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ma\OneDrive\デスクトップ\gekitotsu\青茶の要塞研究所\研究室\"/>
    </mc:Choice>
  </mc:AlternateContent>
  <xr:revisionPtr revIDLastSave="0" documentId="13_ncr:1_{CF4F22BF-8026-47FA-BD28-3F7CAF169F46}" xr6:coauthVersionLast="47" xr6:coauthVersionMax="47" xr10:uidLastSave="{00000000-0000-0000-0000-000000000000}"/>
  <bookViews>
    <workbookView xWindow="-110" yWindow="-110" windowWidth="38620" windowHeight="21100" xr2:uid="{04D157E6-3804-4CD4-929D-B3C4A08A6D56}"/>
  </bookViews>
  <sheets>
    <sheet name="鑑定" sheetId="9" r:id="rId1"/>
    <sheet name="保管庫" sheetId="6" r:id="rId2"/>
    <sheet name="シャッフル用" sheetId="8" r:id="rId3"/>
  </sheets>
  <definedNames>
    <definedName name="_xlnm._FilterDatabase" localSheetId="2" hidden="1">シャッフル用!$A$1:$N$1</definedName>
    <definedName name="_xlnm._FilterDatabase" localSheetId="1" hidden="1">保管庫!$A$1:$N$1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142" i="6" l="1"/>
  <c r="EM14" i="9"/>
  <c r="DR12" i="9"/>
  <c r="CB12" i="9"/>
  <c r="DR14" i="9"/>
  <c r="DR16" i="9"/>
  <c r="FV12" i="9"/>
  <c r="GJ12" i="9"/>
  <c r="EF12" i="9"/>
  <c r="HS14" i="9"/>
  <c r="IN14" i="9"/>
  <c r="M1812" i="9"/>
  <c r="L1812" i="9"/>
  <c r="M1811" i="9"/>
  <c r="L1811" i="9"/>
  <c r="M1810" i="9"/>
  <c r="L1810" i="9"/>
  <c r="M1809" i="9"/>
  <c r="L1809" i="9"/>
  <c r="M1808" i="9"/>
  <c r="L1808" i="9"/>
  <c r="M1807" i="9"/>
  <c r="L1807" i="9"/>
  <c r="M1806" i="9"/>
  <c r="L1806" i="9"/>
  <c r="M1805" i="9"/>
  <c r="L1805" i="9"/>
  <c r="M1804" i="9"/>
  <c r="L1804" i="9"/>
  <c r="M1803" i="9"/>
  <c r="L1803" i="9"/>
  <c r="M1802" i="9"/>
  <c r="L1802" i="9"/>
  <c r="M1801" i="9"/>
  <c r="N1801" i="9" s="1"/>
  <c r="L1801" i="9"/>
  <c r="M1800" i="9"/>
  <c r="L1800" i="9"/>
  <c r="M1799" i="9"/>
  <c r="L1799" i="9"/>
  <c r="M1798" i="9"/>
  <c r="L1798" i="9"/>
  <c r="M1797" i="9"/>
  <c r="L1797" i="9"/>
  <c r="M1796" i="9"/>
  <c r="L1796" i="9"/>
  <c r="M1795" i="9"/>
  <c r="N1795" i="9" s="1"/>
  <c r="F301" i="9" s="1" a="1"/>
  <c r="F301" i="9" s="1"/>
  <c r="EG301" i="9" s="1" a="1"/>
  <c r="EG301" i="9" s="1"/>
  <c r="L1795" i="9"/>
  <c r="M1794" i="9"/>
  <c r="L1794" i="9"/>
  <c r="M1793" i="9"/>
  <c r="L1793" i="9"/>
  <c r="M1792" i="9"/>
  <c r="L1792" i="9"/>
  <c r="M1791" i="9"/>
  <c r="L1791" i="9"/>
  <c r="M1790" i="9"/>
  <c r="L1790" i="9"/>
  <c r="M1789" i="9"/>
  <c r="N1789" i="9" s="1"/>
  <c r="F300" i="9" s="1" a="1"/>
  <c r="F300" i="9" s="1"/>
  <c r="L1789" i="9"/>
  <c r="M1788" i="9"/>
  <c r="L1788" i="9"/>
  <c r="M1787" i="9"/>
  <c r="L1787" i="9"/>
  <c r="M1786" i="9"/>
  <c r="L1786" i="9"/>
  <c r="M1785" i="9"/>
  <c r="L1785" i="9"/>
  <c r="M1784" i="9"/>
  <c r="L1784" i="9"/>
  <c r="M1783" i="9"/>
  <c r="L1783" i="9"/>
  <c r="M1782" i="9"/>
  <c r="L1782" i="9"/>
  <c r="M1781" i="9"/>
  <c r="L1781" i="9"/>
  <c r="M1780" i="9"/>
  <c r="L1780" i="9"/>
  <c r="M1779" i="9"/>
  <c r="L1779" i="9"/>
  <c r="M1778" i="9"/>
  <c r="L1778" i="9"/>
  <c r="M1777" i="9"/>
  <c r="N1777" i="9" s="1"/>
  <c r="F298" i="9" s="1" a="1"/>
  <c r="F298" i="9" s="1"/>
  <c r="HM298" i="9" s="1" a="1"/>
  <c r="HM298" i="9" s="1"/>
  <c r="L1777" i="9"/>
  <c r="M1776" i="9"/>
  <c r="L1776" i="9"/>
  <c r="M1775" i="9"/>
  <c r="L1775" i="9"/>
  <c r="M1774" i="9"/>
  <c r="L1774" i="9"/>
  <c r="M1773" i="9"/>
  <c r="L1773" i="9"/>
  <c r="M1772" i="9"/>
  <c r="L1772" i="9"/>
  <c r="M1771" i="9"/>
  <c r="L1771" i="9"/>
  <c r="M1770" i="9"/>
  <c r="L1770" i="9"/>
  <c r="M1769" i="9"/>
  <c r="L1769" i="9"/>
  <c r="M1768" i="9"/>
  <c r="L1768" i="9"/>
  <c r="M1767" i="9"/>
  <c r="L1767" i="9"/>
  <c r="M1766" i="9"/>
  <c r="L1766" i="9"/>
  <c r="M1765" i="9"/>
  <c r="N1765" i="9" s="1"/>
  <c r="L1765" i="9"/>
  <c r="M1764" i="9"/>
  <c r="L1764" i="9"/>
  <c r="M1763" i="9"/>
  <c r="L1763" i="9"/>
  <c r="M1762" i="9"/>
  <c r="L1762" i="9"/>
  <c r="M1761" i="9"/>
  <c r="L1761" i="9"/>
  <c r="M1760" i="9"/>
  <c r="L1760" i="9"/>
  <c r="M1759" i="9"/>
  <c r="L1759" i="9"/>
  <c r="M1758" i="9"/>
  <c r="L1758" i="9"/>
  <c r="M1757" i="9"/>
  <c r="L1757" i="9"/>
  <c r="M1756" i="9"/>
  <c r="L1756" i="9"/>
  <c r="M1755" i="9"/>
  <c r="L1755" i="9"/>
  <c r="M1754" i="9"/>
  <c r="L1754" i="9"/>
  <c r="M1753" i="9"/>
  <c r="L1753" i="9"/>
  <c r="M1752" i="9"/>
  <c r="L1752" i="9"/>
  <c r="M1751" i="9"/>
  <c r="L1751" i="9"/>
  <c r="M1750" i="9"/>
  <c r="L1750" i="9"/>
  <c r="M1749" i="9"/>
  <c r="L1749" i="9"/>
  <c r="M1748" i="9"/>
  <c r="L1748" i="9"/>
  <c r="M1747" i="9"/>
  <c r="L1747" i="9"/>
  <c r="M1746" i="9"/>
  <c r="L1746" i="9"/>
  <c r="M1745" i="9"/>
  <c r="L1745" i="9"/>
  <c r="M1744" i="9"/>
  <c r="L1744" i="9"/>
  <c r="M1743" i="9"/>
  <c r="L1743" i="9"/>
  <c r="M1742" i="9"/>
  <c r="L1742" i="9"/>
  <c r="M1741" i="9"/>
  <c r="N1741" i="9" s="1"/>
  <c r="F292" i="9" s="1" a="1"/>
  <c r="F292" i="9" s="1"/>
  <c r="IH292" i="9" s="1" a="1"/>
  <c r="IH292" i="9" s="1"/>
  <c r="L1741" i="9"/>
  <c r="M1740" i="9"/>
  <c r="L1740" i="9"/>
  <c r="M1739" i="9"/>
  <c r="L1739" i="9"/>
  <c r="M1738" i="9"/>
  <c r="L1738" i="9"/>
  <c r="M1737" i="9"/>
  <c r="L1737" i="9"/>
  <c r="M1736" i="9"/>
  <c r="L1736" i="9"/>
  <c r="M1735" i="9"/>
  <c r="L1735" i="9"/>
  <c r="M1734" i="9"/>
  <c r="L1734" i="9"/>
  <c r="M1733" i="9"/>
  <c r="L1733" i="9"/>
  <c r="M1732" i="9"/>
  <c r="L1732" i="9"/>
  <c r="M1731" i="9"/>
  <c r="L1731" i="9"/>
  <c r="M1730" i="9"/>
  <c r="L1730" i="9"/>
  <c r="M1729" i="9"/>
  <c r="N1729" i="9" s="1"/>
  <c r="F290" i="9" s="1" a="1"/>
  <c r="F290" i="9" s="1"/>
  <c r="EG290" i="9" s="1" a="1"/>
  <c r="EG290" i="9" s="1"/>
  <c r="L1729" i="9"/>
  <c r="M1728" i="9"/>
  <c r="L1728" i="9"/>
  <c r="M1727" i="9"/>
  <c r="L1727" i="9"/>
  <c r="M1726" i="9"/>
  <c r="L1726" i="9"/>
  <c r="M1725" i="9"/>
  <c r="L1725" i="9"/>
  <c r="M1724" i="9"/>
  <c r="L1724" i="9"/>
  <c r="M1723" i="9"/>
  <c r="N1723" i="9" s="1"/>
  <c r="F289" i="9" s="1" a="1"/>
  <c r="F289" i="9" s="1"/>
  <c r="L1723" i="9"/>
  <c r="M1722" i="9"/>
  <c r="L1722" i="9"/>
  <c r="M1721" i="9"/>
  <c r="L1721" i="9"/>
  <c r="M1720" i="9"/>
  <c r="L1720" i="9"/>
  <c r="M1719" i="9"/>
  <c r="L1719" i="9"/>
  <c r="M1718" i="9"/>
  <c r="L1718" i="9"/>
  <c r="M1717" i="9"/>
  <c r="N1717" i="9" s="1"/>
  <c r="L1717" i="9"/>
  <c r="M1716" i="9"/>
  <c r="L1716" i="9"/>
  <c r="M1715" i="9"/>
  <c r="L1715" i="9"/>
  <c r="M1714" i="9"/>
  <c r="L1714" i="9"/>
  <c r="M1713" i="9"/>
  <c r="L1713" i="9"/>
  <c r="M1712" i="9"/>
  <c r="L1712" i="9"/>
  <c r="M1711" i="9"/>
  <c r="N1711" i="9" s="1"/>
  <c r="F287" i="9" s="1" a="1"/>
  <c r="F287" i="9" s="1"/>
  <c r="GY287" i="9" s="1" a="1"/>
  <c r="GY287" i="9" s="1"/>
  <c r="L1711" i="9"/>
  <c r="M1710" i="9"/>
  <c r="L1710" i="9"/>
  <c r="M1709" i="9"/>
  <c r="L1709" i="9"/>
  <c r="M1708" i="9"/>
  <c r="L1708" i="9"/>
  <c r="M1707" i="9"/>
  <c r="L1707" i="9"/>
  <c r="M1706" i="9"/>
  <c r="L1706" i="9"/>
  <c r="M1705" i="9"/>
  <c r="N1705" i="9" s="1"/>
  <c r="F286" i="9" s="1" a="1"/>
  <c r="F286" i="9" s="1"/>
  <c r="IH286" i="9" s="1" a="1"/>
  <c r="IH286" i="9" s="1"/>
  <c r="L1705" i="9"/>
  <c r="M1704" i="9"/>
  <c r="L1704" i="9"/>
  <c r="M1703" i="9"/>
  <c r="L1703" i="9"/>
  <c r="M1702" i="9"/>
  <c r="L1702" i="9"/>
  <c r="M1701" i="9"/>
  <c r="L1701" i="9"/>
  <c r="M1700" i="9"/>
  <c r="L1700" i="9"/>
  <c r="M1699" i="9"/>
  <c r="N1699" i="9" s="1"/>
  <c r="F285" i="9" s="1" a="1"/>
  <c r="F285" i="9" s="1"/>
  <c r="GY285" i="9" s="1" a="1"/>
  <c r="GY285" i="9" s="1"/>
  <c r="L1699" i="9"/>
  <c r="M1698" i="9"/>
  <c r="L1698" i="9"/>
  <c r="M1697" i="9"/>
  <c r="L1697" i="9"/>
  <c r="M1696" i="9"/>
  <c r="L1696" i="9"/>
  <c r="M1695" i="9"/>
  <c r="L1695" i="9"/>
  <c r="M1694" i="9"/>
  <c r="L1694" i="9"/>
  <c r="M1693" i="9"/>
  <c r="N1693" i="9" s="1"/>
  <c r="L1693" i="9"/>
  <c r="M1692" i="9"/>
  <c r="L1692" i="9"/>
  <c r="M1691" i="9"/>
  <c r="L1691" i="9"/>
  <c r="M1690" i="9"/>
  <c r="L1690" i="9"/>
  <c r="M1689" i="9"/>
  <c r="L1689" i="9"/>
  <c r="M1688" i="9"/>
  <c r="L1688" i="9"/>
  <c r="M1687" i="9"/>
  <c r="N1687" i="9" s="1"/>
  <c r="F283" i="9" s="1" a="1"/>
  <c r="F283" i="9" s="1"/>
  <c r="L1687" i="9"/>
  <c r="M1686" i="9"/>
  <c r="L1686" i="9"/>
  <c r="M1685" i="9"/>
  <c r="L1685" i="9"/>
  <c r="M1684" i="9"/>
  <c r="L1684" i="9"/>
  <c r="M1683" i="9"/>
  <c r="L1683" i="9"/>
  <c r="M1682" i="9"/>
  <c r="L1682" i="9"/>
  <c r="M1681" i="9"/>
  <c r="N1681" i="9" s="1"/>
  <c r="F282" i="9" s="1" a="1"/>
  <c r="F282" i="9" s="1"/>
  <c r="CX282" i="9" s="1" a="1"/>
  <c r="CX282" i="9" s="1"/>
  <c r="L1681" i="9"/>
  <c r="M1680" i="9"/>
  <c r="L1680" i="9"/>
  <c r="M1679" i="9"/>
  <c r="L1679" i="9"/>
  <c r="M1678" i="9"/>
  <c r="L1678" i="9"/>
  <c r="M1677" i="9"/>
  <c r="L1677" i="9"/>
  <c r="M1676" i="9"/>
  <c r="L1676" i="9"/>
  <c r="M1675" i="9"/>
  <c r="N1675" i="9" s="1"/>
  <c r="F281" i="9" s="1" a="1"/>
  <c r="F281" i="9" s="1"/>
  <c r="L1675" i="9"/>
  <c r="M1674" i="9"/>
  <c r="L1674" i="9"/>
  <c r="M1673" i="9"/>
  <c r="L1673" i="9"/>
  <c r="M1672" i="9"/>
  <c r="L1672" i="9"/>
  <c r="M1671" i="9"/>
  <c r="L1671" i="9"/>
  <c r="M1670" i="9"/>
  <c r="L1670" i="9"/>
  <c r="M1669" i="9"/>
  <c r="N1669" i="9" s="1"/>
  <c r="L1669" i="9"/>
  <c r="M1668" i="9"/>
  <c r="L1668" i="9"/>
  <c r="M1667" i="9"/>
  <c r="L1667" i="9"/>
  <c r="M1666" i="9"/>
  <c r="L1666" i="9"/>
  <c r="M1665" i="9"/>
  <c r="L1665" i="9"/>
  <c r="M1664" i="9"/>
  <c r="L1664" i="9"/>
  <c r="M1663" i="9"/>
  <c r="N1663" i="9" s="1"/>
  <c r="F279" i="9" s="1" a="1"/>
  <c r="F279" i="9" s="1"/>
  <c r="AT279" i="9" s="1" a="1"/>
  <c r="AT279" i="9" s="1"/>
  <c r="L1663" i="9"/>
  <c r="M1662" i="9"/>
  <c r="L1662" i="9"/>
  <c r="M1661" i="9"/>
  <c r="L1661" i="9"/>
  <c r="M1660" i="9"/>
  <c r="L1660" i="9"/>
  <c r="M1659" i="9"/>
  <c r="L1659" i="9"/>
  <c r="M1658" i="9"/>
  <c r="L1658" i="9"/>
  <c r="M1657" i="9"/>
  <c r="L1657" i="9"/>
  <c r="M1656" i="9"/>
  <c r="L1656" i="9"/>
  <c r="M1655" i="9"/>
  <c r="L1655" i="9"/>
  <c r="M1654" i="9"/>
  <c r="L1654" i="9"/>
  <c r="M1653" i="9"/>
  <c r="L1653" i="9"/>
  <c r="M1652" i="9"/>
  <c r="L1652" i="9"/>
  <c r="M1651" i="9"/>
  <c r="N1651" i="9" s="1"/>
  <c r="F277" i="9" s="1" a="1"/>
  <c r="F277" i="9" s="1"/>
  <c r="DL277" i="9" s="1" a="1"/>
  <c r="DL277" i="9" s="1"/>
  <c r="L1651" i="9"/>
  <c r="M1650" i="9"/>
  <c r="L1650" i="9"/>
  <c r="M1649" i="9"/>
  <c r="L1649" i="9"/>
  <c r="M1648" i="9"/>
  <c r="L1648" i="9"/>
  <c r="M1647" i="9"/>
  <c r="L1647" i="9"/>
  <c r="M1646" i="9"/>
  <c r="L1646" i="9"/>
  <c r="M1645" i="9"/>
  <c r="N1645" i="9" s="1"/>
  <c r="L1645" i="9"/>
  <c r="M1644" i="9"/>
  <c r="L1644" i="9"/>
  <c r="M1643" i="9"/>
  <c r="L1643" i="9"/>
  <c r="M1642" i="9"/>
  <c r="L1642" i="9"/>
  <c r="M1641" i="9"/>
  <c r="L1641" i="9"/>
  <c r="M1640" i="9"/>
  <c r="L1640" i="9"/>
  <c r="M1639" i="9"/>
  <c r="L1639" i="9"/>
  <c r="M1638" i="9"/>
  <c r="L1638" i="9"/>
  <c r="M1637" i="9"/>
  <c r="L1637" i="9"/>
  <c r="M1636" i="9"/>
  <c r="L1636" i="9"/>
  <c r="M1635" i="9"/>
  <c r="L1635" i="9"/>
  <c r="M1634" i="9"/>
  <c r="L1634" i="9"/>
  <c r="M1633" i="9"/>
  <c r="L1633" i="9"/>
  <c r="M1632" i="9"/>
  <c r="L1632" i="9"/>
  <c r="M1631" i="9"/>
  <c r="L1631" i="9"/>
  <c r="M1630" i="9"/>
  <c r="L1630" i="9"/>
  <c r="M1629" i="9"/>
  <c r="L1629" i="9"/>
  <c r="M1628" i="9"/>
  <c r="L1628" i="9"/>
  <c r="M1627" i="9"/>
  <c r="L1627" i="9"/>
  <c r="M1626" i="9"/>
  <c r="L1626" i="9"/>
  <c r="M1625" i="9"/>
  <c r="L1625" i="9"/>
  <c r="M1624" i="9"/>
  <c r="L1624" i="9"/>
  <c r="M1623" i="9"/>
  <c r="L1623" i="9"/>
  <c r="M1622" i="9"/>
  <c r="L1622" i="9"/>
  <c r="M1621" i="9"/>
  <c r="N1621" i="9" s="1"/>
  <c r="L1621" i="9"/>
  <c r="M1620" i="9"/>
  <c r="L1620" i="9"/>
  <c r="M1619" i="9"/>
  <c r="L1619" i="9"/>
  <c r="M1618" i="9"/>
  <c r="L1618" i="9"/>
  <c r="M1617" i="9"/>
  <c r="L1617" i="9"/>
  <c r="M1616" i="9"/>
  <c r="L1616" i="9"/>
  <c r="M1615" i="9"/>
  <c r="L1615" i="9"/>
  <c r="M1614" i="9"/>
  <c r="L1614" i="9"/>
  <c r="M1613" i="9"/>
  <c r="L1613" i="9"/>
  <c r="M1612" i="9"/>
  <c r="L1612" i="9"/>
  <c r="M1611" i="9"/>
  <c r="L1611" i="9"/>
  <c r="M1610" i="9"/>
  <c r="L1610" i="9"/>
  <c r="M1609" i="9"/>
  <c r="L1609" i="9"/>
  <c r="M1608" i="9"/>
  <c r="L1608" i="9"/>
  <c r="M1607" i="9"/>
  <c r="L1607" i="9"/>
  <c r="M1606" i="9"/>
  <c r="L1606" i="9"/>
  <c r="M1605" i="9"/>
  <c r="L1605" i="9"/>
  <c r="M1604" i="9"/>
  <c r="L1604" i="9"/>
  <c r="M1603" i="9"/>
  <c r="L1603" i="9"/>
  <c r="M1602" i="9"/>
  <c r="L1602" i="9"/>
  <c r="M1601" i="9"/>
  <c r="L1601" i="9"/>
  <c r="M1600" i="9"/>
  <c r="L1600" i="9"/>
  <c r="M1599" i="9"/>
  <c r="L1599" i="9"/>
  <c r="M1598" i="9"/>
  <c r="L1598" i="9"/>
  <c r="M1597" i="9"/>
  <c r="N1597" i="9" s="1"/>
  <c r="L1597" i="9"/>
  <c r="M1596" i="9"/>
  <c r="L1596" i="9"/>
  <c r="M1595" i="9"/>
  <c r="L1595" i="9"/>
  <c r="M1594" i="9"/>
  <c r="L1594" i="9"/>
  <c r="M1593" i="9"/>
  <c r="L1593" i="9"/>
  <c r="M1592" i="9"/>
  <c r="L1592" i="9"/>
  <c r="M1591" i="9"/>
  <c r="L1591" i="9"/>
  <c r="M1590" i="9"/>
  <c r="L1590" i="9"/>
  <c r="M1589" i="9"/>
  <c r="L1589" i="9"/>
  <c r="M1588" i="9"/>
  <c r="L1588" i="9"/>
  <c r="M1587" i="9"/>
  <c r="L1587" i="9"/>
  <c r="M1586" i="9"/>
  <c r="L1586" i="9"/>
  <c r="M1585" i="9"/>
  <c r="L1585" i="9"/>
  <c r="M1584" i="9"/>
  <c r="L1584" i="9"/>
  <c r="M1583" i="9"/>
  <c r="L1583" i="9"/>
  <c r="M1582" i="9"/>
  <c r="L1582" i="9"/>
  <c r="M1581" i="9"/>
  <c r="L1581" i="9"/>
  <c r="M1580" i="9"/>
  <c r="L1580" i="9"/>
  <c r="M1579" i="9"/>
  <c r="L1579" i="9"/>
  <c r="M1578" i="9"/>
  <c r="L1578" i="9"/>
  <c r="M1577" i="9"/>
  <c r="L1577" i="9"/>
  <c r="M1576" i="9"/>
  <c r="L1576" i="9"/>
  <c r="M1575" i="9"/>
  <c r="L1575" i="9"/>
  <c r="M1574" i="9"/>
  <c r="L1574" i="9"/>
  <c r="M1573" i="9"/>
  <c r="N1573" i="9" s="1"/>
  <c r="L1573" i="9"/>
  <c r="M1572" i="9"/>
  <c r="L1572" i="9"/>
  <c r="M1571" i="9"/>
  <c r="L1571" i="9"/>
  <c r="M1570" i="9"/>
  <c r="L1570" i="9"/>
  <c r="M1569" i="9"/>
  <c r="L1569" i="9"/>
  <c r="M1568" i="9"/>
  <c r="L1568" i="9"/>
  <c r="M1567" i="9"/>
  <c r="L1567" i="9"/>
  <c r="M1566" i="9"/>
  <c r="L1566" i="9"/>
  <c r="M1565" i="9"/>
  <c r="L1565" i="9"/>
  <c r="M1564" i="9"/>
  <c r="L1564" i="9"/>
  <c r="M1563" i="9"/>
  <c r="L1563" i="9"/>
  <c r="M1562" i="9"/>
  <c r="L1562" i="9"/>
  <c r="M1561" i="9"/>
  <c r="L1561" i="9"/>
  <c r="M1560" i="9"/>
  <c r="L1560" i="9"/>
  <c r="M1559" i="9"/>
  <c r="L1559" i="9"/>
  <c r="M1558" i="9"/>
  <c r="L1558" i="9"/>
  <c r="M1557" i="9"/>
  <c r="L1557" i="9"/>
  <c r="M1556" i="9"/>
  <c r="L1556" i="9"/>
  <c r="M1555" i="9"/>
  <c r="L1555" i="9"/>
  <c r="M1554" i="9"/>
  <c r="L1554" i="9"/>
  <c r="M1553" i="9"/>
  <c r="L1553" i="9"/>
  <c r="M1552" i="9"/>
  <c r="L1552" i="9"/>
  <c r="M1551" i="9"/>
  <c r="L1551" i="9"/>
  <c r="M1550" i="9"/>
  <c r="L1550" i="9"/>
  <c r="M1549" i="9"/>
  <c r="N1549" i="9" s="1"/>
  <c r="L1549" i="9"/>
  <c r="M1548" i="9"/>
  <c r="L1548" i="9"/>
  <c r="M1547" i="9"/>
  <c r="L1547" i="9"/>
  <c r="M1546" i="9"/>
  <c r="L1546" i="9"/>
  <c r="M1545" i="9"/>
  <c r="L1545" i="9"/>
  <c r="M1544" i="9"/>
  <c r="L1544" i="9"/>
  <c r="M1543" i="9"/>
  <c r="L1543" i="9"/>
  <c r="M1542" i="9"/>
  <c r="L1542" i="9"/>
  <c r="M1541" i="9"/>
  <c r="L1541" i="9"/>
  <c r="M1540" i="9"/>
  <c r="L1540" i="9"/>
  <c r="M1539" i="9"/>
  <c r="L1539" i="9"/>
  <c r="M1538" i="9"/>
  <c r="L1538" i="9"/>
  <c r="M1537" i="9"/>
  <c r="L1537" i="9"/>
  <c r="M1536" i="9"/>
  <c r="L1536" i="9"/>
  <c r="M1535" i="9"/>
  <c r="L1535" i="9"/>
  <c r="M1534" i="9"/>
  <c r="L1534" i="9"/>
  <c r="M1533" i="9"/>
  <c r="L1533" i="9"/>
  <c r="M1532" i="9"/>
  <c r="L1532" i="9"/>
  <c r="M1531" i="9"/>
  <c r="L1531" i="9"/>
  <c r="M1530" i="9"/>
  <c r="L1530" i="9"/>
  <c r="M1529" i="9"/>
  <c r="L1529" i="9"/>
  <c r="M1528" i="9"/>
  <c r="L1528" i="9"/>
  <c r="M1527" i="9"/>
  <c r="L1527" i="9"/>
  <c r="M1526" i="9"/>
  <c r="L1526" i="9"/>
  <c r="M1525" i="9"/>
  <c r="N1525" i="9" s="1"/>
  <c r="L1525" i="9"/>
  <c r="M1524" i="9"/>
  <c r="L1524" i="9"/>
  <c r="M1523" i="9"/>
  <c r="L1523" i="9"/>
  <c r="M1522" i="9"/>
  <c r="L1522" i="9"/>
  <c r="M1521" i="9"/>
  <c r="L1521" i="9"/>
  <c r="M1520" i="9"/>
  <c r="L1520" i="9"/>
  <c r="M1519" i="9"/>
  <c r="L1519" i="9"/>
  <c r="M1518" i="9"/>
  <c r="L1518" i="9"/>
  <c r="M1517" i="9"/>
  <c r="L1517" i="9"/>
  <c r="M1516" i="9"/>
  <c r="L1516" i="9"/>
  <c r="M1515" i="9"/>
  <c r="L1515" i="9"/>
  <c r="M1514" i="9"/>
  <c r="L1514" i="9"/>
  <c r="M1513" i="9"/>
  <c r="L1513" i="9"/>
  <c r="M1512" i="9"/>
  <c r="L1512" i="9"/>
  <c r="M1511" i="9"/>
  <c r="L1511" i="9"/>
  <c r="M1510" i="9"/>
  <c r="L1510" i="9"/>
  <c r="M1509" i="9"/>
  <c r="L1509" i="9"/>
  <c r="M1508" i="9"/>
  <c r="L1508" i="9"/>
  <c r="M1507" i="9"/>
  <c r="L1507" i="9"/>
  <c r="M1506" i="9"/>
  <c r="L1506" i="9"/>
  <c r="M1505" i="9"/>
  <c r="L1505" i="9"/>
  <c r="M1504" i="9"/>
  <c r="L1504" i="9"/>
  <c r="M1503" i="9"/>
  <c r="L1503" i="9"/>
  <c r="M1502" i="9"/>
  <c r="L1502" i="9"/>
  <c r="M1501" i="9"/>
  <c r="N1501" i="9" s="1"/>
  <c r="L1501" i="9"/>
  <c r="M1500" i="9"/>
  <c r="L1500" i="9"/>
  <c r="M1499" i="9"/>
  <c r="L1499" i="9"/>
  <c r="M1498" i="9"/>
  <c r="L1498" i="9"/>
  <c r="M1497" i="9"/>
  <c r="L1497" i="9"/>
  <c r="M1496" i="9"/>
  <c r="L1496" i="9"/>
  <c r="M1495" i="9"/>
  <c r="L1495" i="9"/>
  <c r="M1494" i="9"/>
  <c r="L1494" i="9"/>
  <c r="M1493" i="9"/>
  <c r="L1493" i="9"/>
  <c r="M1492" i="9"/>
  <c r="L1492" i="9"/>
  <c r="M1491" i="9"/>
  <c r="L1491" i="9"/>
  <c r="M1490" i="9"/>
  <c r="L1490" i="9"/>
  <c r="M1489" i="9"/>
  <c r="L1489" i="9"/>
  <c r="M1488" i="9"/>
  <c r="L1488" i="9"/>
  <c r="M1487" i="9"/>
  <c r="L1487" i="9"/>
  <c r="M1486" i="9"/>
  <c r="L1486" i="9"/>
  <c r="M1485" i="9"/>
  <c r="L1485" i="9"/>
  <c r="M1484" i="9"/>
  <c r="L1484" i="9"/>
  <c r="M1483" i="9"/>
  <c r="L1483" i="9"/>
  <c r="M1482" i="9"/>
  <c r="L1482" i="9"/>
  <c r="M1481" i="9"/>
  <c r="L1481" i="9"/>
  <c r="M1480" i="9"/>
  <c r="L1480" i="9"/>
  <c r="M1479" i="9"/>
  <c r="L1479" i="9"/>
  <c r="M1478" i="9"/>
  <c r="L1478" i="9"/>
  <c r="M1477" i="9"/>
  <c r="N1477" i="9" s="1"/>
  <c r="L1477" i="9"/>
  <c r="M1476" i="9"/>
  <c r="L1476" i="9"/>
  <c r="M1475" i="9"/>
  <c r="L1475" i="9"/>
  <c r="M1474" i="9"/>
  <c r="L1474" i="9"/>
  <c r="M1473" i="9"/>
  <c r="L1473" i="9"/>
  <c r="M1472" i="9"/>
  <c r="L1472" i="9"/>
  <c r="M1471" i="9"/>
  <c r="L1471" i="9"/>
  <c r="M1470" i="9"/>
  <c r="L1470" i="9"/>
  <c r="M1469" i="9"/>
  <c r="L1469" i="9"/>
  <c r="M1468" i="9"/>
  <c r="L1468" i="9"/>
  <c r="M1467" i="9"/>
  <c r="L1467" i="9"/>
  <c r="M1466" i="9"/>
  <c r="L1466" i="9"/>
  <c r="M1465" i="9"/>
  <c r="L1465" i="9"/>
  <c r="M1464" i="9"/>
  <c r="L1464" i="9"/>
  <c r="M1463" i="9"/>
  <c r="L1463" i="9"/>
  <c r="M1462" i="9"/>
  <c r="L1462" i="9"/>
  <c r="M1461" i="9"/>
  <c r="L1461" i="9"/>
  <c r="M1460" i="9"/>
  <c r="L1460" i="9"/>
  <c r="M1459" i="9"/>
  <c r="L1459" i="9"/>
  <c r="M1458" i="9"/>
  <c r="L1458" i="9"/>
  <c r="M1457" i="9"/>
  <c r="L1457" i="9"/>
  <c r="M1456" i="9"/>
  <c r="L1456" i="9"/>
  <c r="M1455" i="9"/>
  <c r="L1455" i="9"/>
  <c r="M1454" i="9"/>
  <c r="L1454" i="9"/>
  <c r="M1453" i="9"/>
  <c r="N1453" i="9" s="1"/>
  <c r="L1453" i="9"/>
  <c r="M1452" i="9"/>
  <c r="L1452" i="9"/>
  <c r="M1451" i="9"/>
  <c r="L1451" i="9"/>
  <c r="M1450" i="9"/>
  <c r="L1450" i="9"/>
  <c r="M1449" i="9"/>
  <c r="L1449" i="9"/>
  <c r="M1448" i="9"/>
  <c r="L1448" i="9"/>
  <c r="M1447" i="9"/>
  <c r="L1447" i="9"/>
  <c r="M1446" i="9"/>
  <c r="L1446" i="9"/>
  <c r="M1445" i="9"/>
  <c r="L1445" i="9"/>
  <c r="M1444" i="9"/>
  <c r="L1444" i="9"/>
  <c r="M1443" i="9"/>
  <c r="L1443" i="9"/>
  <c r="M1442" i="9"/>
  <c r="L1442" i="9"/>
  <c r="M1441" i="9"/>
  <c r="L1441" i="9"/>
  <c r="M1440" i="9"/>
  <c r="L1440" i="9"/>
  <c r="M1439" i="9"/>
  <c r="L1439" i="9"/>
  <c r="M1438" i="9"/>
  <c r="L1438" i="9"/>
  <c r="M1437" i="9"/>
  <c r="L1437" i="9"/>
  <c r="M1436" i="9"/>
  <c r="L1436" i="9"/>
  <c r="M1435" i="9"/>
  <c r="L1435" i="9"/>
  <c r="M1434" i="9"/>
  <c r="L1434" i="9"/>
  <c r="M1433" i="9"/>
  <c r="L1433" i="9"/>
  <c r="M1432" i="9"/>
  <c r="L1432" i="9"/>
  <c r="M1431" i="9"/>
  <c r="L1431" i="9"/>
  <c r="M1430" i="9"/>
  <c r="L1430" i="9"/>
  <c r="M1429" i="9"/>
  <c r="N1429" i="9" s="1"/>
  <c r="L1429" i="9"/>
  <c r="M1428" i="9"/>
  <c r="L1428" i="9"/>
  <c r="M1427" i="9"/>
  <c r="L1427" i="9"/>
  <c r="M1426" i="9"/>
  <c r="L1426" i="9"/>
  <c r="M1425" i="9"/>
  <c r="L1425" i="9"/>
  <c r="M1424" i="9"/>
  <c r="L1424" i="9"/>
  <c r="M1423" i="9"/>
  <c r="L1423" i="9"/>
  <c r="M1422" i="9"/>
  <c r="L1422" i="9"/>
  <c r="M1421" i="9"/>
  <c r="L1421" i="9"/>
  <c r="M1420" i="9"/>
  <c r="L1420" i="9"/>
  <c r="M1419" i="9"/>
  <c r="L1419" i="9"/>
  <c r="M1418" i="9"/>
  <c r="L1418" i="9"/>
  <c r="M1417" i="9"/>
  <c r="L1417" i="9"/>
  <c r="M1416" i="9"/>
  <c r="L1416" i="9"/>
  <c r="M1415" i="9"/>
  <c r="L1415" i="9"/>
  <c r="M1414" i="9"/>
  <c r="L1414" i="9"/>
  <c r="M1413" i="9"/>
  <c r="L1413" i="9"/>
  <c r="M1412" i="9"/>
  <c r="L1412" i="9"/>
  <c r="M1411" i="9"/>
  <c r="L1411" i="9"/>
  <c r="M1410" i="9"/>
  <c r="L1410" i="9"/>
  <c r="M1409" i="9"/>
  <c r="L1409" i="9"/>
  <c r="M1408" i="9"/>
  <c r="L1408" i="9"/>
  <c r="M1407" i="9"/>
  <c r="L1407" i="9"/>
  <c r="M1406" i="9"/>
  <c r="L1406" i="9"/>
  <c r="M1405" i="9"/>
  <c r="N1405" i="9" s="1"/>
  <c r="L1405" i="9"/>
  <c r="M1404" i="9"/>
  <c r="L1404" i="9"/>
  <c r="M1403" i="9"/>
  <c r="L1403" i="9"/>
  <c r="M1402" i="9"/>
  <c r="L1402" i="9"/>
  <c r="M1401" i="9"/>
  <c r="L1401" i="9"/>
  <c r="M1400" i="9"/>
  <c r="L1400" i="9"/>
  <c r="M1399" i="9"/>
  <c r="L1399" i="9"/>
  <c r="M1398" i="9"/>
  <c r="L1398" i="9"/>
  <c r="M1397" i="9"/>
  <c r="L1397" i="9"/>
  <c r="M1396" i="9"/>
  <c r="L1396" i="9"/>
  <c r="M1395" i="9"/>
  <c r="L1395" i="9"/>
  <c r="M1394" i="9"/>
  <c r="L1394" i="9"/>
  <c r="M1393" i="9"/>
  <c r="L1393" i="9"/>
  <c r="M1392" i="9"/>
  <c r="L1392" i="9"/>
  <c r="M1391" i="9"/>
  <c r="L1391" i="9"/>
  <c r="M1390" i="9"/>
  <c r="L1390" i="9"/>
  <c r="M1389" i="9"/>
  <c r="L1389" i="9"/>
  <c r="M1388" i="9"/>
  <c r="L1388" i="9"/>
  <c r="M1387" i="9"/>
  <c r="L1387" i="9"/>
  <c r="M1386" i="9"/>
  <c r="L1386" i="9"/>
  <c r="M1385" i="9"/>
  <c r="L1385" i="9"/>
  <c r="M1384" i="9"/>
  <c r="L1384" i="9"/>
  <c r="M1383" i="9"/>
  <c r="L1383" i="9"/>
  <c r="M1382" i="9"/>
  <c r="L1382" i="9"/>
  <c r="M1381" i="9"/>
  <c r="N1381" i="9" s="1"/>
  <c r="L1381" i="9"/>
  <c r="M1380" i="9"/>
  <c r="L1380" i="9"/>
  <c r="M1379" i="9"/>
  <c r="L1379" i="9"/>
  <c r="M1378" i="9"/>
  <c r="L1378" i="9"/>
  <c r="M1377" i="9"/>
  <c r="L1377" i="9"/>
  <c r="M1376" i="9"/>
  <c r="L1376" i="9"/>
  <c r="M1375" i="9"/>
  <c r="L1375" i="9"/>
  <c r="M1374" i="9"/>
  <c r="L1374" i="9"/>
  <c r="M1373" i="9"/>
  <c r="L1373" i="9"/>
  <c r="M1372" i="9"/>
  <c r="L1372" i="9"/>
  <c r="M1371" i="9"/>
  <c r="L1371" i="9"/>
  <c r="M1370" i="9"/>
  <c r="L1370" i="9"/>
  <c r="M1369" i="9"/>
  <c r="L1369" i="9"/>
  <c r="M1368" i="9"/>
  <c r="L1368" i="9"/>
  <c r="M1367" i="9"/>
  <c r="L1367" i="9"/>
  <c r="M1366" i="9"/>
  <c r="L1366" i="9"/>
  <c r="M1365" i="9"/>
  <c r="L1365" i="9"/>
  <c r="M1364" i="9"/>
  <c r="L1364" i="9"/>
  <c r="M1363" i="9"/>
  <c r="L1363" i="9"/>
  <c r="M1362" i="9"/>
  <c r="L1362" i="9"/>
  <c r="M1361" i="9"/>
  <c r="L1361" i="9"/>
  <c r="M1360" i="9"/>
  <c r="L1360" i="9"/>
  <c r="M1359" i="9"/>
  <c r="L1359" i="9"/>
  <c r="M1358" i="9"/>
  <c r="L1358" i="9"/>
  <c r="M1357" i="9"/>
  <c r="N1357" i="9" s="1"/>
  <c r="L1357" i="9"/>
  <c r="M1356" i="9"/>
  <c r="L1356" i="9"/>
  <c r="M1355" i="9"/>
  <c r="L1355" i="9"/>
  <c r="M1354" i="9"/>
  <c r="L1354" i="9"/>
  <c r="M1353" i="9"/>
  <c r="L1353" i="9"/>
  <c r="M1352" i="9"/>
  <c r="L1352" i="9"/>
  <c r="M1351" i="9"/>
  <c r="L1351" i="9"/>
  <c r="M1350" i="9"/>
  <c r="L1350" i="9"/>
  <c r="M1349" i="9"/>
  <c r="L1349" i="9"/>
  <c r="M1348" i="9"/>
  <c r="L1348" i="9"/>
  <c r="M1347" i="9"/>
  <c r="L1347" i="9"/>
  <c r="M1346" i="9"/>
  <c r="L1346" i="9"/>
  <c r="M1345" i="9"/>
  <c r="L1345" i="9"/>
  <c r="M1344" i="9"/>
  <c r="L1344" i="9"/>
  <c r="M1343" i="9"/>
  <c r="L1343" i="9"/>
  <c r="M1342" i="9"/>
  <c r="L1342" i="9"/>
  <c r="M1341" i="9"/>
  <c r="L1341" i="9"/>
  <c r="M1340" i="9"/>
  <c r="L1340" i="9"/>
  <c r="M1339" i="9"/>
  <c r="L1339" i="9"/>
  <c r="M1338" i="9"/>
  <c r="L1338" i="9"/>
  <c r="M1337" i="9"/>
  <c r="L1337" i="9"/>
  <c r="M1336" i="9"/>
  <c r="L1336" i="9"/>
  <c r="M1335" i="9"/>
  <c r="L1335" i="9"/>
  <c r="M1334" i="9"/>
  <c r="L1334" i="9"/>
  <c r="M1333" i="9"/>
  <c r="N1333" i="9" s="1"/>
  <c r="L1333" i="9"/>
  <c r="M1332" i="9"/>
  <c r="L1332" i="9"/>
  <c r="M1331" i="9"/>
  <c r="L1331" i="9"/>
  <c r="M1330" i="9"/>
  <c r="L1330" i="9"/>
  <c r="M1329" i="9"/>
  <c r="L1329" i="9"/>
  <c r="M1328" i="9"/>
  <c r="L1328" i="9"/>
  <c r="M1327" i="9"/>
  <c r="L1327" i="9"/>
  <c r="M1326" i="9"/>
  <c r="L1326" i="9"/>
  <c r="M1325" i="9"/>
  <c r="L1325" i="9"/>
  <c r="M1324" i="9"/>
  <c r="L1324" i="9"/>
  <c r="M1323" i="9"/>
  <c r="L1323" i="9"/>
  <c r="M1322" i="9"/>
  <c r="L1322" i="9"/>
  <c r="M1321" i="9"/>
  <c r="L1321" i="9"/>
  <c r="M1320" i="9"/>
  <c r="L1320" i="9"/>
  <c r="M1319" i="9"/>
  <c r="L1319" i="9"/>
  <c r="M1318" i="9"/>
  <c r="L1318" i="9"/>
  <c r="M1317" i="9"/>
  <c r="L1317" i="9"/>
  <c r="M1316" i="9"/>
  <c r="L1316" i="9"/>
  <c r="M1315" i="9"/>
  <c r="L1315" i="9"/>
  <c r="M1314" i="9"/>
  <c r="L1314" i="9"/>
  <c r="M1313" i="9"/>
  <c r="L1313" i="9"/>
  <c r="M1312" i="9"/>
  <c r="L1312" i="9"/>
  <c r="M1311" i="9"/>
  <c r="L1311" i="9"/>
  <c r="M1310" i="9"/>
  <c r="L1310" i="9"/>
  <c r="M1309" i="9"/>
  <c r="N1309" i="9" s="1"/>
  <c r="L1309" i="9"/>
  <c r="M1308" i="9"/>
  <c r="L1308" i="9"/>
  <c r="M1307" i="9"/>
  <c r="L1307" i="9"/>
  <c r="M1306" i="9"/>
  <c r="L1306" i="9"/>
  <c r="M1305" i="9"/>
  <c r="L1305" i="9"/>
  <c r="M1304" i="9"/>
  <c r="L1304" i="9"/>
  <c r="M1303" i="9"/>
  <c r="L1303" i="9"/>
  <c r="M1302" i="9"/>
  <c r="L1302" i="9"/>
  <c r="M1301" i="9"/>
  <c r="L1301" i="9"/>
  <c r="M1300" i="9"/>
  <c r="L1300" i="9"/>
  <c r="M1299" i="9"/>
  <c r="L1299" i="9"/>
  <c r="M1298" i="9"/>
  <c r="L1298" i="9"/>
  <c r="M1297" i="9"/>
  <c r="L1297" i="9"/>
  <c r="M1296" i="9"/>
  <c r="L1296" i="9"/>
  <c r="M1295" i="9"/>
  <c r="L1295" i="9"/>
  <c r="M1294" i="9"/>
  <c r="L1294" i="9"/>
  <c r="M1293" i="9"/>
  <c r="L1293" i="9"/>
  <c r="M1292" i="9"/>
  <c r="L1292" i="9"/>
  <c r="M1291" i="9"/>
  <c r="L1291" i="9"/>
  <c r="M1290" i="9"/>
  <c r="L1290" i="9"/>
  <c r="M1289" i="9"/>
  <c r="L1289" i="9"/>
  <c r="M1288" i="9"/>
  <c r="L1288" i="9"/>
  <c r="M1287" i="9"/>
  <c r="L1287" i="9"/>
  <c r="M1286" i="9"/>
  <c r="L1286" i="9"/>
  <c r="M1285" i="9"/>
  <c r="N1285" i="9" s="1"/>
  <c r="L1285" i="9"/>
  <c r="M1284" i="9"/>
  <c r="L1284" i="9"/>
  <c r="M1283" i="9"/>
  <c r="L1283" i="9"/>
  <c r="M1282" i="9"/>
  <c r="L1282" i="9"/>
  <c r="M1281" i="9"/>
  <c r="L1281" i="9"/>
  <c r="M1280" i="9"/>
  <c r="L1280" i="9"/>
  <c r="M1279" i="9"/>
  <c r="L1279" i="9"/>
  <c r="M1278" i="9"/>
  <c r="L1278" i="9"/>
  <c r="M1277" i="9"/>
  <c r="L1277" i="9"/>
  <c r="M1276" i="9"/>
  <c r="L1276" i="9"/>
  <c r="M1275" i="9"/>
  <c r="L1275" i="9"/>
  <c r="M1274" i="9"/>
  <c r="L1274" i="9"/>
  <c r="M1273" i="9"/>
  <c r="L1273" i="9"/>
  <c r="M1272" i="9"/>
  <c r="L1272" i="9"/>
  <c r="M1271" i="9"/>
  <c r="L1271" i="9"/>
  <c r="M1270" i="9"/>
  <c r="L1270" i="9"/>
  <c r="M1269" i="9"/>
  <c r="L1269" i="9"/>
  <c r="M1268" i="9"/>
  <c r="L1268" i="9"/>
  <c r="M1267" i="9"/>
  <c r="L1267" i="9"/>
  <c r="M1266" i="9"/>
  <c r="L1266" i="9"/>
  <c r="M1265" i="9"/>
  <c r="L1265" i="9"/>
  <c r="M1264" i="9"/>
  <c r="L1264" i="9"/>
  <c r="M1263" i="9"/>
  <c r="L1263" i="9"/>
  <c r="M1262" i="9"/>
  <c r="L1262" i="9"/>
  <c r="M1261" i="9"/>
  <c r="N1261" i="9" s="1"/>
  <c r="L1261" i="9"/>
  <c r="M1260" i="9"/>
  <c r="L1260" i="9"/>
  <c r="M1259" i="9"/>
  <c r="L1259" i="9"/>
  <c r="M1258" i="9"/>
  <c r="L1258" i="9"/>
  <c r="M1257" i="9"/>
  <c r="L1257" i="9"/>
  <c r="M1256" i="9"/>
  <c r="L1256" i="9"/>
  <c r="M1255" i="9"/>
  <c r="L1255" i="9"/>
  <c r="M1254" i="9"/>
  <c r="L1254" i="9"/>
  <c r="M1253" i="9"/>
  <c r="L1253" i="9"/>
  <c r="M1252" i="9"/>
  <c r="L1252" i="9"/>
  <c r="M1251" i="9"/>
  <c r="L1251" i="9"/>
  <c r="M1250" i="9"/>
  <c r="L1250" i="9"/>
  <c r="M1249" i="9"/>
  <c r="L1249" i="9"/>
  <c r="M1248" i="9"/>
  <c r="L1248" i="9"/>
  <c r="M1247" i="9"/>
  <c r="L1247" i="9"/>
  <c r="M1246" i="9"/>
  <c r="L1246" i="9"/>
  <c r="M1245" i="9"/>
  <c r="L1245" i="9"/>
  <c r="M1244" i="9"/>
  <c r="L1244" i="9"/>
  <c r="M1243" i="9"/>
  <c r="L1243" i="9"/>
  <c r="M1242" i="9"/>
  <c r="L1242" i="9"/>
  <c r="M1241" i="9"/>
  <c r="L1241" i="9"/>
  <c r="M1240" i="9"/>
  <c r="L1240" i="9"/>
  <c r="M1239" i="9"/>
  <c r="L1239" i="9"/>
  <c r="M1238" i="9"/>
  <c r="L1238" i="9"/>
  <c r="M1237" i="9"/>
  <c r="N1237" i="9" s="1"/>
  <c r="L1237" i="9"/>
  <c r="M1236" i="9"/>
  <c r="L1236" i="9"/>
  <c r="M1235" i="9"/>
  <c r="L1235" i="9"/>
  <c r="M1234" i="9"/>
  <c r="L1234" i="9"/>
  <c r="M1233" i="9"/>
  <c r="L1233" i="9"/>
  <c r="M1232" i="9"/>
  <c r="L1232" i="9"/>
  <c r="M1231" i="9"/>
  <c r="L1231" i="9"/>
  <c r="M1230" i="9"/>
  <c r="L1230" i="9"/>
  <c r="M1229" i="9"/>
  <c r="L1229" i="9"/>
  <c r="M1228" i="9"/>
  <c r="L1228" i="9"/>
  <c r="M1227" i="9"/>
  <c r="L1227" i="9"/>
  <c r="M1226" i="9"/>
  <c r="L1226" i="9"/>
  <c r="M1225" i="9"/>
  <c r="L1225" i="9"/>
  <c r="M1224" i="9"/>
  <c r="L1224" i="9"/>
  <c r="M1223" i="9"/>
  <c r="L1223" i="9"/>
  <c r="M1222" i="9"/>
  <c r="L1222" i="9"/>
  <c r="M1221" i="9"/>
  <c r="L1221" i="9"/>
  <c r="M1220" i="9"/>
  <c r="L1220" i="9"/>
  <c r="M1219" i="9"/>
  <c r="L1219" i="9"/>
  <c r="M1218" i="9"/>
  <c r="L1218" i="9"/>
  <c r="M1217" i="9"/>
  <c r="L1217" i="9"/>
  <c r="M1216" i="9"/>
  <c r="L1216" i="9"/>
  <c r="M1215" i="9"/>
  <c r="L1215" i="9"/>
  <c r="M1214" i="9"/>
  <c r="L1214" i="9"/>
  <c r="M1213" i="9"/>
  <c r="N1213" i="9" s="1"/>
  <c r="L1213" i="9"/>
  <c r="M1212" i="9"/>
  <c r="L1212" i="9"/>
  <c r="M1211" i="9"/>
  <c r="L1211" i="9"/>
  <c r="M1210" i="9"/>
  <c r="L1210" i="9"/>
  <c r="M1209" i="9"/>
  <c r="L1209" i="9"/>
  <c r="M1208" i="9"/>
  <c r="L1208" i="9"/>
  <c r="M1207" i="9"/>
  <c r="L1207" i="9"/>
  <c r="M1206" i="9"/>
  <c r="L1206" i="9"/>
  <c r="M1205" i="9"/>
  <c r="L1205" i="9"/>
  <c r="M1204" i="9"/>
  <c r="L1204" i="9"/>
  <c r="M1203" i="9"/>
  <c r="L1203" i="9"/>
  <c r="M1202" i="9"/>
  <c r="L1202" i="9"/>
  <c r="M1201" i="9"/>
  <c r="L1201" i="9"/>
  <c r="M1200" i="9"/>
  <c r="L1200" i="9"/>
  <c r="M1199" i="9"/>
  <c r="L1199" i="9"/>
  <c r="M1198" i="9"/>
  <c r="L1198" i="9"/>
  <c r="M1197" i="9"/>
  <c r="L1197" i="9"/>
  <c r="M1196" i="9"/>
  <c r="L1196" i="9"/>
  <c r="M1195" i="9"/>
  <c r="L1195" i="9"/>
  <c r="M1194" i="9"/>
  <c r="L1194" i="9"/>
  <c r="M1193" i="9"/>
  <c r="L1193" i="9"/>
  <c r="M1192" i="9"/>
  <c r="L1192" i="9"/>
  <c r="M1191" i="9"/>
  <c r="L1191" i="9"/>
  <c r="M1190" i="9"/>
  <c r="L1190" i="9"/>
  <c r="M1189" i="9"/>
  <c r="N1189" i="9" s="1"/>
  <c r="L1189" i="9"/>
  <c r="M1188" i="9"/>
  <c r="L1188" i="9"/>
  <c r="M1187" i="9"/>
  <c r="L1187" i="9"/>
  <c r="M1186" i="9"/>
  <c r="L1186" i="9"/>
  <c r="M1185" i="9"/>
  <c r="L1185" i="9"/>
  <c r="M1184" i="9"/>
  <c r="L1184" i="9"/>
  <c r="M1183" i="9"/>
  <c r="L1183" i="9"/>
  <c r="M1182" i="9"/>
  <c r="L1182" i="9"/>
  <c r="M1181" i="9"/>
  <c r="L1181" i="9"/>
  <c r="M1180" i="9"/>
  <c r="L1180" i="9"/>
  <c r="M1179" i="9"/>
  <c r="L1179" i="9"/>
  <c r="M1178" i="9"/>
  <c r="L1178" i="9"/>
  <c r="M1177" i="9"/>
  <c r="L1177" i="9"/>
  <c r="M1176" i="9"/>
  <c r="L1176" i="9"/>
  <c r="M1175" i="9"/>
  <c r="L1175" i="9"/>
  <c r="M1174" i="9"/>
  <c r="L1174" i="9"/>
  <c r="M1173" i="9"/>
  <c r="L1173" i="9"/>
  <c r="M1172" i="9"/>
  <c r="L1172" i="9"/>
  <c r="M1171" i="9"/>
  <c r="L1171" i="9"/>
  <c r="M1170" i="9"/>
  <c r="L1170" i="9"/>
  <c r="M1169" i="9"/>
  <c r="L1169" i="9"/>
  <c r="M1168" i="9"/>
  <c r="L1168" i="9"/>
  <c r="M1167" i="9"/>
  <c r="L1167" i="9"/>
  <c r="M1166" i="9"/>
  <c r="L1166" i="9"/>
  <c r="M1165" i="9"/>
  <c r="N1165" i="9" s="1"/>
  <c r="L1165" i="9"/>
  <c r="M1164" i="9"/>
  <c r="L1164" i="9"/>
  <c r="M1163" i="9"/>
  <c r="L1163" i="9"/>
  <c r="M1162" i="9"/>
  <c r="L1162" i="9"/>
  <c r="M1161" i="9"/>
  <c r="L1161" i="9"/>
  <c r="M1160" i="9"/>
  <c r="L1160" i="9"/>
  <c r="M1159" i="9"/>
  <c r="L1159" i="9"/>
  <c r="M1158" i="9"/>
  <c r="L1158" i="9"/>
  <c r="M1157" i="9"/>
  <c r="L1157" i="9"/>
  <c r="M1156" i="9"/>
  <c r="L1156" i="9"/>
  <c r="M1155" i="9"/>
  <c r="L1155" i="9"/>
  <c r="M1154" i="9"/>
  <c r="L1154" i="9"/>
  <c r="M1153" i="9"/>
  <c r="L1153" i="9"/>
  <c r="M1152" i="9"/>
  <c r="L1152" i="9"/>
  <c r="M1151" i="9"/>
  <c r="L1151" i="9"/>
  <c r="M1150" i="9"/>
  <c r="L1150" i="9"/>
  <c r="M1149" i="9"/>
  <c r="L1149" i="9"/>
  <c r="M1148" i="9"/>
  <c r="L1148" i="9"/>
  <c r="M1147" i="9"/>
  <c r="L1147" i="9"/>
  <c r="M1146" i="9"/>
  <c r="L1146" i="9"/>
  <c r="M1145" i="9"/>
  <c r="L1145" i="9"/>
  <c r="M1144" i="9"/>
  <c r="L1144" i="9"/>
  <c r="M1143" i="9"/>
  <c r="L1143" i="9"/>
  <c r="M1142" i="9"/>
  <c r="L1142" i="9"/>
  <c r="M1141" i="9"/>
  <c r="N1141" i="9" s="1"/>
  <c r="L1141" i="9"/>
  <c r="M1140" i="9"/>
  <c r="L1140" i="9"/>
  <c r="M1139" i="9"/>
  <c r="L1139" i="9"/>
  <c r="M1138" i="9"/>
  <c r="L1138" i="9"/>
  <c r="M1137" i="9"/>
  <c r="L1137" i="9"/>
  <c r="M1136" i="9"/>
  <c r="L1136" i="9"/>
  <c r="M1135" i="9"/>
  <c r="L1135" i="9"/>
  <c r="M1134" i="9"/>
  <c r="L1134" i="9"/>
  <c r="M1133" i="9"/>
  <c r="L1133" i="9"/>
  <c r="M1132" i="9"/>
  <c r="L1132" i="9"/>
  <c r="M1131" i="9"/>
  <c r="L1131" i="9"/>
  <c r="M1130" i="9"/>
  <c r="L1130" i="9"/>
  <c r="M1129" i="9"/>
  <c r="L1129" i="9"/>
  <c r="M1128" i="9"/>
  <c r="L1128" i="9"/>
  <c r="M1127" i="9"/>
  <c r="L1127" i="9"/>
  <c r="M1126" i="9"/>
  <c r="L1126" i="9"/>
  <c r="M1125" i="9"/>
  <c r="L1125" i="9"/>
  <c r="M1124" i="9"/>
  <c r="L1124" i="9"/>
  <c r="M1123" i="9"/>
  <c r="L1123" i="9"/>
  <c r="M1122" i="9"/>
  <c r="L1122" i="9"/>
  <c r="M1121" i="9"/>
  <c r="L1121" i="9"/>
  <c r="M1120" i="9"/>
  <c r="L1120" i="9"/>
  <c r="M1119" i="9"/>
  <c r="L1119" i="9"/>
  <c r="M1118" i="9"/>
  <c r="L1118" i="9"/>
  <c r="M1117" i="9"/>
  <c r="N1117" i="9" s="1"/>
  <c r="L1117" i="9"/>
  <c r="M1116" i="9"/>
  <c r="L1116" i="9"/>
  <c r="M1115" i="9"/>
  <c r="L1115" i="9"/>
  <c r="M1114" i="9"/>
  <c r="L1114" i="9"/>
  <c r="M1113" i="9"/>
  <c r="L1113" i="9"/>
  <c r="M1112" i="9"/>
  <c r="L1112" i="9"/>
  <c r="M1111" i="9"/>
  <c r="L1111" i="9"/>
  <c r="M1110" i="9"/>
  <c r="L1110" i="9"/>
  <c r="M1109" i="9"/>
  <c r="L1109" i="9"/>
  <c r="M1108" i="9"/>
  <c r="L1108" i="9"/>
  <c r="M1107" i="9"/>
  <c r="L1107" i="9"/>
  <c r="M1106" i="9"/>
  <c r="L1106" i="9"/>
  <c r="M1105" i="9"/>
  <c r="L1105" i="9"/>
  <c r="M1104" i="9"/>
  <c r="L1104" i="9"/>
  <c r="M1103" i="9"/>
  <c r="L1103" i="9"/>
  <c r="M1102" i="9"/>
  <c r="L1102" i="9"/>
  <c r="M1101" i="9"/>
  <c r="L1101" i="9"/>
  <c r="M1100" i="9"/>
  <c r="L1100" i="9"/>
  <c r="M1099" i="9"/>
  <c r="L1099" i="9"/>
  <c r="M1098" i="9"/>
  <c r="L1098" i="9"/>
  <c r="M1097" i="9"/>
  <c r="L1097" i="9"/>
  <c r="M1096" i="9"/>
  <c r="L1096" i="9"/>
  <c r="M1095" i="9"/>
  <c r="L1095" i="9"/>
  <c r="M1094" i="9"/>
  <c r="L1094" i="9"/>
  <c r="M1093" i="9"/>
  <c r="N1093" i="9" s="1"/>
  <c r="L1093" i="9"/>
  <c r="M1092" i="9"/>
  <c r="L1092" i="9"/>
  <c r="M1091" i="9"/>
  <c r="L1091" i="9"/>
  <c r="M1090" i="9"/>
  <c r="L1090" i="9"/>
  <c r="M1089" i="9"/>
  <c r="L1089" i="9"/>
  <c r="M1088" i="9"/>
  <c r="L1088" i="9"/>
  <c r="M1087" i="9"/>
  <c r="L1087" i="9"/>
  <c r="M1086" i="9"/>
  <c r="L1086" i="9"/>
  <c r="M1085" i="9"/>
  <c r="L1085" i="9"/>
  <c r="M1084" i="9"/>
  <c r="L1084" i="9"/>
  <c r="M1083" i="9"/>
  <c r="L1083" i="9"/>
  <c r="M1082" i="9"/>
  <c r="L1082" i="9"/>
  <c r="M1081" i="9"/>
  <c r="L1081" i="9"/>
  <c r="M1080" i="9"/>
  <c r="L1080" i="9"/>
  <c r="M1079" i="9"/>
  <c r="L1079" i="9"/>
  <c r="M1078" i="9"/>
  <c r="L1078" i="9"/>
  <c r="M1077" i="9"/>
  <c r="L1077" i="9"/>
  <c r="M1076" i="9"/>
  <c r="L1076" i="9"/>
  <c r="M1075" i="9"/>
  <c r="L1075" i="9"/>
  <c r="M1074" i="9"/>
  <c r="L1074" i="9"/>
  <c r="M1073" i="9"/>
  <c r="L1073" i="9"/>
  <c r="M1072" i="9"/>
  <c r="L1072" i="9"/>
  <c r="M1071" i="9"/>
  <c r="L1071" i="9"/>
  <c r="M1070" i="9"/>
  <c r="L1070" i="9"/>
  <c r="M1069" i="9"/>
  <c r="N1069" i="9" s="1"/>
  <c r="L1069" i="9"/>
  <c r="M1068" i="9"/>
  <c r="L1068" i="9"/>
  <c r="M1067" i="9"/>
  <c r="L1067" i="9"/>
  <c r="M1066" i="9"/>
  <c r="L1066" i="9"/>
  <c r="M1065" i="9"/>
  <c r="L1065" i="9"/>
  <c r="M1064" i="9"/>
  <c r="L1064" i="9"/>
  <c r="M1063" i="9"/>
  <c r="L1063" i="9"/>
  <c r="M1062" i="9"/>
  <c r="L1062" i="9"/>
  <c r="M1061" i="9"/>
  <c r="L1061" i="9"/>
  <c r="M1060" i="9"/>
  <c r="L1060" i="9"/>
  <c r="M1059" i="9"/>
  <c r="L1059" i="9"/>
  <c r="M1058" i="9"/>
  <c r="L1058" i="9"/>
  <c r="M1057" i="9"/>
  <c r="L1057" i="9"/>
  <c r="M1056" i="9"/>
  <c r="L1056" i="9"/>
  <c r="M1055" i="9"/>
  <c r="L1055" i="9"/>
  <c r="M1054" i="9"/>
  <c r="L1054" i="9"/>
  <c r="M1053" i="9"/>
  <c r="L1053" i="9"/>
  <c r="M1052" i="9"/>
  <c r="L1052" i="9"/>
  <c r="M1051" i="9"/>
  <c r="L1051" i="9"/>
  <c r="M1050" i="9"/>
  <c r="L1050" i="9"/>
  <c r="M1049" i="9"/>
  <c r="L1049" i="9"/>
  <c r="M1048" i="9"/>
  <c r="L1048" i="9"/>
  <c r="M1047" i="9"/>
  <c r="L1047" i="9"/>
  <c r="M1046" i="9"/>
  <c r="L1046" i="9"/>
  <c r="M1045" i="9"/>
  <c r="N1045" i="9" s="1"/>
  <c r="L1045" i="9"/>
  <c r="M1044" i="9"/>
  <c r="L1044" i="9"/>
  <c r="M1043" i="9"/>
  <c r="L1043" i="9"/>
  <c r="M1042" i="9"/>
  <c r="L1042" i="9"/>
  <c r="M1041" i="9"/>
  <c r="L1041" i="9"/>
  <c r="M1040" i="9"/>
  <c r="L1040" i="9"/>
  <c r="M1039" i="9"/>
  <c r="L1039" i="9"/>
  <c r="M1038" i="9"/>
  <c r="L1038" i="9"/>
  <c r="M1037" i="9"/>
  <c r="L1037" i="9"/>
  <c r="M1036" i="9"/>
  <c r="L1036" i="9"/>
  <c r="M1035" i="9"/>
  <c r="L1035" i="9"/>
  <c r="M1034" i="9"/>
  <c r="L1034" i="9"/>
  <c r="M1033" i="9"/>
  <c r="L1033" i="9"/>
  <c r="M1032" i="9"/>
  <c r="L1032" i="9"/>
  <c r="M1031" i="9"/>
  <c r="L1031" i="9"/>
  <c r="M1030" i="9"/>
  <c r="L1030" i="9"/>
  <c r="M1029" i="9"/>
  <c r="L1029" i="9"/>
  <c r="M1028" i="9"/>
  <c r="L1028" i="9"/>
  <c r="M1027" i="9"/>
  <c r="L1027" i="9"/>
  <c r="M1026" i="9"/>
  <c r="L1026" i="9"/>
  <c r="M1025" i="9"/>
  <c r="L1025" i="9"/>
  <c r="M1024" i="9"/>
  <c r="L1024" i="9"/>
  <c r="M1023" i="9"/>
  <c r="L1023" i="9"/>
  <c r="M1022" i="9"/>
  <c r="L1022" i="9"/>
  <c r="M1021" i="9"/>
  <c r="N1021" i="9" s="1"/>
  <c r="L1021" i="9"/>
  <c r="M1020" i="9"/>
  <c r="L1020" i="9"/>
  <c r="M1019" i="9"/>
  <c r="L1019" i="9"/>
  <c r="M1018" i="9"/>
  <c r="L1018" i="9"/>
  <c r="M1017" i="9"/>
  <c r="L1017" i="9"/>
  <c r="M1016" i="9"/>
  <c r="L1016" i="9"/>
  <c r="M1015" i="9"/>
  <c r="L1015" i="9"/>
  <c r="M1014" i="9"/>
  <c r="L1014" i="9"/>
  <c r="M1013" i="9"/>
  <c r="L1013" i="9"/>
  <c r="M1012" i="9"/>
  <c r="L1012" i="9"/>
  <c r="M1011" i="9"/>
  <c r="L1011" i="9"/>
  <c r="M1010" i="9"/>
  <c r="L1010" i="9"/>
  <c r="M1009" i="9"/>
  <c r="L1009" i="9"/>
  <c r="M1008" i="9"/>
  <c r="L1008" i="9"/>
  <c r="M1007" i="9"/>
  <c r="L1007" i="9"/>
  <c r="M1006" i="9"/>
  <c r="L1006" i="9"/>
  <c r="M1005" i="9"/>
  <c r="L1005" i="9"/>
  <c r="M1004" i="9"/>
  <c r="L1004" i="9"/>
  <c r="M1003" i="9"/>
  <c r="L1003" i="9"/>
  <c r="M1002" i="9"/>
  <c r="L1002" i="9"/>
  <c r="M1001" i="9"/>
  <c r="L1001" i="9"/>
  <c r="M1000" i="9"/>
  <c r="L1000" i="9"/>
  <c r="M999" i="9"/>
  <c r="L999" i="9"/>
  <c r="M998" i="9"/>
  <c r="L998" i="9"/>
  <c r="M997" i="9"/>
  <c r="N997" i="9" s="1"/>
  <c r="L997" i="9"/>
  <c r="M996" i="9"/>
  <c r="L996" i="9"/>
  <c r="M995" i="9"/>
  <c r="L995" i="9"/>
  <c r="M994" i="9"/>
  <c r="L994" i="9"/>
  <c r="M993" i="9"/>
  <c r="L993" i="9"/>
  <c r="M992" i="9"/>
  <c r="L992" i="9"/>
  <c r="M991" i="9"/>
  <c r="L991" i="9"/>
  <c r="M990" i="9"/>
  <c r="L990" i="9"/>
  <c r="M989" i="9"/>
  <c r="L989" i="9"/>
  <c r="M988" i="9"/>
  <c r="L988" i="9"/>
  <c r="M987" i="9"/>
  <c r="L987" i="9"/>
  <c r="M986" i="9"/>
  <c r="L986" i="9"/>
  <c r="M985" i="9"/>
  <c r="L985" i="9"/>
  <c r="M984" i="9"/>
  <c r="L984" i="9"/>
  <c r="M983" i="9"/>
  <c r="L983" i="9"/>
  <c r="M982" i="9"/>
  <c r="L982" i="9"/>
  <c r="M981" i="9"/>
  <c r="L981" i="9"/>
  <c r="M980" i="9"/>
  <c r="L980" i="9"/>
  <c r="M979" i="9"/>
  <c r="L979" i="9"/>
  <c r="M978" i="9"/>
  <c r="L978" i="9"/>
  <c r="M977" i="9"/>
  <c r="L977" i="9"/>
  <c r="M976" i="9"/>
  <c r="L976" i="9"/>
  <c r="M975" i="9"/>
  <c r="L975" i="9"/>
  <c r="M974" i="9"/>
  <c r="L974" i="9"/>
  <c r="M973" i="9"/>
  <c r="N973" i="9" s="1"/>
  <c r="L973" i="9"/>
  <c r="M972" i="9"/>
  <c r="L972" i="9"/>
  <c r="M971" i="9"/>
  <c r="L971" i="9"/>
  <c r="M970" i="9"/>
  <c r="L970" i="9"/>
  <c r="M969" i="9"/>
  <c r="L969" i="9"/>
  <c r="M968" i="9"/>
  <c r="L968" i="9"/>
  <c r="M967" i="9"/>
  <c r="L967" i="9"/>
  <c r="M966" i="9"/>
  <c r="L966" i="9"/>
  <c r="M965" i="9"/>
  <c r="L965" i="9"/>
  <c r="M964" i="9"/>
  <c r="L964" i="9"/>
  <c r="M963" i="9"/>
  <c r="L963" i="9"/>
  <c r="M962" i="9"/>
  <c r="L962" i="9"/>
  <c r="M961" i="9"/>
  <c r="L961" i="9"/>
  <c r="M960" i="9"/>
  <c r="L960" i="9"/>
  <c r="M959" i="9"/>
  <c r="L959" i="9"/>
  <c r="M958" i="9"/>
  <c r="L958" i="9"/>
  <c r="M957" i="9"/>
  <c r="L957" i="9"/>
  <c r="M956" i="9"/>
  <c r="L956" i="9"/>
  <c r="M955" i="9"/>
  <c r="L955" i="9"/>
  <c r="M954" i="9"/>
  <c r="L954" i="9"/>
  <c r="M953" i="9"/>
  <c r="L953" i="9"/>
  <c r="M952" i="9"/>
  <c r="L952" i="9"/>
  <c r="M951" i="9"/>
  <c r="L951" i="9"/>
  <c r="M950" i="9"/>
  <c r="L950" i="9"/>
  <c r="M949" i="9"/>
  <c r="N949" i="9" s="1"/>
  <c r="L949" i="9"/>
  <c r="M948" i="9"/>
  <c r="L948" i="9"/>
  <c r="M947" i="9"/>
  <c r="L947" i="9"/>
  <c r="M946" i="9"/>
  <c r="L946" i="9"/>
  <c r="M945" i="9"/>
  <c r="L945" i="9"/>
  <c r="M944" i="9"/>
  <c r="L944" i="9"/>
  <c r="M943" i="9"/>
  <c r="L943" i="9"/>
  <c r="M942" i="9"/>
  <c r="L942" i="9"/>
  <c r="M941" i="9"/>
  <c r="L941" i="9"/>
  <c r="M940" i="9"/>
  <c r="L940" i="9"/>
  <c r="M939" i="9"/>
  <c r="L939" i="9"/>
  <c r="M938" i="9"/>
  <c r="L938" i="9"/>
  <c r="M937" i="9"/>
  <c r="L937" i="9"/>
  <c r="M936" i="9"/>
  <c r="L936" i="9"/>
  <c r="M935" i="9"/>
  <c r="L935" i="9"/>
  <c r="M934" i="9"/>
  <c r="L934" i="9"/>
  <c r="M933" i="9"/>
  <c r="L933" i="9"/>
  <c r="M932" i="9"/>
  <c r="L932" i="9"/>
  <c r="M931" i="9"/>
  <c r="L931" i="9"/>
  <c r="M930" i="9"/>
  <c r="L930" i="9"/>
  <c r="M929" i="9"/>
  <c r="L929" i="9"/>
  <c r="M928" i="9"/>
  <c r="L928" i="9"/>
  <c r="M927" i="9"/>
  <c r="L927" i="9"/>
  <c r="M926" i="9"/>
  <c r="L926" i="9"/>
  <c r="M925" i="9"/>
  <c r="N925" i="9" s="1"/>
  <c r="L925" i="9"/>
  <c r="M924" i="9"/>
  <c r="L924" i="9"/>
  <c r="M923" i="9"/>
  <c r="L923" i="9"/>
  <c r="M922" i="9"/>
  <c r="L922" i="9"/>
  <c r="M921" i="9"/>
  <c r="L921" i="9"/>
  <c r="M920" i="9"/>
  <c r="L920" i="9"/>
  <c r="M919" i="9"/>
  <c r="L919" i="9"/>
  <c r="M918" i="9"/>
  <c r="L918" i="9"/>
  <c r="M917" i="9"/>
  <c r="L917" i="9"/>
  <c r="M916" i="9"/>
  <c r="L916" i="9"/>
  <c r="M915" i="9"/>
  <c r="L915" i="9"/>
  <c r="M914" i="9"/>
  <c r="L914" i="9"/>
  <c r="M913" i="9"/>
  <c r="L913" i="9"/>
  <c r="M912" i="9"/>
  <c r="L912" i="9"/>
  <c r="M911" i="9"/>
  <c r="L911" i="9"/>
  <c r="M910" i="9"/>
  <c r="L910" i="9"/>
  <c r="M909" i="9"/>
  <c r="L909" i="9"/>
  <c r="M908" i="9"/>
  <c r="L908" i="9"/>
  <c r="M907" i="9"/>
  <c r="L907" i="9"/>
  <c r="M906" i="9"/>
  <c r="L906" i="9"/>
  <c r="M905" i="9"/>
  <c r="L905" i="9"/>
  <c r="M904" i="9"/>
  <c r="L904" i="9"/>
  <c r="M903" i="9"/>
  <c r="L903" i="9"/>
  <c r="M902" i="9"/>
  <c r="L902" i="9"/>
  <c r="M901" i="9"/>
  <c r="N901" i="9" s="1"/>
  <c r="L901" i="9"/>
  <c r="M900" i="9"/>
  <c r="L900" i="9"/>
  <c r="M899" i="9"/>
  <c r="L899" i="9"/>
  <c r="M898" i="9"/>
  <c r="L898" i="9"/>
  <c r="M897" i="9"/>
  <c r="L897" i="9"/>
  <c r="M896" i="9"/>
  <c r="L896" i="9"/>
  <c r="M895" i="9"/>
  <c r="L895" i="9"/>
  <c r="M894" i="9"/>
  <c r="L894" i="9"/>
  <c r="M893" i="9"/>
  <c r="L893" i="9"/>
  <c r="M892" i="9"/>
  <c r="L892" i="9"/>
  <c r="M891" i="9"/>
  <c r="L891" i="9"/>
  <c r="M890" i="9"/>
  <c r="L890" i="9"/>
  <c r="M889" i="9"/>
  <c r="L889" i="9"/>
  <c r="M888" i="9"/>
  <c r="L888" i="9"/>
  <c r="M887" i="9"/>
  <c r="L887" i="9"/>
  <c r="M886" i="9"/>
  <c r="L886" i="9"/>
  <c r="M885" i="9"/>
  <c r="L885" i="9"/>
  <c r="M884" i="9"/>
  <c r="L884" i="9"/>
  <c r="M883" i="9"/>
  <c r="L883" i="9"/>
  <c r="M882" i="9"/>
  <c r="L882" i="9"/>
  <c r="M881" i="9"/>
  <c r="L881" i="9"/>
  <c r="M880" i="9"/>
  <c r="L880" i="9"/>
  <c r="M879" i="9"/>
  <c r="L879" i="9"/>
  <c r="M878" i="9"/>
  <c r="L878" i="9"/>
  <c r="M877" i="9"/>
  <c r="N877" i="9" s="1"/>
  <c r="L877" i="9"/>
  <c r="M876" i="9"/>
  <c r="L876" i="9"/>
  <c r="M875" i="9"/>
  <c r="L875" i="9"/>
  <c r="M874" i="9"/>
  <c r="L874" i="9"/>
  <c r="M873" i="9"/>
  <c r="L873" i="9"/>
  <c r="M872" i="9"/>
  <c r="L872" i="9"/>
  <c r="M871" i="9"/>
  <c r="L871" i="9"/>
  <c r="M870" i="9"/>
  <c r="L870" i="9"/>
  <c r="M869" i="9"/>
  <c r="L869" i="9"/>
  <c r="M868" i="9"/>
  <c r="L868" i="9"/>
  <c r="M867" i="9"/>
  <c r="L867" i="9"/>
  <c r="M866" i="9"/>
  <c r="L866" i="9"/>
  <c r="M865" i="9"/>
  <c r="L865" i="9"/>
  <c r="M864" i="9"/>
  <c r="L864" i="9"/>
  <c r="M863" i="9"/>
  <c r="L863" i="9"/>
  <c r="M862" i="9"/>
  <c r="L862" i="9"/>
  <c r="M861" i="9"/>
  <c r="L861" i="9"/>
  <c r="M860" i="9"/>
  <c r="L860" i="9"/>
  <c r="M859" i="9"/>
  <c r="L859" i="9"/>
  <c r="M858" i="9"/>
  <c r="L858" i="9"/>
  <c r="M857" i="9"/>
  <c r="L857" i="9"/>
  <c r="M856" i="9"/>
  <c r="L856" i="9"/>
  <c r="M855" i="9"/>
  <c r="L855" i="9"/>
  <c r="M854" i="9"/>
  <c r="L854" i="9"/>
  <c r="M853" i="9"/>
  <c r="N853" i="9" s="1"/>
  <c r="L853" i="9"/>
  <c r="M852" i="9"/>
  <c r="L852" i="9"/>
  <c r="M851" i="9"/>
  <c r="L851" i="9"/>
  <c r="M850" i="9"/>
  <c r="L850" i="9"/>
  <c r="M849" i="9"/>
  <c r="L849" i="9"/>
  <c r="M848" i="9"/>
  <c r="L848" i="9"/>
  <c r="M847" i="9"/>
  <c r="L847" i="9"/>
  <c r="M846" i="9"/>
  <c r="L846" i="9"/>
  <c r="M845" i="9"/>
  <c r="L845" i="9"/>
  <c r="M844" i="9"/>
  <c r="L844" i="9"/>
  <c r="M843" i="9"/>
  <c r="L843" i="9"/>
  <c r="M842" i="9"/>
  <c r="L842" i="9"/>
  <c r="M841" i="9"/>
  <c r="L841" i="9"/>
  <c r="M840" i="9"/>
  <c r="L840" i="9"/>
  <c r="M839" i="9"/>
  <c r="L839" i="9"/>
  <c r="M838" i="9"/>
  <c r="L838" i="9"/>
  <c r="M837" i="9"/>
  <c r="L837" i="9"/>
  <c r="M836" i="9"/>
  <c r="L836" i="9"/>
  <c r="M835" i="9"/>
  <c r="L835" i="9"/>
  <c r="M834" i="9"/>
  <c r="L834" i="9"/>
  <c r="M833" i="9"/>
  <c r="L833" i="9"/>
  <c r="M832" i="9"/>
  <c r="L832" i="9"/>
  <c r="M831" i="9"/>
  <c r="L831" i="9"/>
  <c r="M830" i="9"/>
  <c r="L830" i="9"/>
  <c r="M829" i="9"/>
  <c r="N829" i="9" s="1"/>
  <c r="L829" i="9"/>
  <c r="M828" i="9"/>
  <c r="L828" i="9"/>
  <c r="M827" i="9"/>
  <c r="L827" i="9"/>
  <c r="M826" i="9"/>
  <c r="L826" i="9"/>
  <c r="M825" i="9"/>
  <c r="L825" i="9"/>
  <c r="M824" i="9"/>
  <c r="L824" i="9"/>
  <c r="M823" i="9"/>
  <c r="L823" i="9"/>
  <c r="M822" i="9"/>
  <c r="L822" i="9"/>
  <c r="M821" i="9"/>
  <c r="L821" i="9"/>
  <c r="M820" i="9"/>
  <c r="L820" i="9"/>
  <c r="M819" i="9"/>
  <c r="L819" i="9"/>
  <c r="M818" i="9"/>
  <c r="L818" i="9"/>
  <c r="M817" i="9"/>
  <c r="L817" i="9"/>
  <c r="M816" i="9"/>
  <c r="L816" i="9"/>
  <c r="M815" i="9"/>
  <c r="L815" i="9"/>
  <c r="M814" i="9"/>
  <c r="L814" i="9"/>
  <c r="M813" i="9"/>
  <c r="L813" i="9"/>
  <c r="M812" i="9"/>
  <c r="L812" i="9"/>
  <c r="M811" i="9"/>
  <c r="L811" i="9"/>
  <c r="M810" i="9"/>
  <c r="L810" i="9"/>
  <c r="M809" i="9"/>
  <c r="L809" i="9"/>
  <c r="M808" i="9"/>
  <c r="L808" i="9"/>
  <c r="M807" i="9"/>
  <c r="L807" i="9"/>
  <c r="M806" i="9"/>
  <c r="L806" i="9"/>
  <c r="M805" i="9"/>
  <c r="N805" i="9" s="1"/>
  <c r="L805" i="9"/>
  <c r="M804" i="9"/>
  <c r="L804" i="9"/>
  <c r="M803" i="9"/>
  <c r="L803" i="9"/>
  <c r="M802" i="9"/>
  <c r="L802" i="9"/>
  <c r="M801" i="9"/>
  <c r="L801" i="9"/>
  <c r="M800" i="9"/>
  <c r="L800" i="9"/>
  <c r="M799" i="9"/>
  <c r="L799" i="9"/>
  <c r="M798" i="9"/>
  <c r="L798" i="9"/>
  <c r="M797" i="9"/>
  <c r="L797" i="9"/>
  <c r="M796" i="9"/>
  <c r="L796" i="9"/>
  <c r="M795" i="9"/>
  <c r="L795" i="9"/>
  <c r="M794" i="9"/>
  <c r="L794" i="9"/>
  <c r="M793" i="9"/>
  <c r="L793" i="9"/>
  <c r="M792" i="9"/>
  <c r="L792" i="9"/>
  <c r="M791" i="9"/>
  <c r="L791" i="9"/>
  <c r="M790" i="9"/>
  <c r="L790" i="9"/>
  <c r="M789" i="9"/>
  <c r="L789" i="9"/>
  <c r="M788" i="9"/>
  <c r="L788" i="9"/>
  <c r="M787" i="9"/>
  <c r="L787" i="9"/>
  <c r="M786" i="9"/>
  <c r="L786" i="9"/>
  <c r="M785" i="9"/>
  <c r="L785" i="9"/>
  <c r="M784" i="9"/>
  <c r="L784" i="9"/>
  <c r="M783" i="9"/>
  <c r="L783" i="9"/>
  <c r="M782" i="9"/>
  <c r="L782" i="9"/>
  <c r="M781" i="9"/>
  <c r="N781" i="9" s="1"/>
  <c r="L781" i="9"/>
  <c r="M780" i="9"/>
  <c r="L780" i="9"/>
  <c r="M779" i="9"/>
  <c r="L779" i="9"/>
  <c r="M778" i="9"/>
  <c r="L778" i="9"/>
  <c r="M777" i="9"/>
  <c r="L777" i="9"/>
  <c r="M776" i="9"/>
  <c r="L776" i="9"/>
  <c r="M775" i="9"/>
  <c r="L775" i="9"/>
  <c r="M774" i="9"/>
  <c r="L774" i="9"/>
  <c r="M773" i="9"/>
  <c r="L773" i="9"/>
  <c r="M772" i="9"/>
  <c r="L772" i="9"/>
  <c r="M771" i="9"/>
  <c r="L771" i="9"/>
  <c r="M770" i="9"/>
  <c r="L770" i="9"/>
  <c r="M769" i="9"/>
  <c r="L769" i="9"/>
  <c r="M768" i="9"/>
  <c r="L768" i="9"/>
  <c r="M767" i="9"/>
  <c r="L767" i="9"/>
  <c r="M766" i="9"/>
  <c r="L766" i="9"/>
  <c r="M765" i="9"/>
  <c r="L765" i="9"/>
  <c r="M764" i="9"/>
  <c r="L764" i="9"/>
  <c r="M763" i="9"/>
  <c r="L763" i="9"/>
  <c r="M762" i="9"/>
  <c r="L762" i="9"/>
  <c r="M761" i="9"/>
  <c r="L761" i="9"/>
  <c r="M760" i="9"/>
  <c r="L760" i="9"/>
  <c r="M759" i="9"/>
  <c r="L759" i="9"/>
  <c r="M758" i="9"/>
  <c r="L758" i="9"/>
  <c r="M757" i="9"/>
  <c r="N757" i="9" s="1"/>
  <c r="L757" i="9"/>
  <c r="M756" i="9"/>
  <c r="L756" i="9"/>
  <c r="M755" i="9"/>
  <c r="L755" i="9"/>
  <c r="M754" i="9"/>
  <c r="L754" i="9"/>
  <c r="M753" i="9"/>
  <c r="L753" i="9"/>
  <c r="M752" i="9"/>
  <c r="L752" i="9"/>
  <c r="M751" i="9"/>
  <c r="L751" i="9"/>
  <c r="M750" i="9"/>
  <c r="L750" i="9"/>
  <c r="M749" i="9"/>
  <c r="L749" i="9"/>
  <c r="M748" i="9"/>
  <c r="L748" i="9"/>
  <c r="M747" i="9"/>
  <c r="L747" i="9"/>
  <c r="M746" i="9"/>
  <c r="L746" i="9"/>
  <c r="M745" i="9"/>
  <c r="L745" i="9"/>
  <c r="M744" i="9"/>
  <c r="L744" i="9"/>
  <c r="M743" i="9"/>
  <c r="L743" i="9"/>
  <c r="M742" i="9"/>
  <c r="L742" i="9"/>
  <c r="M741" i="9"/>
  <c r="L741" i="9"/>
  <c r="M740" i="9"/>
  <c r="L740" i="9"/>
  <c r="M739" i="9"/>
  <c r="L739" i="9"/>
  <c r="M738" i="9"/>
  <c r="L738" i="9"/>
  <c r="M737" i="9"/>
  <c r="L737" i="9"/>
  <c r="M736" i="9"/>
  <c r="L736" i="9"/>
  <c r="M735" i="9"/>
  <c r="L735" i="9"/>
  <c r="M734" i="9"/>
  <c r="L734" i="9"/>
  <c r="M733" i="9"/>
  <c r="N733" i="9" s="1"/>
  <c r="L733" i="9"/>
  <c r="M732" i="9"/>
  <c r="L732" i="9"/>
  <c r="M731" i="9"/>
  <c r="L731" i="9"/>
  <c r="M730" i="9"/>
  <c r="L730" i="9"/>
  <c r="M729" i="9"/>
  <c r="L729" i="9"/>
  <c r="M728" i="9"/>
  <c r="L728" i="9"/>
  <c r="M727" i="9"/>
  <c r="L727" i="9"/>
  <c r="M726" i="9"/>
  <c r="L726" i="9"/>
  <c r="M725" i="9"/>
  <c r="L725" i="9"/>
  <c r="M724" i="9"/>
  <c r="L724" i="9"/>
  <c r="M723" i="9"/>
  <c r="L723" i="9"/>
  <c r="M722" i="9"/>
  <c r="L722" i="9"/>
  <c r="M721" i="9"/>
  <c r="L721" i="9"/>
  <c r="M720" i="9"/>
  <c r="L720" i="9"/>
  <c r="M719" i="9"/>
  <c r="L719" i="9"/>
  <c r="M718" i="9"/>
  <c r="L718" i="9"/>
  <c r="M717" i="9"/>
  <c r="L717" i="9"/>
  <c r="M716" i="9"/>
  <c r="L716" i="9"/>
  <c r="M715" i="9"/>
  <c r="L715" i="9"/>
  <c r="M714" i="9"/>
  <c r="L714" i="9"/>
  <c r="M713" i="9"/>
  <c r="L713" i="9"/>
  <c r="M712" i="9"/>
  <c r="L712" i="9"/>
  <c r="M711" i="9"/>
  <c r="L711" i="9"/>
  <c r="M710" i="9"/>
  <c r="L710" i="9"/>
  <c r="M709" i="9"/>
  <c r="N709" i="9" s="1"/>
  <c r="L709" i="9"/>
  <c r="M708" i="9"/>
  <c r="L708" i="9"/>
  <c r="M707" i="9"/>
  <c r="L707" i="9"/>
  <c r="M706" i="9"/>
  <c r="L706" i="9"/>
  <c r="M705" i="9"/>
  <c r="L705" i="9"/>
  <c r="M704" i="9"/>
  <c r="L704" i="9"/>
  <c r="M703" i="9"/>
  <c r="L703" i="9"/>
  <c r="M702" i="9"/>
  <c r="L702" i="9"/>
  <c r="M701" i="9"/>
  <c r="L701" i="9"/>
  <c r="M700" i="9"/>
  <c r="L700" i="9"/>
  <c r="M699" i="9"/>
  <c r="L699" i="9"/>
  <c r="M698" i="9"/>
  <c r="L698" i="9"/>
  <c r="M697" i="9"/>
  <c r="L697" i="9"/>
  <c r="M696" i="9"/>
  <c r="L696" i="9"/>
  <c r="M695" i="9"/>
  <c r="L695" i="9"/>
  <c r="M694" i="9"/>
  <c r="L694" i="9"/>
  <c r="M693" i="9"/>
  <c r="L693" i="9"/>
  <c r="M692" i="9"/>
  <c r="L692" i="9"/>
  <c r="M691" i="9"/>
  <c r="L691" i="9"/>
  <c r="M690" i="9"/>
  <c r="L690" i="9"/>
  <c r="M689" i="9"/>
  <c r="L689" i="9"/>
  <c r="M688" i="9"/>
  <c r="L688" i="9"/>
  <c r="M687" i="9"/>
  <c r="L687" i="9"/>
  <c r="M686" i="9"/>
  <c r="L686" i="9"/>
  <c r="M685" i="9"/>
  <c r="N685" i="9" s="1"/>
  <c r="L685" i="9"/>
  <c r="M684" i="9"/>
  <c r="L684" i="9"/>
  <c r="M683" i="9"/>
  <c r="L683" i="9"/>
  <c r="M682" i="9"/>
  <c r="L682" i="9"/>
  <c r="M681" i="9"/>
  <c r="L681" i="9"/>
  <c r="M680" i="9"/>
  <c r="L680" i="9"/>
  <c r="M679" i="9"/>
  <c r="L679" i="9"/>
  <c r="M678" i="9"/>
  <c r="L678" i="9"/>
  <c r="M677" i="9"/>
  <c r="L677" i="9"/>
  <c r="M676" i="9"/>
  <c r="L676" i="9"/>
  <c r="M675" i="9"/>
  <c r="L675" i="9"/>
  <c r="M674" i="9"/>
  <c r="L674" i="9"/>
  <c r="M673" i="9"/>
  <c r="L673" i="9"/>
  <c r="M672" i="9"/>
  <c r="L672" i="9"/>
  <c r="M671" i="9"/>
  <c r="L671" i="9"/>
  <c r="M670" i="9"/>
  <c r="L670" i="9"/>
  <c r="M669" i="9"/>
  <c r="L669" i="9"/>
  <c r="M668" i="9"/>
  <c r="L668" i="9"/>
  <c r="M667" i="9"/>
  <c r="L667" i="9"/>
  <c r="M666" i="9"/>
  <c r="L666" i="9"/>
  <c r="M665" i="9"/>
  <c r="L665" i="9"/>
  <c r="M664" i="9"/>
  <c r="L664" i="9"/>
  <c r="M663" i="9"/>
  <c r="L663" i="9"/>
  <c r="M662" i="9"/>
  <c r="L662" i="9"/>
  <c r="M661" i="9"/>
  <c r="N661" i="9" s="1"/>
  <c r="L661" i="9"/>
  <c r="M660" i="9"/>
  <c r="L660" i="9"/>
  <c r="M659" i="9"/>
  <c r="L659" i="9"/>
  <c r="M658" i="9"/>
  <c r="L658" i="9"/>
  <c r="M657" i="9"/>
  <c r="L657" i="9"/>
  <c r="M656" i="9"/>
  <c r="L656" i="9"/>
  <c r="M655" i="9"/>
  <c r="L655" i="9"/>
  <c r="M654" i="9"/>
  <c r="L654" i="9"/>
  <c r="M653" i="9"/>
  <c r="L653" i="9"/>
  <c r="M652" i="9"/>
  <c r="L652" i="9"/>
  <c r="M651" i="9"/>
  <c r="L651" i="9"/>
  <c r="M650" i="9"/>
  <c r="L650" i="9"/>
  <c r="M649" i="9"/>
  <c r="L649" i="9"/>
  <c r="M648" i="9"/>
  <c r="L648" i="9"/>
  <c r="M647" i="9"/>
  <c r="L647" i="9"/>
  <c r="M646" i="9"/>
  <c r="L646" i="9"/>
  <c r="M645" i="9"/>
  <c r="L645" i="9"/>
  <c r="M644" i="9"/>
  <c r="L644" i="9"/>
  <c r="M643" i="9"/>
  <c r="L643" i="9"/>
  <c r="M642" i="9"/>
  <c r="L642" i="9"/>
  <c r="M641" i="9"/>
  <c r="L641" i="9"/>
  <c r="M640" i="9"/>
  <c r="L640" i="9"/>
  <c r="M639" i="9"/>
  <c r="L639" i="9"/>
  <c r="M638" i="9"/>
  <c r="L638" i="9"/>
  <c r="M637" i="9"/>
  <c r="N637" i="9" s="1"/>
  <c r="L637" i="9"/>
  <c r="M636" i="9"/>
  <c r="L636" i="9"/>
  <c r="M635" i="9"/>
  <c r="L635" i="9"/>
  <c r="M634" i="9"/>
  <c r="L634" i="9"/>
  <c r="M633" i="9"/>
  <c r="L633" i="9"/>
  <c r="M632" i="9"/>
  <c r="L632" i="9"/>
  <c r="M631" i="9"/>
  <c r="L631" i="9"/>
  <c r="M630" i="9"/>
  <c r="L630" i="9"/>
  <c r="M629" i="9"/>
  <c r="L629" i="9"/>
  <c r="M628" i="9"/>
  <c r="L628" i="9"/>
  <c r="M627" i="9"/>
  <c r="L627" i="9"/>
  <c r="M626" i="9"/>
  <c r="L626" i="9"/>
  <c r="M625" i="9"/>
  <c r="L625" i="9"/>
  <c r="M624" i="9"/>
  <c r="L624" i="9"/>
  <c r="M623" i="9"/>
  <c r="L623" i="9"/>
  <c r="M622" i="9"/>
  <c r="L622" i="9"/>
  <c r="M621" i="9"/>
  <c r="L621" i="9"/>
  <c r="M620" i="9"/>
  <c r="L620" i="9"/>
  <c r="M619" i="9"/>
  <c r="L619" i="9"/>
  <c r="M618" i="9"/>
  <c r="L618" i="9"/>
  <c r="M617" i="9"/>
  <c r="L617" i="9"/>
  <c r="M616" i="9"/>
  <c r="L616" i="9"/>
  <c r="M615" i="9"/>
  <c r="L615" i="9"/>
  <c r="M614" i="9"/>
  <c r="L614" i="9"/>
  <c r="M613" i="9"/>
  <c r="N613" i="9" s="1"/>
  <c r="L613" i="9"/>
  <c r="M612" i="9"/>
  <c r="L612" i="9"/>
  <c r="M611" i="9"/>
  <c r="L611" i="9"/>
  <c r="M610" i="9"/>
  <c r="L610" i="9"/>
  <c r="M609" i="9"/>
  <c r="L609" i="9"/>
  <c r="M608" i="9"/>
  <c r="L608" i="9"/>
  <c r="M607" i="9"/>
  <c r="L607" i="9"/>
  <c r="M606" i="9"/>
  <c r="L606" i="9"/>
  <c r="M605" i="9"/>
  <c r="L605" i="9"/>
  <c r="M604" i="9"/>
  <c r="L604" i="9"/>
  <c r="M603" i="9"/>
  <c r="L603" i="9"/>
  <c r="M602" i="9"/>
  <c r="L602" i="9"/>
  <c r="M601" i="9"/>
  <c r="L601" i="9"/>
  <c r="M600" i="9"/>
  <c r="L600" i="9"/>
  <c r="M599" i="9"/>
  <c r="L599" i="9"/>
  <c r="M598" i="9"/>
  <c r="L598" i="9"/>
  <c r="M597" i="9"/>
  <c r="L597" i="9"/>
  <c r="M596" i="9"/>
  <c r="L596" i="9"/>
  <c r="M595" i="9"/>
  <c r="L595" i="9"/>
  <c r="M594" i="9"/>
  <c r="L594" i="9"/>
  <c r="M593" i="9"/>
  <c r="L593" i="9"/>
  <c r="M592" i="9"/>
  <c r="L592" i="9"/>
  <c r="M591" i="9"/>
  <c r="L591" i="9"/>
  <c r="M590" i="9"/>
  <c r="L590" i="9"/>
  <c r="M589" i="9"/>
  <c r="N589" i="9" s="1"/>
  <c r="L589" i="9"/>
  <c r="M588" i="9"/>
  <c r="L588" i="9"/>
  <c r="M587" i="9"/>
  <c r="L587" i="9"/>
  <c r="M586" i="9"/>
  <c r="L586" i="9"/>
  <c r="M585" i="9"/>
  <c r="L585" i="9"/>
  <c r="M584" i="9"/>
  <c r="L584" i="9"/>
  <c r="M583" i="9"/>
  <c r="L583" i="9"/>
  <c r="M582" i="9"/>
  <c r="L582" i="9"/>
  <c r="M581" i="9"/>
  <c r="L581" i="9"/>
  <c r="M580" i="9"/>
  <c r="L580" i="9"/>
  <c r="M579" i="9"/>
  <c r="L579" i="9"/>
  <c r="M578" i="9"/>
  <c r="L578" i="9"/>
  <c r="M577" i="9"/>
  <c r="L577" i="9"/>
  <c r="M576" i="9"/>
  <c r="L576" i="9"/>
  <c r="M575" i="9"/>
  <c r="L575" i="9"/>
  <c r="M574" i="9"/>
  <c r="L574" i="9"/>
  <c r="M573" i="9"/>
  <c r="L573" i="9"/>
  <c r="M572" i="9"/>
  <c r="L572" i="9"/>
  <c r="M571" i="9"/>
  <c r="L571" i="9"/>
  <c r="M570" i="9"/>
  <c r="L570" i="9"/>
  <c r="M569" i="9"/>
  <c r="L569" i="9"/>
  <c r="M568" i="9"/>
  <c r="L568" i="9"/>
  <c r="M567" i="9"/>
  <c r="L567" i="9"/>
  <c r="M566" i="9"/>
  <c r="L566" i="9"/>
  <c r="M565" i="9"/>
  <c r="N565" i="9" s="1"/>
  <c r="L565" i="9"/>
  <c r="M564" i="9"/>
  <c r="L564" i="9"/>
  <c r="M563" i="9"/>
  <c r="L563" i="9"/>
  <c r="M562" i="9"/>
  <c r="L562" i="9"/>
  <c r="M561" i="9"/>
  <c r="L561" i="9"/>
  <c r="M560" i="9"/>
  <c r="L560" i="9"/>
  <c r="M559" i="9"/>
  <c r="L559" i="9"/>
  <c r="M558" i="9"/>
  <c r="L558" i="9"/>
  <c r="M557" i="9"/>
  <c r="L557" i="9"/>
  <c r="M556" i="9"/>
  <c r="L556" i="9"/>
  <c r="M555" i="9"/>
  <c r="L555" i="9"/>
  <c r="M554" i="9"/>
  <c r="L554" i="9"/>
  <c r="M553" i="9"/>
  <c r="L553" i="9"/>
  <c r="M552" i="9"/>
  <c r="L552" i="9"/>
  <c r="M551" i="9"/>
  <c r="L551" i="9"/>
  <c r="M550" i="9"/>
  <c r="L550" i="9"/>
  <c r="M549" i="9"/>
  <c r="L549" i="9"/>
  <c r="M548" i="9"/>
  <c r="L548" i="9"/>
  <c r="M547" i="9"/>
  <c r="L547" i="9"/>
  <c r="M546" i="9"/>
  <c r="L546" i="9"/>
  <c r="M545" i="9"/>
  <c r="L545" i="9"/>
  <c r="M544" i="9"/>
  <c r="L544" i="9"/>
  <c r="M543" i="9"/>
  <c r="L543" i="9"/>
  <c r="M542" i="9"/>
  <c r="L542" i="9"/>
  <c r="M541" i="9"/>
  <c r="N541" i="9" s="1"/>
  <c r="L541" i="9"/>
  <c r="M540" i="9"/>
  <c r="L540" i="9"/>
  <c r="M539" i="9"/>
  <c r="L539" i="9"/>
  <c r="M538" i="9"/>
  <c r="L538" i="9"/>
  <c r="M537" i="9"/>
  <c r="L537" i="9"/>
  <c r="M536" i="9"/>
  <c r="L536" i="9"/>
  <c r="M535" i="9"/>
  <c r="L535" i="9"/>
  <c r="M534" i="9"/>
  <c r="L534" i="9"/>
  <c r="M533" i="9"/>
  <c r="L533" i="9"/>
  <c r="M532" i="9"/>
  <c r="L532" i="9"/>
  <c r="M531" i="9"/>
  <c r="L531" i="9"/>
  <c r="M530" i="9"/>
  <c r="L530" i="9"/>
  <c r="M529" i="9"/>
  <c r="L529" i="9"/>
  <c r="M528" i="9"/>
  <c r="L528" i="9"/>
  <c r="M527" i="9"/>
  <c r="L527" i="9"/>
  <c r="M526" i="9"/>
  <c r="L526" i="9"/>
  <c r="M525" i="9"/>
  <c r="L525" i="9"/>
  <c r="M524" i="9"/>
  <c r="L524" i="9"/>
  <c r="M523" i="9"/>
  <c r="L523" i="9"/>
  <c r="M522" i="9"/>
  <c r="L522" i="9"/>
  <c r="M521" i="9"/>
  <c r="L521" i="9"/>
  <c r="M520" i="9"/>
  <c r="L520" i="9"/>
  <c r="M519" i="9"/>
  <c r="L519" i="9"/>
  <c r="M518" i="9"/>
  <c r="L518" i="9"/>
  <c r="M517" i="9"/>
  <c r="N517" i="9" s="1"/>
  <c r="L517" i="9"/>
  <c r="M516" i="9"/>
  <c r="L516" i="9"/>
  <c r="M515" i="9"/>
  <c r="L515" i="9"/>
  <c r="M514" i="9"/>
  <c r="L514" i="9"/>
  <c r="M513" i="9"/>
  <c r="L513" i="9"/>
  <c r="M512" i="9"/>
  <c r="L512" i="9"/>
  <c r="M511" i="9"/>
  <c r="L511" i="9"/>
  <c r="M510" i="9"/>
  <c r="L510" i="9"/>
  <c r="M509" i="9"/>
  <c r="L509" i="9"/>
  <c r="M508" i="9"/>
  <c r="L508" i="9"/>
  <c r="M507" i="9"/>
  <c r="L507" i="9"/>
  <c r="M506" i="9"/>
  <c r="L506" i="9"/>
  <c r="M505" i="9"/>
  <c r="L505" i="9"/>
  <c r="M504" i="9"/>
  <c r="L504" i="9"/>
  <c r="M503" i="9"/>
  <c r="L503" i="9"/>
  <c r="M502" i="9"/>
  <c r="L502" i="9"/>
  <c r="M501" i="9"/>
  <c r="L501" i="9"/>
  <c r="M500" i="9"/>
  <c r="L500" i="9"/>
  <c r="M499" i="9"/>
  <c r="L499" i="9"/>
  <c r="M498" i="9"/>
  <c r="L498" i="9"/>
  <c r="M497" i="9"/>
  <c r="L497" i="9"/>
  <c r="M496" i="9"/>
  <c r="L496" i="9"/>
  <c r="M495" i="9"/>
  <c r="L495" i="9"/>
  <c r="M494" i="9"/>
  <c r="L494" i="9"/>
  <c r="M493" i="9"/>
  <c r="N493" i="9" s="1"/>
  <c r="L493" i="9"/>
  <c r="M492" i="9"/>
  <c r="L492" i="9"/>
  <c r="M491" i="9"/>
  <c r="L491" i="9"/>
  <c r="M490" i="9"/>
  <c r="L490" i="9"/>
  <c r="M489" i="9"/>
  <c r="L489" i="9"/>
  <c r="M488" i="9"/>
  <c r="L488" i="9"/>
  <c r="M487" i="9"/>
  <c r="L487" i="9"/>
  <c r="M486" i="9"/>
  <c r="L486" i="9"/>
  <c r="M485" i="9"/>
  <c r="L485" i="9"/>
  <c r="M484" i="9"/>
  <c r="L484" i="9"/>
  <c r="M483" i="9"/>
  <c r="L483" i="9"/>
  <c r="M482" i="9"/>
  <c r="L482" i="9"/>
  <c r="M481" i="9"/>
  <c r="L481" i="9"/>
  <c r="M480" i="9"/>
  <c r="L480" i="9"/>
  <c r="M479" i="9"/>
  <c r="L479" i="9"/>
  <c r="M478" i="9"/>
  <c r="L478" i="9"/>
  <c r="M477" i="9"/>
  <c r="L477" i="9"/>
  <c r="M476" i="9"/>
  <c r="L476" i="9"/>
  <c r="M475" i="9"/>
  <c r="L475" i="9"/>
  <c r="M474" i="9"/>
  <c r="L474" i="9"/>
  <c r="M473" i="9"/>
  <c r="L473" i="9"/>
  <c r="M472" i="9"/>
  <c r="L472" i="9"/>
  <c r="M471" i="9"/>
  <c r="L471" i="9"/>
  <c r="M470" i="9"/>
  <c r="L470" i="9"/>
  <c r="M469" i="9"/>
  <c r="N469" i="9" s="1"/>
  <c r="L469" i="9"/>
  <c r="M468" i="9"/>
  <c r="L468" i="9"/>
  <c r="M467" i="9"/>
  <c r="L467" i="9"/>
  <c r="M466" i="9"/>
  <c r="L466" i="9"/>
  <c r="M465" i="9"/>
  <c r="L465" i="9"/>
  <c r="M464" i="9"/>
  <c r="L464" i="9"/>
  <c r="M463" i="9"/>
  <c r="L463" i="9"/>
  <c r="M462" i="9"/>
  <c r="L462" i="9"/>
  <c r="M461" i="9"/>
  <c r="L461" i="9"/>
  <c r="M460" i="9"/>
  <c r="L460" i="9"/>
  <c r="M459" i="9"/>
  <c r="L459" i="9"/>
  <c r="M458" i="9"/>
  <c r="L458" i="9"/>
  <c r="M457" i="9"/>
  <c r="L457" i="9"/>
  <c r="M456" i="9"/>
  <c r="L456" i="9"/>
  <c r="M455" i="9"/>
  <c r="L455" i="9"/>
  <c r="M454" i="9"/>
  <c r="L454" i="9"/>
  <c r="M453" i="9"/>
  <c r="L453" i="9"/>
  <c r="M452" i="9"/>
  <c r="L452" i="9"/>
  <c r="M451" i="9"/>
  <c r="L451" i="9"/>
  <c r="M450" i="9"/>
  <c r="L450" i="9"/>
  <c r="M449" i="9"/>
  <c r="L449" i="9"/>
  <c r="M448" i="9"/>
  <c r="L448" i="9"/>
  <c r="M447" i="9"/>
  <c r="L447" i="9"/>
  <c r="M446" i="9"/>
  <c r="L446" i="9"/>
  <c r="M445" i="9"/>
  <c r="N445" i="9" s="1"/>
  <c r="L445" i="9"/>
  <c r="M444" i="9"/>
  <c r="L444" i="9"/>
  <c r="M443" i="9"/>
  <c r="L443" i="9"/>
  <c r="M442" i="9"/>
  <c r="L442" i="9"/>
  <c r="M441" i="9"/>
  <c r="L441" i="9"/>
  <c r="M440" i="9"/>
  <c r="L440" i="9"/>
  <c r="M439" i="9"/>
  <c r="L439" i="9"/>
  <c r="M438" i="9"/>
  <c r="L438" i="9"/>
  <c r="M437" i="9"/>
  <c r="L437" i="9"/>
  <c r="M436" i="9"/>
  <c r="L436" i="9"/>
  <c r="M435" i="9"/>
  <c r="L435" i="9"/>
  <c r="M434" i="9"/>
  <c r="L434" i="9"/>
  <c r="M433" i="9"/>
  <c r="L433" i="9"/>
  <c r="M432" i="9"/>
  <c r="L432" i="9"/>
  <c r="M431" i="9"/>
  <c r="L431" i="9"/>
  <c r="M430" i="9"/>
  <c r="L430" i="9"/>
  <c r="M429" i="9"/>
  <c r="L429" i="9"/>
  <c r="M428" i="9"/>
  <c r="L428" i="9"/>
  <c r="M427" i="9"/>
  <c r="L427" i="9"/>
  <c r="M426" i="9"/>
  <c r="L426" i="9"/>
  <c r="M425" i="9"/>
  <c r="L425" i="9"/>
  <c r="M424" i="9"/>
  <c r="L424" i="9"/>
  <c r="M423" i="9"/>
  <c r="L423" i="9"/>
  <c r="M422" i="9"/>
  <c r="L422" i="9"/>
  <c r="M421" i="9"/>
  <c r="N421" i="9" s="1"/>
  <c r="L421" i="9"/>
  <c r="M420" i="9"/>
  <c r="L420" i="9"/>
  <c r="M419" i="9"/>
  <c r="L419" i="9"/>
  <c r="M418" i="9"/>
  <c r="L418" i="9"/>
  <c r="M417" i="9"/>
  <c r="L417" i="9"/>
  <c r="M416" i="9"/>
  <c r="L416" i="9"/>
  <c r="M415" i="9"/>
  <c r="L415" i="9"/>
  <c r="M414" i="9"/>
  <c r="L414" i="9"/>
  <c r="M413" i="9"/>
  <c r="L413" i="9"/>
  <c r="M412" i="9"/>
  <c r="L412" i="9"/>
  <c r="M411" i="9"/>
  <c r="L411" i="9"/>
  <c r="M410" i="9"/>
  <c r="L410" i="9"/>
  <c r="M409" i="9"/>
  <c r="L409" i="9"/>
  <c r="M408" i="9"/>
  <c r="L408" i="9"/>
  <c r="M407" i="9"/>
  <c r="L407" i="9"/>
  <c r="M406" i="9"/>
  <c r="L406" i="9"/>
  <c r="M405" i="9"/>
  <c r="L405" i="9"/>
  <c r="M404" i="9"/>
  <c r="L404" i="9"/>
  <c r="M403" i="9"/>
  <c r="L403" i="9"/>
  <c r="M402" i="9"/>
  <c r="L402" i="9"/>
  <c r="M401" i="9"/>
  <c r="L401" i="9"/>
  <c r="M400" i="9"/>
  <c r="L400" i="9"/>
  <c r="M399" i="9"/>
  <c r="L399" i="9"/>
  <c r="M398" i="9"/>
  <c r="L398" i="9"/>
  <c r="M397" i="9"/>
  <c r="N397" i="9" s="1"/>
  <c r="L397" i="9"/>
  <c r="M396" i="9"/>
  <c r="L396" i="9"/>
  <c r="M395" i="9"/>
  <c r="L395" i="9"/>
  <c r="M394" i="9"/>
  <c r="L394" i="9"/>
  <c r="M393" i="9"/>
  <c r="L393" i="9"/>
  <c r="M392" i="9"/>
  <c r="L392" i="9"/>
  <c r="M391" i="9"/>
  <c r="L391" i="9"/>
  <c r="M390" i="9"/>
  <c r="L390" i="9"/>
  <c r="M389" i="9"/>
  <c r="L389" i="9"/>
  <c r="M388" i="9"/>
  <c r="L388" i="9"/>
  <c r="M387" i="9"/>
  <c r="L387" i="9"/>
  <c r="M386" i="9"/>
  <c r="L386" i="9"/>
  <c r="M385" i="9"/>
  <c r="L385" i="9"/>
  <c r="M384" i="9"/>
  <c r="L384" i="9"/>
  <c r="M383" i="9"/>
  <c r="L383" i="9"/>
  <c r="M382" i="9"/>
  <c r="L382" i="9"/>
  <c r="M381" i="9"/>
  <c r="L381" i="9"/>
  <c r="M380" i="9"/>
  <c r="L380" i="9"/>
  <c r="M379" i="9"/>
  <c r="L379" i="9"/>
  <c r="M378" i="9"/>
  <c r="L378" i="9"/>
  <c r="M377" i="9"/>
  <c r="L377" i="9"/>
  <c r="M376" i="9"/>
  <c r="L376" i="9"/>
  <c r="M375" i="9"/>
  <c r="L375" i="9"/>
  <c r="M374" i="9"/>
  <c r="L374" i="9"/>
  <c r="M373" i="9"/>
  <c r="N373" i="9" s="1"/>
  <c r="L373" i="9"/>
  <c r="M372" i="9"/>
  <c r="L372" i="9"/>
  <c r="M371" i="9"/>
  <c r="L371" i="9"/>
  <c r="M370" i="9"/>
  <c r="L370" i="9"/>
  <c r="M369" i="9"/>
  <c r="L369" i="9"/>
  <c r="M368" i="9"/>
  <c r="L368" i="9"/>
  <c r="M367" i="9"/>
  <c r="L367" i="9"/>
  <c r="M366" i="9"/>
  <c r="L366" i="9"/>
  <c r="M365" i="9"/>
  <c r="L365" i="9"/>
  <c r="M364" i="9"/>
  <c r="L364" i="9"/>
  <c r="M363" i="9"/>
  <c r="L363" i="9"/>
  <c r="M362" i="9"/>
  <c r="L362" i="9"/>
  <c r="M361" i="9"/>
  <c r="L361" i="9"/>
  <c r="M360" i="9"/>
  <c r="L360" i="9"/>
  <c r="M359" i="9"/>
  <c r="L359" i="9"/>
  <c r="M358" i="9"/>
  <c r="L358" i="9"/>
  <c r="M357" i="9"/>
  <c r="L357" i="9"/>
  <c r="M356" i="9"/>
  <c r="L356" i="9"/>
  <c r="M355" i="9"/>
  <c r="L355" i="9"/>
  <c r="M354" i="9"/>
  <c r="L354" i="9"/>
  <c r="M353" i="9"/>
  <c r="L353" i="9"/>
  <c r="M352" i="9"/>
  <c r="L352" i="9"/>
  <c r="M351" i="9"/>
  <c r="L351" i="9"/>
  <c r="M350" i="9"/>
  <c r="L350" i="9"/>
  <c r="M349" i="9"/>
  <c r="N349" i="9" s="1"/>
  <c r="L349" i="9"/>
  <c r="M348" i="9"/>
  <c r="L348" i="9"/>
  <c r="M347" i="9"/>
  <c r="L347" i="9"/>
  <c r="M346" i="9"/>
  <c r="L346" i="9"/>
  <c r="M345" i="9"/>
  <c r="L345" i="9"/>
  <c r="M344" i="9"/>
  <c r="L344" i="9"/>
  <c r="M343" i="9"/>
  <c r="L343" i="9"/>
  <c r="M342" i="9"/>
  <c r="L342" i="9"/>
  <c r="M341" i="9"/>
  <c r="L341" i="9"/>
  <c r="M340" i="9"/>
  <c r="L340" i="9"/>
  <c r="M339" i="9"/>
  <c r="L339" i="9"/>
  <c r="M338" i="9"/>
  <c r="L338" i="9"/>
  <c r="M337" i="9"/>
  <c r="L337" i="9"/>
  <c r="M336" i="9"/>
  <c r="L336" i="9"/>
  <c r="M335" i="9"/>
  <c r="L335" i="9"/>
  <c r="M334" i="9"/>
  <c r="L334" i="9"/>
  <c r="M333" i="9"/>
  <c r="L333" i="9"/>
  <c r="M332" i="9"/>
  <c r="L332" i="9"/>
  <c r="M331" i="9"/>
  <c r="L331" i="9"/>
  <c r="M330" i="9"/>
  <c r="L330" i="9"/>
  <c r="M329" i="9"/>
  <c r="L329" i="9"/>
  <c r="M328" i="9"/>
  <c r="L328" i="9"/>
  <c r="M327" i="9"/>
  <c r="L327" i="9"/>
  <c r="M326" i="9"/>
  <c r="L326" i="9"/>
  <c r="M325" i="9"/>
  <c r="N325" i="9" s="1"/>
  <c r="L325" i="9"/>
  <c r="M324" i="9"/>
  <c r="L324" i="9"/>
  <c r="M323" i="9"/>
  <c r="L323" i="9"/>
  <c r="M322" i="9"/>
  <c r="L322" i="9"/>
  <c r="M321" i="9"/>
  <c r="L321" i="9"/>
  <c r="M320" i="9"/>
  <c r="L320" i="9"/>
  <c r="M319" i="9"/>
  <c r="L319" i="9"/>
  <c r="M318" i="9"/>
  <c r="L318" i="9"/>
  <c r="M317" i="9"/>
  <c r="L317" i="9"/>
  <c r="M316" i="9"/>
  <c r="L316" i="9"/>
  <c r="M315" i="9"/>
  <c r="L315" i="9"/>
  <c r="M314" i="9"/>
  <c r="L314" i="9"/>
  <c r="M313" i="9"/>
  <c r="L313" i="9"/>
  <c r="M312" i="9"/>
  <c r="L312" i="9"/>
  <c r="M311" i="9"/>
  <c r="L311" i="9"/>
  <c r="M310" i="9"/>
  <c r="L310" i="9"/>
  <c r="M309" i="9"/>
  <c r="L309" i="9"/>
  <c r="M308" i="9"/>
  <c r="L308" i="9"/>
  <c r="M307" i="9"/>
  <c r="L307" i="9"/>
  <c r="M306" i="9"/>
  <c r="L306" i="9"/>
  <c r="M305" i="9"/>
  <c r="L305" i="9"/>
  <c r="M304" i="9"/>
  <c r="L304" i="9"/>
  <c r="M303" i="9"/>
  <c r="L303" i="9"/>
  <c r="M302" i="9"/>
  <c r="L302" i="9"/>
  <c r="F302" i="9" a="1"/>
  <c r="F302" i="9" s="1"/>
  <c r="FP302" i="9" s="1" a="1"/>
  <c r="FP302" i="9" s="1"/>
  <c r="M301" i="9"/>
  <c r="N301" i="9" s="1"/>
  <c r="L301" i="9"/>
  <c r="M300" i="9"/>
  <c r="L300" i="9"/>
  <c r="M299" i="9"/>
  <c r="L299" i="9"/>
  <c r="M298" i="9"/>
  <c r="L298" i="9"/>
  <c r="M297" i="9"/>
  <c r="L297" i="9"/>
  <c r="M296" i="9"/>
  <c r="L296" i="9"/>
  <c r="M295" i="9"/>
  <c r="L295" i="9"/>
  <c r="M294" i="9"/>
  <c r="L294" i="9"/>
  <c r="M293" i="9"/>
  <c r="L293" i="9"/>
  <c r="M292" i="9"/>
  <c r="L292" i="9"/>
  <c r="M291" i="9"/>
  <c r="L291" i="9"/>
  <c r="M290" i="9"/>
  <c r="L290" i="9"/>
  <c r="M289" i="9"/>
  <c r="L289" i="9"/>
  <c r="M288" i="9"/>
  <c r="L288" i="9"/>
  <c r="M287" i="9"/>
  <c r="L287" i="9"/>
  <c r="M286" i="9"/>
  <c r="L286" i="9"/>
  <c r="M285" i="9"/>
  <c r="L285" i="9"/>
  <c r="M284" i="9"/>
  <c r="L284" i="9"/>
  <c r="M283" i="9"/>
  <c r="L283" i="9"/>
  <c r="M282" i="9"/>
  <c r="L282" i="9"/>
  <c r="M281" i="9"/>
  <c r="L281" i="9"/>
  <c r="M280" i="9"/>
  <c r="L280" i="9"/>
  <c r="M279" i="9"/>
  <c r="L279" i="9"/>
  <c r="M278" i="9"/>
  <c r="L278" i="9"/>
  <c r="M277" i="9"/>
  <c r="L277" i="9"/>
  <c r="M276" i="9"/>
  <c r="L276" i="9"/>
  <c r="M275" i="9"/>
  <c r="L275" i="9"/>
  <c r="M274" i="9"/>
  <c r="L274" i="9"/>
  <c r="M273" i="9"/>
  <c r="L273" i="9"/>
  <c r="M272" i="9"/>
  <c r="L272" i="9"/>
  <c r="M271" i="9"/>
  <c r="L271" i="9"/>
  <c r="M270" i="9"/>
  <c r="L270" i="9"/>
  <c r="M269" i="9"/>
  <c r="L269" i="9"/>
  <c r="M268" i="9"/>
  <c r="L268" i="9"/>
  <c r="M267" i="9"/>
  <c r="L267" i="9"/>
  <c r="M266" i="9"/>
  <c r="L266" i="9"/>
  <c r="M265" i="9"/>
  <c r="L265" i="9"/>
  <c r="M264" i="9"/>
  <c r="L264" i="9"/>
  <c r="M263" i="9"/>
  <c r="L263" i="9"/>
  <c r="M262" i="9"/>
  <c r="L262" i="9"/>
  <c r="M261" i="9"/>
  <c r="L261" i="9"/>
  <c r="M260" i="9"/>
  <c r="L260" i="9"/>
  <c r="M259" i="9"/>
  <c r="L259" i="9"/>
  <c r="M258" i="9"/>
  <c r="L258" i="9"/>
  <c r="M257" i="9"/>
  <c r="L257" i="9"/>
  <c r="M256" i="9"/>
  <c r="L256" i="9"/>
  <c r="M255" i="9"/>
  <c r="L255" i="9"/>
  <c r="M254" i="9"/>
  <c r="L254" i="9"/>
  <c r="M253" i="9"/>
  <c r="N253" i="9" s="1"/>
  <c r="L253" i="9"/>
  <c r="M252" i="9"/>
  <c r="L252" i="9"/>
  <c r="M251" i="9"/>
  <c r="L251" i="9"/>
  <c r="M250" i="9"/>
  <c r="L250" i="9"/>
  <c r="M249" i="9"/>
  <c r="L249" i="9"/>
  <c r="M248" i="9"/>
  <c r="L248" i="9"/>
  <c r="M247" i="9"/>
  <c r="L247" i="9"/>
  <c r="M246" i="9"/>
  <c r="L246" i="9"/>
  <c r="M245" i="9"/>
  <c r="L245" i="9"/>
  <c r="M244" i="9"/>
  <c r="L244" i="9"/>
  <c r="M243" i="9"/>
  <c r="L243" i="9"/>
  <c r="M242" i="9"/>
  <c r="L242" i="9"/>
  <c r="M241" i="9"/>
  <c r="L241" i="9"/>
  <c r="M240" i="9"/>
  <c r="L240" i="9"/>
  <c r="M239" i="9"/>
  <c r="L239" i="9"/>
  <c r="M238" i="9"/>
  <c r="L238" i="9"/>
  <c r="M237" i="9"/>
  <c r="L237" i="9"/>
  <c r="M236" i="9"/>
  <c r="L236" i="9"/>
  <c r="M235" i="9"/>
  <c r="L235" i="9"/>
  <c r="M234" i="9"/>
  <c r="L234" i="9"/>
  <c r="M233" i="9"/>
  <c r="L233" i="9"/>
  <c r="M232" i="9"/>
  <c r="L232" i="9"/>
  <c r="M231" i="9"/>
  <c r="L231" i="9"/>
  <c r="M230" i="9"/>
  <c r="L230" i="9"/>
  <c r="M229" i="9"/>
  <c r="N229" i="9" s="1"/>
  <c r="L229" i="9"/>
  <c r="M228" i="9"/>
  <c r="L228" i="9"/>
  <c r="M227" i="9"/>
  <c r="L227" i="9"/>
  <c r="M226" i="9"/>
  <c r="L226" i="9"/>
  <c r="M225" i="9"/>
  <c r="L225" i="9"/>
  <c r="M224" i="9"/>
  <c r="L224" i="9"/>
  <c r="M223" i="9"/>
  <c r="L223" i="9"/>
  <c r="M222" i="9"/>
  <c r="L222" i="9"/>
  <c r="M221" i="9"/>
  <c r="L221" i="9"/>
  <c r="M220" i="9"/>
  <c r="L220" i="9"/>
  <c r="M219" i="9"/>
  <c r="L219" i="9"/>
  <c r="M218" i="9"/>
  <c r="L218" i="9"/>
  <c r="M217" i="9"/>
  <c r="L217" i="9"/>
  <c r="M216" i="9"/>
  <c r="L216" i="9"/>
  <c r="M215" i="9"/>
  <c r="L215" i="9"/>
  <c r="M214" i="9"/>
  <c r="L214" i="9"/>
  <c r="M213" i="9"/>
  <c r="L213" i="9"/>
  <c r="M212" i="9"/>
  <c r="L212" i="9"/>
  <c r="M211" i="9"/>
  <c r="N211" i="9" s="1"/>
  <c r="L211" i="9"/>
  <c r="M210" i="9"/>
  <c r="L210" i="9"/>
  <c r="M209" i="9"/>
  <c r="L209" i="9"/>
  <c r="M208" i="9"/>
  <c r="L208" i="9"/>
  <c r="M207" i="9"/>
  <c r="L207" i="9"/>
  <c r="M206" i="9"/>
  <c r="L206" i="9"/>
  <c r="M205" i="9"/>
  <c r="N205" i="9" s="1"/>
  <c r="L205" i="9"/>
  <c r="M204" i="9"/>
  <c r="L204" i="9"/>
  <c r="M203" i="9"/>
  <c r="L203" i="9"/>
  <c r="M202" i="9"/>
  <c r="L202" i="9"/>
  <c r="M201" i="9"/>
  <c r="L201" i="9"/>
  <c r="M200" i="9"/>
  <c r="L200" i="9"/>
  <c r="M199" i="9"/>
  <c r="L199" i="9"/>
  <c r="M198" i="9"/>
  <c r="L198" i="9"/>
  <c r="M197" i="9"/>
  <c r="L197" i="9"/>
  <c r="M196" i="9"/>
  <c r="L196" i="9"/>
  <c r="M195" i="9"/>
  <c r="L195" i="9"/>
  <c r="M194" i="9"/>
  <c r="L194" i="9"/>
  <c r="M193" i="9"/>
  <c r="L193" i="9"/>
  <c r="M192" i="9"/>
  <c r="L192" i="9"/>
  <c r="M191" i="9"/>
  <c r="L191" i="9"/>
  <c r="M190" i="9"/>
  <c r="L190" i="9"/>
  <c r="M189" i="9"/>
  <c r="L189" i="9"/>
  <c r="M188" i="9"/>
  <c r="L188" i="9"/>
  <c r="M187" i="9"/>
  <c r="N187" i="9" s="1"/>
  <c r="L187" i="9"/>
  <c r="M186" i="9"/>
  <c r="L186" i="9"/>
  <c r="M185" i="9"/>
  <c r="L185" i="9"/>
  <c r="M184" i="9"/>
  <c r="L184" i="9"/>
  <c r="M183" i="9"/>
  <c r="L183" i="9"/>
  <c r="M182" i="9"/>
  <c r="L182" i="9"/>
  <c r="M181" i="9"/>
  <c r="N181" i="9" s="1"/>
  <c r="L181" i="9"/>
  <c r="M180" i="9"/>
  <c r="L180" i="9"/>
  <c r="M179" i="9"/>
  <c r="L179" i="9"/>
  <c r="M178" i="9"/>
  <c r="L178" i="9"/>
  <c r="M177" i="9"/>
  <c r="L177" i="9"/>
  <c r="M176" i="9"/>
  <c r="L176" i="9"/>
  <c r="M175" i="9"/>
  <c r="L175" i="9"/>
  <c r="M174" i="9"/>
  <c r="L174" i="9"/>
  <c r="M173" i="9"/>
  <c r="L173" i="9"/>
  <c r="M172" i="9"/>
  <c r="L172" i="9"/>
  <c r="M171" i="9"/>
  <c r="L171" i="9"/>
  <c r="M170" i="9"/>
  <c r="L170" i="9"/>
  <c r="M169" i="9"/>
  <c r="L169" i="9"/>
  <c r="M168" i="9"/>
  <c r="L168" i="9"/>
  <c r="M167" i="9"/>
  <c r="L167" i="9"/>
  <c r="M166" i="9"/>
  <c r="L166" i="9"/>
  <c r="M165" i="9"/>
  <c r="L165" i="9"/>
  <c r="M164" i="9"/>
  <c r="L164" i="9"/>
  <c r="M163" i="9"/>
  <c r="N163" i="9" s="1"/>
  <c r="L163" i="9"/>
  <c r="M162" i="9"/>
  <c r="L162" i="9"/>
  <c r="M161" i="9"/>
  <c r="L161" i="9"/>
  <c r="M160" i="9"/>
  <c r="L160" i="9"/>
  <c r="M159" i="9"/>
  <c r="L159" i="9"/>
  <c r="M158" i="9"/>
  <c r="L158" i="9"/>
  <c r="M157" i="9"/>
  <c r="N157" i="9" s="1"/>
  <c r="L157" i="9"/>
  <c r="M156" i="9"/>
  <c r="L156" i="9"/>
  <c r="M155" i="9"/>
  <c r="L155" i="9"/>
  <c r="M154" i="9"/>
  <c r="L154" i="9"/>
  <c r="M153" i="9"/>
  <c r="L153" i="9"/>
  <c r="M152" i="9"/>
  <c r="L152" i="9"/>
  <c r="M151" i="9"/>
  <c r="L151" i="9"/>
  <c r="M150" i="9"/>
  <c r="L150" i="9"/>
  <c r="M149" i="9"/>
  <c r="L149" i="9"/>
  <c r="M148" i="9"/>
  <c r="L148" i="9"/>
  <c r="M147" i="9"/>
  <c r="L147" i="9"/>
  <c r="M146" i="9"/>
  <c r="L146" i="9"/>
  <c r="M145" i="9"/>
  <c r="L145" i="9"/>
  <c r="M144" i="9"/>
  <c r="L144" i="9"/>
  <c r="M143" i="9"/>
  <c r="L143" i="9"/>
  <c r="M142" i="9"/>
  <c r="L142" i="9"/>
  <c r="M141" i="9"/>
  <c r="L141" i="9"/>
  <c r="M140" i="9"/>
  <c r="L140" i="9"/>
  <c r="M139" i="9"/>
  <c r="N139" i="9" s="1"/>
  <c r="L139" i="9"/>
  <c r="M138" i="9"/>
  <c r="L138" i="9"/>
  <c r="M137" i="9"/>
  <c r="L137" i="9"/>
  <c r="M136" i="9"/>
  <c r="L136" i="9"/>
  <c r="M135" i="9"/>
  <c r="L135" i="9"/>
  <c r="M134" i="9"/>
  <c r="L134" i="9"/>
  <c r="M133" i="9"/>
  <c r="N133" i="9" s="1"/>
  <c r="L133" i="9"/>
  <c r="M132" i="9"/>
  <c r="L132" i="9"/>
  <c r="M131" i="9"/>
  <c r="L131" i="9"/>
  <c r="M130" i="9"/>
  <c r="L130" i="9"/>
  <c r="M129" i="9"/>
  <c r="L129" i="9"/>
  <c r="M128" i="9"/>
  <c r="L128" i="9"/>
  <c r="M127" i="9"/>
  <c r="L127" i="9"/>
  <c r="M126" i="9"/>
  <c r="L126" i="9"/>
  <c r="M125" i="9"/>
  <c r="L125" i="9"/>
  <c r="M124" i="9"/>
  <c r="L124" i="9"/>
  <c r="M123" i="9"/>
  <c r="L123" i="9"/>
  <c r="M122" i="9"/>
  <c r="L122" i="9"/>
  <c r="M121" i="9"/>
  <c r="L121" i="9"/>
  <c r="M120" i="9"/>
  <c r="L120" i="9"/>
  <c r="M119" i="9"/>
  <c r="L119" i="9"/>
  <c r="M118" i="9"/>
  <c r="L118" i="9"/>
  <c r="M117" i="9"/>
  <c r="L117" i="9"/>
  <c r="M116" i="9"/>
  <c r="L116" i="9"/>
  <c r="M115" i="9"/>
  <c r="N115" i="9" s="1"/>
  <c r="L115" i="9"/>
  <c r="M114" i="9"/>
  <c r="L114" i="9"/>
  <c r="M113" i="9"/>
  <c r="L113" i="9"/>
  <c r="M112" i="9"/>
  <c r="L112" i="9"/>
  <c r="M111" i="9"/>
  <c r="L111" i="9"/>
  <c r="M110" i="9"/>
  <c r="L110" i="9"/>
  <c r="M109" i="9"/>
  <c r="N109" i="9" s="1"/>
  <c r="L109" i="9"/>
  <c r="M108" i="9"/>
  <c r="L108" i="9"/>
  <c r="M107" i="9"/>
  <c r="L107" i="9"/>
  <c r="M106" i="9"/>
  <c r="L106" i="9"/>
  <c r="M105" i="9"/>
  <c r="L105" i="9"/>
  <c r="M104" i="9"/>
  <c r="L104" i="9"/>
  <c r="M103" i="9"/>
  <c r="L103" i="9"/>
  <c r="M102" i="9"/>
  <c r="L102" i="9"/>
  <c r="M101" i="9"/>
  <c r="L101" i="9"/>
  <c r="M100" i="9"/>
  <c r="L100" i="9"/>
  <c r="M99" i="9"/>
  <c r="L99" i="9"/>
  <c r="M98" i="9"/>
  <c r="L98" i="9"/>
  <c r="M97" i="9"/>
  <c r="L97" i="9"/>
  <c r="M96" i="9"/>
  <c r="L96" i="9"/>
  <c r="M95" i="9"/>
  <c r="L95" i="9"/>
  <c r="M94" i="9"/>
  <c r="L94" i="9"/>
  <c r="M93" i="9"/>
  <c r="L93" i="9"/>
  <c r="M92" i="9"/>
  <c r="L92" i="9"/>
  <c r="M91" i="9"/>
  <c r="N91" i="9" s="1"/>
  <c r="L91" i="9"/>
  <c r="M90" i="9"/>
  <c r="L90" i="9"/>
  <c r="M89" i="9"/>
  <c r="L89" i="9"/>
  <c r="M88" i="9"/>
  <c r="L88" i="9"/>
  <c r="M87" i="9"/>
  <c r="L87" i="9"/>
  <c r="M86" i="9"/>
  <c r="L86" i="9"/>
  <c r="M85" i="9"/>
  <c r="N85" i="9" s="1"/>
  <c r="L85" i="9"/>
  <c r="M84" i="9"/>
  <c r="L84" i="9"/>
  <c r="M83" i="9"/>
  <c r="L83" i="9"/>
  <c r="M82" i="9"/>
  <c r="L82" i="9"/>
  <c r="M81" i="9"/>
  <c r="L81" i="9"/>
  <c r="M80" i="9"/>
  <c r="L80" i="9"/>
  <c r="M79" i="9"/>
  <c r="L79" i="9"/>
  <c r="M78" i="9"/>
  <c r="L78" i="9"/>
  <c r="M77" i="9"/>
  <c r="L77" i="9"/>
  <c r="M76" i="9"/>
  <c r="L76" i="9"/>
  <c r="M75" i="9"/>
  <c r="L75" i="9"/>
  <c r="M74" i="9"/>
  <c r="L74" i="9"/>
  <c r="M73" i="9"/>
  <c r="L73" i="9"/>
  <c r="M72" i="9"/>
  <c r="L72" i="9"/>
  <c r="M71" i="9"/>
  <c r="L71" i="9"/>
  <c r="M70" i="9"/>
  <c r="L70" i="9"/>
  <c r="M69" i="9"/>
  <c r="L69" i="9"/>
  <c r="M68" i="9"/>
  <c r="L68" i="9"/>
  <c r="M67" i="9"/>
  <c r="N67" i="9" s="1"/>
  <c r="L67" i="9"/>
  <c r="M66" i="9"/>
  <c r="L66" i="9"/>
  <c r="M65" i="9"/>
  <c r="L65" i="9"/>
  <c r="M64" i="9"/>
  <c r="L64" i="9"/>
  <c r="M63" i="9"/>
  <c r="L63" i="9"/>
  <c r="M62" i="9"/>
  <c r="L62" i="9"/>
  <c r="M61" i="9"/>
  <c r="N61" i="9" s="1"/>
  <c r="L61" i="9"/>
  <c r="M60" i="9"/>
  <c r="L60" i="9"/>
  <c r="M59" i="9"/>
  <c r="L59" i="9"/>
  <c r="M58" i="9"/>
  <c r="L58" i="9"/>
  <c r="M57" i="9"/>
  <c r="L57" i="9"/>
  <c r="M56" i="9"/>
  <c r="L56" i="9"/>
  <c r="M55" i="9"/>
  <c r="L55" i="9"/>
  <c r="M54" i="9"/>
  <c r="L54" i="9"/>
  <c r="M53" i="9"/>
  <c r="L53" i="9"/>
  <c r="M52" i="9"/>
  <c r="L52" i="9"/>
  <c r="M51" i="9"/>
  <c r="L51" i="9"/>
  <c r="M50" i="9"/>
  <c r="L50" i="9"/>
  <c r="M49" i="9"/>
  <c r="L49" i="9"/>
  <c r="M48" i="9"/>
  <c r="L48" i="9"/>
  <c r="M47" i="9"/>
  <c r="L47" i="9"/>
  <c r="M46" i="9"/>
  <c r="L46" i="9"/>
  <c r="M45" i="9"/>
  <c r="L45" i="9"/>
  <c r="M44" i="9"/>
  <c r="L44" i="9"/>
  <c r="M43" i="9"/>
  <c r="N43" i="9" s="1"/>
  <c r="L43" i="9"/>
  <c r="M42" i="9"/>
  <c r="L42" i="9"/>
  <c r="M41" i="9"/>
  <c r="L41" i="9"/>
  <c r="M40" i="9"/>
  <c r="L40" i="9"/>
  <c r="M39" i="9"/>
  <c r="L39" i="9"/>
  <c r="M38" i="9"/>
  <c r="L38" i="9"/>
  <c r="M37" i="9"/>
  <c r="N37" i="9" s="1"/>
  <c r="L37" i="9"/>
  <c r="M36" i="9"/>
  <c r="L36" i="9"/>
  <c r="M35" i="9"/>
  <c r="L35" i="9"/>
  <c r="M34" i="9"/>
  <c r="L34" i="9"/>
  <c r="M33" i="9"/>
  <c r="L33" i="9"/>
  <c r="M32" i="9"/>
  <c r="L32" i="9"/>
  <c r="M31" i="9"/>
  <c r="L31" i="9"/>
  <c r="M30" i="9"/>
  <c r="L30" i="9"/>
  <c r="M29" i="9"/>
  <c r="L29" i="9"/>
  <c r="M28" i="9"/>
  <c r="L28" i="9"/>
  <c r="M27" i="9"/>
  <c r="L27" i="9"/>
  <c r="M26" i="9"/>
  <c r="L26" i="9"/>
  <c r="M25" i="9"/>
  <c r="L25" i="9"/>
  <c r="M24" i="9"/>
  <c r="L24" i="9"/>
  <c r="M23" i="9"/>
  <c r="L23" i="9"/>
  <c r="M22" i="9"/>
  <c r="L22" i="9"/>
  <c r="M21" i="9"/>
  <c r="L21" i="9"/>
  <c r="M20" i="9"/>
  <c r="L20" i="9"/>
  <c r="M19" i="9"/>
  <c r="N19" i="9" s="1"/>
  <c r="L19" i="9"/>
  <c r="M18" i="9"/>
  <c r="L18" i="9"/>
  <c r="M17" i="9"/>
  <c r="L17" i="9"/>
  <c r="M16" i="9"/>
  <c r="L16" i="9"/>
  <c r="M15" i="9"/>
  <c r="L15" i="9"/>
  <c r="HZ14" i="9"/>
  <c r="HL14" i="9"/>
  <c r="HE14" i="9"/>
  <c r="GX14" i="9"/>
  <c r="GQ14" i="9"/>
  <c r="GJ14" i="9"/>
  <c r="GC14" i="9"/>
  <c r="FV14" i="9"/>
  <c r="FO14" i="9"/>
  <c r="FH14" i="9"/>
  <c r="FA14" i="9"/>
  <c r="ET14" i="9"/>
  <c r="EF14" i="9"/>
  <c r="DY14" i="9"/>
  <c r="DK14" i="9"/>
  <c r="DD14" i="9"/>
  <c r="CW14" i="9"/>
  <c r="CP14" i="9"/>
  <c r="CI14" i="9"/>
  <c r="CB14" i="9"/>
  <c r="BU14" i="9"/>
  <c r="BN14" i="9"/>
  <c r="BG14" i="9"/>
  <c r="AZ14" i="9"/>
  <c r="AS14" i="9"/>
  <c r="AL14" i="9"/>
  <c r="AE14" i="9"/>
  <c r="X14" i="9"/>
  <c r="M14" i="9"/>
  <c r="L14" i="9"/>
  <c r="M13" i="9"/>
  <c r="L13" i="9"/>
  <c r="IG12" i="9"/>
  <c r="CW12" i="9"/>
  <c r="M12" i="9"/>
  <c r="L12" i="9"/>
  <c r="M11" i="9"/>
  <c r="L11" i="9"/>
  <c r="M10" i="9"/>
  <c r="L10" i="9"/>
  <c r="M9" i="9"/>
  <c r="L9" i="9"/>
  <c r="M8" i="9"/>
  <c r="L8" i="9"/>
  <c r="M7" i="9"/>
  <c r="L7" i="9"/>
  <c r="M6" i="9"/>
  <c r="L6" i="9"/>
  <c r="M5" i="9"/>
  <c r="L5" i="9"/>
  <c r="M4" i="9"/>
  <c r="L4" i="9"/>
  <c r="M3" i="9"/>
  <c r="L3" i="9"/>
  <c r="M2" i="9"/>
  <c r="L2" i="9"/>
  <c r="M1" i="9"/>
  <c r="L1" i="9"/>
  <c r="N334" i="9" l="1"/>
  <c r="N342" i="9"/>
  <c r="N302" i="9"/>
  <c r="N310" i="9"/>
  <c r="N314" i="9"/>
  <c r="N322" i="9"/>
  <c r="N330" i="9"/>
  <c r="N326" i="9"/>
  <c r="N306" i="9"/>
  <c r="N318" i="9"/>
  <c r="N338" i="9"/>
  <c r="N354" i="9"/>
  <c r="N374" i="9"/>
  <c r="N394" i="9"/>
  <c r="N418" i="9"/>
  <c r="N438" i="9"/>
  <c r="N458" i="9"/>
  <c r="N474" i="9"/>
  <c r="N502" i="9"/>
  <c r="N522" i="9"/>
  <c r="N538" i="9"/>
  <c r="N558" i="9"/>
  <c r="N586" i="9"/>
  <c r="N606" i="9"/>
  <c r="N622" i="9"/>
  <c r="N638" i="9"/>
  <c r="N670" i="9"/>
  <c r="N686" i="9"/>
  <c r="N702" i="9"/>
  <c r="N722" i="9"/>
  <c r="N750" i="9"/>
  <c r="N766" i="9"/>
  <c r="N786" i="9"/>
  <c r="N810" i="9"/>
  <c r="N822" i="9"/>
  <c r="N850" i="9"/>
  <c r="N870" i="9"/>
  <c r="N886" i="9"/>
  <c r="N906" i="9"/>
  <c r="N930" i="9"/>
  <c r="N954" i="9"/>
  <c r="N970" i="9"/>
  <c r="N990" i="9"/>
  <c r="N1018" i="9"/>
  <c r="N1030" i="9"/>
  <c r="N1050" i="9"/>
  <c r="N1074" i="9"/>
  <c r="N1098" i="9"/>
  <c r="N1114" i="9"/>
  <c r="N1134" i="9"/>
  <c r="N1150" i="9"/>
  <c r="N1178" i="9"/>
  <c r="N1202" i="9"/>
  <c r="N1214" i="9"/>
  <c r="N1238" i="9"/>
  <c r="N1250" i="9"/>
  <c r="N1282" i="9"/>
  <c r="N1302" i="9"/>
  <c r="N1314" i="9"/>
  <c r="N1334" i="9"/>
  <c r="N1366" i="9"/>
  <c r="N1382" i="9"/>
  <c r="N1398" i="9"/>
  <c r="N1418" i="9"/>
  <c r="N1442" i="9"/>
  <c r="N1462" i="9"/>
  <c r="N1482" i="9"/>
  <c r="N1498" i="9"/>
  <c r="N1530" i="9"/>
  <c r="N1546" i="9"/>
  <c r="N1566" i="9"/>
  <c r="N1578" i="9"/>
  <c r="N1602" i="9"/>
  <c r="N1610" i="9"/>
  <c r="N1618" i="9"/>
  <c r="N1626" i="9"/>
  <c r="N1634" i="9"/>
  <c r="N1646" i="9"/>
  <c r="N1650" i="9"/>
  <c r="N1658" i="9"/>
  <c r="N1662" i="9"/>
  <c r="N1666" i="9"/>
  <c r="N1670" i="9"/>
  <c r="N1674" i="9"/>
  <c r="N1678" i="9"/>
  <c r="N1682" i="9"/>
  <c r="N1686" i="9"/>
  <c r="N1690" i="9"/>
  <c r="N1694" i="9"/>
  <c r="N1698" i="9"/>
  <c r="N1702" i="9"/>
  <c r="N1706" i="9"/>
  <c r="N1710" i="9"/>
  <c r="N1714" i="9"/>
  <c r="N1718" i="9"/>
  <c r="N1722" i="9"/>
  <c r="N350" i="9"/>
  <c r="N366" i="9"/>
  <c r="N382" i="9"/>
  <c r="N406" i="9"/>
  <c r="N410" i="9"/>
  <c r="N434" i="9"/>
  <c r="N446" i="9"/>
  <c r="N470" i="9"/>
  <c r="N482" i="9"/>
  <c r="N498" i="9"/>
  <c r="N514" i="9"/>
  <c r="N530" i="9"/>
  <c r="N550" i="9"/>
  <c r="N566" i="9"/>
  <c r="N574" i="9"/>
  <c r="N598" i="9"/>
  <c r="N610" i="9"/>
  <c r="N634" i="9"/>
  <c r="N654" i="9"/>
  <c r="N658" i="9"/>
  <c r="N678" i="9"/>
  <c r="N698" i="9"/>
  <c r="N714" i="9"/>
  <c r="N734" i="9"/>
  <c r="N746" i="9"/>
  <c r="N758" i="9"/>
  <c r="N778" i="9"/>
  <c r="N794" i="9"/>
  <c r="N818" i="9"/>
  <c r="N826" i="9"/>
  <c r="N842" i="9"/>
  <c r="N862" i="9"/>
  <c r="N878" i="9"/>
  <c r="N894" i="9"/>
  <c r="N914" i="9"/>
  <c r="N926" i="9"/>
  <c r="N946" i="9"/>
  <c r="N962" i="9"/>
  <c r="N982" i="9"/>
  <c r="N998" i="9"/>
  <c r="N1006" i="9"/>
  <c r="N1022" i="9"/>
  <c r="N1042" i="9"/>
  <c r="N1062" i="9"/>
  <c r="N1078" i="9"/>
  <c r="N1090" i="9"/>
  <c r="N1106" i="9"/>
  <c r="N1126" i="9"/>
  <c r="N1142" i="9"/>
  <c r="N1158" i="9"/>
  <c r="N1170" i="9"/>
  <c r="N1186" i="9"/>
  <c r="N1206" i="9"/>
  <c r="N1226" i="9"/>
  <c r="N1242" i="9"/>
  <c r="N1262" i="9"/>
  <c r="N1270" i="9"/>
  <c r="N1290" i="9"/>
  <c r="N1306" i="9"/>
  <c r="N1330" i="9"/>
  <c r="N1342" i="9"/>
  <c r="N1354" i="9"/>
  <c r="N1370" i="9"/>
  <c r="N1390" i="9"/>
  <c r="N1406" i="9"/>
  <c r="N1426" i="9"/>
  <c r="N1438" i="9"/>
  <c r="N1458" i="9"/>
  <c r="N1470" i="9"/>
  <c r="N1490" i="9"/>
  <c r="N1506" i="9"/>
  <c r="N1522" i="9"/>
  <c r="N1538" i="9"/>
  <c r="N1558" i="9"/>
  <c r="N1570" i="9"/>
  <c r="N1582" i="9"/>
  <c r="N1598" i="9"/>
  <c r="N1606" i="9"/>
  <c r="N1614" i="9"/>
  <c r="N1622" i="9"/>
  <c r="N1630" i="9"/>
  <c r="N1638" i="9"/>
  <c r="N1642" i="9"/>
  <c r="N1654" i="9"/>
  <c r="N346" i="9"/>
  <c r="N370" i="9"/>
  <c r="N386" i="9"/>
  <c r="N402" i="9"/>
  <c r="N414" i="9"/>
  <c r="N430" i="9"/>
  <c r="N450" i="9"/>
  <c r="N466" i="9"/>
  <c r="N486" i="9"/>
  <c r="N494" i="9"/>
  <c r="N510" i="9"/>
  <c r="N534" i="9"/>
  <c r="N546" i="9"/>
  <c r="N570" i="9"/>
  <c r="N578" i="9"/>
  <c r="N594" i="9"/>
  <c r="N614" i="9"/>
  <c r="N630" i="9"/>
  <c r="N650" i="9"/>
  <c r="N662" i="9"/>
  <c r="N682" i="9"/>
  <c r="N694" i="9"/>
  <c r="N718" i="9"/>
  <c r="N730" i="9"/>
  <c r="N742" i="9"/>
  <c r="N762" i="9"/>
  <c r="N782" i="9"/>
  <c r="N798" i="9"/>
  <c r="N814" i="9"/>
  <c r="N830" i="9"/>
  <c r="N846" i="9"/>
  <c r="N858" i="9"/>
  <c r="N882" i="9"/>
  <c r="N898" i="9"/>
  <c r="N918" i="9"/>
  <c r="N922" i="9"/>
  <c r="N942" i="9"/>
  <c r="N958" i="9"/>
  <c r="N978" i="9"/>
  <c r="N994" i="9"/>
  <c r="N1010" i="9"/>
  <c r="N1026" i="9"/>
  <c r="N1046" i="9"/>
  <c r="N1058" i="9"/>
  <c r="N1082" i="9"/>
  <c r="N1086" i="9"/>
  <c r="N1110" i="9"/>
  <c r="N1122" i="9"/>
  <c r="N1146" i="9"/>
  <c r="N1162" i="9"/>
  <c r="N1174" i="9"/>
  <c r="N1190" i="9"/>
  <c r="N1210" i="9"/>
  <c r="N1222" i="9"/>
  <c r="N1246" i="9"/>
  <c r="N1266" i="9"/>
  <c r="N1274" i="9"/>
  <c r="N1294" i="9"/>
  <c r="N1310" i="9"/>
  <c r="N1326" i="9"/>
  <c r="N1346" i="9"/>
  <c r="N1358" i="9"/>
  <c r="N1374" i="9"/>
  <c r="N1394" i="9"/>
  <c r="N1410" i="9"/>
  <c r="N1430" i="9"/>
  <c r="N1434" i="9"/>
  <c r="N1454" i="9"/>
  <c r="N1474" i="9"/>
  <c r="N1494" i="9"/>
  <c r="N1510" i="9"/>
  <c r="N1518" i="9"/>
  <c r="N1534" i="9"/>
  <c r="N1554" i="9"/>
  <c r="N1574" i="9"/>
  <c r="N1594" i="9"/>
  <c r="N362" i="9"/>
  <c r="N390" i="9"/>
  <c r="N426" i="9"/>
  <c r="N454" i="9"/>
  <c r="N490" i="9"/>
  <c r="N518" i="9"/>
  <c r="N554" i="9"/>
  <c r="N582" i="9"/>
  <c r="N618" i="9"/>
  <c r="N646" i="9"/>
  <c r="N674" i="9"/>
  <c r="N710" i="9"/>
  <c r="N738" i="9"/>
  <c r="N774" i="9"/>
  <c r="N802" i="9"/>
  <c r="N838" i="9"/>
  <c r="N874" i="9"/>
  <c r="N902" i="9"/>
  <c r="N938" i="9"/>
  <c r="N966" i="9"/>
  <c r="N1002" i="9"/>
  <c r="N1038" i="9"/>
  <c r="N1066" i="9"/>
  <c r="N1102" i="9"/>
  <c r="N1130" i="9"/>
  <c r="N1166" i="9"/>
  <c r="N1194" i="9"/>
  <c r="N1230" i="9"/>
  <c r="N1258" i="9"/>
  <c r="N1286" i="9"/>
  <c r="N1322" i="9"/>
  <c r="N1350" i="9"/>
  <c r="N1386" i="9"/>
  <c r="N1414" i="9"/>
  <c r="N1450" i="9"/>
  <c r="N1478" i="9"/>
  <c r="N1514" i="9"/>
  <c r="N1550" i="9"/>
  <c r="N1590" i="9"/>
  <c r="N358" i="9"/>
  <c r="N378" i="9"/>
  <c r="N398" i="9"/>
  <c r="N422" i="9"/>
  <c r="N442" i="9"/>
  <c r="N462" i="9"/>
  <c r="N478" i="9"/>
  <c r="N506" i="9"/>
  <c r="N526" i="9"/>
  <c r="N542" i="9"/>
  <c r="N562" i="9"/>
  <c r="N590" i="9"/>
  <c r="N602" i="9"/>
  <c r="N626" i="9"/>
  <c r="N642" i="9"/>
  <c r="N666" i="9"/>
  <c r="N690" i="9"/>
  <c r="N706" i="9"/>
  <c r="N726" i="9"/>
  <c r="N754" i="9"/>
  <c r="N770" i="9"/>
  <c r="N790" i="9"/>
  <c r="N806" i="9"/>
  <c r="N834" i="9"/>
  <c r="N854" i="9"/>
  <c r="N866" i="9"/>
  <c r="N890" i="9"/>
  <c r="N910" i="9"/>
  <c r="N934" i="9"/>
  <c r="N950" i="9"/>
  <c r="N974" i="9"/>
  <c r="N986" i="9"/>
  <c r="N1014" i="9"/>
  <c r="N1034" i="9"/>
  <c r="N1054" i="9"/>
  <c r="N1070" i="9"/>
  <c r="N1094" i="9"/>
  <c r="N1118" i="9"/>
  <c r="N1138" i="9"/>
  <c r="N1154" i="9"/>
  <c r="N1182" i="9"/>
  <c r="N1198" i="9"/>
  <c r="N1218" i="9"/>
  <c r="N1234" i="9"/>
  <c r="N1254" i="9"/>
  <c r="N1278" i="9"/>
  <c r="N1298" i="9"/>
  <c r="N1318" i="9"/>
  <c r="N1338" i="9"/>
  <c r="N1362" i="9"/>
  <c r="N1378" i="9"/>
  <c r="N1402" i="9"/>
  <c r="N1422" i="9"/>
  <c r="N1446" i="9"/>
  <c r="N1466" i="9"/>
  <c r="N1486" i="9"/>
  <c r="N1502" i="9"/>
  <c r="N1526" i="9"/>
  <c r="N1542" i="9"/>
  <c r="N1562" i="9"/>
  <c r="N1586" i="9"/>
  <c r="N1726" i="9"/>
  <c r="N305" i="9"/>
  <c r="N341" i="9"/>
  <c r="N377" i="9"/>
  <c r="N413" i="9"/>
  <c r="N477" i="9"/>
  <c r="N509" i="9"/>
  <c r="N545" i="9"/>
  <c r="N569" i="9"/>
  <c r="N609" i="9"/>
  <c r="N665" i="9"/>
  <c r="N705" i="9"/>
  <c r="N737" i="9"/>
  <c r="N773" i="9"/>
  <c r="N861" i="9"/>
  <c r="N893" i="9"/>
  <c r="N953" i="9"/>
  <c r="N993" i="9"/>
  <c r="N1037" i="9"/>
  <c r="N333" i="9"/>
  <c r="N405" i="9"/>
  <c r="N441" i="9"/>
  <c r="N473" i="9"/>
  <c r="N513" i="9"/>
  <c r="N581" i="9"/>
  <c r="N605" i="9"/>
  <c r="N641" i="9"/>
  <c r="N669" i="9"/>
  <c r="N701" i="9"/>
  <c r="N765" i="9"/>
  <c r="N801" i="9"/>
  <c r="N825" i="9"/>
  <c r="N857" i="9"/>
  <c r="N897" i="9"/>
  <c r="N929" i="9"/>
  <c r="N965" i="9"/>
  <c r="N1017" i="9"/>
  <c r="N329" i="9"/>
  <c r="N365" i="9"/>
  <c r="N401" i="9"/>
  <c r="N437" i="9"/>
  <c r="N501" i="9"/>
  <c r="N525" i="9"/>
  <c r="N561" i="9"/>
  <c r="N597" i="9"/>
  <c r="N633" i="9"/>
  <c r="N677" i="9"/>
  <c r="N741" i="9"/>
  <c r="N777" i="9"/>
  <c r="N809" i="9"/>
  <c r="N845" i="9"/>
  <c r="N881" i="9"/>
  <c r="N909" i="9"/>
  <c r="N941" i="9"/>
  <c r="N1005" i="9"/>
  <c r="N1049" i="9"/>
  <c r="N1061" i="9"/>
  <c r="N1077" i="9"/>
  <c r="N1089" i="9"/>
  <c r="N1097" i="9"/>
  <c r="N1109" i="9"/>
  <c r="N1125" i="9"/>
  <c r="N1137" i="9"/>
  <c r="N1145" i="9"/>
  <c r="N1157" i="9"/>
  <c r="N1173" i="9"/>
  <c r="N1185" i="9"/>
  <c r="N1193" i="9"/>
  <c r="N1205" i="9"/>
  <c r="N1221" i="9"/>
  <c r="N1233" i="9"/>
  <c r="N1241" i="9"/>
  <c r="N1253" i="9"/>
  <c r="N1269" i="9"/>
  <c r="N1281" i="9"/>
  <c r="N1289" i="9"/>
  <c r="N1301" i="9"/>
  <c r="N1317" i="9"/>
  <c r="N1329" i="9"/>
  <c r="N1337" i="9"/>
  <c r="N1349" i="9"/>
  <c r="N1365" i="9"/>
  <c r="N1377" i="9"/>
  <c r="N1385" i="9"/>
  <c r="N1397" i="9"/>
  <c r="N1413" i="9"/>
  <c r="N1425" i="9"/>
  <c r="N1433" i="9"/>
  <c r="N1445" i="9"/>
  <c r="N1461" i="9"/>
  <c r="N1473" i="9"/>
  <c r="N1505" i="9"/>
  <c r="N1517" i="9"/>
  <c r="N1533" i="9"/>
  <c r="N1545" i="9"/>
  <c r="N1553" i="9"/>
  <c r="N1565" i="9"/>
  <c r="N1581" i="9"/>
  <c r="N1593" i="9"/>
  <c r="N1601" i="9"/>
  <c r="N1613" i="9"/>
  <c r="N1629" i="9"/>
  <c r="N1641" i="9"/>
  <c r="N1649" i="9"/>
  <c r="N1661" i="9"/>
  <c r="N1677" i="9"/>
  <c r="N1685" i="9"/>
  <c r="N1701" i="9"/>
  <c r="N1709" i="9"/>
  <c r="N1721" i="9"/>
  <c r="N1733" i="9"/>
  <c r="N1737" i="9"/>
  <c r="N357" i="9"/>
  <c r="N389" i="9"/>
  <c r="N417" i="9"/>
  <c r="N453" i="9"/>
  <c r="N489" i="9"/>
  <c r="N521" i="9"/>
  <c r="N557" i="9"/>
  <c r="N621" i="9"/>
  <c r="N657" i="9"/>
  <c r="N689" i="9"/>
  <c r="N729" i="9"/>
  <c r="N753" i="9"/>
  <c r="N785" i="9"/>
  <c r="N821" i="9"/>
  <c r="N885" i="9"/>
  <c r="N921" i="9"/>
  <c r="N957" i="9"/>
  <c r="N989" i="9"/>
  <c r="N1013" i="9"/>
  <c r="N1053" i="9"/>
  <c r="N1065" i="9"/>
  <c r="N1073" i="9"/>
  <c r="N1085" i="9"/>
  <c r="N1101" i="9"/>
  <c r="N1113" i="9"/>
  <c r="N1121" i="9"/>
  <c r="N1133" i="9"/>
  <c r="N1149" i="9"/>
  <c r="N1161" i="9"/>
  <c r="N1169" i="9"/>
  <c r="N1181" i="9"/>
  <c r="N1197" i="9"/>
  <c r="N1209" i="9"/>
  <c r="N1217" i="9"/>
  <c r="N1229" i="9"/>
  <c r="N1245" i="9"/>
  <c r="N1257" i="9"/>
  <c r="N1265" i="9"/>
  <c r="N1277" i="9"/>
  <c r="N1293" i="9"/>
  <c r="N1305" i="9"/>
  <c r="N1313" i="9"/>
  <c r="N1325" i="9"/>
  <c r="N1341" i="9"/>
  <c r="N1353" i="9"/>
  <c r="N1361" i="9"/>
  <c r="N1373" i="9"/>
  <c r="N1389" i="9"/>
  <c r="N1401" i="9"/>
  <c r="N1409" i="9"/>
  <c r="N1421" i="9"/>
  <c r="N1437" i="9"/>
  <c r="N1449" i="9"/>
  <c r="N1457" i="9"/>
  <c r="N1469" i="9"/>
  <c r="N1481" i="9"/>
  <c r="N1485" i="9"/>
  <c r="N1493" i="9"/>
  <c r="N1497" i="9"/>
  <c r="N1509" i="9"/>
  <c r="N1521" i="9"/>
  <c r="N1529" i="9"/>
  <c r="N1541" i="9"/>
  <c r="N1557" i="9"/>
  <c r="N1569" i="9"/>
  <c r="N1577" i="9"/>
  <c r="N1589" i="9"/>
  <c r="N1605" i="9"/>
  <c r="N1617" i="9"/>
  <c r="N1625" i="9"/>
  <c r="N1637" i="9"/>
  <c r="N1653" i="9"/>
  <c r="N1665" i="9"/>
  <c r="N1673" i="9"/>
  <c r="N1689" i="9"/>
  <c r="N1697" i="9"/>
  <c r="N1713" i="9"/>
  <c r="N1725" i="9"/>
  <c r="N321" i="9"/>
  <c r="N345" i="9"/>
  <c r="N369" i="9"/>
  <c r="N449" i="9"/>
  <c r="N485" i="9"/>
  <c r="N549" i="9"/>
  <c r="N593" i="9"/>
  <c r="N629" i="9"/>
  <c r="N693" i="9"/>
  <c r="N713" i="9"/>
  <c r="N749" i="9"/>
  <c r="N813" i="9"/>
  <c r="N849" i="9"/>
  <c r="N873" i="9"/>
  <c r="N933" i="9"/>
  <c r="N969" i="9"/>
  <c r="N1001" i="9"/>
  <c r="N1041" i="9"/>
  <c r="N317" i="9"/>
  <c r="N353" i="9"/>
  <c r="N393" i="9"/>
  <c r="N429" i="9"/>
  <c r="N461" i="9"/>
  <c r="N537" i="9"/>
  <c r="N585" i="9"/>
  <c r="N617" i="9"/>
  <c r="N653" i="9"/>
  <c r="N725" i="9"/>
  <c r="N789" i="9"/>
  <c r="N837" i="9"/>
  <c r="N869" i="9"/>
  <c r="N905" i="9"/>
  <c r="N945" i="9"/>
  <c r="N977" i="9"/>
  <c r="N1029" i="9"/>
  <c r="N309" i="9"/>
  <c r="N381" i="9"/>
  <c r="N425" i="9"/>
  <c r="N465" i="9"/>
  <c r="N497" i="9"/>
  <c r="N533" i="9"/>
  <c r="N573" i="9"/>
  <c r="N645" i="9"/>
  <c r="N681" i="9"/>
  <c r="N717" i="9"/>
  <c r="N761" i="9"/>
  <c r="N797" i="9"/>
  <c r="N833" i="9"/>
  <c r="N917" i="9"/>
  <c r="N981" i="9"/>
  <c r="N1025" i="9"/>
  <c r="N308" i="9"/>
  <c r="N320" i="9"/>
  <c r="N328" i="9"/>
  <c r="N336" i="9"/>
  <c r="N348" i="9"/>
  <c r="N356" i="9"/>
  <c r="N368" i="9"/>
  <c r="N376" i="9"/>
  <c r="N388" i="9"/>
  <c r="N396" i="9"/>
  <c r="N404" i="9"/>
  <c r="N416" i="9"/>
  <c r="N424" i="9"/>
  <c r="N432" i="9"/>
  <c r="N444" i="9"/>
  <c r="N452" i="9"/>
  <c r="N464" i="9"/>
  <c r="N472" i="9"/>
  <c r="N484" i="9"/>
  <c r="N492" i="9"/>
  <c r="N500" i="9"/>
  <c r="N512" i="9"/>
  <c r="N520" i="9"/>
  <c r="N532" i="9"/>
  <c r="N540" i="9"/>
  <c r="N548" i="9"/>
  <c r="N560" i="9"/>
  <c r="N568" i="9"/>
  <c r="N580" i="9"/>
  <c r="N592" i="9"/>
  <c r="N608" i="9"/>
  <c r="N616" i="9"/>
  <c r="N628" i="9"/>
  <c r="N636" i="9"/>
  <c r="N648" i="9"/>
  <c r="N656" i="9"/>
  <c r="N664" i="9"/>
  <c r="N676" i="9"/>
  <c r="N684" i="9"/>
  <c r="N696" i="9"/>
  <c r="N704" i="9"/>
  <c r="N712" i="9"/>
  <c r="N724" i="9"/>
  <c r="N732" i="9"/>
  <c r="N744" i="9"/>
  <c r="N752" i="9"/>
  <c r="N760" i="9"/>
  <c r="N768" i="9"/>
  <c r="N772" i="9"/>
  <c r="N776" i="9"/>
  <c r="N780" i="9"/>
  <c r="N784" i="9"/>
  <c r="N788" i="9"/>
  <c r="N304" i="9"/>
  <c r="N312" i="9"/>
  <c r="N316" i="9"/>
  <c r="N324" i="9"/>
  <c r="N332" i="9"/>
  <c r="N340" i="9"/>
  <c r="N344" i="9"/>
  <c r="N352" i="9"/>
  <c r="N360" i="9"/>
  <c r="N364" i="9"/>
  <c r="N372" i="9"/>
  <c r="N380" i="9"/>
  <c r="N384" i="9"/>
  <c r="N392" i="9"/>
  <c r="N400" i="9"/>
  <c r="N408" i="9"/>
  <c r="N412" i="9"/>
  <c r="N420" i="9"/>
  <c r="N428" i="9"/>
  <c r="N436" i="9"/>
  <c r="N440" i="9"/>
  <c r="N448" i="9"/>
  <c r="N456" i="9"/>
  <c r="N460" i="9"/>
  <c r="N468" i="9"/>
  <c r="N476" i="9"/>
  <c r="N480" i="9"/>
  <c r="N488" i="9"/>
  <c r="N496" i="9"/>
  <c r="N504" i="9"/>
  <c r="N508" i="9"/>
  <c r="N516" i="9"/>
  <c r="N524" i="9"/>
  <c r="N528" i="9"/>
  <c r="N536" i="9"/>
  <c r="N544" i="9"/>
  <c r="N552" i="9"/>
  <c r="N556" i="9"/>
  <c r="N564" i="9"/>
  <c r="N572" i="9"/>
  <c r="N576" i="9"/>
  <c r="N584" i="9"/>
  <c r="N588" i="9"/>
  <c r="N596" i="9"/>
  <c r="N600" i="9"/>
  <c r="N604" i="9"/>
  <c r="N612" i="9"/>
  <c r="N620" i="9"/>
  <c r="N624" i="9"/>
  <c r="N632" i="9"/>
  <c r="N640" i="9"/>
  <c r="N644" i="9"/>
  <c r="N652" i="9"/>
  <c r="N660" i="9"/>
  <c r="N668" i="9"/>
  <c r="N672" i="9"/>
  <c r="N680" i="9"/>
  <c r="N688" i="9"/>
  <c r="N692" i="9"/>
  <c r="N700" i="9"/>
  <c r="N708" i="9"/>
  <c r="N716" i="9"/>
  <c r="N720" i="9"/>
  <c r="N728" i="9"/>
  <c r="N736" i="9"/>
  <c r="N740" i="9"/>
  <c r="N748" i="9"/>
  <c r="N756" i="9"/>
  <c r="N764" i="9"/>
  <c r="N792" i="9"/>
  <c r="N796" i="9"/>
  <c r="N800" i="9"/>
  <c r="N804" i="9"/>
  <c r="N808" i="9"/>
  <c r="N812" i="9"/>
  <c r="N816" i="9"/>
  <c r="N820" i="9"/>
  <c r="N824" i="9"/>
  <c r="N828" i="9"/>
  <c r="N832" i="9"/>
  <c r="N836" i="9"/>
  <c r="N848" i="9"/>
  <c r="N864" i="9"/>
  <c r="N876" i="9"/>
  <c r="N888" i="9"/>
  <c r="N900" i="9"/>
  <c r="N912" i="9"/>
  <c r="N928" i="9"/>
  <c r="N940" i="9"/>
  <c r="N952" i="9"/>
  <c r="N964" i="9"/>
  <c r="N980" i="9"/>
  <c r="N992" i="9"/>
  <c r="N1004" i="9"/>
  <c r="N1016" i="9"/>
  <c r="N1032" i="9"/>
  <c r="N1044" i="9"/>
  <c r="N1056" i="9"/>
  <c r="N1068" i="9"/>
  <c r="N1084" i="9"/>
  <c r="N1096" i="9"/>
  <c r="N1108" i="9"/>
  <c r="N1120" i="9"/>
  <c r="N1132" i="9"/>
  <c r="N1148" i="9"/>
  <c r="N1160" i="9"/>
  <c r="N1172" i="9"/>
  <c r="N1184" i="9"/>
  <c r="N1196" i="9"/>
  <c r="N1208" i="9"/>
  <c r="N1220" i="9"/>
  <c r="N1236" i="9"/>
  <c r="N1248" i="9"/>
  <c r="N840" i="9"/>
  <c r="N844" i="9"/>
  <c r="N852" i="9"/>
  <c r="N856" i="9"/>
  <c r="N860" i="9"/>
  <c r="N868" i="9"/>
  <c r="N872" i="9"/>
  <c r="N880" i="9"/>
  <c r="N884" i="9"/>
  <c r="N892" i="9"/>
  <c r="N896" i="9"/>
  <c r="N904" i="9"/>
  <c r="N908" i="9"/>
  <c r="N916" i="9"/>
  <c r="N920" i="9"/>
  <c r="N924" i="9"/>
  <c r="N932" i="9"/>
  <c r="N936" i="9"/>
  <c r="N944" i="9"/>
  <c r="N948" i="9"/>
  <c r="N956" i="9"/>
  <c r="N960" i="9"/>
  <c r="N968" i="9"/>
  <c r="N972" i="9"/>
  <c r="N976" i="9"/>
  <c r="N984" i="9"/>
  <c r="N988" i="9"/>
  <c r="N996" i="9"/>
  <c r="N1000" i="9"/>
  <c r="N1008" i="9"/>
  <c r="N1012" i="9"/>
  <c r="N1020" i="9"/>
  <c r="N1024" i="9"/>
  <c r="N1028" i="9"/>
  <c r="N1036" i="9"/>
  <c r="N1040" i="9"/>
  <c r="N1048" i="9"/>
  <c r="N1052" i="9"/>
  <c r="N1060" i="9"/>
  <c r="N1064" i="9"/>
  <c r="N1072" i="9"/>
  <c r="N1076" i="9"/>
  <c r="N1080" i="9"/>
  <c r="N1088" i="9"/>
  <c r="N1092" i="9"/>
  <c r="N1100" i="9"/>
  <c r="N1104" i="9"/>
  <c r="N1112" i="9"/>
  <c r="N1116" i="9"/>
  <c r="N1124" i="9"/>
  <c r="N1128" i="9"/>
  <c r="N1136" i="9"/>
  <c r="N1140" i="9"/>
  <c r="N1144" i="9"/>
  <c r="N1152" i="9"/>
  <c r="N1156" i="9"/>
  <c r="N1164" i="9"/>
  <c r="N1168" i="9"/>
  <c r="N1176" i="9"/>
  <c r="N1180" i="9"/>
  <c r="N1188" i="9"/>
  <c r="N1192" i="9"/>
  <c r="N1200" i="9"/>
  <c r="N1204" i="9"/>
  <c r="N1212" i="9"/>
  <c r="N1216" i="9"/>
  <c r="N1224" i="9"/>
  <c r="N1228" i="9"/>
  <c r="N1232" i="9"/>
  <c r="N1240" i="9"/>
  <c r="N1244" i="9"/>
  <c r="N1252" i="9"/>
  <c r="N299" i="9"/>
  <c r="N1260" i="9"/>
  <c r="N1272" i="9"/>
  <c r="N1284" i="9"/>
  <c r="N1296" i="9"/>
  <c r="N1312" i="9"/>
  <c r="N1324" i="9"/>
  <c r="N1336" i="9"/>
  <c r="N1348" i="9"/>
  <c r="N1360" i="9"/>
  <c r="N1376" i="9"/>
  <c r="N1388" i="9"/>
  <c r="N1400" i="9"/>
  <c r="N1412" i="9"/>
  <c r="N1424" i="9"/>
  <c r="N1436" i="9"/>
  <c r="N1448" i="9"/>
  <c r="N1460" i="9"/>
  <c r="N1472" i="9"/>
  <c r="N1488" i="9"/>
  <c r="N1500" i="9"/>
  <c r="N1512" i="9"/>
  <c r="N1524" i="9"/>
  <c r="N1536" i="9"/>
  <c r="N1548" i="9"/>
  <c r="N1560" i="9"/>
  <c r="N1572" i="9"/>
  <c r="N1584" i="9"/>
  <c r="N1596" i="9"/>
  <c r="N1604" i="9"/>
  <c r="N1616" i="9"/>
  <c r="N1628" i="9"/>
  <c r="N1640" i="9"/>
  <c r="N1652" i="9"/>
  <c r="N1664" i="9"/>
  <c r="N1676" i="9"/>
  <c r="N1688" i="9"/>
  <c r="N1700" i="9"/>
  <c r="N1712" i="9"/>
  <c r="N1724" i="9"/>
  <c r="N1736" i="9"/>
  <c r="N1748" i="9"/>
  <c r="N1756" i="9"/>
  <c r="N1764" i="9"/>
  <c r="N1768" i="9"/>
  <c r="N1772" i="9"/>
  <c r="N1776" i="9"/>
  <c r="N1780" i="9"/>
  <c r="N1784" i="9"/>
  <c r="N1788" i="9"/>
  <c r="N1792" i="9"/>
  <c r="N1796" i="9"/>
  <c r="N1256" i="9"/>
  <c r="N1264" i="9"/>
  <c r="N1268" i="9"/>
  <c r="N1276" i="9"/>
  <c r="N1280" i="9"/>
  <c r="N1288" i="9"/>
  <c r="N1292" i="9"/>
  <c r="N1300" i="9"/>
  <c r="N1304" i="9"/>
  <c r="N1308" i="9"/>
  <c r="N1316" i="9"/>
  <c r="N1320" i="9"/>
  <c r="N1328" i="9"/>
  <c r="N1332" i="9"/>
  <c r="N1340" i="9"/>
  <c r="N1344" i="9"/>
  <c r="N1352" i="9"/>
  <c r="N1356" i="9"/>
  <c r="N1364" i="9"/>
  <c r="N1368" i="9"/>
  <c r="N1372" i="9"/>
  <c r="N1380" i="9"/>
  <c r="N1384" i="9"/>
  <c r="N1392" i="9"/>
  <c r="N1396" i="9"/>
  <c r="N1404" i="9"/>
  <c r="N1408" i="9"/>
  <c r="N1416" i="9"/>
  <c r="N1420" i="9"/>
  <c r="N1428" i="9"/>
  <c r="N1432" i="9"/>
  <c r="N1440" i="9"/>
  <c r="N1444" i="9"/>
  <c r="N1452" i="9"/>
  <c r="N1456" i="9"/>
  <c r="N1464" i="9"/>
  <c r="N1468" i="9"/>
  <c r="N1476" i="9"/>
  <c r="N1480" i="9"/>
  <c r="N1484" i="9"/>
  <c r="N1492" i="9"/>
  <c r="N1496" i="9"/>
  <c r="N1504" i="9"/>
  <c r="N1508" i="9"/>
  <c r="N1516" i="9"/>
  <c r="N1520" i="9"/>
  <c r="N1528" i="9"/>
  <c r="N1532" i="9"/>
  <c r="N1540" i="9"/>
  <c r="N1544" i="9"/>
  <c r="N1552" i="9"/>
  <c r="N1556" i="9"/>
  <c r="N1564" i="9"/>
  <c r="N1568" i="9"/>
  <c r="N1576" i="9"/>
  <c r="N1580" i="9"/>
  <c r="N1588" i="9"/>
  <c r="N1592" i="9"/>
  <c r="N1600" i="9"/>
  <c r="N1608" i="9"/>
  <c r="N1612" i="9"/>
  <c r="N1620" i="9"/>
  <c r="N1624" i="9"/>
  <c r="N1632" i="9"/>
  <c r="N1636" i="9"/>
  <c r="N1644" i="9"/>
  <c r="N1648" i="9"/>
  <c r="N1656" i="9"/>
  <c r="N1660" i="9"/>
  <c r="N1668" i="9"/>
  <c r="N1672" i="9"/>
  <c r="N1680" i="9"/>
  <c r="N1684" i="9"/>
  <c r="N1692" i="9"/>
  <c r="N1696" i="9"/>
  <c r="N1704" i="9"/>
  <c r="N1708" i="9"/>
  <c r="N1716" i="9"/>
  <c r="N1720" i="9"/>
  <c r="N1728" i="9"/>
  <c r="N1732" i="9"/>
  <c r="N1740" i="9"/>
  <c r="N1744" i="9"/>
  <c r="N1752" i="9"/>
  <c r="N1760" i="9"/>
  <c r="N298" i="9"/>
  <c r="N1730" i="9"/>
  <c r="N1734" i="9"/>
  <c r="N300" i="9"/>
  <c r="N335" i="9"/>
  <c r="N339" i="9"/>
  <c r="N359" i="9"/>
  <c r="N363" i="9"/>
  <c r="N371" i="9"/>
  <c r="N383" i="9"/>
  <c r="N395" i="9"/>
  <c r="N399" i="9"/>
  <c r="N411" i="9"/>
  <c r="N443" i="9"/>
  <c r="N447" i="9"/>
  <c r="N471" i="9"/>
  <c r="N483" i="9"/>
  <c r="N495" i="9"/>
  <c r="N507" i="9"/>
  <c r="N515" i="9"/>
  <c r="N519" i="9"/>
  <c r="N531" i="9"/>
  <c r="N539" i="9"/>
  <c r="N543" i="9"/>
  <c r="N551" i="9"/>
  <c r="N555" i="9"/>
  <c r="N567" i="9"/>
  <c r="N575" i="9"/>
  <c r="N579" i="9"/>
  <c r="N591" i="9"/>
  <c r="N615" i="9"/>
  <c r="N639" i="9"/>
  <c r="N671" i="9"/>
  <c r="N303" i="9"/>
  <c r="N311" i="9"/>
  <c r="N315" i="9"/>
  <c r="N323" i="9"/>
  <c r="N327" i="9"/>
  <c r="N347" i="9"/>
  <c r="N351" i="9"/>
  <c r="N375" i="9"/>
  <c r="N387" i="9"/>
  <c r="N407" i="9"/>
  <c r="N419" i="9"/>
  <c r="N423" i="9"/>
  <c r="N431" i="9"/>
  <c r="N435" i="9"/>
  <c r="N455" i="9"/>
  <c r="N459" i="9"/>
  <c r="N467" i="9"/>
  <c r="N479" i="9"/>
  <c r="N491" i="9"/>
  <c r="N503" i="9"/>
  <c r="N527" i="9"/>
  <c r="N563" i="9"/>
  <c r="N587" i="9"/>
  <c r="N599" i="9"/>
  <c r="N603" i="9"/>
  <c r="N611" i="9"/>
  <c r="N623" i="9"/>
  <c r="N627" i="9"/>
  <c r="N635" i="9"/>
  <c r="N647" i="9"/>
  <c r="N651" i="9"/>
  <c r="N659" i="9"/>
  <c r="N663" i="9"/>
  <c r="N675" i="9"/>
  <c r="N683" i="9"/>
  <c r="N687" i="9"/>
  <c r="N695" i="9"/>
  <c r="N699" i="9"/>
  <c r="N707" i="9"/>
  <c r="N711" i="9"/>
  <c r="N719" i="9"/>
  <c r="N723" i="9"/>
  <c r="N731" i="9"/>
  <c r="N735" i="9"/>
  <c r="N743" i="9"/>
  <c r="N759" i="9"/>
  <c r="N771" i="9"/>
  <c r="N783" i="9"/>
  <c r="N795" i="9"/>
  <c r="N803" i="9"/>
  <c r="N819" i="9"/>
  <c r="N827" i="9"/>
  <c r="N839" i="9"/>
  <c r="N851" i="9"/>
  <c r="N863" i="9"/>
  <c r="N879" i="9"/>
  <c r="N887" i="9"/>
  <c r="N903" i="9"/>
  <c r="N911" i="9"/>
  <c r="N923" i="9"/>
  <c r="N935" i="9"/>
  <c r="N947" i="9"/>
  <c r="N959" i="9"/>
  <c r="N975" i="9"/>
  <c r="N987" i="9"/>
  <c r="N995" i="9"/>
  <c r="N1011" i="9"/>
  <c r="N1023" i="9"/>
  <c r="N1031" i="9"/>
  <c r="N1043" i="9"/>
  <c r="N1059" i="9"/>
  <c r="N1067" i="9"/>
  <c r="N1079" i="9"/>
  <c r="N1091" i="9"/>
  <c r="N1107" i="9"/>
  <c r="N1119" i="9"/>
  <c r="N1131" i="9"/>
  <c r="N1143" i="9"/>
  <c r="N1151" i="9"/>
  <c r="N1167" i="9"/>
  <c r="N1175" i="9"/>
  <c r="N1187" i="9"/>
  <c r="N1203" i="9"/>
  <c r="N1215" i="9"/>
  <c r="N1223" i="9"/>
  <c r="N1239" i="9"/>
  <c r="N1247" i="9"/>
  <c r="N1263" i="9"/>
  <c r="N1271" i="9"/>
  <c r="N1287" i="9"/>
  <c r="N1299" i="9"/>
  <c r="N1307" i="9"/>
  <c r="N1319" i="9"/>
  <c r="N1331" i="9"/>
  <c r="N1343" i="9"/>
  <c r="N1355" i="9"/>
  <c r="N1367" i="9"/>
  <c r="N1379" i="9"/>
  <c r="N1391" i="9"/>
  <c r="N1403" i="9"/>
  <c r="N1415" i="9"/>
  <c r="N1427" i="9"/>
  <c r="N1439" i="9"/>
  <c r="N1451" i="9"/>
  <c r="N1463" i="9"/>
  <c r="N1475" i="9"/>
  <c r="N1487" i="9"/>
  <c r="N1499" i="9"/>
  <c r="N1511" i="9"/>
  <c r="N1523" i="9"/>
  <c r="N1571" i="9"/>
  <c r="N1583" i="9"/>
  <c r="N1599" i="9"/>
  <c r="N1611" i="9"/>
  <c r="N1623" i="9"/>
  <c r="N1631" i="9"/>
  <c r="N1635" i="9"/>
  <c r="N1643" i="9"/>
  <c r="N1647" i="9"/>
  <c r="N1655" i="9"/>
  <c r="N1659" i="9"/>
  <c r="N1667" i="9"/>
  <c r="N1671" i="9"/>
  <c r="N1679" i="9"/>
  <c r="N1683" i="9"/>
  <c r="N1691" i="9"/>
  <c r="N1695" i="9"/>
  <c r="N1703" i="9"/>
  <c r="N1707" i="9"/>
  <c r="N747" i="9"/>
  <c r="N755" i="9"/>
  <c r="N767" i="9"/>
  <c r="N779" i="9"/>
  <c r="N791" i="9"/>
  <c r="N807" i="9"/>
  <c r="N815" i="9"/>
  <c r="N831" i="9"/>
  <c r="N843" i="9"/>
  <c r="N855" i="9"/>
  <c r="N867" i="9"/>
  <c r="N875" i="9"/>
  <c r="N891" i="9"/>
  <c r="N899" i="9"/>
  <c r="N915" i="9"/>
  <c r="N927" i="9"/>
  <c r="N939" i="9"/>
  <c r="N951" i="9"/>
  <c r="N963" i="9"/>
  <c r="N971" i="9"/>
  <c r="N983" i="9"/>
  <c r="N999" i="9"/>
  <c r="N1007" i="9"/>
  <c r="N1019" i="9"/>
  <c r="N1035" i="9"/>
  <c r="N1047" i="9"/>
  <c r="N1055" i="9"/>
  <c r="N1071" i="9"/>
  <c r="N1083" i="9"/>
  <c r="N1095" i="9"/>
  <c r="N1103" i="9"/>
  <c r="N1115" i="9"/>
  <c r="N1127" i="9"/>
  <c r="N1139" i="9"/>
  <c r="N1155" i="9"/>
  <c r="N1163" i="9"/>
  <c r="N1179" i="9"/>
  <c r="N1191" i="9"/>
  <c r="N1199" i="9"/>
  <c r="N1211" i="9"/>
  <c r="N1227" i="9"/>
  <c r="N1235" i="9"/>
  <c r="N1251" i="9"/>
  <c r="N1259" i="9"/>
  <c r="N1275" i="9"/>
  <c r="N1283" i="9"/>
  <c r="N1295" i="9"/>
  <c r="N1311" i="9"/>
  <c r="N1323" i="9"/>
  <c r="N1335" i="9"/>
  <c r="N1347" i="9"/>
  <c r="N1359" i="9"/>
  <c r="N1371" i="9"/>
  <c r="N1383" i="9"/>
  <c r="N1395" i="9"/>
  <c r="N1407" i="9"/>
  <c r="N1419" i="9"/>
  <c r="N1431" i="9"/>
  <c r="N1443" i="9"/>
  <c r="N1455" i="9"/>
  <c r="N1467" i="9"/>
  <c r="N1479" i="9"/>
  <c r="N1491" i="9"/>
  <c r="N1503" i="9"/>
  <c r="N1515" i="9"/>
  <c r="N1527" i="9"/>
  <c r="N1535" i="9"/>
  <c r="N1539" i="9"/>
  <c r="N1547" i="9"/>
  <c r="N1551" i="9"/>
  <c r="N1559" i="9"/>
  <c r="N1563" i="9"/>
  <c r="N1575" i="9"/>
  <c r="N1587" i="9"/>
  <c r="N1595" i="9"/>
  <c r="N1607" i="9"/>
  <c r="N1619" i="9"/>
  <c r="N5" i="9"/>
  <c r="N9" i="9"/>
  <c r="N20" i="9"/>
  <c r="N24" i="9"/>
  <c r="N28" i="9"/>
  <c r="N32" i="9"/>
  <c r="N36" i="9"/>
  <c r="N40" i="9"/>
  <c r="N44" i="9"/>
  <c r="N48" i="9"/>
  <c r="N52" i="9"/>
  <c r="N56" i="9"/>
  <c r="N60" i="9"/>
  <c r="N64" i="9"/>
  <c r="N68" i="9"/>
  <c r="N72" i="9"/>
  <c r="N76" i="9"/>
  <c r="N80" i="9"/>
  <c r="N84" i="9"/>
  <c r="N88" i="9"/>
  <c r="N92" i="9"/>
  <c r="N96" i="9"/>
  <c r="N100" i="9"/>
  <c r="N104" i="9"/>
  <c r="N108" i="9"/>
  <c r="N112" i="9"/>
  <c r="N116" i="9"/>
  <c r="N120" i="9"/>
  <c r="N124" i="9"/>
  <c r="N128" i="9"/>
  <c r="N132" i="9"/>
  <c r="N136" i="9"/>
  <c r="N140" i="9"/>
  <c r="N144" i="9"/>
  <c r="N148" i="9"/>
  <c r="N152" i="9"/>
  <c r="N156" i="9"/>
  <c r="N160" i="9"/>
  <c r="N164" i="9"/>
  <c r="N168" i="9"/>
  <c r="N172" i="9"/>
  <c r="N176" i="9"/>
  <c r="N180" i="9"/>
  <c r="N184" i="9"/>
  <c r="N188" i="9"/>
  <c r="N192" i="9"/>
  <c r="N196" i="9"/>
  <c r="N200" i="9"/>
  <c r="N204" i="9"/>
  <c r="N208" i="9"/>
  <c r="N212" i="9"/>
  <c r="N216" i="9"/>
  <c r="N220" i="9"/>
  <c r="N224" i="9"/>
  <c r="N228" i="9"/>
  <c r="N232" i="9"/>
  <c r="N236" i="9"/>
  <c r="N240" i="9"/>
  <c r="N244" i="9"/>
  <c r="N248" i="9"/>
  <c r="N252" i="9"/>
  <c r="N256" i="9"/>
  <c r="N260" i="9"/>
  <c r="N264" i="9"/>
  <c r="N268" i="9"/>
  <c r="N272" i="9"/>
  <c r="N276" i="9"/>
  <c r="N279" i="9"/>
  <c r="N282" i="9"/>
  <c r="N285" i="9"/>
  <c r="N288" i="9"/>
  <c r="N291" i="9"/>
  <c r="N2" i="9"/>
  <c r="N6" i="9"/>
  <c r="N10" i="9"/>
  <c r="N17" i="9"/>
  <c r="N21" i="9"/>
  <c r="N29" i="9"/>
  <c r="N33" i="9"/>
  <c r="N41" i="9"/>
  <c r="N45" i="9"/>
  <c r="N53" i="9"/>
  <c r="N57" i="9"/>
  <c r="N65" i="9"/>
  <c r="N69" i="9"/>
  <c r="N77" i="9"/>
  <c r="N81" i="9"/>
  <c r="N89" i="9"/>
  <c r="N93" i="9"/>
  <c r="N101" i="9"/>
  <c r="N105" i="9"/>
  <c r="N113" i="9"/>
  <c r="N117" i="9"/>
  <c r="N125" i="9"/>
  <c r="N129" i="9"/>
  <c r="N137" i="9"/>
  <c r="N141" i="9"/>
  <c r="N149" i="9"/>
  <c r="N153" i="9"/>
  <c r="N161" i="9"/>
  <c r="N165" i="9"/>
  <c r="N173" i="9"/>
  <c r="N177" i="9"/>
  <c r="N185" i="9"/>
  <c r="N189" i="9"/>
  <c r="N197" i="9"/>
  <c r="N201" i="9"/>
  <c r="N209" i="9"/>
  <c r="N213" i="9"/>
  <c r="N221" i="9"/>
  <c r="N225" i="9"/>
  <c r="N233" i="9"/>
  <c r="N237" i="9"/>
  <c r="N245" i="9"/>
  <c r="N249" i="9"/>
  <c r="N257" i="9"/>
  <c r="N261" i="9"/>
  <c r="N269" i="9"/>
  <c r="N273" i="9"/>
  <c r="N280" i="9"/>
  <c r="N3" i="9"/>
  <c r="N11" i="9"/>
  <c r="N18" i="9"/>
  <c r="N22" i="9"/>
  <c r="N26" i="9"/>
  <c r="N30" i="9"/>
  <c r="N34" i="9"/>
  <c r="N38" i="9"/>
  <c r="N42" i="9"/>
  <c r="N46" i="9"/>
  <c r="N50" i="9"/>
  <c r="N54" i="9"/>
  <c r="N58" i="9"/>
  <c r="N62" i="9"/>
  <c r="N66" i="9"/>
  <c r="N70" i="9"/>
  <c r="N74" i="9"/>
  <c r="N78" i="9"/>
  <c r="N82" i="9"/>
  <c r="N86" i="9"/>
  <c r="N90" i="9"/>
  <c r="N94" i="9"/>
  <c r="N98" i="9"/>
  <c r="N102" i="9"/>
  <c r="N106" i="9"/>
  <c r="N110" i="9"/>
  <c r="N114" i="9"/>
  <c r="N118" i="9"/>
  <c r="N122" i="9"/>
  <c r="N126" i="9"/>
  <c r="N130" i="9"/>
  <c r="N134" i="9"/>
  <c r="N138" i="9"/>
  <c r="N142" i="9"/>
  <c r="N146" i="9"/>
  <c r="N150" i="9"/>
  <c r="N154" i="9"/>
  <c r="N158" i="9"/>
  <c r="N162" i="9"/>
  <c r="N166" i="9"/>
  <c r="N170" i="9"/>
  <c r="N174" i="9"/>
  <c r="N178" i="9"/>
  <c r="N182" i="9"/>
  <c r="N186" i="9"/>
  <c r="N190" i="9"/>
  <c r="N194" i="9"/>
  <c r="N198" i="9"/>
  <c r="N202" i="9"/>
  <c r="N206" i="9"/>
  <c r="N210" i="9"/>
  <c r="N214" i="9"/>
  <c r="N218" i="9"/>
  <c r="N222" i="9"/>
  <c r="N226" i="9"/>
  <c r="N230" i="9"/>
  <c r="N234" i="9"/>
  <c r="N238" i="9"/>
  <c r="N242" i="9"/>
  <c r="N246" i="9"/>
  <c r="N250" i="9"/>
  <c r="N254" i="9"/>
  <c r="N258" i="9"/>
  <c r="N262" i="9"/>
  <c r="N266" i="9"/>
  <c r="N270" i="9"/>
  <c r="N274" i="9"/>
  <c r="N4" i="9"/>
  <c r="N8" i="9"/>
  <c r="N12" i="9"/>
  <c r="N23" i="9"/>
  <c r="N27" i="9"/>
  <c r="N35" i="9"/>
  <c r="N39" i="9"/>
  <c r="N47" i="9"/>
  <c r="N51" i="9"/>
  <c r="N59" i="9"/>
  <c r="N63" i="9"/>
  <c r="N71" i="9"/>
  <c r="N75" i="9"/>
  <c r="N83" i="9"/>
  <c r="N87" i="9"/>
  <c r="N95" i="9"/>
  <c r="N99" i="9"/>
  <c r="N107" i="9"/>
  <c r="N111" i="9"/>
  <c r="N119" i="9"/>
  <c r="N123" i="9"/>
  <c r="N131" i="9"/>
  <c r="N135" i="9"/>
  <c r="N143" i="9"/>
  <c r="N147" i="9"/>
  <c r="N155" i="9"/>
  <c r="N159" i="9"/>
  <c r="N167" i="9"/>
  <c r="N171" i="9"/>
  <c r="N179" i="9"/>
  <c r="N183" i="9"/>
  <c r="N191" i="9"/>
  <c r="N195" i="9"/>
  <c r="N203" i="9"/>
  <c r="N207" i="9"/>
  <c r="N215" i="9"/>
  <c r="N219" i="9"/>
  <c r="N227" i="9"/>
  <c r="N231" i="9"/>
  <c r="N239" i="9"/>
  <c r="N243" i="9"/>
  <c r="N251" i="9"/>
  <c r="N255" i="9"/>
  <c r="N263" i="9"/>
  <c r="N267" i="9"/>
  <c r="N275" i="9"/>
  <c r="N287" i="9"/>
  <c r="N290" i="9"/>
  <c r="N1" i="9"/>
  <c r="F2" i="9" s="1"/>
  <c r="N313" i="9"/>
  <c r="F54" i="9" s="1" a="1"/>
  <c r="F54" i="9" s="1"/>
  <c r="HT54" i="9" s="1" a="1"/>
  <c r="HT54" i="9" s="1"/>
  <c r="N337" i="9"/>
  <c r="F58" i="9" s="1" a="1"/>
  <c r="F58" i="9" s="1"/>
  <c r="CQ58" i="9" s="1" a="1"/>
  <c r="CQ58" i="9" s="1"/>
  <c r="N361" i="9"/>
  <c r="F62" i="9" s="1" a="1"/>
  <c r="F62" i="9" s="1"/>
  <c r="GK62" i="9" s="1" a="1"/>
  <c r="GK62" i="9" s="1"/>
  <c r="N385" i="9"/>
  <c r="F66" i="9" s="1" a="1"/>
  <c r="F66" i="9" s="1"/>
  <c r="N433" i="9"/>
  <c r="F74" i="9" s="1" a="1"/>
  <c r="F74" i="9" s="1"/>
  <c r="FB74" i="9" s="1" a="1"/>
  <c r="FB74" i="9" s="1"/>
  <c r="N457" i="9"/>
  <c r="F78" i="9" s="1" a="1"/>
  <c r="F78" i="9" s="1"/>
  <c r="CJ78" i="9" s="1" a="1"/>
  <c r="CJ78" i="9" s="1"/>
  <c r="N553" i="9"/>
  <c r="F94" i="9" s="1" a="1"/>
  <c r="F94" i="9" s="1"/>
  <c r="DL94" i="9" s="1" a="1"/>
  <c r="DL94" i="9" s="1"/>
  <c r="N577" i="9"/>
  <c r="F98" i="9" s="1" a="1"/>
  <c r="F98" i="9" s="1"/>
  <c r="BA98" i="9" s="1" a="1"/>
  <c r="BA98" i="9" s="1"/>
  <c r="N601" i="9"/>
  <c r="F102" i="9" s="1" a="1"/>
  <c r="F102" i="9" s="1"/>
  <c r="BH102" i="9" s="1" a="1"/>
  <c r="BH102" i="9" s="1"/>
  <c r="N625" i="9"/>
  <c r="F106" i="9" s="1" a="1"/>
  <c r="F106" i="9" s="1"/>
  <c r="CQ106" i="9" s="1" a="1"/>
  <c r="CQ106" i="9" s="1"/>
  <c r="N649" i="9"/>
  <c r="F110" i="9" s="1" a="1"/>
  <c r="F110" i="9" s="1"/>
  <c r="FW110" i="9" s="1" a="1"/>
  <c r="FW110" i="9" s="1"/>
  <c r="N673" i="9"/>
  <c r="F114" i="9" s="1" a="1"/>
  <c r="F114" i="9" s="1"/>
  <c r="BH114" i="9" s="1" a="1"/>
  <c r="BH114" i="9" s="1"/>
  <c r="N697" i="9"/>
  <c r="F118" i="9" s="1" a="1"/>
  <c r="F118" i="9" s="1"/>
  <c r="N721" i="9"/>
  <c r="F122" i="9" s="1" a="1"/>
  <c r="F122" i="9" s="1"/>
  <c r="FP122" i="9" s="1" a="1"/>
  <c r="FP122" i="9" s="1"/>
  <c r="N745" i="9"/>
  <c r="F126" i="9" s="1" a="1"/>
  <c r="F126" i="9" s="1"/>
  <c r="GD126" i="9" s="1" a="1"/>
  <c r="GD126" i="9" s="1"/>
  <c r="N1009" i="9"/>
  <c r="F170" i="9" s="1" a="1"/>
  <c r="F170" i="9" s="1"/>
  <c r="EG170" i="9" s="1" a="1"/>
  <c r="EG170" i="9" s="1"/>
  <c r="N1033" i="9"/>
  <c r="F174" i="9" s="1" a="1"/>
  <c r="F174" i="9" s="1"/>
  <c r="CJ174" i="9" s="1" a="1"/>
  <c r="CJ174" i="9" s="1"/>
  <c r="N1057" i="9"/>
  <c r="F178" i="9" s="1" a="1"/>
  <c r="F178" i="9" s="1"/>
  <c r="BH178" i="9" s="1" a="1"/>
  <c r="BH178" i="9" s="1"/>
  <c r="N1081" i="9"/>
  <c r="F182" i="9" s="1" a="1"/>
  <c r="F182" i="9" s="1"/>
  <c r="DE182" i="9" s="1" a="1"/>
  <c r="DE182" i="9" s="1"/>
  <c r="N1105" i="9"/>
  <c r="F186" i="9" s="1" a="1"/>
  <c r="F186" i="9" s="1"/>
  <c r="N1129" i="9"/>
  <c r="F190" i="9" s="1" a="1"/>
  <c r="F190" i="9" s="1"/>
  <c r="AF190" i="9" s="1" a="1"/>
  <c r="AF190" i="9" s="1"/>
  <c r="N1153" i="9"/>
  <c r="F194" i="9" s="1" a="1"/>
  <c r="F194" i="9" s="1"/>
  <c r="EG194" i="9" s="1" a="1"/>
  <c r="EG194" i="9" s="1"/>
  <c r="N1177" i="9"/>
  <c r="F198" i="9" s="1" a="1"/>
  <c r="F198" i="9" s="1"/>
  <c r="FP198" i="9" s="1" a="1"/>
  <c r="FP198" i="9" s="1"/>
  <c r="N1201" i="9"/>
  <c r="F202" i="9" s="1" a="1"/>
  <c r="F202" i="9" s="1"/>
  <c r="IA202" i="9" s="1" a="1"/>
  <c r="IA202" i="9" s="1"/>
  <c r="N1225" i="9"/>
  <c r="F206" i="9" s="1" a="1"/>
  <c r="F206" i="9" s="1"/>
  <c r="EG206" i="9" s="1" a="1"/>
  <c r="EG206" i="9" s="1"/>
  <c r="N1249" i="9"/>
  <c r="F210" i="9" s="1" a="1"/>
  <c r="F210" i="9" s="1"/>
  <c r="FP210" i="9" s="1" a="1"/>
  <c r="FP210" i="9" s="1"/>
  <c r="N1273" i="9"/>
  <c r="F214" i="9" s="1" a="1"/>
  <c r="F214" i="9" s="1"/>
  <c r="EG214" i="9" s="1" a="1"/>
  <c r="EG214" i="9" s="1"/>
  <c r="N1297" i="9"/>
  <c r="F218" i="9" s="1" a="1"/>
  <c r="F218" i="9" s="1"/>
  <c r="N1321" i="9"/>
  <c r="F222" i="9" s="1" a="1"/>
  <c r="F222" i="9" s="1"/>
  <c r="CC222" i="9" s="1" a="1"/>
  <c r="CC222" i="9" s="1"/>
  <c r="N1345" i="9"/>
  <c r="F226" i="9" s="1" a="1"/>
  <c r="F226" i="9" s="1"/>
  <c r="AF226" i="9" s="1" a="1"/>
  <c r="AF226" i="9" s="1"/>
  <c r="N1369" i="9"/>
  <c r="F230" i="9" s="1" a="1"/>
  <c r="F230" i="9" s="1"/>
  <c r="CX230" i="9" s="1" a="1"/>
  <c r="CX230" i="9" s="1"/>
  <c r="N1393" i="9"/>
  <c r="F234" i="9" s="1" a="1"/>
  <c r="F234" i="9" s="1"/>
  <c r="N1417" i="9"/>
  <c r="F238" i="9" s="1" a="1"/>
  <c r="F238" i="9" s="1"/>
  <c r="EG238" i="9" s="1" a="1"/>
  <c r="EG238" i="9" s="1"/>
  <c r="N1441" i="9"/>
  <c r="F242" i="9" s="1" a="1"/>
  <c r="F242" i="9" s="1"/>
  <c r="DL242" i="9" s="1" a="1"/>
  <c r="DL242" i="9" s="1"/>
  <c r="N1465" i="9"/>
  <c r="F246" i="9" s="1" a="1"/>
  <c r="F246" i="9" s="1"/>
  <c r="EG246" i="9" s="1" a="1"/>
  <c r="EG246" i="9" s="1"/>
  <c r="N1489" i="9"/>
  <c r="F250" i="9" s="1" a="1"/>
  <c r="F250" i="9" s="1"/>
  <c r="AT250" i="9" s="1" a="1"/>
  <c r="AT250" i="9" s="1"/>
  <c r="N1513" i="9"/>
  <c r="F254" i="9" s="1" a="1"/>
  <c r="F254" i="9" s="1"/>
  <c r="BA254" i="9" s="1" a="1"/>
  <c r="BA254" i="9" s="1"/>
  <c r="N1537" i="9"/>
  <c r="F258" i="9" s="1" a="1"/>
  <c r="F258" i="9" s="1"/>
  <c r="N1561" i="9"/>
  <c r="F262" i="9" s="1" a="1"/>
  <c r="F262" i="9" s="1"/>
  <c r="EG262" i="9" s="1" a="1"/>
  <c r="EG262" i="9" s="1"/>
  <c r="N1585" i="9"/>
  <c r="F266" i="9" s="1" a="1"/>
  <c r="F266" i="9" s="1"/>
  <c r="FW266" i="9" s="1" a="1"/>
  <c r="FW266" i="9" s="1"/>
  <c r="N1609" i="9"/>
  <c r="F270" i="9" s="1" a="1"/>
  <c r="F270" i="9" s="1"/>
  <c r="GK270" i="9" s="1" a="1"/>
  <c r="GK270" i="9" s="1"/>
  <c r="N1657" i="9"/>
  <c r="F278" i="9" s="1" a="1"/>
  <c r="F278" i="9" s="1"/>
  <c r="HM278" i="9" s="1" a="1"/>
  <c r="HM278" i="9" s="1"/>
  <c r="N409" i="9"/>
  <c r="F70" i="9" s="1" a="1"/>
  <c r="F70" i="9" s="1"/>
  <c r="HM70" i="9" s="1" a="1"/>
  <c r="HM70" i="9" s="1"/>
  <c r="N481" i="9"/>
  <c r="F82" i="9" s="1" a="1"/>
  <c r="F82" i="9" s="1"/>
  <c r="N505" i="9"/>
  <c r="F86" i="9" s="1" a="1"/>
  <c r="F86" i="9" s="1"/>
  <c r="BA86" i="9" s="1" a="1"/>
  <c r="BA86" i="9" s="1"/>
  <c r="N529" i="9"/>
  <c r="F90" i="9" s="1" a="1"/>
  <c r="F90" i="9" s="1"/>
  <c r="N769" i="9"/>
  <c r="F130" i="9" s="1" a="1"/>
  <c r="F130" i="9" s="1"/>
  <c r="EN130" i="9" s="1" a="1"/>
  <c r="EN130" i="9" s="1"/>
  <c r="N793" i="9"/>
  <c r="F134" i="9" s="1" a="1"/>
  <c r="F134" i="9" s="1"/>
  <c r="N817" i="9"/>
  <c r="F138" i="9" s="1" a="1"/>
  <c r="F138" i="9" s="1"/>
  <c r="BO138" i="9" s="1" a="1"/>
  <c r="BO138" i="9" s="1"/>
  <c r="N841" i="9"/>
  <c r="F142" i="9" s="1" a="1"/>
  <c r="F142" i="9" s="1"/>
  <c r="CQ142" i="9" s="1" a="1"/>
  <c r="CQ142" i="9" s="1"/>
  <c r="N865" i="9"/>
  <c r="F146" i="9" s="1" a="1"/>
  <c r="F146" i="9" s="1"/>
  <c r="CC146" i="9" s="1" a="1"/>
  <c r="CC146" i="9" s="1"/>
  <c r="N889" i="9"/>
  <c r="F150" i="9" s="1" a="1"/>
  <c r="F150" i="9" s="1"/>
  <c r="N913" i="9"/>
  <c r="F154" i="9" s="1" a="1"/>
  <c r="F154" i="9" s="1"/>
  <c r="HF154" i="9" s="1" a="1"/>
  <c r="HF154" i="9" s="1"/>
  <c r="N937" i="9"/>
  <c r="F158" i="9" s="1" a="1"/>
  <c r="F158" i="9" s="1"/>
  <c r="N961" i="9"/>
  <c r="F162" i="9" s="1" a="1"/>
  <c r="F162" i="9" s="1"/>
  <c r="CC162" i="9" s="1" a="1"/>
  <c r="CC162" i="9" s="1"/>
  <c r="N985" i="9"/>
  <c r="F166" i="9" s="1" a="1"/>
  <c r="F166" i="9" s="1"/>
  <c r="FB166" i="9" s="1" a="1"/>
  <c r="FB166" i="9" s="1"/>
  <c r="N1633" i="9"/>
  <c r="F274" i="9" s="1" a="1"/>
  <c r="F274" i="9" s="1"/>
  <c r="DS274" i="9" s="1" a="1"/>
  <c r="DS274" i="9" s="1"/>
  <c r="N295" i="9"/>
  <c r="F51" i="9" s="1" a="1"/>
  <c r="F51" i="9" s="1"/>
  <c r="GD51" i="9" s="1" a="1"/>
  <c r="GD51" i="9" s="1"/>
  <c r="N73" i="9"/>
  <c r="F14" i="9" s="1" a="1"/>
  <c r="F14" i="9" s="1"/>
  <c r="N145" i="9"/>
  <c r="F26" i="9" s="1" a="1"/>
  <c r="F26" i="9" s="1"/>
  <c r="N241" i="9"/>
  <c r="F42" i="9" s="1" a="1"/>
  <c r="F42" i="9" s="1"/>
  <c r="Y42" i="9" s="1" a="1"/>
  <c r="Y42" i="9" s="1"/>
  <c r="N13" i="9"/>
  <c r="F4" i="9" s="1" a="1"/>
  <c r="F4" i="9" s="1"/>
  <c r="N277" i="9"/>
  <c r="F48" i="9" s="1" a="1"/>
  <c r="F48" i="9" s="1"/>
  <c r="FW48" i="9" s="1" a="1"/>
  <c r="FW48" i="9" s="1"/>
  <c r="N283" i="9"/>
  <c r="F49" i="9" s="1" a="1"/>
  <c r="F49" i="9" s="1"/>
  <c r="N286" i="9"/>
  <c r="N289" i="9"/>
  <c r="F50" i="9" s="1" a="1"/>
  <c r="F50" i="9" s="1"/>
  <c r="N292" i="9"/>
  <c r="N296" i="9"/>
  <c r="N25" i="9"/>
  <c r="F6" i="9" s="1" a="1"/>
  <c r="F6" i="9" s="1"/>
  <c r="N49" i="9"/>
  <c r="F10" i="9" s="1" a="1"/>
  <c r="F10" i="9" s="1"/>
  <c r="GY10" i="9" s="1" a="1"/>
  <c r="GY10" i="9" s="1"/>
  <c r="N169" i="9"/>
  <c r="F30" i="9" s="1" a="1"/>
  <c r="F30" i="9" s="1"/>
  <c r="N265" i="9"/>
  <c r="F46" i="9" s="1" a="1"/>
  <c r="F46" i="9" s="1"/>
  <c r="N7" i="9"/>
  <c r="F3" i="9" s="1" a="1"/>
  <c r="F3" i="9" s="1"/>
  <c r="N319" i="9"/>
  <c r="F55" i="9" s="1" a="1"/>
  <c r="F55" i="9" s="1"/>
  <c r="AF55" i="9" s="1" a="1"/>
  <c r="AF55" i="9" s="1"/>
  <c r="N331" i="9"/>
  <c r="F57" i="9" s="1" a="1"/>
  <c r="F57" i="9" s="1"/>
  <c r="CX57" i="9" s="1" a="1"/>
  <c r="CX57" i="9" s="1"/>
  <c r="N355" i="9"/>
  <c r="F61" i="9" s="1" a="1"/>
  <c r="F61" i="9" s="1"/>
  <c r="N367" i="9"/>
  <c r="F63" i="9" s="1" a="1"/>
  <c r="F63" i="9" s="1"/>
  <c r="EU63" i="9" s="1" a="1"/>
  <c r="EU63" i="9" s="1"/>
  <c r="N391" i="9"/>
  <c r="F67" i="9" s="1" a="1"/>
  <c r="F67" i="9" s="1"/>
  <c r="N415" i="9"/>
  <c r="F71" i="9" s="1" a="1"/>
  <c r="F71" i="9" s="1"/>
  <c r="HT71" i="9" s="1" a="1"/>
  <c r="HT71" i="9" s="1"/>
  <c r="N427" i="9"/>
  <c r="F73" i="9" s="1" a="1"/>
  <c r="F73" i="9" s="1"/>
  <c r="N451" i="9"/>
  <c r="F77" i="9" s="1" a="1"/>
  <c r="F77" i="9" s="1"/>
  <c r="AT77" i="9" s="1" a="1"/>
  <c r="AT77" i="9" s="1"/>
  <c r="N463" i="9"/>
  <c r="F79" i="9" s="1" a="1"/>
  <c r="F79" i="9" s="1"/>
  <c r="BO79" i="9" s="1" a="1"/>
  <c r="BO79" i="9" s="1"/>
  <c r="N475" i="9"/>
  <c r="F81" i="9" s="1" a="1"/>
  <c r="F81" i="9" s="1"/>
  <c r="N499" i="9"/>
  <c r="F85" i="9" s="1" a="1"/>
  <c r="F85" i="9" s="1"/>
  <c r="AM85" i="9" s="1" a="1"/>
  <c r="AM85" i="9" s="1"/>
  <c r="N523" i="9"/>
  <c r="F89" i="9" s="1" a="1"/>
  <c r="F89" i="9" s="1"/>
  <c r="N535" i="9"/>
  <c r="F91" i="9" s="1" a="1"/>
  <c r="F91" i="9" s="1"/>
  <c r="HT91" i="9" s="1" a="1"/>
  <c r="HT91" i="9" s="1"/>
  <c r="N559" i="9"/>
  <c r="F95" i="9" s="1" a="1"/>
  <c r="F95" i="9" s="1"/>
  <c r="DE95" i="9" s="1" a="1"/>
  <c r="DE95" i="9" s="1"/>
  <c r="N571" i="9"/>
  <c r="F97" i="9" s="1" a="1"/>
  <c r="F97" i="9" s="1"/>
  <c r="N595" i="9"/>
  <c r="F101" i="9" s="1" a="1"/>
  <c r="F101" i="9" s="1"/>
  <c r="FW101" i="9" s="1" a="1"/>
  <c r="FW101" i="9" s="1"/>
  <c r="N619" i="9"/>
  <c r="F105" i="9" s="1" a="1"/>
  <c r="F105" i="9" s="1"/>
  <c r="DE105" i="9" s="1" a="1"/>
  <c r="DE105" i="9" s="1"/>
  <c r="N631" i="9"/>
  <c r="F107" i="9" s="1" a="1"/>
  <c r="F107" i="9" s="1"/>
  <c r="DE107" i="9" s="1" a="1"/>
  <c r="DE107" i="9" s="1"/>
  <c r="N655" i="9"/>
  <c r="F111" i="9" s="1" a="1"/>
  <c r="F111" i="9" s="1"/>
  <c r="N667" i="9"/>
  <c r="F113" i="9" s="1" a="1"/>
  <c r="F113" i="9" s="1"/>
  <c r="N691" i="9"/>
  <c r="F117" i="9" s="1" a="1"/>
  <c r="F117" i="9" s="1"/>
  <c r="BA117" i="9" s="1" a="1"/>
  <c r="BA117" i="9" s="1"/>
  <c r="N715" i="9"/>
  <c r="F121" i="9" s="1" a="1"/>
  <c r="F121" i="9" s="1"/>
  <c r="CX121" i="9" s="1" a="1"/>
  <c r="CX121" i="9" s="1"/>
  <c r="N727" i="9"/>
  <c r="F123" i="9" s="1" a="1"/>
  <c r="F123" i="9" s="1"/>
  <c r="GY123" i="9" s="1" a="1"/>
  <c r="GY123" i="9" s="1"/>
  <c r="N751" i="9"/>
  <c r="F127" i="9" s="1" a="1"/>
  <c r="F127" i="9" s="1"/>
  <c r="GY127" i="9" s="1" a="1"/>
  <c r="GY127" i="9" s="1"/>
  <c r="N763" i="9"/>
  <c r="F129" i="9" s="1" a="1"/>
  <c r="F129" i="9" s="1"/>
  <c r="CC129" i="9" s="1" a="1"/>
  <c r="CC129" i="9" s="1"/>
  <c r="N787" i="9"/>
  <c r="F133" i="9" s="1" a="1"/>
  <c r="F133" i="9" s="1"/>
  <c r="N811" i="9"/>
  <c r="F137" i="9" s="1" a="1"/>
  <c r="F137" i="9" s="1"/>
  <c r="N823" i="9"/>
  <c r="F139" i="9" s="1" a="1"/>
  <c r="F139" i="9" s="1"/>
  <c r="IA139" i="9" s="1" a="1"/>
  <c r="IA139" i="9" s="1"/>
  <c r="N847" i="9"/>
  <c r="F143" i="9" s="1" a="1"/>
  <c r="F143" i="9" s="1"/>
  <c r="GR143" i="9" s="1" a="1"/>
  <c r="GR143" i="9" s="1"/>
  <c r="N859" i="9"/>
  <c r="F145" i="9" s="1" a="1"/>
  <c r="F145" i="9" s="1"/>
  <c r="IO145" i="9" s="1" a="1"/>
  <c r="IO145" i="9" s="1"/>
  <c r="N883" i="9"/>
  <c r="F149" i="9" s="1" a="1"/>
  <c r="F149" i="9" s="1"/>
  <c r="N907" i="9"/>
  <c r="F153" i="9" s="1" a="1"/>
  <c r="F153" i="9" s="1"/>
  <c r="AM153" i="9" s="1" a="1"/>
  <c r="AM153" i="9" s="1"/>
  <c r="N919" i="9"/>
  <c r="F155" i="9" s="1" a="1"/>
  <c r="F155" i="9" s="1"/>
  <c r="GK155" i="9" s="1" a="1"/>
  <c r="GK155" i="9" s="1"/>
  <c r="N943" i="9"/>
  <c r="F159" i="9" s="1" a="1"/>
  <c r="F159" i="9" s="1"/>
  <c r="CC159" i="9" s="1" a="1"/>
  <c r="CC159" i="9" s="1"/>
  <c r="N955" i="9"/>
  <c r="F161" i="9" s="1" a="1"/>
  <c r="F161" i="9" s="1"/>
  <c r="N979" i="9"/>
  <c r="F165" i="9" s="1" a="1"/>
  <c r="F165" i="9" s="1"/>
  <c r="AM165" i="9" s="1" a="1"/>
  <c r="AM165" i="9" s="1"/>
  <c r="N991" i="9"/>
  <c r="F167" i="9" s="1" a="1"/>
  <c r="F167" i="9" s="1"/>
  <c r="DE167" i="9" s="1" a="1"/>
  <c r="DE167" i="9" s="1"/>
  <c r="N1015" i="9"/>
  <c r="F171" i="9" s="1" a="1"/>
  <c r="F171" i="9" s="1"/>
  <c r="FI171" i="9" s="1" a="1"/>
  <c r="FI171" i="9" s="1"/>
  <c r="N1039" i="9"/>
  <c r="F175" i="9" s="1" a="1"/>
  <c r="F175" i="9" s="1"/>
  <c r="AM175" i="9" s="1" a="1"/>
  <c r="AM175" i="9" s="1"/>
  <c r="N1051" i="9"/>
  <c r="F177" i="9" s="1" a="1"/>
  <c r="F177" i="9" s="1"/>
  <c r="DE177" i="9" s="1" a="1"/>
  <c r="DE177" i="9" s="1"/>
  <c r="N1075" i="9"/>
  <c r="F181" i="9" s="1" a="1"/>
  <c r="F181" i="9" s="1"/>
  <c r="CC181" i="9" s="1" a="1"/>
  <c r="CC181" i="9" s="1"/>
  <c r="N1087" i="9"/>
  <c r="F183" i="9" s="1" a="1"/>
  <c r="F183" i="9" s="1"/>
  <c r="DE183" i="9" s="1" a="1"/>
  <c r="DE183" i="9" s="1"/>
  <c r="N1111" i="9"/>
  <c r="F187" i="9" s="1" a="1"/>
  <c r="F187" i="9" s="1"/>
  <c r="N1123" i="9"/>
  <c r="F189" i="9" s="1" a="1"/>
  <c r="F189" i="9" s="1"/>
  <c r="HM189" i="9" s="1" a="1"/>
  <c r="HM189" i="9" s="1"/>
  <c r="N1135" i="9"/>
  <c r="F191" i="9" s="1" a="1"/>
  <c r="F191" i="9" s="1"/>
  <c r="FW191" i="9" s="1" a="1"/>
  <c r="FW191" i="9" s="1"/>
  <c r="N1147" i="9"/>
  <c r="F193" i="9" s="1" a="1"/>
  <c r="F193" i="9" s="1"/>
  <c r="FP193" i="9" s="1" a="1"/>
  <c r="FP193" i="9" s="1"/>
  <c r="N1171" i="9"/>
  <c r="F197" i="9" s="1" a="1"/>
  <c r="F197" i="9" s="1"/>
  <c r="HM197" i="9" s="1" a="1"/>
  <c r="HM197" i="9" s="1"/>
  <c r="N1183" i="9"/>
  <c r="F199" i="9" s="1" a="1"/>
  <c r="F199" i="9" s="1"/>
  <c r="DZ199" i="9" s="1" a="1"/>
  <c r="DZ199" i="9" s="1"/>
  <c r="N1207" i="9"/>
  <c r="F203" i="9" s="1" a="1"/>
  <c r="F203" i="9" s="1"/>
  <c r="AM203" i="9" s="1" a="1"/>
  <c r="AM203" i="9" s="1"/>
  <c r="N1231" i="9"/>
  <c r="F207" i="9" s="1" a="1"/>
  <c r="F207" i="9" s="1"/>
  <c r="CX207" i="9" s="1" a="1"/>
  <c r="CX207" i="9" s="1"/>
  <c r="N1243" i="9"/>
  <c r="F209" i="9" s="1" a="1"/>
  <c r="F209" i="9" s="1"/>
  <c r="DE209" i="9" s="1" a="1"/>
  <c r="DE209" i="9" s="1"/>
  <c r="N1267" i="9"/>
  <c r="F213" i="9" s="1" a="1"/>
  <c r="F213" i="9" s="1"/>
  <c r="EN213" i="9" s="1" a="1"/>
  <c r="EN213" i="9" s="1"/>
  <c r="N1279" i="9"/>
  <c r="F215" i="9" s="1" a="1"/>
  <c r="F215" i="9" s="1"/>
  <c r="N1291" i="9"/>
  <c r="F217" i="9" s="1" a="1"/>
  <c r="F217" i="9" s="1"/>
  <c r="GR217" i="9" s="1" a="1"/>
  <c r="GR217" i="9" s="1"/>
  <c r="N1303" i="9"/>
  <c r="F219" i="9" s="1" a="1"/>
  <c r="F219" i="9" s="1"/>
  <c r="CJ219" i="9" s="1" a="1"/>
  <c r="CJ219" i="9" s="1"/>
  <c r="N1327" i="9"/>
  <c r="F223" i="9" s="1" a="1"/>
  <c r="F223" i="9" s="1"/>
  <c r="CJ223" i="9" s="1" a="1"/>
  <c r="CJ223" i="9" s="1"/>
  <c r="N1339" i="9"/>
  <c r="F225" i="9" s="1" a="1"/>
  <c r="F225" i="9" s="1"/>
  <c r="EG225" i="9" s="1" a="1"/>
  <c r="EG225" i="9" s="1"/>
  <c r="N1363" i="9"/>
  <c r="F229" i="9" s="1" a="1"/>
  <c r="F229" i="9" s="1"/>
  <c r="EU229" i="9" s="1" a="1"/>
  <c r="EU229" i="9" s="1"/>
  <c r="N1375" i="9"/>
  <c r="F231" i="9" s="1" a="1"/>
  <c r="F231" i="9" s="1"/>
  <c r="BA231" i="9" s="1" a="1"/>
  <c r="BA231" i="9" s="1"/>
  <c r="N1399" i="9"/>
  <c r="F235" i="9" s="1" a="1"/>
  <c r="F235" i="9" s="1"/>
  <c r="GD235" i="9" s="1" a="1"/>
  <c r="GD235" i="9" s="1"/>
  <c r="N1423" i="9"/>
  <c r="F239" i="9" s="1" a="1"/>
  <c r="F239" i="9" s="1"/>
  <c r="N1435" i="9"/>
  <c r="F241" i="9" s="1" a="1"/>
  <c r="F241" i="9" s="1"/>
  <c r="EG241" i="9" s="1" a="1"/>
  <c r="EG241" i="9" s="1"/>
  <c r="N1471" i="9"/>
  <c r="F247" i="9" s="1" a="1"/>
  <c r="F247" i="9" s="1"/>
  <c r="EG247" i="9" s="1" a="1"/>
  <c r="EG247" i="9" s="1"/>
  <c r="N1483" i="9"/>
  <c r="F249" i="9" s="1" a="1"/>
  <c r="F249" i="9" s="1"/>
  <c r="CQ249" i="9" s="1" a="1"/>
  <c r="CQ249" i="9" s="1"/>
  <c r="N1495" i="9"/>
  <c r="F251" i="9" s="1" a="1"/>
  <c r="F251" i="9" s="1"/>
  <c r="IH251" i="9" s="1" a="1"/>
  <c r="IH251" i="9" s="1"/>
  <c r="N1507" i="9"/>
  <c r="F253" i="9" s="1" a="1"/>
  <c r="F253" i="9" s="1"/>
  <c r="EG253" i="9" s="1" a="1"/>
  <c r="EG253" i="9" s="1"/>
  <c r="N1519" i="9"/>
  <c r="F255" i="9" s="1" a="1"/>
  <c r="F255" i="9" s="1"/>
  <c r="DL255" i="9" s="1" a="1"/>
  <c r="DL255" i="9" s="1"/>
  <c r="N1531" i="9"/>
  <c r="F257" i="9" s="1" a="1"/>
  <c r="F257" i="9" s="1"/>
  <c r="IA257" i="9" s="1" a="1"/>
  <c r="IA257" i="9" s="1"/>
  <c r="N1543" i="9"/>
  <c r="F259" i="9" s="1" a="1"/>
  <c r="F259" i="9" s="1"/>
  <c r="N1555" i="9"/>
  <c r="F261" i="9" s="1" a="1"/>
  <c r="F261" i="9" s="1"/>
  <c r="IA261" i="9" s="1" a="1"/>
  <c r="IA261" i="9" s="1"/>
  <c r="N1567" i="9"/>
  <c r="F263" i="9" s="1" a="1"/>
  <c r="F263" i="9" s="1"/>
  <c r="CX263" i="9" s="1" a="1"/>
  <c r="CX263" i="9" s="1"/>
  <c r="N1579" i="9"/>
  <c r="F265" i="9" s="1" a="1"/>
  <c r="F265" i="9" s="1"/>
  <c r="DL265" i="9" s="1" a="1"/>
  <c r="DL265" i="9" s="1"/>
  <c r="N1591" i="9"/>
  <c r="F267" i="9" s="1" a="1"/>
  <c r="F267" i="9" s="1"/>
  <c r="IO267" i="9" s="1" a="1"/>
  <c r="IO267" i="9" s="1"/>
  <c r="N1603" i="9"/>
  <c r="F269" i="9" s="1" a="1"/>
  <c r="F269" i="9" s="1"/>
  <c r="DE269" i="9" s="1" a="1"/>
  <c r="DE269" i="9" s="1"/>
  <c r="N1615" i="9"/>
  <c r="F271" i="9" s="1" a="1"/>
  <c r="F271" i="9" s="1"/>
  <c r="AT271" i="9" s="1" a="1"/>
  <c r="AT271" i="9" s="1"/>
  <c r="N1627" i="9"/>
  <c r="F273" i="9" s="1" a="1"/>
  <c r="F273" i="9" s="1"/>
  <c r="GY273" i="9" s="1" a="1"/>
  <c r="GY273" i="9" s="1"/>
  <c r="N1639" i="9"/>
  <c r="F275" i="9" s="1" a="1"/>
  <c r="F275" i="9" s="1"/>
  <c r="DE275" i="9" s="1" a="1"/>
  <c r="DE275" i="9" s="1"/>
  <c r="N217" i="9"/>
  <c r="F38" i="9" s="1" a="1"/>
  <c r="F38" i="9" s="1"/>
  <c r="DL38" i="9" s="1" a="1"/>
  <c r="DL38" i="9" s="1"/>
  <c r="N307" i="9"/>
  <c r="F53" i="9" s="1" a="1"/>
  <c r="F53" i="9" s="1"/>
  <c r="EU53" i="9" s="1" a="1"/>
  <c r="EU53" i="9" s="1"/>
  <c r="N343" i="9"/>
  <c r="F59" i="9" s="1" a="1"/>
  <c r="F59" i="9" s="1"/>
  <c r="FW59" i="9" s="1" a="1"/>
  <c r="FW59" i="9" s="1"/>
  <c r="N379" i="9"/>
  <c r="F65" i="9" s="1" a="1"/>
  <c r="F65" i="9" s="1"/>
  <c r="N403" i="9"/>
  <c r="F69" i="9" s="1" a="1"/>
  <c r="F69" i="9" s="1"/>
  <c r="N439" i="9"/>
  <c r="F75" i="9" s="1" a="1"/>
  <c r="F75" i="9" s="1"/>
  <c r="N487" i="9"/>
  <c r="F83" i="9" s="1" a="1"/>
  <c r="F83" i="9" s="1"/>
  <c r="Y83" i="9" s="1" a="1"/>
  <c r="Y83" i="9" s="1"/>
  <c r="N511" i="9"/>
  <c r="F87" i="9" s="1" a="1"/>
  <c r="F87" i="9" s="1"/>
  <c r="CX87" i="9" s="1" a="1"/>
  <c r="CX87" i="9" s="1"/>
  <c r="N547" i="9"/>
  <c r="F93" i="9" s="1" a="1"/>
  <c r="F93" i="9" s="1"/>
  <c r="N583" i="9"/>
  <c r="F99" i="9" s="1" a="1"/>
  <c r="F99" i="9" s="1"/>
  <c r="N607" i="9"/>
  <c r="F103" i="9" s="1" a="1"/>
  <c r="F103" i="9" s="1"/>
  <c r="BA103" i="9" s="1" a="1"/>
  <c r="BA103" i="9" s="1"/>
  <c r="N643" i="9"/>
  <c r="F109" i="9" s="1" a="1"/>
  <c r="F109" i="9" s="1"/>
  <c r="N679" i="9"/>
  <c r="F115" i="9" s="1" a="1"/>
  <c r="F115" i="9" s="1"/>
  <c r="IO115" i="9" s="1" a="1"/>
  <c r="IO115" i="9" s="1"/>
  <c r="N703" i="9"/>
  <c r="F119" i="9" s="1" a="1"/>
  <c r="F119" i="9" s="1"/>
  <c r="N739" i="9"/>
  <c r="F125" i="9" s="1" a="1"/>
  <c r="F125" i="9" s="1"/>
  <c r="IO125" i="9" s="1" a="1"/>
  <c r="IO125" i="9" s="1"/>
  <c r="N775" i="9"/>
  <c r="F131" i="9" s="1" a="1"/>
  <c r="F131" i="9" s="1"/>
  <c r="N799" i="9"/>
  <c r="F135" i="9" s="1" a="1"/>
  <c r="F135" i="9" s="1"/>
  <c r="FI135" i="9" s="1" a="1"/>
  <c r="FI135" i="9" s="1"/>
  <c r="N835" i="9"/>
  <c r="F141" i="9" s="1" a="1"/>
  <c r="F141" i="9" s="1"/>
  <c r="N871" i="9"/>
  <c r="F147" i="9" s="1" a="1"/>
  <c r="F147" i="9" s="1"/>
  <c r="HT147" i="9" s="1" a="1"/>
  <c r="HT147" i="9" s="1"/>
  <c r="N895" i="9"/>
  <c r="F151" i="9" s="1" a="1"/>
  <c r="F151" i="9" s="1"/>
  <c r="EG151" i="9" s="1" a="1"/>
  <c r="EG151" i="9" s="1"/>
  <c r="N931" i="9"/>
  <c r="F157" i="9" s="1" a="1"/>
  <c r="F157" i="9" s="1"/>
  <c r="FW157" i="9" s="1" a="1"/>
  <c r="FW157" i="9" s="1"/>
  <c r="N967" i="9"/>
  <c r="F163" i="9" s="1" a="1"/>
  <c r="F163" i="9" s="1"/>
  <c r="N1003" i="9"/>
  <c r="F169" i="9" s="1" a="1"/>
  <c r="F169" i="9" s="1"/>
  <c r="FI169" i="9" s="1" a="1"/>
  <c r="FI169" i="9" s="1"/>
  <c r="N1027" i="9"/>
  <c r="F173" i="9" s="1" a="1"/>
  <c r="F173" i="9" s="1"/>
  <c r="HM173" i="9" s="1" a="1"/>
  <c r="HM173" i="9" s="1"/>
  <c r="N1063" i="9"/>
  <c r="F179" i="9" s="1" a="1"/>
  <c r="F179" i="9" s="1"/>
  <c r="BO179" i="9" s="1" a="1"/>
  <c r="BO179" i="9" s="1"/>
  <c r="N1099" i="9"/>
  <c r="F185" i="9" s="1" a="1"/>
  <c r="F185" i="9" s="1"/>
  <c r="CQ185" i="9" s="1" a="1"/>
  <c r="CQ185" i="9" s="1"/>
  <c r="N1159" i="9"/>
  <c r="F195" i="9" s="1" a="1"/>
  <c r="F195" i="9" s="1"/>
  <c r="HM195" i="9" s="1" a="1"/>
  <c r="HM195" i="9" s="1"/>
  <c r="N1195" i="9"/>
  <c r="F201" i="9" s="1" a="1"/>
  <c r="F201" i="9" s="1"/>
  <c r="BH201" i="9" s="1" a="1"/>
  <c r="BH201" i="9" s="1"/>
  <c r="N1219" i="9"/>
  <c r="F205" i="9" s="1" a="1"/>
  <c r="F205" i="9" s="1"/>
  <c r="FB205" i="9" s="1" a="1"/>
  <c r="FB205" i="9" s="1"/>
  <c r="N1255" i="9"/>
  <c r="F211" i="9" s="1" a="1"/>
  <c r="F211" i="9" s="1"/>
  <c r="N1315" i="9"/>
  <c r="F221" i="9" s="1" a="1"/>
  <c r="F221" i="9" s="1"/>
  <c r="HT221" i="9" s="1" a="1"/>
  <c r="HT221" i="9" s="1"/>
  <c r="N1351" i="9"/>
  <c r="F227" i="9" s="1" a="1"/>
  <c r="F227" i="9" s="1"/>
  <c r="FW227" i="9" s="1" a="1"/>
  <c r="FW227" i="9" s="1"/>
  <c r="N1387" i="9"/>
  <c r="F233" i="9" s="1" a="1"/>
  <c r="F233" i="9" s="1"/>
  <c r="IO233" i="9" s="1" a="1"/>
  <c r="IO233" i="9" s="1"/>
  <c r="N1411" i="9"/>
  <c r="F237" i="9" s="1" a="1"/>
  <c r="F237" i="9" s="1"/>
  <c r="GD237" i="9" s="1" a="1"/>
  <c r="GD237" i="9" s="1"/>
  <c r="N1447" i="9"/>
  <c r="F243" i="9" s="1" a="1"/>
  <c r="F243" i="9" s="1"/>
  <c r="GD243" i="9" s="1" a="1"/>
  <c r="GD243" i="9" s="1"/>
  <c r="N1459" i="9"/>
  <c r="F245" i="9" s="1" a="1"/>
  <c r="F245" i="9" s="1"/>
  <c r="DE245" i="9" s="1" a="1"/>
  <c r="DE245" i="9" s="1"/>
  <c r="N14" i="9"/>
  <c r="N15" i="9"/>
  <c r="N278" i="9"/>
  <c r="N281" i="9"/>
  <c r="N284" i="9"/>
  <c r="N293" i="9"/>
  <c r="N297" i="9"/>
  <c r="N97" i="9"/>
  <c r="F18" i="9" s="1" a="1"/>
  <c r="F18" i="9" s="1"/>
  <c r="N193" i="9"/>
  <c r="F34" i="9" s="1" a="1"/>
  <c r="F34" i="9" s="1"/>
  <c r="N55" i="9"/>
  <c r="F11" i="9" s="1" a="1"/>
  <c r="F11" i="9" s="1"/>
  <c r="N79" i="9"/>
  <c r="F15" i="9" s="1" a="1"/>
  <c r="F15" i="9" s="1"/>
  <c r="N103" i="9"/>
  <c r="F19" i="9" s="1" a="1"/>
  <c r="F19" i="9" s="1"/>
  <c r="N223" i="9"/>
  <c r="F39" i="9" s="1" a="1"/>
  <c r="F39" i="9" s="1"/>
  <c r="GD39" i="9" s="1" a="1"/>
  <c r="GD39" i="9" s="1"/>
  <c r="N121" i="9"/>
  <c r="F22" i="9" s="1" a="1"/>
  <c r="F22" i="9" s="1"/>
  <c r="N31" i="9"/>
  <c r="F7" i="9" s="1" a="1"/>
  <c r="F7" i="9" s="1"/>
  <c r="N127" i="9"/>
  <c r="F23" i="9" s="1" a="1"/>
  <c r="F23" i="9" s="1"/>
  <c r="N151" i="9"/>
  <c r="F27" i="9" s="1" a="1"/>
  <c r="F27" i="9" s="1"/>
  <c r="N175" i="9"/>
  <c r="F31" i="9" s="1" a="1"/>
  <c r="F31" i="9" s="1"/>
  <c r="N199" i="9"/>
  <c r="F35" i="9" s="1" a="1"/>
  <c r="F35" i="9" s="1"/>
  <c r="N235" i="9"/>
  <c r="F41" i="9" s="1" a="1"/>
  <c r="F41" i="9" s="1"/>
  <c r="N247" i="9"/>
  <c r="F43" i="9" s="1" a="1"/>
  <c r="F43" i="9" s="1"/>
  <c r="IA43" i="9" s="1" a="1"/>
  <c r="IA43" i="9" s="1"/>
  <c r="N259" i="9"/>
  <c r="F45" i="9" s="1" a="1"/>
  <c r="F45" i="9" s="1"/>
  <c r="EG45" i="9" s="1" a="1"/>
  <c r="EG45" i="9" s="1"/>
  <c r="N271" i="9"/>
  <c r="F47" i="9" s="1" a="1"/>
  <c r="F47" i="9" s="1"/>
  <c r="N16" i="9"/>
  <c r="N294" i="9"/>
  <c r="N1800" i="9"/>
  <c r="N1804" i="9"/>
  <c r="N1808" i="9"/>
  <c r="N1812" i="9"/>
  <c r="N1745" i="9"/>
  <c r="N1749" i="9"/>
  <c r="N1753" i="9"/>
  <c r="F294" i="9" s="1" a="1"/>
  <c r="F294" i="9" s="1"/>
  <c r="DS294" i="9" s="1" a="1"/>
  <c r="DS294" i="9" s="1"/>
  <c r="N1757" i="9"/>
  <c r="N1761" i="9"/>
  <c r="N1769" i="9"/>
  <c r="N1773" i="9"/>
  <c r="N1781" i="9"/>
  <c r="N1785" i="9"/>
  <c r="N1793" i="9"/>
  <c r="N1797" i="9"/>
  <c r="N1805" i="9"/>
  <c r="N1809" i="9"/>
  <c r="N1738" i="9"/>
  <c r="N1742" i="9"/>
  <c r="N1746" i="9"/>
  <c r="N1750" i="9"/>
  <c r="N1754" i="9"/>
  <c r="N1758" i="9"/>
  <c r="N1762" i="9"/>
  <c r="N1766" i="9"/>
  <c r="N1770" i="9"/>
  <c r="N1774" i="9"/>
  <c r="N1778" i="9"/>
  <c r="N1782" i="9"/>
  <c r="N1786" i="9"/>
  <c r="N1790" i="9"/>
  <c r="N1794" i="9"/>
  <c r="N1798" i="9"/>
  <c r="N1802" i="9"/>
  <c r="N1806" i="9"/>
  <c r="N1810" i="9"/>
  <c r="N1715" i="9"/>
  <c r="N1719" i="9"/>
  <c r="N1727" i="9"/>
  <c r="N1731" i="9"/>
  <c r="N1735" i="9"/>
  <c r="F291" i="9" s="1" a="1"/>
  <c r="F291" i="9" s="1"/>
  <c r="CJ291" i="9" s="1" a="1"/>
  <c r="CJ291" i="9" s="1"/>
  <c r="N1739" i="9"/>
  <c r="N1743" i="9"/>
  <c r="N1747" i="9"/>
  <c r="F293" i="9" s="1" a="1"/>
  <c r="F293" i="9" s="1"/>
  <c r="HT293" i="9" s="1" a="1"/>
  <c r="HT293" i="9" s="1"/>
  <c r="N1751" i="9"/>
  <c r="N1755" i="9"/>
  <c r="N1759" i="9"/>
  <c r="F295" i="9" s="1" a="1"/>
  <c r="F295" i="9" s="1"/>
  <c r="DL295" i="9" s="1" a="1"/>
  <c r="DL295" i="9" s="1"/>
  <c r="N1763" i="9"/>
  <c r="N1767" i="9"/>
  <c r="N1771" i="9"/>
  <c r="F297" i="9" s="1" a="1"/>
  <c r="F297" i="9" s="1"/>
  <c r="DS297" i="9" s="1" a="1"/>
  <c r="DS297" i="9" s="1"/>
  <c r="N1775" i="9"/>
  <c r="N1779" i="9"/>
  <c r="N1783" i="9"/>
  <c r="F299" i="9" s="1" a="1"/>
  <c r="F299" i="9" s="1"/>
  <c r="EN299" i="9" s="1" a="1"/>
  <c r="EN299" i="9" s="1"/>
  <c r="N1787" i="9"/>
  <c r="N1791" i="9"/>
  <c r="N1799" i="9"/>
  <c r="N1803" i="9"/>
  <c r="N1807" i="9"/>
  <c r="F303" i="9" s="1" a="1"/>
  <c r="F303" i="9" s="1"/>
  <c r="N1811" i="9"/>
  <c r="F9" i="9" a="1"/>
  <c r="F9" i="9" s="1"/>
  <c r="F17" i="9" a="1"/>
  <c r="F17" i="9" s="1"/>
  <c r="FW17" i="9" s="1" a="1"/>
  <c r="FW17" i="9" s="1"/>
  <c r="F5" i="9" a="1"/>
  <c r="F5" i="9" s="1"/>
  <c r="F13" i="9" a="1"/>
  <c r="F13" i="9" s="1"/>
  <c r="F21" i="9" a="1"/>
  <c r="F21" i="9" s="1"/>
  <c r="F25" i="9" a="1"/>
  <c r="F25" i="9" s="1"/>
  <c r="F29" i="9" a="1"/>
  <c r="F29" i="9" s="1"/>
  <c r="HT29" i="9" s="1" a="1"/>
  <c r="HT29" i="9" s="1"/>
  <c r="F33" i="9" a="1"/>
  <c r="F33" i="9" s="1"/>
  <c r="F37" i="9" a="1"/>
  <c r="F37" i="9" s="1"/>
  <c r="F52" i="9" a="1"/>
  <c r="F52" i="9" s="1"/>
  <c r="BA52" i="9" s="1" a="1"/>
  <c r="BA52" i="9" s="1"/>
  <c r="F56" i="9" a="1"/>
  <c r="F56" i="9" s="1"/>
  <c r="F60" i="9" a="1"/>
  <c r="F60" i="9" s="1"/>
  <c r="F64" i="9" a="1"/>
  <c r="F64" i="9" s="1"/>
  <c r="DE64" i="9" s="1" a="1"/>
  <c r="DE64" i="9" s="1"/>
  <c r="F68" i="9" a="1"/>
  <c r="F68" i="9" s="1"/>
  <c r="F72" i="9" a="1"/>
  <c r="F72" i="9" s="1"/>
  <c r="F76" i="9" a="1"/>
  <c r="F76" i="9" s="1"/>
  <c r="F80" i="9" a="1"/>
  <c r="F80" i="9" s="1"/>
  <c r="F84" i="9" a="1"/>
  <c r="F84" i="9" s="1"/>
  <c r="F88" i="9" a="1"/>
  <c r="F88" i="9" s="1"/>
  <c r="F92" i="9" a="1"/>
  <c r="F92" i="9" s="1"/>
  <c r="EG92" i="9" s="1" a="1"/>
  <c r="EG92" i="9" s="1"/>
  <c r="F96" i="9" a="1"/>
  <c r="F96" i="9" s="1"/>
  <c r="F100" i="9" a="1"/>
  <c r="F100" i="9" s="1"/>
  <c r="GD100" i="9" s="1" a="1"/>
  <c r="GD100" i="9" s="1"/>
  <c r="F104" i="9" a="1"/>
  <c r="F104" i="9" s="1"/>
  <c r="BV104" i="9" s="1" a="1"/>
  <c r="BV104" i="9" s="1"/>
  <c r="F108" i="9" a="1"/>
  <c r="F108" i="9" s="1"/>
  <c r="F112" i="9" a="1"/>
  <c r="F112" i="9" s="1"/>
  <c r="GR112" i="9" s="1" a="1"/>
  <c r="GR112" i="9" s="1"/>
  <c r="F116" i="9" a="1"/>
  <c r="F116" i="9" s="1"/>
  <c r="F120" i="9" a="1"/>
  <c r="F120" i="9" s="1"/>
  <c r="BV120" i="9" s="1" a="1"/>
  <c r="BV120" i="9" s="1"/>
  <c r="F124" i="9" a="1"/>
  <c r="F124" i="9" s="1"/>
  <c r="EN124" i="9" s="1" a="1"/>
  <c r="EN124" i="9" s="1"/>
  <c r="F128" i="9" a="1"/>
  <c r="F128" i="9" s="1"/>
  <c r="Y128" i="9" s="1" a="1"/>
  <c r="Y128" i="9" s="1"/>
  <c r="F132" i="9" a="1"/>
  <c r="F132" i="9" s="1"/>
  <c r="F136" i="9" a="1"/>
  <c r="F136" i="9" s="1"/>
  <c r="HM136" i="9" s="1" a="1"/>
  <c r="HM136" i="9" s="1"/>
  <c r="F140" i="9" a="1"/>
  <c r="F140" i="9" s="1"/>
  <c r="BH140" i="9" s="1" a="1"/>
  <c r="BH140" i="9" s="1"/>
  <c r="F144" i="9" a="1"/>
  <c r="F144" i="9" s="1"/>
  <c r="F148" i="9" a="1"/>
  <c r="F148" i="9" s="1"/>
  <c r="BV148" i="9" s="1" a="1"/>
  <c r="BV148" i="9" s="1"/>
  <c r="F152" i="9" a="1"/>
  <c r="F152" i="9" s="1"/>
  <c r="F156" i="9" a="1"/>
  <c r="F156" i="9" s="1"/>
  <c r="EU156" i="9" s="1" a="1"/>
  <c r="EU156" i="9" s="1"/>
  <c r="F160" i="9" a="1"/>
  <c r="F160" i="9" s="1"/>
  <c r="F164" i="9" a="1"/>
  <c r="F164" i="9" s="1"/>
  <c r="AF164" i="9" s="1" a="1"/>
  <c r="AF164" i="9" s="1"/>
  <c r="F168" i="9" a="1"/>
  <c r="F168" i="9" s="1"/>
  <c r="BA168" i="9" s="1" a="1"/>
  <c r="BA168" i="9" s="1"/>
  <c r="F172" i="9" a="1"/>
  <c r="F172" i="9" s="1"/>
  <c r="DS172" i="9" s="1" a="1"/>
  <c r="DS172" i="9" s="1"/>
  <c r="F176" i="9" a="1"/>
  <c r="F176" i="9" s="1"/>
  <c r="F180" i="9" a="1"/>
  <c r="F180" i="9" s="1"/>
  <c r="BO180" i="9" s="1" a="1"/>
  <c r="BO180" i="9" s="1"/>
  <c r="F184" i="9" a="1"/>
  <c r="F184" i="9" s="1"/>
  <c r="F188" i="9" a="1"/>
  <c r="F188" i="9" s="1"/>
  <c r="EG188" i="9" s="1" a="1"/>
  <c r="EG188" i="9" s="1"/>
  <c r="F192" i="9" a="1"/>
  <c r="F192" i="9" s="1"/>
  <c r="F196" i="9" a="1"/>
  <c r="F196" i="9" s="1"/>
  <c r="HM196" i="9" s="1" a="1"/>
  <c r="HM196" i="9" s="1"/>
  <c r="F200" i="9" a="1"/>
  <c r="F200" i="9" s="1"/>
  <c r="F204" i="9" a="1"/>
  <c r="F204" i="9" s="1"/>
  <c r="IO204" i="9" s="1" a="1"/>
  <c r="IO204" i="9" s="1"/>
  <c r="F208" i="9" a="1"/>
  <c r="F208" i="9" s="1"/>
  <c r="F212" i="9" a="1"/>
  <c r="F212" i="9" s="1"/>
  <c r="FP212" i="9" s="1" a="1"/>
  <c r="FP212" i="9" s="1"/>
  <c r="F216" i="9" a="1"/>
  <c r="F216" i="9" s="1"/>
  <c r="F220" i="9" a="1"/>
  <c r="F220" i="9" s="1"/>
  <c r="IH220" i="9" s="1" a="1"/>
  <c r="IH220" i="9" s="1"/>
  <c r="F224" i="9" a="1"/>
  <c r="F224" i="9" s="1"/>
  <c r="AT224" i="9" s="1" a="1"/>
  <c r="AT224" i="9" s="1"/>
  <c r="F228" i="9" a="1"/>
  <c r="F228" i="9" s="1"/>
  <c r="DE228" i="9" s="1" a="1"/>
  <c r="DE228" i="9" s="1"/>
  <c r="F232" i="9" a="1"/>
  <c r="F232" i="9" s="1"/>
  <c r="AT232" i="9" s="1" a="1"/>
  <c r="AT232" i="9" s="1"/>
  <c r="F236" i="9" a="1"/>
  <c r="F236" i="9" s="1"/>
  <c r="CC236" i="9" s="1" a="1"/>
  <c r="CC236" i="9" s="1"/>
  <c r="F240" i="9" a="1"/>
  <c r="F240" i="9" s="1"/>
  <c r="F244" i="9" a="1"/>
  <c r="F244" i="9" s="1"/>
  <c r="EU244" i="9" s="1" a="1"/>
  <c r="EU244" i="9" s="1"/>
  <c r="F248" i="9" a="1"/>
  <c r="F248" i="9" s="1"/>
  <c r="EN248" i="9" s="1" a="1"/>
  <c r="EN248" i="9" s="1"/>
  <c r="F252" i="9" a="1"/>
  <c r="F252" i="9" s="1"/>
  <c r="BO252" i="9" s="1" a="1"/>
  <c r="BO252" i="9" s="1"/>
  <c r="F256" i="9" a="1"/>
  <c r="F256" i="9" s="1"/>
  <c r="EG256" i="9" s="1" a="1"/>
  <c r="EG256" i="9" s="1"/>
  <c r="F260" i="9" a="1"/>
  <c r="F260" i="9" s="1"/>
  <c r="AT260" i="9" s="1" a="1"/>
  <c r="AT260" i="9" s="1"/>
  <c r="F264" i="9" a="1"/>
  <c r="F264" i="9" s="1"/>
  <c r="AT264" i="9" s="1" a="1"/>
  <c r="AT264" i="9" s="1"/>
  <c r="F268" i="9" a="1"/>
  <c r="F268" i="9" s="1"/>
  <c r="EG268" i="9" s="1" a="1"/>
  <c r="EG268" i="9" s="1"/>
  <c r="F272" i="9" a="1"/>
  <c r="F272" i="9" s="1"/>
  <c r="IH272" i="9" s="1" a="1"/>
  <c r="IH272" i="9" s="1"/>
  <c r="F276" i="9" a="1"/>
  <c r="F276" i="9" s="1"/>
  <c r="GK276" i="9" s="1" a="1"/>
  <c r="GK276" i="9" s="1"/>
  <c r="F280" i="9" a="1"/>
  <c r="F280" i="9" s="1"/>
  <c r="EU280" i="9" s="1" a="1"/>
  <c r="EU280" i="9" s="1"/>
  <c r="F284" i="9" a="1"/>
  <c r="F284" i="9" s="1"/>
  <c r="F288" i="9" a="1"/>
  <c r="F288" i="9" s="1"/>
  <c r="FW288" i="9" s="1" a="1"/>
  <c r="FW288" i="9" s="1"/>
  <c r="F296" i="9" a="1"/>
  <c r="F296" i="9" s="1"/>
  <c r="DE296" i="9" s="1" a="1"/>
  <c r="DE296" i="9" s="1"/>
  <c r="F8" i="9" a="1"/>
  <c r="F8" i="9" s="1"/>
  <c r="F12" i="9" a="1"/>
  <c r="F12" i="9" s="1"/>
  <c r="F16" i="9" a="1"/>
  <c r="F16" i="9" s="1"/>
  <c r="GD16" i="9" s="1" a="1"/>
  <c r="GD16" i="9" s="1"/>
  <c r="F20" i="9" a="1"/>
  <c r="F20" i="9" s="1"/>
  <c r="F24" i="9" a="1"/>
  <c r="F24" i="9" s="1"/>
  <c r="F28" i="9" a="1"/>
  <c r="F28" i="9" s="1"/>
  <c r="F32" i="9" a="1"/>
  <c r="F32" i="9" s="1"/>
  <c r="F36" i="9" a="1"/>
  <c r="F36" i="9" s="1"/>
  <c r="F40" i="9" a="1"/>
  <c r="F40" i="9" s="1"/>
  <c r="F44" i="9" a="1"/>
  <c r="F44" i="9" s="1"/>
  <c r="CQ279" i="9" a="1"/>
  <c r="CQ279" i="9" s="1"/>
  <c r="Y286" i="9" a="1"/>
  <c r="Y286" i="9" s="1"/>
  <c r="GK279" i="9" a="1"/>
  <c r="GK279" i="9" s="1"/>
  <c r="EN286" i="9" a="1"/>
  <c r="EN286" i="9" s="1"/>
  <c r="FP286" i="9" a="1"/>
  <c r="FP286" i="9" s="1"/>
  <c r="DL292" i="9" a="1"/>
  <c r="DL292" i="9" s="1"/>
  <c r="DZ302" i="9" a="1"/>
  <c r="DZ302" i="9" s="1"/>
  <c r="DZ279" i="9" a="1"/>
  <c r="DZ279" i="9" s="1"/>
  <c r="GY279" i="9" a="1"/>
  <c r="GY279" i="9" s="1"/>
  <c r="BO301" i="9" a="1"/>
  <c r="BO301" i="9" s="1"/>
  <c r="CJ286" i="9" a="1"/>
  <c r="CJ286" i="9" s="1"/>
  <c r="FB286" i="9" a="1"/>
  <c r="FB286" i="9" s="1"/>
  <c r="BV286" i="9" a="1"/>
  <c r="BV286" i="9" s="1"/>
  <c r="AF286" i="9" a="1"/>
  <c r="AF286" i="9" s="1"/>
  <c r="FW301" i="9" a="1"/>
  <c r="FW301" i="9" s="1"/>
  <c r="EN302" i="9" a="1"/>
  <c r="EN302" i="9" s="1"/>
  <c r="CQ302" i="9" a="1"/>
  <c r="CQ302" i="9" s="1"/>
  <c r="AF277" i="9" a="1"/>
  <c r="AF277" i="9" s="1"/>
  <c r="CC285" i="9" a="1"/>
  <c r="CC285" i="9" s="1"/>
  <c r="GY302" i="9" a="1"/>
  <c r="GY302" i="9" s="1"/>
  <c r="CC302" i="9" a="1"/>
  <c r="CC302" i="9" s="1"/>
  <c r="FI302" i="9" a="1"/>
  <c r="FI302" i="9" s="1"/>
  <c r="AM302" i="9" a="1"/>
  <c r="AM302" i="9" s="1"/>
  <c r="CX302" i="9" a="1"/>
  <c r="CX302" i="9" s="1"/>
  <c r="HT302" i="9" a="1"/>
  <c r="HT302" i="9" s="1"/>
  <c r="BO302" i="9" a="1"/>
  <c r="BO302" i="9" s="1"/>
  <c r="HF302" i="9" a="1"/>
  <c r="HF302" i="9" s="1"/>
  <c r="AT302" i="9" a="1"/>
  <c r="AT302" i="9" s="1"/>
  <c r="EU302" i="9" a="1"/>
  <c r="EU302" i="9" s="1"/>
  <c r="AM301" i="9" a="1"/>
  <c r="AM301" i="9" s="1"/>
  <c r="DL301" i="9" a="1"/>
  <c r="DL301" i="9" s="1"/>
  <c r="IA287" i="9" a="1"/>
  <c r="IA287" i="9" s="1"/>
  <c r="AM287" i="9" a="1"/>
  <c r="AM287" i="9" s="1"/>
  <c r="GY301" i="9" a="1"/>
  <c r="GY301" i="9" s="1"/>
  <c r="DS301" i="9" a="1"/>
  <c r="DS301" i="9" s="1"/>
  <c r="GD301" i="9" a="1"/>
  <c r="GD301" i="9" s="1"/>
  <c r="GK289" i="9" a="1"/>
  <c r="GK289" i="9" s="1"/>
  <c r="DE289" i="9" a="1"/>
  <c r="DE289" i="9" s="1"/>
  <c r="IA289" i="9" a="1"/>
  <c r="IA289" i="9" s="1"/>
  <c r="EU289" i="9" a="1"/>
  <c r="EU289" i="9" s="1"/>
  <c r="CC289" i="9" a="1"/>
  <c r="CC289" i="9" s="1"/>
  <c r="IO289" i="9" a="1"/>
  <c r="IO289" i="9" s="1"/>
  <c r="CJ289" i="9" a="1"/>
  <c r="CJ289" i="9" s="1"/>
  <c r="HM289" i="9" a="1"/>
  <c r="HM289" i="9" s="1"/>
  <c r="BA289" i="9" a="1"/>
  <c r="BA289" i="9" s="1"/>
  <c r="FW289" i="9" a="1"/>
  <c r="FW289" i="9" s="1"/>
  <c r="AM289" i="9" a="1"/>
  <c r="AM289" i="9" s="1"/>
  <c r="EN289" i="9" a="1"/>
  <c r="EN289" i="9" s="1"/>
  <c r="DS289" i="9" a="1"/>
  <c r="DS289" i="9" s="1"/>
  <c r="EN285" i="9" a="1"/>
  <c r="EN285" i="9" s="1"/>
  <c r="AF281" i="9" a="1"/>
  <c r="AF281" i="9" s="1"/>
  <c r="EG281" i="9" a="1"/>
  <c r="EG281" i="9" s="1"/>
  <c r="FW281" i="9" a="1"/>
  <c r="FW281" i="9" s="1"/>
  <c r="GD292" i="9" a="1"/>
  <c r="GD292" i="9" s="1"/>
  <c r="FP292" i="9" a="1"/>
  <c r="FP292" i="9" s="1"/>
  <c r="GR292" i="9" a="1"/>
  <c r="GR292" i="9" s="1"/>
  <c r="IH300" i="9" a="1"/>
  <c r="IH300" i="9" s="1"/>
  <c r="DS300" i="9" a="1"/>
  <c r="DS300" i="9" s="1"/>
  <c r="FI285" i="9" a="1"/>
  <c r="FI285" i="9" s="1"/>
  <c r="HM285" i="9" a="1"/>
  <c r="HM285" i="9" s="1"/>
  <c r="AF285" i="9" a="1"/>
  <c r="AF285" i="9" s="1"/>
  <c r="BA285" i="9" a="1"/>
  <c r="BA285" i="9" s="1"/>
  <c r="GR285" i="9" a="1"/>
  <c r="GR285" i="9" s="1"/>
  <c r="FP285" i="9" a="1"/>
  <c r="FP285" i="9" s="1"/>
  <c r="IA285" i="9" a="1"/>
  <c r="IA285" i="9" s="1"/>
  <c r="DS285" i="9" a="1"/>
  <c r="DS285" i="9" s="1"/>
  <c r="CQ292" i="9" a="1"/>
  <c r="CQ292" i="9" s="1"/>
  <c r="DE283" i="9" a="1"/>
  <c r="DE283" i="9" s="1"/>
  <c r="HM283" i="9" a="1"/>
  <c r="HM283" i="9" s="1"/>
  <c r="FB279" i="9" a="1"/>
  <c r="FB279" i="9" s="1"/>
  <c r="BA279" i="9" a="1"/>
  <c r="BA279" i="9" s="1"/>
  <c r="FI279" i="9" a="1"/>
  <c r="FI279" i="9" s="1"/>
  <c r="BO279" i="9" a="1"/>
  <c r="BO279" i="9" s="1"/>
  <c r="IH279" i="9" a="1"/>
  <c r="IH279" i="9" s="1"/>
  <c r="EG279" i="9" a="1"/>
  <c r="EG279" i="9" s="1"/>
  <c r="HF279" i="9" a="1"/>
  <c r="HF279" i="9" s="1"/>
  <c r="CC279" i="9" a="1"/>
  <c r="CC279" i="9" s="1"/>
  <c r="EU279" i="9" a="1"/>
  <c r="EU279" i="9" s="1"/>
  <c r="BO283" i="9" a="1"/>
  <c r="BO283" i="9" s="1"/>
  <c r="GK286" i="9" a="1"/>
  <c r="GK286" i="9" s="1"/>
  <c r="AT286" i="9" a="1"/>
  <c r="AT286" i="9" s="1"/>
  <c r="CX286" i="9" a="1"/>
  <c r="CX286" i="9" s="1"/>
  <c r="HT301" i="9" a="1"/>
  <c r="HT301" i="9" s="1"/>
  <c r="IH301" i="9" a="1"/>
  <c r="IH301" i="9" s="1"/>
  <c r="CX301" i="9" a="1"/>
  <c r="CX301" i="9" s="1"/>
  <c r="BV301" i="9" a="1"/>
  <c r="BV301" i="9" s="1"/>
  <c r="GK302" i="9" a="1"/>
  <c r="GK302" i="9" s="1"/>
  <c r="DE302" i="9" a="1"/>
  <c r="DE302" i="9" s="1"/>
  <c r="AF302" i="9" a="1"/>
  <c r="AF302" i="9" s="1"/>
  <c r="GD282" i="9" a="1"/>
  <c r="GD282" i="9" s="1"/>
  <c r="BA283" i="9" a="1"/>
  <c r="BA283" i="9" s="1"/>
  <c r="IA283" i="9" a="1"/>
  <c r="IA283" i="9" s="1"/>
  <c r="IA290" i="9" a="1"/>
  <c r="IA290" i="9" s="1"/>
  <c r="GY290" i="9" a="1"/>
  <c r="GY290" i="9" s="1"/>
  <c r="FW290" i="9" a="1"/>
  <c r="FW290" i="9" s="1"/>
  <c r="EU290" i="9" a="1"/>
  <c r="EU290" i="9" s="1"/>
  <c r="DS290" i="9" a="1"/>
  <c r="DS290" i="9" s="1"/>
  <c r="CQ290" i="9" a="1"/>
  <c r="CQ290" i="9" s="1"/>
  <c r="BO290" i="9" a="1"/>
  <c r="BO290" i="9" s="1"/>
  <c r="AM290" i="9" a="1"/>
  <c r="AM290" i="9" s="1"/>
  <c r="GK290" i="9" a="1"/>
  <c r="GK290" i="9" s="1"/>
  <c r="DZ290" i="9" a="1"/>
  <c r="DZ290" i="9" s="1"/>
  <c r="AF290" i="9" a="1"/>
  <c r="AF290" i="9" s="1"/>
  <c r="IH290" i="9" a="1"/>
  <c r="IH290" i="9" s="1"/>
  <c r="DE290" i="9" a="1"/>
  <c r="DE290" i="9" s="1"/>
  <c r="Y290" i="9" a="1"/>
  <c r="Y290" i="9" s="1"/>
  <c r="HF290" i="9" a="1"/>
  <c r="HF290" i="9" s="1"/>
  <c r="FI290" i="9" a="1"/>
  <c r="FI290" i="9" s="1"/>
  <c r="DL290" i="9" a="1"/>
  <c r="DL290" i="9" s="1"/>
  <c r="BV290" i="9" a="1"/>
  <c r="BV290" i="9" s="1"/>
  <c r="EN290" i="9" a="1"/>
  <c r="EN290" i="9" s="1"/>
  <c r="CX290" i="9" a="1"/>
  <c r="CX290" i="9" s="1"/>
  <c r="AT290" i="9" a="1"/>
  <c r="AT290" i="9" s="1"/>
  <c r="IO290" i="9" a="1"/>
  <c r="IO290" i="9" s="1"/>
  <c r="FP290" i="9" a="1"/>
  <c r="FP290" i="9" s="1"/>
  <c r="CJ290" i="9" a="1"/>
  <c r="CJ290" i="9" s="1"/>
  <c r="HT290" i="9" a="1"/>
  <c r="HT290" i="9" s="1"/>
  <c r="FB290" i="9" a="1"/>
  <c r="FB290" i="9" s="1"/>
  <c r="HM290" i="9" a="1"/>
  <c r="HM290" i="9" s="1"/>
  <c r="CC290" i="9" a="1"/>
  <c r="CC290" i="9" s="1"/>
  <c r="GR290" i="9" a="1"/>
  <c r="GR290" i="9" s="1"/>
  <c r="BA290" i="9" a="1"/>
  <c r="BA290" i="9" s="1"/>
  <c r="GD290" i="9" a="1"/>
  <c r="GD290" i="9" s="1"/>
  <c r="IH277" i="9" a="1"/>
  <c r="IH277" i="9" s="1"/>
  <c r="HF277" i="9" a="1"/>
  <c r="HF277" i="9" s="1"/>
  <c r="GD277" i="9" a="1"/>
  <c r="GD277" i="9" s="1"/>
  <c r="FB277" i="9" a="1"/>
  <c r="FB277" i="9" s="1"/>
  <c r="GK277" i="9" a="1"/>
  <c r="GK277" i="9" s="1"/>
  <c r="DZ277" i="9" a="1"/>
  <c r="DZ277" i="9" s="1"/>
  <c r="CX277" i="9" a="1"/>
  <c r="CX277" i="9" s="1"/>
  <c r="BV277" i="9" a="1"/>
  <c r="BV277" i="9" s="1"/>
  <c r="AT277" i="9" a="1"/>
  <c r="AT277" i="9" s="1"/>
  <c r="DS277" i="9" a="1"/>
  <c r="DS277" i="9" s="1"/>
  <c r="BH277" i="9" a="1"/>
  <c r="BH277" i="9" s="1"/>
  <c r="HT277" i="9" a="1"/>
  <c r="HT277" i="9" s="1"/>
  <c r="EN277" i="9" a="1"/>
  <c r="EN277" i="9" s="1"/>
  <c r="DE277" i="9" a="1"/>
  <c r="DE277" i="9" s="1"/>
  <c r="FP277" i="9" a="1"/>
  <c r="FP277" i="9" s="1"/>
  <c r="CQ277" i="9" a="1"/>
  <c r="CQ277" i="9" s="1"/>
  <c r="EG277" i="9" a="1"/>
  <c r="EG277" i="9" s="1"/>
  <c r="AM277" i="9" a="1"/>
  <c r="AM277" i="9" s="1"/>
  <c r="IO277" i="9" a="1"/>
  <c r="IO277" i="9" s="1"/>
  <c r="FW277" i="9" a="1"/>
  <c r="FW277" i="9" s="1"/>
  <c r="BO277" i="9" a="1"/>
  <c r="BO277" i="9" s="1"/>
  <c r="IA277" i="9" a="1"/>
  <c r="IA277" i="9" s="1"/>
  <c r="BA277" i="9" a="1"/>
  <c r="BA277" i="9" s="1"/>
  <c r="CC277" i="9" a="1"/>
  <c r="CC277" i="9" s="1"/>
  <c r="Y277" i="9" a="1"/>
  <c r="Y277" i="9" s="1"/>
  <c r="CJ277" i="9" a="1"/>
  <c r="CJ277" i="9" s="1"/>
  <c r="EU277" i="9" a="1"/>
  <c r="EU277" i="9" s="1"/>
  <c r="FI277" i="9" a="1"/>
  <c r="FI277" i="9" s="1"/>
  <c r="IH281" i="9" a="1"/>
  <c r="IH281" i="9" s="1"/>
  <c r="HF281" i="9" a="1"/>
  <c r="HF281" i="9" s="1"/>
  <c r="GD281" i="9" a="1"/>
  <c r="GD281" i="9" s="1"/>
  <c r="FB281" i="9" a="1"/>
  <c r="FB281" i="9" s="1"/>
  <c r="DZ281" i="9" a="1"/>
  <c r="DZ281" i="9" s="1"/>
  <c r="CX281" i="9" a="1"/>
  <c r="CX281" i="9" s="1"/>
  <c r="BV281" i="9" a="1"/>
  <c r="BV281" i="9" s="1"/>
  <c r="AT281" i="9" a="1"/>
  <c r="AT281" i="9" s="1"/>
  <c r="IA281" i="9" a="1"/>
  <c r="IA281" i="9" s="1"/>
  <c r="FP281" i="9" a="1"/>
  <c r="FP281" i="9" s="1"/>
  <c r="DE281" i="9" a="1"/>
  <c r="DE281" i="9" s="1"/>
  <c r="DS281" i="9" a="1"/>
  <c r="DS281" i="9" s="1"/>
  <c r="CJ281" i="9" a="1"/>
  <c r="CJ281" i="9" s="1"/>
  <c r="BA281" i="9" a="1"/>
  <c r="BA281" i="9" s="1"/>
  <c r="EN281" i="9" a="1"/>
  <c r="EN281" i="9" s="1"/>
  <c r="BH281" i="9" a="1"/>
  <c r="BH281" i="9" s="1"/>
  <c r="IO281" i="9" a="1"/>
  <c r="IO281" i="9" s="1"/>
  <c r="GR281" i="9" a="1"/>
  <c r="GR281" i="9" s="1"/>
  <c r="EU281" i="9" a="1"/>
  <c r="EU281" i="9" s="1"/>
  <c r="HT281" i="9" a="1"/>
  <c r="HT281" i="9" s="1"/>
  <c r="FI281" i="9" a="1"/>
  <c r="FI281" i="9" s="1"/>
  <c r="CQ281" i="9" a="1"/>
  <c r="CQ281" i="9" s="1"/>
  <c r="HM281" i="9" a="1"/>
  <c r="HM281" i="9" s="1"/>
  <c r="CC281" i="9" a="1"/>
  <c r="CC281" i="9" s="1"/>
  <c r="GY281" i="9" a="1"/>
  <c r="GY281" i="9" s="1"/>
  <c r="Y281" i="9" a="1"/>
  <c r="Y281" i="9" s="1"/>
  <c r="AM281" i="9" a="1"/>
  <c r="AM281" i="9" s="1"/>
  <c r="GR277" i="9" a="1"/>
  <c r="GR277" i="9" s="1"/>
  <c r="GK281" i="9" a="1"/>
  <c r="GK281" i="9" s="1"/>
  <c r="GY277" i="9" a="1"/>
  <c r="GY277" i="9" s="1"/>
  <c r="BO281" i="9" a="1"/>
  <c r="BO281" i="9" s="1"/>
  <c r="HT283" i="9" a="1"/>
  <c r="HT283" i="9" s="1"/>
  <c r="GR283" i="9" a="1"/>
  <c r="GR283" i="9" s="1"/>
  <c r="FP283" i="9" a="1"/>
  <c r="FP283" i="9" s="1"/>
  <c r="EN283" i="9" a="1"/>
  <c r="EN283" i="9" s="1"/>
  <c r="DL283" i="9" a="1"/>
  <c r="DL283" i="9" s="1"/>
  <c r="CJ283" i="9" a="1"/>
  <c r="CJ283" i="9" s="1"/>
  <c r="BH283" i="9" a="1"/>
  <c r="BH283" i="9" s="1"/>
  <c r="AF283" i="9" a="1"/>
  <c r="AF283" i="9" s="1"/>
  <c r="FI283" i="9" a="1"/>
  <c r="FI283" i="9" s="1"/>
  <c r="CX283" i="9" a="1"/>
  <c r="CX283" i="9" s="1"/>
  <c r="AM283" i="9" a="1"/>
  <c r="AM283" i="9" s="1"/>
  <c r="CC283" i="9" a="1"/>
  <c r="CC283" i="9" s="1"/>
  <c r="AT283" i="9" a="1"/>
  <c r="AT283" i="9" s="1"/>
  <c r="GY283" i="9" a="1"/>
  <c r="GY283" i="9" s="1"/>
  <c r="DS283" i="9" a="1"/>
  <c r="DS283" i="9" s="1"/>
  <c r="BV283" i="9" a="1"/>
  <c r="BV283" i="9" s="1"/>
  <c r="Y283" i="9" a="1"/>
  <c r="Y283" i="9" s="1"/>
  <c r="IO283" i="9" a="1"/>
  <c r="IO283" i="9" s="1"/>
  <c r="EU283" i="9" a="1"/>
  <c r="EU283" i="9" s="1"/>
  <c r="GD283" i="9" a="1"/>
  <c r="GD283" i="9" s="1"/>
  <c r="IH283" i="9" a="1"/>
  <c r="IH283" i="9" s="1"/>
  <c r="FW283" i="9" a="1"/>
  <c r="FW283" i="9" s="1"/>
  <c r="CQ283" i="9" a="1"/>
  <c r="CQ283" i="9" s="1"/>
  <c r="HF283" i="9" a="1"/>
  <c r="HF283" i="9" s="1"/>
  <c r="EG283" i="9" a="1"/>
  <c r="EG283" i="9" s="1"/>
  <c r="DZ283" i="9" a="1"/>
  <c r="DZ283" i="9" s="1"/>
  <c r="IA298" i="9" a="1"/>
  <c r="IA298" i="9" s="1"/>
  <c r="GY298" i="9" a="1"/>
  <c r="GY298" i="9" s="1"/>
  <c r="FW298" i="9" a="1"/>
  <c r="FW298" i="9" s="1"/>
  <c r="EU298" i="9" a="1"/>
  <c r="EU298" i="9" s="1"/>
  <c r="DS298" i="9" a="1"/>
  <c r="DS298" i="9" s="1"/>
  <c r="CQ298" i="9" a="1"/>
  <c r="CQ298" i="9" s="1"/>
  <c r="BO298" i="9" a="1"/>
  <c r="BO298" i="9" s="1"/>
  <c r="AM298" i="9" a="1"/>
  <c r="AM298" i="9" s="1"/>
  <c r="IO298" i="9" a="1"/>
  <c r="IO298" i="9" s="1"/>
  <c r="GD298" i="9" a="1"/>
  <c r="GD298" i="9" s="1"/>
  <c r="CJ298" i="9" a="1"/>
  <c r="CJ298" i="9" s="1"/>
  <c r="Y298" i="9" a="1"/>
  <c r="Y298" i="9" s="1"/>
  <c r="HT298" i="9" a="1"/>
  <c r="HT298" i="9" s="1"/>
  <c r="GK298" i="9" a="1"/>
  <c r="GK298" i="9" s="1"/>
  <c r="FB298" i="9" a="1"/>
  <c r="FB298" i="9" s="1"/>
  <c r="DL298" i="9" a="1"/>
  <c r="DL298" i="9" s="1"/>
  <c r="CC298" i="9" a="1"/>
  <c r="CC298" i="9" s="1"/>
  <c r="AT298" i="9" a="1"/>
  <c r="AT298" i="9" s="1"/>
  <c r="FP298" i="9" a="1"/>
  <c r="FP298" i="9" s="1"/>
  <c r="EG298" i="9" a="1"/>
  <c r="EG298" i="9" s="1"/>
  <c r="CX298" i="9" a="1"/>
  <c r="CX298" i="9" s="1"/>
  <c r="DE298" i="9" a="1"/>
  <c r="DE298" i="9" s="1"/>
  <c r="BH298" i="9" a="1"/>
  <c r="BH298" i="9" s="1"/>
  <c r="DZ298" i="9" a="1"/>
  <c r="DZ298" i="9" s="1"/>
  <c r="BA298" i="9" a="1"/>
  <c r="BA298" i="9" s="1"/>
  <c r="FI298" i="9" a="1"/>
  <c r="FI298" i="9" s="1"/>
  <c r="GR298" i="9" a="1"/>
  <c r="GR298" i="9" s="1"/>
  <c r="AF298" i="9" a="1"/>
  <c r="AF298" i="9" s="1"/>
  <c r="HF298" i="9" a="1"/>
  <c r="HF298" i="9" s="1"/>
  <c r="IH298" i="9" a="1"/>
  <c r="IH298" i="9" s="1"/>
  <c r="EN298" i="9" a="1"/>
  <c r="EN298" i="9" s="1"/>
  <c r="BV298" i="9" a="1"/>
  <c r="BV298" i="9" s="1"/>
  <c r="IA282" i="9" a="1"/>
  <c r="IA282" i="9" s="1"/>
  <c r="GY282" i="9" a="1"/>
  <c r="GY282" i="9" s="1"/>
  <c r="FW282" i="9" a="1"/>
  <c r="FW282" i="9" s="1"/>
  <c r="EU282" i="9" a="1"/>
  <c r="EU282" i="9" s="1"/>
  <c r="DS282" i="9" a="1"/>
  <c r="DS282" i="9" s="1"/>
  <c r="CQ282" i="9" a="1"/>
  <c r="CQ282" i="9" s="1"/>
  <c r="BO282" i="9" a="1"/>
  <c r="BO282" i="9" s="1"/>
  <c r="AM282" i="9" a="1"/>
  <c r="AM282" i="9" s="1"/>
  <c r="GR282" i="9" a="1"/>
  <c r="GR282" i="9" s="1"/>
  <c r="EG282" i="9" a="1"/>
  <c r="EG282" i="9" s="1"/>
  <c r="BV282" i="9" a="1"/>
  <c r="BV282" i="9" s="1"/>
  <c r="HT282" i="9" a="1"/>
  <c r="HT282" i="9" s="1"/>
  <c r="GK282" i="9" a="1"/>
  <c r="GK282" i="9" s="1"/>
  <c r="FB282" i="9" a="1"/>
  <c r="FB282" i="9" s="1"/>
  <c r="HF282" i="9" a="1"/>
  <c r="HF282" i="9" s="1"/>
  <c r="FP282" i="9" a="1"/>
  <c r="FP282" i="9" s="1"/>
  <c r="DZ282" i="9" a="1"/>
  <c r="DZ282" i="9" s="1"/>
  <c r="CJ282" i="9" a="1"/>
  <c r="CJ282" i="9" s="1"/>
  <c r="AT282" i="9" a="1"/>
  <c r="AT282" i="9" s="1"/>
  <c r="IH282" i="9" a="1"/>
  <c r="IH282" i="9" s="1"/>
  <c r="EN282" i="9" a="1"/>
  <c r="EN282" i="9" s="1"/>
  <c r="BA282" i="9" a="1"/>
  <c r="BA282" i="9" s="1"/>
  <c r="HM282" i="9" a="1"/>
  <c r="HM282" i="9" s="1"/>
  <c r="Y282" i="9" a="1"/>
  <c r="Y282" i="9" s="1"/>
  <c r="IO282" i="9" a="1"/>
  <c r="IO282" i="9" s="1"/>
  <c r="DE282" i="9" a="1"/>
  <c r="DE282" i="9" s="1"/>
  <c r="AF282" i="9" a="1"/>
  <c r="AF282" i="9" s="1"/>
  <c r="CC282" i="9" a="1"/>
  <c r="CC282" i="9" s="1"/>
  <c r="DL282" i="9" a="1"/>
  <c r="DL282" i="9" s="1"/>
  <c r="FI282" i="9" a="1"/>
  <c r="FI282" i="9" s="1"/>
  <c r="BH282" i="9" a="1"/>
  <c r="BH282" i="9" s="1"/>
  <c r="FB283" i="9" a="1"/>
  <c r="FB283" i="9" s="1"/>
  <c r="BH290" i="9" a="1"/>
  <c r="BH290" i="9" s="1"/>
  <c r="HM277" i="9" a="1"/>
  <c r="HM277" i="9" s="1"/>
  <c r="DL281" i="9" a="1"/>
  <c r="DL281" i="9" s="1"/>
  <c r="GK283" i="9" a="1"/>
  <c r="GK283" i="9" s="1"/>
  <c r="CQ287" i="9" a="1"/>
  <c r="CQ287" i="9" s="1"/>
  <c r="FI287" i="9" a="1"/>
  <c r="FI287" i="9" s="1"/>
  <c r="EN292" i="9" a="1"/>
  <c r="EN292" i="9" s="1"/>
  <c r="HT292" i="9" a="1"/>
  <c r="HT292" i="9" s="1"/>
  <c r="GD300" i="9" a="1"/>
  <c r="GD300" i="9" s="1"/>
  <c r="HT287" i="9" a="1"/>
  <c r="HT287" i="9" s="1"/>
  <c r="GR287" i="9" a="1"/>
  <c r="GR287" i="9" s="1"/>
  <c r="FP287" i="9" a="1"/>
  <c r="FP287" i="9" s="1"/>
  <c r="EN287" i="9" a="1"/>
  <c r="EN287" i="9" s="1"/>
  <c r="DL287" i="9" a="1"/>
  <c r="DL287" i="9" s="1"/>
  <c r="CJ287" i="9" a="1"/>
  <c r="CJ287" i="9" s="1"/>
  <c r="BH287" i="9" a="1"/>
  <c r="BH287" i="9" s="1"/>
  <c r="AF287" i="9" a="1"/>
  <c r="AF287" i="9" s="1"/>
  <c r="IH287" i="9" a="1"/>
  <c r="IH287" i="9" s="1"/>
  <c r="FW287" i="9" a="1"/>
  <c r="FW287" i="9" s="1"/>
  <c r="CC287" i="9" a="1"/>
  <c r="CC287" i="9" s="1"/>
  <c r="GK287" i="9" a="1"/>
  <c r="GK287" i="9" s="1"/>
  <c r="FB287" i="9" a="1"/>
  <c r="FB287" i="9" s="1"/>
  <c r="DS287" i="9" a="1"/>
  <c r="DS287" i="9" s="1"/>
  <c r="AT287" i="9" a="1"/>
  <c r="AT287" i="9" s="1"/>
  <c r="BV287" i="9" a="1"/>
  <c r="BV287" i="9" s="1"/>
  <c r="Y287" i="9" a="1"/>
  <c r="Y287" i="9" s="1"/>
  <c r="IO287" i="9" a="1"/>
  <c r="IO287" i="9" s="1"/>
  <c r="EU287" i="9" a="1"/>
  <c r="EU287" i="9" s="1"/>
  <c r="CX287" i="9" a="1"/>
  <c r="CX287" i="9" s="1"/>
  <c r="HF287" i="9" a="1"/>
  <c r="HF287" i="9" s="1"/>
  <c r="DE287" i="9" a="1"/>
  <c r="DE287" i="9" s="1"/>
  <c r="GD287" i="9" a="1"/>
  <c r="GD287" i="9" s="1"/>
  <c r="AF300" i="9" a="1"/>
  <c r="AF300" i="9" s="1"/>
  <c r="IA300" i="9" a="1"/>
  <c r="IA300" i="9" s="1"/>
  <c r="BA287" i="9" a="1"/>
  <c r="BA287" i="9" s="1"/>
  <c r="DZ287" i="9" a="1"/>
  <c r="DZ287" i="9" s="1"/>
  <c r="AF292" i="9" a="1"/>
  <c r="AF292" i="9" s="1"/>
  <c r="HT300" i="9" a="1"/>
  <c r="HT300" i="9" s="1"/>
  <c r="FI300" i="9" a="1"/>
  <c r="FI300" i="9" s="1"/>
  <c r="EG300" i="9" a="1"/>
  <c r="EG300" i="9" s="1"/>
  <c r="DE300" i="9" a="1"/>
  <c r="DE300" i="9" s="1"/>
  <c r="CC300" i="9" a="1"/>
  <c r="CC300" i="9" s="1"/>
  <c r="BA300" i="9" a="1"/>
  <c r="BA300" i="9" s="1"/>
  <c r="Y300" i="9" a="1"/>
  <c r="Y300" i="9" s="1"/>
  <c r="GY300" i="9" a="1"/>
  <c r="GY300" i="9" s="1"/>
  <c r="FP300" i="9" a="1"/>
  <c r="FP300" i="9" s="1"/>
  <c r="BV300" i="9" a="1"/>
  <c r="BV300" i="9" s="1"/>
  <c r="HF300" i="9" a="1"/>
  <c r="HF300" i="9" s="1"/>
  <c r="DZ300" i="9" a="1"/>
  <c r="DZ300" i="9" s="1"/>
  <c r="CQ300" i="9" a="1"/>
  <c r="CQ300" i="9" s="1"/>
  <c r="BH300" i="9" a="1"/>
  <c r="BH300" i="9" s="1"/>
  <c r="EU300" i="9" a="1"/>
  <c r="EU300" i="9" s="1"/>
  <c r="DL300" i="9" a="1"/>
  <c r="DL300" i="9" s="1"/>
  <c r="AM300" i="9" a="1"/>
  <c r="AM300" i="9" s="1"/>
  <c r="IO300" i="9" a="1"/>
  <c r="IO300" i="9" s="1"/>
  <c r="GK300" i="9" a="1"/>
  <c r="GK300" i="9" s="1"/>
  <c r="EN300" i="9" a="1"/>
  <c r="EN300" i="9" s="1"/>
  <c r="AT300" i="9" a="1"/>
  <c r="AT300" i="9" s="1"/>
  <c r="FW300" i="9" a="1"/>
  <c r="FW300" i="9" s="1"/>
  <c r="HM300" i="9" a="1"/>
  <c r="HM300" i="9" s="1"/>
  <c r="CJ300" i="9" a="1"/>
  <c r="CJ300" i="9" s="1"/>
  <c r="GR300" i="9" a="1"/>
  <c r="GR300" i="9" s="1"/>
  <c r="CX300" i="9" a="1"/>
  <c r="CX300" i="9" s="1"/>
  <c r="BO287" i="9" a="1"/>
  <c r="BO287" i="9" s="1"/>
  <c r="EG287" i="9" a="1"/>
  <c r="EG287" i="9" s="1"/>
  <c r="HM287" i="9" a="1"/>
  <c r="HM287" i="9" s="1"/>
  <c r="IO292" i="9" a="1"/>
  <c r="IO292" i="9" s="1"/>
  <c r="HM292" i="9" a="1"/>
  <c r="HM292" i="9" s="1"/>
  <c r="GK292" i="9" a="1"/>
  <c r="GK292" i="9" s="1"/>
  <c r="FI292" i="9" a="1"/>
  <c r="FI292" i="9" s="1"/>
  <c r="EG292" i="9" a="1"/>
  <c r="EG292" i="9" s="1"/>
  <c r="DE292" i="9" a="1"/>
  <c r="DE292" i="9" s="1"/>
  <c r="CC292" i="9" a="1"/>
  <c r="CC292" i="9" s="1"/>
  <c r="BA292" i="9" a="1"/>
  <c r="BA292" i="9" s="1"/>
  <c r="Y292" i="9" a="1"/>
  <c r="Y292" i="9" s="1"/>
  <c r="HF292" i="9" a="1"/>
  <c r="HF292" i="9" s="1"/>
  <c r="EU292" i="9" a="1"/>
  <c r="EU292" i="9" s="1"/>
  <c r="CJ292" i="9" a="1"/>
  <c r="CJ292" i="9" s="1"/>
  <c r="FB292" i="9" a="1"/>
  <c r="FB292" i="9" s="1"/>
  <c r="DS292" i="9" a="1"/>
  <c r="DS292" i="9" s="1"/>
  <c r="AT292" i="9" a="1"/>
  <c r="AT292" i="9" s="1"/>
  <c r="IA292" i="9" a="1"/>
  <c r="IA292" i="9" s="1"/>
  <c r="BO292" i="9" a="1"/>
  <c r="BO292" i="9" s="1"/>
  <c r="CX292" i="9" a="1"/>
  <c r="CX292" i="9" s="1"/>
  <c r="BH292" i="9" a="1"/>
  <c r="BH292" i="9" s="1"/>
  <c r="FW292" i="9" a="1"/>
  <c r="FW292" i="9" s="1"/>
  <c r="DZ292" i="9" a="1"/>
  <c r="DZ292" i="9" s="1"/>
  <c r="BV292" i="9" a="1"/>
  <c r="BV292" i="9" s="1"/>
  <c r="AM292" i="9" a="1"/>
  <c r="AM292" i="9" s="1"/>
  <c r="GY292" i="9" a="1"/>
  <c r="GY292" i="9" s="1"/>
  <c r="BO300" i="9" a="1"/>
  <c r="BO300" i="9" s="1"/>
  <c r="FB300" i="9" a="1"/>
  <c r="FB300" i="9" s="1"/>
  <c r="IA286" i="9" a="1"/>
  <c r="IA286" i="9" s="1"/>
  <c r="GY286" i="9" a="1"/>
  <c r="GY286" i="9" s="1"/>
  <c r="FW286" i="9" a="1"/>
  <c r="FW286" i="9" s="1"/>
  <c r="EU286" i="9" a="1"/>
  <c r="EU286" i="9" s="1"/>
  <c r="DS286" i="9" a="1"/>
  <c r="DS286" i="9" s="1"/>
  <c r="CQ286" i="9" a="1"/>
  <c r="CQ286" i="9" s="1"/>
  <c r="BO286" i="9" a="1"/>
  <c r="BO286" i="9" s="1"/>
  <c r="AM286" i="9" a="1"/>
  <c r="AM286" i="9" s="1"/>
  <c r="HF286" i="9" a="1"/>
  <c r="HF286" i="9" s="1"/>
  <c r="DL286" i="9" a="1"/>
  <c r="DL286" i="9" s="1"/>
  <c r="BA286" i="9" a="1"/>
  <c r="BA286" i="9" s="1"/>
  <c r="GR286" i="9" a="1"/>
  <c r="GR286" i="9" s="1"/>
  <c r="FI286" i="9" a="1"/>
  <c r="FI286" i="9" s="1"/>
  <c r="DZ286" i="9" a="1"/>
  <c r="DZ286" i="9" s="1"/>
  <c r="HM286" i="9" a="1"/>
  <c r="HM286" i="9" s="1"/>
  <c r="EG286" i="9" a="1"/>
  <c r="EG286" i="9" s="1"/>
  <c r="IO286" i="9" a="1"/>
  <c r="IO286" i="9" s="1"/>
  <c r="BH286" i="9" a="1"/>
  <c r="BH286" i="9" s="1"/>
  <c r="HT286" i="9" a="1"/>
  <c r="HT286" i="9" s="1"/>
  <c r="GD286" i="9" a="1"/>
  <c r="GD286" i="9" s="1"/>
  <c r="CC286" i="9" a="1"/>
  <c r="CC286" i="9" s="1"/>
  <c r="DE286" i="9" a="1"/>
  <c r="DE286" i="9" s="1"/>
  <c r="HT279" i="9" a="1"/>
  <c r="HT279" i="9" s="1"/>
  <c r="GR279" i="9" a="1"/>
  <c r="GR279" i="9" s="1"/>
  <c r="FP279" i="9" a="1"/>
  <c r="FP279" i="9" s="1"/>
  <c r="EN279" i="9" a="1"/>
  <c r="EN279" i="9" s="1"/>
  <c r="DL279" i="9" a="1"/>
  <c r="DL279" i="9" s="1"/>
  <c r="CJ279" i="9" a="1"/>
  <c r="CJ279" i="9" s="1"/>
  <c r="BH279" i="9" a="1"/>
  <c r="BH279" i="9" s="1"/>
  <c r="AF279" i="9" a="1"/>
  <c r="AF279" i="9" s="1"/>
  <c r="IO279" i="9" a="1"/>
  <c r="IO279" i="9" s="1"/>
  <c r="GD279" i="9" a="1"/>
  <c r="GD279" i="9" s="1"/>
  <c r="DS279" i="9" a="1"/>
  <c r="DS279" i="9" s="1"/>
  <c r="Y279" i="9" a="1"/>
  <c r="Y279" i="9" s="1"/>
  <c r="HM279" i="9" a="1"/>
  <c r="HM279" i="9" s="1"/>
  <c r="DE279" i="9" a="1"/>
  <c r="DE279" i="9" s="1"/>
  <c r="BV279" i="9" a="1"/>
  <c r="BV279" i="9" s="1"/>
  <c r="AM279" i="9" a="1"/>
  <c r="AM279" i="9" s="1"/>
  <c r="CX279" i="9" a="1"/>
  <c r="CX279" i="9" s="1"/>
  <c r="FW279" i="9" a="1"/>
  <c r="FW279" i="9" s="1"/>
  <c r="IA279" i="9" a="1"/>
  <c r="IA279" i="9" s="1"/>
  <c r="DL285" i="9" a="1"/>
  <c r="DL285" i="9" s="1"/>
  <c r="IH285" i="9" a="1"/>
  <c r="IH285" i="9" s="1"/>
  <c r="HF285" i="9" a="1"/>
  <c r="HF285" i="9" s="1"/>
  <c r="GD285" i="9" a="1"/>
  <c r="GD285" i="9" s="1"/>
  <c r="FB285" i="9" a="1"/>
  <c r="FB285" i="9" s="1"/>
  <c r="DZ285" i="9" a="1"/>
  <c r="DZ285" i="9" s="1"/>
  <c r="CX285" i="9" a="1"/>
  <c r="CX285" i="9" s="1"/>
  <c r="BV285" i="9" a="1"/>
  <c r="BV285" i="9" s="1"/>
  <c r="AT285" i="9" a="1"/>
  <c r="AT285" i="9" s="1"/>
  <c r="IO285" i="9" a="1"/>
  <c r="IO285" i="9" s="1"/>
  <c r="EU285" i="9" a="1"/>
  <c r="EU285" i="9" s="1"/>
  <c r="CJ285" i="9" a="1"/>
  <c r="CJ285" i="9" s="1"/>
  <c r="Y285" i="9" a="1"/>
  <c r="Y285" i="9" s="1"/>
  <c r="CQ285" i="9" a="1"/>
  <c r="CQ285" i="9" s="1"/>
  <c r="BH285" i="9" a="1"/>
  <c r="BH285" i="9" s="1"/>
  <c r="GK285" i="9" a="1"/>
  <c r="GK285" i="9" s="1"/>
  <c r="DE285" i="9" a="1"/>
  <c r="DE285" i="9" s="1"/>
  <c r="BO285" i="9" a="1"/>
  <c r="BO285" i="9" s="1"/>
  <c r="AM285" i="9" a="1"/>
  <c r="AM285" i="9" s="1"/>
  <c r="EG285" i="9" a="1"/>
  <c r="EG285" i="9" s="1"/>
  <c r="FW285" i="9" a="1"/>
  <c r="FW285" i="9" s="1"/>
  <c r="HT285" i="9" a="1"/>
  <c r="HT285" i="9" s="1"/>
  <c r="HM301" i="9" a="1"/>
  <c r="HM301" i="9" s="1"/>
  <c r="FB301" i="9" a="1"/>
  <c r="FB301" i="9" s="1"/>
  <c r="CQ301" i="9" a="1"/>
  <c r="CQ301" i="9" s="1"/>
  <c r="BH301" i="9" a="1"/>
  <c r="BH301" i="9" s="1"/>
  <c r="GR301" i="9" a="1"/>
  <c r="GR301" i="9" s="1"/>
  <c r="FI301" i="9" a="1"/>
  <c r="FI301" i="9" s="1"/>
  <c r="DZ301" i="9" a="1"/>
  <c r="DZ301" i="9" s="1"/>
  <c r="CJ301" i="9" a="1"/>
  <c r="CJ301" i="9" s="1"/>
  <c r="BA301" i="9" a="1"/>
  <c r="BA301" i="9" s="1"/>
  <c r="IA301" i="9" a="1"/>
  <c r="IA301" i="9" s="1"/>
  <c r="GK301" i="9" a="1"/>
  <c r="GK301" i="9" s="1"/>
  <c r="EU301" i="9" a="1"/>
  <c r="EU301" i="9" s="1"/>
  <c r="DE301" i="9" a="1"/>
  <c r="DE301" i="9" s="1"/>
  <c r="Y301" i="9" a="1"/>
  <c r="Y301" i="9" s="1"/>
  <c r="HF301" i="9" a="1"/>
  <c r="HF301" i="9" s="1"/>
  <c r="FP301" i="9" a="1"/>
  <c r="FP301" i="9" s="1"/>
  <c r="AT301" i="9" a="1"/>
  <c r="AT301" i="9" s="1"/>
  <c r="IO301" i="9" a="1"/>
  <c r="IO301" i="9" s="1"/>
  <c r="CC301" i="9" a="1"/>
  <c r="CC301" i="9" s="1"/>
  <c r="AF301" i="9" a="1"/>
  <c r="AF301" i="9" s="1"/>
  <c r="EN301" i="9" a="1"/>
  <c r="EN301" i="9" s="1"/>
  <c r="IH289" i="9" a="1"/>
  <c r="IH289" i="9" s="1"/>
  <c r="HF289" i="9" a="1"/>
  <c r="HF289" i="9" s="1"/>
  <c r="GD289" i="9" a="1"/>
  <c r="GD289" i="9" s="1"/>
  <c r="FB289" i="9" a="1"/>
  <c r="FB289" i="9" s="1"/>
  <c r="DZ289" i="9" a="1"/>
  <c r="DZ289" i="9" s="1"/>
  <c r="CX289" i="9" a="1"/>
  <c r="CX289" i="9" s="1"/>
  <c r="BV289" i="9" a="1"/>
  <c r="BV289" i="9" s="1"/>
  <c r="AT289" i="9" a="1"/>
  <c r="AT289" i="9" s="1"/>
  <c r="HT289" i="9" a="1"/>
  <c r="HT289" i="9" s="1"/>
  <c r="FI289" i="9" a="1"/>
  <c r="FI289" i="9" s="1"/>
  <c r="BO289" i="9" a="1"/>
  <c r="BO289" i="9" s="1"/>
  <c r="GY289" i="9" a="1"/>
  <c r="GY289" i="9" s="1"/>
  <c r="FP289" i="9" a="1"/>
  <c r="FP289" i="9" s="1"/>
  <c r="EG289" i="9" a="1"/>
  <c r="EG289" i="9" s="1"/>
  <c r="CQ289" i="9" a="1"/>
  <c r="CQ289" i="9" s="1"/>
  <c r="BH289" i="9" a="1"/>
  <c r="BH289" i="9" s="1"/>
  <c r="Y289" i="9" a="1"/>
  <c r="Y289" i="9" s="1"/>
  <c r="AF289" i="9" a="1"/>
  <c r="AF289" i="9" s="1"/>
  <c r="DL289" i="9" a="1"/>
  <c r="DL289" i="9" s="1"/>
  <c r="GR289" i="9" a="1"/>
  <c r="GR289" i="9" s="1"/>
  <c r="IO302" i="9" a="1"/>
  <c r="IO302" i="9" s="1"/>
  <c r="GD302" i="9" a="1"/>
  <c r="GD302" i="9" s="1"/>
  <c r="DS302" i="9" a="1"/>
  <c r="DS302" i="9" s="1"/>
  <c r="BH302" i="9" a="1"/>
  <c r="BH302" i="9" s="1"/>
  <c r="Y302" i="9" a="1"/>
  <c r="Y302" i="9" s="1"/>
  <c r="IA302" i="9" a="1"/>
  <c r="IA302" i="9" s="1"/>
  <c r="GR302" i="9" a="1"/>
  <c r="GR302" i="9" s="1"/>
  <c r="CJ302" i="9" a="1"/>
  <c r="CJ302" i="9" s="1"/>
  <c r="BV302" i="9" a="1"/>
  <c r="BV302" i="9" s="1"/>
  <c r="DL302" i="9" a="1"/>
  <c r="DL302" i="9" s="1"/>
  <c r="FB302" i="9" a="1"/>
  <c r="FB302" i="9" s="1"/>
  <c r="IH302" i="9" a="1"/>
  <c r="IH302" i="9" s="1"/>
  <c r="BA302" i="9" a="1"/>
  <c r="BA302" i="9" s="1"/>
  <c r="EG302" i="9" a="1"/>
  <c r="EG302" i="9" s="1"/>
  <c r="FW302" i="9" a="1"/>
  <c r="FW302" i="9" s="1"/>
  <c r="HM302" i="9" a="1"/>
  <c r="HM302" i="9" s="1"/>
  <c r="A956" i="8"/>
  <c r="A344" i="8"/>
  <c r="A485" i="8"/>
  <c r="A25" i="8"/>
  <c r="A47" i="8"/>
  <c r="A730" i="8"/>
  <c r="A764" i="8"/>
  <c r="A748" i="8"/>
  <c r="A555" i="8"/>
  <c r="A707" i="8"/>
  <c r="A331" i="8"/>
  <c r="A590" i="8"/>
  <c r="A358" i="8"/>
  <c r="A396" i="8"/>
  <c r="A96" i="8"/>
  <c r="A706" i="8"/>
  <c r="A62" i="8"/>
  <c r="A782" i="8"/>
  <c r="A100" i="8"/>
  <c r="A643" i="8"/>
  <c r="A129" i="8"/>
  <c r="A791" i="8"/>
  <c r="A966" i="8"/>
  <c r="A759" i="8"/>
  <c r="A763" i="8"/>
  <c r="A55" i="8"/>
  <c r="A895" i="8"/>
  <c r="A483" i="8"/>
  <c r="A57" i="8"/>
  <c r="A567" i="8"/>
  <c r="A933" i="8"/>
  <c r="A61" i="8"/>
  <c r="A269" i="8"/>
  <c r="A302" i="8"/>
  <c r="A28" i="8"/>
  <c r="A621" i="8"/>
  <c r="A871" i="8"/>
  <c r="A886" i="8"/>
  <c r="A188" i="8"/>
  <c r="A209" i="8"/>
  <c r="A199" i="8"/>
  <c r="A250" i="8"/>
  <c r="A556" i="8"/>
  <c r="A373" i="8"/>
  <c r="A540" i="8"/>
  <c r="A976" i="8"/>
  <c r="A351" i="8"/>
  <c r="A59" i="8"/>
  <c r="A868" i="8"/>
  <c r="A468" i="8"/>
  <c r="A658" i="8"/>
  <c r="A430" i="8"/>
  <c r="A605" i="8"/>
  <c r="A38" i="8"/>
  <c r="A497" i="8"/>
  <c r="A527" i="8"/>
  <c r="A915" i="8"/>
  <c r="A616" i="8"/>
  <c r="A775" i="8"/>
  <c r="A947" i="8"/>
  <c r="A286" i="8"/>
  <c r="A731" i="8"/>
  <c r="A683" i="8"/>
  <c r="A367" i="8"/>
  <c r="A515" i="8"/>
  <c r="A184" i="8"/>
  <c r="A31" i="8"/>
  <c r="A126" i="8"/>
  <c r="A177" i="8"/>
  <c r="A308" i="8"/>
  <c r="A769" i="8"/>
  <c r="A766" i="8"/>
  <c r="A384" i="8"/>
  <c r="A93" i="8"/>
  <c r="A87" i="8"/>
  <c r="A690" i="8"/>
  <c r="A377" i="8"/>
  <c r="A201" i="8"/>
  <c r="A34" i="8"/>
  <c r="A560" i="8"/>
  <c r="A836" i="8"/>
  <c r="A703" i="8"/>
  <c r="A564" i="8"/>
  <c r="A803" i="8"/>
  <c r="A859" i="8"/>
  <c r="A923" i="8"/>
  <c r="A499" i="8"/>
  <c r="A889" i="8"/>
  <c r="A541" i="8"/>
  <c r="A701" i="8"/>
  <c r="A319" i="8"/>
  <c r="A470" i="8"/>
  <c r="A30" i="8"/>
  <c r="A36" i="8"/>
  <c r="A642" i="8"/>
  <c r="A743" i="8"/>
  <c r="A371" i="8"/>
  <c r="A116" i="8"/>
  <c r="A375" i="8"/>
  <c r="A732" i="8"/>
  <c r="A655" i="8"/>
  <c r="A878" i="8"/>
  <c r="A19" i="8"/>
  <c r="A646" i="8"/>
  <c r="A150" i="8"/>
  <c r="A800" i="8"/>
  <c r="A335" i="8"/>
  <c r="A783" i="8"/>
  <c r="A112" i="8"/>
  <c r="A242" i="8"/>
  <c r="A771" i="8"/>
  <c r="A631" i="8"/>
  <c r="A198" i="8"/>
  <c r="A282" i="8"/>
  <c r="A637" i="8"/>
  <c r="A338" i="8"/>
  <c r="A239" i="8"/>
  <c r="A742" i="8"/>
  <c r="A193" i="8"/>
  <c r="A610" i="8"/>
  <c r="A393" i="8"/>
  <c r="A472" i="8"/>
  <c r="A13" i="8"/>
  <c r="A363" i="8"/>
  <c r="A733" i="8"/>
  <c r="A897" i="8"/>
  <c r="A636" i="8"/>
  <c r="A626" i="8"/>
  <c r="A203" i="8"/>
  <c r="A776" i="8"/>
  <c r="A408" i="8"/>
  <c r="A723" i="8"/>
  <c r="A545" i="8"/>
  <c r="A142" i="8"/>
  <c r="A162" i="8"/>
  <c r="A529" i="8"/>
  <c r="A391" i="8"/>
  <c r="A54" i="8"/>
  <c r="A724" i="8"/>
  <c r="A634" i="8"/>
  <c r="A299" i="8"/>
  <c r="A538" i="8"/>
  <c r="A531" i="8"/>
  <c r="A870" i="8"/>
  <c r="A569" i="8"/>
  <c r="A944" i="8"/>
  <c r="A400" i="8"/>
  <c r="A21" i="8"/>
  <c r="A69" i="8"/>
  <c r="A823" i="8"/>
  <c r="A936" i="8"/>
  <c r="A641" i="8"/>
  <c r="A292" i="8"/>
  <c r="A644" i="8"/>
  <c r="A73" i="8"/>
  <c r="A78" i="8"/>
  <c r="A417" i="8"/>
  <c r="A23" i="8"/>
  <c r="A659" i="8"/>
  <c r="A169" i="8"/>
  <c r="A236" i="8"/>
  <c r="A442" i="8"/>
  <c r="A558" i="8"/>
  <c r="A455" i="8"/>
  <c r="A366" i="8"/>
  <c r="A18" i="8"/>
  <c r="A790" i="8"/>
  <c r="A27" i="8"/>
  <c r="A266" i="8"/>
  <c r="A109" i="8"/>
  <c r="A587" i="8"/>
  <c r="A821" i="8"/>
  <c r="A217" i="8"/>
  <c r="A528" i="8"/>
  <c r="A729" i="8"/>
  <c r="A975" i="8"/>
  <c r="A253" i="8"/>
  <c r="A8" i="8"/>
  <c r="A244" i="8"/>
  <c r="A265" i="8"/>
  <c r="A166" i="8"/>
  <c r="A263" i="8"/>
  <c r="A601" i="8"/>
  <c r="A591" i="8"/>
  <c r="A815" i="8"/>
  <c r="A255" i="8"/>
  <c r="A510" i="8"/>
  <c r="A314" i="8"/>
  <c r="A281" i="8"/>
  <c r="A119" i="8"/>
  <c r="A738" i="8"/>
  <c r="A254" i="8"/>
  <c r="A949" i="8"/>
  <c r="A955" i="8"/>
  <c r="A536" i="8"/>
  <c r="A161" i="8"/>
  <c r="A477" i="8"/>
  <c r="A98" i="8"/>
  <c r="A130" i="8"/>
  <c r="A52" i="8"/>
  <c r="A582" i="8"/>
  <c r="A123" i="8"/>
  <c r="A224" i="8"/>
  <c r="A486" i="8"/>
  <c r="A702" i="8"/>
  <c r="A223" i="8"/>
  <c r="A248" i="8"/>
  <c r="A715" i="8"/>
  <c r="A918" i="8"/>
  <c r="A44" i="8"/>
  <c r="A825" i="8"/>
  <c r="A296" i="8"/>
  <c r="A35" i="8"/>
  <c r="A968" i="8"/>
  <c r="A614" i="8"/>
  <c r="A229" i="8"/>
  <c r="A593" i="8"/>
  <c r="A285" i="8"/>
  <c r="A450" i="8"/>
  <c r="A291" i="8"/>
  <c r="A315" i="8"/>
  <c r="A867" i="8"/>
  <c r="A630" i="8"/>
  <c r="A127" i="8"/>
  <c r="A792" i="8"/>
  <c r="A700" i="8"/>
  <c r="A832" i="8"/>
  <c r="A117" i="8"/>
  <c r="A372" i="8"/>
  <c r="A809" i="8"/>
  <c r="A855" i="8"/>
  <c r="A595" i="8"/>
  <c r="A440" i="8"/>
  <c r="A523" i="8"/>
  <c r="A232" i="8"/>
  <c r="A202" i="8"/>
  <c r="A881" i="8"/>
  <c r="A986" i="8"/>
  <c r="A964" i="8"/>
  <c r="A134" i="8"/>
  <c r="A271" i="8"/>
  <c r="A368" i="8"/>
  <c r="A608" i="8"/>
  <c r="A805" i="8"/>
  <c r="A728" i="8"/>
  <c r="A910" i="8"/>
  <c r="A463" i="8"/>
  <c r="A118" i="8"/>
  <c r="A222" i="8"/>
  <c r="A471" i="8"/>
  <c r="A945" i="8"/>
  <c r="A787" i="8"/>
  <c r="A603" i="8"/>
  <c r="A629" i="8"/>
  <c r="A404" i="8"/>
  <c r="A749" i="8"/>
  <c r="A182" i="8"/>
  <c r="A921" i="8"/>
  <c r="A498" i="8"/>
  <c r="A51" i="8"/>
  <c r="A110" i="8"/>
  <c r="A306" i="8"/>
  <c r="A380" i="8"/>
  <c r="A678" i="8"/>
  <c r="A386" i="8"/>
  <c r="A381" i="8"/>
  <c r="A231" i="8"/>
  <c r="A370" i="8"/>
  <c r="A90" i="8"/>
  <c r="A309" i="8"/>
  <c r="A511" i="8"/>
  <c r="A504" i="8"/>
  <c r="A737" i="8"/>
  <c r="A761" i="8"/>
  <c r="A834" i="8"/>
  <c r="A278" i="8"/>
  <c r="A329" i="8"/>
  <c r="A264" i="8"/>
  <c r="A624" i="8"/>
  <c r="A509" i="8"/>
  <c r="A420" i="8"/>
  <c r="A931" i="8"/>
  <c r="A216" i="8"/>
  <c r="A159" i="8"/>
  <c r="A245" i="8"/>
  <c r="A183" i="8"/>
  <c r="A786" i="8"/>
  <c r="A187" i="8"/>
  <c r="A334" i="8"/>
  <c r="A830" i="8"/>
  <c r="A983" i="8"/>
  <c r="A357" i="8"/>
  <c r="A698" i="8"/>
  <c r="A640" i="8"/>
  <c r="A288" i="8"/>
  <c r="A175" i="8"/>
  <c r="A481" i="8"/>
  <c r="A989" i="8"/>
  <c r="A581" i="8"/>
  <c r="A226" i="8"/>
  <c r="A849" i="8"/>
  <c r="A341" i="8"/>
  <c r="A484" i="8"/>
  <c r="A838" i="8"/>
  <c r="A68" i="8"/>
  <c r="A311" i="8"/>
  <c r="A589" i="8"/>
  <c r="A752" i="8"/>
  <c r="A653" i="8"/>
  <c r="A532" i="8"/>
  <c r="A647" i="8"/>
  <c r="A178" i="8"/>
  <c r="A999" i="8"/>
  <c r="A462" i="8"/>
  <c r="A950" i="8"/>
  <c r="A456" i="8"/>
  <c r="A304" i="8"/>
  <c r="A80" i="8"/>
  <c r="A508" i="8"/>
  <c r="A848" i="8"/>
  <c r="A797" i="8"/>
  <c r="A577" i="8"/>
  <c r="A884" i="8"/>
  <c r="A596" i="8"/>
  <c r="A756" i="8"/>
  <c r="A151" i="8"/>
  <c r="A5" i="8"/>
  <c r="A784" i="8"/>
  <c r="A387" i="8"/>
  <c r="A961" i="8"/>
  <c r="A518" i="8"/>
  <c r="A317" i="8"/>
  <c r="A469" i="8"/>
  <c r="A132" i="8"/>
  <c r="A574" i="8"/>
  <c r="A613" i="8"/>
  <c r="A325" i="8"/>
  <c r="A305" i="8"/>
  <c r="A535" i="8"/>
  <c r="A422" i="8"/>
  <c r="A449" i="8"/>
  <c r="A29" i="8"/>
  <c r="A318" i="8"/>
  <c r="A887" i="8"/>
  <c r="A321" i="8"/>
  <c r="A181" i="8"/>
  <c r="A670" i="8"/>
  <c r="A917" i="8"/>
  <c r="A807" i="8"/>
  <c r="A279" i="8"/>
  <c r="A411" i="8"/>
  <c r="A186" i="8"/>
  <c r="A173" i="8"/>
  <c r="A437" i="8"/>
  <c r="A482" i="8"/>
  <c r="A135" i="8"/>
  <c r="A85" i="8"/>
  <c r="A586" i="8"/>
  <c r="A56" i="8"/>
  <c r="A516" i="8"/>
  <c r="A493" i="8"/>
  <c r="A122" i="8"/>
  <c r="A788" i="8"/>
  <c r="A579" i="8"/>
  <c r="A893" i="8"/>
  <c r="A383" i="8"/>
  <c r="A695" i="8"/>
  <c r="A452" i="8"/>
  <c r="A478" i="8"/>
  <c r="A207" i="8"/>
  <c r="A901" i="8"/>
  <c r="A801" i="8"/>
  <c r="A3" i="8"/>
  <c r="A554" i="8"/>
  <c r="A796" i="8"/>
  <c r="A926" i="8"/>
  <c r="A833" i="8"/>
  <c r="A576" i="8"/>
  <c r="A661" i="8"/>
  <c r="A220" i="8"/>
  <c r="A330" i="8"/>
  <c r="A238" i="8"/>
  <c r="A824" i="8"/>
  <c r="A662" i="8"/>
  <c r="A671" i="8"/>
  <c r="A747" i="8"/>
  <c r="A781" i="8"/>
  <c r="A575" i="8"/>
  <c r="A932" i="8"/>
  <c r="A143" i="8"/>
  <c r="A676" i="8"/>
  <c r="A856" i="8"/>
  <c r="A194" i="8"/>
  <c r="A716" i="8"/>
  <c r="A711" i="8"/>
  <c r="A491" i="8"/>
  <c r="A416" i="8"/>
  <c r="A185" i="8"/>
  <c r="A99" i="8"/>
  <c r="A899" i="8"/>
  <c r="A233" i="8"/>
  <c r="A42" i="8"/>
  <c r="A158" i="8"/>
  <c r="A500" i="8"/>
  <c r="A219" i="8"/>
  <c r="A817" i="8"/>
  <c r="A882" i="8"/>
  <c r="A249" i="8"/>
  <c r="A820" i="8"/>
  <c r="A757" i="8"/>
  <c r="A684" i="8"/>
  <c r="A108" i="8"/>
  <c r="A583" i="8"/>
  <c r="A692" i="8"/>
  <c r="A673" i="8"/>
  <c r="A347" i="8"/>
  <c r="A365" i="8"/>
  <c r="A415" i="8"/>
  <c r="A617" i="8"/>
  <c r="A399" i="8"/>
  <c r="A439" i="8"/>
  <c r="A280" i="8"/>
  <c r="A974" i="8"/>
  <c r="A461" i="8"/>
  <c r="A139" i="8"/>
  <c r="A17" i="8"/>
  <c r="A406" i="8"/>
  <c r="A740" i="8"/>
  <c r="A235" i="8"/>
  <c r="A488" i="8"/>
  <c r="A197" i="8"/>
  <c r="A261" i="8"/>
  <c r="A313" i="8"/>
  <c r="A705" i="8"/>
  <c r="A48" i="8"/>
  <c r="A81" i="8"/>
  <c r="A460" i="8"/>
  <c r="A438" i="8"/>
  <c r="A272" i="8"/>
  <c r="A649" i="8"/>
  <c r="A324" i="8"/>
  <c r="A101" i="8"/>
  <c r="A294" i="8"/>
  <c r="A154" i="8"/>
  <c r="A124" i="8"/>
  <c r="A726" i="8"/>
  <c r="A275" i="8"/>
  <c r="A953" i="8"/>
  <c r="A894" i="8"/>
  <c r="A106" i="8"/>
  <c r="A869" i="8"/>
  <c r="A689" i="8"/>
  <c r="A866" i="8"/>
  <c r="A276" i="8"/>
  <c r="A916" i="8"/>
  <c r="A793" i="8"/>
  <c r="A401" i="8"/>
  <c r="A490" i="8"/>
  <c r="A354" i="8"/>
  <c r="A864" i="8"/>
  <c r="A176" i="8"/>
  <c r="A128" i="8"/>
  <c r="A977" i="8"/>
  <c r="A524" i="8"/>
  <c r="A64" i="8"/>
  <c r="A170" i="8"/>
  <c r="A95" i="8"/>
  <c r="A174" i="8"/>
  <c r="A257" i="8"/>
  <c r="A712" i="8"/>
  <c r="A651" i="8"/>
  <c r="A89" i="8"/>
  <c r="A928" i="8"/>
  <c r="A328" i="8"/>
  <c r="A704" i="8"/>
  <c r="A376" i="8"/>
  <c r="A903" i="8"/>
  <c r="A568" i="8"/>
  <c r="A243" i="8"/>
  <c r="A530" i="8"/>
  <c r="A525" i="8"/>
  <c r="A432" i="8"/>
  <c r="A342" i="8"/>
  <c r="A336" i="8"/>
  <c r="A911" i="8"/>
  <c r="A502" i="8"/>
  <c r="A993" i="8"/>
  <c r="A382" i="8"/>
  <c r="A857" i="8"/>
  <c r="A189" i="8"/>
  <c r="A356" i="8"/>
  <c r="A487" i="8"/>
  <c r="A565" i="8"/>
  <c r="A274" i="8"/>
  <c r="A995" i="8"/>
  <c r="A611" i="8"/>
  <c r="A390" i="8"/>
  <c r="A111" i="8"/>
  <c r="A180" i="8"/>
  <c r="A457" i="8"/>
  <c r="A534" i="8"/>
  <c r="A104" i="8"/>
  <c r="A988" i="8"/>
  <c r="A898" i="8"/>
  <c r="A191" i="8"/>
  <c r="A686" i="8"/>
  <c r="A77" i="8"/>
  <c r="A388" i="8"/>
  <c r="A680" i="8"/>
  <c r="A405" i="8"/>
  <c r="A773" i="8"/>
  <c r="A990" i="8"/>
  <c r="A546" i="8"/>
  <c r="A930" i="8"/>
  <c r="A745" i="8"/>
  <c r="A694" i="8"/>
  <c r="A675" i="8"/>
  <c r="A192" i="8"/>
  <c r="A65" i="8"/>
  <c r="A981" i="8"/>
  <c r="A802" i="8"/>
  <c r="A4" i="8"/>
  <c r="A208" i="8"/>
  <c r="A851" i="8"/>
  <c r="A252" i="8"/>
  <c r="A971" i="8"/>
  <c r="A60" i="8"/>
  <c r="A153" i="8"/>
  <c r="A41" i="8"/>
  <c r="A343" i="8"/>
  <c r="A638" i="8"/>
  <c r="A668" i="8"/>
  <c r="A962" i="8"/>
  <c r="A826" i="8"/>
  <c r="A777" i="8"/>
  <c r="A251" i="8"/>
  <c r="A789" i="8"/>
  <c r="A230" i="8"/>
  <c r="A353" i="8"/>
  <c r="A37" i="8"/>
  <c r="A806" i="8"/>
  <c r="A204" i="8"/>
  <c r="A234" i="8"/>
  <c r="A210" i="8"/>
  <c r="A934" i="8"/>
  <c r="A413" i="8"/>
  <c r="A105" i="8"/>
  <c r="A410" i="8"/>
  <c r="A660" i="8"/>
  <c r="A2" i="8"/>
  <c r="A289" i="8"/>
  <c r="A349" i="8"/>
  <c r="A49" i="8"/>
  <c r="A563" i="8"/>
  <c r="A86" i="8"/>
  <c r="A960" i="8"/>
  <c r="A874" i="8"/>
  <c r="A82" i="8"/>
  <c r="A721" i="8"/>
  <c r="A774" i="8"/>
  <c r="A762" i="8"/>
  <c r="A364" i="8"/>
  <c r="A902" i="8"/>
  <c r="A395" i="8"/>
  <c r="A465" i="8"/>
  <c r="A43" i="8"/>
  <c r="A813" i="8"/>
  <c r="A939" i="8"/>
  <c r="A753" i="8"/>
  <c r="A40" i="8"/>
  <c r="A464" i="8"/>
  <c r="A268" i="8"/>
  <c r="A327" i="8"/>
  <c r="A514" i="8"/>
  <c r="A293" i="8"/>
  <c r="A697" i="8"/>
  <c r="A522" i="8"/>
  <c r="A963" i="8"/>
  <c r="A938" i="8"/>
  <c r="A942" i="8"/>
  <c r="A718" i="8"/>
  <c r="A542" i="8"/>
  <c r="A45" i="8"/>
  <c r="A307" i="8"/>
  <c r="A283" i="8"/>
  <c r="A389" i="8"/>
  <c r="A739" i="8"/>
  <c r="A506" i="8"/>
  <c r="A359" i="8"/>
  <c r="A277" i="8"/>
  <c r="A136" i="8"/>
  <c r="A850" i="8"/>
  <c r="A157" i="8"/>
  <c r="A350" i="8"/>
  <c r="A346" i="8"/>
  <c r="A663" i="8"/>
  <c r="A822" i="8"/>
  <c r="A657" i="8"/>
  <c r="A954" i="8"/>
  <c r="A221" i="8"/>
  <c r="A682" i="8"/>
  <c r="A765" i="8"/>
  <c r="A768" i="8"/>
  <c r="A148" i="8"/>
  <c r="A785" i="8"/>
  <c r="A131" i="8"/>
  <c r="A97" i="8"/>
  <c r="A664" i="8"/>
  <c r="A259" i="8"/>
  <c r="A885" i="8"/>
  <c r="A88" i="8"/>
  <c r="A904" i="8"/>
  <c r="A147" i="8"/>
  <c r="A842" i="8"/>
  <c r="A418" i="8"/>
  <c r="A547" i="8"/>
  <c r="A71" i="8"/>
  <c r="A403" i="8"/>
  <c r="A332" i="8"/>
  <c r="A146" i="8"/>
  <c r="A997" i="8"/>
  <c r="A951" i="8"/>
  <c r="A557" i="8"/>
  <c r="A66" i="8"/>
  <c r="A570" i="8"/>
  <c r="A537" i="8"/>
  <c r="A845" i="8"/>
  <c r="A674" i="8"/>
  <c r="A972" i="8"/>
  <c r="A648" i="8"/>
  <c r="A920" i="8"/>
  <c r="A171" i="8"/>
  <c r="A348" i="8"/>
  <c r="A844" i="8"/>
  <c r="A492" i="8"/>
  <c r="A843" i="8"/>
  <c r="A149" i="8"/>
  <c r="A552" i="8"/>
  <c r="A138" i="8"/>
  <c r="A339" i="8"/>
  <c r="A714" i="8"/>
  <c r="A46" i="8"/>
  <c r="A320" i="8"/>
  <c r="A58" i="8"/>
  <c r="A633" i="8"/>
  <c r="A559" i="8"/>
  <c r="A572" i="8"/>
  <c r="A709" i="8"/>
  <c r="A892" i="8"/>
  <c r="A681" i="8"/>
  <c r="A744" i="8"/>
  <c r="A407" i="8"/>
  <c r="A374" i="8"/>
  <c r="A333" i="8"/>
  <c r="A7" i="8"/>
  <c r="A607" i="8"/>
  <c r="A672" i="8"/>
  <c r="A145" i="8"/>
  <c r="A424" i="8"/>
  <c r="A877" i="8"/>
  <c r="A75" i="8"/>
  <c r="A378" i="8"/>
  <c r="A751" i="8"/>
  <c r="A258" i="8"/>
  <c r="A693" i="8"/>
  <c r="A211" i="8"/>
  <c r="A580" i="8"/>
  <c r="A907" i="8"/>
  <c r="A798" i="8"/>
  <c r="A458" i="8"/>
  <c r="A875" i="8"/>
  <c r="A562" i="8"/>
  <c r="A710" i="8"/>
  <c r="A652" i="8"/>
  <c r="A929" i="8"/>
  <c r="A717" i="8"/>
  <c r="A691" i="8"/>
  <c r="A361" i="8"/>
  <c r="A520" i="8"/>
  <c r="A12" i="8"/>
  <c r="A164" i="8"/>
  <c r="A533" i="8"/>
  <c r="A355" i="8"/>
  <c r="A645" i="8"/>
  <c r="A957" i="8"/>
  <c r="A549" i="8"/>
  <c r="A599" i="8"/>
  <c r="A445" i="8"/>
  <c r="A890" i="8"/>
  <c r="A814" i="8"/>
  <c r="A594" i="8"/>
  <c r="A526" i="8"/>
  <c r="A600" i="8"/>
  <c r="A521" i="8"/>
  <c r="A831" i="8"/>
  <c r="A852" i="8"/>
  <c r="A26" i="8"/>
  <c r="A735" i="8"/>
  <c r="A685" i="8"/>
  <c r="A539" i="8"/>
  <c r="A512" i="8"/>
  <c r="A120" i="8"/>
  <c r="A167" i="8"/>
  <c r="A592" i="8"/>
  <c r="A70" i="8"/>
  <c r="A888" i="8"/>
  <c r="A419" i="8"/>
  <c r="A287" i="8"/>
  <c r="A543" i="8"/>
  <c r="A779" i="8"/>
  <c r="A152" i="8"/>
  <c r="A795" i="8"/>
  <c r="A566" i="8"/>
  <c r="A719" i="8"/>
  <c r="A6" i="8"/>
  <c r="A24" i="8"/>
  <c r="A604" i="8"/>
  <c r="A160" i="8"/>
  <c r="A912" i="8"/>
  <c r="A310" i="8"/>
  <c r="A896" i="8"/>
  <c r="A943" i="8"/>
  <c r="A827" i="8"/>
  <c r="A412" i="8"/>
  <c r="A883" i="8"/>
  <c r="A734" i="8"/>
  <c r="A544" i="8"/>
  <c r="A256" i="8"/>
  <c r="A860" i="8"/>
  <c r="A214" i="8"/>
  <c r="A409" i="8"/>
  <c r="A215" i="8"/>
  <c r="A246" i="8"/>
  <c r="A20" i="8"/>
  <c r="A628" i="8"/>
  <c r="A427" i="8"/>
  <c r="A295" i="8"/>
  <c r="A760" i="8"/>
  <c r="A102" i="8"/>
  <c r="A297" i="8"/>
  <c r="A507" i="8"/>
  <c r="A503" i="8"/>
  <c r="A447" i="8"/>
  <c r="A550" i="8"/>
  <c r="A345" i="8"/>
  <c r="A794" i="8"/>
  <c r="A980" i="8"/>
  <c r="A476" i="8"/>
  <c r="A322" i="8"/>
  <c r="A459" i="8"/>
  <c r="A103" i="8"/>
  <c r="A190" i="8"/>
  <c r="A298" i="8"/>
  <c r="A770" i="8"/>
  <c r="A10" i="8"/>
  <c r="A937" i="8"/>
  <c r="A778" i="8"/>
  <c r="A473" i="8"/>
  <c r="A237" i="8"/>
  <c r="A426" i="8"/>
  <c r="A606" i="8"/>
  <c r="A369" i="8"/>
  <c r="A553" i="8"/>
  <c r="A908" i="8"/>
  <c r="A750" i="8"/>
  <c r="A958" i="8"/>
  <c r="A588" i="8"/>
  <c r="A811" i="8"/>
  <c r="A155" i="8"/>
  <c r="A998" i="8"/>
  <c r="A241" i="8"/>
  <c r="A829" i="8"/>
  <c r="A799" i="8"/>
  <c r="A133" i="8"/>
  <c r="A301" i="8"/>
  <c r="A970" i="8"/>
  <c r="A561" i="8"/>
  <c r="A195" i="8"/>
  <c r="A33" i="8"/>
  <c r="A385" i="8"/>
  <c r="A935" i="8"/>
  <c r="A228" i="8"/>
  <c r="A121" i="8"/>
  <c r="A360" i="8"/>
  <c r="A746" i="8"/>
  <c r="A991" i="8"/>
  <c r="A67" i="8"/>
  <c r="A982" i="8"/>
  <c r="A879" i="8"/>
  <c r="A414" i="8"/>
  <c r="A114" i="8"/>
  <c r="A927" i="8"/>
  <c r="A754" i="8"/>
  <c r="A688" i="8"/>
  <c r="A913" i="8"/>
  <c r="A362" i="8"/>
  <c r="A474" i="8"/>
  <c r="A835" i="8"/>
  <c r="A74" i="8"/>
  <c r="A466" i="8"/>
  <c r="A804" i="8"/>
  <c r="A206" i="8"/>
  <c r="A840" i="8"/>
  <c r="A446" i="8"/>
  <c r="A141" i="8"/>
  <c r="A905" i="8"/>
  <c r="A323" i="8"/>
  <c r="A847" i="8"/>
  <c r="A656" i="8"/>
  <c r="A713" i="8"/>
  <c r="A846" i="8"/>
  <c r="A996" i="8"/>
  <c r="A115" i="8"/>
  <c r="A959" i="8"/>
  <c r="A994" i="8"/>
  <c r="A14" i="8"/>
  <c r="A828" i="8"/>
  <c r="A50" i="8"/>
  <c r="A467" i="8"/>
  <c r="A205" i="8"/>
  <c r="A441" i="8"/>
  <c r="A165" i="8"/>
  <c r="A819" i="8"/>
  <c r="A454" i="8"/>
  <c r="A987" i="8"/>
  <c r="A76" i="8"/>
  <c r="A839" i="8"/>
  <c r="A453" i="8"/>
  <c r="A862" i="8"/>
  <c r="A125" i="8"/>
  <c r="A650" i="8"/>
  <c r="A513" i="8"/>
  <c r="A965" i="8"/>
  <c r="A273" i="8"/>
  <c r="A53" i="8"/>
  <c r="A584" i="8"/>
  <c r="A352" i="8"/>
  <c r="A722" i="8"/>
  <c r="A443" i="8"/>
  <c r="A475" i="8"/>
  <c r="A156" i="8"/>
  <c r="A267" i="8"/>
  <c r="A808" i="8"/>
  <c r="A398" i="8"/>
  <c r="A479" i="8"/>
  <c r="A340" i="8"/>
  <c r="A434" i="8"/>
  <c r="A741" i="8"/>
  <c r="A891" i="8"/>
  <c r="A973" i="8"/>
  <c r="A63" i="8"/>
  <c r="A32" i="8"/>
  <c r="A92" i="8"/>
  <c r="A179" i="8"/>
  <c r="A212" i="8"/>
  <c r="A984" i="8"/>
  <c r="A496" i="8"/>
  <c r="A22" i="8"/>
  <c r="A200" i="8"/>
  <c r="A922" i="8"/>
  <c r="A627" i="8"/>
  <c r="A992" i="8"/>
  <c r="A168" i="8"/>
  <c r="A872" i="8"/>
  <c r="A431" i="8"/>
  <c r="A425" i="8"/>
  <c r="A699" i="8"/>
  <c r="A727" i="8"/>
  <c r="A755" i="8"/>
  <c r="A780" i="8"/>
  <c r="A578" i="8"/>
  <c r="A172" i="8"/>
  <c r="A227" i="8"/>
  <c r="A720" i="8"/>
  <c r="A632" i="8"/>
  <c r="A379" i="8"/>
  <c r="A91" i="8"/>
  <c r="A837" i="8"/>
  <c r="A436" i="8"/>
  <c r="A810" i="8"/>
  <c r="A812" i="8"/>
  <c r="A841" i="8"/>
  <c r="A196" i="8"/>
  <c r="A107" i="8"/>
  <c r="A303" i="8"/>
  <c r="A402" i="8"/>
  <c r="A767" i="8"/>
  <c r="A423" i="8"/>
  <c r="A985" i="8"/>
  <c r="A270" i="8"/>
  <c r="A816" i="8"/>
  <c r="A290" i="8"/>
  <c r="A669" i="8"/>
  <c r="A941" i="8"/>
  <c r="A665" i="8"/>
  <c r="A429" i="8"/>
  <c r="A39" i="8"/>
  <c r="A312" i="8"/>
  <c r="A623" i="8"/>
  <c r="A444" i="8"/>
  <c r="A84" i="8"/>
  <c r="A979" i="8"/>
  <c r="A598" i="8"/>
  <c r="A240" i="8"/>
  <c r="A435" i="8"/>
  <c r="A284" i="8"/>
  <c r="A15" i="8"/>
  <c r="A654" i="8"/>
  <c r="A865" i="8"/>
  <c r="A900" i="8"/>
  <c r="A667" i="8"/>
  <c r="A392" i="8"/>
  <c r="A213" i="8"/>
  <c r="A573" i="8"/>
  <c r="A687" i="8"/>
  <c r="A571" i="8"/>
  <c r="A421" i="8"/>
  <c r="A602" i="8"/>
  <c r="A551" i="8"/>
  <c r="A394" i="8"/>
  <c r="A858" i="8"/>
  <c r="A906" i="8"/>
  <c r="A597" i="8"/>
  <c r="A969" i="8"/>
  <c r="A72" i="8"/>
  <c r="A113" i="8"/>
  <c r="A218" i="8"/>
  <c r="A326" i="8"/>
  <c r="A873" i="8"/>
  <c r="A83" i="8"/>
  <c r="A519" i="8"/>
  <c r="A94" i="8"/>
  <c r="A861" i="8"/>
  <c r="A428" i="8"/>
  <c r="A225" i="8"/>
  <c r="A853" i="8"/>
  <c r="A967" i="8"/>
  <c r="A620" i="8"/>
  <c r="A876" i="8"/>
  <c r="A924" i="8"/>
  <c r="A501" i="8"/>
  <c r="A9" i="8"/>
  <c r="A919" i="8"/>
  <c r="A247" i="8"/>
  <c r="A625" i="8"/>
  <c r="A708" i="8"/>
  <c r="A618" i="8"/>
  <c r="A940" i="8"/>
  <c r="A880" i="8"/>
  <c r="A948" i="8"/>
  <c r="A262" i="8"/>
  <c r="A448" i="8"/>
  <c r="A736" i="8"/>
  <c r="A300" i="8"/>
  <c r="A854" i="8"/>
  <c r="A677" i="8"/>
  <c r="A495" i="8"/>
  <c r="A337" i="8"/>
  <c r="A260" i="8"/>
  <c r="A639" i="8"/>
  <c r="A612" i="8"/>
  <c r="A140" i="8"/>
  <c r="A11" i="8"/>
  <c r="A163" i="8"/>
  <c r="A517" i="8"/>
  <c r="A609" i="8"/>
  <c r="A79" i="8"/>
  <c r="A622" i="8"/>
  <c r="A316" i="8"/>
  <c r="A725" i="8"/>
  <c r="A758" i="8"/>
  <c r="A615" i="8"/>
  <c r="A946" i="8"/>
  <c r="A619" i="8"/>
  <c r="A863" i="8"/>
  <c r="A16" i="8"/>
  <c r="A696" i="8"/>
  <c r="A914" i="8"/>
  <c r="A909" i="8"/>
  <c r="A451" i="8"/>
  <c r="A548" i="8"/>
  <c r="A585" i="8"/>
  <c r="A489" i="8"/>
  <c r="A666" i="8"/>
  <c r="A397" i="8"/>
  <c r="A818" i="8"/>
  <c r="A494" i="8"/>
  <c r="A635" i="8"/>
  <c r="A978" i="8"/>
  <c r="A480" i="8"/>
  <c r="A505" i="8"/>
  <c r="A925" i="8"/>
  <c r="A433" i="8"/>
  <c r="A137" i="8"/>
  <c r="A952" i="8"/>
  <c r="A144" i="8"/>
  <c r="A679" i="8"/>
  <c r="A772" i="8"/>
  <c r="GD267" i="9" l="1" a="1"/>
  <c r="GD267" i="9" s="1"/>
  <c r="DL198" i="9" a="1"/>
  <c r="DL198" i="9" s="1"/>
  <c r="FI162" i="9" a="1"/>
  <c r="FI162" i="9" s="1"/>
  <c r="DZ162" i="9" a="1"/>
  <c r="DZ162" i="9" s="1"/>
  <c r="GY241" i="9" a="1"/>
  <c r="GY241" i="9" s="1"/>
  <c r="GY126" i="9" a="1"/>
  <c r="GY126" i="9" s="1"/>
  <c r="FI71" i="9" a="1"/>
  <c r="FI71" i="9" s="1"/>
  <c r="FI262" i="9" a="1"/>
  <c r="FI262" i="9" s="1"/>
  <c r="HM71" i="9" a="1"/>
  <c r="HM71" i="9" s="1"/>
  <c r="DS278" i="9" a="1"/>
  <c r="DS278" i="9" s="1"/>
  <c r="CX294" i="9" a="1"/>
  <c r="CX294" i="9" s="1"/>
  <c r="HT242" i="9" a="1"/>
  <c r="HT242" i="9" s="1"/>
  <c r="CX262" i="9" a="1"/>
  <c r="CX262" i="9" s="1"/>
  <c r="BV198" i="9" a="1"/>
  <c r="BV198" i="9" s="1"/>
  <c r="IA126" i="9" a="1"/>
  <c r="IA126" i="9" s="1"/>
  <c r="CJ71" i="9" a="1"/>
  <c r="CJ71" i="9" s="1"/>
  <c r="EU198" i="9" a="1"/>
  <c r="EU198" i="9" s="1"/>
  <c r="GY48" i="9" a="1"/>
  <c r="GY48" i="9" s="1"/>
  <c r="Y198" i="9" a="1"/>
  <c r="Y198" i="9" s="1"/>
  <c r="AF94" i="9" a="1"/>
  <c r="AF94" i="9" s="1"/>
  <c r="HT48" i="9" a="1"/>
  <c r="HT48" i="9" s="1"/>
  <c r="EG130" i="9" a="1"/>
  <c r="EG130" i="9" s="1"/>
  <c r="IA193" i="9" a="1"/>
  <c r="IA193" i="9" s="1"/>
  <c r="EN94" i="9" a="1"/>
  <c r="EN94" i="9" s="1"/>
  <c r="GD230" i="9" a="1"/>
  <c r="GD230" i="9" s="1"/>
  <c r="CQ230" i="9" a="1"/>
  <c r="CQ230" i="9" s="1"/>
  <c r="FB162" i="9" a="1"/>
  <c r="FB162" i="9" s="1"/>
  <c r="IH94" i="9" a="1"/>
  <c r="IH94" i="9" s="1"/>
  <c r="FI95" i="9" a="1"/>
  <c r="FI95" i="9" s="1"/>
  <c r="GY154" i="9" a="1"/>
  <c r="GY154" i="9" s="1"/>
  <c r="GY139" i="9" a="1"/>
  <c r="GY139" i="9" s="1"/>
  <c r="IH207" i="9" a="1"/>
  <c r="IH207" i="9" s="1"/>
  <c r="FB190" i="9" a="1"/>
  <c r="FB190" i="9" s="1"/>
  <c r="DL269" i="9" a="1"/>
  <c r="DL269" i="9" s="1"/>
  <c r="EU241" i="9" a="1"/>
  <c r="EU241" i="9" s="1"/>
  <c r="HM198" i="9" a="1"/>
  <c r="HM198" i="9" s="1"/>
  <c r="HM135" i="9" a="1"/>
  <c r="HM135" i="9" s="1"/>
  <c r="EG162" i="9" a="1"/>
  <c r="EG162" i="9" s="1"/>
  <c r="CC130" i="9" a="1"/>
  <c r="CC130" i="9" s="1"/>
  <c r="HM121" i="9" a="1"/>
  <c r="HM121" i="9" s="1"/>
  <c r="CQ71" i="9" a="1"/>
  <c r="CQ71" i="9" s="1"/>
  <c r="GK130" i="9" a="1"/>
  <c r="GK130" i="9" s="1"/>
  <c r="CQ162" i="9" a="1"/>
  <c r="CQ162" i="9" s="1"/>
  <c r="FW241" i="9" a="1"/>
  <c r="FW241" i="9" s="1"/>
  <c r="IO162" i="9" a="1"/>
  <c r="IO162" i="9" s="1"/>
  <c r="AM95" i="9" a="1"/>
  <c r="AM95" i="9" s="1"/>
  <c r="BV230" i="9" a="1"/>
  <c r="BV230" i="9" s="1"/>
  <c r="EG95" i="9" a="1"/>
  <c r="EG95" i="9" s="1"/>
  <c r="CC262" i="9" a="1"/>
  <c r="CC262" i="9" s="1"/>
  <c r="GR183" i="9" a="1"/>
  <c r="GR183" i="9" s="1"/>
  <c r="AT198" i="9" a="1"/>
  <c r="AT198" i="9" s="1"/>
  <c r="EU162" i="9" a="1"/>
  <c r="EU162" i="9" s="1"/>
  <c r="GR126" i="9" a="1"/>
  <c r="GR126" i="9" s="1"/>
  <c r="GR130" i="9" a="1"/>
  <c r="GR130" i="9" s="1"/>
  <c r="DS95" i="9" a="1"/>
  <c r="DS95" i="9" s="1"/>
  <c r="IA30" i="9" a="1"/>
  <c r="IA30" i="9" s="1"/>
  <c r="FW262" i="9" a="1"/>
  <c r="FW262" i="9" s="1"/>
  <c r="CQ95" i="9" a="1"/>
  <c r="CQ95" i="9" s="1"/>
  <c r="GY145" i="9" a="1"/>
  <c r="GY145" i="9" s="1"/>
  <c r="IA198" i="9" a="1"/>
  <c r="IA198" i="9" s="1"/>
  <c r="BA130" i="9" a="1"/>
  <c r="BA130" i="9" s="1"/>
  <c r="GD30" i="9" a="1"/>
  <c r="GD30" i="9" s="1"/>
  <c r="GR230" i="9" a="1"/>
  <c r="GR230" i="9" s="1"/>
  <c r="AM262" i="9" a="1"/>
  <c r="AM262" i="9" s="1"/>
  <c r="HM230" i="9" a="1"/>
  <c r="HM230" i="9" s="1"/>
  <c r="CX198" i="9" a="1"/>
  <c r="CX198" i="9" s="1"/>
  <c r="GY198" i="9" a="1"/>
  <c r="GY198" i="9" s="1"/>
  <c r="AF162" i="9" a="1"/>
  <c r="AF162" i="9" s="1"/>
  <c r="BA126" i="9" a="1"/>
  <c r="BA126" i="9" s="1"/>
  <c r="AT130" i="9" a="1"/>
  <c r="AT130" i="9" s="1"/>
  <c r="GY95" i="9" a="1"/>
  <c r="GY95" i="9" s="1"/>
  <c r="FI30" i="9" a="1"/>
  <c r="FI30" i="9" s="1"/>
  <c r="GR95" i="9" a="1"/>
  <c r="GR95" i="9" s="1"/>
  <c r="EU274" i="9" a="1"/>
  <c r="EU274" i="9" s="1"/>
  <c r="CX273" i="9" a="1"/>
  <c r="CX273" i="9" s="1"/>
  <c r="DZ246" i="9" a="1"/>
  <c r="DZ246" i="9" s="1"/>
  <c r="Y182" i="9" a="1"/>
  <c r="Y182" i="9" s="1"/>
  <c r="BH262" i="9" a="1"/>
  <c r="BH262" i="9" s="1"/>
  <c r="HF233" i="9" a="1"/>
  <c r="HF233" i="9" s="1"/>
  <c r="GD198" i="9" a="1"/>
  <c r="GD198" i="9" s="1"/>
  <c r="FP162" i="9" a="1"/>
  <c r="FP162" i="9" s="1"/>
  <c r="FB130" i="9" a="1"/>
  <c r="FB130" i="9" s="1"/>
  <c r="DL71" i="9" a="1"/>
  <c r="DL71" i="9" s="1"/>
  <c r="AM48" i="9" a="1"/>
  <c r="AM48" i="9" s="1"/>
  <c r="DE230" i="9" a="1"/>
  <c r="DE230" i="9" s="1"/>
  <c r="DS174" i="9" a="1"/>
  <c r="DS174" i="9" s="1"/>
  <c r="IO238" i="9" a="1"/>
  <c r="IO238" i="9" s="1"/>
  <c r="GY299" i="9" a="1"/>
  <c r="GY299" i="9" s="1"/>
  <c r="FI276" i="9" a="1"/>
  <c r="FI276" i="9" s="1"/>
  <c r="GR198" i="9" a="1"/>
  <c r="GR198" i="9" s="1"/>
  <c r="GD162" i="9" a="1"/>
  <c r="GD162" i="9" s="1"/>
  <c r="IH126" i="9" a="1"/>
  <c r="IH126" i="9" s="1"/>
  <c r="BO95" i="9" a="1"/>
  <c r="BO95" i="9" s="1"/>
  <c r="BA262" i="9" a="1"/>
  <c r="BA262" i="9" s="1"/>
  <c r="IO262" i="9" a="1"/>
  <c r="IO262" i="9" s="1"/>
  <c r="GK267" i="9" a="1"/>
  <c r="GK267" i="9" s="1"/>
  <c r="HM249" i="9" a="1"/>
  <c r="HM249" i="9" s="1"/>
  <c r="FP199" i="9" a="1"/>
  <c r="FP199" i="9" s="1"/>
  <c r="DZ198" i="9" a="1"/>
  <c r="DZ198" i="9" s="1"/>
  <c r="IO198" i="9" a="1"/>
  <c r="IO198" i="9" s="1"/>
  <c r="CX162" i="9" a="1"/>
  <c r="CX162" i="9" s="1"/>
  <c r="IH162" i="9" a="1"/>
  <c r="IH162" i="9" s="1"/>
  <c r="GY130" i="9" a="1"/>
  <c r="GY130" i="9" s="1"/>
  <c r="GR94" i="9" a="1"/>
  <c r="GR94" i="9" s="1"/>
  <c r="GK95" i="9" a="1"/>
  <c r="GK95" i="9" s="1"/>
  <c r="EN71" i="9" a="1"/>
  <c r="EN71" i="9" s="1"/>
  <c r="GD48" i="9" a="1"/>
  <c r="GD48" i="9" s="1"/>
  <c r="BO230" i="9" a="1"/>
  <c r="BO230" i="9" s="1"/>
  <c r="CQ130" i="9" a="1"/>
  <c r="CQ130" i="9" s="1"/>
  <c r="DL77" i="9" a="1"/>
  <c r="DL77" i="9" s="1"/>
  <c r="BH265" i="9" a="1"/>
  <c r="BH265" i="9" s="1"/>
  <c r="IH270" i="9" a="1"/>
  <c r="IH270" i="9" s="1"/>
  <c r="EU238" i="9" a="1"/>
  <c r="EU238" i="9" s="1"/>
  <c r="EN223" i="9" a="1"/>
  <c r="EN223" i="9" s="1"/>
  <c r="IA54" i="9" a="1"/>
  <c r="IA54" i="9" s="1"/>
  <c r="HF274" i="9" a="1"/>
  <c r="HF274" i="9" s="1"/>
  <c r="FP262" i="9" a="1"/>
  <c r="FP262" i="9" s="1"/>
  <c r="CC274" i="9" a="1"/>
  <c r="CC274" i="9" s="1"/>
  <c r="HT265" i="9" a="1"/>
  <c r="HT265" i="9" s="1"/>
  <c r="AF230" i="9" a="1"/>
  <c r="AF230" i="9" s="1"/>
  <c r="IH246" i="9" a="1"/>
  <c r="IH246" i="9" s="1"/>
  <c r="IA238" i="9" a="1"/>
  <c r="IA238" i="9" s="1"/>
  <c r="HT198" i="9" a="1"/>
  <c r="HT198" i="9" s="1"/>
  <c r="CC183" i="9" a="1"/>
  <c r="CC183" i="9" s="1"/>
  <c r="HF198" i="9" a="1"/>
  <c r="HF198" i="9" s="1"/>
  <c r="CJ198" i="9" a="1"/>
  <c r="CJ198" i="9" s="1"/>
  <c r="HF153" i="9" a="1"/>
  <c r="HF153" i="9" s="1"/>
  <c r="Y162" i="9" a="1"/>
  <c r="Y162" i="9" s="1"/>
  <c r="IA162" i="9" a="1"/>
  <c r="IA162" i="9" s="1"/>
  <c r="DS126" i="9" a="1"/>
  <c r="DS126" i="9" s="1"/>
  <c r="BH130" i="9" a="1"/>
  <c r="BH130" i="9" s="1"/>
  <c r="CX130" i="9" a="1"/>
  <c r="CX130" i="9" s="1"/>
  <c r="AM126" i="9" a="1"/>
  <c r="AM126" i="9" s="1"/>
  <c r="BH95" i="9" a="1"/>
  <c r="BH95" i="9" s="1"/>
  <c r="HF71" i="9" a="1"/>
  <c r="HF71" i="9" s="1"/>
  <c r="FW71" i="9" a="1"/>
  <c r="FW71" i="9" s="1"/>
  <c r="BO48" i="9" a="1"/>
  <c r="BO48" i="9" s="1"/>
  <c r="FB270" i="9" a="1"/>
  <c r="FB270" i="9" s="1"/>
  <c r="AF274" i="9" a="1"/>
  <c r="AF274" i="9" s="1"/>
  <c r="BV249" i="9" a="1"/>
  <c r="BV249" i="9" s="1"/>
  <c r="GR265" i="9" a="1"/>
  <c r="GR265" i="9" s="1"/>
  <c r="GD177" i="9" a="1"/>
  <c r="GD177" i="9" s="1"/>
  <c r="HT274" i="9" a="1"/>
  <c r="HT274" i="9" s="1"/>
  <c r="FI238" i="9" a="1"/>
  <c r="FI238" i="9" s="1"/>
  <c r="DS177" i="9" a="1"/>
  <c r="DS177" i="9" s="1"/>
  <c r="Y102" i="9" a="1"/>
  <c r="Y102" i="9" s="1"/>
  <c r="HF59" i="9" a="1"/>
  <c r="HF59" i="9" s="1"/>
  <c r="DS262" i="9" a="1"/>
  <c r="DS262" i="9" s="1"/>
  <c r="AT274" i="9" a="1"/>
  <c r="AT274" i="9" s="1"/>
  <c r="EG249" i="9" a="1"/>
  <c r="EG249" i="9" s="1"/>
  <c r="CX238" i="9" a="1"/>
  <c r="CX238" i="9" s="1"/>
  <c r="CX246" i="9" a="1"/>
  <c r="CX246" i="9" s="1"/>
  <c r="GR171" i="9" a="1"/>
  <c r="GR171" i="9" s="1"/>
  <c r="AF198" i="9" a="1"/>
  <c r="AF198" i="9" s="1"/>
  <c r="GK198" i="9" a="1"/>
  <c r="GK198" i="9" s="1"/>
  <c r="FB193" i="9" a="1"/>
  <c r="FB193" i="9" s="1"/>
  <c r="GY162" i="9" a="1"/>
  <c r="GY162" i="9" s="1"/>
  <c r="GR162" i="9" a="1"/>
  <c r="GR162" i="9" s="1"/>
  <c r="GK145" i="9" a="1"/>
  <c r="GK145" i="9" s="1"/>
  <c r="FB126" i="9" a="1"/>
  <c r="FB126" i="9" s="1"/>
  <c r="DL130" i="9" a="1"/>
  <c r="DL130" i="9" s="1"/>
  <c r="GY102" i="9" a="1"/>
  <c r="GY102" i="9" s="1"/>
  <c r="DL95" i="9" a="1"/>
  <c r="DL95" i="9" s="1"/>
  <c r="DS43" i="9" a="1"/>
  <c r="DS43" i="9" s="1"/>
  <c r="IH71" i="9" a="1"/>
  <c r="IH71" i="9" s="1"/>
  <c r="HM30" i="9" a="1"/>
  <c r="HM30" i="9" s="1"/>
  <c r="BA48" i="9" a="1"/>
  <c r="BA48" i="9" s="1"/>
  <c r="AM230" i="9" a="1"/>
  <c r="AM230" i="9" s="1"/>
  <c r="HM262" i="9" a="1"/>
  <c r="HM262" i="9" s="1"/>
  <c r="CC95" i="9" a="1"/>
  <c r="CC95" i="9" s="1"/>
  <c r="IO268" i="9" a="1"/>
  <c r="IO268" i="9" s="1"/>
  <c r="DZ265" i="9" a="1"/>
  <c r="DZ265" i="9" s="1"/>
  <c r="FW274" i="9" a="1"/>
  <c r="FW274" i="9" s="1"/>
  <c r="IO280" i="9" a="1"/>
  <c r="IO280" i="9" s="1"/>
  <c r="GR249" i="9" a="1"/>
  <c r="GR249" i="9" s="1"/>
  <c r="CX223" i="9" a="1"/>
  <c r="CX223" i="9" s="1"/>
  <c r="HM206" i="9" a="1"/>
  <c r="HM206" i="9" s="1"/>
  <c r="FW138" i="9" a="1"/>
  <c r="FW138" i="9" s="1"/>
  <c r="FB77" i="9" a="1"/>
  <c r="FB77" i="9" s="1"/>
  <c r="FI174" i="9" a="1"/>
  <c r="FI174" i="9" s="1"/>
  <c r="AT265" i="9" a="1"/>
  <c r="AT265" i="9" s="1"/>
  <c r="CJ238" i="9" a="1"/>
  <c r="CJ238" i="9" s="1"/>
  <c r="AF223" i="9" a="1"/>
  <c r="AF223" i="9" s="1"/>
  <c r="DE206" i="9" a="1"/>
  <c r="DE206" i="9" s="1"/>
  <c r="IO174" i="9" a="1"/>
  <c r="IO174" i="9" s="1"/>
  <c r="HF138" i="9" a="1"/>
  <c r="HF138" i="9" s="1"/>
  <c r="AF54" i="9" a="1"/>
  <c r="AF54" i="9" s="1"/>
  <c r="EG79" i="9" a="1"/>
  <c r="EG79" i="9" s="1"/>
  <c r="BV274" i="9" a="1"/>
  <c r="BV274" i="9" s="1"/>
  <c r="BO273" i="9" a="1"/>
  <c r="BO273" i="9" s="1"/>
  <c r="GD265" i="9" a="1"/>
  <c r="GD265" i="9" s="1"/>
  <c r="FB280" i="9" a="1"/>
  <c r="FB280" i="9" s="1"/>
  <c r="EN249" i="9" a="1"/>
  <c r="EN249" i="9" s="1"/>
  <c r="GD242" i="9" a="1"/>
  <c r="GD242" i="9" s="1"/>
  <c r="FW238" i="9" a="1"/>
  <c r="FW238" i="9" s="1"/>
  <c r="GK177" i="9" a="1"/>
  <c r="GK177" i="9" s="1"/>
  <c r="DZ153" i="9" a="1"/>
  <c r="DZ153" i="9" s="1"/>
  <c r="DL138" i="9" a="1"/>
  <c r="DL138" i="9" s="1"/>
  <c r="Y77" i="9" a="1"/>
  <c r="Y77" i="9" s="1"/>
  <c r="GD262" i="9" a="1"/>
  <c r="GD262" i="9" s="1"/>
  <c r="CJ274" i="9" a="1"/>
  <c r="CJ274" i="9" s="1"/>
  <c r="EG230" i="9" a="1"/>
  <c r="EG230" i="9" s="1"/>
  <c r="BV265" i="9" a="1"/>
  <c r="BV265" i="9" s="1"/>
  <c r="Y280" i="9" a="1"/>
  <c r="Y280" i="9" s="1"/>
  <c r="Y243" i="9" a="1"/>
  <c r="Y243" i="9" s="1"/>
  <c r="FI249" i="9" a="1"/>
  <c r="FI249" i="9" s="1"/>
  <c r="CQ241" i="9" a="1"/>
  <c r="CQ241" i="9" s="1"/>
  <c r="FP238" i="9" a="1"/>
  <c r="FP238" i="9" s="1"/>
  <c r="CC199" i="9" a="1"/>
  <c r="CC199" i="9" s="1"/>
  <c r="AT223" i="9" a="1"/>
  <c r="AT223" i="9" s="1"/>
  <c r="BA198" i="9" a="1"/>
  <c r="BA198" i="9" s="1"/>
  <c r="EU206" i="9" a="1"/>
  <c r="EU206" i="9" s="1"/>
  <c r="DZ225" i="9" a="1"/>
  <c r="DZ225" i="9" s="1"/>
  <c r="BO198" i="9" a="1"/>
  <c r="BO198" i="9" s="1"/>
  <c r="DS198" i="9" a="1"/>
  <c r="DS198" i="9" s="1"/>
  <c r="BA174" i="9" a="1"/>
  <c r="BA174" i="9" s="1"/>
  <c r="BV153" i="9" a="1"/>
  <c r="BV153" i="9" s="1"/>
  <c r="HM162" i="9" a="1"/>
  <c r="HM162" i="9" s="1"/>
  <c r="CJ162" i="9" a="1"/>
  <c r="CJ162" i="9" s="1"/>
  <c r="DL145" i="9" a="1"/>
  <c r="DL145" i="9" s="1"/>
  <c r="FW126" i="9" a="1"/>
  <c r="FW126" i="9" s="1"/>
  <c r="CJ138" i="9" a="1"/>
  <c r="CJ138" i="9" s="1"/>
  <c r="FP130" i="9" a="1"/>
  <c r="FP130" i="9" s="1"/>
  <c r="DZ130" i="9" a="1"/>
  <c r="DZ130" i="9" s="1"/>
  <c r="CC94" i="9" a="1"/>
  <c r="CC94" i="9" s="1"/>
  <c r="GY101" i="9" a="1"/>
  <c r="GY101" i="9" s="1"/>
  <c r="EN95" i="9" a="1"/>
  <c r="EN95" i="9" s="1"/>
  <c r="GK71" i="9" a="1"/>
  <c r="GK71" i="9" s="1"/>
  <c r="BV71" i="9" a="1"/>
  <c r="BV71" i="9" s="1"/>
  <c r="DS71" i="9" a="1"/>
  <c r="DS71" i="9" s="1"/>
  <c r="DL262" i="9" a="1"/>
  <c r="DL262" i="9" s="1"/>
  <c r="DZ274" i="9" a="1"/>
  <c r="DZ274" i="9" s="1"/>
  <c r="CQ270" i="9" a="1"/>
  <c r="CQ270" i="9" s="1"/>
  <c r="FW270" i="9" a="1"/>
  <c r="FW270" i="9" s="1"/>
  <c r="IH267" i="9" a="1"/>
  <c r="IH267" i="9" s="1"/>
  <c r="FI274" i="9" a="1"/>
  <c r="FI274" i="9" s="1"/>
  <c r="DE274" i="9" a="1"/>
  <c r="DE274" i="9" s="1"/>
  <c r="CX265" i="9" a="1"/>
  <c r="CX265" i="9" s="1"/>
  <c r="EU265" i="9" a="1"/>
  <c r="EU265" i="9" s="1"/>
  <c r="FB265" i="9" a="1"/>
  <c r="FB265" i="9" s="1"/>
  <c r="DS249" i="9" a="1"/>
  <c r="DS249" i="9" s="1"/>
  <c r="BA249" i="9" a="1"/>
  <c r="BA249" i="9" s="1"/>
  <c r="GK248" i="9" a="1"/>
  <c r="GK248" i="9" s="1"/>
  <c r="CC249" i="9" a="1"/>
  <c r="CC249" i="9" s="1"/>
  <c r="BA223" i="9" a="1"/>
  <c r="BA223" i="9" s="1"/>
  <c r="AF199" i="9" a="1"/>
  <c r="AF199" i="9" s="1"/>
  <c r="AM174" i="9" a="1"/>
  <c r="AM174" i="9" s="1"/>
  <c r="FW153" i="9" a="1"/>
  <c r="FW153" i="9" s="1"/>
  <c r="CQ127" i="9" a="1"/>
  <c r="CQ127" i="9" s="1"/>
  <c r="AF138" i="9" a="1"/>
  <c r="AF138" i="9" s="1"/>
  <c r="DL102" i="9" a="1"/>
  <c r="DL102" i="9" s="1"/>
  <c r="DE54" i="9" a="1"/>
  <c r="DE54" i="9" s="1"/>
  <c r="IA3" i="9" a="1"/>
  <c r="IA3" i="9" s="1"/>
  <c r="AF270" i="9" a="1"/>
  <c r="AF270" i="9" s="1"/>
  <c r="DL270" i="9" a="1"/>
  <c r="DL270" i="9" s="1"/>
  <c r="AF267" i="9" a="1"/>
  <c r="AF267" i="9" s="1"/>
  <c r="Y274" i="9" a="1"/>
  <c r="Y274" i="9" s="1"/>
  <c r="AM274" i="9" a="1"/>
  <c r="AM274" i="9" s="1"/>
  <c r="AM265" i="9" a="1"/>
  <c r="AM265" i="9" s="1"/>
  <c r="HF265" i="9" a="1"/>
  <c r="HF265" i="9" s="1"/>
  <c r="CQ265" i="9" a="1"/>
  <c r="CQ265" i="9" s="1"/>
  <c r="IO249" i="9" a="1"/>
  <c r="IO249" i="9" s="1"/>
  <c r="EU249" i="9" a="1"/>
  <c r="EU249" i="9" s="1"/>
  <c r="CC238" i="9" a="1"/>
  <c r="CC238" i="9" s="1"/>
  <c r="BH223" i="9" a="1"/>
  <c r="BH223" i="9" s="1"/>
  <c r="AT206" i="9" a="1"/>
  <c r="AT206" i="9" s="1"/>
  <c r="DL177" i="9" a="1"/>
  <c r="DL177" i="9" s="1"/>
  <c r="CX174" i="9" a="1"/>
  <c r="CX174" i="9" s="1"/>
  <c r="IA153" i="9" a="1"/>
  <c r="IA153" i="9" s="1"/>
  <c r="BO154" i="9" a="1"/>
  <c r="BO154" i="9" s="1"/>
  <c r="HM138" i="9" a="1"/>
  <c r="HM138" i="9" s="1"/>
  <c r="BV102" i="9" a="1"/>
  <c r="BV102" i="9" s="1"/>
  <c r="CX77" i="9" a="1"/>
  <c r="CX77" i="9" s="1"/>
  <c r="AM54" i="9" a="1"/>
  <c r="AM54" i="9" s="1"/>
  <c r="IA278" i="9" a="1"/>
  <c r="IA278" i="9" s="1"/>
  <c r="FW178" i="9" a="1"/>
  <c r="FW178" i="9" s="1"/>
  <c r="BO265" i="9" a="1"/>
  <c r="BO265" i="9" s="1"/>
  <c r="EN274" i="9" a="1"/>
  <c r="EN274" i="9" s="1"/>
  <c r="GY274" i="9" a="1"/>
  <c r="GY274" i="9" s="1"/>
  <c r="IO265" i="9" a="1"/>
  <c r="IO265" i="9" s="1"/>
  <c r="Y249" i="9" a="1"/>
  <c r="Y249" i="9" s="1"/>
  <c r="DE238" i="9" a="1"/>
  <c r="DE238" i="9" s="1"/>
  <c r="GK249" i="9" a="1"/>
  <c r="GK249" i="9" s="1"/>
  <c r="HF238" i="9" a="1"/>
  <c r="HF238" i="9" s="1"/>
  <c r="BO223" i="9" a="1"/>
  <c r="BO223" i="9" s="1"/>
  <c r="EG177" i="9" a="1"/>
  <c r="EG177" i="9" s="1"/>
  <c r="GR206" i="9" a="1"/>
  <c r="GR206" i="9" s="1"/>
  <c r="HF190" i="9" a="1"/>
  <c r="HF190" i="9" s="1"/>
  <c r="GK165" i="9" a="1"/>
  <c r="GK165" i="9" s="1"/>
  <c r="AF153" i="9" a="1"/>
  <c r="AF153" i="9" s="1"/>
  <c r="AM138" i="9" a="1"/>
  <c r="AM138" i="9" s="1"/>
  <c r="Y101" i="9" a="1"/>
  <c r="Y101" i="9" s="1"/>
  <c r="DS77" i="9" a="1"/>
  <c r="DS77" i="9" s="1"/>
  <c r="EG54" i="9" a="1"/>
  <c r="EG54" i="9" s="1"/>
  <c r="GD270" i="9" a="1"/>
  <c r="GD270" i="9" s="1"/>
  <c r="IO274" i="9" a="1"/>
  <c r="IO274" i="9" s="1"/>
  <c r="IO165" i="9" a="1"/>
  <c r="IO165" i="9" s="1"/>
  <c r="BH238" i="9" a="1"/>
  <c r="BH238" i="9" s="1"/>
  <c r="DZ238" i="9" a="1"/>
  <c r="DZ238" i="9" s="1"/>
  <c r="FI223" i="9" a="1"/>
  <c r="FI223" i="9" s="1"/>
  <c r="BA206" i="9" a="1"/>
  <c r="BA206" i="9" s="1"/>
  <c r="IO101" i="9" a="1"/>
  <c r="IO101" i="9" s="1"/>
  <c r="CQ190" i="9" a="1"/>
  <c r="CQ190" i="9" s="1"/>
  <c r="FW154" i="9" a="1"/>
  <c r="FW154" i="9" s="1"/>
  <c r="FW189" i="9" a="1"/>
  <c r="FW189" i="9" s="1"/>
  <c r="FP169" i="9" a="1"/>
  <c r="FP169" i="9" s="1"/>
  <c r="IH222" i="9" a="1"/>
  <c r="IH222" i="9" s="1"/>
  <c r="EU235" i="9" a="1"/>
  <c r="EU235" i="9" s="1"/>
  <c r="CJ253" i="9" a="1"/>
  <c r="CJ253" i="9" s="1"/>
  <c r="DE257" i="9" a="1"/>
  <c r="DE257" i="9" s="1"/>
  <c r="IA273" i="9" a="1"/>
  <c r="IA273" i="9" s="1"/>
  <c r="BA242" i="9" a="1"/>
  <c r="BA242" i="9" s="1"/>
  <c r="BH235" i="9" a="1"/>
  <c r="BH235" i="9" s="1"/>
  <c r="GY253" i="9" a="1"/>
  <c r="GY253" i="9" s="1"/>
  <c r="CX236" i="9" a="1"/>
  <c r="CX236" i="9" s="1"/>
  <c r="AM214" i="9" a="1"/>
  <c r="AM214" i="9" s="1"/>
  <c r="DZ182" i="9" a="1"/>
  <c r="DZ182" i="9" s="1"/>
  <c r="HM106" i="9" a="1"/>
  <c r="HM106" i="9" s="1"/>
  <c r="Y106" i="9" a="1"/>
  <c r="Y106" i="9" s="1"/>
  <c r="FB86" i="9" a="1"/>
  <c r="FB86" i="9" s="1"/>
  <c r="IA74" i="9" a="1"/>
  <c r="IA74" i="9" s="1"/>
  <c r="BV222" i="9" a="1"/>
  <c r="BV222" i="9" s="1"/>
  <c r="BA190" i="9" a="1"/>
  <c r="BA190" i="9" s="1"/>
  <c r="BA169" i="9" a="1"/>
  <c r="BA169" i="9" s="1"/>
  <c r="CQ154" i="9" a="1"/>
  <c r="CQ154" i="9" s="1"/>
  <c r="CQ226" i="9" a="1"/>
  <c r="CQ226" i="9" s="1"/>
  <c r="CQ169" i="9" a="1"/>
  <c r="CQ169" i="9" s="1"/>
  <c r="FI257" i="9" a="1"/>
  <c r="FI257" i="9" s="1"/>
  <c r="DL139" i="9" a="1"/>
  <c r="DL139" i="9" s="1"/>
  <c r="IA70" i="9" a="1"/>
  <c r="IA70" i="9" s="1"/>
  <c r="EN273" i="9" a="1"/>
  <c r="EN273" i="9" s="1"/>
  <c r="FI214" i="9" a="1"/>
  <c r="FI214" i="9" s="1"/>
  <c r="GY190" i="9" a="1"/>
  <c r="GY190" i="9" s="1"/>
  <c r="EU213" i="9" a="1"/>
  <c r="EU213" i="9" s="1"/>
  <c r="FB182" i="9" a="1"/>
  <c r="FB182" i="9" s="1"/>
  <c r="CQ222" i="9" a="1"/>
  <c r="CQ222" i="9" s="1"/>
  <c r="CQ213" i="9" a="1"/>
  <c r="CQ213" i="9" s="1"/>
  <c r="CC257" i="9" a="1"/>
  <c r="CC257" i="9" s="1"/>
  <c r="DZ275" i="9" a="1"/>
  <c r="DZ275" i="9" s="1"/>
  <c r="EN189" i="9" a="1"/>
  <c r="EN189" i="9" s="1"/>
  <c r="AM273" i="9" a="1"/>
  <c r="AM273" i="9" s="1"/>
  <c r="BA189" i="9" a="1"/>
  <c r="BA189" i="9" s="1"/>
  <c r="GY214" i="9" a="1"/>
  <c r="GY214" i="9" s="1"/>
  <c r="AF74" i="9" a="1"/>
  <c r="AF74" i="9" s="1"/>
  <c r="CC288" i="9" a="1"/>
  <c r="CC288" i="9" s="1"/>
  <c r="GY268" i="9" a="1"/>
  <c r="GY268" i="9" s="1"/>
  <c r="FW273" i="9" a="1"/>
  <c r="FW273" i="9" s="1"/>
  <c r="AT273" i="9" a="1"/>
  <c r="AT273" i="9" s="1"/>
  <c r="Y253" i="9" a="1"/>
  <c r="Y253" i="9" s="1"/>
  <c r="DZ222" i="9" a="1"/>
  <c r="DZ222" i="9" s="1"/>
  <c r="BO246" i="9" a="1"/>
  <c r="BO246" i="9" s="1"/>
  <c r="HM190" i="9" a="1"/>
  <c r="HM190" i="9" s="1"/>
  <c r="DE213" i="9" a="1"/>
  <c r="DE213" i="9" s="1"/>
  <c r="DS165" i="9" a="1"/>
  <c r="DS165" i="9" s="1"/>
  <c r="AF140" i="9" a="1"/>
  <c r="AF140" i="9" s="1"/>
  <c r="FB244" i="9" a="1"/>
  <c r="FB244" i="9" s="1"/>
  <c r="DL212" i="9" a="1"/>
  <c r="DL212" i="9" s="1"/>
  <c r="CJ299" i="9" a="1"/>
  <c r="CJ299" i="9" s="1"/>
  <c r="GD299" i="9" a="1"/>
  <c r="GD299" i="9" s="1"/>
  <c r="DL299" i="9" a="1"/>
  <c r="DL299" i="9" s="1"/>
  <c r="GR241" i="9" a="1"/>
  <c r="GR241" i="9" s="1"/>
  <c r="IH212" i="9" a="1"/>
  <c r="IH212" i="9" s="1"/>
  <c r="CC171" i="9" a="1"/>
  <c r="CC171" i="9" s="1"/>
  <c r="Y95" i="9" a="1"/>
  <c r="Y95" i="9" s="1"/>
  <c r="IO71" i="9" a="1"/>
  <c r="IO71" i="9" s="1"/>
  <c r="AM71" i="9" a="1"/>
  <c r="AM71" i="9" s="1"/>
  <c r="EG30" i="9" a="1"/>
  <c r="EG30" i="9" s="1"/>
  <c r="CC48" i="9" a="1"/>
  <c r="CC48" i="9" s="1"/>
  <c r="CQ276" i="9" a="1"/>
  <c r="CQ276" i="9" s="1"/>
  <c r="AF212" i="9" a="1"/>
  <c r="AF212" i="9" s="1"/>
  <c r="CJ212" i="9" a="1"/>
  <c r="CJ212" i="9" s="1"/>
  <c r="EN276" i="9" a="1"/>
  <c r="EN276" i="9" s="1"/>
  <c r="AT276" i="9" a="1"/>
  <c r="AT276" i="9" s="1"/>
  <c r="DZ276" i="9" a="1"/>
  <c r="DZ276" i="9" s="1"/>
  <c r="EU204" i="9" a="1"/>
  <c r="EU204" i="9" s="1"/>
  <c r="GR299" i="9" a="1"/>
  <c r="GR299" i="9" s="1"/>
  <c r="BH276" i="9" a="1"/>
  <c r="BH276" i="9" s="1"/>
  <c r="GD212" i="9" a="1"/>
  <c r="GD212" i="9" s="1"/>
  <c r="DE268" i="9" a="1"/>
  <c r="DE268" i="9" s="1"/>
  <c r="IO299" i="9" a="1"/>
  <c r="IO299" i="9" s="1"/>
  <c r="FB291" i="9" a="1"/>
  <c r="FB291" i="9" s="1"/>
  <c r="AF268" i="9" a="1"/>
  <c r="AF268" i="9" s="1"/>
  <c r="Y276" i="9" a="1"/>
  <c r="Y276" i="9" s="1"/>
  <c r="FW299" i="9" a="1"/>
  <c r="FW299" i="9" s="1"/>
  <c r="HM276" i="9" a="1"/>
  <c r="HM276" i="9" s="1"/>
  <c r="Y244" i="9" a="1"/>
  <c r="Y244" i="9" s="1"/>
  <c r="EU236" i="9" a="1"/>
  <c r="EU236" i="9" s="1"/>
  <c r="AM140" i="9" a="1"/>
  <c r="AM140" i="9" s="1"/>
  <c r="BV205" i="9" a="1"/>
  <c r="BV205" i="9" s="1"/>
  <c r="FW205" i="9" a="1"/>
  <c r="FW205" i="9" s="1"/>
  <c r="IA269" i="9" a="1"/>
  <c r="IA269" i="9" s="1"/>
  <c r="DZ269" i="9" a="1"/>
  <c r="DZ269" i="9" s="1"/>
  <c r="GY269" i="9" a="1"/>
  <c r="GY269" i="9" s="1"/>
  <c r="IA183" i="9" a="1"/>
  <c r="IA183" i="9" s="1"/>
  <c r="GY183" i="9" a="1"/>
  <c r="GY183" i="9" s="1"/>
  <c r="DZ207" i="9" a="1"/>
  <c r="DZ207" i="9" s="1"/>
  <c r="IH182" i="9" a="1"/>
  <c r="IH182" i="9" s="1"/>
  <c r="EN284" i="9" a="1"/>
  <c r="EN284" i="9" s="1"/>
  <c r="DE284" i="9" a="1"/>
  <c r="DE284" i="9" s="1"/>
  <c r="DS269" i="9" a="1"/>
  <c r="DS269" i="9" s="1"/>
  <c r="HM246" i="9" a="1"/>
  <c r="HM246" i="9" s="1"/>
  <c r="HF214" i="9" a="1"/>
  <c r="HF214" i="9" s="1"/>
  <c r="GD207" i="9" a="1"/>
  <c r="GD207" i="9" s="1"/>
  <c r="EU183" i="9" a="1"/>
  <c r="EU183" i="9" s="1"/>
  <c r="BH182" i="9" a="1"/>
  <c r="BH182" i="9" s="1"/>
  <c r="GR110" i="9" a="1"/>
  <c r="GR110" i="9" s="1"/>
  <c r="HM57" i="9" a="1"/>
  <c r="HM57" i="9" s="1"/>
  <c r="Y62" i="9" a="1"/>
  <c r="Y62" i="9" s="1"/>
  <c r="GR180" i="9" a="1"/>
  <c r="GR180" i="9" s="1"/>
  <c r="CJ180" i="9" a="1"/>
  <c r="CJ180" i="9" s="1"/>
  <c r="AM116" i="9" a="1"/>
  <c r="AM116" i="9" s="1"/>
  <c r="DL116" i="9" a="1"/>
  <c r="DL116" i="9" s="1"/>
  <c r="CQ299" i="9" a="1"/>
  <c r="CQ299" i="9" s="1"/>
  <c r="FI299" i="9" a="1"/>
  <c r="FI299" i="9" s="1"/>
  <c r="DZ278" i="9" a="1"/>
  <c r="DZ278" i="9" s="1"/>
  <c r="IO269" i="9" a="1"/>
  <c r="IO269" i="9" s="1"/>
  <c r="CX260" i="9" a="1"/>
  <c r="CX260" i="9" s="1"/>
  <c r="EG244" i="9" a="1"/>
  <c r="EG244" i="9" s="1"/>
  <c r="GR220" i="9" a="1"/>
  <c r="GR220" i="9" s="1"/>
  <c r="CC253" i="9" a="1"/>
  <c r="CC253" i="9" s="1"/>
  <c r="BV253" i="9" a="1"/>
  <c r="BV253" i="9" s="1"/>
  <c r="GD246" i="9" a="1"/>
  <c r="GD246" i="9" s="1"/>
  <c r="DE207" i="9" a="1"/>
  <c r="DE207" i="9" s="1"/>
  <c r="HT159" i="9" a="1"/>
  <c r="HT159" i="9" s="1"/>
  <c r="IA148" i="9" a="1"/>
  <c r="IA148" i="9" s="1"/>
  <c r="AT233" i="9" a="1"/>
  <c r="AT233" i="9" s="1"/>
  <c r="DE233" i="9" a="1"/>
  <c r="DE233" i="9" s="1"/>
  <c r="HM299" i="9" a="1"/>
  <c r="HM299" i="9" s="1"/>
  <c r="HT278" i="9" a="1"/>
  <c r="HT278" i="9" s="1"/>
  <c r="GD269" i="9" a="1"/>
  <c r="GD269" i="9" s="1"/>
  <c r="BV276" i="9" a="1"/>
  <c r="BV276" i="9" s="1"/>
  <c r="FW260" i="9" a="1"/>
  <c r="FW260" i="9" s="1"/>
  <c r="BO229" i="9" a="1"/>
  <c r="BO229" i="9" s="1"/>
  <c r="GD244" i="9" a="1"/>
  <c r="GD244" i="9" s="1"/>
  <c r="DS220" i="9" a="1"/>
  <c r="DS220" i="9" s="1"/>
  <c r="HM229" i="9" a="1"/>
  <c r="HM229" i="9" s="1"/>
  <c r="DL253" i="9" a="1"/>
  <c r="DL253" i="9" s="1"/>
  <c r="FB246" i="9" a="1"/>
  <c r="FB246" i="9" s="1"/>
  <c r="IO246" i="9" a="1"/>
  <c r="IO246" i="9" s="1"/>
  <c r="AF214" i="9" a="1"/>
  <c r="AF214" i="9" s="1"/>
  <c r="DE214" i="9" a="1"/>
  <c r="DE214" i="9" s="1"/>
  <c r="BV207" i="9" a="1"/>
  <c r="BV207" i="9" s="1"/>
  <c r="GD183" i="9" a="1"/>
  <c r="GD183" i="9" s="1"/>
  <c r="EU159" i="9" a="1"/>
  <c r="EU159" i="9" s="1"/>
  <c r="FW182" i="9" a="1"/>
  <c r="FW182" i="9" s="1"/>
  <c r="Y159" i="9" a="1"/>
  <c r="Y159" i="9" s="1"/>
  <c r="EG148" i="9" a="1"/>
  <c r="EG148" i="9" s="1"/>
  <c r="FI105" i="9" a="1"/>
  <c r="FI105" i="9" s="1"/>
  <c r="HM58" i="9" a="1"/>
  <c r="HM58" i="9" s="1"/>
  <c r="IA299" i="9" a="1"/>
  <c r="IA299" i="9" s="1"/>
  <c r="HF291" i="9" a="1"/>
  <c r="HF291" i="9" s="1"/>
  <c r="Y269" i="9" a="1"/>
  <c r="Y269" i="9" s="1"/>
  <c r="FB276" i="9" a="1"/>
  <c r="FB276" i="9" s="1"/>
  <c r="BO276" i="9" a="1"/>
  <c r="BO276" i="9" s="1"/>
  <c r="CQ242" i="9" a="1"/>
  <c r="CQ242" i="9" s="1"/>
  <c r="DE253" i="9" a="1"/>
  <c r="DE253" i="9" s="1"/>
  <c r="HM244" i="9" a="1"/>
  <c r="HM244" i="9" s="1"/>
  <c r="AF241" i="9" a="1"/>
  <c r="AF241" i="9" s="1"/>
  <c r="FP253" i="9" a="1"/>
  <c r="FP253" i="9" s="1"/>
  <c r="IA246" i="9" a="1"/>
  <c r="IA246" i="9" s="1"/>
  <c r="EU214" i="9" a="1"/>
  <c r="EU214" i="9" s="1"/>
  <c r="CJ183" i="9" a="1"/>
  <c r="CJ183" i="9" s="1"/>
  <c r="BA193" i="9" a="1"/>
  <c r="BA193" i="9" s="1"/>
  <c r="FB151" i="9" a="1"/>
  <c r="FB151" i="9" s="1"/>
  <c r="CC182" i="9" a="1"/>
  <c r="CC182" i="9" s="1"/>
  <c r="BA162" i="9" a="1"/>
  <c r="BA162" i="9" s="1"/>
  <c r="BO162" i="9" a="1"/>
  <c r="BO162" i="9" s="1"/>
  <c r="BV162" i="9" a="1"/>
  <c r="BV162" i="9" s="1"/>
  <c r="BA148" i="9" a="1"/>
  <c r="BA148" i="9" s="1"/>
  <c r="FW130" i="9" a="1"/>
  <c r="FW130" i="9" s="1"/>
  <c r="BV130" i="9" a="1"/>
  <c r="BV130" i="9" s="1"/>
  <c r="FI116" i="9" a="1"/>
  <c r="FI116" i="9" s="1"/>
  <c r="IA95" i="9" a="1"/>
  <c r="IA95" i="9" s="1"/>
  <c r="EG71" i="9" a="1"/>
  <c r="EG71" i="9" s="1"/>
  <c r="AF71" i="9" a="1"/>
  <c r="AF71" i="9" s="1"/>
  <c r="EU71" i="9" a="1"/>
  <c r="EU71" i="9" s="1"/>
  <c r="HT30" i="9" a="1"/>
  <c r="HT30" i="9" s="1"/>
  <c r="DZ48" i="9" a="1"/>
  <c r="DZ48" i="9" s="1"/>
  <c r="GK296" i="9" a="1"/>
  <c r="GK296" i="9" s="1"/>
  <c r="HM296" i="9" a="1"/>
  <c r="HM296" i="9" s="1"/>
  <c r="HF159" i="9" a="1"/>
  <c r="HF159" i="9" s="1"/>
  <c r="GD159" i="9" a="1"/>
  <c r="GD159" i="9" s="1"/>
  <c r="HT214" i="9" a="1"/>
  <c r="HT214" i="9" s="1"/>
  <c r="CX214" i="9" a="1"/>
  <c r="CX214" i="9" s="1"/>
  <c r="EN214" i="9" a="1"/>
  <c r="EN214" i="9" s="1"/>
  <c r="DL214" i="9" a="1"/>
  <c r="DL214" i="9" s="1"/>
  <c r="BO214" i="9" a="1"/>
  <c r="BO214" i="9" s="1"/>
  <c r="DZ271" i="9" a="1"/>
  <c r="DZ271" i="9" s="1"/>
  <c r="GR291" i="9" a="1"/>
  <c r="GR291" i="9" s="1"/>
  <c r="IH253" i="9" a="1"/>
  <c r="IH253" i="9" s="1"/>
  <c r="DL207" i="9" a="1"/>
  <c r="DL207" i="9" s="1"/>
  <c r="EG207" i="9" a="1"/>
  <c r="EG207" i="9" s="1"/>
  <c r="FP207" i="9" a="1"/>
  <c r="FP207" i="9" s="1"/>
  <c r="GR207" i="9" a="1"/>
  <c r="GR207" i="9" s="1"/>
  <c r="FW269" i="9" a="1"/>
  <c r="FW269" i="9" s="1"/>
  <c r="BA183" i="9" a="1"/>
  <c r="BA183" i="9" s="1"/>
  <c r="BV267" i="9" a="1"/>
  <c r="BV267" i="9" s="1"/>
  <c r="DZ267" i="9" a="1"/>
  <c r="DZ267" i="9" s="1"/>
  <c r="FP278" i="9" a="1"/>
  <c r="FP278" i="9" s="1"/>
  <c r="BV278" i="9" a="1"/>
  <c r="BV278" i="9" s="1"/>
  <c r="EG294" i="9" a="1"/>
  <c r="EG294" i="9" s="1"/>
  <c r="FB299" i="9" a="1"/>
  <c r="FB299" i="9" s="1"/>
  <c r="EU299" i="9" a="1"/>
  <c r="EU299" i="9" s="1"/>
  <c r="AM269" i="9" a="1"/>
  <c r="AM269" i="9" s="1"/>
  <c r="AF269" i="9" a="1"/>
  <c r="AF269" i="9" s="1"/>
  <c r="CC267" i="9" a="1"/>
  <c r="CC267" i="9" s="1"/>
  <c r="CJ276" i="9" a="1"/>
  <c r="CJ276" i="9" s="1"/>
  <c r="EN233" i="9" a="1"/>
  <c r="EN233" i="9" s="1"/>
  <c r="HF244" i="9" a="1"/>
  <c r="HF244" i="9" s="1"/>
  <c r="BV244" i="9" a="1"/>
  <c r="BV244" i="9" s="1"/>
  <c r="EN253" i="9" a="1"/>
  <c r="EN253" i="9" s="1"/>
  <c r="BO253" i="9" a="1"/>
  <c r="BO253" i="9" s="1"/>
  <c r="DE246" i="9" a="1"/>
  <c r="DE246" i="9" s="1"/>
  <c r="BH214" i="9" a="1"/>
  <c r="BH214" i="9" s="1"/>
  <c r="EN207" i="9" a="1"/>
  <c r="EN207" i="9" s="1"/>
  <c r="DS183" i="9" a="1"/>
  <c r="DS183" i="9" s="1"/>
  <c r="Y180" i="9" a="1"/>
  <c r="Y180" i="9" s="1"/>
  <c r="HT145" i="9" a="1"/>
  <c r="HT145" i="9" s="1"/>
  <c r="FW145" i="9" a="1"/>
  <c r="FW145" i="9" s="1"/>
  <c r="HT162" i="9" a="1"/>
  <c r="HT162" i="9" s="1"/>
  <c r="AM162" i="9" a="1"/>
  <c r="AM162" i="9" s="1"/>
  <c r="Y130" i="9" a="1"/>
  <c r="Y130" i="9" s="1"/>
  <c r="HT130" i="9" a="1"/>
  <c r="HT130" i="9" s="1"/>
  <c r="IH130" i="9" a="1"/>
  <c r="IH130" i="9" s="1"/>
  <c r="EU106" i="9" a="1"/>
  <c r="EU106" i="9" s="1"/>
  <c r="BA95" i="9" a="1"/>
  <c r="BA95" i="9" s="1"/>
  <c r="AT71" i="9" a="1"/>
  <c r="AT71" i="9" s="1"/>
  <c r="FB71" i="9" a="1"/>
  <c r="FB71" i="9" s="1"/>
  <c r="GD71" i="9" a="1"/>
  <c r="GD71" i="9" s="1"/>
  <c r="IA260" i="9" a="1"/>
  <c r="IA260" i="9" s="1"/>
  <c r="GY260" i="9" a="1"/>
  <c r="GY260" i="9" s="1"/>
  <c r="AT196" i="9" a="1"/>
  <c r="AT196" i="9" s="1"/>
  <c r="BA196" i="9" a="1"/>
  <c r="BA196" i="9" s="1"/>
  <c r="BV182" i="9" a="1"/>
  <c r="BV182" i="9" s="1"/>
  <c r="HT182" i="9" a="1"/>
  <c r="HT182" i="9" s="1"/>
  <c r="EU182" i="9" a="1"/>
  <c r="EU182" i="9" s="1"/>
  <c r="GK182" i="9" a="1"/>
  <c r="GK182" i="9" s="1"/>
  <c r="EN182" i="9" a="1"/>
  <c r="EN182" i="9" s="1"/>
  <c r="EU269" i="9" a="1"/>
  <c r="EU269" i="9" s="1"/>
  <c r="HT246" i="9" a="1"/>
  <c r="HT246" i="9" s="1"/>
  <c r="GR214" i="9" a="1"/>
  <c r="GR214" i="9" s="1"/>
  <c r="HM207" i="9" a="1"/>
  <c r="HM207" i="9" s="1"/>
  <c r="GK183" i="9" a="1"/>
  <c r="GK183" i="9" s="1"/>
  <c r="GR182" i="9" a="1"/>
  <c r="GR182" i="9" s="1"/>
  <c r="GK253" i="9" a="1"/>
  <c r="GK253" i="9" s="1"/>
  <c r="EG276" i="9" a="1"/>
  <c r="EG276" i="9" s="1"/>
  <c r="GD276" i="9" a="1"/>
  <c r="GD276" i="9" s="1"/>
  <c r="BV212" i="9" a="1"/>
  <c r="BV212" i="9" s="1"/>
  <c r="HF212" i="9" a="1"/>
  <c r="HF212" i="9" s="1"/>
  <c r="AT84" i="9" a="1"/>
  <c r="AT84" i="9" s="1"/>
  <c r="CX84" i="9" a="1"/>
  <c r="CX84" i="9" s="1"/>
  <c r="DL291" i="9" a="1"/>
  <c r="DL291" i="9" s="1"/>
  <c r="DS246" i="9" a="1"/>
  <c r="DS246" i="9" s="1"/>
  <c r="GR246" i="9" a="1"/>
  <c r="GR246" i="9" s="1"/>
  <c r="AT246" i="9" a="1"/>
  <c r="AT246" i="9" s="1"/>
  <c r="BH246" i="9" a="1"/>
  <c r="BH246" i="9" s="1"/>
  <c r="CJ246" i="9" a="1"/>
  <c r="CJ246" i="9" s="1"/>
  <c r="FI253" i="9" a="1"/>
  <c r="FI253" i="9" s="1"/>
  <c r="CQ294" i="9" a="1"/>
  <c r="CQ294" i="9" s="1"/>
  <c r="GK269" i="9" a="1"/>
  <c r="GK269" i="9" s="1"/>
  <c r="HF267" i="9" a="1"/>
  <c r="HF267" i="9" s="1"/>
  <c r="BH229" i="9" a="1"/>
  <c r="BH229" i="9" s="1"/>
  <c r="HT253" i="9" a="1"/>
  <c r="HT253" i="9" s="1"/>
  <c r="BH299" i="9" a="1"/>
  <c r="BH299" i="9" s="1"/>
  <c r="BA299" i="9" a="1"/>
  <c r="BA299" i="9" s="1"/>
  <c r="CQ267" i="9" a="1"/>
  <c r="CQ267" i="9" s="1"/>
  <c r="GR276" i="9" a="1"/>
  <c r="GR276" i="9" s="1"/>
  <c r="BA214" i="9" a="1"/>
  <c r="BA214" i="9" s="1"/>
  <c r="DS182" i="9" a="1"/>
  <c r="DS182" i="9" s="1"/>
  <c r="DZ93" i="9" a="1"/>
  <c r="DZ93" i="9" s="1"/>
  <c r="BV93" i="9" a="1"/>
  <c r="BV93" i="9" s="1"/>
  <c r="AF217" i="9" a="1"/>
  <c r="AF217" i="9" s="1"/>
  <c r="IA217" i="9" a="1"/>
  <c r="IA217" i="9" s="1"/>
  <c r="FI145" i="9" a="1"/>
  <c r="FI145" i="9" s="1"/>
  <c r="AT145" i="9" a="1"/>
  <c r="AT145" i="9" s="1"/>
  <c r="BV145" i="9" a="1"/>
  <c r="BV145" i="9" s="1"/>
  <c r="CJ145" i="9" a="1"/>
  <c r="CJ145" i="9" s="1"/>
  <c r="BV95" i="9" a="1"/>
  <c r="BV95" i="9" s="1"/>
  <c r="IO95" i="9" a="1"/>
  <c r="IO95" i="9" s="1"/>
  <c r="CX95" i="9" a="1"/>
  <c r="CX95" i="9" s="1"/>
  <c r="GD95" i="9" a="1"/>
  <c r="GD95" i="9" s="1"/>
  <c r="HT95" i="9" a="1"/>
  <c r="HT95" i="9" s="1"/>
  <c r="FW95" i="9" a="1"/>
  <c r="FW95" i="9" s="1"/>
  <c r="CC71" i="9" a="1"/>
  <c r="CC71" i="9" s="1"/>
  <c r="IA71" i="9" a="1"/>
  <c r="IA71" i="9" s="1"/>
  <c r="GR71" i="9" a="1"/>
  <c r="GR71" i="9" s="1"/>
  <c r="DZ71" i="9" a="1"/>
  <c r="DZ71" i="9" s="1"/>
  <c r="CX71" i="9" a="1"/>
  <c r="CX71" i="9" s="1"/>
  <c r="GY71" i="9" a="1"/>
  <c r="GY71" i="9" s="1"/>
  <c r="BA71" i="9" a="1"/>
  <c r="BA71" i="9" s="1"/>
  <c r="FP71" i="9" a="1"/>
  <c r="FP71" i="9" s="1"/>
  <c r="Y71" i="9" a="1"/>
  <c r="Y71" i="9" s="1"/>
  <c r="GY30" i="9" a="1"/>
  <c r="GY30" i="9" s="1"/>
  <c r="FB30" i="9" a="1"/>
  <c r="FB30" i="9" s="1"/>
  <c r="HF30" i="9" a="1"/>
  <c r="HF30" i="9" s="1"/>
  <c r="IO30" i="9" a="1"/>
  <c r="IO30" i="9" s="1"/>
  <c r="IA48" i="9" a="1"/>
  <c r="IA48" i="9" s="1"/>
  <c r="BH48" i="9" a="1"/>
  <c r="BH48" i="9" s="1"/>
  <c r="IO48" i="9" a="1"/>
  <c r="IO48" i="9" s="1"/>
  <c r="IH48" i="9" a="1"/>
  <c r="IH48" i="9" s="1"/>
  <c r="Y48" i="9" a="1"/>
  <c r="Y48" i="9" s="1"/>
  <c r="DS162" i="9" a="1"/>
  <c r="DS162" i="9" s="1"/>
  <c r="FW162" i="9" a="1"/>
  <c r="FW162" i="9" s="1"/>
  <c r="AT162" i="9" a="1"/>
  <c r="AT162" i="9" s="1"/>
  <c r="GK162" i="9" a="1"/>
  <c r="GK162" i="9" s="1"/>
  <c r="EN162" i="9" a="1"/>
  <c r="EN162" i="9" s="1"/>
  <c r="DL162" i="9" a="1"/>
  <c r="DL162" i="9" s="1"/>
  <c r="HF162" i="9" a="1"/>
  <c r="HF162" i="9" s="1"/>
  <c r="BH162" i="9" a="1"/>
  <c r="BH162" i="9" s="1"/>
  <c r="DE162" i="9" a="1"/>
  <c r="DE162" i="9" s="1"/>
  <c r="DE130" i="9" a="1"/>
  <c r="DE130" i="9" s="1"/>
  <c r="HM130" i="9" a="1"/>
  <c r="HM130" i="9" s="1"/>
  <c r="HF130" i="9" a="1"/>
  <c r="HF130" i="9" s="1"/>
  <c r="FI130" i="9" a="1"/>
  <c r="FI130" i="9" s="1"/>
  <c r="BO130" i="9" a="1"/>
  <c r="BO130" i="9" s="1"/>
  <c r="DS130" i="9" a="1"/>
  <c r="DS130" i="9" s="1"/>
  <c r="GD130" i="9" a="1"/>
  <c r="GD130" i="9" s="1"/>
  <c r="CJ130" i="9" a="1"/>
  <c r="CJ130" i="9" s="1"/>
  <c r="IO130" i="9" a="1"/>
  <c r="IO130" i="9" s="1"/>
  <c r="BV262" i="9" a="1"/>
  <c r="BV262" i="9" s="1"/>
  <c r="BO262" i="9" a="1"/>
  <c r="BO262" i="9" s="1"/>
  <c r="GR262" i="9" a="1"/>
  <c r="GR262" i="9" s="1"/>
  <c r="Y262" i="9" a="1"/>
  <c r="Y262" i="9" s="1"/>
  <c r="HF262" i="9" a="1"/>
  <c r="HF262" i="9" s="1"/>
  <c r="GY262" i="9" a="1"/>
  <c r="GY262" i="9" s="1"/>
  <c r="FW230" i="9" a="1"/>
  <c r="FW230" i="9" s="1"/>
  <c r="IH230" i="9" a="1"/>
  <c r="IH230" i="9" s="1"/>
  <c r="FB230" i="9" a="1"/>
  <c r="FB230" i="9" s="1"/>
  <c r="FP230" i="9" a="1"/>
  <c r="FP230" i="9" s="1"/>
  <c r="GY230" i="9" a="1"/>
  <c r="GY230" i="9" s="1"/>
  <c r="CQ198" i="9" a="1"/>
  <c r="CQ198" i="9" s="1"/>
  <c r="EN198" i="9" a="1"/>
  <c r="EN198" i="9" s="1"/>
  <c r="FI198" i="9" a="1"/>
  <c r="FI198" i="9" s="1"/>
  <c r="DE198" i="9" a="1"/>
  <c r="DE198" i="9" s="1"/>
  <c r="CJ280" i="9" a="1"/>
  <c r="CJ280" i="9" s="1"/>
  <c r="BH198" i="9" a="1"/>
  <c r="BH198" i="9" s="1"/>
  <c r="EG198" i="9" a="1"/>
  <c r="EG198" i="9" s="1"/>
  <c r="AM198" i="9" a="1"/>
  <c r="AM198" i="9" s="1"/>
  <c r="CC198" i="9" a="1"/>
  <c r="CC198" i="9" s="1"/>
  <c r="FW198" i="9" a="1"/>
  <c r="FW198" i="9" s="1"/>
  <c r="EG239" i="9" a="1"/>
  <c r="EG239" i="9" s="1"/>
  <c r="EN239" i="9" a="1"/>
  <c r="EN239" i="9" s="1"/>
  <c r="CX239" i="9" a="1"/>
  <c r="CX239" i="9" s="1"/>
  <c r="FI194" i="9" a="1"/>
  <c r="FI194" i="9" s="1"/>
  <c r="CQ194" i="9" a="1"/>
  <c r="CQ194" i="9" s="1"/>
  <c r="CQ233" i="9" a="1"/>
  <c r="CQ233" i="9" s="1"/>
  <c r="FB241" i="9" a="1"/>
  <c r="FB241" i="9" s="1"/>
  <c r="AF233" i="9" a="1"/>
  <c r="AF233" i="9" s="1"/>
  <c r="AT241" i="9" a="1"/>
  <c r="AT241" i="9" s="1"/>
  <c r="IH241" i="9" a="1"/>
  <c r="IH241" i="9" s="1"/>
  <c r="FI233" i="9" a="1"/>
  <c r="FI233" i="9" s="1"/>
  <c r="GK236" i="9" a="1"/>
  <c r="GK236" i="9" s="1"/>
  <c r="HM193" i="9" a="1"/>
  <c r="HM193" i="9" s="1"/>
  <c r="FB172" i="9" a="1"/>
  <c r="FB172" i="9" s="1"/>
  <c r="GD135" i="9" a="1"/>
  <c r="GD135" i="9" s="1"/>
  <c r="CC93" i="9" a="1"/>
  <c r="CC93" i="9" s="1"/>
  <c r="EU303" i="9" a="1"/>
  <c r="EU303" i="9" s="1"/>
  <c r="CJ303" i="9" a="1"/>
  <c r="CJ303" i="9" s="1"/>
  <c r="IA44" i="9" a="1"/>
  <c r="IA44" i="9" s="1"/>
  <c r="FI44" i="9" a="1"/>
  <c r="FI44" i="9" s="1"/>
  <c r="FP261" i="9" a="1"/>
  <c r="FP261" i="9" s="1"/>
  <c r="BV268" i="9" a="1"/>
  <c r="BV268" i="9" s="1"/>
  <c r="DZ261" i="9" a="1"/>
  <c r="DZ261" i="9" s="1"/>
  <c r="BA241" i="9" a="1"/>
  <c r="BA241" i="9" s="1"/>
  <c r="DZ233" i="9" a="1"/>
  <c r="DZ233" i="9" s="1"/>
  <c r="Y241" i="9" a="1"/>
  <c r="Y241" i="9" s="1"/>
  <c r="AT236" i="9" a="1"/>
  <c r="AT236" i="9" s="1"/>
  <c r="IO179" i="9" a="1"/>
  <c r="IO179" i="9" s="1"/>
  <c r="GK191" i="9" a="1"/>
  <c r="GK191" i="9" s="1"/>
  <c r="FI193" i="9" a="1"/>
  <c r="FI193" i="9" s="1"/>
  <c r="Y172" i="9" a="1"/>
  <c r="Y172" i="9" s="1"/>
  <c r="DE135" i="9" a="1"/>
  <c r="DE135" i="9" s="1"/>
  <c r="AM93" i="9" a="1"/>
  <c r="AM93" i="9" s="1"/>
  <c r="CC39" i="9" a="1"/>
  <c r="CC39" i="9" s="1"/>
  <c r="IH39" i="9" a="1"/>
  <c r="IH39" i="9" s="1"/>
  <c r="AM268" i="9" a="1"/>
  <c r="AM268" i="9" s="1"/>
  <c r="CC268" i="9" a="1"/>
  <c r="CC268" i="9" s="1"/>
  <c r="BA268" i="9" a="1"/>
  <c r="BA268" i="9" s="1"/>
  <c r="CQ268" i="9" a="1"/>
  <c r="CQ268" i="9" s="1"/>
  <c r="FB268" i="9" a="1"/>
  <c r="FB268" i="9" s="1"/>
  <c r="EU268" i="9" a="1"/>
  <c r="EU268" i="9" s="1"/>
  <c r="BH268" i="9" a="1"/>
  <c r="BH268" i="9" s="1"/>
  <c r="HM268" i="9" a="1"/>
  <c r="HM268" i="9" s="1"/>
  <c r="IH268" i="9" a="1"/>
  <c r="IH268" i="9" s="1"/>
  <c r="AT268" i="9" a="1"/>
  <c r="AT268" i="9" s="1"/>
  <c r="DZ268" i="9" a="1"/>
  <c r="DZ268" i="9" s="1"/>
  <c r="Y268" i="9" a="1"/>
  <c r="Y268" i="9" s="1"/>
  <c r="FP268" i="9" a="1"/>
  <c r="FP268" i="9" s="1"/>
  <c r="DS268" i="9" a="1"/>
  <c r="DS268" i="9" s="1"/>
  <c r="BO268" i="9" a="1"/>
  <c r="BO268" i="9" s="1"/>
  <c r="HF204" i="9" a="1"/>
  <c r="HF204" i="9" s="1"/>
  <c r="EG204" i="9" a="1"/>
  <c r="EG204" i="9" s="1"/>
  <c r="Y204" i="9" a="1"/>
  <c r="Y204" i="9" s="1"/>
  <c r="FB204" i="9" a="1"/>
  <c r="FB204" i="9" s="1"/>
  <c r="HT204" i="9" a="1"/>
  <c r="HT204" i="9" s="1"/>
  <c r="IA204" i="9" a="1"/>
  <c r="IA204" i="9" s="1"/>
  <c r="DL204" i="9" a="1"/>
  <c r="DL204" i="9" s="1"/>
  <c r="FI204" i="9" a="1"/>
  <c r="FI204" i="9" s="1"/>
  <c r="GK204" i="9" a="1"/>
  <c r="GK204" i="9" s="1"/>
  <c r="BV204" i="9" a="1"/>
  <c r="BV204" i="9" s="1"/>
  <c r="HM204" i="9" a="1"/>
  <c r="HM204" i="9" s="1"/>
  <c r="DZ204" i="9" a="1"/>
  <c r="DZ204" i="9" s="1"/>
  <c r="DE204" i="9" a="1"/>
  <c r="DE204" i="9" s="1"/>
  <c r="AF204" i="9" a="1"/>
  <c r="AF204" i="9" s="1"/>
  <c r="BO204" i="9" a="1"/>
  <c r="BO204" i="9" s="1"/>
  <c r="CQ140" i="9" a="1"/>
  <c r="CQ140" i="9" s="1"/>
  <c r="HF140" i="9" a="1"/>
  <c r="HF140" i="9" s="1"/>
  <c r="GR140" i="9" a="1"/>
  <c r="GR140" i="9" s="1"/>
  <c r="BV140" i="9" a="1"/>
  <c r="BV140" i="9" s="1"/>
  <c r="HT140" i="9" a="1"/>
  <c r="HT140" i="9" s="1"/>
  <c r="EU140" i="9" a="1"/>
  <c r="EU140" i="9" s="1"/>
  <c r="FB140" i="9" a="1"/>
  <c r="FB140" i="9" s="1"/>
  <c r="Y140" i="9" a="1"/>
  <c r="Y140" i="9" s="1"/>
  <c r="FP140" i="9" a="1"/>
  <c r="FP140" i="9" s="1"/>
  <c r="GD140" i="9" a="1"/>
  <c r="GD140" i="9" s="1"/>
  <c r="IA140" i="9" a="1"/>
  <c r="IA140" i="9" s="1"/>
  <c r="EG140" i="9" a="1"/>
  <c r="EG140" i="9" s="1"/>
  <c r="DE140" i="9" a="1"/>
  <c r="DE140" i="9" s="1"/>
  <c r="EN140" i="9" a="1"/>
  <c r="EN140" i="9" s="1"/>
  <c r="DL140" i="9" a="1"/>
  <c r="DL140" i="9" s="1"/>
  <c r="CJ140" i="9" a="1"/>
  <c r="CJ140" i="9" s="1"/>
  <c r="BA215" i="9" a="1"/>
  <c r="BA215" i="9" s="1"/>
  <c r="HM215" i="9" a="1"/>
  <c r="HM215" i="9" s="1"/>
  <c r="Y258" i="9" a="1"/>
  <c r="Y258" i="9" s="1"/>
  <c r="IO258" i="9" a="1"/>
  <c r="IO258" i="9" s="1"/>
  <c r="CJ258" i="9" a="1"/>
  <c r="CJ258" i="9" s="1"/>
  <c r="FP258" i="9" a="1"/>
  <c r="FP258" i="9" s="1"/>
  <c r="BV258" i="9" a="1"/>
  <c r="BV258" i="9" s="1"/>
  <c r="AF258" i="9" a="1"/>
  <c r="AF258" i="9" s="1"/>
  <c r="FI258" i="9" a="1"/>
  <c r="FI258" i="9" s="1"/>
  <c r="CQ258" i="9" a="1"/>
  <c r="CQ258" i="9" s="1"/>
  <c r="AT261" i="9" a="1"/>
  <c r="AT261" i="9" s="1"/>
  <c r="DL268" i="9" a="1"/>
  <c r="DL268" i="9" s="1"/>
  <c r="GR268" i="9" a="1"/>
  <c r="GR268" i="9" s="1"/>
  <c r="EN268" i="9" a="1"/>
  <c r="EN268" i="9" s="1"/>
  <c r="DL241" i="9" a="1"/>
  <c r="DL241" i="9" s="1"/>
  <c r="BV236" i="9" a="1"/>
  <c r="BV236" i="9" s="1"/>
  <c r="DE236" i="9" a="1"/>
  <c r="DE236" i="9" s="1"/>
  <c r="GR179" i="9" a="1"/>
  <c r="GR179" i="9" s="1"/>
  <c r="IH204" i="9" a="1"/>
  <c r="IH204" i="9" s="1"/>
  <c r="CX193" i="9" a="1"/>
  <c r="CX193" i="9" s="1"/>
  <c r="FW135" i="9" a="1"/>
  <c r="FW135" i="9" s="1"/>
  <c r="HF93" i="9" a="1"/>
  <c r="HF93" i="9" s="1"/>
  <c r="BO93" i="9" a="1"/>
  <c r="BO93" i="9" s="1"/>
  <c r="IA39" i="9" a="1"/>
  <c r="IA39" i="9" s="1"/>
  <c r="CQ38" i="9" a="1"/>
  <c r="CQ38" i="9" s="1"/>
  <c r="IA172" i="9" a="1"/>
  <c r="IA172" i="9" s="1"/>
  <c r="EG172" i="9" a="1"/>
  <c r="EG172" i="9" s="1"/>
  <c r="HF172" i="9" a="1"/>
  <c r="HF172" i="9" s="1"/>
  <c r="FP172" i="9" a="1"/>
  <c r="FP172" i="9" s="1"/>
  <c r="GD172" i="9" a="1"/>
  <c r="GD172" i="9" s="1"/>
  <c r="DE172" i="9" a="1"/>
  <c r="DE172" i="9" s="1"/>
  <c r="IO172" i="9" a="1"/>
  <c r="IO172" i="9" s="1"/>
  <c r="GY172" i="9" a="1"/>
  <c r="GY172" i="9" s="1"/>
  <c r="CQ172" i="9" a="1"/>
  <c r="CQ172" i="9" s="1"/>
  <c r="HT172" i="9" a="1"/>
  <c r="HT172" i="9" s="1"/>
  <c r="BA172" i="9" a="1"/>
  <c r="BA172" i="9" s="1"/>
  <c r="CX172" i="9" a="1"/>
  <c r="CX172" i="9" s="1"/>
  <c r="DZ172" i="9" a="1"/>
  <c r="DZ172" i="9" s="1"/>
  <c r="GR172" i="9" a="1"/>
  <c r="GR172" i="9" s="1"/>
  <c r="EU172" i="9" a="1"/>
  <c r="EU172" i="9" s="1"/>
  <c r="FW172" i="9" a="1"/>
  <c r="FW172" i="9" s="1"/>
  <c r="GK172" i="9" a="1"/>
  <c r="GK172" i="9" s="1"/>
  <c r="EN172" i="9" a="1"/>
  <c r="EN172" i="9" s="1"/>
  <c r="BV172" i="9" a="1"/>
  <c r="BV172" i="9" s="1"/>
  <c r="IH172" i="9" a="1"/>
  <c r="IH172" i="9" s="1"/>
  <c r="CJ172" i="9" a="1"/>
  <c r="CJ172" i="9" s="1"/>
  <c r="DL172" i="9" a="1"/>
  <c r="DL172" i="9" s="1"/>
  <c r="AM172" i="9" a="1"/>
  <c r="AM172" i="9" s="1"/>
  <c r="HM172" i="9" a="1"/>
  <c r="HM172" i="9" s="1"/>
  <c r="GD108" i="9" a="1"/>
  <c r="GD108" i="9" s="1"/>
  <c r="GR108" i="9" a="1"/>
  <c r="GR108" i="9" s="1"/>
  <c r="EG108" i="9" a="1"/>
  <c r="EG108" i="9" s="1"/>
  <c r="DS76" i="9" a="1"/>
  <c r="DS76" i="9" s="1"/>
  <c r="GR76" i="9" a="1"/>
  <c r="GR76" i="9" s="1"/>
  <c r="IO33" i="9" a="1"/>
  <c r="IO33" i="9" s="1"/>
  <c r="GY33" i="9" a="1"/>
  <c r="GY33" i="9" s="1"/>
  <c r="HT275" i="9" a="1"/>
  <c r="HT275" i="9" s="1"/>
  <c r="IA275" i="9" a="1"/>
  <c r="IA275" i="9" s="1"/>
  <c r="EU275" i="9" a="1"/>
  <c r="EU275" i="9" s="1"/>
  <c r="AT275" i="9" a="1"/>
  <c r="AT275" i="9" s="1"/>
  <c r="GR275" i="9" a="1"/>
  <c r="GR275" i="9" s="1"/>
  <c r="EG261" i="9" a="1"/>
  <c r="EG261" i="9" s="1"/>
  <c r="GD268" i="9" a="1"/>
  <c r="GD268" i="9" s="1"/>
  <c r="CC258" i="9" a="1"/>
  <c r="CC258" i="9" s="1"/>
  <c r="BO241" i="9" a="1"/>
  <c r="BO241" i="9" s="1"/>
  <c r="DS236" i="9" a="1"/>
  <c r="DS236" i="9" s="1"/>
  <c r="HF215" i="9" a="1"/>
  <c r="HF215" i="9" s="1"/>
  <c r="FP179" i="9" a="1"/>
  <c r="FP179" i="9" s="1"/>
  <c r="FP204" i="9" a="1"/>
  <c r="FP204" i="9" s="1"/>
  <c r="HT179" i="9" a="1"/>
  <c r="HT179" i="9" s="1"/>
  <c r="EN193" i="9" a="1"/>
  <c r="EN193" i="9" s="1"/>
  <c r="FI172" i="9" a="1"/>
  <c r="FI172" i="9" s="1"/>
  <c r="CC172" i="9" a="1"/>
  <c r="CC172" i="9" s="1"/>
  <c r="GY135" i="9" a="1"/>
  <c r="GY135" i="9" s="1"/>
  <c r="FP93" i="9" a="1"/>
  <c r="FP93" i="9" s="1"/>
  <c r="FB108" i="9" a="1"/>
  <c r="FB108" i="9" s="1"/>
  <c r="HF38" i="9" a="1"/>
  <c r="HF38" i="9" s="1"/>
  <c r="IH259" i="9" a="1"/>
  <c r="IH259" i="9" s="1"/>
  <c r="FW259" i="9" a="1"/>
  <c r="FW259" i="9" s="1"/>
  <c r="Y259" i="9" a="1"/>
  <c r="Y259" i="9" s="1"/>
  <c r="AT259" i="9" a="1"/>
  <c r="AT259" i="9" s="1"/>
  <c r="GR261" i="9" a="1"/>
  <c r="GR261" i="9" s="1"/>
  <c r="CJ268" i="9" a="1"/>
  <c r="CJ268" i="9" s="1"/>
  <c r="AM233" i="9" a="1"/>
  <c r="AM233" i="9" s="1"/>
  <c r="DL217" i="9" a="1"/>
  <c r="DL217" i="9" s="1"/>
  <c r="AM179" i="9" a="1"/>
  <c r="AM179" i="9" s="1"/>
  <c r="AT204" i="9" a="1"/>
  <c r="AT204" i="9" s="1"/>
  <c r="DL193" i="9" a="1"/>
  <c r="DL193" i="9" s="1"/>
  <c r="GD193" i="9" a="1"/>
  <c r="GD193" i="9" s="1"/>
  <c r="AT172" i="9" a="1"/>
  <c r="AT172" i="9" s="1"/>
  <c r="AF172" i="9" a="1"/>
  <c r="AF172" i="9" s="1"/>
  <c r="Y167" i="9" a="1"/>
  <c r="Y167" i="9" s="1"/>
  <c r="BO172" i="9" a="1"/>
  <c r="BO172" i="9" s="1"/>
  <c r="AT135" i="9" a="1"/>
  <c r="AT135" i="9" s="1"/>
  <c r="IA135" i="9" a="1"/>
  <c r="IA135" i="9" s="1"/>
  <c r="IH135" i="9" a="1"/>
  <c r="IH135" i="9" s="1"/>
  <c r="FI108" i="9" a="1"/>
  <c r="FI108" i="9" s="1"/>
  <c r="HF217" i="9" a="1"/>
  <c r="HF217" i="9" s="1"/>
  <c r="FI236" i="9" a="1"/>
  <c r="FI236" i="9" s="1"/>
  <c r="FW236" i="9" a="1"/>
  <c r="FW236" i="9" s="1"/>
  <c r="DZ236" i="9" a="1"/>
  <c r="DZ236" i="9" s="1"/>
  <c r="IO236" i="9" a="1"/>
  <c r="IO236" i="9" s="1"/>
  <c r="HT236" i="9" a="1"/>
  <c r="HT236" i="9" s="1"/>
  <c r="BH236" i="9" a="1"/>
  <c r="BH236" i="9" s="1"/>
  <c r="HF236" i="9" a="1"/>
  <c r="HF236" i="9" s="1"/>
  <c r="CQ236" i="9" a="1"/>
  <c r="CQ236" i="9" s="1"/>
  <c r="AM236" i="9" a="1"/>
  <c r="AM236" i="9" s="1"/>
  <c r="Y236" i="9" a="1"/>
  <c r="Y236" i="9" s="1"/>
  <c r="GR236" i="9" a="1"/>
  <c r="GR236" i="9" s="1"/>
  <c r="DL236" i="9" a="1"/>
  <c r="DL236" i="9" s="1"/>
  <c r="AF236" i="9" a="1"/>
  <c r="AF236" i="9" s="1"/>
  <c r="IH236" i="9" a="1"/>
  <c r="IH236" i="9" s="1"/>
  <c r="HM236" i="9" a="1"/>
  <c r="HM236" i="9" s="1"/>
  <c r="BA236" i="9" a="1"/>
  <c r="BA236" i="9" s="1"/>
  <c r="GY236" i="9" a="1"/>
  <c r="GY236" i="9" s="1"/>
  <c r="EG236" i="9" a="1"/>
  <c r="EG236" i="9" s="1"/>
  <c r="BO236" i="9" a="1"/>
  <c r="BO236" i="9" s="1"/>
  <c r="IA236" i="9" a="1"/>
  <c r="IA236" i="9" s="1"/>
  <c r="FB236" i="9" a="1"/>
  <c r="FB236" i="9" s="1"/>
  <c r="CJ236" i="9" a="1"/>
  <c r="CJ236" i="9" s="1"/>
  <c r="GD236" i="9" a="1"/>
  <c r="GD236" i="9" s="1"/>
  <c r="FP236" i="9" a="1"/>
  <c r="FP236" i="9" s="1"/>
  <c r="FI268" i="9" a="1"/>
  <c r="FI268" i="9" s="1"/>
  <c r="EN236" i="9" a="1"/>
  <c r="EN236" i="9" s="1"/>
  <c r="CJ204" i="9" a="1"/>
  <c r="CJ204" i="9" s="1"/>
  <c r="IO193" i="9" a="1"/>
  <c r="IO193" i="9" s="1"/>
  <c r="BH172" i="9" a="1"/>
  <c r="BH172" i="9" s="1"/>
  <c r="AM43" i="9" a="1"/>
  <c r="AM43" i="9" s="1"/>
  <c r="CQ43" i="9" a="1"/>
  <c r="CQ43" i="9" s="1"/>
  <c r="DE43" i="9" a="1"/>
  <c r="DE43" i="9" s="1"/>
  <c r="BH39" i="9" a="1"/>
  <c r="BH39" i="9" s="1"/>
  <c r="CJ39" i="9" a="1"/>
  <c r="CJ39" i="9" s="1"/>
  <c r="EG39" i="9" a="1"/>
  <c r="EG39" i="9" s="1"/>
  <c r="HF39" i="9" a="1"/>
  <c r="HF39" i="9" s="1"/>
  <c r="GK39" i="9" a="1"/>
  <c r="GK39" i="9" s="1"/>
  <c r="BH233" i="9" a="1"/>
  <c r="BH233" i="9" s="1"/>
  <c r="BV233" i="9" a="1"/>
  <c r="BV233" i="9" s="1"/>
  <c r="BO233" i="9" a="1"/>
  <c r="BO233" i="9" s="1"/>
  <c r="FP233" i="9" a="1"/>
  <c r="FP233" i="9" s="1"/>
  <c r="DL233" i="9" a="1"/>
  <c r="DL233" i="9" s="1"/>
  <c r="CC233" i="9" a="1"/>
  <c r="CC233" i="9" s="1"/>
  <c r="GD233" i="9" a="1"/>
  <c r="GD233" i="9" s="1"/>
  <c r="EG233" i="9" a="1"/>
  <c r="EG233" i="9" s="1"/>
  <c r="HT233" i="9" a="1"/>
  <c r="HT233" i="9" s="1"/>
  <c r="DS233" i="9" a="1"/>
  <c r="DS233" i="9" s="1"/>
  <c r="IH233" i="9" a="1"/>
  <c r="IH233" i="9" s="1"/>
  <c r="CJ233" i="9" a="1"/>
  <c r="CJ233" i="9" s="1"/>
  <c r="GK233" i="9" a="1"/>
  <c r="GK233" i="9" s="1"/>
  <c r="FW233" i="9" a="1"/>
  <c r="FW233" i="9" s="1"/>
  <c r="Y233" i="9" a="1"/>
  <c r="Y233" i="9" s="1"/>
  <c r="GY233" i="9" a="1"/>
  <c r="GY233" i="9" s="1"/>
  <c r="DS179" i="9" a="1"/>
  <c r="DS179" i="9" s="1"/>
  <c r="CC179" i="9" a="1"/>
  <c r="CC179" i="9" s="1"/>
  <c r="IA179" i="9" a="1"/>
  <c r="IA179" i="9" s="1"/>
  <c r="BH179" i="9" a="1"/>
  <c r="BH179" i="9" s="1"/>
  <c r="CX179" i="9" a="1"/>
  <c r="CX179" i="9" s="1"/>
  <c r="GY179" i="9" a="1"/>
  <c r="GY179" i="9" s="1"/>
  <c r="GK179" i="9" a="1"/>
  <c r="GK179" i="9" s="1"/>
  <c r="DZ179" i="9" a="1"/>
  <c r="DZ179" i="9" s="1"/>
  <c r="FW179" i="9" a="1"/>
  <c r="FW179" i="9" s="1"/>
  <c r="FB179" i="9" a="1"/>
  <c r="FB179" i="9" s="1"/>
  <c r="AF179" i="9" a="1"/>
  <c r="AF179" i="9" s="1"/>
  <c r="EU179" i="9" a="1"/>
  <c r="EU179" i="9" s="1"/>
  <c r="AT179" i="9" a="1"/>
  <c r="AT179" i="9" s="1"/>
  <c r="EN179" i="9" a="1"/>
  <c r="EN179" i="9" s="1"/>
  <c r="CQ179" i="9" a="1"/>
  <c r="CQ179" i="9" s="1"/>
  <c r="AM135" i="9" a="1"/>
  <c r="AM135" i="9" s="1"/>
  <c r="GK135" i="9" a="1"/>
  <c r="GK135" i="9" s="1"/>
  <c r="BH135" i="9" a="1"/>
  <c r="BH135" i="9" s="1"/>
  <c r="EU135" i="9" a="1"/>
  <c r="EU135" i="9" s="1"/>
  <c r="CC135" i="9" a="1"/>
  <c r="CC135" i="9" s="1"/>
  <c r="DS135" i="9" a="1"/>
  <c r="DS135" i="9" s="1"/>
  <c r="FB135" i="9" a="1"/>
  <c r="FB135" i="9" s="1"/>
  <c r="DZ135" i="9" a="1"/>
  <c r="DZ135" i="9" s="1"/>
  <c r="GR135" i="9" a="1"/>
  <c r="GR135" i="9" s="1"/>
  <c r="CQ135" i="9" a="1"/>
  <c r="CQ135" i="9" s="1"/>
  <c r="BO135" i="9" a="1"/>
  <c r="BO135" i="9" s="1"/>
  <c r="BV135" i="9" a="1"/>
  <c r="BV135" i="9" s="1"/>
  <c r="EU93" i="9" a="1"/>
  <c r="EU93" i="9" s="1"/>
  <c r="IO93" i="9" a="1"/>
  <c r="IO93" i="9" s="1"/>
  <c r="GY93" i="9" a="1"/>
  <c r="GY93" i="9" s="1"/>
  <c r="GD93" i="9" a="1"/>
  <c r="GD93" i="9" s="1"/>
  <c r="AT93" i="9" a="1"/>
  <c r="AT93" i="9" s="1"/>
  <c r="Y93" i="9" a="1"/>
  <c r="Y93" i="9" s="1"/>
  <c r="FI93" i="9" a="1"/>
  <c r="FI93" i="9" s="1"/>
  <c r="AF93" i="9" a="1"/>
  <c r="AF93" i="9" s="1"/>
  <c r="HT93" i="9" a="1"/>
  <c r="HT93" i="9" s="1"/>
  <c r="CC38" i="9" a="1"/>
  <c r="CC38" i="9" s="1"/>
  <c r="FI38" i="9" a="1"/>
  <c r="FI38" i="9" s="1"/>
  <c r="DS38" i="9" a="1"/>
  <c r="DS38" i="9" s="1"/>
  <c r="IH38" i="9" a="1"/>
  <c r="IH38" i="9" s="1"/>
  <c r="DE38" i="9" a="1"/>
  <c r="DE38" i="9" s="1"/>
  <c r="BA261" i="9" a="1"/>
  <c r="BA261" i="9" s="1"/>
  <c r="DS261" i="9" a="1"/>
  <c r="DS261" i="9" s="1"/>
  <c r="BV261" i="9" a="1"/>
  <c r="BV261" i="9" s="1"/>
  <c r="HF261" i="9" a="1"/>
  <c r="HF261" i="9" s="1"/>
  <c r="BH261" i="9" a="1"/>
  <c r="BH261" i="9" s="1"/>
  <c r="HM261" i="9" a="1"/>
  <c r="HM261" i="9" s="1"/>
  <c r="FB261" i="9" a="1"/>
  <c r="FB261" i="9" s="1"/>
  <c r="CQ261" i="9" a="1"/>
  <c r="CQ261" i="9" s="1"/>
  <c r="FW261" i="9" a="1"/>
  <c r="FW261" i="9" s="1"/>
  <c r="IA241" i="9" a="1"/>
  <c r="IA241" i="9" s="1"/>
  <c r="BV241" i="9" a="1"/>
  <c r="BV241" i="9" s="1"/>
  <c r="CJ241" i="9" a="1"/>
  <c r="CJ241" i="9" s="1"/>
  <c r="CX241" i="9" a="1"/>
  <c r="CX241" i="9" s="1"/>
  <c r="HF241" i="9" a="1"/>
  <c r="HF241" i="9" s="1"/>
  <c r="EN241" i="9" a="1"/>
  <c r="EN241" i="9" s="1"/>
  <c r="GK241" i="9" a="1"/>
  <c r="GK241" i="9" s="1"/>
  <c r="HM241" i="9" a="1"/>
  <c r="HM241" i="9" s="1"/>
  <c r="BH241" i="9" a="1"/>
  <c r="BH241" i="9" s="1"/>
  <c r="AM241" i="9" a="1"/>
  <c r="AM241" i="9" s="1"/>
  <c r="DZ241" i="9" a="1"/>
  <c r="DZ241" i="9" s="1"/>
  <c r="CC241" i="9" a="1"/>
  <c r="CC241" i="9" s="1"/>
  <c r="DS241" i="9" a="1"/>
  <c r="DS241" i="9" s="1"/>
  <c r="IO241" i="9" a="1"/>
  <c r="IO241" i="9" s="1"/>
  <c r="HT241" i="9" a="1"/>
  <c r="HT241" i="9" s="1"/>
  <c r="FP241" i="9" a="1"/>
  <c r="FP241" i="9" s="1"/>
  <c r="GD241" i="9" a="1"/>
  <c r="GD241" i="9" s="1"/>
  <c r="FI241" i="9" a="1"/>
  <c r="FI241" i="9" s="1"/>
  <c r="DE241" i="9" a="1"/>
  <c r="DE241" i="9" s="1"/>
  <c r="HT217" i="9" a="1"/>
  <c r="HT217" i="9" s="1"/>
  <c r="EG217" i="9" a="1"/>
  <c r="EG217" i="9" s="1"/>
  <c r="GY217" i="9" a="1"/>
  <c r="GY217" i="9" s="1"/>
  <c r="BV217" i="9" a="1"/>
  <c r="BV217" i="9" s="1"/>
  <c r="BH217" i="9" a="1"/>
  <c r="BH217" i="9" s="1"/>
  <c r="HM217" i="9" a="1"/>
  <c r="HM217" i="9" s="1"/>
  <c r="CX217" i="9" a="1"/>
  <c r="CX217" i="9" s="1"/>
  <c r="AT217" i="9" a="1"/>
  <c r="AT217" i="9" s="1"/>
  <c r="FB217" i="9" a="1"/>
  <c r="FB217" i="9" s="1"/>
  <c r="DE217" i="9" a="1"/>
  <c r="DE217" i="9" s="1"/>
  <c r="CQ217" i="9" a="1"/>
  <c r="CQ217" i="9" s="1"/>
  <c r="CJ217" i="9" a="1"/>
  <c r="CJ217" i="9" s="1"/>
  <c r="FW217" i="9" a="1"/>
  <c r="FW217" i="9" s="1"/>
  <c r="FP217" i="9" a="1"/>
  <c r="FP217" i="9" s="1"/>
  <c r="HT193" i="9" a="1"/>
  <c r="HT193" i="9" s="1"/>
  <c r="BO193" i="9" a="1"/>
  <c r="BO193" i="9" s="1"/>
  <c r="BV193" i="9" a="1"/>
  <c r="BV193" i="9" s="1"/>
  <c r="DE193" i="9" a="1"/>
  <c r="DE193" i="9" s="1"/>
  <c r="HF193" i="9" a="1"/>
  <c r="HF193" i="9" s="1"/>
  <c r="CJ193" i="9" a="1"/>
  <c r="CJ193" i="9" s="1"/>
  <c r="Y193" i="9" a="1"/>
  <c r="Y193" i="9" s="1"/>
  <c r="AT193" i="9" a="1"/>
  <c r="AT193" i="9" s="1"/>
  <c r="DS193" i="9" a="1"/>
  <c r="DS193" i="9" s="1"/>
  <c r="GY193" i="9" a="1"/>
  <c r="GY193" i="9" s="1"/>
  <c r="CQ193" i="9" a="1"/>
  <c r="CQ193" i="9" s="1"/>
  <c r="GK193" i="9" a="1"/>
  <c r="GK193" i="9" s="1"/>
  <c r="AM193" i="9" a="1"/>
  <c r="AM193" i="9" s="1"/>
  <c r="EG193" i="9" a="1"/>
  <c r="EG193" i="9" s="1"/>
  <c r="DZ193" i="9" a="1"/>
  <c r="DZ193" i="9" s="1"/>
  <c r="EU193" i="9" a="1"/>
  <c r="EU193" i="9" s="1"/>
  <c r="GR193" i="9" a="1"/>
  <c r="GR193" i="9" s="1"/>
  <c r="BH193" i="9" a="1"/>
  <c r="BH193" i="9" s="1"/>
  <c r="BH171" i="9" a="1"/>
  <c r="BH171" i="9" s="1"/>
  <c r="CX171" i="9" a="1"/>
  <c r="CX171" i="9" s="1"/>
  <c r="HT171" i="9" a="1"/>
  <c r="HT171" i="9" s="1"/>
  <c r="AM171" i="9" a="1"/>
  <c r="AM171" i="9" s="1"/>
  <c r="FP171" i="9" a="1"/>
  <c r="FP171" i="9" s="1"/>
  <c r="DZ171" i="9" a="1"/>
  <c r="DZ171" i="9" s="1"/>
  <c r="DS171" i="9" a="1"/>
  <c r="DS171" i="9" s="1"/>
  <c r="IH171" i="9" a="1"/>
  <c r="IH171" i="9" s="1"/>
  <c r="GY171" i="9" a="1"/>
  <c r="GY171" i="9" s="1"/>
  <c r="BA171" i="9" a="1"/>
  <c r="BA171" i="9" s="1"/>
  <c r="FW171" i="9" a="1"/>
  <c r="FW171" i="9" s="1"/>
  <c r="IO171" i="9" a="1"/>
  <c r="IO171" i="9" s="1"/>
  <c r="DL171" i="9" a="1"/>
  <c r="DL171" i="9" s="1"/>
  <c r="GR145" i="9" a="1"/>
  <c r="GR145" i="9" s="1"/>
  <c r="BH145" i="9" a="1"/>
  <c r="BH145" i="9" s="1"/>
  <c r="HM145" i="9" a="1"/>
  <c r="HM145" i="9" s="1"/>
  <c r="AF145" i="9" a="1"/>
  <c r="AF145" i="9" s="1"/>
  <c r="AM145" i="9" a="1"/>
  <c r="AM145" i="9" s="1"/>
  <c r="EU145" i="9" a="1"/>
  <c r="EU145" i="9" s="1"/>
  <c r="EG145" i="9" a="1"/>
  <c r="EG145" i="9" s="1"/>
  <c r="FB145" i="9" a="1"/>
  <c r="FB145" i="9" s="1"/>
  <c r="GD145" i="9" a="1"/>
  <c r="GD145" i="9" s="1"/>
  <c r="IH145" i="9" a="1"/>
  <c r="IH145" i="9" s="1"/>
  <c r="DE145" i="9" a="1"/>
  <c r="DE145" i="9" s="1"/>
  <c r="FP145" i="9" a="1"/>
  <c r="FP145" i="9" s="1"/>
  <c r="IA145" i="9" a="1"/>
  <c r="IA145" i="9" s="1"/>
  <c r="CC145" i="9" a="1"/>
  <c r="CC145" i="9" s="1"/>
  <c r="DS145" i="9" a="1"/>
  <c r="DS145" i="9" s="1"/>
  <c r="CX145" i="9" a="1"/>
  <c r="CX145" i="9" s="1"/>
  <c r="Y145" i="9" a="1"/>
  <c r="Y145" i="9" s="1"/>
  <c r="BO145" i="9" a="1"/>
  <c r="BO145" i="9" s="1"/>
  <c r="BA145" i="9" a="1"/>
  <c r="BA145" i="9" s="1"/>
  <c r="HF145" i="9" a="1"/>
  <c r="HF145" i="9" s="1"/>
  <c r="DZ145" i="9" a="1"/>
  <c r="DZ145" i="9" s="1"/>
  <c r="CQ145" i="9" a="1"/>
  <c r="CQ145" i="9" s="1"/>
  <c r="EN145" i="9" a="1"/>
  <c r="EN145" i="9" s="1"/>
  <c r="FB113" i="9" a="1"/>
  <c r="FB113" i="9" s="1"/>
  <c r="CQ113" i="9" a="1"/>
  <c r="CQ113" i="9" s="1"/>
  <c r="FI63" i="9" a="1"/>
  <c r="FI63" i="9" s="1"/>
  <c r="FW63" i="9" a="1"/>
  <c r="FW63" i="9" s="1"/>
  <c r="CX190" i="9" a="1"/>
  <c r="CX190" i="9" s="1"/>
  <c r="BV190" i="9" a="1"/>
  <c r="BV190" i="9" s="1"/>
  <c r="HT190" i="9" a="1"/>
  <c r="HT190" i="9" s="1"/>
  <c r="AF118" i="9" a="1"/>
  <c r="AF118" i="9" s="1"/>
  <c r="BH118" i="9" a="1"/>
  <c r="BH118" i="9" s="1"/>
  <c r="EG235" i="9" a="1"/>
  <c r="EG235" i="9" s="1"/>
  <c r="FB235" i="9" a="1"/>
  <c r="FB235" i="9" s="1"/>
  <c r="FI189" i="9" a="1"/>
  <c r="FI189" i="9" s="1"/>
  <c r="DE273" i="9" a="1"/>
  <c r="DE273" i="9" s="1"/>
  <c r="IA213" i="9" a="1"/>
  <c r="IA213" i="9" s="1"/>
  <c r="BV296" i="9" a="1"/>
  <c r="BV296" i="9" s="1"/>
  <c r="FB254" i="9" a="1"/>
  <c r="FB254" i="9" s="1"/>
  <c r="GD291" i="9" a="1"/>
  <c r="GD291" i="9" s="1"/>
  <c r="GR273" i="9" a="1"/>
  <c r="GR273" i="9" s="1"/>
  <c r="EU257" i="9" a="1"/>
  <c r="EU257" i="9" s="1"/>
  <c r="CJ257" i="9" a="1"/>
  <c r="CJ257" i="9" s="1"/>
  <c r="DS273" i="9" a="1"/>
  <c r="DS273" i="9" s="1"/>
  <c r="HF273" i="9" a="1"/>
  <c r="HF273" i="9" s="1"/>
  <c r="HM264" i="9" a="1"/>
  <c r="HM264" i="9" s="1"/>
  <c r="IO235" i="9" a="1"/>
  <c r="IO235" i="9" s="1"/>
  <c r="AF222" i="9" a="1"/>
  <c r="AF222" i="9" s="1"/>
  <c r="FB228" i="9" a="1"/>
  <c r="FB228" i="9" s="1"/>
  <c r="IA190" i="9" a="1"/>
  <c r="IA190" i="9" s="1"/>
  <c r="IH213" i="9" a="1"/>
  <c r="IH213" i="9" s="1"/>
  <c r="HT154" i="9" a="1"/>
  <c r="HT154" i="9" s="1"/>
  <c r="FB118" i="9" a="1"/>
  <c r="FB118" i="9" s="1"/>
  <c r="CC254" i="9" a="1"/>
  <c r="CC254" i="9" s="1"/>
  <c r="BO222" i="9" a="1"/>
  <c r="BO222" i="9" s="1"/>
  <c r="FW253" i="9" a="1"/>
  <c r="FW253" i="9" s="1"/>
  <c r="GR253" i="9" a="1"/>
  <c r="GR253" i="9" s="1"/>
  <c r="FB207" i="9" a="1"/>
  <c r="FB207" i="9" s="1"/>
  <c r="AF207" i="9" a="1"/>
  <c r="AF207" i="9" s="1"/>
  <c r="FW183" i="9" a="1"/>
  <c r="FW183" i="9" s="1"/>
  <c r="EG183" i="9" a="1"/>
  <c r="EG183" i="9" s="1"/>
  <c r="AT183" i="9" a="1"/>
  <c r="AT183" i="9" s="1"/>
  <c r="IH159" i="9" a="1"/>
  <c r="IH159" i="9" s="1"/>
  <c r="BO159" i="9" a="1"/>
  <c r="BO159" i="9" s="1"/>
  <c r="BV246" i="9" a="1"/>
  <c r="BV246" i="9" s="1"/>
  <c r="FW246" i="9" a="1"/>
  <c r="FW246" i="9" s="1"/>
  <c r="IH221" i="9" a="1"/>
  <c r="IH221" i="9" s="1"/>
  <c r="HF221" i="9" a="1"/>
  <c r="HF221" i="9" s="1"/>
  <c r="GY257" i="9" a="1"/>
  <c r="GY257" i="9" s="1"/>
  <c r="DZ296" i="9" a="1"/>
  <c r="DZ296" i="9" s="1"/>
  <c r="AF254" i="9" a="1"/>
  <c r="AF254" i="9" s="1"/>
  <c r="AF257" i="9" a="1"/>
  <c r="AF257" i="9" s="1"/>
  <c r="BA273" i="9" a="1"/>
  <c r="BA273" i="9" s="1"/>
  <c r="HF235" i="9" a="1"/>
  <c r="HF235" i="9" s="1"/>
  <c r="CX235" i="9" a="1"/>
  <c r="CX235" i="9" s="1"/>
  <c r="CX222" i="9" a="1"/>
  <c r="CX222" i="9" s="1"/>
  <c r="FI228" i="9" a="1"/>
  <c r="FI228" i="9" s="1"/>
  <c r="BA221" i="9" a="1"/>
  <c r="BA221" i="9" s="1"/>
  <c r="Y190" i="9" a="1"/>
  <c r="Y190" i="9" s="1"/>
  <c r="CX213" i="9" a="1"/>
  <c r="CX213" i="9" s="1"/>
  <c r="FP118" i="9" a="1"/>
  <c r="FP118" i="9" s="1"/>
  <c r="FB165" i="9" a="1"/>
  <c r="FB165" i="9" s="1"/>
  <c r="FI113" i="9" a="1"/>
  <c r="FI113" i="9" s="1"/>
  <c r="FI245" i="9" a="1"/>
  <c r="FI245" i="9" s="1"/>
  <c r="HF245" i="9" a="1"/>
  <c r="HF245" i="9" s="1"/>
  <c r="DS142" i="9" a="1"/>
  <c r="DS142" i="9" s="1"/>
  <c r="BO142" i="9" a="1"/>
  <c r="BO142" i="9" s="1"/>
  <c r="GK189" i="9" a="1"/>
  <c r="GK189" i="9" s="1"/>
  <c r="DE189" i="9" a="1"/>
  <c r="DE189" i="9" s="1"/>
  <c r="GR257" i="9" a="1"/>
  <c r="GR257" i="9" s="1"/>
  <c r="FB273" i="9" a="1"/>
  <c r="FB273" i="9" s="1"/>
  <c r="AT291" i="9" a="1"/>
  <c r="AT291" i="9" s="1"/>
  <c r="GD257" i="9" a="1"/>
  <c r="GD257" i="9" s="1"/>
  <c r="Y296" i="9" a="1"/>
  <c r="Y296" i="9" s="1"/>
  <c r="Y295" i="9" a="1"/>
  <c r="Y295" i="9" s="1"/>
  <c r="Y291" i="9" a="1"/>
  <c r="Y291" i="9" s="1"/>
  <c r="CX257" i="9" a="1"/>
  <c r="CX257" i="9" s="1"/>
  <c r="IO257" i="9" a="1"/>
  <c r="IO257" i="9" s="1"/>
  <c r="HT273" i="9" a="1"/>
  <c r="HT273" i="9" s="1"/>
  <c r="GY235" i="9" a="1"/>
  <c r="GY235" i="9" s="1"/>
  <c r="EN255" i="9" a="1"/>
  <c r="EN255" i="9" s="1"/>
  <c r="GR235" i="9" a="1"/>
  <c r="GR235" i="9" s="1"/>
  <c r="FI222" i="9" a="1"/>
  <c r="FI222" i="9" s="1"/>
  <c r="DZ235" i="9" a="1"/>
  <c r="DZ235" i="9" s="1"/>
  <c r="GR228" i="9" a="1"/>
  <c r="GR228" i="9" s="1"/>
  <c r="HM213" i="9" a="1"/>
  <c r="HM213" i="9" s="1"/>
  <c r="IO190" i="9" a="1"/>
  <c r="IO190" i="9" s="1"/>
  <c r="CQ118" i="9" a="1"/>
  <c r="CQ118" i="9" s="1"/>
  <c r="DE222" i="9" a="1"/>
  <c r="DE222" i="9" s="1"/>
  <c r="CJ213" i="9" a="1"/>
  <c r="CJ213" i="9" s="1"/>
  <c r="IO213" i="9" a="1"/>
  <c r="IO213" i="9" s="1"/>
  <c r="FB213" i="9" a="1"/>
  <c r="FB213" i="9" s="1"/>
  <c r="DS83" i="9" a="1"/>
  <c r="DS83" i="9" s="1"/>
  <c r="GK273" i="9" a="1"/>
  <c r="GK273" i="9" s="1"/>
  <c r="BA257" i="9" a="1"/>
  <c r="BA257" i="9" s="1"/>
  <c r="BA296" i="9" a="1"/>
  <c r="BA296" i="9" s="1"/>
  <c r="EN295" i="9" a="1"/>
  <c r="EN295" i="9" s="1"/>
  <c r="FI291" i="9" a="1"/>
  <c r="FI291" i="9" s="1"/>
  <c r="AF271" i="9" a="1"/>
  <c r="AF271" i="9" s="1"/>
  <c r="EN257" i="9" a="1"/>
  <c r="EN257" i="9" s="1"/>
  <c r="CQ273" i="9" a="1"/>
  <c r="CQ273" i="9" s="1"/>
  <c r="AF273" i="9" a="1"/>
  <c r="AF273" i="9" s="1"/>
  <c r="BO260" i="9" a="1"/>
  <c r="BO260" i="9" s="1"/>
  <c r="BO235" i="9" a="1"/>
  <c r="BO235" i="9" s="1"/>
  <c r="DL235" i="9" a="1"/>
  <c r="DL235" i="9" s="1"/>
  <c r="DL222" i="9" a="1"/>
  <c r="DL222" i="9" s="1"/>
  <c r="FB232" i="9" a="1"/>
  <c r="FB232" i="9" s="1"/>
  <c r="FW190" i="9" a="1"/>
  <c r="FW190" i="9" s="1"/>
  <c r="EU190" i="9" a="1"/>
  <c r="EU190" i="9" s="1"/>
  <c r="HT213" i="9" a="1"/>
  <c r="HT213" i="9" s="1"/>
  <c r="BH139" i="9" a="1"/>
  <c r="BH139" i="9" s="1"/>
  <c r="DS113" i="9" a="1"/>
  <c r="DS113" i="9" s="1"/>
  <c r="HT118" i="9" a="1"/>
  <c r="HT118" i="9" s="1"/>
  <c r="GR74" i="9" a="1"/>
  <c r="GR74" i="9" s="1"/>
  <c r="AM244" i="9" a="1"/>
  <c r="AM244" i="9" s="1"/>
  <c r="DZ244" i="9" a="1"/>
  <c r="DZ244" i="9" s="1"/>
  <c r="BH180" i="9" a="1"/>
  <c r="BH180" i="9" s="1"/>
  <c r="IO180" i="9" a="1"/>
  <c r="IO180" i="9" s="1"/>
  <c r="BV214" i="9" a="1"/>
  <c r="BV214" i="9" s="1"/>
  <c r="FP214" i="9" a="1"/>
  <c r="FP214" i="9" s="1"/>
  <c r="HM214" i="9" a="1"/>
  <c r="HM214" i="9" s="1"/>
  <c r="CJ182" i="9" a="1"/>
  <c r="CJ182" i="9" s="1"/>
  <c r="IO182" i="9" a="1"/>
  <c r="IO182" i="9" s="1"/>
  <c r="FP95" i="9" a="1"/>
  <c r="FP95" i="9" s="1"/>
  <c r="EU95" i="9" a="1"/>
  <c r="EU95" i="9" s="1"/>
  <c r="AT95" i="9" a="1"/>
  <c r="AT95" i="9" s="1"/>
  <c r="DE71" i="9" a="1"/>
  <c r="DE71" i="9" s="1"/>
  <c r="BH71" i="9" a="1"/>
  <c r="BH71" i="9" s="1"/>
  <c r="BO71" i="9" a="1"/>
  <c r="BO71" i="9" s="1"/>
  <c r="CC30" i="9" a="1"/>
  <c r="CC30" i="9" s="1"/>
  <c r="EU30" i="9" a="1"/>
  <c r="EU30" i="9" s="1"/>
  <c r="GR201" i="9" a="1"/>
  <c r="GR201" i="9" s="1"/>
  <c r="AT201" i="9" a="1"/>
  <c r="AT201" i="9" s="1"/>
  <c r="GK201" i="9" a="1"/>
  <c r="GK201" i="9" s="1"/>
  <c r="CC201" i="9" a="1"/>
  <c r="CC201" i="9" s="1"/>
  <c r="EN201" i="9" a="1"/>
  <c r="EN201" i="9" s="1"/>
  <c r="CX65" i="9" a="1"/>
  <c r="CX65" i="9" s="1"/>
  <c r="IH65" i="9" a="1"/>
  <c r="IH65" i="9" s="1"/>
  <c r="CJ65" i="9" a="1"/>
  <c r="CJ65" i="9" s="1"/>
  <c r="IA225" i="9" a="1"/>
  <c r="IA225" i="9" s="1"/>
  <c r="DS225" i="9" a="1"/>
  <c r="DS225" i="9" s="1"/>
  <c r="DL225" i="9" a="1"/>
  <c r="DL225" i="9" s="1"/>
  <c r="FW225" i="9" a="1"/>
  <c r="FW225" i="9" s="1"/>
  <c r="AT225" i="9" a="1"/>
  <c r="AT225" i="9" s="1"/>
  <c r="DE225" i="9" a="1"/>
  <c r="DE225" i="9" s="1"/>
  <c r="CJ225" i="9" a="1"/>
  <c r="CJ225" i="9" s="1"/>
  <c r="Y225" i="9" a="1"/>
  <c r="Y225" i="9" s="1"/>
  <c r="GR225" i="9" a="1"/>
  <c r="GR225" i="9" s="1"/>
  <c r="BH225" i="9" a="1"/>
  <c r="BH225" i="9" s="1"/>
  <c r="BV225" i="9" a="1"/>
  <c r="BV225" i="9" s="1"/>
  <c r="GK225" i="9" a="1"/>
  <c r="GK225" i="9" s="1"/>
  <c r="HM225" i="9" a="1"/>
  <c r="HM225" i="9" s="1"/>
  <c r="GD50" i="9" a="1"/>
  <c r="GD50" i="9" s="1"/>
  <c r="DE50" i="9" a="1"/>
  <c r="DE50" i="9" s="1"/>
  <c r="HF50" i="9" a="1"/>
  <c r="HF50" i="9" s="1"/>
  <c r="CQ50" i="9" a="1"/>
  <c r="CQ50" i="9" s="1"/>
  <c r="IO50" i="9" a="1"/>
  <c r="IO50" i="9" s="1"/>
  <c r="DE297" i="9" a="1"/>
  <c r="DE297" i="9" s="1"/>
  <c r="BH267" i="9" a="1"/>
  <c r="BH267" i="9" s="1"/>
  <c r="HT267" i="9" a="1"/>
  <c r="HT267" i="9" s="1"/>
  <c r="DE267" i="9" a="1"/>
  <c r="DE267" i="9" s="1"/>
  <c r="BV275" i="9" a="1"/>
  <c r="BV275" i="9" s="1"/>
  <c r="CQ280" i="9" a="1"/>
  <c r="CQ280" i="9" s="1"/>
  <c r="EG280" i="9" a="1"/>
  <c r="EG280" i="9" s="1"/>
  <c r="CQ259" i="9" a="1"/>
  <c r="CQ259" i="9" s="1"/>
  <c r="GK259" i="9" a="1"/>
  <c r="GK259" i="9" s="1"/>
  <c r="DZ242" i="9" a="1"/>
  <c r="DZ242" i="9" s="1"/>
  <c r="EU242" i="9" a="1"/>
  <c r="EU242" i="9" s="1"/>
  <c r="FI248" i="9" a="1"/>
  <c r="FI248" i="9" s="1"/>
  <c r="IH216" i="9" a="1"/>
  <c r="IH216" i="9" s="1"/>
  <c r="GD216" i="9" a="1"/>
  <c r="GD216" i="9" s="1"/>
  <c r="BO216" i="9" a="1"/>
  <c r="BO216" i="9" s="1"/>
  <c r="BV216" i="9" a="1"/>
  <c r="BV216" i="9" s="1"/>
  <c r="FB184" i="9" a="1"/>
  <c r="FB184" i="9" s="1"/>
  <c r="BV184" i="9" a="1"/>
  <c r="BV184" i="9" s="1"/>
  <c r="CQ245" i="9" a="1"/>
  <c r="CQ245" i="9" s="1"/>
  <c r="IO245" i="9" a="1"/>
  <c r="IO245" i="9" s="1"/>
  <c r="HM109" i="9" a="1"/>
  <c r="HM109" i="9" s="1"/>
  <c r="CC109" i="9" a="1"/>
  <c r="CC109" i="9" s="1"/>
  <c r="CQ109" i="9" a="1"/>
  <c r="CQ109" i="9" s="1"/>
  <c r="EU55" i="9" a="1"/>
  <c r="EU55" i="9" s="1"/>
  <c r="EN55" i="9" a="1"/>
  <c r="EN55" i="9" s="1"/>
  <c r="FW55" i="9" a="1"/>
  <c r="FW55" i="9" s="1"/>
  <c r="CX278" i="9" a="1"/>
  <c r="CX278" i="9" s="1"/>
  <c r="FI278" i="9" a="1"/>
  <c r="FI278" i="9" s="1"/>
  <c r="BO278" i="9" a="1"/>
  <c r="BO278" i="9" s="1"/>
  <c r="GY275" i="9" a="1"/>
  <c r="GY275" i="9" s="1"/>
  <c r="IA201" i="9" a="1"/>
  <c r="IA201" i="9" s="1"/>
  <c r="IH225" i="9" a="1"/>
  <c r="IH225" i="9" s="1"/>
  <c r="GD142" i="9" a="1"/>
  <c r="GD142" i="9" s="1"/>
  <c r="HM50" i="9" a="1"/>
  <c r="HM50" i="9" s="1"/>
  <c r="CC270" i="9" a="1"/>
  <c r="CC270" i="9" s="1"/>
  <c r="Y278" i="9" a="1"/>
  <c r="Y278" i="9" s="1"/>
  <c r="DE299" i="9" a="1"/>
  <c r="DE299" i="9" s="1"/>
  <c r="CC299" i="9" a="1"/>
  <c r="CC299" i="9" s="1"/>
  <c r="FP299" i="9" a="1"/>
  <c r="FP299" i="9" s="1"/>
  <c r="GR278" i="9" a="1"/>
  <c r="GR278" i="9" s="1"/>
  <c r="CJ278" i="9" a="1"/>
  <c r="CJ278" i="9" s="1"/>
  <c r="CQ278" i="9" a="1"/>
  <c r="CQ278" i="9" s="1"/>
  <c r="IO297" i="9" a="1"/>
  <c r="IO297" i="9" s="1"/>
  <c r="FW276" i="9" a="1"/>
  <c r="FW276" i="9" s="1"/>
  <c r="IH275" i="9" a="1"/>
  <c r="IH275" i="9" s="1"/>
  <c r="CX267" i="9" a="1"/>
  <c r="CX267" i="9" s="1"/>
  <c r="AT267" i="9" a="1"/>
  <c r="AT267" i="9" s="1"/>
  <c r="FW258" i="9" a="1"/>
  <c r="FW258" i="9" s="1"/>
  <c r="BA258" i="9" a="1"/>
  <c r="BA258" i="9" s="1"/>
  <c r="IH274" i="9" a="1"/>
  <c r="IH274" i="9" s="1"/>
  <c r="GK274" i="9" a="1"/>
  <c r="GK274" i="9" s="1"/>
  <c r="FP274" i="9" a="1"/>
  <c r="FP274" i="9" s="1"/>
  <c r="IA274" i="9" a="1"/>
  <c r="IA274" i="9" s="1"/>
  <c r="GK251" i="9" a="1"/>
  <c r="GK251" i="9" s="1"/>
  <c r="HM275" i="9" a="1"/>
  <c r="HM275" i="9" s="1"/>
  <c r="EG275" i="9" a="1"/>
  <c r="EG275" i="9" s="1"/>
  <c r="FB267" i="9" a="1"/>
  <c r="FB267" i="9" s="1"/>
  <c r="FP265" i="9" a="1"/>
  <c r="FP265" i="9" s="1"/>
  <c r="EG265" i="9" a="1"/>
  <c r="EG265" i="9" s="1"/>
  <c r="IA280" i="9" a="1"/>
  <c r="IA280" i="9" s="1"/>
  <c r="FI280" i="9" a="1"/>
  <c r="FI280" i="9" s="1"/>
  <c r="FI264" i="9" a="1"/>
  <c r="FI264" i="9" s="1"/>
  <c r="FP276" i="9" a="1"/>
  <c r="FP276" i="9" s="1"/>
  <c r="HT276" i="9" a="1"/>
  <c r="HT276" i="9" s="1"/>
  <c r="IO276" i="9" a="1"/>
  <c r="IO276" i="9" s="1"/>
  <c r="FB259" i="9" a="1"/>
  <c r="FB259" i="9" s="1"/>
  <c r="IA259" i="9" a="1"/>
  <c r="IA259" i="9" s="1"/>
  <c r="DS238" i="9" a="1"/>
  <c r="DS238" i="9" s="1"/>
  <c r="GY249" i="9" a="1"/>
  <c r="GY249" i="9" s="1"/>
  <c r="BO249" i="9" a="1"/>
  <c r="BO249" i="9" s="1"/>
  <c r="DL249" i="9" a="1"/>
  <c r="DL249" i="9" s="1"/>
  <c r="GK242" i="9" a="1"/>
  <c r="GK242" i="9" s="1"/>
  <c r="HF242" i="9" a="1"/>
  <c r="HF242" i="9" s="1"/>
  <c r="AF245" i="9" a="1"/>
  <c r="AF245" i="9" s="1"/>
  <c r="BH244" i="9" a="1"/>
  <c r="BH244" i="9" s="1"/>
  <c r="CQ244" i="9" a="1"/>
  <c r="CQ244" i="9" s="1"/>
  <c r="IO239" i="9" a="1"/>
  <c r="IO239" i="9" s="1"/>
  <c r="IO248" i="9" a="1"/>
  <c r="IO248" i="9" s="1"/>
  <c r="BO238" i="9" a="1"/>
  <c r="BO238" i="9" s="1"/>
  <c r="EN245" i="9" a="1"/>
  <c r="EN245" i="9" s="1"/>
  <c r="CQ212" i="9" a="1"/>
  <c r="CQ212" i="9" s="1"/>
  <c r="EU223" i="9" a="1"/>
  <c r="EU223" i="9" s="1"/>
  <c r="EG199" i="9" a="1"/>
  <c r="EG199" i="9" s="1"/>
  <c r="DL223" i="9" a="1"/>
  <c r="DL223" i="9" s="1"/>
  <c r="CC223" i="9" a="1"/>
  <c r="CC223" i="9" s="1"/>
  <c r="FB199" i="9" a="1"/>
  <c r="FB199" i="9" s="1"/>
  <c r="CJ177" i="9" a="1"/>
  <c r="CJ177" i="9" s="1"/>
  <c r="Y206" i="9" a="1"/>
  <c r="Y206" i="9" s="1"/>
  <c r="CC225" i="9" a="1"/>
  <c r="CC225" i="9" s="1"/>
  <c r="FI180" i="9" a="1"/>
  <c r="FI180" i="9" s="1"/>
  <c r="EU174" i="9" a="1"/>
  <c r="EU174" i="9" s="1"/>
  <c r="CJ148" i="9" a="1"/>
  <c r="CJ148" i="9" s="1"/>
  <c r="GR153" i="9" a="1"/>
  <c r="GR153" i="9" s="1"/>
  <c r="GY148" i="9" a="1"/>
  <c r="GY148" i="9" s="1"/>
  <c r="FI148" i="9" a="1"/>
  <c r="FI148" i="9" s="1"/>
  <c r="AM127" i="9" a="1"/>
  <c r="AM127" i="9" s="1"/>
  <c r="AF148" i="9" a="1"/>
  <c r="AF148" i="9" s="1"/>
  <c r="BA138" i="9" a="1"/>
  <c r="BA138" i="9" s="1"/>
  <c r="FB138" i="9" a="1"/>
  <c r="FB138" i="9" s="1"/>
  <c r="DS102" i="9" a="1"/>
  <c r="DS102" i="9" s="1"/>
  <c r="GY106" i="9" a="1"/>
  <c r="GY106" i="9" s="1"/>
  <c r="IH142" i="9" a="1"/>
  <c r="IH142" i="9" s="1"/>
  <c r="DS101" i="9" a="1"/>
  <c r="DS101" i="9" s="1"/>
  <c r="IH77" i="9" a="1"/>
  <c r="IH77" i="9" s="1"/>
  <c r="FW54" i="9" a="1"/>
  <c r="FW54" i="9" s="1"/>
  <c r="DZ79" i="9" a="1"/>
  <c r="DZ79" i="9" s="1"/>
  <c r="EG59" i="9" a="1"/>
  <c r="EG59" i="9" s="1"/>
  <c r="EU270" i="9" a="1"/>
  <c r="EU270" i="9" s="1"/>
  <c r="CQ174" i="9" a="1"/>
  <c r="CQ174" i="9" s="1"/>
  <c r="DE278" i="9" a="1"/>
  <c r="DE278" i="9" s="1"/>
  <c r="BH248" i="9" a="1"/>
  <c r="BH248" i="9" s="1"/>
  <c r="IA200" i="9" a="1"/>
  <c r="IA200" i="9" s="1"/>
  <c r="FW200" i="9" a="1"/>
  <c r="FW200" i="9" s="1"/>
  <c r="EG215" i="9" a="1"/>
  <c r="EG215" i="9" s="1"/>
  <c r="EN215" i="9" a="1"/>
  <c r="EN215" i="9" s="1"/>
  <c r="CQ215" i="9" a="1"/>
  <c r="CQ215" i="9" s="1"/>
  <c r="IH215" i="9" a="1"/>
  <c r="IH215" i="9" s="1"/>
  <c r="DE117" i="9" a="1"/>
  <c r="DE117" i="9" s="1"/>
  <c r="DZ117" i="9" a="1"/>
  <c r="DZ117" i="9" s="1"/>
  <c r="CJ158" i="9" a="1"/>
  <c r="CJ158" i="9" s="1"/>
  <c r="BV158" i="9" a="1"/>
  <c r="BV158" i="9" s="1"/>
  <c r="EU158" i="9" a="1"/>
  <c r="EU158" i="9" s="1"/>
  <c r="HM158" i="9" a="1"/>
  <c r="HM158" i="9" s="1"/>
  <c r="IH303" i="9" a="1"/>
  <c r="IH303" i="9" s="1"/>
  <c r="AT299" i="9" a="1"/>
  <c r="AT299" i="9" s="1"/>
  <c r="EG299" i="9" a="1"/>
  <c r="EG299" i="9" s="1"/>
  <c r="Y299" i="9" a="1"/>
  <c r="Y299" i="9" s="1"/>
  <c r="IH299" i="9" a="1"/>
  <c r="IH299" i="9" s="1"/>
  <c r="HT299" i="9" a="1"/>
  <c r="HT299" i="9" s="1"/>
  <c r="EN278" i="9" a="1"/>
  <c r="EN278" i="9" s="1"/>
  <c r="GD278" i="9" a="1"/>
  <c r="GD278" i="9" s="1"/>
  <c r="EU278" i="9" a="1"/>
  <c r="EU278" i="9" s="1"/>
  <c r="EN265" i="9" a="1"/>
  <c r="EN265" i="9" s="1"/>
  <c r="FW267" i="9" a="1"/>
  <c r="FW267" i="9" s="1"/>
  <c r="AM267" i="9" a="1"/>
  <c r="AM267" i="9" s="1"/>
  <c r="EN267" i="9" a="1"/>
  <c r="EN267" i="9" s="1"/>
  <c r="DL258" i="9" a="1"/>
  <c r="DL258" i="9" s="1"/>
  <c r="EU258" i="9" a="1"/>
  <c r="EU258" i="9" s="1"/>
  <c r="CX274" i="9" a="1"/>
  <c r="CX274" i="9" s="1"/>
  <c r="GD274" i="9" a="1"/>
  <c r="GD274" i="9" s="1"/>
  <c r="BO274" i="9" a="1"/>
  <c r="BO274" i="9" s="1"/>
  <c r="CX275" i="9" a="1"/>
  <c r="CX275" i="9" s="1"/>
  <c r="BH275" i="9" a="1"/>
  <c r="BH275" i="9" s="1"/>
  <c r="IH265" i="9" a="1"/>
  <c r="IH265" i="9" s="1"/>
  <c r="AF265" i="9" a="1"/>
  <c r="AF265" i="9" s="1"/>
  <c r="IA265" i="9" a="1"/>
  <c r="IA265" i="9" s="1"/>
  <c r="AM280" i="9" a="1"/>
  <c r="AM280" i="9" s="1"/>
  <c r="IA276" i="9" a="1"/>
  <c r="IA276" i="9" s="1"/>
  <c r="GD258" i="9" a="1"/>
  <c r="GD258" i="9" s="1"/>
  <c r="AM276" i="9" a="1"/>
  <c r="AM276" i="9" s="1"/>
  <c r="HF276" i="9" a="1"/>
  <c r="HF276" i="9" s="1"/>
  <c r="BA276" i="9" a="1"/>
  <c r="BA276" i="9" s="1"/>
  <c r="GD259" i="9" a="1"/>
  <c r="GD259" i="9" s="1"/>
  <c r="BH249" i="9" a="1"/>
  <c r="BH249" i="9" s="1"/>
  <c r="DL238" i="9" a="1"/>
  <c r="DL238" i="9" s="1"/>
  <c r="AT249" i="9" a="1"/>
  <c r="AT249" i="9" s="1"/>
  <c r="HT249" i="9" a="1"/>
  <c r="HT249" i="9" s="1"/>
  <c r="HF249" i="9" a="1"/>
  <c r="HF249" i="9" s="1"/>
  <c r="AT242" i="9" a="1"/>
  <c r="AT242" i="9" s="1"/>
  <c r="GD245" i="9" a="1"/>
  <c r="GD245" i="9" s="1"/>
  <c r="FP244" i="9" a="1"/>
  <c r="FP244" i="9" s="1"/>
  <c r="GK244" i="9" a="1"/>
  <c r="GK244" i="9" s="1"/>
  <c r="DL239" i="9" a="1"/>
  <c r="DL239" i="9" s="1"/>
  <c r="DE249" i="9" a="1"/>
  <c r="DE249" i="9" s="1"/>
  <c r="GR238" i="9" a="1"/>
  <c r="GR238" i="9" s="1"/>
  <c r="DS248" i="9" a="1"/>
  <c r="DS248" i="9" s="1"/>
  <c r="IH238" i="9" a="1"/>
  <c r="IH238" i="9" s="1"/>
  <c r="GK238" i="9" a="1"/>
  <c r="GK238" i="9" s="1"/>
  <c r="HM242" i="9" a="1"/>
  <c r="HM242" i="9" s="1"/>
  <c r="DZ248" i="9" a="1"/>
  <c r="DZ248" i="9" s="1"/>
  <c r="FW243" i="9" a="1"/>
  <c r="FW243" i="9" s="1"/>
  <c r="CQ223" i="9" a="1"/>
  <c r="CQ223" i="9" s="1"/>
  <c r="CX199" i="9" a="1"/>
  <c r="CX199" i="9" s="1"/>
  <c r="AM215" i="9" a="1"/>
  <c r="AM215" i="9" s="1"/>
  <c r="CJ215" i="9" a="1"/>
  <c r="CJ215" i="9" s="1"/>
  <c r="IA199" i="9" a="1"/>
  <c r="IA199" i="9" s="1"/>
  <c r="FB223" i="9" a="1"/>
  <c r="FB223" i="9" s="1"/>
  <c r="IA177" i="9" a="1"/>
  <c r="IA177" i="9" s="1"/>
  <c r="AM181" i="9" a="1"/>
  <c r="AM181" i="9" s="1"/>
  <c r="GK206" i="9" a="1"/>
  <c r="GK206" i="9" s="1"/>
  <c r="CX225" i="9" a="1"/>
  <c r="CX225" i="9" s="1"/>
  <c r="HM180" i="9" a="1"/>
  <c r="HM180" i="9" s="1"/>
  <c r="EN168" i="9" a="1"/>
  <c r="EN168" i="9" s="1"/>
  <c r="IA174" i="9" a="1"/>
  <c r="IA174" i="9" s="1"/>
  <c r="IH174" i="9" a="1"/>
  <c r="IH174" i="9" s="1"/>
  <c r="Y153" i="9" a="1"/>
  <c r="Y153" i="9" s="1"/>
  <c r="HF106" i="9" a="1"/>
  <c r="HF106" i="9" s="1"/>
  <c r="GR138" i="9" a="1"/>
  <c r="GR138" i="9" s="1"/>
  <c r="IH138" i="9" a="1"/>
  <c r="IH138" i="9" s="1"/>
  <c r="DL142" i="9" a="1"/>
  <c r="DL142" i="9" s="1"/>
  <c r="EG101" i="9" a="1"/>
  <c r="EG101" i="9" s="1"/>
  <c r="AT105" i="9" a="1"/>
  <c r="AT105" i="9" s="1"/>
  <c r="EG77" i="9" a="1"/>
  <c r="EG77" i="9" s="1"/>
  <c r="AT54" i="9" a="1"/>
  <c r="AT54" i="9" s="1"/>
  <c r="BA59" i="9" a="1"/>
  <c r="BA59" i="9" s="1"/>
  <c r="BA259" i="9" a="1"/>
  <c r="BA259" i="9" s="1"/>
  <c r="IO259" i="9" a="1"/>
  <c r="IO259" i="9" s="1"/>
  <c r="CQ191" i="9" a="1"/>
  <c r="CQ191" i="9" s="1"/>
  <c r="FI191" i="9" a="1"/>
  <c r="FI191" i="9" s="1"/>
  <c r="GY191" i="9" a="1"/>
  <c r="GY191" i="9" s="1"/>
  <c r="IA90" i="9" a="1"/>
  <c r="IA90" i="9" s="1"/>
  <c r="GD90" i="9" a="1"/>
  <c r="GD90" i="9" s="1"/>
  <c r="EG303" i="9" a="1"/>
  <c r="EG303" i="9" s="1"/>
  <c r="BO299" i="9" a="1"/>
  <c r="BO299" i="9" s="1"/>
  <c r="BV299" i="9" a="1"/>
  <c r="BV299" i="9" s="1"/>
  <c r="AF299" i="9" a="1"/>
  <c r="AF299" i="9" s="1"/>
  <c r="CX299" i="9" a="1"/>
  <c r="CX299" i="9" s="1"/>
  <c r="HF278" i="9" a="1"/>
  <c r="HF278" i="9" s="1"/>
  <c r="BH278" i="9" a="1"/>
  <c r="BH278" i="9" s="1"/>
  <c r="FW278" i="9" a="1"/>
  <c r="FW278" i="9" s="1"/>
  <c r="CC265" i="9" a="1"/>
  <c r="CC265" i="9" s="1"/>
  <c r="DL267" i="9" a="1"/>
  <c r="DL267" i="9" s="1"/>
  <c r="DS267" i="9" a="1"/>
  <c r="DS267" i="9" s="1"/>
  <c r="GY267" i="9" a="1"/>
  <c r="GY267" i="9" s="1"/>
  <c r="FB258" i="9" a="1"/>
  <c r="FB258" i="9" s="1"/>
  <c r="BH274" i="9" a="1"/>
  <c r="BH274" i="9" s="1"/>
  <c r="HM274" i="9" a="1"/>
  <c r="HM274" i="9" s="1"/>
  <c r="CQ274" i="9" a="1"/>
  <c r="CQ274" i="9" s="1"/>
  <c r="HF275" i="9" a="1"/>
  <c r="HF275" i="9" s="1"/>
  <c r="CJ275" i="9" a="1"/>
  <c r="CJ275" i="9" s="1"/>
  <c r="FW265" i="9" a="1"/>
  <c r="FW265" i="9" s="1"/>
  <c r="DS265" i="9" a="1"/>
  <c r="DS265" i="9" s="1"/>
  <c r="BA265" i="9" a="1"/>
  <c r="BA265" i="9" s="1"/>
  <c r="GD280" i="9" a="1"/>
  <c r="GD280" i="9" s="1"/>
  <c r="FP280" i="9" a="1"/>
  <c r="FP280" i="9" s="1"/>
  <c r="BO258" i="9" a="1"/>
  <c r="BO258" i="9" s="1"/>
  <c r="DS276" i="9" a="1"/>
  <c r="DS276" i="9" s="1"/>
  <c r="CX276" i="9" a="1"/>
  <c r="CX276" i="9" s="1"/>
  <c r="DE276" i="9" a="1"/>
  <c r="DE276" i="9" s="1"/>
  <c r="BV259" i="9" a="1"/>
  <c r="BV259" i="9" s="1"/>
  <c r="GR248" i="9" a="1"/>
  <c r="GR248" i="9" s="1"/>
  <c r="HM243" i="9" a="1"/>
  <c r="HM243" i="9" s="1"/>
  <c r="CJ249" i="9" a="1"/>
  <c r="CJ249" i="9" s="1"/>
  <c r="IA249" i="9" a="1"/>
  <c r="IA249" i="9" s="1"/>
  <c r="CJ248" i="9" a="1"/>
  <c r="CJ248" i="9" s="1"/>
  <c r="EN242" i="9" a="1"/>
  <c r="EN242" i="9" s="1"/>
  <c r="FB245" i="9" a="1"/>
  <c r="FB245" i="9" s="1"/>
  <c r="GY244" i="9" a="1"/>
  <c r="GY244" i="9" s="1"/>
  <c r="EG242" i="9" a="1"/>
  <c r="EG242" i="9" s="1"/>
  <c r="CQ239" i="9" a="1"/>
  <c r="CQ239" i="9" s="1"/>
  <c r="CQ238" i="9" a="1"/>
  <c r="CQ238" i="9" s="1"/>
  <c r="EN238" i="9" a="1"/>
  <c r="EN238" i="9" s="1"/>
  <c r="BV238" i="9" a="1"/>
  <c r="BV238" i="9" s="1"/>
  <c r="FP242" i="9" a="1"/>
  <c r="FP242" i="9" s="1"/>
  <c r="AT248" i="9" a="1"/>
  <c r="AT248" i="9" s="1"/>
  <c r="FI242" i="9" a="1"/>
  <c r="FI242" i="9" s="1"/>
  <c r="BO215" i="9" a="1"/>
  <c r="BO215" i="9" s="1"/>
  <c r="CX212" i="9" a="1"/>
  <c r="CX212" i="9" s="1"/>
  <c r="IO215" i="9" a="1"/>
  <c r="IO215" i="9" s="1"/>
  <c r="CJ199" i="9" a="1"/>
  <c r="CJ199" i="9" s="1"/>
  <c r="IO223" i="9" a="1"/>
  <c r="IO223" i="9" s="1"/>
  <c r="HF201" i="9" a="1"/>
  <c r="HF201" i="9" s="1"/>
  <c r="CC177" i="9" a="1"/>
  <c r="CC177" i="9" s="1"/>
  <c r="IO206" i="9" a="1"/>
  <c r="IO206" i="9" s="1"/>
  <c r="DZ206" i="9" a="1"/>
  <c r="DZ206" i="9" s="1"/>
  <c r="CJ191" i="9" a="1"/>
  <c r="CJ191" i="9" s="1"/>
  <c r="BA225" i="9" a="1"/>
  <c r="BA225" i="9" s="1"/>
  <c r="AF180" i="9" a="1"/>
  <c r="AF180" i="9" s="1"/>
  <c r="DE174" i="9" a="1"/>
  <c r="DE174" i="9" s="1"/>
  <c r="CC153" i="9" a="1"/>
  <c r="CC153" i="9" s="1"/>
  <c r="CJ153" i="9" a="1"/>
  <c r="CJ153" i="9" s="1"/>
  <c r="AT106" i="9" a="1"/>
  <c r="AT106" i="9" s="1"/>
  <c r="GY138" i="9" a="1"/>
  <c r="GY138" i="9" s="1"/>
  <c r="GK142" i="9" a="1"/>
  <c r="GK142" i="9" s="1"/>
  <c r="IA120" i="9" a="1"/>
  <c r="IA120" i="9" s="1"/>
  <c r="BA101" i="9" a="1"/>
  <c r="BA101" i="9" s="1"/>
  <c r="FP84" i="9" a="1"/>
  <c r="FP84" i="9" s="1"/>
  <c r="FW77" i="9" a="1"/>
  <c r="FW77" i="9" s="1"/>
  <c r="DZ54" i="9" a="1"/>
  <c r="DZ54" i="9" s="1"/>
  <c r="BH51" i="9" a="1"/>
  <c r="BH51" i="9" s="1"/>
  <c r="DL59" i="9" a="1"/>
  <c r="DL59" i="9" s="1"/>
  <c r="AM131" i="9" a="1"/>
  <c r="AM131" i="9" s="1"/>
  <c r="CJ131" i="9" a="1"/>
  <c r="CJ131" i="9" s="1"/>
  <c r="GD167" i="9" a="1"/>
  <c r="GD167" i="9" s="1"/>
  <c r="GY167" i="9" a="1"/>
  <c r="GY167" i="9" s="1"/>
  <c r="FP167" i="9" a="1"/>
  <c r="FP167" i="9" s="1"/>
  <c r="CJ167" i="9" a="1"/>
  <c r="CJ167" i="9" s="1"/>
  <c r="IA194" i="9" a="1"/>
  <c r="IA194" i="9" s="1"/>
  <c r="DZ194" i="9" a="1"/>
  <c r="DZ194" i="9" s="1"/>
  <c r="CC194" i="9" a="1"/>
  <c r="CC194" i="9" s="1"/>
  <c r="FW194" i="9" a="1"/>
  <c r="FW194" i="9" s="1"/>
  <c r="GY194" i="9" a="1"/>
  <c r="GY194" i="9" s="1"/>
  <c r="HF194" i="9" a="1"/>
  <c r="HF194" i="9" s="1"/>
  <c r="AF194" i="9" a="1"/>
  <c r="AF194" i="9" s="1"/>
  <c r="CX194" i="9" a="1"/>
  <c r="CX194" i="9" s="1"/>
  <c r="GD303" i="9" a="1"/>
  <c r="GD303" i="9" s="1"/>
  <c r="DZ299" i="9" a="1"/>
  <c r="DZ299" i="9" s="1"/>
  <c r="DS299" i="9" a="1"/>
  <c r="DS299" i="9" s="1"/>
  <c r="AF278" i="9" a="1"/>
  <c r="AF278" i="9" s="1"/>
  <c r="FB278" i="9" a="1"/>
  <c r="FB278" i="9" s="1"/>
  <c r="GY278" i="9" a="1"/>
  <c r="GY278" i="9" s="1"/>
  <c r="HT258" i="9" a="1"/>
  <c r="HT258" i="9" s="1"/>
  <c r="BA267" i="9" a="1"/>
  <c r="BA267" i="9" s="1"/>
  <c r="BO267" i="9" a="1"/>
  <c r="BO267" i="9" s="1"/>
  <c r="GK265" i="9" a="1"/>
  <c r="GK265" i="9" s="1"/>
  <c r="GR258" i="9" a="1"/>
  <c r="GR258" i="9" s="1"/>
  <c r="FB274" i="9" a="1"/>
  <c r="FB274" i="9" s="1"/>
  <c r="BA274" i="9" a="1"/>
  <c r="BA274" i="9" s="1"/>
  <c r="FB226" i="9" a="1"/>
  <c r="FB226" i="9" s="1"/>
  <c r="GD275" i="9" a="1"/>
  <c r="GD275" i="9" s="1"/>
  <c r="FP275" i="9" a="1"/>
  <c r="FP275" i="9" s="1"/>
  <c r="DE265" i="9" a="1"/>
  <c r="DE265" i="9" s="1"/>
  <c r="FI265" i="9" a="1"/>
  <c r="FI265" i="9" s="1"/>
  <c r="GY265" i="9" a="1"/>
  <c r="GY265" i="9" s="1"/>
  <c r="AF280" i="9" a="1"/>
  <c r="AF280" i="9" s="1"/>
  <c r="DL280" i="9" a="1"/>
  <c r="DL280" i="9" s="1"/>
  <c r="GY276" i="9" a="1"/>
  <c r="GY276" i="9" s="1"/>
  <c r="EU276" i="9" a="1"/>
  <c r="EU276" i="9" s="1"/>
  <c r="DZ259" i="9" a="1"/>
  <c r="DZ259" i="9" s="1"/>
  <c r="DL248" i="9" a="1"/>
  <c r="DL248" i="9" s="1"/>
  <c r="BA243" i="9" a="1"/>
  <c r="BA243" i="9" s="1"/>
  <c r="FP249" i="9" a="1"/>
  <c r="FP249" i="9" s="1"/>
  <c r="GR242" i="9" a="1"/>
  <c r="GR242" i="9" s="1"/>
  <c r="GY242" i="9" a="1"/>
  <c r="GY242" i="9" s="1"/>
  <c r="FB238" i="9" a="1"/>
  <c r="FB238" i="9" s="1"/>
  <c r="HT245" i="9" a="1"/>
  <c r="HT245" i="9" s="1"/>
  <c r="HM245" i="9" a="1"/>
  <c r="HM245" i="9" s="1"/>
  <c r="AM242" i="9" a="1"/>
  <c r="AM242" i="9" s="1"/>
  <c r="GK239" i="9" a="1"/>
  <c r="GK239" i="9" s="1"/>
  <c r="IA242" i="9" a="1"/>
  <c r="IA242" i="9" s="1"/>
  <c r="AT238" i="9" a="1"/>
  <c r="AT238" i="9" s="1"/>
  <c r="BA238" i="9" a="1"/>
  <c r="BA238" i="9" s="1"/>
  <c r="DS242" i="9" a="1"/>
  <c r="DS242" i="9" s="1"/>
  <c r="FW223" i="9" a="1"/>
  <c r="FW223" i="9" s="1"/>
  <c r="DZ215" i="9" a="1"/>
  <c r="DZ215" i="9" s="1"/>
  <c r="HM223" i="9" a="1"/>
  <c r="HM223" i="9" s="1"/>
  <c r="CJ201" i="9" a="1"/>
  <c r="CJ201" i="9" s="1"/>
  <c r="CX203" i="9" a="1"/>
  <c r="CX203" i="9" s="1"/>
  <c r="HF191" i="9" a="1"/>
  <c r="HF191" i="9" s="1"/>
  <c r="HF225" i="9" a="1"/>
  <c r="HF225" i="9" s="1"/>
  <c r="EN174" i="9" a="1"/>
  <c r="EN174" i="9" s="1"/>
  <c r="AF167" i="9" a="1"/>
  <c r="AF167" i="9" s="1"/>
  <c r="Y117" i="9" a="1"/>
  <c r="Y117" i="9" s="1"/>
  <c r="BV55" i="9" a="1"/>
  <c r="BV55" i="9" s="1"/>
  <c r="FP129" i="9" a="1"/>
  <c r="FP129" i="9" s="1"/>
  <c r="FI129" i="9" a="1"/>
  <c r="FI129" i="9" s="1"/>
  <c r="AT129" i="9" a="1"/>
  <c r="AT129" i="9" s="1"/>
  <c r="EN129" i="9" a="1"/>
  <c r="EN129" i="9" s="1"/>
  <c r="IO129" i="9" a="1"/>
  <c r="IO129" i="9" s="1"/>
  <c r="GK129" i="9" a="1"/>
  <c r="GK129" i="9" s="1"/>
  <c r="Y129" i="9" a="1"/>
  <c r="Y129" i="9" s="1"/>
  <c r="EG105" i="9" a="1"/>
  <c r="EG105" i="9" s="1"/>
  <c r="BO105" i="9" a="1"/>
  <c r="BO105" i="9" s="1"/>
  <c r="CC105" i="9" a="1"/>
  <c r="CC105" i="9" s="1"/>
  <c r="DL105" i="9" a="1"/>
  <c r="DL105" i="9" s="1"/>
  <c r="DZ105" i="9" a="1"/>
  <c r="DZ105" i="9" s="1"/>
  <c r="CC51" i="9" a="1"/>
  <c r="CC51" i="9" s="1"/>
  <c r="HF51" i="9" a="1"/>
  <c r="HF51" i="9" s="1"/>
  <c r="GY51" i="9" a="1"/>
  <c r="GY51" i="9" s="1"/>
  <c r="EU51" i="9" a="1"/>
  <c r="EU51" i="9" s="1"/>
  <c r="AM51" i="9" a="1"/>
  <c r="AM51" i="9" s="1"/>
  <c r="AF51" i="9" a="1"/>
  <c r="AF51" i="9" s="1"/>
  <c r="AT142" i="9" a="1"/>
  <c r="AT142" i="9" s="1"/>
  <c r="GY142" i="9" a="1"/>
  <c r="GY142" i="9" s="1"/>
  <c r="EN142" i="9" a="1"/>
  <c r="EN142" i="9" s="1"/>
  <c r="BV142" i="9" a="1"/>
  <c r="BV142" i="9" s="1"/>
  <c r="HT142" i="9" a="1"/>
  <c r="HT142" i="9" s="1"/>
  <c r="IO142" i="9" a="1"/>
  <c r="IO142" i="9" s="1"/>
  <c r="CC142" i="9" a="1"/>
  <c r="CC142" i="9" s="1"/>
  <c r="EG142" i="9" a="1"/>
  <c r="EG142" i="9" s="1"/>
  <c r="AF142" i="9" a="1"/>
  <c r="AF142" i="9" s="1"/>
  <c r="Y142" i="9" a="1"/>
  <c r="Y142" i="9" s="1"/>
  <c r="FW142" i="9" a="1"/>
  <c r="FW142" i="9" s="1"/>
  <c r="FI142" i="9" a="1"/>
  <c r="FI142" i="9" s="1"/>
  <c r="BH242" i="9" a="1"/>
  <c r="BH242" i="9" s="1"/>
  <c r="BV242" i="9" a="1"/>
  <c r="BV242" i="9" s="1"/>
  <c r="CC242" i="9" a="1"/>
  <c r="CC242" i="9" s="1"/>
  <c r="DE242" i="9" a="1"/>
  <c r="DE242" i="9" s="1"/>
  <c r="IO242" i="9" a="1"/>
  <c r="IO242" i="9" s="1"/>
  <c r="BA210" i="9" a="1"/>
  <c r="BA210" i="9" s="1"/>
  <c r="GR210" i="9" a="1"/>
  <c r="GR210" i="9" s="1"/>
  <c r="DS210" i="9" a="1"/>
  <c r="DS210" i="9" s="1"/>
  <c r="IH178" i="9" a="1"/>
  <c r="IH178" i="9" s="1"/>
  <c r="EG178" i="9" a="1"/>
  <c r="EG178" i="9" s="1"/>
  <c r="AT178" i="9" a="1"/>
  <c r="AT178" i="9" s="1"/>
  <c r="GD106" i="9" a="1"/>
  <c r="GD106" i="9" s="1"/>
  <c r="BA106" i="9" a="1"/>
  <c r="BA106" i="9" s="1"/>
  <c r="AM106" i="9" a="1"/>
  <c r="AM106" i="9" s="1"/>
  <c r="FB106" i="9" a="1"/>
  <c r="FB106" i="9" s="1"/>
  <c r="FP106" i="9" a="1"/>
  <c r="FP106" i="9" s="1"/>
  <c r="AF106" i="9" a="1"/>
  <c r="AF106" i="9" s="1"/>
  <c r="GR106" i="9" a="1"/>
  <c r="GR106" i="9" s="1"/>
  <c r="CX106" i="9" a="1"/>
  <c r="CX106" i="9" s="1"/>
  <c r="BH106" i="9" a="1"/>
  <c r="BH106" i="9" s="1"/>
  <c r="DS106" i="9" a="1"/>
  <c r="DS106" i="9" s="1"/>
  <c r="IA106" i="9" a="1"/>
  <c r="IA106" i="9" s="1"/>
  <c r="BO106" i="9" a="1"/>
  <c r="BO106" i="9" s="1"/>
  <c r="FI106" i="9" a="1"/>
  <c r="FI106" i="9" s="1"/>
  <c r="EG106" i="9" a="1"/>
  <c r="EG106" i="9" s="1"/>
  <c r="GK106" i="9" a="1"/>
  <c r="GK106" i="9" s="1"/>
  <c r="DL106" i="9" a="1"/>
  <c r="DL106" i="9" s="1"/>
  <c r="DZ106" i="9" a="1"/>
  <c r="DZ106" i="9" s="1"/>
  <c r="AT58" i="9" a="1"/>
  <c r="AT58" i="9" s="1"/>
  <c r="EN58" i="9" a="1"/>
  <c r="EN58" i="9" s="1"/>
  <c r="GK58" i="9" a="1"/>
  <c r="GK58" i="9" s="1"/>
  <c r="HF58" i="9" a="1"/>
  <c r="HF58" i="9" s="1"/>
  <c r="HT58" i="9" a="1"/>
  <c r="HT58" i="9" s="1"/>
  <c r="DZ58" i="9" a="1"/>
  <c r="DZ58" i="9" s="1"/>
  <c r="BV58" i="9" a="1"/>
  <c r="BV58" i="9" s="1"/>
  <c r="CC58" i="9" a="1"/>
  <c r="CC58" i="9" s="1"/>
  <c r="IO58" i="9" a="1"/>
  <c r="IO58" i="9" s="1"/>
  <c r="FP248" i="9" a="1"/>
  <c r="FP248" i="9" s="1"/>
  <c r="DE248" i="9" a="1"/>
  <c r="DE248" i="9" s="1"/>
  <c r="IO151" i="9" a="1"/>
  <c r="IO151" i="9" s="1"/>
  <c r="GK151" i="9" a="1"/>
  <c r="GK151" i="9" s="1"/>
  <c r="AT79" i="9" a="1"/>
  <c r="AT79" i="9" s="1"/>
  <c r="FB79" i="9" a="1"/>
  <c r="FB79" i="9" s="1"/>
  <c r="GR79" i="9" a="1"/>
  <c r="GR79" i="9" s="1"/>
  <c r="HF303" i="9" a="1"/>
  <c r="HF303" i="9" s="1"/>
  <c r="IH278" i="9" a="1"/>
  <c r="IH278" i="9" s="1"/>
  <c r="DL278" i="9" a="1"/>
  <c r="DL278" i="9" s="1"/>
  <c r="AM278" i="9" a="1"/>
  <c r="AM278" i="9" s="1"/>
  <c r="IA297" i="9" a="1"/>
  <c r="IA297" i="9" s="1"/>
  <c r="BH258" i="9" a="1"/>
  <c r="BH258" i="9" s="1"/>
  <c r="CX258" i="9" a="1"/>
  <c r="CX258" i="9" s="1"/>
  <c r="EU267" i="9" a="1"/>
  <c r="EU267" i="9" s="1"/>
  <c r="FI267" i="9" a="1"/>
  <c r="FI267" i="9" s="1"/>
  <c r="EG258" i="9" a="1"/>
  <c r="EG258" i="9" s="1"/>
  <c r="FP267" i="9" a="1"/>
  <c r="FP267" i="9" s="1"/>
  <c r="AM275" i="9" a="1"/>
  <c r="AM275" i="9" s="1"/>
  <c r="GK275" i="9" a="1"/>
  <c r="GK275" i="9" s="1"/>
  <c r="GK258" i="9" a="1"/>
  <c r="GK258" i="9" s="1"/>
  <c r="HT280" i="9" a="1"/>
  <c r="HT280" i="9" s="1"/>
  <c r="BA280" i="9" a="1"/>
  <c r="BA280" i="9" s="1"/>
  <c r="EU259" i="9" a="1"/>
  <c r="EU259" i="9" s="1"/>
  <c r="BO242" i="9" a="1"/>
  <c r="BO242" i="9" s="1"/>
  <c r="CJ242" i="9" a="1"/>
  <c r="CJ242" i="9" s="1"/>
  <c r="CJ245" i="9" a="1"/>
  <c r="CJ245" i="9" s="1"/>
  <c r="AF242" i="9" a="1"/>
  <c r="AF242" i="9" s="1"/>
  <c r="IA248" i="9" a="1"/>
  <c r="IA248" i="9" s="1"/>
  <c r="IO201" i="9" a="1"/>
  <c r="IO201" i="9" s="1"/>
  <c r="FB194" i="9" a="1"/>
  <c r="FB194" i="9" s="1"/>
  <c r="IA191" i="9" a="1"/>
  <c r="IA191" i="9" s="1"/>
  <c r="EN158" i="9" a="1"/>
  <c r="EN158" i="9" s="1"/>
  <c r="AF129" i="9" a="1"/>
  <c r="AF129" i="9" s="1"/>
  <c r="IH106" i="9" a="1"/>
  <c r="IH106" i="9" s="1"/>
  <c r="DZ142" i="9" a="1"/>
  <c r="DZ142" i="9" s="1"/>
  <c r="AM55" i="9" a="1"/>
  <c r="AM55" i="9" s="1"/>
  <c r="FI58" i="9" a="1"/>
  <c r="FI58" i="9" s="1"/>
  <c r="CC50" i="9" a="1"/>
  <c r="CC50" i="9" s="1"/>
  <c r="EG51" i="9" a="1"/>
  <c r="EG51" i="9" s="1"/>
  <c r="GD20" i="9" a="1"/>
  <c r="GD20" i="9" s="1"/>
  <c r="DS20" i="9" a="1"/>
  <c r="DS20" i="9" s="1"/>
  <c r="IH276" i="9" a="1"/>
  <c r="IH276" i="9" s="1"/>
  <c r="CC276" i="9" a="1"/>
  <c r="CC276" i="9" s="1"/>
  <c r="DL276" i="9" a="1"/>
  <c r="DL276" i="9" s="1"/>
  <c r="AF276" i="9" a="1"/>
  <c r="AF276" i="9" s="1"/>
  <c r="CJ244" i="9" a="1"/>
  <c r="CJ244" i="9" s="1"/>
  <c r="IO244" i="9" a="1"/>
  <c r="IO244" i="9" s="1"/>
  <c r="AF244" i="9" a="1"/>
  <c r="AF244" i="9" s="1"/>
  <c r="CX244" i="9" a="1"/>
  <c r="CX244" i="9" s="1"/>
  <c r="HT212" i="9" a="1"/>
  <c r="HT212" i="9" s="1"/>
  <c r="DZ212" i="9" a="1"/>
  <c r="DZ212" i="9" s="1"/>
  <c r="GK212" i="9" a="1"/>
  <c r="GK212" i="9" s="1"/>
  <c r="IO212" i="9" a="1"/>
  <c r="IO212" i="9" s="1"/>
  <c r="BH212" i="9" a="1"/>
  <c r="BH212" i="9" s="1"/>
  <c r="FW212" i="9" a="1"/>
  <c r="FW212" i="9" s="1"/>
  <c r="EN212" i="9" a="1"/>
  <c r="EN212" i="9" s="1"/>
  <c r="BA212" i="9" a="1"/>
  <c r="BA212" i="9" s="1"/>
  <c r="FW180" i="9" a="1"/>
  <c r="FW180" i="9" s="1"/>
  <c r="IH180" i="9" a="1"/>
  <c r="IH180" i="9" s="1"/>
  <c r="HF180" i="9" a="1"/>
  <c r="HF180" i="9" s="1"/>
  <c r="EN180" i="9" a="1"/>
  <c r="EN180" i="9" s="1"/>
  <c r="CC180" i="9" a="1"/>
  <c r="CC180" i="9" s="1"/>
  <c r="BA180" i="9" a="1"/>
  <c r="BA180" i="9" s="1"/>
  <c r="GY180" i="9" a="1"/>
  <c r="GY180" i="9" s="1"/>
  <c r="CX180" i="9" a="1"/>
  <c r="CX180" i="9" s="1"/>
  <c r="DZ180" i="9" a="1"/>
  <c r="DZ180" i="9" s="1"/>
  <c r="AM180" i="9" a="1"/>
  <c r="AM180" i="9" s="1"/>
  <c r="HT180" i="9" a="1"/>
  <c r="HT180" i="9" s="1"/>
  <c r="CQ180" i="9" a="1"/>
  <c r="CQ180" i="9" s="1"/>
  <c r="DE180" i="9" a="1"/>
  <c r="DE180" i="9" s="1"/>
  <c r="FP180" i="9" a="1"/>
  <c r="FP180" i="9" s="1"/>
  <c r="DS180" i="9" a="1"/>
  <c r="DS180" i="9" s="1"/>
  <c r="CX148" i="9" a="1"/>
  <c r="CX148" i="9" s="1"/>
  <c r="HF148" i="9" a="1"/>
  <c r="HF148" i="9" s="1"/>
  <c r="CC148" i="9" a="1"/>
  <c r="CC148" i="9" s="1"/>
  <c r="IO148" i="9" a="1"/>
  <c r="IO148" i="9" s="1"/>
  <c r="AT148" i="9" a="1"/>
  <c r="AT148" i="9" s="1"/>
  <c r="BH148" i="9" a="1"/>
  <c r="BH148" i="9" s="1"/>
  <c r="AM148" i="9" a="1"/>
  <c r="AM148" i="9" s="1"/>
  <c r="GK148" i="9" a="1"/>
  <c r="GK148" i="9" s="1"/>
  <c r="EU148" i="9" a="1"/>
  <c r="EU148" i="9" s="1"/>
  <c r="GD148" i="9" a="1"/>
  <c r="GD148" i="9" s="1"/>
  <c r="HM148" i="9" a="1"/>
  <c r="HM148" i="9" s="1"/>
  <c r="FB148" i="9" a="1"/>
  <c r="FB148" i="9" s="1"/>
  <c r="FP148" i="9" a="1"/>
  <c r="FP148" i="9" s="1"/>
  <c r="FW148" i="9" a="1"/>
  <c r="FW148" i="9" s="1"/>
  <c r="FW116" i="9" a="1"/>
  <c r="FW116" i="9" s="1"/>
  <c r="IH116" i="9" a="1"/>
  <c r="IH116" i="9" s="1"/>
  <c r="CQ116" i="9" a="1"/>
  <c r="CQ116" i="9" s="1"/>
  <c r="GY116" i="9" a="1"/>
  <c r="GY116" i="9" s="1"/>
  <c r="BA116" i="9" a="1"/>
  <c r="BA116" i="9" s="1"/>
  <c r="GK116" i="9" a="1"/>
  <c r="GK116" i="9" s="1"/>
  <c r="BV116" i="9" a="1"/>
  <c r="BV116" i="9" s="1"/>
  <c r="DZ84" i="9" a="1"/>
  <c r="DZ84" i="9" s="1"/>
  <c r="GR84" i="9" a="1"/>
  <c r="GR84" i="9" s="1"/>
  <c r="CJ84" i="9" a="1"/>
  <c r="CJ84" i="9" s="1"/>
  <c r="CC84" i="9" a="1"/>
  <c r="CC84" i="9" s="1"/>
  <c r="GY52" i="9" a="1"/>
  <c r="GY52" i="9" s="1"/>
  <c r="HT52" i="9" a="1"/>
  <c r="HT52" i="9" s="1"/>
  <c r="EU52" i="9" a="1"/>
  <c r="EU52" i="9" s="1"/>
  <c r="FP52" i="9" a="1"/>
  <c r="FP52" i="9" s="1"/>
  <c r="CJ52" i="9" a="1"/>
  <c r="CJ52" i="9" s="1"/>
  <c r="DZ52" i="9" a="1"/>
  <c r="DZ52" i="9" s="1"/>
  <c r="GK17" i="9" a="1"/>
  <c r="GK17" i="9" s="1"/>
  <c r="BV147" i="9" a="1"/>
  <c r="BV147" i="9" s="1"/>
  <c r="FB147" i="9" a="1"/>
  <c r="FB147" i="9" s="1"/>
  <c r="DS103" i="9" a="1"/>
  <c r="DS103" i="9" s="1"/>
  <c r="AT103" i="9" a="1"/>
  <c r="AT103" i="9" s="1"/>
  <c r="AM59" i="9" a="1"/>
  <c r="AM59" i="9" s="1"/>
  <c r="EN59" i="9" a="1"/>
  <c r="EN59" i="9" s="1"/>
  <c r="Y59" i="9" a="1"/>
  <c r="Y59" i="9" s="1"/>
  <c r="IA59" i="9" a="1"/>
  <c r="IA59" i="9" s="1"/>
  <c r="CJ59" i="9" a="1"/>
  <c r="CJ59" i="9" s="1"/>
  <c r="EU59" i="9" a="1"/>
  <c r="EU59" i="9" s="1"/>
  <c r="IH59" i="9" a="1"/>
  <c r="IH59" i="9" s="1"/>
  <c r="DS59" i="9" a="1"/>
  <c r="DS59" i="9" s="1"/>
  <c r="GK59" i="9" a="1"/>
  <c r="GK59" i="9" s="1"/>
  <c r="AT59" i="9" a="1"/>
  <c r="AT59" i="9" s="1"/>
  <c r="BO59" i="9" a="1"/>
  <c r="BO59" i="9" s="1"/>
  <c r="GD59" i="9" a="1"/>
  <c r="GD59" i="9" s="1"/>
  <c r="FP59" i="9" a="1"/>
  <c r="FP59" i="9" s="1"/>
  <c r="DE59" i="9" a="1"/>
  <c r="DE59" i="9" s="1"/>
  <c r="AF59" i="9" a="1"/>
  <c r="AF59" i="9" s="1"/>
  <c r="HM265" i="9" a="1"/>
  <c r="HM265" i="9" s="1"/>
  <c r="CJ265" i="9" a="1"/>
  <c r="CJ265" i="9" s="1"/>
  <c r="Y265" i="9" a="1"/>
  <c r="Y265" i="9" s="1"/>
  <c r="FB249" i="9" a="1"/>
  <c r="FB249" i="9" s="1"/>
  <c r="DZ249" i="9" a="1"/>
  <c r="DZ249" i="9" s="1"/>
  <c r="FW249" i="9" a="1"/>
  <c r="FW249" i="9" s="1"/>
  <c r="AM249" i="9" a="1"/>
  <c r="AM249" i="9" s="1"/>
  <c r="DS223" i="9" a="1"/>
  <c r="DS223" i="9" s="1"/>
  <c r="GY223" i="9" a="1"/>
  <c r="GY223" i="9" s="1"/>
  <c r="HF223" i="9" a="1"/>
  <c r="HF223" i="9" s="1"/>
  <c r="GR223" i="9" a="1"/>
  <c r="GR223" i="9" s="1"/>
  <c r="IA223" i="9" a="1"/>
  <c r="IA223" i="9" s="1"/>
  <c r="HT223" i="9" a="1"/>
  <c r="HT223" i="9" s="1"/>
  <c r="BV223" i="9" a="1"/>
  <c r="BV223" i="9" s="1"/>
  <c r="EG223" i="9" a="1"/>
  <c r="EG223" i="9" s="1"/>
  <c r="DZ223" i="9" a="1"/>
  <c r="DZ223" i="9" s="1"/>
  <c r="IH223" i="9" a="1"/>
  <c r="IH223" i="9" s="1"/>
  <c r="AM223" i="9" a="1"/>
  <c r="AM223" i="9" s="1"/>
  <c r="FP223" i="9" a="1"/>
  <c r="FP223" i="9" s="1"/>
  <c r="GD223" i="9" a="1"/>
  <c r="GD223" i="9" s="1"/>
  <c r="HM199" i="9" a="1"/>
  <c r="HM199" i="9" s="1"/>
  <c r="CQ199" i="9" a="1"/>
  <c r="CQ199" i="9" s="1"/>
  <c r="DE199" i="9" a="1"/>
  <c r="DE199" i="9" s="1"/>
  <c r="HF199" i="9" a="1"/>
  <c r="HF199" i="9" s="1"/>
  <c r="AM199" i="9" a="1"/>
  <c r="AM199" i="9" s="1"/>
  <c r="AT199" i="9" a="1"/>
  <c r="AT199" i="9" s="1"/>
  <c r="BV199" i="9" a="1"/>
  <c r="BV199" i="9" s="1"/>
  <c r="DL199" i="9" a="1"/>
  <c r="DL199" i="9" s="1"/>
  <c r="EU199" i="9" a="1"/>
  <c r="EU199" i="9" s="1"/>
  <c r="FI199" i="9" a="1"/>
  <c r="FI199" i="9" s="1"/>
  <c r="GR199" i="9" a="1"/>
  <c r="GR199" i="9" s="1"/>
  <c r="BA199" i="9" a="1"/>
  <c r="BA199" i="9" s="1"/>
  <c r="FP177" i="9" a="1"/>
  <c r="FP177" i="9" s="1"/>
  <c r="BH177" i="9" a="1"/>
  <c r="BH177" i="9" s="1"/>
  <c r="BO177" i="9" a="1"/>
  <c r="BO177" i="9" s="1"/>
  <c r="FW177" i="9" a="1"/>
  <c r="FW177" i="9" s="1"/>
  <c r="IO177" i="9" a="1"/>
  <c r="IO177" i="9" s="1"/>
  <c r="Y177" i="9" a="1"/>
  <c r="Y177" i="9" s="1"/>
  <c r="BA177" i="9" a="1"/>
  <c r="BA177" i="9" s="1"/>
  <c r="AF177" i="9" a="1"/>
  <c r="AF177" i="9" s="1"/>
  <c r="HF177" i="9" a="1"/>
  <c r="HF177" i="9" s="1"/>
  <c r="DZ177" i="9" a="1"/>
  <c r="DZ177" i="9" s="1"/>
  <c r="HM177" i="9" a="1"/>
  <c r="HM177" i="9" s="1"/>
  <c r="CX177" i="9" a="1"/>
  <c r="CX177" i="9" s="1"/>
  <c r="FI177" i="9" a="1"/>
  <c r="FI177" i="9" s="1"/>
  <c r="GR177" i="9" a="1"/>
  <c r="GR177" i="9" s="1"/>
  <c r="CX153" i="9" a="1"/>
  <c r="CX153" i="9" s="1"/>
  <c r="CQ153" i="9" a="1"/>
  <c r="CQ153" i="9" s="1"/>
  <c r="DL153" i="9" a="1"/>
  <c r="DL153" i="9" s="1"/>
  <c r="GK153" i="9" a="1"/>
  <c r="GK153" i="9" s="1"/>
  <c r="FI153" i="9" a="1"/>
  <c r="FI153" i="9" s="1"/>
  <c r="GY153" i="9" a="1"/>
  <c r="GY153" i="9" s="1"/>
  <c r="GD153" i="9" a="1"/>
  <c r="GD153" i="9" s="1"/>
  <c r="AT153" i="9" a="1"/>
  <c r="AT153" i="9" s="1"/>
  <c r="IH153" i="9" a="1"/>
  <c r="IH153" i="9" s="1"/>
  <c r="EU153" i="9" a="1"/>
  <c r="EU153" i="9" s="1"/>
  <c r="BA153" i="9" a="1"/>
  <c r="BA153" i="9" s="1"/>
  <c r="FB153" i="9" a="1"/>
  <c r="FB153" i="9" s="1"/>
  <c r="BH153" i="9" a="1"/>
  <c r="BH153" i="9" s="1"/>
  <c r="DS153" i="9" a="1"/>
  <c r="DS153" i="9" s="1"/>
  <c r="FP153" i="9" a="1"/>
  <c r="FP153" i="9" s="1"/>
  <c r="EN153" i="9" a="1"/>
  <c r="EN153" i="9" s="1"/>
  <c r="BO153" i="9" a="1"/>
  <c r="BO153" i="9" s="1"/>
  <c r="DE153" i="9" a="1"/>
  <c r="DE153" i="9" s="1"/>
  <c r="IO153" i="9" a="1"/>
  <c r="IO153" i="9" s="1"/>
  <c r="EG153" i="9" a="1"/>
  <c r="EG153" i="9" s="1"/>
  <c r="DE127" i="9" a="1"/>
  <c r="DE127" i="9" s="1"/>
  <c r="GD127" i="9" a="1"/>
  <c r="GD127" i="9" s="1"/>
  <c r="BV101" i="9" a="1"/>
  <c r="BV101" i="9" s="1"/>
  <c r="FP101" i="9" a="1"/>
  <c r="FP101" i="9" s="1"/>
  <c r="DE101" i="9" a="1"/>
  <c r="DE101" i="9" s="1"/>
  <c r="DZ101" i="9" a="1"/>
  <c r="DZ101" i="9" s="1"/>
  <c r="CC101" i="9" a="1"/>
  <c r="CC101" i="9" s="1"/>
  <c r="GK101" i="9" a="1"/>
  <c r="GK101" i="9" s="1"/>
  <c r="FI101" i="9" a="1"/>
  <c r="FI101" i="9" s="1"/>
  <c r="CQ101" i="9" a="1"/>
  <c r="CQ101" i="9" s="1"/>
  <c r="IA101" i="9" a="1"/>
  <c r="IA101" i="9" s="1"/>
  <c r="AF101" i="9" a="1"/>
  <c r="AF101" i="9" s="1"/>
  <c r="BO101" i="9" a="1"/>
  <c r="BO101" i="9" s="1"/>
  <c r="AT101" i="9" a="1"/>
  <c r="AT101" i="9" s="1"/>
  <c r="GD77" i="9" a="1"/>
  <c r="GD77" i="9" s="1"/>
  <c r="EN77" i="9" a="1"/>
  <c r="EN77" i="9" s="1"/>
  <c r="FI77" i="9" a="1"/>
  <c r="FI77" i="9" s="1"/>
  <c r="DE77" i="9" a="1"/>
  <c r="DE77" i="9" s="1"/>
  <c r="AM77" i="9" a="1"/>
  <c r="AM77" i="9" s="1"/>
  <c r="EU77" i="9" a="1"/>
  <c r="EU77" i="9" s="1"/>
  <c r="CQ77" i="9" a="1"/>
  <c r="CQ77" i="9" s="1"/>
  <c r="GR77" i="9" a="1"/>
  <c r="GR77" i="9" s="1"/>
  <c r="IO77" i="9" a="1"/>
  <c r="IO77" i="9" s="1"/>
  <c r="BA77" i="9" a="1"/>
  <c r="BA77" i="9" s="1"/>
  <c r="IA77" i="9" a="1"/>
  <c r="IA77" i="9" s="1"/>
  <c r="HF77" i="9" a="1"/>
  <c r="HF77" i="9" s="1"/>
  <c r="HM77" i="9" a="1"/>
  <c r="HM77" i="9" s="1"/>
  <c r="BO77" i="9" a="1"/>
  <c r="BO77" i="9" s="1"/>
  <c r="BH77" i="9" a="1"/>
  <c r="BH77" i="9" s="1"/>
  <c r="CJ77" i="9" a="1"/>
  <c r="CJ77" i="9" s="1"/>
  <c r="FP77" i="9" a="1"/>
  <c r="FP77" i="9" s="1"/>
  <c r="GK77" i="9" a="1"/>
  <c r="GK77" i="9" s="1"/>
  <c r="GY77" i="9" a="1"/>
  <c r="GY77" i="9" s="1"/>
  <c r="BV77" i="9" a="1"/>
  <c r="BV77" i="9" s="1"/>
  <c r="FP3" i="9" a="1"/>
  <c r="FP3" i="9" s="1"/>
  <c r="FI3" i="9" a="1"/>
  <c r="FI3" i="9" s="1"/>
  <c r="EG3" i="9" a="1"/>
  <c r="EG3" i="9" s="1"/>
  <c r="EU3" i="9" a="1"/>
  <c r="EU3" i="9" s="1"/>
  <c r="IO3" i="9" a="1"/>
  <c r="IO3" i="9" s="1"/>
  <c r="DL274" i="9" a="1"/>
  <c r="DL274" i="9" s="1"/>
  <c r="GR274" i="9" a="1"/>
  <c r="GR274" i="9" s="1"/>
  <c r="GD138" i="9" a="1"/>
  <c r="GD138" i="9" s="1"/>
  <c r="DE138" i="9" a="1"/>
  <c r="DE138" i="9" s="1"/>
  <c r="Y138" i="9" a="1"/>
  <c r="Y138" i="9" s="1"/>
  <c r="DS138" i="9" a="1"/>
  <c r="DS138" i="9" s="1"/>
  <c r="BV138" i="9" a="1"/>
  <c r="BV138" i="9" s="1"/>
  <c r="IO138" i="9" a="1"/>
  <c r="IO138" i="9" s="1"/>
  <c r="FI138" i="9" a="1"/>
  <c r="FI138" i="9" s="1"/>
  <c r="CC138" i="9" a="1"/>
  <c r="CC138" i="9" s="1"/>
  <c r="DZ138" i="9" a="1"/>
  <c r="DZ138" i="9" s="1"/>
  <c r="FP138" i="9" a="1"/>
  <c r="FP138" i="9" s="1"/>
  <c r="IA138" i="9" a="1"/>
  <c r="IA138" i="9" s="1"/>
  <c r="CX138" i="9" a="1"/>
  <c r="CX138" i="9" s="1"/>
  <c r="EG138" i="9" a="1"/>
  <c r="EG138" i="9" s="1"/>
  <c r="HT138" i="9" a="1"/>
  <c r="HT138" i="9" s="1"/>
  <c r="AT138" i="9" a="1"/>
  <c r="AT138" i="9" s="1"/>
  <c r="BH138" i="9" a="1"/>
  <c r="BH138" i="9" s="1"/>
  <c r="GK138" i="9" a="1"/>
  <c r="GK138" i="9" s="1"/>
  <c r="EN138" i="9" a="1"/>
  <c r="EN138" i="9" s="1"/>
  <c r="CQ138" i="9" a="1"/>
  <c r="CQ138" i="9" s="1"/>
  <c r="EU138" i="9" a="1"/>
  <c r="EU138" i="9" s="1"/>
  <c r="CX270" i="9" a="1"/>
  <c r="CX270" i="9" s="1"/>
  <c r="FI270" i="9" a="1"/>
  <c r="FI270" i="9" s="1"/>
  <c r="HM270" i="9" a="1"/>
  <c r="HM270" i="9" s="1"/>
  <c r="IO270" i="9" a="1"/>
  <c r="IO270" i="9" s="1"/>
  <c r="HF270" i="9" a="1"/>
  <c r="HF270" i="9" s="1"/>
  <c r="DZ270" i="9" a="1"/>
  <c r="DZ270" i="9" s="1"/>
  <c r="FP270" i="9" a="1"/>
  <c r="FP270" i="9" s="1"/>
  <c r="EN270" i="9" a="1"/>
  <c r="EN270" i="9" s="1"/>
  <c r="EG270" i="9" a="1"/>
  <c r="EG270" i="9" s="1"/>
  <c r="BH270" i="9" a="1"/>
  <c r="BH270" i="9" s="1"/>
  <c r="BO270" i="9" a="1"/>
  <c r="BO270" i="9" s="1"/>
  <c r="DS270" i="9" a="1"/>
  <c r="DS270" i="9" s="1"/>
  <c r="GD238" i="9" a="1"/>
  <c r="GD238" i="9" s="1"/>
  <c r="AF238" i="9" a="1"/>
  <c r="AF238" i="9" s="1"/>
  <c r="Y238" i="9" a="1"/>
  <c r="Y238" i="9" s="1"/>
  <c r="HT238" i="9" a="1"/>
  <c r="HT238" i="9" s="1"/>
  <c r="AM238" i="9" a="1"/>
  <c r="AM238" i="9" s="1"/>
  <c r="GY238" i="9" a="1"/>
  <c r="GY238" i="9" s="1"/>
  <c r="HM238" i="9" a="1"/>
  <c r="HM238" i="9" s="1"/>
  <c r="IA206" i="9" a="1"/>
  <c r="IA206" i="9" s="1"/>
  <c r="GY206" i="9" a="1"/>
  <c r="GY206" i="9" s="1"/>
  <c r="CX206" i="9" a="1"/>
  <c r="CX206" i="9" s="1"/>
  <c r="IH206" i="9" a="1"/>
  <c r="IH206" i="9" s="1"/>
  <c r="AF206" i="9" a="1"/>
  <c r="AF206" i="9" s="1"/>
  <c r="HF206" i="9" a="1"/>
  <c r="HF206" i="9" s="1"/>
  <c r="FI206" i="9" a="1"/>
  <c r="FI206" i="9" s="1"/>
  <c r="BO206" i="9" a="1"/>
  <c r="BO206" i="9" s="1"/>
  <c r="CQ206" i="9" a="1"/>
  <c r="CQ206" i="9" s="1"/>
  <c r="FP206" i="9" a="1"/>
  <c r="FP206" i="9" s="1"/>
  <c r="BV206" i="9" a="1"/>
  <c r="BV206" i="9" s="1"/>
  <c r="HT206" i="9" a="1"/>
  <c r="HT206" i="9" s="1"/>
  <c r="CJ206" i="9" a="1"/>
  <c r="CJ206" i="9" s="1"/>
  <c r="CC206" i="9" a="1"/>
  <c r="CC206" i="9" s="1"/>
  <c r="EN206" i="9" a="1"/>
  <c r="EN206" i="9" s="1"/>
  <c r="FB206" i="9" a="1"/>
  <c r="FB206" i="9" s="1"/>
  <c r="GD206" i="9" a="1"/>
  <c r="GD206" i="9" s="1"/>
  <c r="AM206" i="9" a="1"/>
  <c r="AM206" i="9" s="1"/>
  <c r="BH206" i="9" a="1"/>
  <c r="BH206" i="9" s="1"/>
  <c r="DL206" i="9" a="1"/>
  <c r="DL206" i="9" s="1"/>
  <c r="DS206" i="9" a="1"/>
  <c r="DS206" i="9" s="1"/>
  <c r="FW206" i="9" a="1"/>
  <c r="FW206" i="9" s="1"/>
  <c r="FB174" i="9" a="1"/>
  <c r="FB174" i="9" s="1"/>
  <c r="FP174" i="9" a="1"/>
  <c r="FP174" i="9" s="1"/>
  <c r="AF174" i="9" a="1"/>
  <c r="AF174" i="9" s="1"/>
  <c r="CC174" i="9" a="1"/>
  <c r="CC174" i="9" s="1"/>
  <c r="GY174" i="9" a="1"/>
  <c r="GY174" i="9" s="1"/>
  <c r="AT174" i="9" a="1"/>
  <c r="AT174" i="9" s="1"/>
  <c r="GR174" i="9" a="1"/>
  <c r="GR174" i="9" s="1"/>
  <c r="HF174" i="9" a="1"/>
  <c r="HF174" i="9" s="1"/>
  <c r="EG174" i="9" a="1"/>
  <c r="EG174" i="9" s="1"/>
  <c r="GD174" i="9" a="1"/>
  <c r="GD174" i="9" s="1"/>
  <c r="BH174" i="9" a="1"/>
  <c r="BH174" i="9" s="1"/>
  <c r="DZ174" i="9" a="1"/>
  <c r="DZ174" i="9" s="1"/>
  <c r="Y174" i="9" a="1"/>
  <c r="Y174" i="9" s="1"/>
  <c r="BO174" i="9" a="1"/>
  <c r="BO174" i="9" s="1"/>
  <c r="BV174" i="9" a="1"/>
  <c r="BV174" i="9" s="1"/>
  <c r="GK174" i="9" a="1"/>
  <c r="GK174" i="9" s="1"/>
  <c r="HT102" i="9" a="1"/>
  <c r="HT102" i="9" s="1"/>
  <c r="CX102" i="9" a="1"/>
  <c r="CX102" i="9" s="1"/>
  <c r="GD102" i="9" a="1"/>
  <c r="GD102" i="9" s="1"/>
  <c r="HM102" i="9" a="1"/>
  <c r="HM102" i="9" s="1"/>
  <c r="CQ102" i="9" a="1"/>
  <c r="CQ102" i="9" s="1"/>
  <c r="FI102" i="9" a="1"/>
  <c r="FI102" i="9" s="1"/>
  <c r="EN102" i="9" a="1"/>
  <c r="EN102" i="9" s="1"/>
  <c r="FP102" i="9" a="1"/>
  <c r="FP102" i="9" s="1"/>
  <c r="AF102" i="9" a="1"/>
  <c r="AF102" i="9" s="1"/>
  <c r="AM102" i="9" a="1"/>
  <c r="AM102" i="9" s="1"/>
  <c r="CC102" i="9" a="1"/>
  <c r="CC102" i="9" s="1"/>
  <c r="DE102" i="9" a="1"/>
  <c r="DE102" i="9" s="1"/>
  <c r="GR102" i="9" a="1"/>
  <c r="GR102" i="9" s="1"/>
  <c r="IA102" i="9" a="1"/>
  <c r="IA102" i="9" s="1"/>
  <c r="AT102" i="9" a="1"/>
  <c r="AT102" i="9" s="1"/>
  <c r="IO102" i="9" a="1"/>
  <c r="IO102" i="9" s="1"/>
  <c r="CJ102" i="9" a="1"/>
  <c r="CJ102" i="9" s="1"/>
  <c r="CX54" i="9" a="1"/>
  <c r="CX54" i="9" s="1"/>
  <c r="CQ54" i="9" a="1"/>
  <c r="CQ54" i="9" s="1"/>
  <c r="GK54" i="9" a="1"/>
  <c r="GK54" i="9" s="1"/>
  <c r="BA54" i="9" a="1"/>
  <c r="BA54" i="9" s="1"/>
  <c r="HF54" i="9" a="1"/>
  <c r="HF54" i="9" s="1"/>
  <c r="GY54" i="9" a="1"/>
  <c r="GY54" i="9" s="1"/>
  <c r="EN54" i="9" a="1"/>
  <c r="EN54" i="9" s="1"/>
  <c r="IH54" i="9" a="1"/>
  <c r="IH54" i="9" s="1"/>
  <c r="EU54" i="9" a="1"/>
  <c r="EU54" i="9" s="1"/>
  <c r="DL54" i="9" a="1"/>
  <c r="DL54" i="9" s="1"/>
  <c r="GD54" i="9" a="1"/>
  <c r="GD54" i="9" s="1"/>
  <c r="DS54" i="9" a="1"/>
  <c r="DS54" i="9" s="1"/>
  <c r="CC54" i="9" a="1"/>
  <c r="CC54" i="9" s="1"/>
  <c r="FI54" i="9" a="1"/>
  <c r="FI54" i="9" s="1"/>
  <c r="FB54" i="9" a="1"/>
  <c r="FB54" i="9" s="1"/>
  <c r="BO54" i="9" a="1"/>
  <c r="BO54" i="9" s="1"/>
  <c r="CJ54" i="9" a="1"/>
  <c r="CJ54" i="9" s="1"/>
  <c r="BV54" i="9" a="1"/>
  <c r="BV54" i="9" s="1"/>
  <c r="HM54" i="9" a="1"/>
  <c r="HM54" i="9" s="1"/>
  <c r="HT296" i="9" a="1"/>
  <c r="HT296" i="9" s="1"/>
  <c r="IO296" i="9" a="1"/>
  <c r="IO296" i="9" s="1"/>
  <c r="HF295" i="9" a="1"/>
  <c r="HF295" i="9" s="1"/>
  <c r="AM303" i="9" a="1"/>
  <c r="AM303" i="9" s="1"/>
  <c r="IO291" i="9" a="1"/>
  <c r="IO291" i="9" s="1"/>
  <c r="FP291" i="9" a="1"/>
  <c r="FP291" i="9" s="1"/>
  <c r="AT269" i="9" a="1"/>
  <c r="AT269" i="9" s="1"/>
  <c r="HT269" i="9" a="1"/>
  <c r="HT269" i="9" s="1"/>
  <c r="BO269" i="9" a="1"/>
  <c r="BO269" i="9" s="1"/>
  <c r="BH257" i="9" a="1"/>
  <c r="BH257" i="9" s="1"/>
  <c r="FP257" i="9" a="1"/>
  <c r="FP257" i="9" s="1"/>
  <c r="CJ273" i="9" a="1"/>
  <c r="CJ273" i="9" s="1"/>
  <c r="CC273" i="9" a="1"/>
  <c r="CC273" i="9" s="1"/>
  <c r="IH273" i="9" a="1"/>
  <c r="IH273" i="9" s="1"/>
  <c r="GR280" i="9" a="1"/>
  <c r="GR280" i="9" s="1"/>
  <c r="EN280" i="9" a="1"/>
  <c r="EN280" i="9" s="1"/>
  <c r="IH280" i="9" a="1"/>
  <c r="IH280" i="9" s="1"/>
  <c r="Y264" i="9" a="1"/>
  <c r="Y264" i="9" s="1"/>
  <c r="EN260" i="9" a="1"/>
  <c r="EN260" i="9" s="1"/>
  <c r="DZ260" i="9" a="1"/>
  <c r="DZ260" i="9" s="1"/>
  <c r="IO253" i="9" a="1"/>
  <c r="IO253" i="9" s="1"/>
  <c r="HM253" i="9" a="1"/>
  <c r="HM253" i="9" s="1"/>
  <c r="DZ245" i="9" a="1"/>
  <c r="DZ245" i="9" s="1"/>
  <c r="BH245" i="9" a="1"/>
  <c r="BH245" i="9" s="1"/>
  <c r="DL220" i="9" a="1"/>
  <c r="DL220" i="9" s="1"/>
  <c r="CC248" i="9" a="1"/>
  <c r="CC248" i="9" s="1"/>
  <c r="FB222" i="9" a="1"/>
  <c r="FB222" i="9" s="1"/>
  <c r="FW222" i="9" a="1"/>
  <c r="FW222" i="9" s="1"/>
  <c r="GD253" i="9" a="1"/>
  <c r="GD253" i="9" s="1"/>
  <c r="HF253" i="9" a="1"/>
  <c r="HF253" i="9" s="1"/>
  <c r="DZ253" i="9" a="1"/>
  <c r="DZ253" i="9" s="1"/>
  <c r="DS201" i="9" a="1"/>
  <c r="DS201" i="9" s="1"/>
  <c r="CQ201" i="9" a="1"/>
  <c r="CQ201" i="9" s="1"/>
  <c r="BA207" i="9" a="1"/>
  <c r="BA207" i="9" s="1"/>
  <c r="GK207" i="9" a="1"/>
  <c r="GK207" i="9" s="1"/>
  <c r="FW207" i="9" a="1"/>
  <c r="FW207" i="9" s="1"/>
  <c r="BO183" i="9" a="1"/>
  <c r="BO183" i="9" s="1"/>
  <c r="BV200" i="9" a="1"/>
  <c r="BV200" i="9" s="1"/>
  <c r="DS190" i="9" a="1"/>
  <c r="DS190" i="9" s="1"/>
  <c r="FP216" i="9" a="1"/>
  <c r="FP216" i="9" s="1"/>
  <c r="AT213" i="9" a="1"/>
  <c r="AT213" i="9" s="1"/>
  <c r="CQ151" i="9" a="1"/>
  <c r="CQ151" i="9" s="1"/>
  <c r="AT159" i="9" a="1"/>
  <c r="AT159" i="9" s="1"/>
  <c r="GY125" i="9" a="1"/>
  <c r="GY125" i="9" s="1"/>
  <c r="HT146" i="9" a="1"/>
  <c r="HT146" i="9" s="1"/>
  <c r="BV86" i="9" a="1"/>
  <c r="BV86" i="9" s="1"/>
  <c r="DS295" i="9" a="1"/>
  <c r="DS295" i="9" s="1"/>
  <c r="HF260" i="9" a="1"/>
  <c r="HF260" i="9" s="1"/>
  <c r="GK260" i="9" a="1"/>
  <c r="GK260" i="9" s="1"/>
  <c r="BH220" i="9" a="1"/>
  <c r="BH220" i="9" s="1"/>
  <c r="BH228" i="9" a="1"/>
  <c r="BH228" i="9" s="1"/>
  <c r="EN83" i="9" a="1"/>
  <c r="EN83" i="9" s="1"/>
  <c r="FW232" i="9" a="1"/>
  <c r="FW232" i="9" s="1"/>
  <c r="HF232" i="9" a="1"/>
  <c r="HF232" i="9" s="1"/>
  <c r="IO227" i="9" a="1"/>
  <c r="IO227" i="9" s="1"/>
  <c r="FI227" i="9" a="1"/>
  <c r="FI227" i="9" s="1"/>
  <c r="GK173" i="9" a="1"/>
  <c r="GK173" i="9" s="1"/>
  <c r="EG173" i="9" a="1"/>
  <c r="EG173" i="9" s="1"/>
  <c r="DS215" i="9" a="1"/>
  <c r="DS215" i="9" s="1"/>
  <c r="Y215" i="9" a="1"/>
  <c r="Y215" i="9" s="1"/>
  <c r="CX191" i="9" a="1"/>
  <c r="CX191" i="9" s="1"/>
  <c r="BH191" i="9" a="1"/>
  <c r="BH191" i="9" s="1"/>
  <c r="IO191" i="9" a="1"/>
  <c r="IO191" i="9" s="1"/>
  <c r="BO167" i="9" a="1"/>
  <c r="BO167" i="9" s="1"/>
  <c r="BV167" i="9" a="1"/>
  <c r="BV167" i="9" s="1"/>
  <c r="GD143" i="9" a="1"/>
  <c r="GD143" i="9" s="1"/>
  <c r="FI143" i="9" a="1"/>
  <c r="FI143" i="9" s="1"/>
  <c r="GD91" i="9" a="1"/>
  <c r="GD91" i="9" s="1"/>
  <c r="DZ91" i="9" a="1"/>
  <c r="DZ91" i="9" s="1"/>
  <c r="AT228" i="9" a="1"/>
  <c r="AT228" i="9" s="1"/>
  <c r="BV228" i="9" a="1"/>
  <c r="BV228" i="9" s="1"/>
  <c r="HF228" i="9" a="1"/>
  <c r="HF228" i="9" s="1"/>
  <c r="GK228" i="9" a="1"/>
  <c r="GK228" i="9" s="1"/>
  <c r="IH169" i="9" a="1"/>
  <c r="IH169" i="9" s="1"/>
  <c r="HF169" i="9" a="1"/>
  <c r="HF169" i="9" s="1"/>
  <c r="BH213" i="9" a="1"/>
  <c r="BH213" i="9" s="1"/>
  <c r="AF213" i="9" a="1"/>
  <c r="AF213" i="9" s="1"/>
  <c r="GD213" i="9" a="1"/>
  <c r="GD213" i="9" s="1"/>
  <c r="DL213" i="9" a="1"/>
  <c r="DL213" i="9" s="1"/>
  <c r="DZ213" i="9" a="1"/>
  <c r="DZ213" i="9" s="1"/>
  <c r="AF189" i="9" a="1"/>
  <c r="AF189" i="9" s="1"/>
  <c r="CC189" i="9" a="1"/>
  <c r="CC189" i="9" s="1"/>
  <c r="BO165" i="9" a="1"/>
  <c r="BO165" i="9" s="1"/>
  <c r="FI165" i="9" a="1"/>
  <c r="FI165" i="9" s="1"/>
  <c r="Y165" i="9" a="1"/>
  <c r="Y165" i="9" s="1"/>
  <c r="AT165" i="9" a="1"/>
  <c r="AT165" i="9" s="1"/>
  <c r="FP113" i="9" a="1"/>
  <c r="FP113" i="9" s="1"/>
  <c r="BH113" i="9" a="1"/>
  <c r="BH113" i="9" s="1"/>
  <c r="GD113" i="9" a="1"/>
  <c r="GD113" i="9" s="1"/>
  <c r="AM63" i="9" a="1"/>
  <c r="AM63" i="9" s="1"/>
  <c r="HF63" i="9" a="1"/>
  <c r="HF63" i="9" s="1"/>
  <c r="DZ6" i="9" a="1"/>
  <c r="DZ6" i="9" s="1"/>
  <c r="GR42" i="9" a="1"/>
  <c r="GR42" i="9" s="1"/>
  <c r="EN42" i="9" a="1"/>
  <c r="EN42" i="9" s="1"/>
  <c r="FP154" i="9" a="1"/>
  <c r="FP154" i="9" s="1"/>
  <c r="DE154" i="9" a="1"/>
  <c r="DE154" i="9" s="1"/>
  <c r="GR154" i="9" a="1"/>
  <c r="GR154" i="9" s="1"/>
  <c r="GD154" i="9" a="1"/>
  <c r="GD154" i="9" s="1"/>
  <c r="CC154" i="9" a="1"/>
  <c r="CC154" i="9" s="1"/>
  <c r="CX86" i="9" a="1"/>
  <c r="CX86" i="9" s="1"/>
  <c r="IA86" i="9" a="1"/>
  <c r="IA86" i="9" s="1"/>
  <c r="BO86" i="9" a="1"/>
  <c r="BO86" i="9" s="1"/>
  <c r="CC86" i="9" a="1"/>
  <c r="CC86" i="9" s="1"/>
  <c r="DZ190" i="9" a="1"/>
  <c r="DZ190" i="9" s="1"/>
  <c r="BH190" i="9" a="1"/>
  <c r="BH190" i="9" s="1"/>
  <c r="FI190" i="9" a="1"/>
  <c r="FI190" i="9" s="1"/>
  <c r="DE190" i="9" a="1"/>
  <c r="DE190" i="9" s="1"/>
  <c r="GD190" i="9" a="1"/>
  <c r="GD190" i="9" s="1"/>
  <c r="FP190" i="9" a="1"/>
  <c r="FP190" i="9" s="1"/>
  <c r="EN190" i="9" a="1"/>
  <c r="EN190" i="9" s="1"/>
  <c r="AT118" i="9" a="1"/>
  <c r="AT118" i="9" s="1"/>
  <c r="IH118" i="9" a="1"/>
  <c r="IH118" i="9" s="1"/>
  <c r="BV118" i="9" a="1"/>
  <c r="BV118" i="9" s="1"/>
  <c r="BA118" i="9" a="1"/>
  <c r="BA118" i="9" s="1"/>
  <c r="GD118" i="9" a="1"/>
  <c r="GD118" i="9" s="1"/>
  <c r="GR118" i="9" a="1"/>
  <c r="GR118" i="9" s="1"/>
  <c r="HM74" i="9" a="1"/>
  <c r="HM74" i="9" s="1"/>
  <c r="GK74" i="9" a="1"/>
  <c r="GK74" i="9" s="1"/>
  <c r="EU74" i="9" a="1"/>
  <c r="EU74" i="9" s="1"/>
  <c r="CC196" i="9" a="1"/>
  <c r="CC196" i="9" s="1"/>
  <c r="FW196" i="9" a="1"/>
  <c r="FW196" i="9" s="1"/>
  <c r="DL196" i="9" a="1"/>
  <c r="DL196" i="9" s="1"/>
  <c r="DS164" i="9" a="1"/>
  <c r="DS164" i="9" s="1"/>
  <c r="IH164" i="9" a="1"/>
  <c r="IH164" i="9" s="1"/>
  <c r="CQ132" i="9" a="1"/>
  <c r="CQ132" i="9" s="1"/>
  <c r="BH132" i="9" a="1"/>
  <c r="BH132" i="9" s="1"/>
  <c r="DL221" i="9" a="1"/>
  <c r="DL221" i="9" s="1"/>
  <c r="AM221" i="9" a="1"/>
  <c r="AM221" i="9" s="1"/>
  <c r="EN221" i="9" a="1"/>
  <c r="EN221" i="9" s="1"/>
  <c r="AT125" i="9" a="1"/>
  <c r="AT125" i="9" s="1"/>
  <c r="BO125" i="9" a="1"/>
  <c r="BO125" i="9" s="1"/>
  <c r="IA235" i="9" a="1"/>
  <c r="IA235" i="9" s="1"/>
  <c r="BA235" i="9" a="1"/>
  <c r="BA235" i="9" s="1"/>
  <c r="DE139" i="9" a="1"/>
  <c r="DE139" i="9" s="1"/>
  <c r="FP139" i="9" a="1"/>
  <c r="FP139" i="9" s="1"/>
  <c r="CQ139" i="9" a="1"/>
  <c r="CQ139" i="9" s="1"/>
  <c r="CC284" i="9" a="1"/>
  <c r="CC284" i="9" s="1"/>
  <c r="HF296" i="9" a="1"/>
  <c r="HF296" i="9" s="1"/>
  <c r="CC296" i="9" a="1"/>
  <c r="CC296" i="9" s="1"/>
  <c r="BO294" i="9" a="1"/>
  <c r="BO294" i="9" s="1"/>
  <c r="BV295" i="9" a="1"/>
  <c r="BV295" i="9" s="1"/>
  <c r="CQ303" i="9" a="1"/>
  <c r="CQ303" i="9" s="1"/>
  <c r="DE291" i="9" a="1"/>
  <c r="DE291" i="9" s="1"/>
  <c r="CQ291" i="9" a="1"/>
  <c r="CQ291" i="9" s="1"/>
  <c r="HT297" i="9" a="1"/>
  <c r="HT297" i="9" s="1"/>
  <c r="FI269" i="9" a="1"/>
  <c r="FI269" i="9" s="1"/>
  <c r="BA269" i="9" a="1"/>
  <c r="BA269" i="9" s="1"/>
  <c r="AM257" i="9" a="1"/>
  <c r="AM257" i="9" s="1"/>
  <c r="DS257" i="9" a="1"/>
  <c r="DS257" i="9" s="1"/>
  <c r="BA252" i="9" a="1"/>
  <c r="BA252" i="9" s="1"/>
  <c r="FI273" i="9" a="1"/>
  <c r="FI273" i="9" s="1"/>
  <c r="HM273" i="9" a="1"/>
  <c r="HM273" i="9" s="1"/>
  <c r="BV273" i="9" a="1"/>
  <c r="BV273" i="9" s="1"/>
  <c r="CX280" i="9" a="1"/>
  <c r="CX280" i="9" s="1"/>
  <c r="HF280" i="9" a="1"/>
  <c r="HF280" i="9" s="1"/>
  <c r="DE280" i="9" a="1"/>
  <c r="DE280" i="9" s="1"/>
  <c r="AM260" i="9" a="1"/>
  <c r="AM260" i="9" s="1"/>
  <c r="GD248" i="9" a="1"/>
  <c r="GD248" i="9" s="1"/>
  <c r="FW245" i="9" a="1"/>
  <c r="FW245" i="9" s="1"/>
  <c r="AT235" i="9" a="1"/>
  <c r="AT235" i="9" s="1"/>
  <c r="CQ248" i="9" a="1"/>
  <c r="CQ248" i="9" s="1"/>
  <c r="IH235" i="9" a="1"/>
  <c r="IH235" i="9" s="1"/>
  <c r="Y245" i="9" a="1"/>
  <c r="Y245" i="9" s="1"/>
  <c r="AM222" i="9" a="1"/>
  <c r="AM222" i="9" s="1"/>
  <c r="AM253" i="9" a="1"/>
  <c r="AM253" i="9" s="1"/>
  <c r="CC228" i="9" a="1"/>
  <c r="CC228" i="9" s="1"/>
  <c r="BO189" i="9" a="1"/>
  <c r="BO189" i="9" s="1"/>
  <c r="HT201" i="9" a="1"/>
  <c r="HT201" i="9" s="1"/>
  <c r="FP201" i="9" a="1"/>
  <c r="FP201" i="9" s="1"/>
  <c r="DL190" i="9" a="1"/>
  <c r="DL190" i="9" s="1"/>
  <c r="CX183" i="9" a="1"/>
  <c r="CX183" i="9" s="1"/>
  <c r="BH207" i="9" a="1"/>
  <c r="BH207" i="9" s="1"/>
  <c r="EN183" i="9" a="1"/>
  <c r="EN183" i="9" s="1"/>
  <c r="AM190" i="9" a="1"/>
  <c r="AM190" i="9" s="1"/>
  <c r="EG190" i="9" a="1"/>
  <c r="EG190" i="9" s="1"/>
  <c r="IH190" i="9" a="1"/>
  <c r="IH190" i="9" s="1"/>
  <c r="FI213" i="9" a="1"/>
  <c r="FI213" i="9" s="1"/>
  <c r="HF165" i="9" a="1"/>
  <c r="HF165" i="9" s="1"/>
  <c r="AT169" i="9" a="1"/>
  <c r="AT169" i="9" s="1"/>
  <c r="GD165" i="9" a="1"/>
  <c r="GD165" i="9" s="1"/>
  <c r="DL169" i="9" a="1"/>
  <c r="DL169" i="9" s="1"/>
  <c r="FI154" i="9" a="1"/>
  <c r="FI154" i="9" s="1"/>
  <c r="GR132" i="9" a="1"/>
  <c r="GR132" i="9" s="1"/>
  <c r="FB65" i="9" a="1"/>
  <c r="FB65" i="9" s="1"/>
  <c r="CC118" i="9" a="1"/>
  <c r="CC118" i="9" s="1"/>
  <c r="EU86" i="9" a="1"/>
  <c r="EU86" i="9" s="1"/>
  <c r="DL57" i="9" a="1"/>
  <c r="DL57" i="9" s="1"/>
  <c r="IH165" i="9" a="1"/>
  <c r="IH165" i="9" s="1"/>
  <c r="AM205" i="9" a="1"/>
  <c r="AM205" i="9" s="1"/>
  <c r="DL205" i="9" a="1"/>
  <c r="DL205" i="9" s="1"/>
  <c r="DS205" i="9" a="1"/>
  <c r="DS205" i="9" s="1"/>
  <c r="FI205" i="9" a="1"/>
  <c r="FI205" i="9" s="1"/>
  <c r="AT69" i="9" a="1"/>
  <c r="AT69" i="9" s="1"/>
  <c r="EN69" i="9" a="1"/>
  <c r="EN69" i="9" s="1"/>
  <c r="CQ253" i="9" a="1"/>
  <c r="CQ253" i="9" s="1"/>
  <c r="FB253" i="9" a="1"/>
  <c r="FB253" i="9" s="1"/>
  <c r="BA253" i="9" a="1"/>
  <c r="BA253" i="9" s="1"/>
  <c r="CX253" i="9" a="1"/>
  <c r="CX253" i="9" s="1"/>
  <c r="IO207" i="9" a="1"/>
  <c r="IO207" i="9" s="1"/>
  <c r="AM207" i="9" a="1"/>
  <c r="AM207" i="9" s="1"/>
  <c r="HT207" i="9" a="1"/>
  <c r="HT207" i="9" s="1"/>
  <c r="HF207" i="9" a="1"/>
  <c r="HF207" i="9" s="1"/>
  <c r="FI207" i="9" a="1"/>
  <c r="FI207" i="9" s="1"/>
  <c r="BO207" i="9" a="1"/>
  <c r="BO207" i="9" s="1"/>
  <c r="CQ207" i="9" a="1"/>
  <c r="CQ207" i="9" s="1"/>
  <c r="FP183" i="9" a="1"/>
  <c r="FP183" i="9" s="1"/>
  <c r="AM183" i="9" a="1"/>
  <c r="AM183" i="9" s="1"/>
  <c r="BH183" i="9" a="1"/>
  <c r="BH183" i="9" s="1"/>
  <c r="CQ183" i="9" a="1"/>
  <c r="CQ183" i="9" s="1"/>
  <c r="AF183" i="9" a="1"/>
  <c r="AF183" i="9" s="1"/>
  <c r="IO183" i="9" a="1"/>
  <c r="IO183" i="9" s="1"/>
  <c r="HM159" i="9" a="1"/>
  <c r="HM159" i="9" s="1"/>
  <c r="BA159" i="9" a="1"/>
  <c r="BA159" i="9" s="1"/>
  <c r="EN159" i="9" a="1"/>
  <c r="EN159" i="9" s="1"/>
  <c r="GK159" i="9" a="1"/>
  <c r="GK159" i="9" s="1"/>
  <c r="AF159" i="9" a="1"/>
  <c r="AF159" i="9" s="1"/>
  <c r="DZ146" i="9" a="1"/>
  <c r="DZ146" i="9" s="1"/>
  <c r="CQ146" i="9" a="1"/>
  <c r="CQ146" i="9" s="1"/>
  <c r="DZ70" i="9" a="1"/>
  <c r="DZ70" i="9" s="1"/>
  <c r="DE70" i="9" a="1"/>
  <c r="DE70" i="9" s="1"/>
  <c r="BH70" i="9" a="1"/>
  <c r="BH70" i="9" s="1"/>
  <c r="HF70" i="9" a="1"/>
  <c r="HF70" i="9" s="1"/>
  <c r="CJ70" i="9" a="1"/>
  <c r="CJ70" i="9" s="1"/>
  <c r="Y246" i="9" a="1"/>
  <c r="Y246" i="9" s="1"/>
  <c r="AF246" i="9" a="1"/>
  <c r="AF246" i="9" s="1"/>
  <c r="FI246" i="9" a="1"/>
  <c r="FI246" i="9" s="1"/>
  <c r="GK214" i="9" a="1"/>
  <c r="GK214" i="9" s="1"/>
  <c r="FW214" i="9" a="1"/>
  <c r="FW214" i="9" s="1"/>
  <c r="CQ214" i="9" a="1"/>
  <c r="CQ214" i="9" s="1"/>
  <c r="IA214" i="9" a="1"/>
  <c r="IA214" i="9" s="1"/>
  <c r="IO214" i="9" a="1"/>
  <c r="IO214" i="9" s="1"/>
  <c r="Y214" i="9" a="1"/>
  <c r="Y214" i="9" s="1"/>
  <c r="CJ214" i="9" a="1"/>
  <c r="CJ214" i="9" s="1"/>
  <c r="DZ214" i="9" a="1"/>
  <c r="DZ214" i="9" s="1"/>
  <c r="GD214" i="9" a="1"/>
  <c r="GD214" i="9" s="1"/>
  <c r="AT182" i="9" a="1"/>
  <c r="AT182" i="9" s="1"/>
  <c r="FI182" i="9" a="1"/>
  <c r="FI182" i="9" s="1"/>
  <c r="CQ182" i="9" a="1"/>
  <c r="CQ182" i="9" s="1"/>
  <c r="CX182" i="9" a="1"/>
  <c r="CX182" i="9" s="1"/>
  <c r="HM182" i="9" a="1"/>
  <c r="HM182" i="9" s="1"/>
  <c r="BA182" i="9" a="1"/>
  <c r="BA182" i="9" s="1"/>
  <c r="IA182" i="9" a="1"/>
  <c r="IA182" i="9" s="1"/>
  <c r="AF291" i="9" a="1"/>
  <c r="AF291" i="9" s="1"/>
  <c r="FB260" i="9" a="1"/>
  <c r="FB260" i="9" s="1"/>
  <c r="BO157" i="9" a="1"/>
  <c r="BO157" i="9" s="1"/>
  <c r="HF248" i="9" a="1"/>
  <c r="HF248" i="9" s="1"/>
  <c r="CX248" i="9" a="1"/>
  <c r="CX248" i="9" s="1"/>
  <c r="BO248" i="9" a="1"/>
  <c r="BO248" i="9" s="1"/>
  <c r="CQ216" i="9" a="1"/>
  <c r="CQ216" i="9" s="1"/>
  <c r="FW216" i="9" a="1"/>
  <c r="FW216" i="9" s="1"/>
  <c r="EU216" i="9" a="1"/>
  <c r="EU216" i="9" s="1"/>
  <c r="CX184" i="9" a="1"/>
  <c r="CX184" i="9" s="1"/>
  <c r="AT184" i="9" a="1"/>
  <c r="AT184" i="9" s="1"/>
  <c r="BV152" i="9" a="1"/>
  <c r="BV152" i="9" s="1"/>
  <c r="AT152" i="9" a="1"/>
  <c r="AT152" i="9" s="1"/>
  <c r="HF88" i="9" a="1"/>
  <c r="HF88" i="9" s="1"/>
  <c r="Y88" i="9" a="1"/>
  <c r="Y88" i="9" s="1"/>
  <c r="HM201" i="9" a="1"/>
  <c r="HM201" i="9" s="1"/>
  <c r="IH201" i="9" a="1"/>
  <c r="IH201" i="9" s="1"/>
  <c r="AF201" i="9" a="1"/>
  <c r="AF201" i="9" s="1"/>
  <c r="CX201" i="9" a="1"/>
  <c r="CX201" i="9" s="1"/>
  <c r="FW201" i="9" a="1"/>
  <c r="FW201" i="9" s="1"/>
  <c r="DZ201" i="9" a="1"/>
  <c r="DZ201" i="9" s="1"/>
  <c r="GD201" i="9" a="1"/>
  <c r="GD201" i="9" s="1"/>
  <c r="EN151" i="9" a="1"/>
  <c r="EN151" i="9" s="1"/>
  <c r="AF151" i="9" a="1"/>
  <c r="AF151" i="9" s="1"/>
  <c r="FI151" i="9" a="1"/>
  <c r="FI151" i="9" s="1"/>
  <c r="FB109" i="9" a="1"/>
  <c r="FB109" i="9" s="1"/>
  <c r="GD109" i="9" a="1"/>
  <c r="GD109" i="9" s="1"/>
  <c r="FB225" i="9" a="1"/>
  <c r="FB225" i="9" s="1"/>
  <c r="EU225" i="9" a="1"/>
  <c r="EU225" i="9" s="1"/>
  <c r="HT225" i="9" a="1"/>
  <c r="HT225" i="9" s="1"/>
  <c r="IO225" i="9" a="1"/>
  <c r="IO225" i="9" s="1"/>
  <c r="FI225" i="9" a="1"/>
  <c r="FI225" i="9" s="1"/>
  <c r="AF225" i="9" a="1"/>
  <c r="AF225" i="9" s="1"/>
  <c r="EN225" i="9" a="1"/>
  <c r="EN225" i="9" s="1"/>
  <c r="CQ225" i="9" a="1"/>
  <c r="CQ225" i="9" s="1"/>
  <c r="FP225" i="9" a="1"/>
  <c r="FP225" i="9" s="1"/>
  <c r="AM225" i="9" a="1"/>
  <c r="AM225" i="9" s="1"/>
  <c r="BA129" i="9" a="1"/>
  <c r="BA129" i="9" s="1"/>
  <c r="HM129" i="9" a="1"/>
  <c r="HM129" i="9" s="1"/>
  <c r="BO129" i="9" a="1"/>
  <c r="BO129" i="9" s="1"/>
  <c r="DE129" i="9" a="1"/>
  <c r="DE129" i="9" s="1"/>
  <c r="HF105" i="9" a="1"/>
  <c r="HF105" i="9" s="1"/>
  <c r="FP105" i="9" a="1"/>
  <c r="FP105" i="9" s="1"/>
  <c r="FB105" i="9" a="1"/>
  <c r="FB105" i="9" s="1"/>
  <c r="FW105" i="9" a="1"/>
  <c r="FW105" i="9" s="1"/>
  <c r="EN105" i="9" a="1"/>
  <c r="EN105" i="9" s="1"/>
  <c r="DS296" i="9" a="1"/>
  <c r="DS296" i="9" s="1"/>
  <c r="FI296" i="9" a="1"/>
  <c r="FI296" i="9" s="1"/>
  <c r="FP295" i="9" a="1"/>
  <c r="FP295" i="9" s="1"/>
  <c r="IH291" i="9" a="1"/>
  <c r="IH291" i="9" s="1"/>
  <c r="CJ228" i="9" a="1"/>
  <c r="CJ228" i="9" s="1"/>
  <c r="GR196" i="9" a="1"/>
  <c r="GR196" i="9" s="1"/>
  <c r="GY169" i="9" a="1"/>
  <c r="GY169" i="9" s="1"/>
  <c r="IO169" i="9" a="1"/>
  <c r="IO169" i="9" s="1"/>
  <c r="BO296" i="9" a="1"/>
  <c r="BO296" i="9" s="1"/>
  <c r="CQ254" i="9" a="1"/>
  <c r="CQ254" i="9" s="1"/>
  <c r="DE303" i="9" a="1"/>
  <c r="DE303" i="9" s="1"/>
  <c r="EG291" i="9" a="1"/>
  <c r="EG291" i="9" s="1"/>
  <c r="HM297" i="9" a="1"/>
  <c r="HM297" i="9" s="1"/>
  <c r="CX269" i="9" a="1"/>
  <c r="CX269" i="9" s="1"/>
  <c r="HF269" i="9" a="1"/>
  <c r="HF269" i="9" s="1"/>
  <c r="CQ257" i="9" a="1"/>
  <c r="CQ257" i="9" s="1"/>
  <c r="AT257" i="9" a="1"/>
  <c r="AT257" i="9" s="1"/>
  <c r="EU273" i="9" a="1"/>
  <c r="EU273" i="9" s="1"/>
  <c r="Y273" i="9" a="1"/>
  <c r="Y273" i="9" s="1"/>
  <c r="GD273" i="9" a="1"/>
  <c r="GD273" i="9" s="1"/>
  <c r="DZ280" i="9" a="1"/>
  <c r="DZ280" i="9" s="1"/>
  <c r="GY280" i="9" a="1"/>
  <c r="GY280" i="9" s="1"/>
  <c r="HM280" i="9" a="1"/>
  <c r="HM280" i="9" s="1"/>
  <c r="DL273" i="9" a="1"/>
  <c r="DL273" i="9" s="1"/>
  <c r="GR260" i="9" a="1"/>
  <c r="GR260" i="9" s="1"/>
  <c r="FI235" i="9" a="1"/>
  <c r="FI235" i="9" s="1"/>
  <c r="BA245" i="9" a="1"/>
  <c r="BA245" i="9" s="1"/>
  <c r="EU245" i="9" a="1"/>
  <c r="EU245" i="9" s="1"/>
  <c r="AT222" i="9" a="1"/>
  <c r="AT222" i="9" s="1"/>
  <c r="BV248" i="9" a="1"/>
  <c r="BV248" i="9" s="1"/>
  <c r="FB248" i="9" a="1"/>
  <c r="FB248" i="9" s="1"/>
  <c r="CQ235" i="9" a="1"/>
  <c r="CQ235" i="9" s="1"/>
  <c r="HM235" i="9" a="1"/>
  <c r="HM235" i="9" s="1"/>
  <c r="GR222" i="9" a="1"/>
  <c r="GR222" i="9" s="1"/>
  <c r="BH253" i="9" a="1"/>
  <c r="BH253" i="9" s="1"/>
  <c r="AT253" i="9" a="1"/>
  <c r="AT253" i="9" s="1"/>
  <c r="AF253" i="9" a="1"/>
  <c r="AF253" i="9" s="1"/>
  <c r="HF246" i="9" a="1"/>
  <c r="HF246" i="9" s="1"/>
  <c r="AM246" i="9" a="1"/>
  <c r="AM246" i="9" s="1"/>
  <c r="AF235" i="9" a="1"/>
  <c r="AF235" i="9" s="1"/>
  <c r="CQ228" i="9" a="1"/>
  <c r="CQ228" i="9" s="1"/>
  <c r="EG189" i="9" a="1"/>
  <c r="EG189" i="9" s="1"/>
  <c r="BH221" i="9" a="1"/>
  <c r="BH221" i="9" s="1"/>
  <c r="GY201" i="9" a="1"/>
  <c r="GY201" i="9" s="1"/>
  <c r="GY207" i="9" a="1"/>
  <c r="GY207" i="9" s="1"/>
  <c r="FP200" i="9" a="1"/>
  <c r="FP200" i="9" s="1"/>
  <c r="FB214" i="9" a="1"/>
  <c r="FB214" i="9" s="1"/>
  <c r="CC214" i="9" a="1"/>
  <c r="CC214" i="9" s="1"/>
  <c r="CJ207" i="9" a="1"/>
  <c r="CJ207" i="9" s="1"/>
  <c r="Y207" i="9" a="1"/>
  <c r="Y207" i="9" s="1"/>
  <c r="CC207" i="9" a="1"/>
  <c r="CC207" i="9" s="1"/>
  <c r="FB183" i="9" a="1"/>
  <c r="FB183" i="9" s="1"/>
  <c r="CJ190" i="9" a="1"/>
  <c r="CJ190" i="9" s="1"/>
  <c r="AT190" i="9" a="1"/>
  <c r="AT190" i="9" s="1"/>
  <c r="DE216" i="9" a="1"/>
  <c r="DE216" i="9" s="1"/>
  <c r="GY225" i="9" a="1"/>
  <c r="GY225" i="9" s="1"/>
  <c r="GD225" i="9" a="1"/>
  <c r="GD225" i="9" s="1"/>
  <c r="BO225" i="9" a="1"/>
  <c r="BO225" i="9" s="1"/>
  <c r="EG213" i="9" a="1"/>
  <c r="EG213" i="9" s="1"/>
  <c r="AM159" i="9" a="1"/>
  <c r="AM159" i="9" s="1"/>
  <c r="FB169" i="9" a="1"/>
  <c r="FB169" i="9" s="1"/>
  <c r="BO182" i="9" a="1"/>
  <c r="BO182" i="9" s="1"/>
  <c r="HF182" i="9" a="1"/>
  <c r="HF182" i="9" s="1"/>
  <c r="BA164" i="9" a="1"/>
  <c r="BA164" i="9" s="1"/>
  <c r="IO159" i="9" a="1"/>
  <c r="IO159" i="9" s="1"/>
  <c r="BV169" i="9" a="1"/>
  <c r="BV169" i="9" s="1"/>
  <c r="BV139" i="9" a="1"/>
  <c r="BV139" i="9" s="1"/>
  <c r="BA154" i="9" a="1"/>
  <c r="BA154" i="9" s="1"/>
  <c r="EN154" i="9" a="1"/>
  <c r="EN154" i="9" s="1"/>
  <c r="GY115" i="9" a="1"/>
  <c r="GY115" i="9" s="1"/>
  <c r="BO131" i="9" a="1"/>
  <c r="BO131" i="9" s="1"/>
  <c r="BV113" i="9" a="1"/>
  <c r="BV113" i="9" s="1"/>
  <c r="Y118" i="9" a="1"/>
  <c r="Y118" i="9" s="1"/>
  <c r="FP109" i="9" a="1"/>
  <c r="FP109" i="9" s="1"/>
  <c r="CQ74" i="9" a="1"/>
  <c r="CQ74" i="9" s="1"/>
  <c r="FP158" i="9" a="1"/>
  <c r="FP158" i="9" s="1"/>
  <c r="AM142" i="9" a="1"/>
  <c r="AM142" i="9" s="1"/>
  <c r="GR142" i="9" a="1"/>
  <c r="GR142" i="9" s="1"/>
  <c r="CX142" i="9" a="1"/>
  <c r="CX142" i="9" s="1"/>
  <c r="AT55" i="9" a="1"/>
  <c r="AT55" i="9" s="1"/>
  <c r="FW79" i="9" a="1"/>
  <c r="FW79" i="9" s="1"/>
  <c r="IO51" i="9" a="1"/>
  <c r="IO51" i="9" s="1"/>
  <c r="BH50" i="9" a="1"/>
  <c r="BH50" i="9" s="1"/>
  <c r="IH50" i="9" a="1"/>
  <c r="IH50" i="9" s="1"/>
  <c r="BH55" i="9" a="1"/>
  <c r="BH55" i="9" s="1"/>
  <c r="BV79" i="9" a="1"/>
  <c r="BV79" i="9" s="1"/>
  <c r="GR51" i="9" a="1"/>
  <c r="GR51" i="9" s="1"/>
  <c r="FW51" i="9" a="1"/>
  <c r="FW51" i="9" s="1"/>
  <c r="GY50" i="9" a="1"/>
  <c r="GY50" i="9" s="1"/>
  <c r="DL158" i="9" a="1"/>
  <c r="DL158" i="9" s="1"/>
  <c r="DE142" i="9" a="1"/>
  <c r="DE142" i="9" s="1"/>
  <c r="BA142" i="9" a="1"/>
  <c r="BA142" i="9" s="1"/>
  <c r="AF50" i="9" a="1"/>
  <c r="AF50" i="9" s="1"/>
  <c r="GY303" i="9" a="1"/>
  <c r="GY303" i="9" s="1"/>
  <c r="DZ297" i="9" a="1"/>
  <c r="DZ297" i="9" s="1"/>
  <c r="BV280" i="9" a="1"/>
  <c r="BV280" i="9" s="1"/>
  <c r="AT280" i="9" a="1"/>
  <c r="AT280" i="9" s="1"/>
  <c r="DS280" i="9" a="1"/>
  <c r="DS280" i="9" s="1"/>
  <c r="CC280" i="9" a="1"/>
  <c r="CC280" i="9" s="1"/>
  <c r="IA264" i="9" a="1"/>
  <c r="IA264" i="9" s="1"/>
  <c r="AT247" i="9" a="1"/>
  <c r="AT247" i="9" s="1"/>
  <c r="HT248" i="9" a="1"/>
  <c r="HT248" i="9" s="1"/>
  <c r="AF248" i="9" a="1"/>
  <c r="AF248" i="9" s="1"/>
  <c r="Y248" i="9" a="1"/>
  <c r="Y248" i="9" s="1"/>
  <c r="HM248" i="9" a="1"/>
  <c r="HM248" i="9" s="1"/>
  <c r="CC200" i="9" a="1"/>
  <c r="CC200" i="9" s="1"/>
  <c r="GR216" i="9" a="1"/>
  <c r="GR216" i="9" s="1"/>
  <c r="AM216" i="9" a="1"/>
  <c r="AM216" i="9" s="1"/>
  <c r="EU152" i="9" a="1"/>
  <c r="EU152" i="9" s="1"/>
  <c r="HM151" i="9" a="1"/>
  <c r="HM151" i="9" s="1"/>
  <c r="CC184" i="9" a="1"/>
  <c r="CC184" i="9" s="1"/>
  <c r="DS148" i="9" a="1"/>
  <c r="DS148" i="9" s="1"/>
  <c r="DL148" i="9" a="1"/>
  <c r="DL148" i="9" s="1"/>
  <c r="IH148" i="9" a="1"/>
  <c r="IH148" i="9" s="1"/>
  <c r="FB116" i="9" a="1"/>
  <c r="FB116" i="9" s="1"/>
  <c r="CQ84" i="9" a="1"/>
  <c r="CQ84" i="9" s="1"/>
  <c r="IO52" i="9" a="1"/>
  <c r="IO52" i="9" s="1"/>
  <c r="DE88" i="9" a="1"/>
  <c r="DE88" i="9" s="1"/>
  <c r="EU212" i="9" a="1"/>
  <c r="EU212" i="9" s="1"/>
  <c r="CC212" i="9" a="1"/>
  <c r="CC212" i="9" s="1"/>
  <c r="EU247" i="9" a="1"/>
  <c r="EU247" i="9" s="1"/>
  <c r="EN266" i="9" a="1"/>
  <c r="EN266" i="9" s="1"/>
  <c r="BA248" i="9" a="1"/>
  <c r="BA248" i="9" s="1"/>
  <c r="EU248" i="9" a="1"/>
  <c r="EU248" i="9" s="1"/>
  <c r="EG248" i="9" a="1"/>
  <c r="EG248" i="9" s="1"/>
  <c r="GK237" i="9" a="1"/>
  <c r="GK237" i="9" s="1"/>
  <c r="IA216" i="9" a="1"/>
  <c r="IA216" i="9" s="1"/>
  <c r="EG216" i="9" a="1"/>
  <c r="EG216" i="9" s="1"/>
  <c r="CC216" i="9" a="1"/>
  <c r="CC216" i="9" s="1"/>
  <c r="BH152" i="9" a="1"/>
  <c r="BH152" i="9" s="1"/>
  <c r="DS184" i="9" a="1"/>
  <c r="DS184" i="9" s="1"/>
  <c r="CJ237" i="9" a="1"/>
  <c r="CJ237" i="9" s="1"/>
  <c r="CJ202" i="9" a="1"/>
  <c r="CJ202" i="9" s="1"/>
  <c r="IO266" i="9" a="1"/>
  <c r="IO266" i="9" s="1"/>
  <c r="GR303" i="9" a="1"/>
  <c r="GR303" i="9" s="1"/>
  <c r="CC297" i="9" a="1"/>
  <c r="CC297" i="9" s="1"/>
  <c r="DZ266" i="9" a="1"/>
  <c r="DZ266" i="9" s="1"/>
  <c r="BH280" i="9" a="1"/>
  <c r="BH280" i="9" s="1"/>
  <c r="BO280" i="9" a="1"/>
  <c r="BO280" i="9" s="1"/>
  <c r="FW280" i="9" a="1"/>
  <c r="FW280" i="9" s="1"/>
  <c r="GK280" i="9" a="1"/>
  <c r="GK280" i="9" s="1"/>
  <c r="GR245" i="9" a="1"/>
  <c r="GR245" i="9" s="1"/>
  <c r="IH248" i="9" a="1"/>
  <c r="IH248" i="9" s="1"/>
  <c r="FW248" i="9" a="1"/>
  <c r="FW248" i="9" s="1"/>
  <c r="AM248" i="9" a="1"/>
  <c r="AM248" i="9" s="1"/>
  <c r="GY248" i="9" a="1"/>
  <c r="GY248" i="9" s="1"/>
  <c r="IH232" i="9" a="1"/>
  <c r="IH232" i="9" s="1"/>
  <c r="FI212" i="9" a="1"/>
  <c r="FI212" i="9" s="1"/>
  <c r="FB212" i="9" a="1"/>
  <c r="FB212" i="9" s="1"/>
  <c r="AM201" i="9" a="1"/>
  <c r="AM201" i="9" s="1"/>
  <c r="FI201" i="9" a="1"/>
  <c r="FI201" i="9" s="1"/>
  <c r="DE201" i="9" a="1"/>
  <c r="DE201" i="9" s="1"/>
  <c r="DL201" i="9" a="1"/>
  <c r="DL201" i="9" s="1"/>
  <c r="HF216" i="9" a="1"/>
  <c r="HF216" i="9" s="1"/>
  <c r="EU180" i="9" a="1"/>
  <c r="EU180" i="9" s="1"/>
  <c r="GK180" i="9" a="1"/>
  <c r="GK180" i="9" s="1"/>
  <c r="DL180" i="9" a="1"/>
  <c r="DL180" i="9" s="1"/>
  <c r="DE151" i="9" a="1"/>
  <c r="DE151" i="9" s="1"/>
  <c r="BA175" i="9" a="1"/>
  <c r="BA175" i="9" s="1"/>
  <c r="Y148" i="9" a="1"/>
  <c r="Y148" i="9" s="1"/>
  <c r="BO148" i="9" a="1"/>
  <c r="BO148" i="9" s="1"/>
  <c r="GR148" i="9" a="1"/>
  <c r="GR148" i="9" s="1"/>
  <c r="DS116" i="9" a="1"/>
  <c r="DS116" i="9" s="1"/>
  <c r="IO116" i="9" a="1"/>
  <c r="IO116" i="9" s="1"/>
  <c r="IH84" i="9" a="1"/>
  <c r="IH84" i="9" s="1"/>
  <c r="AF52" i="9" a="1"/>
  <c r="AF52" i="9" s="1"/>
  <c r="HT44" i="9" a="1"/>
  <c r="HT44" i="9" s="1"/>
  <c r="IO59" i="9" a="1"/>
  <c r="IO59" i="9" s="1"/>
  <c r="DL232" i="9" a="1"/>
  <c r="DL232" i="9" s="1"/>
  <c r="EN200" i="9" a="1"/>
  <c r="EN200" i="9" s="1"/>
  <c r="DL216" i="9" a="1"/>
  <c r="DL216" i="9" s="1"/>
  <c r="CQ240" i="9" a="1"/>
  <c r="CQ240" i="9" s="1"/>
  <c r="DL240" i="9" a="1"/>
  <c r="DL240" i="9" s="1"/>
  <c r="HM240" i="9" a="1"/>
  <c r="HM240" i="9" s="1"/>
  <c r="BV240" i="9" a="1"/>
  <c r="BV240" i="9" s="1"/>
  <c r="AM240" i="9" a="1"/>
  <c r="AM240" i="9" s="1"/>
  <c r="Y144" i="9" a="1"/>
  <c r="Y144" i="9" s="1"/>
  <c r="CJ144" i="9" a="1"/>
  <c r="CJ144" i="9" s="1"/>
  <c r="AT293" i="9" a="1"/>
  <c r="AT293" i="9" s="1"/>
  <c r="AF293" i="9" a="1"/>
  <c r="AF293" i="9" s="1"/>
  <c r="GY293" i="9" a="1"/>
  <c r="GY293" i="9" s="1"/>
  <c r="EU293" i="9" a="1"/>
  <c r="EU293" i="9" s="1"/>
  <c r="GR141" i="9" a="1"/>
  <c r="GR141" i="9" s="1"/>
  <c r="EU141" i="9" a="1"/>
  <c r="EU141" i="9" s="1"/>
  <c r="GK141" i="9" a="1"/>
  <c r="GK141" i="9" s="1"/>
  <c r="BO141" i="9" a="1"/>
  <c r="BO141" i="9" s="1"/>
  <c r="HT141" i="9" a="1"/>
  <c r="HT141" i="9" s="1"/>
  <c r="DZ141" i="9" a="1"/>
  <c r="DZ141" i="9" s="1"/>
  <c r="FI141" i="9" a="1"/>
  <c r="FI141" i="9" s="1"/>
  <c r="EN141" i="9" a="1"/>
  <c r="EN141" i="9" s="1"/>
  <c r="AM141" i="9" a="1"/>
  <c r="AM141" i="9" s="1"/>
  <c r="IO141" i="9" a="1"/>
  <c r="IO141" i="9" s="1"/>
  <c r="FW141" i="9" a="1"/>
  <c r="FW141" i="9" s="1"/>
  <c r="BH141" i="9" a="1"/>
  <c r="BH141" i="9" s="1"/>
  <c r="CX141" i="9" a="1"/>
  <c r="CX141" i="9" s="1"/>
  <c r="HM141" i="9" a="1"/>
  <c r="HM141" i="9" s="1"/>
  <c r="GD141" i="9" a="1"/>
  <c r="GD141" i="9" s="1"/>
  <c r="Y141" i="9" a="1"/>
  <c r="Y141" i="9" s="1"/>
  <c r="BV141" i="9" a="1"/>
  <c r="BV141" i="9" s="1"/>
  <c r="FP141" i="9" a="1"/>
  <c r="FP141" i="9" s="1"/>
  <c r="AF141" i="9" a="1"/>
  <c r="AF141" i="9" s="1"/>
  <c r="GY141" i="9" a="1"/>
  <c r="GY141" i="9" s="1"/>
  <c r="IH141" i="9" a="1"/>
  <c r="IH141" i="9" s="1"/>
  <c r="CC141" i="9" a="1"/>
  <c r="CC141" i="9" s="1"/>
  <c r="IH263" i="9" a="1"/>
  <c r="IH263" i="9" s="1"/>
  <c r="FI263" i="9" a="1"/>
  <c r="FI263" i="9" s="1"/>
  <c r="GY263" i="9" a="1"/>
  <c r="GY263" i="9" s="1"/>
  <c r="AF263" i="9" a="1"/>
  <c r="AF263" i="9" s="1"/>
  <c r="BV263" i="9" a="1"/>
  <c r="BV263" i="9" s="1"/>
  <c r="DZ263" i="9" a="1"/>
  <c r="DZ263" i="9" s="1"/>
  <c r="CC263" i="9" a="1"/>
  <c r="CC263" i="9" s="1"/>
  <c r="FP263" i="9" a="1"/>
  <c r="FP263" i="9" s="1"/>
  <c r="BO263" i="9" a="1"/>
  <c r="BO263" i="9" s="1"/>
  <c r="AM263" i="9" a="1"/>
  <c r="AM263" i="9" s="1"/>
  <c r="DE263" i="9" a="1"/>
  <c r="DE263" i="9" s="1"/>
  <c r="DL263" i="9" a="1"/>
  <c r="DL263" i="9" s="1"/>
  <c r="IO263" i="9" a="1"/>
  <c r="IO263" i="9" s="1"/>
  <c r="GD263" i="9" a="1"/>
  <c r="GD263" i="9" s="1"/>
  <c r="FB263" i="9" a="1"/>
  <c r="FB263" i="9" s="1"/>
  <c r="Y263" i="9" a="1"/>
  <c r="Y263" i="9" s="1"/>
  <c r="AT263" i="9" a="1"/>
  <c r="AT263" i="9" s="1"/>
  <c r="EG263" i="9" a="1"/>
  <c r="EG263" i="9" s="1"/>
  <c r="HM219" i="9" a="1"/>
  <c r="HM219" i="9" s="1"/>
  <c r="BO219" i="9" a="1"/>
  <c r="BO219" i="9" s="1"/>
  <c r="DS219" i="9" a="1"/>
  <c r="DS219" i="9" s="1"/>
  <c r="FI219" i="9" a="1"/>
  <c r="FI219" i="9" s="1"/>
  <c r="FP219" i="9" a="1"/>
  <c r="FP219" i="9" s="1"/>
  <c r="GK219" i="9" a="1"/>
  <c r="GK219" i="9" s="1"/>
  <c r="HT219" i="9" a="1"/>
  <c r="HT219" i="9" s="1"/>
  <c r="CC219" i="9" a="1"/>
  <c r="CC219" i="9" s="1"/>
  <c r="DZ219" i="9" a="1"/>
  <c r="DZ219" i="9" s="1"/>
  <c r="AM219" i="9" a="1"/>
  <c r="AM219" i="9" s="1"/>
  <c r="IO219" i="9" a="1"/>
  <c r="IO219" i="9" s="1"/>
  <c r="GR219" i="9" a="1"/>
  <c r="GR219" i="9" s="1"/>
  <c r="Y219" i="9" a="1"/>
  <c r="Y219" i="9" s="1"/>
  <c r="GR175" i="9" a="1"/>
  <c r="GR175" i="9" s="1"/>
  <c r="FW175" i="9" a="1"/>
  <c r="FW175" i="9" s="1"/>
  <c r="DE175" i="9" a="1"/>
  <c r="DE175" i="9" s="1"/>
  <c r="AF175" i="9" a="1"/>
  <c r="AF175" i="9" s="1"/>
  <c r="EU175" i="9" a="1"/>
  <c r="EU175" i="9" s="1"/>
  <c r="BV175" i="9" a="1"/>
  <c r="BV175" i="9" s="1"/>
  <c r="FI175" i="9" a="1"/>
  <c r="FI175" i="9" s="1"/>
  <c r="CX175" i="9" a="1"/>
  <c r="CX175" i="9" s="1"/>
  <c r="GK175" i="9" a="1"/>
  <c r="GK175" i="9" s="1"/>
  <c r="CQ175" i="9" a="1"/>
  <c r="CQ175" i="9" s="1"/>
  <c r="CJ175" i="9" a="1"/>
  <c r="CJ175" i="9" s="1"/>
  <c r="BO175" i="9" a="1"/>
  <c r="BO175" i="9" s="1"/>
  <c r="DZ175" i="9" a="1"/>
  <c r="DZ175" i="9" s="1"/>
  <c r="GY175" i="9" a="1"/>
  <c r="GY175" i="9" s="1"/>
  <c r="BH175" i="9" a="1"/>
  <c r="BH175" i="9" s="1"/>
  <c r="HF175" i="9" a="1"/>
  <c r="HF175" i="9" s="1"/>
  <c r="DL175" i="9" a="1"/>
  <c r="DL175" i="9" s="1"/>
  <c r="HM175" i="9" a="1"/>
  <c r="HM175" i="9" s="1"/>
  <c r="GD175" i="9" a="1"/>
  <c r="GD175" i="9" s="1"/>
  <c r="FB175" i="9" a="1"/>
  <c r="FB175" i="9" s="1"/>
  <c r="FP175" i="9" a="1"/>
  <c r="FP175" i="9" s="1"/>
  <c r="IH175" i="9" a="1"/>
  <c r="IH175" i="9" s="1"/>
  <c r="IO175" i="9" a="1"/>
  <c r="IO175" i="9" s="1"/>
  <c r="DS175" i="9" a="1"/>
  <c r="DS175" i="9" s="1"/>
  <c r="AT149" i="9" a="1"/>
  <c r="AT149" i="9" s="1"/>
  <c r="GK149" i="9" a="1"/>
  <c r="GK149" i="9" s="1"/>
  <c r="IA149" i="9" a="1"/>
  <c r="IA149" i="9" s="1"/>
  <c r="DL149" i="9" a="1"/>
  <c r="DL149" i="9" s="1"/>
  <c r="AM149" i="9" a="1"/>
  <c r="AM149" i="9" s="1"/>
  <c r="AF149" i="9" a="1"/>
  <c r="AF149" i="9" s="1"/>
  <c r="BA149" i="9" a="1"/>
  <c r="BA149" i="9" s="1"/>
  <c r="EU149" i="9" a="1"/>
  <c r="EU149" i="9" s="1"/>
  <c r="CQ123" i="9" a="1"/>
  <c r="CQ123" i="9" s="1"/>
  <c r="BV123" i="9" a="1"/>
  <c r="BV123" i="9" s="1"/>
  <c r="IO123" i="9" a="1"/>
  <c r="IO123" i="9" s="1"/>
  <c r="IA123" i="9" a="1"/>
  <c r="IA123" i="9" s="1"/>
  <c r="DE123" i="9" a="1"/>
  <c r="DE123" i="9" s="1"/>
  <c r="BO123" i="9" a="1"/>
  <c r="BO123" i="9" s="1"/>
  <c r="GD123" i="9" a="1"/>
  <c r="GD123" i="9" s="1"/>
  <c r="HF123" i="9" a="1"/>
  <c r="HF123" i="9" s="1"/>
  <c r="HM123" i="9" a="1"/>
  <c r="HM123" i="9" s="1"/>
  <c r="DS123" i="9" a="1"/>
  <c r="DS123" i="9" s="1"/>
  <c r="HT123" i="9" a="1"/>
  <c r="HT123" i="9" s="1"/>
  <c r="CX123" i="9" a="1"/>
  <c r="CX123" i="9" s="1"/>
  <c r="Y123" i="9" a="1"/>
  <c r="Y123" i="9" s="1"/>
  <c r="EG123" i="9" a="1"/>
  <c r="EG123" i="9" s="1"/>
  <c r="AM123" i="9" a="1"/>
  <c r="AM123" i="9" s="1"/>
  <c r="HT73" i="9" a="1"/>
  <c r="HT73" i="9" s="1"/>
  <c r="BA73" i="9" a="1"/>
  <c r="BA73" i="9" s="1"/>
  <c r="AF73" i="9" a="1"/>
  <c r="AF73" i="9" s="1"/>
  <c r="DL73" i="9" a="1"/>
  <c r="DL73" i="9" s="1"/>
  <c r="EG73" i="9" a="1"/>
  <c r="EG73" i="9" s="1"/>
  <c r="DZ73" i="9" a="1"/>
  <c r="DZ73" i="9" s="1"/>
  <c r="GR73" i="9" a="1"/>
  <c r="GR73" i="9" s="1"/>
  <c r="FI73" i="9" a="1"/>
  <c r="FI73" i="9" s="1"/>
  <c r="BV73" i="9" a="1"/>
  <c r="BV73" i="9" s="1"/>
  <c r="BH73" i="9" a="1"/>
  <c r="BH73" i="9" s="1"/>
  <c r="GD73" i="9" a="1"/>
  <c r="GD73" i="9" s="1"/>
  <c r="HM73" i="9" a="1"/>
  <c r="HM73" i="9" s="1"/>
  <c r="BO73" i="9" a="1"/>
  <c r="BO73" i="9" s="1"/>
  <c r="AM73" i="9" a="1"/>
  <c r="AM73" i="9" s="1"/>
  <c r="GK73" i="9" a="1"/>
  <c r="GK73" i="9" s="1"/>
  <c r="EN73" i="9" a="1"/>
  <c r="EN73" i="9" s="1"/>
  <c r="CQ73" i="9" a="1"/>
  <c r="CQ73" i="9" s="1"/>
  <c r="FB73" i="9" a="1"/>
  <c r="FB73" i="9" s="1"/>
  <c r="CX73" i="9" a="1"/>
  <c r="CX73" i="9" s="1"/>
  <c r="FW73" i="9" a="1"/>
  <c r="FW73" i="9" s="1"/>
  <c r="DS73" i="9" a="1"/>
  <c r="DS73" i="9" s="1"/>
  <c r="IH73" i="9" a="1"/>
  <c r="IH73" i="9" s="1"/>
  <c r="DE49" i="9" a="1"/>
  <c r="DE49" i="9" s="1"/>
  <c r="IA49" i="9" a="1"/>
  <c r="IA49" i="9" s="1"/>
  <c r="CQ49" i="9" a="1"/>
  <c r="CQ49" i="9" s="1"/>
  <c r="GK49" i="9" a="1"/>
  <c r="GK49" i="9" s="1"/>
  <c r="EN49" i="9" a="1"/>
  <c r="EN49" i="9" s="1"/>
  <c r="HT49" i="9" a="1"/>
  <c r="HT49" i="9" s="1"/>
  <c r="CJ49" i="9" a="1"/>
  <c r="CJ49" i="9" s="1"/>
  <c r="BH49" i="9" a="1"/>
  <c r="BH49" i="9" s="1"/>
  <c r="HM49" i="9" a="1"/>
  <c r="HM49" i="9" s="1"/>
  <c r="DL49" i="9" a="1"/>
  <c r="DL49" i="9" s="1"/>
  <c r="AF49" i="9" a="1"/>
  <c r="AF49" i="9" s="1"/>
  <c r="GR49" i="9" a="1"/>
  <c r="GR49" i="9" s="1"/>
  <c r="EG49" i="9" a="1"/>
  <c r="EG49" i="9" s="1"/>
  <c r="CC49" i="9" a="1"/>
  <c r="CC49" i="9" s="1"/>
  <c r="GY49" i="9" a="1"/>
  <c r="GY49" i="9" s="1"/>
  <c r="IO49" i="9" a="1"/>
  <c r="IO49" i="9" s="1"/>
  <c r="DS49" i="9" a="1"/>
  <c r="DS49" i="9" s="1"/>
  <c r="AM49" i="9" a="1"/>
  <c r="AM49" i="9" s="1"/>
  <c r="FI49" i="9" a="1"/>
  <c r="FI49" i="9" s="1"/>
  <c r="Y49" i="9" a="1"/>
  <c r="Y49" i="9" s="1"/>
  <c r="BO49" i="9" a="1"/>
  <c r="BO49" i="9" s="1"/>
  <c r="GD49" i="9" a="1"/>
  <c r="GD49" i="9" s="1"/>
  <c r="EU49" i="9" a="1"/>
  <c r="EU49" i="9" s="1"/>
  <c r="CC166" i="9" a="1"/>
  <c r="CC166" i="9" s="1"/>
  <c r="FP166" i="9" a="1"/>
  <c r="FP166" i="9" s="1"/>
  <c r="DL166" i="9" a="1"/>
  <c r="DL166" i="9" s="1"/>
  <c r="BA166" i="9" a="1"/>
  <c r="BA166" i="9" s="1"/>
  <c r="FW166" i="9" a="1"/>
  <c r="FW166" i="9" s="1"/>
  <c r="BH166" i="9" a="1"/>
  <c r="BH166" i="9" s="1"/>
  <c r="IO166" i="9" a="1"/>
  <c r="IO166" i="9" s="1"/>
  <c r="AF166" i="9" a="1"/>
  <c r="AF166" i="9" s="1"/>
  <c r="FP134" i="9" a="1"/>
  <c r="FP134" i="9" s="1"/>
  <c r="BH134" i="9" a="1"/>
  <c r="BH134" i="9" s="1"/>
  <c r="FB134" i="9" a="1"/>
  <c r="FB134" i="9" s="1"/>
  <c r="GK134" i="9" a="1"/>
  <c r="GK134" i="9" s="1"/>
  <c r="AF134" i="9" a="1"/>
  <c r="AF134" i="9" s="1"/>
  <c r="BV134" i="9" a="1"/>
  <c r="BV134" i="9" s="1"/>
  <c r="AM134" i="9" a="1"/>
  <c r="AM134" i="9" s="1"/>
  <c r="CJ134" i="9" a="1"/>
  <c r="CJ134" i="9" s="1"/>
  <c r="AT134" i="9" a="1"/>
  <c r="AT134" i="9" s="1"/>
  <c r="HM134" i="9" a="1"/>
  <c r="HM134" i="9" s="1"/>
  <c r="BA134" i="9" a="1"/>
  <c r="BA134" i="9" s="1"/>
  <c r="DZ134" i="9" a="1"/>
  <c r="DZ134" i="9" s="1"/>
  <c r="CC134" i="9" a="1"/>
  <c r="CC134" i="9" s="1"/>
  <c r="GR134" i="9" a="1"/>
  <c r="GR134" i="9" s="1"/>
  <c r="BO134" i="9" a="1"/>
  <c r="BO134" i="9" s="1"/>
  <c r="DL134" i="9" a="1"/>
  <c r="DL134" i="9" s="1"/>
  <c r="IH134" i="9" a="1"/>
  <c r="IH134" i="9" s="1"/>
  <c r="EU134" i="9" a="1"/>
  <c r="EU134" i="9" s="1"/>
  <c r="DS134" i="9" a="1"/>
  <c r="DS134" i="9" s="1"/>
  <c r="FI134" i="9" a="1"/>
  <c r="FI134" i="9" s="1"/>
  <c r="EN134" i="9" a="1"/>
  <c r="EN134" i="9" s="1"/>
  <c r="DE134" i="9" a="1"/>
  <c r="DE134" i="9" s="1"/>
  <c r="GY134" i="9" a="1"/>
  <c r="GY134" i="9" s="1"/>
  <c r="IA134" i="9" a="1"/>
  <c r="IA134" i="9" s="1"/>
  <c r="CJ266" i="9" a="1"/>
  <c r="CJ266" i="9" s="1"/>
  <c r="BA266" i="9" a="1"/>
  <c r="BA266" i="9" s="1"/>
  <c r="GR266" i="9" a="1"/>
  <c r="GR266" i="9" s="1"/>
  <c r="BO266" i="9" a="1"/>
  <c r="BO266" i="9" s="1"/>
  <c r="AF266" i="9" a="1"/>
  <c r="AF266" i="9" s="1"/>
  <c r="CQ266" i="9" a="1"/>
  <c r="CQ266" i="9" s="1"/>
  <c r="CX266" i="9" a="1"/>
  <c r="CX266" i="9" s="1"/>
  <c r="EG266" i="9" a="1"/>
  <c r="EG266" i="9" s="1"/>
  <c r="IA266" i="9" a="1"/>
  <c r="IA266" i="9" s="1"/>
  <c r="DL266" i="9" a="1"/>
  <c r="DL266" i="9" s="1"/>
  <c r="DE266" i="9" a="1"/>
  <c r="DE266" i="9" s="1"/>
  <c r="GR234" i="9" a="1"/>
  <c r="GR234" i="9" s="1"/>
  <c r="FI234" i="9" a="1"/>
  <c r="FI234" i="9" s="1"/>
  <c r="GY234" i="9" a="1"/>
  <c r="GY234" i="9" s="1"/>
  <c r="AT234" i="9" a="1"/>
  <c r="AT234" i="9" s="1"/>
  <c r="BH234" i="9" a="1"/>
  <c r="BH234" i="9" s="1"/>
  <c r="EN234" i="9" a="1"/>
  <c r="EN234" i="9" s="1"/>
  <c r="AM234" i="9" a="1"/>
  <c r="AM234" i="9" s="1"/>
  <c r="GD234" i="9" a="1"/>
  <c r="GD234" i="9" s="1"/>
  <c r="Y234" i="9" a="1"/>
  <c r="Y234" i="9" s="1"/>
  <c r="AF234" i="9" a="1"/>
  <c r="AF234" i="9" s="1"/>
  <c r="CX234" i="9" a="1"/>
  <c r="CX234" i="9" s="1"/>
  <c r="DL234" i="9" a="1"/>
  <c r="DL234" i="9" s="1"/>
  <c r="HF234" i="9" a="1"/>
  <c r="HF234" i="9" s="1"/>
  <c r="FP234" i="9" a="1"/>
  <c r="FP234" i="9" s="1"/>
  <c r="BA234" i="9" a="1"/>
  <c r="BA234" i="9" s="1"/>
  <c r="CQ234" i="9" a="1"/>
  <c r="CQ234" i="9" s="1"/>
  <c r="DZ202" i="9" a="1"/>
  <c r="DZ202" i="9" s="1"/>
  <c r="EU202" i="9" a="1"/>
  <c r="EU202" i="9" s="1"/>
  <c r="BV202" i="9" a="1"/>
  <c r="BV202" i="9" s="1"/>
  <c r="FW202" i="9" a="1"/>
  <c r="FW202" i="9" s="1"/>
  <c r="DL202" i="9" a="1"/>
  <c r="DL202" i="9" s="1"/>
  <c r="HT202" i="9" a="1"/>
  <c r="HT202" i="9" s="1"/>
  <c r="GR202" i="9" a="1"/>
  <c r="GR202" i="9" s="1"/>
  <c r="Y202" i="9" a="1"/>
  <c r="Y202" i="9" s="1"/>
  <c r="AM202" i="9" a="1"/>
  <c r="AM202" i="9" s="1"/>
  <c r="FP202" i="9" a="1"/>
  <c r="FP202" i="9" s="1"/>
  <c r="CX202" i="9" a="1"/>
  <c r="CX202" i="9" s="1"/>
  <c r="GY202" i="9" a="1"/>
  <c r="GY202" i="9" s="1"/>
  <c r="BH202" i="9" a="1"/>
  <c r="BH202" i="9" s="1"/>
  <c r="IH202" i="9" a="1"/>
  <c r="IH202" i="9" s="1"/>
  <c r="BA202" i="9" a="1"/>
  <c r="BA202" i="9" s="1"/>
  <c r="BO202" i="9" a="1"/>
  <c r="BO202" i="9" s="1"/>
  <c r="FB202" i="9" a="1"/>
  <c r="FB202" i="9" s="1"/>
  <c r="DS202" i="9" a="1"/>
  <c r="DS202" i="9" s="1"/>
  <c r="GD202" i="9" a="1"/>
  <c r="GD202" i="9" s="1"/>
  <c r="IH170" i="9" a="1"/>
  <c r="IH170" i="9" s="1"/>
  <c r="HM170" i="9" a="1"/>
  <c r="HM170" i="9" s="1"/>
  <c r="CQ170" i="9" a="1"/>
  <c r="CQ170" i="9" s="1"/>
  <c r="FW170" i="9" a="1"/>
  <c r="FW170" i="9" s="1"/>
  <c r="HT170" i="9" a="1"/>
  <c r="HT170" i="9" s="1"/>
  <c r="GK170" i="9" a="1"/>
  <c r="GK170" i="9" s="1"/>
  <c r="GR170" i="9" a="1"/>
  <c r="GR170" i="9" s="1"/>
  <c r="GY170" i="9" a="1"/>
  <c r="GY170" i="9" s="1"/>
  <c r="DE170" i="9" a="1"/>
  <c r="DE170" i="9" s="1"/>
  <c r="BA170" i="9" a="1"/>
  <c r="BA170" i="9" s="1"/>
  <c r="IO170" i="9" a="1"/>
  <c r="IO170" i="9" s="1"/>
  <c r="EU170" i="9" a="1"/>
  <c r="EU170" i="9" s="1"/>
  <c r="CJ170" i="9" a="1"/>
  <c r="CJ170" i="9" s="1"/>
  <c r="CX170" i="9" a="1"/>
  <c r="CX170" i="9" s="1"/>
  <c r="AT170" i="9" a="1"/>
  <c r="AT170" i="9" s="1"/>
  <c r="BO170" i="9" a="1"/>
  <c r="BO170" i="9" s="1"/>
  <c r="HF170" i="9" a="1"/>
  <c r="HF170" i="9" s="1"/>
  <c r="DS170" i="9" a="1"/>
  <c r="DS170" i="9" s="1"/>
  <c r="DL170" i="9" a="1"/>
  <c r="DL170" i="9" s="1"/>
  <c r="AF170" i="9" a="1"/>
  <c r="AF170" i="9" s="1"/>
  <c r="FP170" i="9" a="1"/>
  <c r="FP170" i="9" s="1"/>
  <c r="DE98" i="9" a="1"/>
  <c r="DE98" i="9" s="1"/>
  <c r="GY98" i="9" a="1"/>
  <c r="GY98" i="9" s="1"/>
  <c r="Y98" i="9" a="1"/>
  <c r="Y98" i="9" s="1"/>
  <c r="HM98" i="9" a="1"/>
  <c r="HM98" i="9" s="1"/>
  <c r="CJ98" i="9" a="1"/>
  <c r="CJ98" i="9" s="1"/>
  <c r="DZ98" i="9" a="1"/>
  <c r="DZ98" i="9" s="1"/>
  <c r="DL98" i="9" a="1"/>
  <c r="DL98" i="9" s="1"/>
  <c r="EN98" i="9" a="1"/>
  <c r="EN98" i="9" s="1"/>
  <c r="IO98" i="9" a="1"/>
  <c r="IO98" i="9" s="1"/>
  <c r="BV98" i="9" a="1"/>
  <c r="BV98" i="9" s="1"/>
  <c r="FW98" i="9" a="1"/>
  <c r="FW98" i="9" s="1"/>
  <c r="DS98" i="9" a="1"/>
  <c r="DS98" i="9" s="1"/>
  <c r="HF98" i="9" a="1"/>
  <c r="HF98" i="9" s="1"/>
  <c r="AT98" i="9" a="1"/>
  <c r="AT98" i="9" s="1"/>
  <c r="GD98" i="9" a="1"/>
  <c r="GD98" i="9" s="1"/>
  <c r="FI98" i="9" a="1"/>
  <c r="FI98" i="9" s="1"/>
  <c r="EU98" i="9" a="1"/>
  <c r="EU98" i="9" s="1"/>
  <c r="GK98" i="9" a="1"/>
  <c r="GK98" i="9" s="1"/>
  <c r="BH98" i="9" a="1"/>
  <c r="BH98" i="9" s="1"/>
  <c r="FB98" i="9" a="1"/>
  <c r="FB98" i="9" s="1"/>
  <c r="IH98" i="9" a="1"/>
  <c r="IH98" i="9" s="1"/>
  <c r="HT98" i="9" a="1"/>
  <c r="HT98" i="9" s="1"/>
  <c r="FP98" i="9" a="1"/>
  <c r="FP98" i="9" s="1"/>
  <c r="AF98" i="9" a="1"/>
  <c r="AF98" i="9" s="1"/>
  <c r="AM98" i="9" a="1"/>
  <c r="AM98" i="9" s="1"/>
  <c r="GR98" i="9" a="1"/>
  <c r="GR98" i="9" s="1"/>
  <c r="CX98" i="9" a="1"/>
  <c r="CX98" i="9" s="1"/>
  <c r="AF303" i="9" a="1"/>
  <c r="AF303" i="9" s="1"/>
  <c r="HT303" i="9" a="1"/>
  <c r="HT303" i="9" s="1"/>
  <c r="DL297" i="9" a="1"/>
  <c r="DL297" i="9" s="1"/>
  <c r="BA293" i="9" a="1"/>
  <c r="BA293" i="9" s="1"/>
  <c r="BV266" i="9" a="1"/>
  <c r="BV266" i="9" s="1"/>
  <c r="Y266" i="9" a="1"/>
  <c r="Y266" i="9" s="1"/>
  <c r="IH266" i="9" a="1"/>
  <c r="IH266" i="9" s="1"/>
  <c r="CJ256" i="9" a="1"/>
  <c r="CJ256" i="9" s="1"/>
  <c r="EU234" i="9" a="1"/>
  <c r="EU234" i="9" s="1"/>
  <c r="FB272" i="9" a="1"/>
  <c r="FB272" i="9" s="1"/>
  <c r="GD260" i="9" a="1"/>
  <c r="GD260" i="9" s="1"/>
  <c r="BV260" i="9" a="1"/>
  <c r="BV260" i="9" s="1"/>
  <c r="EN263" i="9" a="1"/>
  <c r="EN263" i="9" s="1"/>
  <c r="DS247" i="9" a="1"/>
  <c r="DS247" i="9" s="1"/>
  <c r="HF247" i="9" a="1"/>
  <c r="HF247" i="9" s="1"/>
  <c r="FW263" i="9" a="1"/>
  <c r="FW263" i="9" s="1"/>
  <c r="GR232" i="9" a="1"/>
  <c r="GR232" i="9" s="1"/>
  <c r="EU237" i="9" a="1"/>
  <c r="EU237" i="9" s="1"/>
  <c r="DS237" i="9" a="1"/>
  <c r="DS237" i="9" s="1"/>
  <c r="EU219" i="9" a="1"/>
  <c r="EU219" i="9" s="1"/>
  <c r="BH185" i="9" a="1"/>
  <c r="BH185" i="9" s="1"/>
  <c r="HM166" i="9" a="1"/>
  <c r="HM166" i="9" s="1"/>
  <c r="CQ202" i="9" a="1"/>
  <c r="CQ202" i="9" s="1"/>
  <c r="DL185" i="9" a="1"/>
  <c r="DL185" i="9" s="1"/>
  <c r="AF202" i="9" a="1"/>
  <c r="AF202" i="9" s="1"/>
  <c r="AM170" i="9" a="1"/>
  <c r="AM170" i="9" s="1"/>
  <c r="IA175" i="9" a="1"/>
  <c r="IA175" i="9" s="1"/>
  <c r="CQ134" i="9" a="1"/>
  <c r="CQ134" i="9" s="1"/>
  <c r="CC85" i="9" a="1"/>
  <c r="CC85" i="9" s="1"/>
  <c r="GK45" i="9" a="1"/>
  <c r="GK45" i="9" s="1"/>
  <c r="AM185" i="9" a="1"/>
  <c r="AM185" i="9" s="1"/>
  <c r="DE97" i="9" a="1"/>
  <c r="DE97" i="9" s="1"/>
  <c r="BO97" i="9" a="1"/>
  <c r="BO97" i="9" s="1"/>
  <c r="AF97" i="9" a="1"/>
  <c r="AF97" i="9" s="1"/>
  <c r="GD97" i="9" a="1"/>
  <c r="GD97" i="9" s="1"/>
  <c r="CJ97" i="9" a="1"/>
  <c r="CJ97" i="9" s="1"/>
  <c r="HF97" i="9" a="1"/>
  <c r="HF97" i="9" s="1"/>
  <c r="IA97" i="9" a="1"/>
  <c r="IA97" i="9" s="1"/>
  <c r="IH97" i="9" a="1"/>
  <c r="IH97" i="9" s="1"/>
  <c r="DL97" i="9" a="1"/>
  <c r="DL97" i="9" s="1"/>
  <c r="IO97" i="9" a="1"/>
  <c r="IO97" i="9" s="1"/>
  <c r="FI97" i="9" a="1"/>
  <c r="FI97" i="9" s="1"/>
  <c r="EU97" i="9" a="1"/>
  <c r="EU97" i="9" s="1"/>
  <c r="GY97" i="9" a="1"/>
  <c r="GY97" i="9" s="1"/>
  <c r="AT97" i="9" a="1"/>
  <c r="AT97" i="9" s="1"/>
  <c r="FB97" i="9" a="1"/>
  <c r="FB97" i="9" s="1"/>
  <c r="Y97" i="9" a="1"/>
  <c r="Y97" i="9" s="1"/>
  <c r="DS97" i="9" a="1"/>
  <c r="DS97" i="9" s="1"/>
  <c r="CQ97" i="9" a="1"/>
  <c r="CQ97" i="9" s="1"/>
  <c r="GR97" i="9" a="1"/>
  <c r="GR97" i="9" s="1"/>
  <c r="EN97" i="9" a="1"/>
  <c r="EN97" i="9" s="1"/>
  <c r="HT97" i="9" a="1"/>
  <c r="HT97" i="9" s="1"/>
  <c r="CC97" i="9" a="1"/>
  <c r="CC97" i="9" s="1"/>
  <c r="BV97" i="9" a="1"/>
  <c r="BV97" i="9" s="1"/>
  <c r="AM256" i="9" a="1"/>
  <c r="AM256" i="9" s="1"/>
  <c r="GK266" i="9" a="1"/>
  <c r="GK266" i="9" s="1"/>
  <c r="Y272" i="9" a="1"/>
  <c r="Y272" i="9" s="1"/>
  <c r="GK263" i="9" a="1"/>
  <c r="GK263" i="9" s="1"/>
  <c r="HF219" i="9" a="1"/>
  <c r="HF219" i="9" s="1"/>
  <c r="HM202" i="9" a="1"/>
  <c r="HM202" i="9" s="1"/>
  <c r="EU185" i="9" a="1"/>
  <c r="EU185" i="9" s="1"/>
  <c r="FI170" i="9" a="1"/>
  <c r="FI170" i="9" s="1"/>
  <c r="BA141" i="9" a="1"/>
  <c r="BA141" i="9" s="1"/>
  <c r="HT134" i="9" a="1"/>
  <c r="HT134" i="9" s="1"/>
  <c r="BO166" i="9" a="1"/>
  <c r="BO166" i="9" s="1"/>
  <c r="FP49" i="9" a="1"/>
  <c r="FP49" i="9" s="1"/>
  <c r="BH264" i="9" a="1"/>
  <c r="BH264" i="9" s="1"/>
  <c r="BO264" i="9" a="1"/>
  <c r="BO264" i="9" s="1"/>
  <c r="IO264" i="9" a="1"/>
  <c r="IO264" i="9" s="1"/>
  <c r="IH264" i="9" a="1"/>
  <c r="IH264" i="9" s="1"/>
  <c r="FP264" i="9" a="1"/>
  <c r="FP264" i="9" s="1"/>
  <c r="GY264" i="9" a="1"/>
  <c r="GY264" i="9" s="1"/>
  <c r="CJ264" i="9" a="1"/>
  <c r="CJ264" i="9" s="1"/>
  <c r="FB264" i="9" a="1"/>
  <c r="FB264" i="9" s="1"/>
  <c r="DE264" i="9" a="1"/>
  <c r="DE264" i="9" s="1"/>
  <c r="DZ232" i="9" a="1"/>
  <c r="DZ232" i="9" s="1"/>
  <c r="GD232" i="9" a="1"/>
  <c r="GD232" i="9" s="1"/>
  <c r="DS232" i="9" a="1"/>
  <c r="DS232" i="9" s="1"/>
  <c r="BV232" i="9" a="1"/>
  <c r="BV232" i="9" s="1"/>
  <c r="GK232" i="9" a="1"/>
  <c r="GK232" i="9" s="1"/>
  <c r="CX232" i="9" a="1"/>
  <c r="CX232" i="9" s="1"/>
  <c r="AM232" i="9" a="1"/>
  <c r="AM232" i="9" s="1"/>
  <c r="DE232" i="9" a="1"/>
  <c r="DE232" i="9" s="1"/>
  <c r="CQ232" i="9" a="1"/>
  <c r="CQ232" i="9" s="1"/>
  <c r="HM232" i="9" a="1"/>
  <c r="HM232" i="9" s="1"/>
  <c r="IO232" i="9" a="1"/>
  <c r="IO232" i="9" s="1"/>
  <c r="BO232" i="9" a="1"/>
  <c r="BO232" i="9" s="1"/>
  <c r="AF232" i="9" a="1"/>
  <c r="AF232" i="9" s="1"/>
  <c r="EG232" i="9" a="1"/>
  <c r="EG232" i="9" s="1"/>
  <c r="FI232" i="9" a="1"/>
  <c r="FI232" i="9" s="1"/>
  <c r="Y232" i="9" a="1"/>
  <c r="Y232" i="9" s="1"/>
  <c r="BA232" i="9" a="1"/>
  <c r="BA232" i="9" s="1"/>
  <c r="GY232" i="9" a="1"/>
  <c r="GY232" i="9" s="1"/>
  <c r="IA232" i="9" a="1"/>
  <c r="IA232" i="9" s="1"/>
  <c r="AT200" i="9" a="1"/>
  <c r="AT200" i="9" s="1"/>
  <c r="HM200" i="9" a="1"/>
  <c r="HM200" i="9" s="1"/>
  <c r="EG200" i="9" a="1"/>
  <c r="EG200" i="9" s="1"/>
  <c r="IO200" i="9" a="1"/>
  <c r="IO200" i="9" s="1"/>
  <c r="Y200" i="9" a="1"/>
  <c r="Y200" i="9" s="1"/>
  <c r="BA200" i="9" a="1"/>
  <c r="BA200" i="9" s="1"/>
  <c r="DS200" i="9" a="1"/>
  <c r="DS200" i="9" s="1"/>
  <c r="EU200" i="9" a="1"/>
  <c r="EU200" i="9" s="1"/>
  <c r="CQ200" i="9" a="1"/>
  <c r="CQ200" i="9" s="1"/>
  <c r="GK200" i="9" a="1"/>
  <c r="GK200" i="9" s="1"/>
  <c r="GY200" i="9" a="1"/>
  <c r="GY200" i="9" s="1"/>
  <c r="DE200" i="9" a="1"/>
  <c r="DE200" i="9" s="1"/>
  <c r="IH200" i="9" a="1"/>
  <c r="IH200" i="9" s="1"/>
  <c r="FI200" i="9" a="1"/>
  <c r="FI200" i="9" s="1"/>
  <c r="BH200" i="9" a="1"/>
  <c r="BH200" i="9" s="1"/>
  <c r="CX200" i="9" a="1"/>
  <c r="CX200" i="9" s="1"/>
  <c r="AF200" i="9" a="1"/>
  <c r="AF200" i="9" s="1"/>
  <c r="CJ200" i="9" a="1"/>
  <c r="CJ200" i="9" s="1"/>
  <c r="EG168" i="9" a="1"/>
  <c r="EG168" i="9" s="1"/>
  <c r="BO168" i="9" a="1"/>
  <c r="BO168" i="9" s="1"/>
  <c r="CQ168" i="9" a="1"/>
  <c r="CQ168" i="9" s="1"/>
  <c r="FI168" i="9" a="1"/>
  <c r="FI168" i="9" s="1"/>
  <c r="BH168" i="9" a="1"/>
  <c r="BH168" i="9" s="1"/>
  <c r="GD168" i="9" a="1"/>
  <c r="GD168" i="9" s="1"/>
  <c r="EU168" i="9" a="1"/>
  <c r="EU168" i="9" s="1"/>
  <c r="CJ168" i="9" a="1"/>
  <c r="CJ168" i="9" s="1"/>
  <c r="GR168" i="9" a="1"/>
  <c r="GR168" i="9" s="1"/>
  <c r="DL168" i="9" a="1"/>
  <c r="DL168" i="9" s="1"/>
  <c r="DZ168" i="9" a="1"/>
  <c r="DZ168" i="9" s="1"/>
  <c r="HF136" i="9" a="1"/>
  <c r="HF136" i="9" s="1"/>
  <c r="IH136" i="9" a="1"/>
  <c r="IH136" i="9" s="1"/>
  <c r="GK136" i="9" a="1"/>
  <c r="GK136" i="9" s="1"/>
  <c r="DZ136" i="9" a="1"/>
  <c r="DZ136" i="9" s="1"/>
  <c r="DL136" i="9" a="1"/>
  <c r="DL136" i="9" s="1"/>
  <c r="HM104" i="9" a="1"/>
  <c r="HM104" i="9" s="1"/>
  <c r="BH104" i="9" a="1"/>
  <c r="BH104" i="9" s="1"/>
  <c r="EU104" i="9" a="1"/>
  <c r="EU104" i="9" s="1"/>
  <c r="EG104" i="9" a="1"/>
  <c r="EG104" i="9" s="1"/>
  <c r="AF72" i="9" a="1"/>
  <c r="AF72" i="9" s="1"/>
  <c r="BA72" i="9" a="1"/>
  <c r="BA72" i="9" s="1"/>
  <c r="AM72" i="9" a="1"/>
  <c r="AM72" i="9" s="1"/>
  <c r="GR72" i="9" a="1"/>
  <c r="GR72" i="9" s="1"/>
  <c r="IH72" i="9" a="1"/>
  <c r="IH72" i="9" s="1"/>
  <c r="HM72" i="9" a="1"/>
  <c r="HM72" i="9" s="1"/>
  <c r="FB303" i="9" a="1"/>
  <c r="FB303" i="9" s="1"/>
  <c r="EN303" i="9" a="1"/>
  <c r="EN303" i="9" s="1"/>
  <c r="IA303" i="9" a="1"/>
  <c r="IA303" i="9" s="1"/>
  <c r="BV303" i="9" a="1"/>
  <c r="BV303" i="9" s="1"/>
  <c r="Y41" i="9" a="1"/>
  <c r="Y41" i="9" s="1"/>
  <c r="DE41" i="9" a="1"/>
  <c r="DE41" i="9" s="1"/>
  <c r="AM41" i="9" a="1"/>
  <c r="AM41" i="9" s="1"/>
  <c r="BA41" i="9" a="1"/>
  <c r="BA41" i="9" s="1"/>
  <c r="DL41" i="9" a="1"/>
  <c r="DL41" i="9" s="1"/>
  <c r="FI41" i="9" a="1"/>
  <c r="FI41" i="9" s="1"/>
  <c r="CC41" i="9" a="1"/>
  <c r="CC41" i="9" s="1"/>
  <c r="EN41" i="9" a="1"/>
  <c r="EN41" i="9" s="1"/>
  <c r="IH19" i="9" a="1"/>
  <c r="IH19" i="9" s="1"/>
  <c r="DS19" i="9" a="1"/>
  <c r="DS19" i="9" s="1"/>
  <c r="CJ227" i="9" a="1"/>
  <c r="CJ227" i="9" s="1"/>
  <c r="FB227" i="9" a="1"/>
  <c r="FB227" i="9" s="1"/>
  <c r="HM227" i="9" a="1"/>
  <c r="HM227" i="9" s="1"/>
  <c r="BV227" i="9" a="1"/>
  <c r="BV227" i="9" s="1"/>
  <c r="EN227" i="9" a="1"/>
  <c r="EN227" i="9" s="1"/>
  <c r="BA227" i="9" a="1"/>
  <c r="BA227" i="9" s="1"/>
  <c r="CC227" i="9" a="1"/>
  <c r="CC227" i="9" s="1"/>
  <c r="CQ227" i="9" a="1"/>
  <c r="CQ227" i="9" s="1"/>
  <c r="AT227" i="9" a="1"/>
  <c r="AT227" i="9" s="1"/>
  <c r="EG227" i="9" a="1"/>
  <c r="EG227" i="9" s="1"/>
  <c r="BH227" i="9" a="1"/>
  <c r="BH227" i="9" s="1"/>
  <c r="DS173" i="9" a="1"/>
  <c r="DS173" i="9" s="1"/>
  <c r="CJ173" i="9" a="1"/>
  <c r="CJ173" i="9" s="1"/>
  <c r="CX173" i="9" a="1"/>
  <c r="CX173" i="9" s="1"/>
  <c r="DE173" i="9" a="1"/>
  <c r="DE173" i="9" s="1"/>
  <c r="FI173" i="9" a="1"/>
  <c r="FI173" i="9" s="1"/>
  <c r="EN173" i="9" a="1"/>
  <c r="EN173" i="9" s="1"/>
  <c r="Y173" i="9" a="1"/>
  <c r="Y173" i="9" s="1"/>
  <c r="AF173" i="9" a="1"/>
  <c r="AF173" i="9" s="1"/>
  <c r="IO173" i="9" a="1"/>
  <c r="IO173" i="9" s="1"/>
  <c r="BO173" i="9" a="1"/>
  <c r="BO173" i="9" s="1"/>
  <c r="CC173" i="9" a="1"/>
  <c r="CC173" i="9" s="1"/>
  <c r="FI131" i="9" a="1"/>
  <c r="FI131" i="9" s="1"/>
  <c r="DE131" i="9" a="1"/>
  <c r="DE131" i="9" s="1"/>
  <c r="DS131" i="9" a="1"/>
  <c r="DS131" i="9" s="1"/>
  <c r="HF131" i="9" a="1"/>
  <c r="HF131" i="9" s="1"/>
  <c r="FW131" i="9" a="1"/>
  <c r="FW131" i="9" s="1"/>
  <c r="IO131" i="9" a="1"/>
  <c r="IO131" i="9" s="1"/>
  <c r="FB131" i="9" a="1"/>
  <c r="FB131" i="9" s="1"/>
  <c r="EU131" i="9" a="1"/>
  <c r="EU131" i="9" s="1"/>
  <c r="EG131" i="9" a="1"/>
  <c r="EG131" i="9" s="1"/>
  <c r="BA131" i="9" a="1"/>
  <c r="BA131" i="9" s="1"/>
  <c r="HT131" i="9" a="1"/>
  <c r="HT131" i="9" s="1"/>
  <c r="GK131" i="9" a="1"/>
  <c r="GK131" i="9" s="1"/>
  <c r="HM131" i="9" a="1"/>
  <c r="HM131" i="9" s="1"/>
  <c r="FP131" i="9" a="1"/>
  <c r="FP131" i="9" s="1"/>
  <c r="GY131" i="9" a="1"/>
  <c r="GY131" i="9" s="1"/>
  <c r="BH131" i="9" a="1"/>
  <c r="BH131" i="9" s="1"/>
  <c r="BV131" i="9" a="1"/>
  <c r="BV131" i="9" s="1"/>
  <c r="DL131" i="9" a="1"/>
  <c r="DL131" i="9" s="1"/>
  <c r="CQ131" i="9" a="1"/>
  <c r="CQ131" i="9" s="1"/>
  <c r="CC131" i="9" a="1"/>
  <c r="CC131" i="9" s="1"/>
  <c r="CX131" i="9" a="1"/>
  <c r="CX131" i="9" s="1"/>
  <c r="DS87" i="9" a="1"/>
  <c r="DS87" i="9" s="1"/>
  <c r="HF87" i="9" a="1"/>
  <c r="HF87" i="9" s="1"/>
  <c r="EG87" i="9" a="1"/>
  <c r="EG87" i="9" s="1"/>
  <c r="EN87" i="9" a="1"/>
  <c r="EN87" i="9" s="1"/>
  <c r="FP87" i="9" a="1"/>
  <c r="FP87" i="9" s="1"/>
  <c r="IO87" i="9" a="1"/>
  <c r="IO87" i="9" s="1"/>
  <c r="HT87" i="9" a="1"/>
  <c r="HT87" i="9" s="1"/>
  <c r="CJ87" i="9" a="1"/>
  <c r="CJ87" i="9" s="1"/>
  <c r="AF87" i="9" a="1"/>
  <c r="AF87" i="9" s="1"/>
  <c r="DE87" i="9" a="1"/>
  <c r="DE87" i="9" s="1"/>
  <c r="GK87" i="9" a="1"/>
  <c r="GK87" i="9" s="1"/>
  <c r="BO87" i="9" a="1"/>
  <c r="BO87" i="9" s="1"/>
  <c r="FI87" i="9" a="1"/>
  <c r="FI87" i="9" s="1"/>
  <c r="EU87" i="9" a="1"/>
  <c r="EU87" i="9" s="1"/>
  <c r="BH87" i="9" a="1"/>
  <c r="BH87" i="9" s="1"/>
  <c r="DL87" i="9" a="1"/>
  <c r="DL87" i="9" s="1"/>
  <c r="AT87" i="9" a="1"/>
  <c r="AT87" i="9" s="1"/>
  <c r="BA87" i="9" a="1"/>
  <c r="BA87" i="9" s="1"/>
  <c r="GY87" i="9" a="1"/>
  <c r="GY87" i="9" s="1"/>
  <c r="IH87" i="9" a="1"/>
  <c r="IH87" i="9" s="1"/>
  <c r="Y87" i="9" a="1"/>
  <c r="Y87" i="9" s="1"/>
  <c r="FW275" i="9" a="1"/>
  <c r="FW275" i="9" s="1"/>
  <c r="FI275" i="9" a="1"/>
  <c r="FI275" i="9" s="1"/>
  <c r="DL275" i="9" a="1"/>
  <c r="DL275" i="9" s="1"/>
  <c r="FB275" i="9" a="1"/>
  <c r="FB275" i="9" s="1"/>
  <c r="CC275" i="9" a="1"/>
  <c r="CC275" i="9" s="1"/>
  <c r="IO275" i="9" a="1"/>
  <c r="IO275" i="9" s="1"/>
  <c r="AF275" i="9" a="1"/>
  <c r="AF275" i="9" s="1"/>
  <c r="BO275" i="9" a="1"/>
  <c r="BO275" i="9" s="1"/>
  <c r="EN275" i="9" a="1"/>
  <c r="EN275" i="9" s="1"/>
  <c r="DS275" i="9" a="1"/>
  <c r="DS275" i="9" s="1"/>
  <c r="BA275" i="9" a="1"/>
  <c r="BA275" i="9" s="1"/>
  <c r="CQ275" i="9" a="1"/>
  <c r="CQ275" i="9" s="1"/>
  <c r="Y275" i="9" a="1"/>
  <c r="Y275" i="9" s="1"/>
  <c r="CC259" i="9" a="1"/>
  <c r="CC259" i="9" s="1"/>
  <c r="GY259" i="9" a="1"/>
  <c r="GY259" i="9" s="1"/>
  <c r="EG259" i="9" a="1"/>
  <c r="EG259" i="9" s="1"/>
  <c r="HF259" i="9" a="1"/>
  <c r="HF259" i="9" s="1"/>
  <c r="BO259" i="9" a="1"/>
  <c r="BO259" i="9" s="1"/>
  <c r="HM259" i="9" a="1"/>
  <c r="HM259" i="9" s="1"/>
  <c r="GR259" i="9" a="1"/>
  <c r="GR259" i="9" s="1"/>
  <c r="FP259" i="9" a="1"/>
  <c r="FP259" i="9" s="1"/>
  <c r="BH259" i="9" a="1"/>
  <c r="BH259" i="9" s="1"/>
  <c r="CX259" i="9" a="1"/>
  <c r="CX259" i="9" s="1"/>
  <c r="CJ259" i="9" a="1"/>
  <c r="CJ259" i="9" s="1"/>
  <c r="HT259" i="9" a="1"/>
  <c r="HT259" i="9" s="1"/>
  <c r="AM259" i="9" a="1"/>
  <c r="AM259" i="9" s="1"/>
  <c r="EN259" i="9" a="1"/>
  <c r="EN259" i="9" s="1"/>
  <c r="FI259" i="9" a="1"/>
  <c r="FI259" i="9" s="1"/>
  <c r="DL259" i="9" a="1"/>
  <c r="DL259" i="9" s="1"/>
  <c r="DE259" i="9" a="1"/>
  <c r="DE259" i="9" s="1"/>
  <c r="DS259" i="9" a="1"/>
  <c r="DS259" i="9" s="1"/>
  <c r="AF259" i="9" a="1"/>
  <c r="AF259" i="9" s="1"/>
  <c r="HT239" i="9" a="1"/>
  <c r="HT239" i="9" s="1"/>
  <c r="CJ239" i="9" a="1"/>
  <c r="CJ239" i="9" s="1"/>
  <c r="BH239" i="9" a="1"/>
  <c r="BH239" i="9" s="1"/>
  <c r="AM239" i="9" a="1"/>
  <c r="AM239" i="9" s="1"/>
  <c r="BA239" i="9" a="1"/>
  <c r="BA239" i="9" s="1"/>
  <c r="AF239" i="9" a="1"/>
  <c r="AF239" i="9" s="1"/>
  <c r="DS239" i="9" a="1"/>
  <c r="DS239" i="9" s="1"/>
  <c r="IH239" i="9" a="1"/>
  <c r="IH239" i="9" s="1"/>
  <c r="GR239" i="9" a="1"/>
  <c r="GR239" i="9" s="1"/>
  <c r="FW239" i="9" a="1"/>
  <c r="FW239" i="9" s="1"/>
  <c r="FB239" i="9" a="1"/>
  <c r="FB239" i="9" s="1"/>
  <c r="DL215" i="9" a="1"/>
  <c r="DL215" i="9" s="1"/>
  <c r="CC215" i="9" a="1"/>
  <c r="CC215" i="9" s="1"/>
  <c r="GK215" i="9" a="1"/>
  <c r="GK215" i="9" s="1"/>
  <c r="FB215" i="9" a="1"/>
  <c r="FB215" i="9" s="1"/>
  <c r="GY215" i="9" a="1"/>
  <c r="GY215" i="9" s="1"/>
  <c r="EU215" i="9" a="1"/>
  <c r="EU215" i="9" s="1"/>
  <c r="CX215" i="9" a="1"/>
  <c r="CX215" i="9" s="1"/>
  <c r="BH215" i="9" a="1"/>
  <c r="BH215" i="9" s="1"/>
  <c r="BV215" i="9" a="1"/>
  <c r="BV215" i="9" s="1"/>
  <c r="IA215" i="9" a="1"/>
  <c r="IA215" i="9" s="1"/>
  <c r="AT215" i="9" a="1"/>
  <c r="AT215" i="9" s="1"/>
  <c r="GR215" i="9" a="1"/>
  <c r="GR215" i="9" s="1"/>
  <c r="GD215" i="9" a="1"/>
  <c r="GD215" i="9" s="1"/>
  <c r="FP215" i="9" a="1"/>
  <c r="FP215" i="9" s="1"/>
  <c r="FB191" i="9" a="1"/>
  <c r="FB191" i="9" s="1"/>
  <c r="BO191" i="9" a="1"/>
  <c r="BO191" i="9" s="1"/>
  <c r="Y191" i="9" a="1"/>
  <c r="Y191" i="9" s="1"/>
  <c r="DZ191" i="9" a="1"/>
  <c r="DZ191" i="9" s="1"/>
  <c r="AF191" i="9" a="1"/>
  <c r="AF191" i="9" s="1"/>
  <c r="AT191" i="9" a="1"/>
  <c r="AT191" i="9" s="1"/>
  <c r="DS191" i="9" a="1"/>
  <c r="DS191" i="9" s="1"/>
  <c r="EG191" i="9" a="1"/>
  <c r="EG191" i="9" s="1"/>
  <c r="IH191" i="9" a="1"/>
  <c r="IH191" i="9" s="1"/>
  <c r="AM191" i="9" a="1"/>
  <c r="AM191" i="9" s="1"/>
  <c r="BA191" i="9" a="1"/>
  <c r="BA191" i="9" s="1"/>
  <c r="GD191" i="9" a="1"/>
  <c r="GD191" i="9" s="1"/>
  <c r="HT191" i="9" a="1"/>
  <c r="HT191" i="9" s="1"/>
  <c r="DE191" i="9" a="1"/>
  <c r="DE191" i="9" s="1"/>
  <c r="CC191" i="9" a="1"/>
  <c r="CC191" i="9" s="1"/>
  <c r="DL191" i="9" a="1"/>
  <c r="DL191" i="9" s="1"/>
  <c r="FP191" i="9" a="1"/>
  <c r="FP191" i="9" s="1"/>
  <c r="BV191" i="9" a="1"/>
  <c r="BV191" i="9" s="1"/>
  <c r="EN191" i="9" a="1"/>
  <c r="EN191" i="9" s="1"/>
  <c r="EU191" i="9" a="1"/>
  <c r="EU191" i="9" s="1"/>
  <c r="GR191" i="9" a="1"/>
  <c r="GR191" i="9" s="1"/>
  <c r="EU208" i="9" a="1"/>
  <c r="EU208" i="9" s="1"/>
  <c r="CC208" i="9" a="1"/>
  <c r="CC208" i="9" s="1"/>
  <c r="FW208" i="9" a="1"/>
  <c r="FW208" i="9" s="1"/>
  <c r="EG208" i="9" a="1"/>
  <c r="EG208" i="9" s="1"/>
  <c r="AF237" i="9" a="1"/>
  <c r="AF237" i="9" s="1"/>
  <c r="GY237" i="9" a="1"/>
  <c r="GY237" i="9" s="1"/>
  <c r="IO237" i="9" a="1"/>
  <c r="IO237" i="9" s="1"/>
  <c r="DZ237" i="9" a="1"/>
  <c r="DZ237" i="9" s="1"/>
  <c r="BH237" i="9" a="1"/>
  <c r="BH237" i="9" s="1"/>
  <c r="FI237" i="9" a="1"/>
  <c r="FI237" i="9" s="1"/>
  <c r="EG237" i="9" a="1"/>
  <c r="EG237" i="9" s="1"/>
  <c r="HF237" i="9" a="1"/>
  <c r="HF237" i="9" s="1"/>
  <c r="CX237" i="9" a="1"/>
  <c r="CX237" i="9" s="1"/>
  <c r="IA237" i="9" a="1"/>
  <c r="IA237" i="9" s="1"/>
  <c r="FB237" i="9" a="1"/>
  <c r="FB237" i="9" s="1"/>
  <c r="AM237" i="9" a="1"/>
  <c r="AM237" i="9" s="1"/>
  <c r="CC237" i="9" a="1"/>
  <c r="CC237" i="9" s="1"/>
  <c r="BA237" i="9" a="1"/>
  <c r="BA237" i="9" s="1"/>
  <c r="AT237" i="9" a="1"/>
  <c r="AT237" i="9" s="1"/>
  <c r="Y237" i="9" a="1"/>
  <c r="Y237" i="9" s="1"/>
  <c r="DL237" i="9" a="1"/>
  <c r="DL237" i="9" s="1"/>
  <c r="EN237" i="9" a="1"/>
  <c r="EN237" i="9" s="1"/>
  <c r="DE53" i="9" a="1"/>
  <c r="DE53" i="9" s="1"/>
  <c r="GR53" i="9" a="1"/>
  <c r="GR53" i="9" s="1"/>
  <c r="DZ53" i="9" a="1"/>
  <c r="DZ53" i="9" s="1"/>
  <c r="AT53" i="9" a="1"/>
  <c r="AT53" i="9" s="1"/>
  <c r="FI53" i="9" a="1"/>
  <c r="FI53" i="9" s="1"/>
  <c r="HF53" i="9" a="1"/>
  <c r="HF53" i="9" s="1"/>
  <c r="BA53" i="9" a="1"/>
  <c r="BA53" i="9" s="1"/>
  <c r="EG197" i="9" a="1"/>
  <c r="EG197" i="9" s="1"/>
  <c r="DE197" i="9" a="1"/>
  <c r="DE197" i="9" s="1"/>
  <c r="EN197" i="9" a="1"/>
  <c r="EN197" i="9" s="1"/>
  <c r="BH197" i="9" a="1"/>
  <c r="BH197" i="9" s="1"/>
  <c r="IH197" i="9" a="1"/>
  <c r="IH197" i="9" s="1"/>
  <c r="GY197" i="9" a="1"/>
  <c r="GY197" i="9" s="1"/>
  <c r="HF197" i="9" a="1"/>
  <c r="HF197" i="9" s="1"/>
  <c r="FB197" i="9" a="1"/>
  <c r="FB197" i="9" s="1"/>
  <c r="DL197" i="9" a="1"/>
  <c r="DL197" i="9" s="1"/>
  <c r="AF46" i="9" a="1"/>
  <c r="AF46" i="9" s="1"/>
  <c r="DE46" i="9" a="1"/>
  <c r="DE46" i="9" s="1"/>
  <c r="EG46" i="9" a="1"/>
  <c r="EG46" i="9" s="1"/>
  <c r="DL46" i="9" a="1"/>
  <c r="DL46" i="9" s="1"/>
  <c r="CX46" i="9" a="1"/>
  <c r="CX46" i="9" s="1"/>
  <c r="FI46" i="9" a="1"/>
  <c r="FI46" i="9" s="1"/>
  <c r="CQ46" i="9" a="1"/>
  <c r="CQ46" i="9" s="1"/>
  <c r="IO46" i="9" a="1"/>
  <c r="IO46" i="9" s="1"/>
  <c r="Y46" i="9" a="1"/>
  <c r="Y46" i="9" s="1"/>
  <c r="GR46" i="9" a="1"/>
  <c r="GR46" i="9" s="1"/>
  <c r="BV46" i="9" a="1"/>
  <c r="BV46" i="9" s="1"/>
  <c r="AM46" i="9" a="1"/>
  <c r="AM46" i="9" s="1"/>
  <c r="IA46" i="9" a="1"/>
  <c r="IA46" i="9" s="1"/>
  <c r="HT46" i="9" a="1"/>
  <c r="HT46" i="9" s="1"/>
  <c r="IH46" i="9" a="1"/>
  <c r="IH46" i="9" s="1"/>
  <c r="GD46" i="9" a="1"/>
  <c r="GD46" i="9" s="1"/>
  <c r="FB46" i="9" a="1"/>
  <c r="FB46" i="9" s="1"/>
  <c r="DS293" i="9" a="1"/>
  <c r="DS293" i="9" s="1"/>
  <c r="CJ234" i="9" a="1"/>
  <c r="CJ234" i="9" s="1"/>
  <c r="HM266" i="9" a="1"/>
  <c r="HM266" i="9" s="1"/>
  <c r="DS263" i="9" a="1"/>
  <c r="DS263" i="9" s="1"/>
  <c r="DZ247" i="9" a="1"/>
  <c r="DZ247" i="9" s="1"/>
  <c r="GD197" i="9" a="1"/>
  <c r="GD197" i="9" s="1"/>
  <c r="GR237" i="9" a="1"/>
  <c r="GR237" i="9" s="1"/>
  <c r="DZ170" i="9" a="1"/>
  <c r="DZ170" i="9" s="1"/>
  <c r="BO149" i="9" a="1"/>
  <c r="BO149" i="9" s="1"/>
  <c r="AM297" i="9" a="1"/>
  <c r="AM297" i="9" s="1"/>
  <c r="AT297" i="9" a="1"/>
  <c r="AT297" i="9" s="1"/>
  <c r="Y297" i="9" a="1"/>
  <c r="Y297" i="9" s="1"/>
  <c r="EG297" i="9" a="1"/>
  <c r="EG297" i="9" s="1"/>
  <c r="HF297" i="9" a="1"/>
  <c r="HF297" i="9" s="1"/>
  <c r="BH297" i="9" a="1"/>
  <c r="BH297" i="9" s="1"/>
  <c r="EN297" i="9" a="1"/>
  <c r="EN297" i="9" s="1"/>
  <c r="EU297" i="9" a="1"/>
  <c r="EU297" i="9" s="1"/>
  <c r="BV297" i="9" a="1"/>
  <c r="BV297" i="9" s="1"/>
  <c r="FI297" i="9" a="1"/>
  <c r="FI297" i="9" s="1"/>
  <c r="CQ297" i="9" a="1"/>
  <c r="CQ297" i="9" s="1"/>
  <c r="DL288" i="9" a="1"/>
  <c r="DL288" i="9" s="1"/>
  <c r="DZ303" i="9" a="1"/>
  <c r="DZ303" i="9" s="1"/>
  <c r="BA303" i="9" a="1"/>
  <c r="BA303" i="9" s="1"/>
  <c r="CC303" i="9" a="1"/>
  <c r="CC303" i="9" s="1"/>
  <c r="IO303" i="9" a="1"/>
  <c r="IO303" i="9" s="1"/>
  <c r="GY297" i="9" a="1"/>
  <c r="GY297" i="9" s="1"/>
  <c r="BA297" i="9" a="1"/>
  <c r="BA297" i="9" s="1"/>
  <c r="CX297" i="9" a="1"/>
  <c r="CX297" i="9" s="1"/>
  <c r="FW293" i="9" a="1"/>
  <c r="FW293" i="9" s="1"/>
  <c r="EN271" i="9" a="1"/>
  <c r="EN271" i="9" s="1"/>
  <c r="FB234" i="9" a="1"/>
  <c r="FB234" i="9" s="1"/>
  <c r="AT266" i="9" a="1"/>
  <c r="AT266" i="9" s="1"/>
  <c r="FB266" i="9" a="1"/>
  <c r="FB266" i="9" s="1"/>
  <c r="EU264" i="9" a="1"/>
  <c r="EU264" i="9" s="1"/>
  <c r="GR263" i="9" a="1"/>
  <c r="GR263" i="9" s="1"/>
  <c r="CJ263" i="9" a="1"/>
  <c r="CJ263" i="9" s="1"/>
  <c r="CC232" i="9" a="1"/>
  <c r="CC232" i="9" s="1"/>
  <c r="GR197" i="9" a="1"/>
  <c r="GR197" i="9" s="1"/>
  <c r="CX197" i="9" a="1"/>
  <c r="CX197" i="9" s="1"/>
  <c r="BO237" i="9" a="1"/>
  <c r="BO237" i="9" s="1"/>
  <c r="HT237" i="9" a="1"/>
  <c r="HT237" i="9" s="1"/>
  <c r="EG202" i="9" a="1"/>
  <c r="EG202" i="9" s="1"/>
  <c r="FB200" i="9" a="1"/>
  <c r="FB200" i="9" s="1"/>
  <c r="GR185" i="9" a="1"/>
  <c r="GR185" i="9" s="1"/>
  <c r="EG185" i="9" a="1"/>
  <c r="EG185" i="9" s="1"/>
  <c r="FB168" i="9" a="1"/>
  <c r="FB168" i="9" s="1"/>
  <c r="BV170" i="9" a="1"/>
  <c r="BV170" i="9" s="1"/>
  <c r="Y175" i="9" a="1"/>
  <c r="Y175" i="9" s="1"/>
  <c r="DE141" i="9" a="1"/>
  <c r="DE141" i="9" s="1"/>
  <c r="DL141" i="9" a="1"/>
  <c r="DL141" i="9" s="1"/>
  <c r="CX134" i="9" a="1"/>
  <c r="CX134" i="9" s="1"/>
  <c r="HF73" i="9" a="1"/>
  <c r="HF73" i="9" s="1"/>
  <c r="IA104" i="9" a="1"/>
  <c r="IA104" i="9" s="1"/>
  <c r="GK46" i="9" a="1"/>
  <c r="GK46" i="9" s="1"/>
  <c r="BV166" i="9" a="1"/>
  <c r="BV166" i="9" s="1"/>
  <c r="EN36" i="9" a="1"/>
  <c r="EN36" i="9" s="1"/>
  <c r="CX36" i="9" a="1"/>
  <c r="CX36" i="9" s="1"/>
  <c r="IO36" i="9" a="1"/>
  <c r="IO36" i="9" s="1"/>
  <c r="AM36" i="9" a="1"/>
  <c r="AM36" i="9" s="1"/>
  <c r="BV36" i="9" a="1"/>
  <c r="BV36" i="9" s="1"/>
  <c r="IA36" i="9" a="1"/>
  <c r="IA36" i="9" s="1"/>
  <c r="DE36" i="9" a="1"/>
  <c r="DE36" i="9" s="1"/>
  <c r="AT296" i="9" a="1"/>
  <c r="AT296" i="9" s="1"/>
  <c r="GY296" i="9" a="1"/>
  <c r="GY296" i="9" s="1"/>
  <c r="FB296" i="9" a="1"/>
  <c r="FB296" i="9" s="1"/>
  <c r="EG296" i="9" a="1"/>
  <c r="EG296" i="9" s="1"/>
  <c r="FP296" i="9" a="1"/>
  <c r="FP296" i="9" s="1"/>
  <c r="IH260" i="9" a="1"/>
  <c r="IH260" i="9" s="1"/>
  <c r="CQ260" i="9" a="1"/>
  <c r="CQ260" i="9" s="1"/>
  <c r="DL260" i="9" a="1"/>
  <c r="DL260" i="9" s="1"/>
  <c r="Y260" i="9" a="1"/>
  <c r="Y260" i="9" s="1"/>
  <c r="IO260" i="9" a="1"/>
  <c r="IO260" i="9" s="1"/>
  <c r="FP260" i="9" a="1"/>
  <c r="FP260" i="9" s="1"/>
  <c r="EG260" i="9" a="1"/>
  <c r="EG260" i="9" s="1"/>
  <c r="HT260" i="9" a="1"/>
  <c r="HT260" i="9" s="1"/>
  <c r="DS260" i="9" a="1"/>
  <c r="DS260" i="9" s="1"/>
  <c r="DE260" i="9" a="1"/>
  <c r="DE260" i="9" s="1"/>
  <c r="BA260" i="9" a="1"/>
  <c r="BA260" i="9" s="1"/>
  <c r="FI260" i="9" a="1"/>
  <c r="FI260" i="9" s="1"/>
  <c r="BH260" i="9" a="1"/>
  <c r="BH260" i="9" s="1"/>
  <c r="HM260" i="9" a="1"/>
  <c r="HM260" i="9" s="1"/>
  <c r="CJ260" i="9" a="1"/>
  <c r="CJ260" i="9" s="1"/>
  <c r="CC260" i="9" a="1"/>
  <c r="CC260" i="9" s="1"/>
  <c r="AM228" i="9" a="1"/>
  <c r="AM228" i="9" s="1"/>
  <c r="GY228" i="9" a="1"/>
  <c r="GY228" i="9" s="1"/>
  <c r="BO228" i="9" a="1"/>
  <c r="BO228" i="9" s="1"/>
  <c r="FW228" i="9" a="1"/>
  <c r="FW228" i="9" s="1"/>
  <c r="HM228" i="9" a="1"/>
  <c r="HM228" i="9" s="1"/>
  <c r="IO228" i="9" a="1"/>
  <c r="IO228" i="9" s="1"/>
  <c r="Y228" i="9" a="1"/>
  <c r="Y228" i="9" s="1"/>
  <c r="DL228" i="9" a="1"/>
  <c r="DL228" i="9" s="1"/>
  <c r="FP228" i="9" a="1"/>
  <c r="FP228" i="9" s="1"/>
  <c r="AF228" i="9" a="1"/>
  <c r="AF228" i="9" s="1"/>
  <c r="BA228" i="9" a="1"/>
  <c r="BA228" i="9" s="1"/>
  <c r="DZ228" i="9" a="1"/>
  <c r="DZ228" i="9" s="1"/>
  <c r="IH228" i="9" a="1"/>
  <c r="IH228" i="9" s="1"/>
  <c r="GD228" i="9" a="1"/>
  <c r="GD228" i="9" s="1"/>
  <c r="DS228" i="9" a="1"/>
  <c r="DS228" i="9" s="1"/>
  <c r="EU228" i="9" a="1"/>
  <c r="EU228" i="9" s="1"/>
  <c r="IO196" i="9" a="1"/>
  <c r="IO196" i="9" s="1"/>
  <c r="CQ196" i="9" a="1"/>
  <c r="CQ196" i="9" s="1"/>
  <c r="HT196" i="9" a="1"/>
  <c r="HT196" i="9" s="1"/>
  <c r="FP196" i="9" a="1"/>
  <c r="FP196" i="9" s="1"/>
  <c r="IH196" i="9" a="1"/>
  <c r="IH196" i="9" s="1"/>
  <c r="CJ196" i="9" a="1"/>
  <c r="CJ196" i="9" s="1"/>
  <c r="AM196" i="9" a="1"/>
  <c r="AM196" i="9" s="1"/>
  <c r="HF196" i="9" a="1"/>
  <c r="HF196" i="9" s="1"/>
  <c r="CX196" i="9" a="1"/>
  <c r="CX196" i="9" s="1"/>
  <c r="EU196" i="9" a="1"/>
  <c r="EU196" i="9" s="1"/>
  <c r="FB196" i="9" a="1"/>
  <c r="FB196" i="9" s="1"/>
  <c r="IA196" i="9" a="1"/>
  <c r="IA196" i="9" s="1"/>
  <c r="Y196" i="9" a="1"/>
  <c r="Y196" i="9" s="1"/>
  <c r="DZ196" i="9" a="1"/>
  <c r="DZ196" i="9" s="1"/>
  <c r="EG196" i="9" a="1"/>
  <c r="EG196" i="9" s="1"/>
  <c r="GY164" i="9" a="1"/>
  <c r="GY164" i="9" s="1"/>
  <c r="GK164" i="9" a="1"/>
  <c r="GK164" i="9" s="1"/>
  <c r="CQ164" i="9" a="1"/>
  <c r="CQ164" i="9" s="1"/>
  <c r="HM164" i="9" a="1"/>
  <c r="HM164" i="9" s="1"/>
  <c r="IA164" i="9" a="1"/>
  <c r="IA164" i="9" s="1"/>
  <c r="BO164" i="9" a="1"/>
  <c r="BO164" i="9" s="1"/>
  <c r="EN164" i="9" a="1"/>
  <c r="EN164" i="9" s="1"/>
  <c r="FI164" i="9" a="1"/>
  <c r="FI164" i="9" s="1"/>
  <c r="FP164" i="9" a="1"/>
  <c r="FP164" i="9" s="1"/>
  <c r="GR164" i="9" a="1"/>
  <c r="GR164" i="9" s="1"/>
  <c r="HF164" i="9" a="1"/>
  <c r="HF164" i="9" s="1"/>
  <c r="AT164" i="9" a="1"/>
  <c r="AT164" i="9" s="1"/>
  <c r="EG164" i="9" a="1"/>
  <c r="EG164" i="9" s="1"/>
  <c r="DL164" i="9" a="1"/>
  <c r="DL164" i="9" s="1"/>
  <c r="BV164" i="9" a="1"/>
  <c r="BV164" i="9" s="1"/>
  <c r="Y164" i="9" a="1"/>
  <c r="Y164" i="9" s="1"/>
  <c r="FB164" i="9" a="1"/>
  <c r="FB164" i="9" s="1"/>
  <c r="CC164" i="9" a="1"/>
  <c r="CC164" i="9" s="1"/>
  <c r="AM164" i="9" a="1"/>
  <c r="AM164" i="9" s="1"/>
  <c r="EU164" i="9" a="1"/>
  <c r="EU164" i="9" s="1"/>
  <c r="DE164" i="9" a="1"/>
  <c r="DE164" i="9" s="1"/>
  <c r="DL132" i="9" a="1"/>
  <c r="DL132" i="9" s="1"/>
  <c r="GK132" i="9" a="1"/>
  <c r="GK132" i="9" s="1"/>
  <c r="FI132" i="9" a="1"/>
  <c r="FI132" i="9" s="1"/>
  <c r="BV132" i="9" a="1"/>
  <c r="BV132" i="9" s="1"/>
  <c r="DS132" i="9" a="1"/>
  <c r="DS132" i="9" s="1"/>
  <c r="EN132" i="9" a="1"/>
  <c r="EN132" i="9" s="1"/>
  <c r="FW132" i="9" a="1"/>
  <c r="FW132" i="9" s="1"/>
  <c r="CJ132" i="9" a="1"/>
  <c r="CJ132" i="9" s="1"/>
  <c r="BO132" i="9" a="1"/>
  <c r="BO132" i="9" s="1"/>
  <c r="BA132" i="9" a="1"/>
  <c r="BA132" i="9" s="1"/>
  <c r="CC132" i="9" a="1"/>
  <c r="CC132" i="9" s="1"/>
  <c r="DE132" i="9" a="1"/>
  <c r="DE132" i="9" s="1"/>
  <c r="FB132" i="9" a="1"/>
  <c r="FB132" i="9" s="1"/>
  <c r="IO132" i="9" a="1"/>
  <c r="IO132" i="9" s="1"/>
  <c r="GY132" i="9" a="1"/>
  <c r="GY132" i="9" s="1"/>
  <c r="EG132" i="9" a="1"/>
  <c r="EG132" i="9" s="1"/>
  <c r="Y132" i="9" a="1"/>
  <c r="Y132" i="9" s="1"/>
  <c r="AF132" i="9" a="1"/>
  <c r="AF132" i="9" s="1"/>
  <c r="BH100" i="9" a="1"/>
  <c r="BH100" i="9" s="1"/>
  <c r="AT100" i="9" a="1"/>
  <c r="AT100" i="9" s="1"/>
  <c r="CX100" i="9" a="1"/>
  <c r="CX100" i="9" s="1"/>
  <c r="GR100" i="9" a="1"/>
  <c r="GR100" i="9" s="1"/>
  <c r="EG100" i="9" a="1"/>
  <c r="EG100" i="9" s="1"/>
  <c r="CQ100" i="9" a="1"/>
  <c r="CQ100" i="9" s="1"/>
  <c r="HF100" i="9" a="1"/>
  <c r="HF100" i="9" s="1"/>
  <c r="DZ100" i="9" a="1"/>
  <c r="DZ100" i="9" s="1"/>
  <c r="HT100" i="9" a="1"/>
  <c r="HT100" i="9" s="1"/>
  <c r="HT68" i="9" a="1"/>
  <c r="HT68" i="9" s="1"/>
  <c r="AM68" i="9" a="1"/>
  <c r="AM68" i="9" s="1"/>
  <c r="FI68" i="9" a="1"/>
  <c r="FI68" i="9" s="1"/>
  <c r="FB68" i="9" a="1"/>
  <c r="FB68" i="9" s="1"/>
  <c r="EN68" i="9" a="1"/>
  <c r="EN68" i="9" s="1"/>
  <c r="CC68" i="9" a="1"/>
  <c r="CC68" i="9" s="1"/>
  <c r="BH68" i="9" a="1"/>
  <c r="BH68" i="9" s="1"/>
  <c r="IO68" i="9" a="1"/>
  <c r="IO68" i="9" s="1"/>
  <c r="AT68" i="9" a="1"/>
  <c r="AT68" i="9" s="1"/>
  <c r="CJ68" i="9" a="1"/>
  <c r="CJ68" i="9" s="1"/>
  <c r="DS68" i="9" a="1"/>
  <c r="DS68" i="9" s="1"/>
  <c r="EG68" i="9" a="1"/>
  <c r="EG68" i="9" s="1"/>
  <c r="GK291" i="9" a="1"/>
  <c r="GK291" i="9" s="1"/>
  <c r="HT291" i="9" a="1"/>
  <c r="HT291" i="9" s="1"/>
  <c r="HM291" i="9" a="1"/>
  <c r="HM291" i="9" s="1"/>
  <c r="CC291" i="9" a="1"/>
  <c r="CC291" i="9" s="1"/>
  <c r="BH291" i="9" a="1"/>
  <c r="BH291" i="9" s="1"/>
  <c r="DS291" i="9" a="1"/>
  <c r="DS291" i="9" s="1"/>
  <c r="AM291" i="9" a="1"/>
  <c r="AM291" i="9" s="1"/>
  <c r="EN291" i="9" a="1"/>
  <c r="EN291" i="9" s="1"/>
  <c r="DZ291" i="9" a="1"/>
  <c r="DZ291" i="9" s="1"/>
  <c r="BV291" i="9" a="1"/>
  <c r="BV291" i="9" s="1"/>
  <c r="HM237" i="9" a="1"/>
  <c r="HM237" i="9" s="1"/>
  <c r="GK185" i="9" a="1"/>
  <c r="GK185" i="9" s="1"/>
  <c r="HT175" i="9" a="1"/>
  <c r="HT175" i="9" s="1"/>
  <c r="EG119" i="9" a="1"/>
  <c r="EG119" i="9" s="1"/>
  <c r="EU119" i="9" a="1"/>
  <c r="EU119" i="9" s="1"/>
  <c r="DS231" i="9" a="1"/>
  <c r="DS231" i="9" s="1"/>
  <c r="DE231" i="9" a="1"/>
  <c r="DE231" i="9" s="1"/>
  <c r="FI231" i="9" a="1"/>
  <c r="FI231" i="9" s="1"/>
  <c r="BA137" i="9" a="1"/>
  <c r="BA137" i="9" s="1"/>
  <c r="EN137" i="9" a="1"/>
  <c r="EN137" i="9" s="1"/>
  <c r="CJ82" i="9" a="1"/>
  <c r="CJ82" i="9" s="1"/>
  <c r="HM82" i="9" a="1"/>
  <c r="HM82" i="9" s="1"/>
  <c r="GK66" i="9" a="1"/>
  <c r="GK66" i="9" s="1"/>
  <c r="FB66" i="9" a="1"/>
  <c r="FB66" i="9" s="1"/>
  <c r="EU272" i="9" a="1"/>
  <c r="EU272" i="9" s="1"/>
  <c r="FW272" i="9" a="1"/>
  <c r="FW272" i="9" s="1"/>
  <c r="HT272" i="9" a="1"/>
  <c r="HT272" i="9" s="1"/>
  <c r="BO272" i="9" a="1"/>
  <c r="BO272" i="9" s="1"/>
  <c r="IA176" i="9" a="1"/>
  <c r="IA176" i="9" s="1"/>
  <c r="IO176" i="9" a="1"/>
  <c r="IO176" i="9" s="1"/>
  <c r="DL176" i="9" a="1"/>
  <c r="DL176" i="9" s="1"/>
  <c r="FI176" i="9" a="1"/>
  <c r="FI176" i="9" s="1"/>
  <c r="GK247" i="9" a="1"/>
  <c r="GK247" i="9" s="1"/>
  <c r="CX247" i="9" a="1"/>
  <c r="CX247" i="9" s="1"/>
  <c r="HT247" i="9" a="1"/>
  <c r="HT247" i="9" s="1"/>
  <c r="DE247" i="9" a="1"/>
  <c r="DE247" i="9" s="1"/>
  <c r="BH247" i="9" a="1"/>
  <c r="BH247" i="9" s="1"/>
  <c r="BV247" i="9" a="1"/>
  <c r="BV247" i="9" s="1"/>
  <c r="CC247" i="9" a="1"/>
  <c r="CC247" i="9" s="1"/>
  <c r="FI247" i="9" a="1"/>
  <c r="FI247" i="9" s="1"/>
  <c r="DL247" i="9" a="1"/>
  <c r="DL247" i="9" s="1"/>
  <c r="FW247" i="9" a="1"/>
  <c r="FW247" i="9" s="1"/>
  <c r="CQ247" i="9" a="1"/>
  <c r="CQ247" i="9" s="1"/>
  <c r="EN247" i="9" a="1"/>
  <c r="EN247" i="9" s="1"/>
  <c r="IA247" i="9" a="1"/>
  <c r="IA247" i="9" s="1"/>
  <c r="AM247" i="9" a="1"/>
  <c r="AM247" i="9" s="1"/>
  <c r="IO247" i="9" a="1"/>
  <c r="IO247" i="9" s="1"/>
  <c r="FB247" i="9" a="1"/>
  <c r="FB247" i="9" s="1"/>
  <c r="Y247" i="9" a="1"/>
  <c r="Y247" i="9" s="1"/>
  <c r="IH247" i="9" a="1"/>
  <c r="IH247" i="9" s="1"/>
  <c r="GR247" i="9" a="1"/>
  <c r="GR247" i="9" s="1"/>
  <c r="DL272" i="9" a="1"/>
  <c r="DL272" i="9" s="1"/>
  <c r="EU263" i="9" a="1"/>
  <c r="EU263" i="9" s="1"/>
  <c r="FP247" i="9" a="1"/>
  <c r="FP247" i="9" s="1"/>
  <c r="BA240" i="9" a="1"/>
  <c r="BA240" i="9" s="1"/>
  <c r="DZ197" i="9" a="1"/>
  <c r="DZ197" i="9" s="1"/>
  <c r="CC73" i="9" a="1"/>
  <c r="CC73" i="9" s="1"/>
  <c r="DZ123" i="9" a="1"/>
  <c r="DZ123" i="9" s="1"/>
  <c r="IO192" i="9" a="1"/>
  <c r="IO192" i="9" s="1"/>
  <c r="DE192" i="9" a="1"/>
  <c r="DE192" i="9" s="1"/>
  <c r="CQ163" i="9" a="1"/>
  <c r="CQ163" i="9" s="1"/>
  <c r="DS163" i="9" a="1"/>
  <c r="DS163" i="9" s="1"/>
  <c r="GR163" i="9" a="1"/>
  <c r="GR163" i="9" s="1"/>
  <c r="HF75" i="9" a="1"/>
  <c r="HF75" i="9" s="1"/>
  <c r="CQ75" i="9" a="1"/>
  <c r="CQ75" i="9" s="1"/>
  <c r="FW255" i="9" a="1"/>
  <c r="FW255" i="9" s="1"/>
  <c r="EG255" i="9" a="1"/>
  <c r="EG255" i="9" s="1"/>
  <c r="BO255" i="9" a="1"/>
  <c r="BO255" i="9" s="1"/>
  <c r="HM161" i="9" a="1"/>
  <c r="HM161" i="9" s="1"/>
  <c r="BA161" i="9" a="1"/>
  <c r="BA161" i="9" s="1"/>
  <c r="BV161" i="9" a="1"/>
  <c r="BV161" i="9" s="1"/>
  <c r="FW111" i="9" a="1"/>
  <c r="FW111" i="9" s="1"/>
  <c r="CC111" i="9" a="1"/>
  <c r="CC111" i="9" s="1"/>
  <c r="IA150" i="9" a="1"/>
  <c r="IA150" i="9" s="1"/>
  <c r="IH150" i="9" a="1"/>
  <c r="IH150" i="9" s="1"/>
  <c r="CC250" i="9" a="1"/>
  <c r="CC250" i="9" s="1"/>
  <c r="GD250" i="9" a="1"/>
  <c r="GD250" i="9" s="1"/>
  <c r="FP218" i="9" a="1"/>
  <c r="FP218" i="9" s="1"/>
  <c r="CX218" i="9" a="1"/>
  <c r="CX218" i="9" s="1"/>
  <c r="FP303" i="9" a="1"/>
  <c r="FP303" i="9" s="1"/>
  <c r="FI303" i="9" a="1"/>
  <c r="FI303" i="9" s="1"/>
  <c r="AT303" i="9" a="1"/>
  <c r="AT303" i="9" s="1"/>
  <c r="CJ297" i="9" a="1"/>
  <c r="CJ297" i="9" s="1"/>
  <c r="FP297" i="9" a="1"/>
  <c r="FP297" i="9" s="1"/>
  <c r="FB297" i="9" a="1"/>
  <c r="FB297" i="9" s="1"/>
  <c r="GD293" i="9" a="1"/>
  <c r="GD293" i="9" s="1"/>
  <c r="GD266" i="9" a="1"/>
  <c r="GD266" i="9" s="1"/>
  <c r="AM266" i="9" a="1"/>
  <c r="AM266" i="9" s="1"/>
  <c r="FP266" i="9" a="1"/>
  <c r="FP266" i="9" s="1"/>
  <c r="IH250" i="9" a="1"/>
  <c r="IH250" i="9" s="1"/>
  <c r="CC264" i="9" a="1"/>
  <c r="CC264" i="9" s="1"/>
  <c r="IA234" i="9" a="1"/>
  <c r="IA234" i="9" s="1"/>
  <c r="EU260" i="9" a="1"/>
  <c r="EU260" i="9" s="1"/>
  <c r="AF260" i="9" a="1"/>
  <c r="AF260" i="9" s="1"/>
  <c r="DE240" i="9" a="1"/>
  <c r="DE240" i="9" s="1"/>
  <c r="CQ263" i="9" a="1"/>
  <c r="CQ263" i="9" s="1"/>
  <c r="HF263" i="9" a="1"/>
  <c r="HF263" i="9" s="1"/>
  <c r="GY247" i="9" a="1"/>
  <c r="GY247" i="9" s="1"/>
  <c r="GY227" i="9" a="1"/>
  <c r="GY227" i="9" s="1"/>
  <c r="CJ232" i="9" a="1"/>
  <c r="CJ232" i="9" s="1"/>
  <c r="AF197" i="9" a="1"/>
  <c r="AF197" i="9" s="1"/>
  <c r="IA228" i="9" a="1"/>
  <c r="IA228" i="9" s="1"/>
  <c r="EG228" i="9" a="1"/>
  <c r="EG228" i="9" s="1"/>
  <c r="BV237" i="9" a="1"/>
  <c r="BV237" i="9" s="1"/>
  <c r="FP237" i="9" a="1"/>
  <c r="FP237" i="9" s="1"/>
  <c r="EG219" i="9" a="1"/>
  <c r="EG219" i="9" s="1"/>
  <c r="AM197" i="9" a="1"/>
  <c r="AM197" i="9" s="1"/>
  <c r="DE196" i="9" a="1"/>
  <c r="DE196" i="9" s="1"/>
  <c r="CC202" i="9" a="1"/>
  <c r="CC202" i="9" s="1"/>
  <c r="AM200" i="9" a="1"/>
  <c r="AM200" i="9" s="1"/>
  <c r="BV208" i="9" a="1"/>
  <c r="BV208" i="9" s="1"/>
  <c r="IO185" i="9" a="1"/>
  <c r="IO185" i="9" s="1"/>
  <c r="BO196" i="9" a="1"/>
  <c r="BO196" i="9" s="1"/>
  <c r="HF168" i="9" a="1"/>
  <c r="HF168" i="9" s="1"/>
  <c r="IA170" i="9" a="1"/>
  <c r="IA170" i="9" s="1"/>
  <c r="HF134" i="9" a="1"/>
  <c r="HF134" i="9" s="1"/>
  <c r="DE73" i="9" a="1"/>
  <c r="DE73" i="9" s="1"/>
  <c r="BO98" i="9" a="1"/>
  <c r="BO98" i="9" s="1"/>
  <c r="CX99" i="9" a="1"/>
  <c r="CX99" i="9" s="1"/>
  <c r="Y99" i="9" a="1"/>
  <c r="Y99" i="9" s="1"/>
  <c r="BV99" i="9" a="1"/>
  <c r="BV99" i="9" s="1"/>
  <c r="EG99" i="9" a="1"/>
  <c r="EG99" i="9" s="1"/>
  <c r="AF99" i="9" a="1"/>
  <c r="AF99" i="9" s="1"/>
  <c r="FP99" i="9" a="1"/>
  <c r="FP99" i="9" s="1"/>
  <c r="IA99" i="9" a="1"/>
  <c r="IA99" i="9" s="1"/>
  <c r="CQ99" i="9" a="1"/>
  <c r="CQ99" i="9" s="1"/>
  <c r="CC293" i="9" a="1"/>
  <c r="CC293" i="9" s="1"/>
  <c r="DS240" i="9" a="1"/>
  <c r="DS240" i="9" s="1"/>
  <c r="EG141" i="9" a="1"/>
  <c r="EG141" i="9" s="1"/>
  <c r="CC211" i="9" a="1"/>
  <c r="CC211" i="9" s="1"/>
  <c r="HT211" i="9" a="1"/>
  <c r="HT211" i="9" s="1"/>
  <c r="AM211" i="9" a="1"/>
  <c r="AM211" i="9" s="1"/>
  <c r="IO187" i="9" a="1"/>
  <c r="IO187" i="9" s="1"/>
  <c r="CC187" i="9" a="1"/>
  <c r="CC187" i="9" s="1"/>
  <c r="HF186" i="9" a="1"/>
  <c r="HF186" i="9" s="1"/>
  <c r="EU186" i="9" a="1"/>
  <c r="EU186" i="9" s="1"/>
  <c r="GK303" i="9" a="1"/>
  <c r="GK303" i="9" s="1"/>
  <c r="HM303" i="9" a="1"/>
  <c r="HM303" i="9" s="1"/>
  <c r="DS303" i="9" a="1"/>
  <c r="DS303" i="9" s="1"/>
  <c r="FW297" i="9" a="1"/>
  <c r="FW297" i="9" s="1"/>
  <c r="AF297" i="9" a="1"/>
  <c r="AF297" i="9" s="1"/>
  <c r="GD297" i="9" a="1"/>
  <c r="GD297" i="9" s="1"/>
  <c r="IH293" i="9" a="1"/>
  <c r="IH293" i="9" s="1"/>
  <c r="DS266" i="9" a="1"/>
  <c r="DS266" i="9" s="1"/>
  <c r="FI266" i="9" a="1"/>
  <c r="FI266" i="9" s="1"/>
  <c r="BH272" i="9" a="1"/>
  <c r="BH272" i="9" s="1"/>
  <c r="GD264" i="9" a="1"/>
  <c r="GD264" i="9" s="1"/>
  <c r="EN264" i="9" a="1"/>
  <c r="EN264" i="9" s="1"/>
  <c r="EG234" i="9" a="1"/>
  <c r="EG234" i="9" s="1"/>
  <c r="FP240" i="9" a="1"/>
  <c r="FP240" i="9" s="1"/>
  <c r="BO247" i="9" a="1"/>
  <c r="BO247" i="9" s="1"/>
  <c r="IA263" i="9" a="1"/>
  <c r="IA263" i="9" s="1"/>
  <c r="HT263" i="9" a="1"/>
  <c r="HT263" i="9" s="1"/>
  <c r="HM247" i="9" a="1"/>
  <c r="HM247" i="9" s="1"/>
  <c r="DS227" i="9" a="1"/>
  <c r="DS227" i="9" s="1"/>
  <c r="BA263" i="9" a="1"/>
  <c r="BA263" i="9" s="1"/>
  <c r="BV231" i="9" a="1"/>
  <c r="BV231" i="9" s="1"/>
  <c r="FP232" i="9" a="1"/>
  <c r="FP232" i="9" s="1"/>
  <c r="CC197" i="9" a="1"/>
  <c r="CC197" i="9" s="1"/>
  <c r="FW237" i="9" a="1"/>
  <c r="FW237" i="9" s="1"/>
  <c r="BH219" i="9" a="1"/>
  <c r="BH219" i="9" s="1"/>
  <c r="FW173" i="9" a="1"/>
  <c r="FW173" i="9" s="1"/>
  <c r="GD196" i="9" a="1"/>
  <c r="GD196" i="9" s="1"/>
  <c r="HF166" i="9" a="1"/>
  <c r="HF166" i="9" s="1"/>
  <c r="FI202" i="9" a="1"/>
  <c r="FI202" i="9" s="1"/>
  <c r="AF196" i="9" a="1"/>
  <c r="AF196" i="9" s="1"/>
  <c r="GR200" i="9" a="1"/>
  <c r="GR200" i="9" s="1"/>
  <c r="EN202" i="9" a="1"/>
  <c r="EN202" i="9" s="1"/>
  <c r="FI196" i="9" a="1"/>
  <c r="FI196" i="9" s="1"/>
  <c r="BH164" i="9" a="1"/>
  <c r="BH164" i="9" s="1"/>
  <c r="CC168" i="9" a="1"/>
  <c r="CC168" i="9" s="1"/>
  <c r="CC175" i="9" a="1"/>
  <c r="CC175" i="9" s="1"/>
  <c r="AT175" i="9" a="1"/>
  <c r="AT175" i="9" s="1"/>
  <c r="FB99" i="9" a="1"/>
  <c r="FB99" i="9" s="1"/>
  <c r="EU123" i="9" a="1"/>
  <c r="EU123" i="9" s="1"/>
  <c r="HM41" i="9" a="1"/>
  <c r="HM41" i="9" s="1"/>
  <c r="BV185" i="9" a="1"/>
  <c r="BV185" i="9" s="1"/>
  <c r="CJ185" i="9" a="1"/>
  <c r="CJ185" i="9" s="1"/>
  <c r="HM185" i="9" a="1"/>
  <c r="HM185" i="9" s="1"/>
  <c r="HT185" i="9" a="1"/>
  <c r="HT185" i="9" s="1"/>
  <c r="IH185" i="9" a="1"/>
  <c r="IH185" i="9" s="1"/>
  <c r="FB185" i="9" a="1"/>
  <c r="FB185" i="9" s="1"/>
  <c r="GY185" i="9" a="1"/>
  <c r="GY185" i="9" s="1"/>
  <c r="BA185" i="9" a="1"/>
  <c r="BA185" i="9" s="1"/>
  <c r="AT185" i="9" a="1"/>
  <c r="AT185" i="9" s="1"/>
  <c r="DE185" i="9" a="1"/>
  <c r="DE185" i="9" s="1"/>
  <c r="EN185" i="9" a="1"/>
  <c r="EN185" i="9" s="1"/>
  <c r="CC185" i="9" a="1"/>
  <c r="CC185" i="9" s="1"/>
  <c r="Y185" i="9" a="1"/>
  <c r="Y185" i="9" s="1"/>
  <c r="FI185" i="9" a="1"/>
  <c r="FI185" i="9" s="1"/>
  <c r="HF185" i="9" a="1"/>
  <c r="HF185" i="9" s="1"/>
  <c r="BO185" i="9" a="1"/>
  <c r="BO185" i="9" s="1"/>
  <c r="HM263" i="9" a="1"/>
  <c r="HM263" i="9" s="1"/>
  <c r="BV197" i="9" a="1"/>
  <c r="BV197" i="9" s="1"/>
  <c r="DE237" i="9" a="1"/>
  <c r="DE237" i="9" s="1"/>
  <c r="GD134" i="9" a="1"/>
  <c r="GD134" i="9" s="1"/>
  <c r="BH46" i="9" a="1"/>
  <c r="BH46" i="9" s="1"/>
  <c r="GD160" i="9" a="1"/>
  <c r="GD160" i="9" s="1"/>
  <c r="AM160" i="9" a="1"/>
  <c r="AM160" i="9" s="1"/>
  <c r="BH303" i="9" a="1"/>
  <c r="BH303" i="9" s="1"/>
  <c r="CX303" i="9" a="1"/>
  <c r="CX303" i="9" s="1"/>
  <c r="Y303" i="9" a="1"/>
  <c r="Y303" i="9" s="1"/>
  <c r="GK297" i="9" a="1"/>
  <c r="GK297" i="9" s="1"/>
  <c r="BO297" i="9" a="1"/>
  <c r="BO297" i="9" s="1"/>
  <c r="IH297" i="9" a="1"/>
  <c r="IH297" i="9" s="1"/>
  <c r="GY266" i="9" a="1"/>
  <c r="GY266" i="9" s="1"/>
  <c r="BH266" i="9" a="1"/>
  <c r="BH266" i="9" s="1"/>
  <c r="CC266" i="9" a="1"/>
  <c r="CC266" i="9" s="1"/>
  <c r="BA264" i="9" a="1"/>
  <c r="BA264" i="9" s="1"/>
  <c r="DS264" i="9" a="1"/>
  <c r="DS264" i="9" s="1"/>
  <c r="BV234" i="9" a="1"/>
  <c r="BV234" i="9" s="1"/>
  <c r="AF240" i="9" a="1"/>
  <c r="AF240" i="9" s="1"/>
  <c r="BH263" i="9" a="1"/>
  <c r="BH263" i="9" s="1"/>
  <c r="BA247" i="9" a="1"/>
  <c r="BA247" i="9" s="1"/>
  <c r="CJ247" i="9" a="1"/>
  <c r="CJ247" i="9" s="1"/>
  <c r="GD247" i="9" a="1"/>
  <c r="GD247" i="9" s="1"/>
  <c r="EG231" i="9" a="1"/>
  <c r="EG231" i="9" s="1"/>
  <c r="GD227" i="9" a="1"/>
  <c r="GD227" i="9" s="1"/>
  <c r="EU232" i="9" a="1"/>
  <c r="EU232" i="9" s="1"/>
  <c r="HT232" i="9" a="1"/>
  <c r="HT232" i="9" s="1"/>
  <c r="DS197" i="9" a="1"/>
  <c r="DS197" i="9" s="1"/>
  <c r="CQ237" i="9" a="1"/>
  <c r="CQ237" i="9" s="1"/>
  <c r="IH237" i="9" a="1"/>
  <c r="IH237" i="9" s="1"/>
  <c r="GY219" i="9" a="1"/>
  <c r="GY219" i="9" s="1"/>
  <c r="BA173" i="9" a="1"/>
  <c r="BA173" i="9" s="1"/>
  <c r="CQ166" i="9" a="1"/>
  <c r="CQ166" i="9" s="1"/>
  <c r="IO202" i="9" a="1"/>
  <c r="IO202" i="9" s="1"/>
  <c r="HT200" i="9" a="1"/>
  <c r="HT200" i="9" s="1"/>
  <c r="DL200" i="9" a="1"/>
  <c r="DL200" i="9" s="1"/>
  <c r="CX185" i="9" a="1"/>
  <c r="CX185" i="9" s="1"/>
  <c r="EN175" i="9" a="1"/>
  <c r="EN175" i="9" s="1"/>
  <c r="FW164" i="9" a="1"/>
  <c r="FW164" i="9" s="1"/>
  <c r="EG175" i="9" a="1"/>
  <c r="EG175" i="9" s="1"/>
  <c r="CJ164" i="9" a="1"/>
  <c r="CJ164" i="9" s="1"/>
  <c r="IA186" i="9" a="1"/>
  <c r="IA186" i="9" s="1"/>
  <c r="CQ141" i="9" a="1"/>
  <c r="CQ141" i="9" s="1"/>
  <c r="DL123" i="9" a="1"/>
  <c r="DL123" i="9" s="1"/>
  <c r="FW123" i="9" a="1"/>
  <c r="FW123" i="9" s="1"/>
  <c r="EN131" i="9" a="1"/>
  <c r="EN131" i="9" s="1"/>
  <c r="AT131" i="9" a="1"/>
  <c r="AT131" i="9" s="1"/>
  <c r="AM100" i="9" a="1"/>
  <c r="AM100" i="9" s="1"/>
  <c r="EU68" i="9" a="1"/>
  <c r="EU68" i="9" s="1"/>
  <c r="FW49" i="9" a="1"/>
  <c r="FW49" i="9" s="1"/>
  <c r="HF49" i="9" a="1"/>
  <c r="HF49" i="9" s="1"/>
  <c r="DE258" i="9" a="1"/>
  <c r="DE258" i="9" s="1"/>
  <c r="HM258" i="9" a="1"/>
  <c r="HM258" i="9" s="1"/>
  <c r="IA258" i="9" a="1"/>
  <c r="IA258" i="9" s="1"/>
  <c r="FP273" i="9" a="1"/>
  <c r="FP273" i="9" s="1"/>
  <c r="AM235" i="9" a="1"/>
  <c r="AM235" i="9" s="1"/>
  <c r="DS235" i="9" a="1"/>
  <c r="DS235" i="9" s="1"/>
  <c r="CX221" i="9" a="1"/>
  <c r="CX221" i="9" s="1"/>
  <c r="DL194" i="9" a="1"/>
  <c r="DL194" i="9" s="1"/>
  <c r="DS213" i="9" a="1"/>
  <c r="DS213" i="9" s="1"/>
  <c r="DE169" i="9" a="1"/>
  <c r="DE169" i="9" s="1"/>
  <c r="EU169" i="9" a="1"/>
  <c r="EU169" i="9" s="1"/>
  <c r="EN167" i="9" a="1"/>
  <c r="EN167" i="9" s="1"/>
  <c r="GD158" i="9" a="1"/>
  <c r="GD158" i="9" s="1"/>
  <c r="FW167" i="9" a="1"/>
  <c r="FW167" i="9" s="1"/>
  <c r="DL167" i="9" a="1"/>
  <c r="DL167" i="9" s="1"/>
  <c r="EG167" i="9" a="1"/>
  <c r="EG167" i="9" s="1"/>
  <c r="AM167" i="9" a="1"/>
  <c r="AM167" i="9" s="1"/>
  <c r="HF167" i="9" a="1"/>
  <c r="HF167" i="9" s="1"/>
  <c r="CX167" i="9" a="1"/>
  <c r="CX167" i="9" s="1"/>
  <c r="CC167" i="9" a="1"/>
  <c r="CC167" i="9" s="1"/>
  <c r="IA167" i="9" a="1"/>
  <c r="IA167" i="9" s="1"/>
  <c r="DS167" i="9" a="1"/>
  <c r="DS167" i="9" s="1"/>
  <c r="BA167" i="9" a="1"/>
  <c r="BA167" i="9" s="1"/>
  <c r="EU167" i="9" a="1"/>
  <c r="EU167" i="9" s="1"/>
  <c r="BH167" i="9" a="1"/>
  <c r="BH167" i="9" s="1"/>
  <c r="IO167" i="9" a="1"/>
  <c r="IO167" i="9" s="1"/>
  <c r="DZ167" i="9" a="1"/>
  <c r="DZ167" i="9" s="1"/>
  <c r="FB167" i="9" a="1"/>
  <c r="FB167" i="9" s="1"/>
  <c r="IH143" i="9" a="1"/>
  <c r="IH143" i="9" s="1"/>
  <c r="EU143" i="9" a="1"/>
  <c r="EU143" i="9" s="1"/>
  <c r="HM143" i="9" a="1"/>
  <c r="HM143" i="9" s="1"/>
  <c r="AM143" i="9" a="1"/>
  <c r="AM143" i="9" s="1"/>
  <c r="BV143" i="9" a="1"/>
  <c r="BV143" i="9" s="1"/>
  <c r="CQ143" i="9" a="1"/>
  <c r="CQ143" i="9" s="1"/>
  <c r="DS143" i="9" a="1"/>
  <c r="DS143" i="9" s="1"/>
  <c r="BH143" i="9" a="1"/>
  <c r="BH143" i="9" s="1"/>
  <c r="BO143" i="9" a="1"/>
  <c r="BO143" i="9" s="1"/>
  <c r="GY143" i="9" a="1"/>
  <c r="GY143" i="9" s="1"/>
  <c r="AT117" i="9" a="1"/>
  <c r="AT117" i="9" s="1"/>
  <c r="GR117" i="9" a="1"/>
  <c r="GR117" i="9" s="1"/>
  <c r="GD117" i="9" a="1"/>
  <c r="GD117" i="9" s="1"/>
  <c r="FW117" i="9" a="1"/>
  <c r="FW117" i="9" s="1"/>
  <c r="IO117" i="9" a="1"/>
  <c r="IO117" i="9" s="1"/>
  <c r="CC117" i="9" a="1"/>
  <c r="CC117" i="9" s="1"/>
  <c r="HT117" i="9" a="1"/>
  <c r="HT117" i="9" s="1"/>
  <c r="EU117" i="9" a="1"/>
  <c r="EU117" i="9" s="1"/>
  <c r="DS117" i="9" a="1"/>
  <c r="DS117" i="9" s="1"/>
  <c r="FP117" i="9" a="1"/>
  <c r="FP117" i="9" s="1"/>
  <c r="HF117" i="9" a="1"/>
  <c r="HF117" i="9" s="1"/>
  <c r="HM117" i="9" a="1"/>
  <c r="HM117" i="9" s="1"/>
  <c r="EG117" i="9" a="1"/>
  <c r="EG117" i="9" s="1"/>
  <c r="CX117" i="9" a="1"/>
  <c r="CX117" i="9" s="1"/>
  <c r="BH117" i="9" a="1"/>
  <c r="BH117" i="9" s="1"/>
  <c r="IH117" i="9" a="1"/>
  <c r="IH117" i="9" s="1"/>
  <c r="IA117" i="9" a="1"/>
  <c r="IA117" i="9" s="1"/>
  <c r="AM117" i="9" a="1"/>
  <c r="AM117" i="9" s="1"/>
  <c r="EN117" i="9" a="1"/>
  <c r="EN117" i="9" s="1"/>
  <c r="DL117" i="9" a="1"/>
  <c r="DL117" i="9" s="1"/>
  <c r="GK117" i="9" a="1"/>
  <c r="GK117" i="9" s="1"/>
  <c r="BO117" i="9" a="1"/>
  <c r="BO117" i="9" s="1"/>
  <c r="IO91" i="9" a="1"/>
  <c r="IO91" i="9" s="1"/>
  <c r="IA91" i="9" a="1"/>
  <c r="IA91" i="9" s="1"/>
  <c r="CC91" i="9" a="1"/>
  <c r="CC91" i="9" s="1"/>
  <c r="HM91" i="9" a="1"/>
  <c r="HM91" i="9" s="1"/>
  <c r="DE91" i="9" a="1"/>
  <c r="DE91" i="9" s="1"/>
  <c r="DS91" i="9" a="1"/>
  <c r="DS91" i="9" s="1"/>
  <c r="BA91" i="9" a="1"/>
  <c r="BA91" i="9" s="1"/>
  <c r="FI91" i="9" a="1"/>
  <c r="FI91" i="9" s="1"/>
  <c r="EU91" i="9" a="1"/>
  <c r="EU91" i="9" s="1"/>
  <c r="Y91" i="9" a="1"/>
  <c r="Y91" i="9" s="1"/>
  <c r="GY91" i="9" a="1"/>
  <c r="GY91" i="9" s="1"/>
  <c r="GK91" i="9" a="1"/>
  <c r="GK91" i="9" s="1"/>
  <c r="FI67" i="9" a="1"/>
  <c r="FI67" i="9" s="1"/>
  <c r="DL67" i="9" a="1"/>
  <c r="DL67" i="9" s="1"/>
  <c r="IO4" i="9" a="1"/>
  <c r="IO4" i="9" s="1"/>
  <c r="IA4" i="9" a="1"/>
  <c r="IA4" i="9" s="1"/>
  <c r="DS4" i="9" a="1"/>
  <c r="DS4" i="9" s="1"/>
  <c r="IH4" i="9" a="1"/>
  <c r="IH4" i="9" s="1"/>
  <c r="EU4" i="9" a="1"/>
  <c r="EU4" i="9" s="1"/>
  <c r="EG4" i="9" a="1"/>
  <c r="EG4" i="9" s="1"/>
  <c r="CQ158" i="9" a="1"/>
  <c r="CQ158" i="9" s="1"/>
  <c r="AF158" i="9" a="1"/>
  <c r="AF158" i="9" s="1"/>
  <c r="BA158" i="9" a="1"/>
  <c r="BA158" i="9" s="1"/>
  <c r="HT158" i="9" a="1"/>
  <c r="HT158" i="9" s="1"/>
  <c r="IO158" i="9" a="1"/>
  <c r="IO158" i="9" s="1"/>
  <c r="Y158" i="9" a="1"/>
  <c r="Y158" i="9" s="1"/>
  <c r="AM158" i="9" a="1"/>
  <c r="AM158" i="9" s="1"/>
  <c r="DS158" i="9" a="1"/>
  <c r="DS158" i="9" s="1"/>
  <c r="GK158" i="9" a="1"/>
  <c r="GK158" i="9" s="1"/>
  <c r="GR158" i="9" a="1"/>
  <c r="GR158" i="9" s="1"/>
  <c r="FI158" i="9" a="1"/>
  <c r="FI158" i="9" s="1"/>
  <c r="BH158" i="9" a="1"/>
  <c r="BH158" i="9" s="1"/>
  <c r="FB158" i="9" a="1"/>
  <c r="FB158" i="9" s="1"/>
  <c r="GY258" i="9" a="1"/>
  <c r="GY258" i="9" s="1"/>
  <c r="DZ258" i="9" a="1"/>
  <c r="DZ258" i="9" s="1"/>
  <c r="EN258" i="9" a="1"/>
  <c r="EN258" i="9" s="1"/>
  <c r="HF258" i="9" a="1"/>
  <c r="HF258" i="9" s="1"/>
  <c r="IH258" i="9" a="1"/>
  <c r="IH258" i="9" s="1"/>
  <c r="AM258" i="9" a="1"/>
  <c r="AM258" i="9" s="1"/>
  <c r="AT258" i="9" a="1"/>
  <c r="AT258" i="9" s="1"/>
  <c r="CJ226" i="9" a="1"/>
  <c r="CJ226" i="9" s="1"/>
  <c r="EG226" i="9" a="1"/>
  <c r="EG226" i="9" s="1"/>
  <c r="BA194" i="9" a="1"/>
  <c r="BA194" i="9" s="1"/>
  <c r="GR194" i="9" a="1"/>
  <c r="GR194" i="9" s="1"/>
  <c r="CJ194" i="9" a="1"/>
  <c r="CJ194" i="9" s="1"/>
  <c r="BO194" i="9" a="1"/>
  <c r="BO194" i="9" s="1"/>
  <c r="BH194" i="9" a="1"/>
  <c r="BH194" i="9" s="1"/>
  <c r="EN194" i="9" a="1"/>
  <c r="EN194" i="9" s="1"/>
  <c r="EU194" i="9" a="1"/>
  <c r="EU194" i="9" s="1"/>
  <c r="CJ35" i="9" a="1"/>
  <c r="CJ35" i="9" s="1"/>
  <c r="EN35" i="9" a="1"/>
  <c r="EN35" i="9" s="1"/>
  <c r="EU35" i="9" a="1"/>
  <c r="EU35" i="9" s="1"/>
  <c r="IO35" i="9" a="1"/>
  <c r="IO35" i="9" s="1"/>
  <c r="DS35" i="9" a="1"/>
  <c r="DS35" i="9" s="1"/>
  <c r="BA35" i="9" a="1"/>
  <c r="BA35" i="9" s="1"/>
  <c r="DZ35" i="9" a="1"/>
  <c r="DZ35" i="9" s="1"/>
  <c r="GY15" i="9" a="1"/>
  <c r="GY15" i="9" s="1"/>
  <c r="DS15" i="9" a="1"/>
  <c r="DS15" i="9" s="1"/>
  <c r="FI221" i="9" a="1"/>
  <c r="FI221" i="9" s="1"/>
  <c r="CC221" i="9" a="1"/>
  <c r="CC221" i="9" s="1"/>
  <c r="EU221" i="9" a="1"/>
  <c r="EU221" i="9" s="1"/>
  <c r="FB221" i="9" a="1"/>
  <c r="FB221" i="9" s="1"/>
  <c r="CJ221" i="9" a="1"/>
  <c r="CJ221" i="9" s="1"/>
  <c r="BV221" i="9" a="1"/>
  <c r="BV221" i="9" s="1"/>
  <c r="FP221" i="9" a="1"/>
  <c r="FP221" i="9" s="1"/>
  <c r="GR169" i="9" a="1"/>
  <c r="GR169" i="9" s="1"/>
  <c r="FW169" i="9" a="1"/>
  <c r="FW169" i="9" s="1"/>
  <c r="DZ169" i="9" a="1"/>
  <c r="DZ169" i="9" s="1"/>
  <c r="IA169" i="9" a="1"/>
  <c r="IA169" i="9" s="1"/>
  <c r="GK169" i="9" a="1"/>
  <c r="GK169" i="9" s="1"/>
  <c r="DS169" i="9" a="1"/>
  <c r="DS169" i="9" s="1"/>
  <c r="CX169" i="9" a="1"/>
  <c r="CX169" i="9" s="1"/>
  <c r="BH169" i="9" a="1"/>
  <c r="BH169" i="9" s="1"/>
  <c r="CJ169" i="9" a="1"/>
  <c r="CJ169" i="9" s="1"/>
  <c r="Y169" i="9" a="1"/>
  <c r="Y169" i="9" s="1"/>
  <c r="BO169" i="9" a="1"/>
  <c r="BO169" i="9" s="1"/>
  <c r="HM169" i="9" a="1"/>
  <c r="HM169" i="9" s="1"/>
  <c r="GD169" i="9" a="1"/>
  <c r="GD169" i="9" s="1"/>
  <c r="IH125" i="9" a="1"/>
  <c r="IH125" i="9" s="1"/>
  <c r="HM125" i="9" a="1"/>
  <c r="HM125" i="9" s="1"/>
  <c r="AF125" i="9" a="1"/>
  <c r="AF125" i="9" s="1"/>
  <c r="BV125" i="9" a="1"/>
  <c r="BV125" i="9" s="1"/>
  <c r="DE125" i="9" a="1"/>
  <c r="DE125" i="9" s="1"/>
  <c r="CC125" i="9" a="1"/>
  <c r="CC125" i="9" s="1"/>
  <c r="BH125" i="9" a="1"/>
  <c r="BH125" i="9" s="1"/>
  <c r="FI125" i="9" a="1"/>
  <c r="FI125" i="9" s="1"/>
  <c r="FW125" i="9" a="1"/>
  <c r="FW125" i="9" s="1"/>
  <c r="GD125" i="9" a="1"/>
  <c r="GD125" i="9" s="1"/>
  <c r="EN125" i="9" a="1"/>
  <c r="EN125" i="9" s="1"/>
  <c r="CQ125" i="9" a="1"/>
  <c r="CQ125" i="9" s="1"/>
  <c r="Y125" i="9" a="1"/>
  <c r="Y125" i="9" s="1"/>
  <c r="EG83" i="9" a="1"/>
  <c r="EG83" i="9" s="1"/>
  <c r="CJ83" i="9" a="1"/>
  <c r="CJ83" i="9" s="1"/>
  <c r="DZ83" i="9" a="1"/>
  <c r="DZ83" i="9" s="1"/>
  <c r="GD83" i="9" a="1"/>
  <c r="GD83" i="9" s="1"/>
  <c r="GR83" i="9" a="1"/>
  <c r="GR83" i="9" s="1"/>
  <c r="BV83" i="9" a="1"/>
  <c r="BV83" i="9" s="1"/>
  <c r="DL83" i="9" a="1"/>
  <c r="DL83" i="9" s="1"/>
  <c r="IA83" i="9" a="1"/>
  <c r="IA83" i="9" s="1"/>
  <c r="CC83" i="9" a="1"/>
  <c r="CC83" i="9" s="1"/>
  <c r="AT83" i="9" a="1"/>
  <c r="AT83" i="9" s="1"/>
  <c r="AF83" i="9" a="1"/>
  <c r="AF83" i="9" s="1"/>
  <c r="IO273" i="9" a="1"/>
  <c r="IO273" i="9" s="1"/>
  <c r="DZ273" i="9" a="1"/>
  <c r="DZ273" i="9" s="1"/>
  <c r="BH273" i="9" a="1"/>
  <c r="BH273" i="9" s="1"/>
  <c r="EG273" i="9" a="1"/>
  <c r="EG273" i="9" s="1"/>
  <c r="HM257" i="9" a="1"/>
  <c r="HM257" i="9" s="1"/>
  <c r="DL257" i="9" a="1"/>
  <c r="DL257" i="9" s="1"/>
  <c r="HF257" i="9" a="1"/>
  <c r="HF257" i="9" s="1"/>
  <c r="BV257" i="9" a="1"/>
  <c r="BV257" i="9" s="1"/>
  <c r="Y257" i="9" a="1"/>
  <c r="Y257" i="9" s="1"/>
  <c r="HT257" i="9" a="1"/>
  <c r="HT257" i="9" s="1"/>
  <c r="BV235" i="9" a="1"/>
  <c r="BV235" i="9" s="1"/>
  <c r="CC235" i="9" a="1"/>
  <c r="CC235" i="9" s="1"/>
  <c r="CJ235" i="9" a="1"/>
  <c r="CJ235" i="9" s="1"/>
  <c r="FW235" i="9" a="1"/>
  <c r="FW235" i="9" s="1"/>
  <c r="EN235" i="9" a="1"/>
  <c r="EN235" i="9" s="1"/>
  <c r="DE235" i="9" a="1"/>
  <c r="DE235" i="9" s="1"/>
  <c r="FP235" i="9" a="1"/>
  <c r="FP235" i="9" s="1"/>
  <c r="GR213" i="9" a="1"/>
  <c r="GR213" i="9" s="1"/>
  <c r="BO213" i="9" a="1"/>
  <c r="BO213" i="9" s="1"/>
  <c r="BA213" i="9" a="1"/>
  <c r="BA213" i="9" s="1"/>
  <c r="GY213" i="9" a="1"/>
  <c r="GY213" i="9" s="1"/>
  <c r="FP213" i="9" a="1"/>
  <c r="FP213" i="9" s="1"/>
  <c r="HF213" i="9" a="1"/>
  <c r="HF213" i="9" s="1"/>
  <c r="BV213" i="9" a="1"/>
  <c r="BV213" i="9" s="1"/>
  <c r="Y213" i="9" a="1"/>
  <c r="Y213" i="9" s="1"/>
  <c r="CC213" i="9" a="1"/>
  <c r="CC213" i="9" s="1"/>
  <c r="FW213" i="9" a="1"/>
  <c r="FW213" i="9" s="1"/>
  <c r="GK213" i="9" a="1"/>
  <c r="GK213" i="9" s="1"/>
  <c r="AM213" i="9" a="1"/>
  <c r="AM213" i="9" s="1"/>
  <c r="FB189" i="9" a="1"/>
  <c r="FB189" i="9" s="1"/>
  <c r="DL189" i="9" a="1"/>
  <c r="DL189" i="9" s="1"/>
  <c r="DZ189" i="9" a="1"/>
  <c r="DZ189" i="9" s="1"/>
  <c r="IO189" i="9" a="1"/>
  <c r="IO189" i="9" s="1"/>
  <c r="Y189" i="9" a="1"/>
  <c r="Y189" i="9" s="1"/>
  <c r="CQ165" i="9" a="1"/>
  <c r="CQ165" i="9" s="1"/>
  <c r="BV165" i="9" a="1"/>
  <c r="BV165" i="9" s="1"/>
  <c r="HM165" i="9" a="1"/>
  <c r="HM165" i="9" s="1"/>
  <c r="IA165" i="9" a="1"/>
  <c r="IA165" i="9" s="1"/>
  <c r="BH165" i="9" a="1"/>
  <c r="BH165" i="9" s="1"/>
  <c r="CJ165" i="9" a="1"/>
  <c r="CJ165" i="9" s="1"/>
  <c r="AF165" i="9" a="1"/>
  <c r="AF165" i="9" s="1"/>
  <c r="GY165" i="9" a="1"/>
  <c r="GY165" i="9" s="1"/>
  <c r="EN165" i="9" a="1"/>
  <c r="EN165" i="9" s="1"/>
  <c r="DZ165" i="9" a="1"/>
  <c r="DZ165" i="9" s="1"/>
  <c r="DL165" i="9" a="1"/>
  <c r="DL165" i="9" s="1"/>
  <c r="FP165" i="9" a="1"/>
  <c r="FP165" i="9" s="1"/>
  <c r="HT139" i="9" a="1"/>
  <c r="HT139" i="9" s="1"/>
  <c r="AT139" i="9" a="1"/>
  <c r="AT139" i="9" s="1"/>
  <c r="FW139" i="9" a="1"/>
  <c r="FW139" i="9" s="1"/>
  <c r="GD139" i="9" a="1"/>
  <c r="GD139" i="9" s="1"/>
  <c r="CC139" i="9" a="1"/>
  <c r="CC139" i="9" s="1"/>
  <c r="AF139" i="9" a="1"/>
  <c r="AF139" i="9" s="1"/>
  <c r="EU139" i="9" a="1"/>
  <c r="EU139" i="9" s="1"/>
  <c r="HM139" i="9" a="1"/>
  <c r="HM139" i="9" s="1"/>
  <c r="FB139" i="9" a="1"/>
  <c r="FB139" i="9" s="1"/>
  <c r="BO139" i="9" a="1"/>
  <c r="BO139" i="9" s="1"/>
  <c r="GK139" i="9" a="1"/>
  <c r="GK139" i="9" s="1"/>
  <c r="AM139" i="9" a="1"/>
  <c r="AM139" i="9" s="1"/>
  <c r="DS139" i="9" a="1"/>
  <c r="DS139" i="9" s="1"/>
  <c r="Y113" i="9" a="1"/>
  <c r="Y113" i="9" s="1"/>
  <c r="GK113" i="9" a="1"/>
  <c r="GK113" i="9" s="1"/>
  <c r="DE113" i="9" a="1"/>
  <c r="DE113" i="9" s="1"/>
  <c r="GR113" i="9" a="1"/>
  <c r="GR113" i="9" s="1"/>
  <c r="DL113" i="9" a="1"/>
  <c r="DL113" i="9" s="1"/>
  <c r="AT113" i="9" a="1"/>
  <c r="AT113" i="9" s="1"/>
  <c r="FW113" i="9" a="1"/>
  <c r="FW113" i="9" s="1"/>
  <c r="HM113" i="9" a="1"/>
  <c r="HM113" i="9" s="1"/>
  <c r="BA113" i="9" a="1"/>
  <c r="BA113" i="9" s="1"/>
  <c r="EU113" i="9" a="1"/>
  <c r="EU113" i="9" s="1"/>
  <c r="AM113" i="9" a="1"/>
  <c r="AM113" i="9" s="1"/>
  <c r="HT113" i="9" a="1"/>
  <c r="HT113" i="9" s="1"/>
  <c r="HF113" i="9" a="1"/>
  <c r="HF113" i="9" s="1"/>
  <c r="CX113" i="9" a="1"/>
  <c r="CX113" i="9" s="1"/>
  <c r="CJ113" i="9" a="1"/>
  <c r="CJ113" i="9" s="1"/>
  <c r="EN113" i="9" a="1"/>
  <c r="EN113" i="9" s="1"/>
  <c r="AF113" i="9" a="1"/>
  <c r="AF113" i="9" s="1"/>
  <c r="DZ113" i="9" a="1"/>
  <c r="DZ113" i="9" s="1"/>
  <c r="AT221" i="9" a="1"/>
  <c r="AT221" i="9" s="1"/>
  <c r="EG221" i="9" a="1"/>
  <c r="EG221" i="9" s="1"/>
  <c r="AM169" i="9" a="1"/>
  <c r="AM169" i="9" s="1"/>
  <c r="HT169" i="9" a="1"/>
  <c r="HT169" i="9" s="1"/>
  <c r="EG169" i="9" a="1"/>
  <c r="EG169" i="9" s="1"/>
  <c r="CC158" i="9" a="1"/>
  <c r="CC158" i="9" s="1"/>
  <c r="FP125" i="9" a="1"/>
  <c r="FP125" i="9" s="1"/>
  <c r="DE143" i="9" a="1"/>
  <c r="DE143" i="9" s="1"/>
  <c r="BA125" i="9" a="1"/>
  <c r="BA125" i="9" s="1"/>
  <c r="BV91" i="9" a="1"/>
  <c r="BV91" i="9" s="1"/>
  <c r="IO83" i="9" a="1"/>
  <c r="IO83" i="9" s="1"/>
  <c r="FP252" i="9" a="1"/>
  <c r="FP252" i="9" s="1"/>
  <c r="DE252" i="9" a="1"/>
  <c r="DE252" i="9" s="1"/>
  <c r="BH188" i="9" a="1"/>
  <c r="BH188" i="9" s="1"/>
  <c r="IH188" i="9" a="1"/>
  <c r="IH188" i="9" s="1"/>
  <c r="Y188" i="9" a="1"/>
  <c r="Y188" i="9" s="1"/>
  <c r="GD156" i="9" a="1"/>
  <c r="GD156" i="9" s="1"/>
  <c r="AF156" i="9" a="1"/>
  <c r="AF156" i="9" s="1"/>
  <c r="HT124" i="9" a="1"/>
  <c r="HT124" i="9" s="1"/>
  <c r="GK124" i="9" a="1"/>
  <c r="GK124" i="9" s="1"/>
  <c r="DZ221" i="9" a="1"/>
  <c r="DZ221" i="9" s="1"/>
  <c r="GR221" i="9" a="1"/>
  <c r="GR221" i="9" s="1"/>
  <c r="Y194" i="9" a="1"/>
  <c r="Y194" i="9" s="1"/>
  <c r="GD194" i="9" a="1"/>
  <c r="GD194" i="9" s="1"/>
  <c r="HM194" i="9" a="1"/>
  <c r="HM194" i="9" s="1"/>
  <c r="GR167" i="9" a="1"/>
  <c r="GR167" i="9" s="1"/>
  <c r="IA158" i="9" a="1"/>
  <c r="IA158" i="9" s="1"/>
  <c r="CC169" i="9" a="1"/>
  <c r="CC169" i="9" s="1"/>
  <c r="CQ167" i="9" a="1"/>
  <c r="CQ167" i="9" s="1"/>
  <c r="DE158" i="9" a="1"/>
  <c r="DE158" i="9" s="1"/>
  <c r="FW143" i="9" a="1"/>
  <c r="FW143" i="9" s="1"/>
  <c r="EG125" i="9" a="1"/>
  <c r="EG125" i="9" s="1"/>
  <c r="AM91" i="9" a="1"/>
  <c r="AM91" i="9" s="1"/>
  <c r="FI117" i="9" a="1"/>
  <c r="FI117" i="9" s="1"/>
  <c r="BV117" i="9" a="1"/>
  <c r="BV117" i="9" s="1"/>
  <c r="EN78" i="9" a="1"/>
  <c r="EN78" i="9" s="1"/>
  <c r="AM226" i="9" a="1"/>
  <c r="AM226" i="9" s="1"/>
  <c r="GD221" i="9" a="1"/>
  <c r="GD221" i="9" s="1"/>
  <c r="IA221" i="9" a="1"/>
  <c r="IA221" i="9" s="1"/>
  <c r="HT194" i="9" a="1"/>
  <c r="HT194" i="9" s="1"/>
  <c r="BV194" i="9" a="1"/>
  <c r="BV194" i="9" s="1"/>
  <c r="AT158" i="9" a="1"/>
  <c r="AT158" i="9" s="1"/>
  <c r="EN169" i="9" a="1"/>
  <c r="EN169" i="9" s="1"/>
  <c r="AF169" i="9" a="1"/>
  <c r="AF169" i="9" s="1"/>
  <c r="FI167" i="9" a="1"/>
  <c r="FI167" i="9" s="1"/>
  <c r="EG158" i="9" a="1"/>
  <c r="EG158" i="9" s="1"/>
  <c r="IA143" i="9" a="1"/>
  <c r="IA143" i="9" s="1"/>
  <c r="GK125" i="9" a="1"/>
  <c r="GK125" i="9" s="1"/>
  <c r="FB117" i="9" a="1"/>
  <c r="FB117" i="9" s="1"/>
  <c r="EG91" i="9" a="1"/>
  <c r="EG91" i="9" s="1"/>
  <c r="CQ117" i="9" a="1"/>
  <c r="CQ117" i="9" s="1"/>
  <c r="AF117" i="9" a="1"/>
  <c r="AF117" i="9" s="1"/>
  <c r="AT189" i="9" a="1"/>
  <c r="AT189" i="9" s="1"/>
  <c r="BV159" i="9" a="1"/>
  <c r="BV159" i="9" s="1"/>
  <c r="DZ154" i="9" a="1"/>
  <c r="DZ154" i="9" s="1"/>
  <c r="DZ69" i="9" a="1"/>
  <c r="DZ69" i="9" s="1"/>
  <c r="CJ89" i="9" a="1"/>
  <c r="CJ89" i="9" s="1"/>
  <c r="GK89" i="9" a="1"/>
  <c r="GK89" i="9" s="1"/>
  <c r="GY63" i="9" a="1"/>
  <c r="GY63" i="9" s="1"/>
  <c r="DL63" i="9" a="1"/>
  <c r="DL63" i="9" s="1"/>
  <c r="DZ63" i="9" a="1"/>
  <c r="DZ63" i="9" s="1"/>
  <c r="GR63" i="9" a="1"/>
  <c r="GR63" i="9" s="1"/>
  <c r="CX63" i="9" a="1"/>
  <c r="CX63" i="9" s="1"/>
  <c r="HM63" i="9" a="1"/>
  <c r="HM63" i="9" s="1"/>
  <c r="AF63" i="9" a="1"/>
  <c r="AF63" i="9" s="1"/>
  <c r="FP63" i="9" a="1"/>
  <c r="FP63" i="9" s="1"/>
  <c r="BA63" i="9" a="1"/>
  <c r="BA63" i="9" s="1"/>
  <c r="GK63" i="9" a="1"/>
  <c r="GK63" i="9" s="1"/>
  <c r="CC63" i="9" a="1"/>
  <c r="CC63" i="9" s="1"/>
  <c r="EN63" i="9" a="1"/>
  <c r="EN63" i="9" s="1"/>
  <c r="BH63" i="9" a="1"/>
  <c r="BH63" i="9" s="1"/>
  <c r="BV63" i="9" a="1"/>
  <c r="BV63" i="9" s="1"/>
  <c r="CQ63" i="9" a="1"/>
  <c r="CQ63" i="9" s="1"/>
  <c r="GD63" i="9" a="1"/>
  <c r="GD63" i="9" s="1"/>
  <c r="CJ6" i="9" a="1"/>
  <c r="CJ6" i="9" s="1"/>
  <c r="DS6" i="9" a="1"/>
  <c r="DS6" i="9" s="1"/>
  <c r="IH42" i="9" a="1"/>
  <c r="IH42" i="9" s="1"/>
  <c r="BH42" i="9" a="1"/>
  <c r="BH42" i="9" s="1"/>
  <c r="CJ42" i="9" a="1"/>
  <c r="CJ42" i="9" s="1"/>
  <c r="DS42" i="9" a="1"/>
  <c r="DS42" i="9" s="1"/>
  <c r="HM42" i="9" a="1"/>
  <c r="HM42" i="9" s="1"/>
  <c r="GY42" i="9" a="1"/>
  <c r="GY42" i="9" s="1"/>
  <c r="IO42" i="9" a="1"/>
  <c r="IO42" i="9" s="1"/>
  <c r="GK42" i="9" a="1"/>
  <c r="GK42" i="9" s="1"/>
  <c r="HT42" i="9" a="1"/>
  <c r="HT42" i="9" s="1"/>
  <c r="CX42" i="9" a="1"/>
  <c r="CX42" i="9" s="1"/>
  <c r="GD42" i="9" a="1"/>
  <c r="GD42" i="9" s="1"/>
  <c r="FB42" i="9" a="1"/>
  <c r="FB42" i="9" s="1"/>
  <c r="FI42" i="9" a="1"/>
  <c r="FI42" i="9" s="1"/>
  <c r="CC42" i="9" a="1"/>
  <c r="CC42" i="9" s="1"/>
  <c r="AM42" i="9" a="1"/>
  <c r="AM42" i="9" s="1"/>
  <c r="BV154" i="9" a="1"/>
  <c r="BV154" i="9" s="1"/>
  <c r="AF154" i="9" a="1"/>
  <c r="AF154" i="9" s="1"/>
  <c r="CX154" i="9" a="1"/>
  <c r="CX154" i="9" s="1"/>
  <c r="Y154" i="9" a="1"/>
  <c r="Y154" i="9" s="1"/>
  <c r="BH154" i="9" a="1"/>
  <c r="BH154" i="9" s="1"/>
  <c r="AM154" i="9" a="1"/>
  <c r="AM154" i="9" s="1"/>
  <c r="EG154" i="9" a="1"/>
  <c r="EG154" i="9" s="1"/>
  <c r="IH154" i="9" a="1"/>
  <c r="IH154" i="9" s="1"/>
  <c r="GK154" i="9" a="1"/>
  <c r="GK154" i="9" s="1"/>
  <c r="HM154" i="9" a="1"/>
  <c r="HM154" i="9" s="1"/>
  <c r="DL154" i="9" a="1"/>
  <c r="DL154" i="9" s="1"/>
  <c r="AT154" i="9" a="1"/>
  <c r="AT154" i="9" s="1"/>
  <c r="DS154" i="9" a="1"/>
  <c r="DS154" i="9" s="1"/>
  <c r="EN86" i="9" a="1"/>
  <c r="EN86" i="9" s="1"/>
  <c r="GK86" i="9" a="1"/>
  <c r="GK86" i="9" s="1"/>
  <c r="Y86" i="9" a="1"/>
  <c r="Y86" i="9" s="1"/>
  <c r="DE86" i="9" a="1"/>
  <c r="DE86" i="9" s="1"/>
  <c r="HT86" i="9" a="1"/>
  <c r="HT86" i="9" s="1"/>
  <c r="FI86" i="9" a="1"/>
  <c r="FI86" i="9" s="1"/>
  <c r="GY86" i="9" a="1"/>
  <c r="GY86" i="9" s="1"/>
  <c r="IO86" i="9" a="1"/>
  <c r="IO86" i="9" s="1"/>
  <c r="GD86" i="9" a="1"/>
  <c r="GD86" i="9" s="1"/>
  <c r="DZ86" i="9" a="1"/>
  <c r="DZ86" i="9" s="1"/>
  <c r="CJ86" i="9" a="1"/>
  <c r="CJ86" i="9" s="1"/>
  <c r="CQ86" i="9" a="1"/>
  <c r="CQ86" i="9" s="1"/>
  <c r="DL86" i="9" a="1"/>
  <c r="DL86" i="9" s="1"/>
  <c r="BH86" i="9" a="1"/>
  <c r="BH86" i="9" s="1"/>
  <c r="GR86" i="9" a="1"/>
  <c r="GR86" i="9" s="1"/>
  <c r="AM86" i="9" a="1"/>
  <c r="AM86" i="9" s="1"/>
  <c r="HM254" i="9" a="1"/>
  <c r="HM254" i="9" s="1"/>
  <c r="AT254" i="9" a="1"/>
  <c r="AT254" i="9" s="1"/>
  <c r="IH254" i="9" a="1"/>
  <c r="IH254" i="9" s="1"/>
  <c r="Y222" i="9" a="1"/>
  <c r="Y222" i="9" s="1"/>
  <c r="FP222" i="9" a="1"/>
  <c r="FP222" i="9" s="1"/>
  <c r="HM222" i="9" a="1"/>
  <c r="HM222" i="9" s="1"/>
  <c r="EN222" i="9" a="1"/>
  <c r="EN222" i="9" s="1"/>
  <c r="IO222" i="9" a="1"/>
  <c r="IO222" i="9" s="1"/>
  <c r="IA222" i="9" a="1"/>
  <c r="IA222" i="9" s="1"/>
  <c r="GD222" i="9" a="1"/>
  <c r="GD222" i="9" s="1"/>
  <c r="GR190" i="9" a="1"/>
  <c r="GR190" i="9" s="1"/>
  <c r="BO190" i="9" a="1"/>
  <c r="BO190" i="9" s="1"/>
  <c r="HM118" i="9" a="1"/>
  <c r="HM118" i="9" s="1"/>
  <c r="GY118" i="9" a="1"/>
  <c r="GY118" i="9" s="1"/>
  <c r="BO118" i="9" a="1"/>
  <c r="BO118" i="9" s="1"/>
  <c r="AM118" i="9" a="1"/>
  <c r="AM118" i="9" s="1"/>
  <c r="DZ118" i="9" a="1"/>
  <c r="DZ118" i="9" s="1"/>
  <c r="DL118" i="9" a="1"/>
  <c r="DL118" i="9" s="1"/>
  <c r="FW118" i="9" a="1"/>
  <c r="FW118" i="9" s="1"/>
  <c r="HF118" i="9" a="1"/>
  <c r="HF118" i="9" s="1"/>
  <c r="IA118" i="9" a="1"/>
  <c r="IA118" i="9" s="1"/>
  <c r="EN118" i="9" a="1"/>
  <c r="EN118" i="9" s="1"/>
  <c r="DS118" i="9" a="1"/>
  <c r="DS118" i="9" s="1"/>
  <c r="EU118" i="9" a="1"/>
  <c r="EU118" i="9" s="1"/>
  <c r="CX118" i="9" a="1"/>
  <c r="CX118" i="9" s="1"/>
  <c r="CJ118" i="9" a="1"/>
  <c r="CJ118" i="9" s="1"/>
  <c r="DE118" i="9" a="1"/>
  <c r="DE118" i="9" s="1"/>
  <c r="IH74" i="9" a="1"/>
  <c r="IH74" i="9" s="1"/>
  <c r="GY74" i="9" a="1"/>
  <c r="GY74" i="9" s="1"/>
  <c r="DE74" i="9" a="1"/>
  <c r="DE74" i="9" s="1"/>
  <c r="CJ74" i="9" a="1"/>
  <c r="CJ74" i="9" s="1"/>
  <c r="HT74" i="9" a="1"/>
  <c r="HT74" i="9" s="1"/>
  <c r="BV74" i="9" a="1"/>
  <c r="BV74" i="9" s="1"/>
  <c r="AM74" i="9" a="1"/>
  <c r="AM74" i="9" s="1"/>
  <c r="Y74" i="9" a="1"/>
  <c r="Y74" i="9" s="1"/>
  <c r="GD74" i="9" a="1"/>
  <c r="GD74" i="9" s="1"/>
  <c r="BO74" i="9" a="1"/>
  <c r="BO74" i="9" s="1"/>
  <c r="FI74" i="9" a="1"/>
  <c r="FI74" i="9" s="1"/>
  <c r="FW74" i="9" a="1"/>
  <c r="FW74" i="9" s="1"/>
  <c r="EG74" i="9" a="1"/>
  <c r="EG74" i="9" s="1"/>
  <c r="CX74" i="9" a="1"/>
  <c r="CX74" i="9" s="1"/>
  <c r="FP74" i="9" a="1"/>
  <c r="FP74" i="9" s="1"/>
  <c r="AT74" i="9" a="1"/>
  <c r="AT74" i="9" s="1"/>
  <c r="BH74" i="9" a="1"/>
  <c r="BH74" i="9" s="1"/>
  <c r="HF74" i="9" a="1"/>
  <c r="HF74" i="9" s="1"/>
  <c r="EN74" i="9" a="1"/>
  <c r="EN74" i="9" s="1"/>
  <c r="EU115" i="9" a="1"/>
  <c r="EU115" i="9" s="1"/>
  <c r="CJ115" i="9" a="1"/>
  <c r="CJ115" i="9" s="1"/>
  <c r="BA115" i="9" a="1"/>
  <c r="BA115" i="9" s="1"/>
  <c r="FI159" i="9" a="1"/>
  <c r="FI159" i="9" s="1"/>
  <c r="DZ159" i="9" a="1"/>
  <c r="DZ159" i="9" s="1"/>
  <c r="DE159" i="9" a="1"/>
  <c r="DE159" i="9" s="1"/>
  <c r="CX159" i="9" a="1"/>
  <c r="CX159" i="9" s="1"/>
  <c r="BH159" i="9" a="1"/>
  <c r="BH159" i="9" s="1"/>
  <c r="GR133" i="9" a="1"/>
  <c r="GR133" i="9" s="1"/>
  <c r="HM133" i="9" a="1"/>
  <c r="HM133" i="9" s="1"/>
  <c r="EU81" i="9" a="1"/>
  <c r="EU81" i="9" s="1"/>
  <c r="DE81" i="9" a="1"/>
  <c r="DE81" i="9" s="1"/>
  <c r="EN57" i="9" a="1"/>
  <c r="EN57" i="9" s="1"/>
  <c r="Y57" i="9" a="1"/>
  <c r="Y57" i="9" s="1"/>
  <c r="HF57" i="9" a="1"/>
  <c r="HF57" i="9" s="1"/>
  <c r="BO57" i="9" a="1"/>
  <c r="BO57" i="9" s="1"/>
  <c r="FB57" i="9" a="1"/>
  <c r="FB57" i="9" s="1"/>
  <c r="DZ57" i="9" a="1"/>
  <c r="DZ57" i="9" s="1"/>
  <c r="IO57" i="9" a="1"/>
  <c r="IO57" i="9" s="1"/>
  <c r="HM86" i="9" a="1"/>
  <c r="HM86" i="9" s="1"/>
  <c r="IH86" i="9" a="1"/>
  <c r="IH86" i="9" s="1"/>
  <c r="Y63" i="9" a="1"/>
  <c r="Y63" i="9" s="1"/>
  <c r="EU222" i="9" a="1"/>
  <c r="EU222" i="9" s="1"/>
  <c r="GR157" i="9" a="1"/>
  <c r="GR157" i="9" s="1"/>
  <c r="IO154" i="9" a="1"/>
  <c r="IO154" i="9" s="1"/>
  <c r="CJ154" i="9" a="1"/>
  <c r="CJ154" i="9" s="1"/>
  <c r="DS86" i="9" a="1"/>
  <c r="DS86" i="9" s="1"/>
  <c r="FP86" i="9" a="1"/>
  <c r="FP86" i="9" s="1"/>
  <c r="EG63" i="9" a="1"/>
  <c r="EG63" i="9" s="1"/>
  <c r="IA254" i="9" a="1"/>
  <c r="IA254" i="9" s="1"/>
  <c r="GD115" i="9" a="1"/>
  <c r="GD115" i="9" s="1"/>
  <c r="BV70" i="9" a="1"/>
  <c r="BV70" i="9" s="1"/>
  <c r="GD70" i="9" a="1"/>
  <c r="GD70" i="9" s="1"/>
  <c r="AM70" i="9" a="1"/>
  <c r="AM70" i="9" s="1"/>
  <c r="Y70" i="9" a="1"/>
  <c r="Y70" i="9" s="1"/>
  <c r="FB70" i="9" a="1"/>
  <c r="FB70" i="9" s="1"/>
  <c r="BO70" i="9" a="1"/>
  <c r="BO70" i="9" s="1"/>
  <c r="DS70" i="9" a="1"/>
  <c r="DS70" i="9" s="1"/>
  <c r="GR70" i="9" a="1"/>
  <c r="GR70" i="9" s="1"/>
  <c r="FW70" i="9" a="1"/>
  <c r="FW70" i="9" s="1"/>
  <c r="IA20" i="9" a="1"/>
  <c r="IA20" i="9" s="1"/>
  <c r="GY20" i="9" a="1"/>
  <c r="GY20" i="9" s="1"/>
  <c r="IH20" i="9" a="1"/>
  <c r="IH20" i="9" s="1"/>
  <c r="FI244" i="9" a="1"/>
  <c r="FI244" i="9" s="1"/>
  <c r="EN244" i="9" a="1"/>
  <c r="EN244" i="9" s="1"/>
  <c r="GR244" i="9" a="1"/>
  <c r="GR244" i="9" s="1"/>
  <c r="HT148" i="9" a="1"/>
  <c r="HT148" i="9" s="1"/>
  <c r="CQ148" i="9" a="1"/>
  <c r="CQ148" i="9" s="1"/>
  <c r="DZ148" i="9" a="1"/>
  <c r="DZ148" i="9" s="1"/>
  <c r="EN148" i="9" a="1"/>
  <c r="EN148" i="9" s="1"/>
  <c r="DE148" i="9" a="1"/>
  <c r="DE148" i="9" s="1"/>
  <c r="DZ116" i="9" a="1"/>
  <c r="DZ116" i="9" s="1"/>
  <c r="AF116" i="9" a="1"/>
  <c r="AF116" i="9" s="1"/>
  <c r="CC116" i="9" a="1"/>
  <c r="CC116" i="9" s="1"/>
  <c r="EU84" i="9" a="1"/>
  <c r="EU84" i="9" s="1"/>
  <c r="GD84" i="9" a="1"/>
  <c r="GD84" i="9" s="1"/>
  <c r="IA84" i="9" a="1"/>
  <c r="IA84" i="9" s="1"/>
  <c r="GY84" i="9" a="1"/>
  <c r="GY84" i="9" s="1"/>
  <c r="EG84" i="9" a="1"/>
  <c r="EG84" i="9" s="1"/>
  <c r="DL84" i="9" a="1"/>
  <c r="DL84" i="9" s="1"/>
  <c r="BV84" i="9" a="1"/>
  <c r="BV84" i="9" s="1"/>
  <c r="HM84" i="9" a="1"/>
  <c r="HM84" i="9" s="1"/>
  <c r="HF84" i="9" a="1"/>
  <c r="HF84" i="9" s="1"/>
  <c r="DS84" i="9" a="1"/>
  <c r="DS84" i="9" s="1"/>
  <c r="CX52" i="9" a="1"/>
  <c r="CX52" i="9" s="1"/>
  <c r="EN52" i="9" a="1"/>
  <c r="EN52" i="9" s="1"/>
  <c r="HF52" i="9" a="1"/>
  <c r="HF52" i="9" s="1"/>
  <c r="AT52" i="9" a="1"/>
  <c r="AT52" i="9" s="1"/>
  <c r="GK52" i="9" a="1"/>
  <c r="GK52" i="9" s="1"/>
  <c r="BH52" i="9" a="1"/>
  <c r="BH52" i="9" s="1"/>
  <c r="HT59" i="9" a="1"/>
  <c r="HT59" i="9" s="1"/>
  <c r="DZ59" i="9" a="1"/>
  <c r="DZ59" i="9" s="1"/>
  <c r="BV59" i="9" a="1"/>
  <c r="BV59" i="9" s="1"/>
  <c r="CQ59" i="9" a="1"/>
  <c r="CQ59" i="9" s="1"/>
  <c r="BH59" i="9" a="1"/>
  <c r="BH59" i="9" s="1"/>
  <c r="CX59" i="9" a="1"/>
  <c r="CX59" i="9" s="1"/>
  <c r="DZ32" i="9" a="1"/>
  <c r="DZ32" i="9" s="1"/>
  <c r="IO32" i="9" a="1"/>
  <c r="IO32" i="9" s="1"/>
  <c r="HF32" i="9" a="1"/>
  <c r="HF32" i="9" s="1"/>
  <c r="DL32" i="9" a="1"/>
  <c r="DL32" i="9" s="1"/>
  <c r="FW32" i="9" a="1"/>
  <c r="FW32" i="9" s="1"/>
  <c r="CJ32" i="9" a="1"/>
  <c r="CJ32" i="9" s="1"/>
  <c r="BA32" i="9" a="1"/>
  <c r="BA32" i="9" s="1"/>
  <c r="IA96" i="9" a="1"/>
  <c r="IA96" i="9" s="1"/>
  <c r="BA96" i="9" a="1"/>
  <c r="BA96" i="9" s="1"/>
  <c r="CC96" i="9" a="1"/>
  <c r="CC96" i="9" s="1"/>
  <c r="EU96" i="9" a="1"/>
  <c r="EU96" i="9" s="1"/>
  <c r="AM96" i="9" a="1"/>
  <c r="AM96" i="9" s="1"/>
  <c r="BV96" i="9" a="1"/>
  <c r="BV96" i="9" s="1"/>
  <c r="GR96" i="9" a="1"/>
  <c r="GR96" i="9" s="1"/>
  <c r="Y96" i="9" a="1"/>
  <c r="Y96" i="9" s="1"/>
  <c r="CX96" i="9" a="1"/>
  <c r="CX96" i="9" s="1"/>
  <c r="HF96" i="9" a="1"/>
  <c r="HF96" i="9" s="1"/>
  <c r="FW96" i="9" a="1"/>
  <c r="FW96" i="9" s="1"/>
  <c r="FB96" i="9" a="1"/>
  <c r="FB96" i="9" s="1"/>
  <c r="AT96" i="9" a="1"/>
  <c r="AT96" i="9" s="1"/>
  <c r="DL21" i="9" a="1"/>
  <c r="DL21" i="9" s="1"/>
  <c r="FW21" i="9" a="1"/>
  <c r="FW21" i="9" s="1"/>
  <c r="EN21" i="9" a="1"/>
  <c r="EN21" i="9" s="1"/>
  <c r="FB211" i="9" a="1"/>
  <c r="FB211" i="9" s="1"/>
  <c r="GR211" i="9" a="1"/>
  <c r="GR211" i="9" s="1"/>
  <c r="CX211" i="9" a="1"/>
  <c r="CX211" i="9" s="1"/>
  <c r="AT211" i="9" a="1"/>
  <c r="AT211" i="9" s="1"/>
  <c r="IH211" i="9" a="1"/>
  <c r="IH211" i="9" s="1"/>
  <c r="BA187" i="9" a="1"/>
  <c r="BA187" i="9" s="1"/>
  <c r="AM187" i="9" a="1"/>
  <c r="AM187" i="9" s="1"/>
  <c r="IH187" i="9" a="1"/>
  <c r="IH187" i="9" s="1"/>
  <c r="AF187" i="9" a="1"/>
  <c r="AF187" i="9" s="1"/>
  <c r="BH187" i="9" a="1"/>
  <c r="BH187" i="9" s="1"/>
  <c r="CQ187" i="9" a="1"/>
  <c r="CQ187" i="9" s="1"/>
  <c r="Y187" i="9" a="1"/>
  <c r="Y187" i="9" s="1"/>
  <c r="HM187" i="9" a="1"/>
  <c r="HM187" i="9" s="1"/>
  <c r="BO187" i="9" a="1"/>
  <c r="BO187" i="9" s="1"/>
  <c r="GK187" i="9" a="1"/>
  <c r="GK187" i="9" s="1"/>
  <c r="FP187" i="9" a="1"/>
  <c r="FP187" i="9" s="1"/>
  <c r="HT187" i="9" a="1"/>
  <c r="HT187" i="9" s="1"/>
  <c r="EN187" i="9" a="1"/>
  <c r="EN187" i="9" s="1"/>
  <c r="BV187" i="9" a="1"/>
  <c r="BV187" i="9" s="1"/>
  <c r="GD61" i="9" a="1"/>
  <c r="GD61" i="9" s="1"/>
  <c r="DE61" i="9" a="1"/>
  <c r="DE61" i="9" s="1"/>
  <c r="DE218" i="9" a="1"/>
  <c r="DE218" i="9" s="1"/>
  <c r="EG218" i="9" a="1"/>
  <c r="EG218" i="9" s="1"/>
  <c r="FI256" i="9" a="1"/>
  <c r="FI256" i="9" s="1"/>
  <c r="CJ250" i="9" a="1"/>
  <c r="CJ250" i="9" s="1"/>
  <c r="GK255" i="9" a="1"/>
  <c r="GK255" i="9" s="1"/>
  <c r="GR255" i="9" a="1"/>
  <c r="GR255" i="9" s="1"/>
  <c r="FP231" i="9" a="1"/>
  <c r="FP231" i="9" s="1"/>
  <c r="CQ150" i="9" a="1"/>
  <c r="CQ150" i="9" s="1"/>
  <c r="FI82" i="9" a="1"/>
  <c r="FI82" i="9" s="1"/>
  <c r="GY26" i="9" a="1"/>
  <c r="GY26" i="9" s="1"/>
  <c r="EG284" i="9" a="1"/>
  <c r="EG284" i="9" s="1"/>
  <c r="FB271" i="9" a="1"/>
  <c r="FB271" i="9" s="1"/>
  <c r="BH271" i="9" a="1"/>
  <c r="BH271" i="9" s="1"/>
  <c r="FP250" i="9" a="1"/>
  <c r="FP250" i="9" s="1"/>
  <c r="CX256" i="9" a="1"/>
  <c r="CX256" i="9" s="1"/>
  <c r="BV250" i="9" a="1"/>
  <c r="BV250" i="9" s="1"/>
  <c r="DS250" i="9" a="1"/>
  <c r="DS250" i="9" s="1"/>
  <c r="EN252" i="9" a="1"/>
  <c r="EN252" i="9" s="1"/>
  <c r="CX250" i="9" a="1"/>
  <c r="CX250" i="9" s="1"/>
  <c r="FI224" i="9" a="1"/>
  <c r="FI224" i="9" s="1"/>
  <c r="HT231" i="9" a="1"/>
  <c r="HT231" i="9" s="1"/>
  <c r="BV220" i="9" a="1"/>
  <c r="BV220" i="9" s="1"/>
  <c r="FB220" i="9" a="1"/>
  <c r="FB220" i="9" s="1"/>
  <c r="HF231" i="9" a="1"/>
  <c r="HF231" i="9" s="1"/>
  <c r="Y218" i="9" a="1"/>
  <c r="Y218" i="9" s="1"/>
  <c r="GR218" i="9" a="1"/>
  <c r="GR218" i="9" s="1"/>
  <c r="IH255" i="9" a="1"/>
  <c r="IH255" i="9" s="1"/>
  <c r="BV255" i="9" a="1"/>
  <c r="BV255" i="9" s="1"/>
  <c r="BH255" i="9" a="1"/>
  <c r="BH255" i="9" s="1"/>
  <c r="BH231" i="9" a="1"/>
  <c r="BH231" i="9" s="1"/>
  <c r="FB218" i="9" a="1"/>
  <c r="FB218" i="9" s="1"/>
  <c r="DZ255" i="9" a="1"/>
  <c r="DZ255" i="9" s="1"/>
  <c r="EG205" i="9" a="1"/>
  <c r="EG205" i="9" s="1"/>
  <c r="CJ211" i="9" a="1"/>
  <c r="CJ211" i="9" s="1"/>
  <c r="AF205" i="9" a="1"/>
  <c r="AF205" i="9" s="1"/>
  <c r="HM205" i="9" a="1"/>
  <c r="HM205" i="9" s="1"/>
  <c r="HM211" i="9" a="1"/>
  <c r="HM211" i="9" s="1"/>
  <c r="CC163" i="9" a="1"/>
  <c r="CC163" i="9" s="1"/>
  <c r="CQ157" i="9" a="1"/>
  <c r="CQ157" i="9" s="1"/>
  <c r="DL163" i="9" a="1"/>
  <c r="DL163" i="9" s="1"/>
  <c r="BA188" i="9" a="1"/>
  <c r="BA188" i="9" s="1"/>
  <c r="IO188" i="9" a="1"/>
  <c r="IO188" i="9" s="1"/>
  <c r="DE187" i="9" a="1"/>
  <c r="DE187" i="9" s="1"/>
  <c r="HF163" i="9" a="1"/>
  <c r="HF163" i="9" s="1"/>
  <c r="HF192" i="9" a="1"/>
  <c r="HF192" i="9" s="1"/>
  <c r="CJ187" i="9" a="1"/>
  <c r="CJ187" i="9" s="1"/>
  <c r="DS187" i="9" a="1"/>
  <c r="DS187" i="9" s="1"/>
  <c r="GK186" i="9" a="1"/>
  <c r="GK186" i="9" s="1"/>
  <c r="FB186" i="9" a="1"/>
  <c r="FB186" i="9" s="1"/>
  <c r="CX161" i="9" a="1"/>
  <c r="CX161" i="9" s="1"/>
  <c r="FI161" i="9" a="1"/>
  <c r="FI161" i="9" s="1"/>
  <c r="EU161" i="9" a="1"/>
  <c r="EU161" i="9" s="1"/>
  <c r="GK156" i="9" a="1"/>
  <c r="GK156" i="9" s="1"/>
  <c r="FB160" i="9" a="1"/>
  <c r="FB160" i="9" s="1"/>
  <c r="Y137" i="9" a="1"/>
  <c r="Y137" i="9" s="1"/>
  <c r="BO150" i="9" a="1"/>
  <c r="BO150" i="9" s="1"/>
  <c r="EG150" i="9" a="1"/>
  <c r="EG150" i="9" s="1"/>
  <c r="AT150" i="9" a="1"/>
  <c r="AT150" i="9" s="1"/>
  <c r="FP124" i="9" a="1"/>
  <c r="FP124" i="9" s="1"/>
  <c r="BV128" i="9" a="1"/>
  <c r="BV128" i="9" s="1"/>
  <c r="Y82" i="9" a="1"/>
  <c r="Y82" i="9" s="1"/>
  <c r="FB26" i="9" a="1"/>
  <c r="FB26" i="9" s="1"/>
  <c r="EN211" i="9" a="1"/>
  <c r="EN211" i="9" s="1"/>
  <c r="IO220" i="9" a="1"/>
  <c r="IO220" i="9" s="1"/>
  <c r="BO186" i="9" a="1"/>
  <c r="BO186" i="9" s="1"/>
  <c r="HF24" i="9" a="1"/>
  <c r="HF24" i="9" s="1"/>
  <c r="DZ24" i="9" a="1"/>
  <c r="DZ24" i="9" s="1"/>
  <c r="AF216" i="9" a="1"/>
  <c r="AF216" i="9" s="1"/>
  <c r="GY216" i="9" a="1"/>
  <c r="GY216" i="9" s="1"/>
  <c r="BH216" i="9" a="1"/>
  <c r="BH216" i="9" s="1"/>
  <c r="HM216" i="9" a="1"/>
  <c r="HM216" i="9" s="1"/>
  <c r="EN216" i="9" a="1"/>
  <c r="EN216" i="9" s="1"/>
  <c r="Y216" i="9" a="1"/>
  <c r="Y216" i="9" s="1"/>
  <c r="FB216" i="9" a="1"/>
  <c r="FB216" i="9" s="1"/>
  <c r="BA216" i="9" a="1"/>
  <c r="BA216" i="9" s="1"/>
  <c r="GY184" i="9" a="1"/>
  <c r="GY184" i="9" s="1"/>
  <c r="DL184" i="9" a="1"/>
  <c r="DL184" i="9" s="1"/>
  <c r="HM184" i="9" a="1"/>
  <c r="HM184" i="9" s="1"/>
  <c r="FW184" i="9" a="1"/>
  <c r="FW184" i="9" s="1"/>
  <c r="IO184" i="9" a="1"/>
  <c r="IO184" i="9" s="1"/>
  <c r="EU184" i="9" a="1"/>
  <c r="EU184" i="9" s="1"/>
  <c r="BH184" i="9" a="1"/>
  <c r="BH184" i="9" s="1"/>
  <c r="GK184" i="9" a="1"/>
  <c r="GK184" i="9" s="1"/>
  <c r="Y184" i="9" a="1"/>
  <c r="Y184" i="9" s="1"/>
  <c r="AF184" i="9" a="1"/>
  <c r="AF184" i="9" s="1"/>
  <c r="CQ184" i="9" a="1"/>
  <c r="CQ184" i="9" s="1"/>
  <c r="HF184" i="9" a="1"/>
  <c r="HF184" i="9" s="1"/>
  <c r="FI184" i="9" a="1"/>
  <c r="FI184" i="9" s="1"/>
  <c r="IA184" i="9" a="1"/>
  <c r="IA184" i="9" s="1"/>
  <c r="GD184" i="9" a="1"/>
  <c r="GD184" i="9" s="1"/>
  <c r="BO184" i="9" a="1"/>
  <c r="BO184" i="9" s="1"/>
  <c r="GR152" i="9" a="1"/>
  <c r="GR152" i="9" s="1"/>
  <c r="GD152" i="9" a="1"/>
  <c r="GD152" i="9" s="1"/>
  <c r="HM152" i="9" a="1"/>
  <c r="HM152" i="9" s="1"/>
  <c r="BO152" i="9" a="1"/>
  <c r="BO152" i="9" s="1"/>
  <c r="FB152" i="9" a="1"/>
  <c r="FB152" i="9" s="1"/>
  <c r="AF120" i="9" a="1"/>
  <c r="AF120" i="9" s="1"/>
  <c r="GD120" i="9" a="1"/>
  <c r="GD120" i="9" s="1"/>
  <c r="DE120" i="9" a="1"/>
  <c r="DE120" i="9" s="1"/>
  <c r="Y120" i="9" a="1"/>
  <c r="Y120" i="9" s="1"/>
  <c r="GR120" i="9" a="1"/>
  <c r="GR120" i="9" s="1"/>
  <c r="DS120" i="9" a="1"/>
  <c r="DS120" i="9" s="1"/>
  <c r="DZ120" i="9" a="1"/>
  <c r="DZ120" i="9" s="1"/>
  <c r="CX120" i="9" a="1"/>
  <c r="CX120" i="9" s="1"/>
  <c r="EU120" i="9" a="1"/>
  <c r="EU120" i="9" s="1"/>
  <c r="AM120" i="9" a="1"/>
  <c r="AM120" i="9" s="1"/>
  <c r="AT120" i="9" a="1"/>
  <c r="AT120" i="9" s="1"/>
  <c r="CJ120" i="9" a="1"/>
  <c r="CJ120" i="9" s="1"/>
  <c r="IO120" i="9" a="1"/>
  <c r="IO120" i="9" s="1"/>
  <c r="CC120" i="9" a="1"/>
  <c r="CC120" i="9" s="1"/>
  <c r="IH120" i="9" a="1"/>
  <c r="IH120" i="9" s="1"/>
  <c r="BH120" i="9" a="1"/>
  <c r="BH120" i="9" s="1"/>
  <c r="FW120" i="9" a="1"/>
  <c r="FW120" i="9" s="1"/>
  <c r="GK120" i="9" a="1"/>
  <c r="GK120" i="9" s="1"/>
  <c r="DL120" i="9" a="1"/>
  <c r="DL120" i="9" s="1"/>
  <c r="BO120" i="9" a="1"/>
  <c r="BO120" i="9" s="1"/>
  <c r="HT120" i="9" a="1"/>
  <c r="HT120" i="9" s="1"/>
  <c r="GD88" i="9" a="1"/>
  <c r="GD88" i="9" s="1"/>
  <c r="DL88" i="9" a="1"/>
  <c r="DL88" i="9" s="1"/>
  <c r="GK88" i="9" a="1"/>
  <c r="GK88" i="9" s="1"/>
  <c r="CX88" i="9" a="1"/>
  <c r="CX88" i="9" s="1"/>
  <c r="BO88" i="9" a="1"/>
  <c r="BO88" i="9" s="1"/>
  <c r="AM88" i="9" a="1"/>
  <c r="AM88" i="9" s="1"/>
  <c r="CC88" i="9" a="1"/>
  <c r="CC88" i="9" s="1"/>
  <c r="FB88" i="9" a="1"/>
  <c r="FB88" i="9" s="1"/>
  <c r="FI88" i="9" a="1"/>
  <c r="FI88" i="9" s="1"/>
  <c r="BV88" i="9" a="1"/>
  <c r="BV88" i="9" s="1"/>
  <c r="BA88" i="9" a="1"/>
  <c r="BA88" i="9" s="1"/>
  <c r="AT88" i="9" a="1"/>
  <c r="AT88" i="9" s="1"/>
  <c r="CQ88" i="9" a="1"/>
  <c r="CQ88" i="9" s="1"/>
  <c r="DS88" i="9" a="1"/>
  <c r="DS88" i="9" s="1"/>
  <c r="EG88" i="9" a="1"/>
  <c r="EG88" i="9" s="1"/>
  <c r="CJ88" i="9" a="1"/>
  <c r="CJ88" i="9" s="1"/>
  <c r="HT88" i="9" a="1"/>
  <c r="HT88" i="9" s="1"/>
  <c r="CJ56" i="9" a="1"/>
  <c r="CJ56" i="9" s="1"/>
  <c r="AF56" i="9" a="1"/>
  <c r="AF56" i="9" s="1"/>
  <c r="BA56" i="9" a="1"/>
  <c r="BA56" i="9" s="1"/>
  <c r="FI56" i="9" a="1"/>
  <c r="FI56" i="9" s="1"/>
  <c r="Y56" i="9" a="1"/>
  <c r="Y56" i="9" s="1"/>
  <c r="IA56" i="9" a="1"/>
  <c r="IA56" i="9" s="1"/>
  <c r="AM56" i="9" a="1"/>
  <c r="AM56" i="9" s="1"/>
  <c r="CX56" i="9" a="1"/>
  <c r="CX56" i="9" s="1"/>
  <c r="EU5" i="9" a="1"/>
  <c r="EU5" i="9" s="1"/>
  <c r="FB5" i="9" a="1"/>
  <c r="FB5" i="9" s="1"/>
  <c r="FW5" i="9" a="1"/>
  <c r="FW5" i="9" s="1"/>
  <c r="HT47" i="9" a="1"/>
  <c r="HT47" i="9" s="1"/>
  <c r="CC47" i="9" a="1"/>
  <c r="CC47" i="9" s="1"/>
  <c r="CJ47" i="9" a="1"/>
  <c r="CJ47" i="9" s="1"/>
  <c r="GK47" i="9" a="1"/>
  <c r="GK47" i="9" s="1"/>
  <c r="AM47" i="9" a="1"/>
  <c r="AM47" i="9" s="1"/>
  <c r="Y47" i="9" a="1"/>
  <c r="Y47" i="9" s="1"/>
  <c r="FI47" i="9" a="1"/>
  <c r="FI47" i="9" s="1"/>
  <c r="HM47" i="9" a="1"/>
  <c r="HM47" i="9" s="1"/>
  <c r="CC18" i="9" a="1"/>
  <c r="CC18" i="9" s="1"/>
  <c r="HM18" i="9" a="1"/>
  <c r="HM18" i="9" s="1"/>
  <c r="DS18" i="9" a="1"/>
  <c r="DS18" i="9" s="1"/>
  <c r="CQ18" i="9" a="1"/>
  <c r="CQ18" i="9" s="1"/>
  <c r="BV245" i="9" a="1"/>
  <c r="BV245" i="9" s="1"/>
  <c r="GK245" i="9" a="1"/>
  <c r="GK245" i="9" s="1"/>
  <c r="EG11" i="9" a="1"/>
  <c r="EG11" i="9" s="1"/>
  <c r="FB11" i="9" a="1"/>
  <c r="FB11" i="9" s="1"/>
  <c r="HF11" i="9" a="1"/>
  <c r="HF11" i="9" s="1"/>
  <c r="HM11" i="9" a="1"/>
  <c r="HM11" i="9" s="1"/>
  <c r="GK11" i="9" a="1"/>
  <c r="GK11" i="9" s="1"/>
  <c r="HF85" i="9" a="1"/>
  <c r="HF85" i="9" s="1"/>
  <c r="DL85" i="9" a="1"/>
  <c r="DL85" i="9" s="1"/>
  <c r="DZ85" i="9" a="1"/>
  <c r="DZ85" i="9" s="1"/>
  <c r="IO85" i="9" a="1"/>
  <c r="IO85" i="9" s="1"/>
  <c r="FB85" i="9" a="1"/>
  <c r="FB85" i="9" s="1"/>
  <c r="GR85" i="9" a="1"/>
  <c r="GR85" i="9" s="1"/>
  <c r="FW85" i="9" a="1"/>
  <c r="FW85" i="9" s="1"/>
  <c r="AF85" i="9" a="1"/>
  <c r="AF85" i="9" s="1"/>
  <c r="CJ85" i="9" a="1"/>
  <c r="CJ85" i="9" s="1"/>
  <c r="BH85" i="9" a="1"/>
  <c r="BH85" i="9" s="1"/>
  <c r="GY85" i="9" a="1"/>
  <c r="GY85" i="9" s="1"/>
  <c r="EG85" i="9" a="1"/>
  <c r="EG85" i="9" s="1"/>
  <c r="FI85" i="9" a="1"/>
  <c r="FI85" i="9" s="1"/>
  <c r="EU85" i="9" a="1"/>
  <c r="EU85" i="9" s="1"/>
  <c r="HT85" i="9" a="1"/>
  <c r="HT85" i="9" s="1"/>
  <c r="Y85" i="9" a="1"/>
  <c r="Y85" i="9" s="1"/>
  <c r="DS85" i="9" a="1"/>
  <c r="DS85" i="9" s="1"/>
  <c r="EN85" i="9" a="1"/>
  <c r="EN85" i="9" s="1"/>
  <c r="FP85" i="9" a="1"/>
  <c r="FP85" i="9" s="1"/>
  <c r="CQ85" i="9" a="1"/>
  <c r="CQ85" i="9" s="1"/>
  <c r="HM85" i="9" a="1"/>
  <c r="HM85" i="9" s="1"/>
  <c r="BO85" i="9" a="1"/>
  <c r="BO85" i="9" s="1"/>
  <c r="DS114" i="9" a="1"/>
  <c r="DS114" i="9" s="1"/>
  <c r="BO114" i="9" a="1"/>
  <c r="BO114" i="9" s="1"/>
  <c r="CX114" i="9" a="1"/>
  <c r="CX114" i="9" s="1"/>
  <c r="HF114" i="9" a="1"/>
  <c r="HF114" i="9" s="1"/>
  <c r="BV114" i="9" a="1"/>
  <c r="BV114" i="9" s="1"/>
  <c r="Y114" i="9" a="1"/>
  <c r="Y114" i="9" s="1"/>
  <c r="CQ114" i="9" a="1"/>
  <c r="CQ114" i="9" s="1"/>
  <c r="HT114" i="9" a="1"/>
  <c r="HT114" i="9" s="1"/>
  <c r="AT114" i="9" a="1"/>
  <c r="AT114" i="9" s="1"/>
  <c r="IA114" i="9" a="1"/>
  <c r="IA114" i="9" s="1"/>
  <c r="DL114" i="9" a="1"/>
  <c r="DL114" i="9" s="1"/>
  <c r="EG114" i="9" a="1"/>
  <c r="EG114" i="9" s="1"/>
  <c r="IO114" i="9" a="1"/>
  <c r="IO114" i="9" s="1"/>
  <c r="DZ114" i="9" a="1"/>
  <c r="DZ114" i="9" s="1"/>
  <c r="GD114" i="9" a="1"/>
  <c r="GD114" i="9" s="1"/>
  <c r="CC114" i="9" a="1"/>
  <c r="CC114" i="9" s="1"/>
  <c r="CJ114" i="9" a="1"/>
  <c r="CJ114" i="9" s="1"/>
  <c r="AF114" i="9" a="1"/>
  <c r="AF114" i="9" s="1"/>
  <c r="AM114" i="9" a="1"/>
  <c r="AM114" i="9" s="1"/>
  <c r="IH114" i="9" a="1"/>
  <c r="IH114" i="9" s="1"/>
  <c r="DL271" i="9" a="1"/>
  <c r="DL271" i="9" s="1"/>
  <c r="BA211" i="9" a="1"/>
  <c r="BA211" i="9" s="1"/>
  <c r="BA192" i="9" a="1"/>
  <c r="BA192" i="9" s="1"/>
  <c r="DL187" i="9" a="1"/>
  <c r="DL187" i="9" s="1"/>
  <c r="DS161" i="9" a="1"/>
  <c r="DS161" i="9" s="1"/>
  <c r="BO160" i="9" a="1"/>
  <c r="BO160" i="9" s="1"/>
  <c r="CC21" i="9" a="1"/>
  <c r="CC21" i="9" s="1"/>
  <c r="IH294" i="9" a="1"/>
  <c r="IH294" i="9" s="1"/>
  <c r="HM294" i="9" a="1"/>
  <c r="HM294" i="9" s="1"/>
  <c r="FB284" i="9" a="1"/>
  <c r="FB284" i="9" s="1"/>
  <c r="FI284" i="9" a="1"/>
  <c r="FI284" i="9" s="1"/>
  <c r="HM288" i="9" a="1"/>
  <c r="HM288" i="9" s="1"/>
  <c r="IO294" i="9" a="1"/>
  <c r="IO294" i="9" s="1"/>
  <c r="EU294" i="9" a="1"/>
  <c r="EU294" i="9" s="1"/>
  <c r="BA295" i="9" a="1"/>
  <c r="BA295" i="9" s="1"/>
  <c r="IA295" i="9" a="1"/>
  <c r="IA295" i="9" s="1"/>
  <c r="HT295" i="9" a="1"/>
  <c r="HT295" i="9" s="1"/>
  <c r="AT256" i="9" a="1"/>
  <c r="AT256" i="9" s="1"/>
  <c r="BO271" i="9" a="1"/>
  <c r="BO271" i="9" s="1"/>
  <c r="GR271" i="9" a="1"/>
  <c r="GR271" i="9" s="1"/>
  <c r="DS271" i="9" a="1"/>
  <c r="DS271" i="9" s="1"/>
  <c r="DZ250" i="9" a="1"/>
  <c r="DZ250" i="9" s="1"/>
  <c r="BA256" i="9" a="1"/>
  <c r="BA256" i="9" s="1"/>
  <c r="BV256" i="9" a="1"/>
  <c r="BV256" i="9" s="1"/>
  <c r="FB250" i="9" a="1"/>
  <c r="FB250" i="9" s="1"/>
  <c r="CX271" i="9" a="1"/>
  <c r="CX271" i="9" s="1"/>
  <c r="FW252" i="9" a="1"/>
  <c r="FW252" i="9" s="1"/>
  <c r="DS224" i="9" a="1"/>
  <c r="DS224" i="9" s="1"/>
  <c r="EN231" i="9" a="1"/>
  <c r="EN231" i="9" s="1"/>
  <c r="AF220" i="9" a="1"/>
  <c r="AF220" i="9" s="1"/>
  <c r="HM220" i="9" a="1"/>
  <c r="HM220" i="9" s="1"/>
  <c r="DZ231" i="9" a="1"/>
  <c r="DZ231" i="9" s="1"/>
  <c r="BH218" i="9" a="1"/>
  <c r="BH218" i="9" s="1"/>
  <c r="BA255" i="9" a="1"/>
  <c r="BA255" i="9" s="1"/>
  <c r="FP255" i="9" a="1"/>
  <c r="FP255" i="9" s="1"/>
  <c r="DS255" i="9" a="1"/>
  <c r="DS255" i="9" s="1"/>
  <c r="DL218" i="9" a="1"/>
  <c r="DL218" i="9" s="1"/>
  <c r="CQ205" i="9" a="1"/>
  <c r="CQ205" i="9" s="1"/>
  <c r="EU211" i="9" a="1"/>
  <c r="EU211" i="9" s="1"/>
  <c r="CC205" i="9" a="1"/>
  <c r="CC205" i="9" s="1"/>
  <c r="FW211" i="9" a="1"/>
  <c r="FW211" i="9" s="1"/>
  <c r="IO163" i="9" a="1"/>
  <c r="IO163" i="9" s="1"/>
  <c r="BH157" i="9" a="1"/>
  <c r="BH157" i="9" s="1"/>
  <c r="DS157" i="9" a="1"/>
  <c r="DS157" i="9" s="1"/>
  <c r="CX152" i="9" a="1"/>
  <c r="CX152" i="9" s="1"/>
  <c r="CJ152" i="9" a="1"/>
  <c r="CJ152" i="9" s="1"/>
  <c r="DZ184" i="9" a="1"/>
  <c r="DZ184" i="9" s="1"/>
  <c r="CJ184" i="9" a="1"/>
  <c r="CJ184" i="9" s="1"/>
  <c r="CX188" i="9" a="1"/>
  <c r="CX188" i="9" s="1"/>
  <c r="AF188" i="9" a="1"/>
  <c r="AF188" i="9" s="1"/>
  <c r="DS186" i="9" a="1"/>
  <c r="DS186" i="9" s="1"/>
  <c r="FP163" i="9" a="1"/>
  <c r="FP163" i="9" s="1"/>
  <c r="GD187" i="9" a="1"/>
  <c r="GD187" i="9" s="1"/>
  <c r="EU187" i="9" a="1"/>
  <c r="EU187" i="9" s="1"/>
  <c r="EN186" i="9" a="1"/>
  <c r="EN186" i="9" s="1"/>
  <c r="EN161" i="9" a="1"/>
  <c r="EN161" i="9" s="1"/>
  <c r="CQ161" i="9" a="1"/>
  <c r="CQ161" i="9" s="1"/>
  <c r="HF161" i="9" a="1"/>
  <c r="HF161" i="9" s="1"/>
  <c r="BO156" i="9" a="1"/>
  <c r="BO156" i="9" s="1"/>
  <c r="DL137" i="9" a="1"/>
  <c r="DL137" i="9" s="1"/>
  <c r="Y150" i="9" a="1"/>
  <c r="Y150" i="9" s="1"/>
  <c r="GD137" i="9" a="1"/>
  <c r="GD137" i="9" s="1"/>
  <c r="CQ128" i="9" a="1"/>
  <c r="CQ128" i="9" s="1"/>
  <c r="BA120" i="9" a="1"/>
  <c r="BA120" i="9" s="1"/>
  <c r="CQ120" i="9" a="1"/>
  <c r="CQ120" i="9" s="1"/>
  <c r="GD85" i="9" a="1"/>
  <c r="GD85" i="9" s="1"/>
  <c r="CJ92" i="9" a="1"/>
  <c r="CJ92" i="9" s="1"/>
  <c r="BO96" i="9" a="1"/>
  <c r="BO96" i="9" s="1"/>
  <c r="CC66" i="9" a="1"/>
  <c r="CC66" i="9" s="1"/>
  <c r="FI66" i="9" a="1"/>
  <c r="FI66" i="9" s="1"/>
  <c r="FI75" i="9" a="1"/>
  <c r="FI75" i="9" s="1"/>
  <c r="GD56" i="9" a="1"/>
  <c r="GD56" i="9" s="1"/>
  <c r="CC119" i="9" a="1"/>
  <c r="CC119" i="9" s="1"/>
  <c r="DZ192" i="9" a="1"/>
  <c r="DZ192" i="9" s="1"/>
  <c r="EG192" i="9" a="1"/>
  <c r="EG192" i="9" s="1"/>
  <c r="IA192" i="9" a="1"/>
  <c r="IA192" i="9" s="1"/>
  <c r="CC192" i="9" a="1"/>
  <c r="CC192" i="9" s="1"/>
  <c r="Y192" i="9" a="1"/>
  <c r="Y192" i="9" s="1"/>
  <c r="EN192" i="9" a="1"/>
  <c r="EN192" i="9" s="1"/>
  <c r="BV192" i="9" a="1"/>
  <c r="BV192" i="9" s="1"/>
  <c r="BO192" i="9" a="1"/>
  <c r="BO192" i="9" s="1"/>
  <c r="GD128" i="9" a="1"/>
  <c r="GD128" i="9" s="1"/>
  <c r="AF128" i="9" a="1"/>
  <c r="AF128" i="9" s="1"/>
  <c r="BA128" i="9" a="1"/>
  <c r="BA128" i="9" s="1"/>
  <c r="GY128" i="9" a="1"/>
  <c r="GY128" i="9" s="1"/>
  <c r="CX128" i="9" a="1"/>
  <c r="CX128" i="9" s="1"/>
  <c r="FP128" i="9" a="1"/>
  <c r="FP128" i="9" s="1"/>
  <c r="DL128" i="9" a="1"/>
  <c r="DL128" i="9" s="1"/>
  <c r="AT64" i="9" a="1"/>
  <c r="AT64" i="9" s="1"/>
  <c r="HT64" i="9" a="1"/>
  <c r="HT64" i="9" s="1"/>
  <c r="BV64" i="9" a="1"/>
  <c r="BV64" i="9" s="1"/>
  <c r="FP64" i="9" a="1"/>
  <c r="FP64" i="9" s="1"/>
  <c r="DS64" i="9" a="1"/>
  <c r="DS64" i="9" s="1"/>
  <c r="CJ64" i="9" a="1"/>
  <c r="CJ64" i="9" s="1"/>
  <c r="HF64" i="9" a="1"/>
  <c r="HF64" i="9" s="1"/>
  <c r="EN64" i="9" a="1"/>
  <c r="EN64" i="9" s="1"/>
  <c r="IO64" i="9" a="1"/>
  <c r="IO64" i="9" s="1"/>
  <c r="GK64" i="9" a="1"/>
  <c r="GK64" i="9" s="1"/>
  <c r="IA31" i="9" a="1"/>
  <c r="IA31" i="9" s="1"/>
  <c r="EN31" i="9" a="1"/>
  <c r="EN31" i="9" s="1"/>
  <c r="FB31" i="9" a="1"/>
  <c r="FB31" i="9" s="1"/>
  <c r="BV31" i="9" a="1"/>
  <c r="BV31" i="9" s="1"/>
  <c r="HF31" i="9" a="1"/>
  <c r="HF31" i="9" s="1"/>
  <c r="GD31" i="9" a="1"/>
  <c r="GD31" i="9" s="1"/>
  <c r="GY31" i="9" a="1"/>
  <c r="GY31" i="9" s="1"/>
  <c r="DL31" i="9" a="1"/>
  <c r="DL31" i="9" s="1"/>
  <c r="IO31" i="9" a="1"/>
  <c r="IO31" i="9" s="1"/>
  <c r="FI31" i="9" a="1"/>
  <c r="FI31" i="9" s="1"/>
  <c r="DS31" i="9" a="1"/>
  <c r="DS31" i="9" s="1"/>
  <c r="DZ163" i="9" a="1"/>
  <c r="DZ163" i="9" s="1"/>
  <c r="BA163" i="9" a="1"/>
  <c r="BA163" i="9" s="1"/>
  <c r="CJ163" i="9" a="1"/>
  <c r="CJ163" i="9" s="1"/>
  <c r="Y163" i="9" a="1"/>
  <c r="Y163" i="9" s="1"/>
  <c r="FI163" i="9" a="1"/>
  <c r="FI163" i="9" s="1"/>
  <c r="BH163" i="9" a="1"/>
  <c r="BH163" i="9" s="1"/>
  <c r="GY163" i="9" a="1"/>
  <c r="GY163" i="9" s="1"/>
  <c r="AF163" i="9" a="1"/>
  <c r="AF163" i="9" s="1"/>
  <c r="IH163" i="9" a="1"/>
  <c r="IH163" i="9" s="1"/>
  <c r="GD163" i="9" a="1"/>
  <c r="GD163" i="9" s="1"/>
  <c r="BO163" i="9" a="1"/>
  <c r="BO163" i="9" s="1"/>
  <c r="EN163" i="9" a="1"/>
  <c r="EN163" i="9" s="1"/>
  <c r="BV163" i="9" a="1"/>
  <c r="BV163" i="9" s="1"/>
  <c r="IO231" i="9" a="1"/>
  <c r="IO231" i="9" s="1"/>
  <c r="Y231" i="9" a="1"/>
  <c r="Y231" i="9" s="1"/>
  <c r="AT137" i="9" a="1"/>
  <c r="AT137" i="9" s="1"/>
  <c r="DE137" i="9" a="1"/>
  <c r="DE137" i="9" s="1"/>
  <c r="HT137" i="9" a="1"/>
  <c r="HT137" i="9" s="1"/>
  <c r="CX137" i="9" a="1"/>
  <c r="CX137" i="9" s="1"/>
  <c r="HM137" i="9" a="1"/>
  <c r="HM137" i="9" s="1"/>
  <c r="BO137" i="9" a="1"/>
  <c r="BO137" i="9" s="1"/>
  <c r="EU137" i="9" a="1"/>
  <c r="EU137" i="9" s="1"/>
  <c r="FP137" i="9" a="1"/>
  <c r="FP137" i="9" s="1"/>
  <c r="FI137" i="9" a="1"/>
  <c r="FI137" i="9" s="1"/>
  <c r="FW137" i="9" a="1"/>
  <c r="FW137" i="9" s="1"/>
  <c r="CJ137" i="9" a="1"/>
  <c r="CJ137" i="9" s="1"/>
  <c r="EG137" i="9" a="1"/>
  <c r="EG137" i="9" s="1"/>
  <c r="FB137" i="9" a="1"/>
  <c r="FB137" i="9" s="1"/>
  <c r="DS137" i="9" a="1"/>
  <c r="DS137" i="9" s="1"/>
  <c r="CC137" i="9" a="1"/>
  <c r="CC137" i="9" s="1"/>
  <c r="BA150" i="9" a="1"/>
  <c r="BA150" i="9" s="1"/>
  <c r="FP150" i="9" a="1"/>
  <c r="FP150" i="9" s="1"/>
  <c r="BV150" i="9" a="1"/>
  <c r="BV150" i="9" s="1"/>
  <c r="FW150" i="9" a="1"/>
  <c r="FW150" i="9" s="1"/>
  <c r="GY150" i="9" a="1"/>
  <c r="GY150" i="9" s="1"/>
  <c r="DE150" i="9" a="1"/>
  <c r="DE150" i="9" s="1"/>
  <c r="GR150" i="9" a="1"/>
  <c r="GR150" i="9" s="1"/>
  <c r="FI150" i="9" a="1"/>
  <c r="FI150" i="9" s="1"/>
  <c r="DS150" i="9" a="1"/>
  <c r="DS150" i="9" s="1"/>
  <c r="DZ150" i="9" a="1"/>
  <c r="DZ150" i="9" s="1"/>
  <c r="EN150" i="9" a="1"/>
  <c r="EN150" i="9" s="1"/>
  <c r="CX150" i="9" a="1"/>
  <c r="CX150" i="9" s="1"/>
  <c r="GD150" i="9" a="1"/>
  <c r="GD150" i="9" s="1"/>
  <c r="DL150" i="9" a="1"/>
  <c r="DL150" i="9" s="1"/>
  <c r="AM150" i="9" a="1"/>
  <c r="AM150" i="9" s="1"/>
  <c r="IO150" i="9" a="1"/>
  <c r="IO150" i="9" s="1"/>
  <c r="CJ150" i="9" a="1"/>
  <c r="CJ150" i="9" s="1"/>
  <c r="HM150" i="9" a="1"/>
  <c r="HM150" i="9" s="1"/>
  <c r="BH150" i="9" a="1"/>
  <c r="BH150" i="9" s="1"/>
  <c r="FB150" i="9" a="1"/>
  <c r="FB150" i="9" s="1"/>
  <c r="EU150" i="9" a="1"/>
  <c r="EU150" i="9" s="1"/>
  <c r="GY186" i="9" a="1"/>
  <c r="GY186" i="9" s="1"/>
  <c r="GD186" i="9" a="1"/>
  <c r="GD186" i="9" s="1"/>
  <c r="IO186" i="9" a="1"/>
  <c r="IO186" i="9" s="1"/>
  <c r="CQ186" i="9" a="1"/>
  <c r="CQ186" i="9" s="1"/>
  <c r="DL186" i="9" a="1"/>
  <c r="DL186" i="9" s="1"/>
  <c r="CX186" i="9" a="1"/>
  <c r="CX186" i="9" s="1"/>
  <c r="Y186" i="9" a="1"/>
  <c r="Y186" i="9" s="1"/>
  <c r="HT186" i="9" a="1"/>
  <c r="HT186" i="9" s="1"/>
  <c r="BV186" i="9" a="1"/>
  <c r="BV186" i="9" s="1"/>
  <c r="GR186" i="9" a="1"/>
  <c r="GR186" i="9" s="1"/>
  <c r="FW186" i="9" a="1"/>
  <c r="FW186" i="9" s="1"/>
  <c r="AT186" i="9" a="1"/>
  <c r="AT186" i="9" s="1"/>
  <c r="BA186" i="9" a="1"/>
  <c r="BA186" i="9" s="1"/>
  <c r="CC186" i="9" a="1"/>
  <c r="CC186" i="9" s="1"/>
  <c r="DE186" i="9" a="1"/>
  <c r="DE186" i="9" s="1"/>
  <c r="EU271" i="9" a="1"/>
  <c r="EU271" i="9" s="1"/>
  <c r="IO224" i="9" a="1"/>
  <c r="IO224" i="9" s="1"/>
  <c r="FI218" i="9" a="1"/>
  <c r="FI218" i="9" s="1"/>
  <c r="GR231" i="9" a="1"/>
  <c r="GR231" i="9" s="1"/>
  <c r="DE128" i="9" a="1"/>
  <c r="DE128" i="9" s="1"/>
  <c r="AT85" i="9" a="1"/>
  <c r="AT85" i="9" s="1"/>
  <c r="DZ31" i="9" a="1"/>
  <c r="DZ31" i="9" s="1"/>
  <c r="FI288" i="9" a="1"/>
  <c r="FI288" i="9" s="1"/>
  <c r="EG295" i="9" a="1"/>
  <c r="EG295" i="9" s="1"/>
  <c r="CQ284" i="9" a="1"/>
  <c r="CQ284" i="9" s="1"/>
  <c r="GK284" i="9" a="1"/>
  <c r="GK284" i="9" s="1"/>
  <c r="AF288" i="9" a="1"/>
  <c r="AF288" i="9" s="1"/>
  <c r="FB294" i="9" a="1"/>
  <c r="FB294" i="9" s="1"/>
  <c r="AT294" i="9" a="1"/>
  <c r="AT294" i="9" s="1"/>
  <c r="FW294" i="9" a="1"/>
  <c r="FW294" i="9" s="1"/>
  <c r="GK295" i="9" a="1"/>
  <c r="GK295" i="9" s="1"/>
  <c r="DE295" i="9" a="1"/>
  <c r="DE295" i="9" s="1"/>
  <c r="AF295" i="9" a="1"/>
  <c r="AF295" i="9" s="1"/>
  <c r="BA271" i="9" a="1"/>
  <c r="BA271" i="9" s="1"/>
  <c r="IH271" i="9" a="1"/>
  <c r="IH271" i="9" s="1"/>
  <c r="GD271" i="9" a="1"/>
  <c r="GD271" i="9" s="1"/>
  <c r="FW256" i="9" a="1"/>
  <c r="FW256" i="9" s="1"/>
  <c r="Y256" i="9" a="1"/>
  <c r="Y256" i="9" s="1"/>
  <c r="GK250" i="9" a="1"/>
  <c r="GK250" i="9" s="1"/>
  <c r="Y271" i="9" a="1"/>
  <c r="Y271" i="9" s="1"/>
  <c r="AM252" i="9" a="1"/>
  <c r="AM252" i="9" s="1"/>
  <c r="AT255" i="9" a="1"/>
  <c r="AT255" i="9" s="1"/>
  <c r="HM224" i="9" a="1"/>
  <c r="HM224" i="9" s="1"/>
  <c r="CC220" i="9" a="1"/>
  <c r="CC220" i="9" s="1"/>
  <c r="HF218" i="9" a="1"/>
  <c r="HF218" i="9" s="1"/>
  <c r="CJ231" i="9" a="1"/>
  <c r="CJ231" i="9" s="1"/>
  <c r="DS218" i="9" a="1"/>
  <c r="DS218" i="9" s="1"/>
  <c r="HT255" i="9" a="1"/>
  <c r="HT255" i="9" s="1"/>
  <c r="IO255" i="9" a="1"/>
  <c r="IO255" i="9" s="1"/>
  <c r="HF255" i="9" a="1"/>
  <c r="HF255" i="9" s="1"/>
  <c r="GD255" i="9" a="1"/>
  <c r="GD255" i="9" s="1"/>
  <c r="GD231" i="9" a="1"/>
  <c r="GD231" i="9" s="1"/>
  <c r="BV218" i="9" a="1"/>
  <c r="BV218" i="9" s="1"/>
  <c r="BA205" i="9" a="1"/>
  <c r="BA205" i="9" s="1"/>
  <c r="IO211" i="9" a="1"/>
  <c r="IO211" i="9" s="1"/>
  <c r="HF211" i="9" a="1"/>
  <c r="HF211" i="9" s="1"/>
  <c r="EN205" i="9" a="1"/>
  <c r="EN205" i="9" s="1"/>
  <c r="EG211" i="9" a="1"/>
  <c r="EG211" i="9" s="1"/>
  <c r="FB163" i="9" a="1"/>
  <c r="FB163" i="9" s="1"/>
  <c r="CJ157" i="9" a="1"/>
  <c r="CJ157" i="9" s="1"/>
  <c r="EU157" i="9" a="1"/>
  <c r="EU157" i="9" s="1"/>
  <c r="DZ152" i="9" a="1"/>
  <c r="DZ152" i="9" s="1"/>
  <c r="Y152" i="9" a="1"/>
  <c r="Y152" i="9" s="1"/>
  <c r="AM184" i="9" a="1"/>
  <c r="AM184" i="9" s="1"/>
  <c r="EN184" i="9" a="1"/>
  <c r="EN184" i="9" s="1"/>
  <c r="DE188" i="9" a="1"/>
  <c r="DE188" i="9" s="1"/>
  <c r="HT152" i="9" a="1"/>
  <c r="HT152" i="9" s="1"/>
  <c r="AF192" i="9" a="1"/>
  <c r="AF192" i="9" s="1"/>
  <c r="AT187" i="9" a="1"/>
  <c r="AT187" i="9" s="1"/>
  <c r="FW187" i="9" a="1"/>
  <c r="FW187" i="9" s="1"/>
  <c r="BH186" i="9" a="1"/>
  <c r="BH186" i="9" s="1"/>
  <c r="IH186" i="9" a="1"/>
  <c r="IH186" i="9" s="1"/>
  <c r="HT161" i="9" a="1"/>
  <c r="HT161" i="9" s="1"/>
  <c r="FW161" i="9" a="1"/>
  <c r="FW161" i="9" s="1"/>
  <c r="GR156" i="9" a="1"/>
  <c r="GR156" i="9" s="1"/>
  <c r="BV156" i="9" a="1"/>
  <c r="BV156" i="9" s="1"/>
  <c r="AM137" i="9" a="1"/>
  <c r="AM137" i="9" s="1"/>
  <c r="BV137" i="9" a="1"/>
  <c r="BV137" i="9" s="1"/>
  <c r="GK137" i="9" a="1"/>
  <c r="GK137" i="9" s="1"/>
  <c r="AF150" i="9" a="1"/>
  <c r="AF150" i="9" s="1"/>
  <c r="FW88" i="9" a="1"/>
  <c r="FW88" i="9" s="1"/>
  <c r="EG75" i="9" a="1"/>
  <c r="EG75" i="9" s="1"/>
  <c r="FW11" i="9" a="1"/>
  <c r="FW11" i="9" s="1"/>
  <c r="DE271" i="9" a="1"/>
  <c r="DE271" i="9" s="1"/>
  <c r="DE163" i="9" a="1"/>
  <c r="DE163" i="9" s="1"/>
  <c r="BH119" i="9" a="1"/>
  <c r="BH119" i="9" s="1"/>
  <c r="EN119" i="9" a="1"/>
  <c r="EN119" i="9" s="1"/>
  <c r="AT119" i="9" a="1"/>
  <c r="AT119" i="9" s="1"/>
  <c r="GK119" i="9" a="1"/>
  <c r="GK119" i="9" s="1"/>
  <c r="BV119" i="9" a="1"/>
  <c r="BV119" i="9" s="1"/>
  <c r="DZ119" i="9" a="1"/>
  <c r="DZ119" i="9" s="1"/>
  <c r="AM119" i="9" a="1"/>
  <c r="AM119" i="9" s="1"/>
  <c r="BO119" i="9" a="1"/>
  <c r="BO119" i="9" s="1"/>
  <c r="GY119" i="9" a="1"/>
  <c r="GY119" i="9" s="1"/>
  <c r="DE119" i="9" a="1"/>
  <c r="DE119" i="9" s="1"/>
  <c r="GD111" i="9" a="1"/>
  <c r="GD111" i="9" s="1"/>
  <c r="Y111" i="9" a="1"/>
  <c r="Y111" i="9" s="1"/>
  <c r="DZ111" i="9" a="1"/>
  <c r="DZ111" i="9" s="1"/>
  <c r="AF111" i="9" a="1"/>
  <c r="AF111" i="9" s="1"/>
  <c r="CX111" i="9" a="1"/>
  <c r="CX111" i="9" s="1"/>
  <c r="IO111" i="9" a="1"/>
  <c r="IO111" i="9" s="1"/>
  <c r="IH111" i="9" a="1"/>
  <c r="IH111" i="9" s="1"/>
  <c r="EG111" i="9" a="1"/>
  <c r="EG111" i="9" s="1"/>
  <c r="DS111" i="9" a="1"/>
  <c r="DS111" i="9" s="1"/>
  <c r="GY111" i="9" a="1"/>
  <c r="GY111" i="9" s="1"/>
  <c r="DE111" i="9" a="1"/>
  <c r="DE111" i="9" s="1"/>
  <c r="BV111" i="9" a="1"/>
  <c r="BV111" i="9" s="1"/>
  <c r="GR111" i="9" a="1"/>
  <c r="GR111" i="9" s="1"/>
  <c r="CJ111" i="9" a="1"/>
  <c r="CJ111" i="9" s="1"/>
  <c r="GK111" i="9" a="1"/>
  <c r="GK111" i="9" s="1"/>
  <c r="FI111" i="9" a="1"/>
  <c r="FI111" i="9" s="1"/>
  <c r="FP111" i="9" a="1"/>
  <c r="FP111" i="9" s="1"/>
  <c r="CQ111" i="9" a="1"/>
  <c r="CQ111" i="9" s="1"/>
  <c r="AM111" i="9" a="1"/>
  <c r="AM111" i="9" s="1"/>
  <c r="HF111" i="9" a="1"/>
  <c r="HF111" i="9" s="1"/>
  <c r="AM82" i="9" a="1"/>
  <c r="AM82" i="9" s="1"/>
  <c r="IH82" i="9" a="1"/>
  <c r="IH82" i="9" s="1"/>
  <c r="GY82" i="9" a="1"/>
  <c r="GY82" i="9" s="1"/>
  <c r="IO82" i="9" a="1"/>
  <c r="IO82" i="9" s="1"/>
  <c r="GK82" i="9" a="1"/>
  <c r="GK82" i="9" s="1"/>
  <c r="BH82" i="9" a="1"/>
  <c r="BH82" i="9" s="1"/>
  <c r="AF82" i="9" a="1"/>
  <c r="AF82" i="9" s="1"/>
  <c r="FB82" i="9" a="1"/>
  <c r="FB82" i="9" s="1"/>
  <c r="CQ82" i="9" a="1"/>
  <c r="CQ82" i="9" s="1"/>
  <c r="EU82" i="9" a="1"/>
  <c r="EU82" i="9" s="1"/>
  <c r="GD66" i="9" a="1"/>
  <c r="GD66" i="9" s="1"/>
  <c r="DS66" i="9" a="1"/>
  <c r="DS66" i="9" s="1"/>
  <c r="DE66" i="9" a="1"/>
  <c r="DE66" i="9" s="1"/>
  <c r="IA66" i="9" a="1"/>
  <c r="IA66" i="9" s="1"/>
  <c r="Y66" i="9" a="1"/>
  <c r="Y66" i="9" s="1"/>
  <c r="DL66" i="9" a="1"/>
  <c r="DL66" i="9" s="1"/>
  <c r="EU66" i="9" a="1"/>
  <c r="EU66" i="9" s="1"/>
  <c r="IH66" i="9" a="1"/>
  <c r="IH66" i="9" s="1"/>
  <c r="AM66" i="9" a="1"/>
  <c r="AM66" i="9" s="1"/>
  <c r="DZ66" i="9" a="1"/>
  <c r="DZ66" i="9" s="1"/>
  <c r="EN66" i="9" a="1"/>
  <c r="EN66" i="9" s="1"/>
  <c r="BV66" i="9" a="1"/>
  <c r="BV66" i="9" s="1"/>
  <c r="AF66" i="9" a="1"/>
  <c r="AF66" i="9" s="1"/>
  <c r="AT66" i="9" a="1"/>
  <c r="AT66" i="9" s="1"/>
  <c r="FW66" i="9" a="1"/>
  <c r="FW66" i="9" s="1"/>
  <c r="BO66" i="9" a="1"/>
  <c r="BO66" i="9" s="1"/>
  <c r="CC218" i="9" a="1"/>
  <c r="CC218" i="9" s="1"/>
  <c r="EU255" i="9" a="1"/>
  <c r="EU255" i="9" s="1"/>
  <c r="CC231" i="9" a="1"/>
  <c r="CC231" i="9" s="1"/>
  <c r="AF231" i="9" a="1"/>
  <c r="AF231" i="9" s="1"/>
  <c r="DZ187" i="9" a="1"/>
  <c r="DZ187" i="9" s="1"/>
  <c r="CJ186" i="9" a="1"/>
  <c r="CJ186" i="9" s="1"/>
  <c r="BH161" i="9" a="1"/>
  <c r="BH161" i="9" s="1"/>
  <c r="DL161" i="9" a="1"/>
  <c r="DL161" i="9" s="1"/>
  <c r="GK150" i="9" a="1"/>
  <c r="GK150" i="9" s="1"/>
  <c r="DL111" i="9" a="1"/>
  <c r="DL111" i="9" s="1"/>
  <c r="GK188" i="9" a="1"/>
  <c r="GK188" i="9" s="1"/>
  <c r="FP188" i="9" a="1"/>
  <c r="FP188" i="9" s="1"/>
  <c r="BV188" i="9" a="1"/>
  <c r="BV188" i="9" s="1"/>
  <c r="FI188" i="9" a="1"/>
  <c r="FI188" i="9" s="1"/>
  <c r="CQ188" i="9" a="1"/>
  <c r="CQ188" i="9" s="1"/>
  <c r="GD188" i="9" a="1"/>
  <c r="GD188" i="9" s="1"/>
  <c r="HF188" i="9" a="1"/>
  <c r="HF188" i="9" s="1"/>
  <c r="AT188" i="9" a="1"/>
  <c r="AT188" i="9" s="1"/>
  <c r="HT188" i="9" a="1"/>
  <c r="HT188" i="9" s="1"/>
  <c r="EU188" i="9" a="1"/>
  <c r="EU188" i="9" s="1"/>
  <c r="BO188" i="9" a="1"/>
  <c r="BO188" i="9" s="1"/>
  <c r="GR188" i="9" a="1"/>
  <c r="GR188" i="9" s="1"/>
  <c r="AM188" i="9" a="1"/>
  <c r="AM188" i="9" s="1"/>
  <c r="GY188" i="9" a="1"/>
  <c r="GY188" i="9" s="1"/>
  <c r="FB92" i="9" a="1"/>
  <c r="FB92" i="9" s="1"/>
  <c r="DS92" i="9" a="1"/>
  <c r="DS92" i="9" s="1"/>
  <c r="AM92" i="9" a="1"/>
  <c r="AM92" i="9" s="1"/>
  <c r="CQ92" i="9" a="1"/>
  <c r="CQ92" i="9" s="1"/>
  <c r="AF92" i="9" a="1"/>
  <c r="AF92" i="9" s="1"/>
  <c r="HT92" i="9" a="1"/>
  <c r="HT92" i="9" s="1"/>
  <c r="GK60" i="9" a="1"/>
  <c r="GK60" i="9" s="1"/>
  <c r="BA60" i="9" a="1"/>
  <c r="BA60" i="9" s="1"/>
  <c r="BV60" i="9" a="1"/>
  <c r="BV60" i="9" s="1"/>
  <c r="HT60" i="9" a="1"/>
  <c r="HT60" i="9" s="1"/>
  <c r="FP60" i="9" a="1"/>
  <c r="FP60" i="9" s="1"/>
  <c r="EN34" i="9" a="1"/>
  <c r="EN34" i="9" s="1"/>
  <c r="FB34" i="9" a="1"/>
  <c r="FB34" i="9" s="1"/>
  <c r="CQ34" i="9" a="1"/>
  <c r="CQ34" i="9" s="1"/>
  <c r="DZ34" i="9" a="1"/>
  <c r="DZ34" i="9" s="1"/>
  <c r="HF294" i="9" a="1"/>
  <c r="HF294" i="9" s="1"/>
  <c r="BV271" i="9" a="1"/>
  <c r="BV271" i="9" s="1"/>
  <c r="AF284" i="9" a="1"/>
  <c r="AF284" i="9" s="1"/>
  <c r="HM284" i="9" a="1"/>
  <c r="HM284" i="9" s="1"/>
  <c r="DZ294" i="9" a="1"/>
  <c r="DZ294" i="9" s="1"/>
  <c r="DE294" i="9" a="1"/>
  <c r="DE294" i="9" s="1"/>
  <c r="GY294" i="9" a="1"/>
  <c r="GY294" i="9" s="1"/>
  <c r="AT295" i="9" a="1"/>
  <c r="AT295" i="9" s="1"/>
  <c r="IO295" i="9" a="1"/>
  <c r="IO295" i="9" s="1"/>
  <c r="BH295" i="9" a="1"/>
  <c r="BH295" i="9" s="1"/>
  <c r="CQ271" i="9" a="1"/>
  <c r="CQ271" i="9" s="1"/>
  <c r="AM271" i="9" a="1"/>
  <c r="AM271" i="9" s="1"/>
  <c r="HM271" i="9" a="1"/>
  <c r="HM271" i="9" s="1"/>
  <c r="HF256" i="9" a="1"/>
  <c r="HF256" i="9" s="1"/>
  <c r="GR250" i="9" a="1"/>
  <c r="GR250" i="9" s="1"/>
  <c r="BH256" i="9" a="1"/>
  <c r="BH256" i="9" s="1"/>
  <c r="BV252" i="9" a="1"/>
  <c r="BV252" i="9" s="1"/>
  <c r="AM224" i="9" a="1"/>
  <c r="AM224" i="9" s="1"/>
  <c r="EU224" i="9" a="1"/>
  <c r="EU224" i="9" s="1"/>
  <c r="EN220" i="9" a="1"/>
  <c r="EN220" i="9" s="1"/>
  <c r="DZ218" i="9" a="1"/>
  <c r="DZ218" i="9" s="1"/>
  <c r="AT231" i="9" a="1"/>
  <c r="AT231" i="9" s="1"/>
  <c r="GD218" i="9" a="1"/>
  <c r="GD218" i="9" s="1"/>
  <c r="CJ255" i="9" a="1"/>
  <c r="CJ255" i="9" s="1"/>
  <c r="DE255" i="9" a="1"/>
  <c r="DE255" i="9" s="1"/>
  <c r="AF255" i="9" a="1"/>
  <c r="AF255" i="9" s="1"/>
  <c r="HM255" i="9" a="1"/>
  <c r="HM255" i="9" s="1"/>
  <c r="HM231" i="9" a="1"/>
  <c r="HM231" i="9" s="1"/>
  <c r="AF218" i="9" a="1"/>
  <c r="AF218" i="9" s="1"/>
  <c r="IH231" i="9" a="1"/>
  <c r="IH231" i="9" s="1"/>
  <c r="GY211" i="9" a="1"/>
  <c r="GY211" i="9" s="1"/>
  <c r="BO211" i="9" a="1"/>
  <c r="BO211" i="9" s="1"/>
  <c r="DE211" i="9" a="1"/>
  <c r="DE211" i="9" s="1"/>
  <c r="IA211" i="9" a="1"/>
  <c r="IA211" i="9" s="1"/>
  <c r="GY205" i="9" a="1"/>
  <c r="GY205" i="9" s="1"/>
  <c r="CQ211" i="9" a="1"/>
  <c r="CQ211" i="9" s="1"/>
  <c r="IO216" i="9" a="1"/>
  <c r="IO216" i="9" s="1"/>
  <c r="AT216" i="9" a="1"/>
  <c r="AT216" i="9" s="1"/>
  <c r="CX216" i="9" a="1"/>
  <c r="CX216" i="9" s="1"/>
  <c r="DZ188" i="9" a="1"/>
  <c r="DZ188" i="9" s="1"/>
  <c r="AM163" i="9" a="1"/>
  <c r="AM163" i="9" s="1"/>
  <c r="DL157" i="9" a="1"/>
  <c r="DL157" i="9" s="1"/>
  <c r="HF152" i="9" a="1"/>
  <c r="HF152" i="9" s="1"/>
  <c r="HT163" i="9" a="1"/>
  <c r="HT163" i="9" s="1"/>
  <c r="GY152" i="9" a="1"/>
  <c r="GY152" i="9" s="1"/>
  <c r="EG184" i="9" a="1"/>
  <c r="EG184" i="9" s="1"/>
  <c r="FP184" i="9" a="1"/>
  <c r="FP184" i="9" s="1"/>
  <c r="FB188" i="9" a="1"/>
  <c r="FB188" i="9" s="1"/>
  <c r="CJ188" i="9" a="1"/>
  <c r="CJ188" i="9" s="1"/>
  <c r="FI152" i="9" a="1"/>
  <c r="FI152" i="9" s="1"/>
  <c r="DL192" i="9" a="1"/>
  <c r="DL192" i="9" s="1"/>
  <c r="CX187" i="9" a="1"/>
  <c r="CX187" i="9" s="1"/>
  <c r="GY187" i="9" a="1"/>
  <c r="GY187" i="9" s="1"/>
  <c r="EG186" i="9" a="1"/>
  <c r="EG186" i="9" s="1"/>
  <c r="FB161" i="9" a="1"/>
  <c r="FB161" i="9" s="1"/>
  <c r="FP156" i="9" a="1"/>
  <c r="FP156" i="9" s="1"/>
  <c r="FB156" i="9" a="1"/>
  <c r="FB156" i="9" s="1"/>
  <c r="IO137" i="9" a="1"/>
  <c r="IO137" i="9" s="1"/>
  <c r="HT150" i="9" a="1"/>
  <c r="HT150" i="9" s="1"/>
  <c r="FP119" i="9" a="1"/>
  <c r="FP119" i="9" s="1"/>
  <c r="HM120" i="9" a="1"/>
  <c r="HM120" i="9" s="1"/>
  <c r="FW92" i="9" a="1"/>
  <c r="FW92" i="9" s="1"/>
  <c r="Y60" i="9" a="1"/>
  <c r="Y60" i="9" s="1"/>
  <c r="FB114" i="9" a="1"/>
  <c r="FB114" i="9" s="1"/>
  <c r="BH66" i="9" a="1"/>
  <c r="BH66" i="9" s="1"/>
  <c r="GK163" i="9" a="1"/>
  <c r="GK163" i="9" s="1"/>
  <c r="CJ288" i="9" a="1"/>
  <c r="CJ288" i="9" s="1"/>
  <c r="EN288" i="9" a="1"/>
  <c r="EN288" i="9" s="1"/>
  <c r="EN160" i="9" a="1"/>
  <c r="EN160" i="9" s="1"/>
  <c r="BV160" i="9" a="1"/>
  <c r="BV160" i="9" s="1"/>
  <c r="Y160" i="9" a="1"/>
  <c r="Y160" i="9" s="1"/>
  <c r="FP160" i="9" a="1"/>
  <c r="FP160" i="9" s="1"/>
  <c r="DE160" i="9" a="1"/>
  <c r="DE160" i="9" s="1"/>
  <c r="CX160" i="9" a="1"/>
  <c r="CX160" i="9" s="1"/>
  <c r="IO160" i="9" a="1"/>
  <c r="IO160" i="9" s="1"/>
  <c r="HF160" i="9" a="1"/>
  <c r="HF160" i="9" s="1"/>
  <c r="BA160" i="9" a="1"/>
  <c r="BA160" i="9" s="1"/>
  <c r="DS160" i="9" a="1"/>
  <c r="DS160" i="9" s="1"/>
  <c r="GR160" i="9" a="1"/>
  <c r="GR160" i="9" s="1"/>
  <c r="GD75" i="9" a="1"/>
  <c r="GD75" i="9" s="1"/>
  <c r="DS75" i="9" a="1"/>
  <c r="DS75" i="9" s="1"/>
  <c r="DL75" i="9" a="1"/>
  <c r="DL75" i="9" s="1"/>
  <c r="Y75" i="9" a="1"/>
  <c r="Y75" i="9" s="1"/>
  <c r="AT75" i="9" a="1"/>
  <c r="AT75" i="9" s="1"/>
  <c r="DE75" i="9" a="1"/>
  <c r="DE75" i="9" s="1"/>
  <c r="FW75" i="9" a="1"/>
  <c r="FW75" i="9" s="1"/>
  <c r="EN75" i="9" a="1"/>
  <c r="EN75" i="9" s="1"/>
  <c r="IH75" i="9" a="1"/>
  <c r="IH75" i="9" s="1"/>
  <c r="HM75" i="9" a="1"/>
  <c r="HM75" i="9" s="1"/>
  <c r="GR75" i="9" a="1"/>
  <c r="GR75" i="9" s="1"/>
  <c r="CX75" i="9" a="1"/>
  <c r="CX75" i="9" s="1"/>
  <c r="GY75" i="9" a="1"/>
  <c r="GY75" i="9" s="1"/>
  <c r="CJ75" i="9" a="1"/>
  <c r="CJ75" i="9" s="1"/>
  <c r="DZ75" i="9" a="1"/>
  <c r="DZ75" i="9" s="1"/>
  <c r="HT75" i="9" a="1"/>
  <c r="HT75" i="9" s="1"/>
  <c r="BA75" i="9" a="1"/>
  <c r="BA75" i="9" s="1"/>
  <c r="FP75" i="9" a="1"/>
  <c r="FP75" i="9" s="1"/>
  <c r="GK75" i="9" a="1"/>
  <c r="GK75" i="9" s="1"/>
  <c r="BH75" i="9" a="1"/>
  <c r="BH75" i="9" s="1"/>
  <c r="FB75" i="9" a="1"/>
  <c r="FB75" i="9" s="1"/>
  <c r="IA75" i="9" a="1"/>
  <c r="IA75" i="9" s="1"/>
  <c r="AF75" i="9" a="1"/>
  <c r="AF75" i="9" s="1"/>
  <c r="CC75" i="9" a="1"/>
  <c r="CC75" i="9" s="1"/>
  <c r="EU75" i="9" a="1"/>
  <c r="EU75" i="9" s="1"/>
  <c r="IO75" i="9" a="1"/>
  <c r="IO75" i="9" s="1"/>
  <c r="BV75" i="9" a="1"/>
  <c r="BV75" i="9" s="1"/>
  <c r="CJ161" i="9" a="1"/>
  <c r="CJ161" i="9" s="1"/>
  <c r="AT161" i="9" a="1"/>
  <c r="AT161" i="9" s="1"/>
  <c r="AM161" i="9" a="1"/>
  <c r="AM161" i="9" s="1"/>
  <c r="IA161" i="9" a="1"/>
  <c r="IA161" i="9" s="1"/>
  <c r="DZ161" i="9" a="1"/>
  <c r="DZ161" i="9" s="1"/>
  <c r="FP161" i="9" a="1"/>
  <c r="FP161" i="9" s="1"/>
  <c r="CC161" i="9" a="1"/>
  <c r="CC161" i="9" s="1"/>
  <c r="GK161" i="9" a="1"/>
  <c r="GK161" i="9" s="1"/>
  <c r="DE161" i="9" a="1"/>
  <c r="DE161" i="9" s="1"/>
  <c r="IO161" i="9" a="1"/>
  <c r="IO161" i="9" s="1"/>
  <c r="BO161" i="9" a="1"/>
  <c r="BO161" i="9" s="1"/>
  <c r="GD161" i="9" a="1"/>
  <c r="GD161" i="9" s="1"/>
  <c r="GR161" i="9" a="1"/>
  <c r="GR161" i="9" s="1"/>
  <c r="Y161" i="9" a="1"/>
  <c r="Y161" i="9" s="1"/>
  <c r="AM250" i="9" a="1"/>
  <c r="AM250" i="9" s="1"/>
  <c r="BO250" i="9" a="1"/>
  <c r="BO250" i="9" s="1"/>
  <c r="IA250" i="9" a="1"/>
  <c r="IA250" i="9" s="1"/>
  <c r="GY271" i="9" a="1"/>
  <c r="GY271" i="9" s="1"/>
  <c r="HF250" i="9" a="1"/>
  <c r="HF250" i="9" s="1"/>
  <c r="DZ186" i="9" a="1"/>
  <c r="DZ186" i="9" s="1"/>
  <c r="AF137" i="9" a="1"/>
  <c r="AF137" i="9" s="1"/>
  <c r="DL124" i="9" a="1"/>
  <c r="DL124" i="9" s="1"/>
  <c r="CC124" i="9" a="1"/>
  <c r="CC124" i="9" s="1"/>
  <c r="BH124" i="9" a="1"/>
  <c r="BH124" i="9" s="1"/>
  <c r="EU124" i="9" a="1"/>
  <c r="EU124" i="9" s="1"/>
  <c r="CJ124" i="9" a="1"/>
  <c r="CJ124" i="9" s="1"/>
  <c r="AM124" i="9" a="1"/>
  <c r="AM124" i="9" s="1"/>
  <c r="AF124" i="9" a="1"/>
  <c r="AF124" i="9" s="1"/>
  <c r="DS124" i="9" a="1"/>
  <c r="DS124" i="9" s="1"/>
  <c r="HF124" i="9" a="1"/>
  <c r="HF124" i="9" s="1"/>
  <c r="CX124" i="9" a="1"/>
  <c r="CX124" i="9" s="1"/>
  <c r="BO124" i="9" a="1"/>
  <c r="BO124" i="9" s="1"/>
  <c r="HF157" i="9" a="1"/>
  <c r="HF157" i="9" s="1"/>
  <c r="IH157" i="9" a="1"/>
  <c r="IH157" i="9" s="1"/>
  <c r="Y157" i="9" a="1"/>
  <c r="Y157" i="9" s="1"/>
  <c r="BV157" i="9" a="1"/>
  <c r="BV157" i="9" s="1"/>
  <c r="CC157" i="9" a="1"/>
  <c r="CC157" i="9" s="1"/>
  <c r="AT157" i="9" a="1"/>
  <c r="AT157" i="9" s="1"/>
  <c r="FB157" i="9" a="1"/>
  <c r="FB157" i="9" s="1"/>
  <c r="DZ157" i="9" a="1"/>
  <c r="DZ157" i="9" s="1"/>
  <c r="AM157" i="9" a="1"/>
  <c r="AM157" i="9" s="1"/>
  <c r="GK157" i="9" a="1"/>
  <c r="GK157" i="9" s="1"/>
  <c r="FI157" i="9" a="1"/>
  <c r="FI157" i="9" s="1"/>
  <c r="IA157" i="9" a="1"/>
  <c r="IA157" i="9" s="1"/>
  <c r="HT157" i="9" a="1"/>
  <c r="HT157" i="9" s="1"/>
  <c r="FW295" i="9" a="1"/>
  <c r="FW295" i="9" s="1"/>
  <c r="GR295" i="9" a="1"/>
  <c r="GR295" i="9" s="1"/>
  <c r="Y284" i="9" a="1"/>
  <c r="Y284" i="9" s="1"/>
  <c r="IO284" i="9" a="1"/>
  <c r="IO284" i="9" s="1"/>
  <c r="BV288" i="9" a="1"/>
  <c r="BV288" i="9" s="1"/>
  <c r="Y294" i="9" a="1"/>
  <c r="Y294" i="9" s="1"/>
  <c r="FP294" i="9" a="1"/>
  <c r="FP294" i="9" s="1"/>
  <c r="IA294" i="9" a="1"/>
  <c r="IA294" i="9" s="1"/>
  <c r="CQ295" i="9" a="1"/>
  <c r="CQ295" i="9" s="1"/>
  <c r="CX295" i="9" a="1"/>
  <c r="CX295" i="9" s="1"/>
  <c r="CJ295" i="9" a="1"/>
  <c r="CJ295" i="9" s="1"/>
  <c r="EG271" i="9" a="1"/>
  <c r="EG271" i="9" s="1"/>
  <c r="CQ256" i="9" a="1"/>
  <c r="CQ256" i="9" s="1"/>
  <c r="CC256" i="9" a="1"/>
  <c r="CC256" i="9" s="1"/>
  <c r="DE250" i="9" a="1"/>
  <c r="DE250" i="9" s="1"/>
  <c r="DL250" i="9" a="1"/>
  <c r="DL250" i="9" s="1"/>
  <c r="CC252" i="9" a="1"/>
  <c r="CC252" i="9" s="1"/>
  <c r="EG252" i="9" a="1"/>
  <c r="EG252" i="9" s="1"/>
  <c r="IA231" i="9" a="1"/>
  <c r="IA231" i="9" s="1"/>
  <c r="EG224" i="9" a="1"/>
  <c r="EG224" i="9" s="1"/>
  <c r="FW231" i="9" a="1"/>
  <c r="FW231" i="9" s="1"/>
  <c r="GY220" i="9" a="1"/>
  <c r="GY220" i="9" s="1"/>
  <c r="CJ218" i="9" a="1"/>
  <c r="CJ218" i="9" s="1"/>
  <c r="IO218" i="9" a="1"/>
  <c r="IO218" i="9" s="1"/>
  <c r="IA255" i="9" a="1"/>
  <c r="IA255" i="9" s="1"/>
  <c r="FB255" i="9" a="1"/>
  <c r="FB255" i="9" s="1"/>
  <c r="CC255" i="9" a="1"/>
  <c r="CC255" i="9" s="1"/>
  <c r="AM255" i="9" a="1"/>
  <c r="AM255" i="9" s="1"/>
  <c r="AM231" i="9" a="1"/>
  <c r="AM231" i="9" s="1"/>
  <c r="FW224" i="9" a="1"/>
  <c r="FW224" i="9" s="1"/>
  <c r="FB231" i="9" a="1"/>
  <c r="FB231" i="9" s="1"/>
  <c r="FI211" i="9" a="1"/>
  <c r="FI211" i="9" s="1"/>
  <c r="DZ211" i="9" a="1"/>
  <c r="DZ211" i="9" s="1"/>
  <c r="Y211" i="9" a="1"/>
  <c r="Y211" i="9" s="1"/>
  <c r="BH209" i="9" a="1"/>
  <c r="BH209" i="9" s="1"/>
  <c r="IH205" i="9" a="1"/>
  <c r="IH205" i="9" s="1"/>
  <c r="GK216" i="9" a="1"/>
  <c r="GK216" i="9" s="1"/>
  <c r="CJ216" i="9" a="1"/>
  <c r="CJ216" i="9" s="1"/>
  <c r="FI216" i="9" a="1"/>
  <c r="FI216" i="9" s="1"/>
  <c r="HM186" i="9" a="1"/>
  <c r="HM186" i="9" s="1"/>
  <c r="CX163" i="9" a="1"/>
  <c r="CX163" i="9" s="1"/>
  <c r="EN157" i="9" a="1"/>
  <c r="EN157" i="9" s="1"/>
  <c r="GY157" i="9" a="1"/>
  <c r="GY157" i="9" s="1"/>
  <c r="IH152" i="9" a="1"/>
  <c r="IH152" i="9" s="1"/>
  <c r="EN152" i="9" a="1"/>
  <c r="EN152" i="9" s="1"/>
  <c r="IH184" i="9" a="1"/>
  <c r="IH184" i="9" s="1"/>
  <c r="GR184" i="9" a="1"/>
  <c r="GR184" i="9" s="1"/>
  <c r="DS188" i="9" a="1"/>
  <c r="DS188" i="9" s="1"/>
  <c r="DL188" i="9" a="1"/>
  <c r="DL188" i="9" s="1"/>
  <c r="CQ192" i="9" a="1"/>
  <c r="CQ192" i="9" s="1"/>
  <c r="IH192" i="9" a="1"/>
  <c r="IH192" i="9" s="1"/>
  <c r="EG187" i="9" a="1"/>
  <c r="EG187" i="9" s="1"/>
  <c r="IA187" i="9" a="1"/>
  <c r="IA187" i="9" s="1"/>
  <c r="FP186" i="9" a="1"/>
  <c r="FP186" i="9" s="1"/>
  <c r="IH161" i="9" a="1"/>
  <c r="IH161" i="9" s="1"/>
  <c r="EG161" i="9" a="1"/>
  <c r="EG161" i="9" s="1"/>
  <c r="IA156" i="9" a="1"/>
  <c r="IA156" i="9" s="1"/>
  <c r="BH160" i="9" a="1"/>
  <c r="BH160" i="9" s="1"/>
  <c r="HF150" i="9" a="1"/>
  <c r="HF150" i="9" s="1"/>
  <c r="IA137" i="9" a="1"/>
  <c r="IA137" i="9" s="1"/>
  <c r="BV124" i="9" a="1"/>
  <c r="BV124" i="9" s="1"/>
  <c r="IA119" i="9" a="1"/>
  <c r="IA119" i="9" s="1"/>
  <c r="EU64" i="9" a="1"/>
  <c r="EU64" i="9" s="1"/>
  <c r="IO60" i="9" a="1"/>
  <c r="IO60" i="9" s="1"/>
  <c r="HM114" i="9" a="1"/>
  <c r="HM114" i="9" s="1"/>
  <c r="EG66" i="9" a="1"/>
  <c r="EG66" i="9" s="1"/>
  <c r="AM75" i="9" a="1"/>
  <c r="AM75" i="9" s="1"/>
  <c r="FB23" i="9" a="1"/>
  <c r="FB23" i="9" s="1"/>
  <c r="HF27" i="9" a="1"/>
  <c r="HF27" i="9" s="1"/>
  <c r="EU11" i="9" a="1"/>
  <c r="EU11" i="9" s="1"/>
  <c r="CJ26" i="9" a="1"/>
  <c r="CJ26" i="9" s="1"/>
  <c r="FP271" i="9" a="1"/>
  <c r="FP271" i="9" s="1"/>
  <c r="GK271" i="9" a="1"/>
  <c r="GK271" i="9" s="1"/>
  <c r="CJ271" i="9" a="1"/>
  <c r="CJ271" i="9" s="1"/>
  <c r="HF271" i="9" a="1"/>
  <c r="HF271" i="9" s="1"/>
  <c r="HT271" i="9" a="1"/>
  <c r="HT271" i="9" s="1"/>
  <c r="EG288" i="9" a="1"/>
  <c r="EG288" i="9" s="1"/>
  <c r="EN250" i="9" a="1"/>
  <c r="EN250" i="9" s="1"/>
  <c r="FI255" i="9" a="1"/>
  <c r="FI255" i="9" s="1"/>
  <c r="AT163" i="9" a="1"/>
  <c r="AT163" i="9" s="1"/>
  <c r="EN156" i="9" a="1"/>
  <c r="EN156" i="9" s="1"/>
  <c r="DZ156" i="9" a="1"/>
  <c r="DZ156" i="9" s="1"/>
  <c r="CQ156" i="9" a="1"/>
  <c r="CQ156" i="9" s="1"/>
  <c r="BA156" i="9" a="1"/>
  <c r="BA156" i="9" s="1"/>
  <c r="GY156" i="9" a="1"/>
  <c r="GY156" i="9" s="1"/>
  <c r="CX156" i="9" a="1"/>
  <c r="CX156" i="9" s="1"/>
  <c r="IO156" i="9" a="1"/>
  <c r="IO156" i="9" s="1"/>
  <c r="DE156" i="9" a="1"/>
  <c r="DE156" i="9" s="1"/>
  <c r="AT156" i="9" a="1"/>
  <c r="AT156" i="9" s="1"/>
  <c r="CJ156" i="9" a="1"/>
  <c r="CJ156" i="9" s="1"/>
  <c r="EG156" i="9" a="1"/>
  <c r="EG156" i="9" s="1"/>
  <c r="HT156" i="9" a="1"/>
  <c r="HT156" i="9" s="1"/>
  <c r="Y156" i="9" a="1"/>
  <c r="Y156" i="9" s="1"/>
  <c r="AM156" i="9" a="1"/>
  <c r="AM156" i="9" s="1"/>
  <c r="IH156" i="9" a="1"/>
  <c r="IH156" i="9" s="1"/>
  <c r="FI156" i="9" a="1"/>
  <c r="FI156" i="9" s="1"/>
  <c r="FW156" i="9" a="1"/>
  <c r="FW156" i="9" s="1"/>
  <c r="CC156" i="9" a="1"/>
  <c r="CC156" i="9" s="1"/>
  <c r="BA284" i="9" a="1"/>
  <c r="BA284" i="9" s="1"/>
  <c r="IA288" i="9" a="1"/>
  <c r="IA288" i="9" s="1"/>
  <c r="GK294" i="9" a="1"/>
  <c r="GK294" i="9" s="1"/>
  <c r="AM294" i="9" a="1"/>
  <c r="AM294" i="9" s="1"/>
  <c r="FB288" i="9" a="1"/>
  <c r="FB288" i="9" s="1"/>
  <c r="FB295" i="9" a="1"/>
  <c r="FB295" i="9" s="1"/>
  <c r="GD295" i="9" a="1"/>
  <c r="GD295" i="9" s="1"/>
  <c r="FW271" i="9" a="1"/>
  <c r="FW271" i="9" s="1"/>
  <c r="CC271" i="9" a="1"/>
  <c r="CC271" i="9" s="1"/>
  <c r="GY256" i="9" a="1"/>
  <c r="GY256" i="9" s="1"/>
  <c r="GR256" i="9" a="1"/>
  <c r="GR256" i="9" s="1"/>
  <c r="HM252" i="9" a="1"/>
  <c r="HM252" i="9" s="1"/>
  <c r="AF250" i="9" a="1"/>
  <c r="AF250" i="9" s="1"/>
  <c r="FW250" i="9" a="1"/>
  <c r="FW250" i="9" s="1"/>
  <c r="AF252" i="9" a="1"/>
  <c r="AF252" i="9" s="1"/>
  <c r="GR252" i="9" a="1"/>
  <c r="GR252" i="9" s="1"/>
  <c r="GK231" i="9" a="1"/>
  <c r="GK231" i="9" s="1"/>
  <c r="CQ231" i="9" a="1"/>
  <c r="CQ231" i="9" s="1"/>
  <c r="AT218" i="9" a="1"/>
  <c r="AT218" i="9" s="1"/>
  <c r="IA224" i="9" a="1"/>
  <c r="IA224" i="9" s="1"/>
  <c r="AM218" i="9" a="1"/>
  <c r="AM218" i="9" s="1"/>
  <c r="CQ255" i="9" a="1"/>
  <c r="CQ255" i="9" s="1"/>
  <c r="GY255" i="9" a="1"/>
  <c r="GY255" i="9" s="1"/>
  <c r="Y255" i="9" a="1"/>
  <c r="Y255" i="9" s="1"/>
  <c r="CX255" i="9" a="1"/>
  <c r="CX255" i="9" s="1"/>
  <c r="CX231" i="9" a="1"/>
  <c r="CX231" i="9" s="1"/>
  <c r="GY231" i="9" a="1"/>
  <c r="GY231" i="9" s="1"/>
  <c r="DL231" i="9" a="1"/>
  <c r="DL231" i="9" s="1"/>
  <c r="FP211" i="9" a="1"/>
  <c r="FP211" i="9" s="1"/>
  <c r="DS211" i="9" a="1"/>
  <c r="DS211" i="9" s="1"/>
  <c r="GK211" i="9" a="1"/>
  <c r="GK211" i="9" s="1"/>
  <c r="IO205" i="9" a="1"/>
  <c r="IO205" i="9" s="1"/>
  <c r="GR205" i="9" a="1"/>
  <c r="GR205" i="9" s="1"/>
  <c r="BH205" i="9" a="1"/>
  <c r="BH205" i="9" s="1"/>
  <c r="DS216" i="9" a="1"/>
  <c r="DS216" i="9" s="1"/>
  <c r="DZ216" i="9" a="1"/>
  <c r="DZ216" i="9" s="1"/>
  <c r="HT216" i="9" a="1"/>
  <c r="HT216" i="9" s="1"/>
  <c r="BA184" i="9" a="1"/>
  <c r="BA184" i="9" s="1"/>
  <c r="EG163" i="9" a="1"/>
  <c r="EG163" i="9" s="1"/>
  <c r="FP157" i="9" a="1"/>
  <c r="FP157" i="9" s="1"/>
  <c r="DS152" i="9" a="1"/>
  <c r="DS152" i="9" s="1"/>
  <c r="CC152" i="9" a="1"/>
  <c r="CC152" i="9" s="1"/>
  <c r="DE184" i="9" a="1"/>
  <c r="DE184" i="9" s="1"/>
  <c r="HT184" i="9" a="1"/>
  <c r="HT184" i="9" s="1"/>
  <c r="HM188" i="9" a="1"/>
  <c r="HM188" i="9" s="1"/>
  <c r="EN188" i="9" a="1"/>
  <c r="EN188" i="9" s="1"/>
  <c r="FI192" i="9" a="1"/>
  <c r="FI192" i="9" s="1"/>
  <c r="FI187" i="9" a="1"/>
  <c r="FI187" i="9" s="1"/>
  <c r="HF187" i="9" a="1"/>
  <c r="HF187" i="9" s="1"/>
  <c r="AF186" i="9" a="1"/>
  <c r="AF186" i="9" s="1"/>
  <c r="AM186" i="9" a="1"/>
  <c r="AM186" i="9" s="1"/>
  <c r="AF161" i="9" a="1"/>
  <c r="AF161" i="9" s="1"/>
  <c r="GY161" i="9" a="1"/>
  <c r="GY161" i="9" s="1"/>
  <c r="DL156" i="9" a="1"/>
  <c r="DL156" i="9" s="1"/>
  <c r="HF156" i="9" a="1"/>
  <c r="HF156" i="9" s="1"/>
  <c r="DL160" i="9" a="1"/>
  <c r="DL160" i="9" s="1"/>
  <c r="CC150" i="9" a="1"/>
  <c r="CC150" i="9" s="1"/>
  <c r="GR137" i="9" a="1"/>
  <c r="GR137" i="9" s="1"/>
  <c r="GD124" i="9" a="1"/>
  <c r="GD124" i="9" s="1"/>
  <c r="HT119" i="9" a="1"/>
  <c r="HT119" i="9" s="1"/>
  <c r="HF120" i="9" a="1"/>
  <c r="HF120" i="9" s="1"/>
  <c r="Y64" i="9" a="1"/>
  <c r="Y64" i="9" s="1"/>
  <c r="BH60" i="9" a="1"/>
  <c r="BH60" i="9" s="1"/>
  <c r="BA114" i="9" a="1"/>
  <c r="BA114" i="9" s="1"/>
  <c r="BH88" i="9" a="1"/>
  <c r="BH88" i="9" s="1"/>
  <c r="IO66" i="9" a="1"/>
  <c r="IO66" i="9" s="1"/>
  <c r="BO75" i="9" a="1"/>
  <c r="BO75" i="9" s="1"/>
  <c r="CQ31" i="9" a="1"/>
  <c r="CQ31" i="9" s="1"/>
  <c r="DS119" i="9" a="1"/>
  <c r="DS119" i="9" s="1"/>
  <c r="BV115" i="9" a="1"/>
  <c r="BV115" i="9" s="1"/>
  <c r="GK115" i="9" a="1"/>
  <c r="GK115" i="9" s="1"/>
  <c r="BO115" i="9" a="1"/>
  <c r="BO115" i="9" s="1"/>
  <c r="DS69" i="9" a="1"/>
  <c r="DS69" i="9" s="1"/>
  <c r="Y69" i="9" a="1"/>
  <c r="Y69" i="9" s="1"/>
  <c r="DE69" i="9" a="1"/>
  <c r="DE69" i="9" s="1"/>
  <c r="DL69" i="9" a="1"/>
  <c r="DL69" i="9" s="1"/>
  <c r="FB69" i="9" a="1"/>
  <c r="FB69" i="9" s="1"/>
  <c r="DS253" i="9" a="1"/>
  <c r="DS253" i="9" s="1"/>
  <c r="IA253" i="9" a="1"/>
  <c r="IA253" i="9" s="1"/>
  <c r="DS207" i="9" a="1"/>
  <c r="DS207" i="9" s="1"/>
  <c r="AT207" i="9" a="1"/>
  <c r="AT207" i="9" s="1"/>
  <c r="CJ159" i="9" a="1"/>
  <c r="CJ159" i="9" s="1"/>
  <c r="EG159" i="9" a="1"/>
  <c r="EG159" i="9" s="1"/>
  <c r="FB159" i="9" a="1"/>
  <c r="FB159" i="9" s="1"/>
  <c r="FW159" i="9" a="1"/>
  <c r="FW159" i="9" s="1"/>
  <c r="DL159" i="9" a="1"/>
  <c r="DL159" i="9" s="1"/>
  <c r="BA57" i="9" a="1"/>
  <c r="BA57" i="9" s="1"/>
  <c r="BV57" i="9" a="1"/>
  <c r="BV57" i="9" s="1"/>
  <c r="FP57" i="9" a="1"/>
  <c r="FP57" i="9" s="1"/>
  <c r="EU57" i="9" a="1"/>
  <c r="EU57" i="9" s="1"/>
  <c r="CQ57" i="9" a="1"/>
  <c r="CQ57" i="9" s="1"/>
  <c r="GK57" i="9" a="1"/>
  <c r="GK57" i="9" s="1"/>
  <c r="GD57" i="9" a="1"/>
  <c r="GD57" i="9" s="1"/>
  <c r="CJ57" i="9" a="1"/>
  <c r="CJ57" i="9" s="1"/>
  <c r="BH57" i="9" a="1"/>
  <c r="BH57" i="9" s="1"/>
  <c r="AM57" i="9" a="1"/>
  <c r="AM57" i="9" s="1"/>
  <c r="CC57" i="9" a="1"/>
  <c r="CC57" i="9" s="1"/>
  <c r="IA57" i="9" a="1"/>
  <c r="IA57" i="9" s="1"/>
  <c r="IH57" i="9" a="1"/>
  <c r="IH57" i="9" s="1"/>
  <c r="DS57" i="9" a="1"/>
  <c r="DS57" i="9" s="1"/>
  <c r="DZ14" i="9" a="1"/>
  <c r="DZ14" i="9" s="1"/>
  <c r="IO70" i="9" a="1"/>
  <c r="IO70" i="9" s="1"/>
  <c r="FP70" i="9" a="1"/>
  <c r="FP70" i="9" s="1"/>
  <c r="CX70" i="9" a="1"/>
  <c r="CX70" i="9" s="1"/>
  <c r="CQ70" i="9" a="1"/>
  <c r="CQ70" i="9" s="1"/>
  <c r="AT70" i="9" a="1"/>
  <c r="AT70" i="9" s="1"/>
  <c r="AF70" i="9" a="1"/>
  <c r="AF70" i="9" s="1"/>
  <c r="BA70" i="9" a="1"/>
  <c r="BA70" i="9" s="1"/>
  <c r="IH70" i="9" a="1"/>
  <c r="IH70" i="9" s="1"/>
  <c r="GY70" i="9" a="1"/>
  <c r="GY70" i="9" s="1"/>
  <c r="EN70" i="9" a="1"/>
  <c r="EN70" i="9" s="1"/>
  <c r="FI70" i="9" a="1"/>
  <c r="FI70" i="9" s="1"/>
  <c r="IH214" i="9" a="1"/>
  <c r="IH214" i="9" s="1"/>
  <c r="AT214" i="9" a="1"/>
  <c r="AT214" i="9" s="1"/>
  <c r="DS214" i="9" a="1"/>
  <c r="DS214" i="9" s="1"/>
  <c r="EG182" i="9" a="1"/>
  <c r="EG182" i="9" s="1"/>
  <c r="AF182" i="9" a="1"/>
  <c r="AF182" i="9" s="1"/>
  <c r="GD182" i="9" a="1"/>
  <c r="GD182" i="9" s="1"/>
  <c r="DL182" i="9" a="1"/>
  <c r="DL182" i="9" s="1"/>
  <c r="GY182" i="9" a="1"/>
  <c r="GY182" i="9" s="1"/>
  <c r="AM182" i="9" a="1"/>
  <c r="AM182" i="9" s="1"/>
  <c r="GD110" i="9" a="1"/>
  <c r="GD110" i="9" s="1"/>
  <c r="Y110" i="9" a="1"/>
  <c r="Y110" i="9" s="1"/>
  <c r="IO110" i="9" a="1"/>
  <c r="IO110" i="9" s="1"/>
  <c r="EU201" i="9" a="1"/>
  <c r="EU201" i="9" s="1"/>
  <c r="BV201" i="9" a="1"/>
  <c r="BV201" i="9" s="1"/>
  <c r="HF151" i="9" a="1"/>
  <c r="HF151" i="9" s="1"/>
  <c r="BA151" i="9" a="1"/>
  <c r="BA151" i="9" s="1"/>
  <c r="EU109" i="9" a="1"/>
  <c r="EU109" i="9" s="1"/>
  <c r="EG109" i="9" a="1"/>
  <c r="EG109" i="9" s="1"/>
  <c r="IO109" i="9" a="1"/>
  <c r="IO109" i="9" s="1"/>
  <c r="DS109" i="9" a="1"/>
  <c r="DS109" i="9" s="1"/>
  <c r="FW109" i="9" a="1"/>
  <c r="FW109" i="9" s="1"/>
  <c r="FI109" i="9" a="1"/>
  <c r="FI109" i="9" s="1"/>
  <c r="DE109" i="9" a="1"/>
  <c r="DE109" i="9" s="1"/>
  <c r="BA109" i="9" a="1"/>
  <c r="BA109" i="9" s="1"/>
  <c r="GR65" i="9" a="1"/>
  <c r="GR65" i="9" s="1"/>
  <c r="BA65" i="9" a="1"/>
  <c r="BA65" i="9" s="1"/>
  <c r="AT65" i="9" a="1"/>
  <c r="AT65" i="9" s="1"/>
  <c r="IO65" i="9" a="1"/>
  <c r="IO65" i="9" s="1"/>
  <c r="HF65" i="9" a="1"/>
  <c r="HF65" i="9" s="1"/>
  <c r="GK65" i="9" a="1"/>
  <c r="GK65" i="9" s="1"/>
  <c r="DZ65" i="9" a="1"/>
  <c r="DZ65" i="9" s="1"/>
  <c r="Y267" i="9" a="1"/>
  <c r="Y267" i="9" s="1"/>
  <c r="CJ267" i="9" a="1"/>
  <c r="CJ267" i="9" s="1"/>
  <c r="DL129" i="9" a="1"/>
  <c r="DL129" i="9" s="1"/>
  <c r="GD129" i="9" a="1"/>
  <c r="GD129" i="9" s="1"/>
  <c r="EG129" i="9" a="1"/>
  <c r="EG129" i="9" s="1"/>
  <c r="FW129" i="9" a="1"/>
  <c r="FW129" i="9" s="1"/>
  <c r="AF105" i="9" a="1"/>
  <c r="AF105" i="9" s="1"/>
  <c r="DS105" i="9" a="1"/>
  <c r="DS105" i="9" s="1"/>
  <c r="EU105" i="9" a="1"/>
  <c r="EU105" i="9" s="1"/>
  <c r="BA105" i="9" a="1"/>
  <c r="BA105" i="9" s="1"/>
  <c r="BV105" i="9" a="1"/>
  <c r="BV105" i="9" s="1"/>
  <c r="CQ105" i="9" a="1"/>
  <c r="CQ105" i="9" s="1"/>
  <c r="AM105" i="9" a="1"/>
  <c r="AM105" i="9" s="1"/>
  <c r="Y105" i="9" a="1"/>
  <c r="Y105" i="9" s="1"/>
  <c r="AM79" i="9" a="1"/>
  <c r="AM79" i="9" s="1"/>
  <c r="BH79" i="9" a="1"/>
  <c r="BH79" i="9" s="1"/>
  <c r="HT79" i="9" a="1"/>
  <c r="HT79" i="9" s="1"/>
  <c r="EN79" i="9" a="1"/>
  <c r="EN79" i="9" s="1"/>
  <c r="IH79" i="9" a="1"/>
  <c r="IH79" i="9" s="1"/>
  <c r="CJ79" i="9" a="1"/>
  <c r="CJ79" i="9" s="1"/>
  <c r="GY79" i="9" a="1"/>
  <c r="GY79" i="9" s="1"/>
  <c r="IA79" i="9" a="1"/>
  <c r="IA79" i="9" s="1"/>
  <c r="CQ55" i="9" a="1"/>
  <c r="CQ55" i="9" s="1"/>
  <c r="GD55" i="9" a="1"/>
  <c r="GD55" i="9" s="1"/>
  <c r="HF55" i="9" a="1"/>
  <c r="HF55" i="9" s="1"/>
  <c r="BO55" i="9" a="1"/>
  <c r="BO55" i="9" s="1"/>
  <c r="GK55" i="9" a="1"/>
  <c r="GK55" i="9" s="1"/>
  <c r="FP55" i="9" a="1"/>
  <c r="FP55" i="9" s="1"/>
  <c r="DL55" i="9" a="1"/>
  <c r="DL55" i="9" s="1"/>
  <c r="GR50" i="9" a="1"/>
  <c r="GR50" i="9" s="1"/>
  <c r="FI50" i="9" a="1"/>
  <c r="FI50" i="9" s="1"/>
  <c r="EN50" i="9" a="1"/>
  <c r="EN50" i="9" s="1"/>
  <c r="Y50" i="9" a="1"/>
  <c r="Y50" i="9" s="1"/>
  <c r="EG50" i="9" a="1"/>
  <c r="EG50" i="9" s="1"/>
  <c r="DL50" i="9" a="1"/>
  <c r="DL50" i="9" s="1"/>
  <c r="CX50" i="9" a="1"/>
  <c r="CX50" i="9" s="1"/>
  <c r="AM50" i="9" a="1"/>
  <c r="AM50" i="9" s="1"/>
  <c r="FW50" i="9" a="1"/>
  <c r="FW50" i="9" s="1"/>
  <c r="FB50" i="9" a="1"/>
  <c r="FB50" i="9" s="1"/>
  <c r="IA50" i="9" a="1"/>
  <c r="IA50" i="9" s="1"/>
  <c r="CJ50" i="9" a="1"/>
  <c r="CJ50" i="9" s="1"/>
  <c r="AT50" i="9" a="1"/>
  <c r="AT50" i="9" s="1"/>
  <c r="BO50" i="9" a="1"/>
  <c r="BO50" i="9" s="1"/>
  <c r="EU50" i="9" a="1"/>
  <c r="EU50" i="9" s="1"/>
  <c r="DZ51" i="9" a="1"/>
  <c r="DZ51" i="9" s="1"/>
  <c r="BO51" i="9" a="1"/>
  <c r="BO51" i="9" s="1"/>
  <c r="Y51" i="9" a="1"/>
  <c r="Y51" i="9" s="1"/>
  <c r="GK51" i="9" a="1"/>
  <c r="GK51" i="9" s="1"/>
  <c r="FP51" i="9" a="1"/>
  <c r="FP51" i="9" s="1"/>
  <c r="DS51" i="9" a="1"/>
  <c r="DS51" i="9" s="1"/>
  <c r="CJ51" i="9" a="1"/>
  <c r="CJ51" i="9" s="1"/>
  <c r="EN51" i="9" a="1"/>
  <c r="EN51" i="9" s="1"/>
  <c r="CX51" i="9" a="1"/>
  <c r="CX51" i="9" s="1"/>
  <c r="BV51" i="9" a="1"/>
  <c r="BV51" i="9" s="1"/>
  <c r="CQ51" i="9" a="1"/>
  <c r="CQ51" i="9" s="1"/>
  <c r="DL51" i="9" a="1"/>
  <c r="DL51" i="9" s="1"/>
  <c r="BA51" i="9" a="1"/>
  <c r="BA51" i="9" s="1"/>
  <c r="HT51" i="9" a="1"/>
  <c r="HT51" i="9" s="1"/>
  <c r="FB51" i="9" a="1"/>
  <c r="FB51" i="9" s="1"/>
  <c r="HF142" i="9" a="1"/>
  <c r="HF142" i="9" s="1"/>
  <c r="FP142" i="9" a="1"/>
  <c r="FP142" i="9" s="1"/>
  <c r="CJ142" i="9" a="1"/>
  <c r="CJ142" i="9" s="1"/>
  <c r="EU142" i="9" a="1"/>
  <c r="EU142" i="9" s="1"/>
  <c r="FB142" i="9" a="1"/>
  <c r="FB142" i="9" s="1"/>
  <c r="BH142" i="9" a="1"/>
  <c r="BH142" i="9" s="1"/>
  <c r="IA142" i="9" a="1"/>
  <c r="IA142" i="9" s="1"/>
  <c r="HM142" i="9" a="1"/>
  <c r="HM142" i="9" s="1"/>
  <c r="AT278" i="9" a="1"/>
  <c r="AT278" i="9" s="1"/>
  <c r="GK278" i="9" a="1"/>
  <c r="GK278" i="9" s="1"/>
  <c r="IO278" i="9" a="1"/>
  <c r="IO278" i="9" s="1"/>
  <c r="EG278" i="9" a="1"/>
  <c r="EG278" i="9" s="1"/>
  <c r="CX242" i="9" a="1"/>
  <c r="CX242" i="9" s="1"/>
  <c r="Y242" i="9" a="1"/>
  <c r="Y242" i="9" s="1"/>
  <c r="Y151" i="9" a="1"/>
  <c r="Y151" i="9" s="1"/>
  <c r="FI115" i="9" a="1"/>
  <c r="FI115" i="9" s="1"/>
  <c r="HF115" i="9" a="1"/>
  <c r="HF115" i="9" s="1"/>
  <c r="Y65" i="9" a="1"/>
  <c r="Y65" i="9" s="1"/>
  <c r="AM69" i="9" a="1"/>
  <c r="AM69" i="9" s="1"/>
  <c r="GY105" i="9" a="1"/>
  <c r="GY105" i="9" s="1"/>
  <c r="EU70" i="9" a="1"/>
  <c r="EU70" i="9" s="1"/>
  <c r="BV109" i="9" a="1"/>
  <c r="BV109" i="9" s="1"/>
  <c r="HT109" i="9" a="1"/>
  <c r="HT109" i="9" s="1"/>
  <c r="EN109" i="9" a="1"/>
  <c r="EN109" i="9" s="1"/>
  <c r="GD69" i="9" a="1"/>
  <c r="GD69" i="9" s="1"/>
  <c r="EG70" i="9" a="1"/>
  <c r="EG70" i="9" s="1"/>
  <c r="EG55" i="9" a="1"/>
  <c r="EG55" i="9" s="1"/>
  <c r="HT57" i="9" a="1"/>
  <c r="HT57" i="9" s="1"/>
  <c r="DE57" i="9" a="1"/>
  <c r="DE57" i="9" s="1"/>
  <c r="FB55" i="9" a="1"/>
  <c r="FB55" i="9" s="1"/>
  <c r="GY55" i="9" a="1"/>
  <c r="GY55" i="9" s="1"/>
  <c r="CQ79" i="9" a="1"/>
  <c r="CQ79" i="9" s="1"/>
  <c r="DE79" i="9" a="1"/>
  <c r="DE79" i="9" s="1"/>
  <c r="FI51" i="9" a="1"/>
  <c r="FI51" i="9" s="1"/>
  <c r="DS50" i="9" a="1"/>
  <c r="DS50" i="9" s="1"/>
  <c r="FI29" i="9" a="1"/>
  <c r="FI29" i="9" s="1"/>
  <c r="CJ69" i="9" a="1"/>
  <c r="CJ69" i="9" s="1"/>
  <c r="CC151" i="9" a="1"/>
  <c r="CC151" i="9" s="1"/>
  <c r="DS115" i="9" a="1"/>
  <c r="DS115" i="9" s="1"/>
  <c r="FW65" i="9" a="1"/>
  <c r="FW65" i="9" s="1"/>
  <c r="CC65" i="9" a="1"/>
  <c r="CC65" i="9" s="1"/>
  <c r="AM109" i="9" a="1"/>
  <c r="AM109" i="9" s="1"/>
  <c r="GK109" i="9" a="1"/>
  <c r="GK109" i="9" s="1"/>
  <c r="GY109" i="9" a="1"/>
  <c r="GY109" i="9" s="1"/>
  <c r="EG69" i="9" a="1"/>
  <c r="EG69" i="9" s="1"/>
  <c r="GR57" i="9" a="1"/>
  <c r="GR57" i="9" s="1"/>
  <c r="EG57" i="9" a="1"/>
  <c r="EG57" i="9" s="1"/>
  <c r="DL109" i="9" a="1"/>
  <c r="DL109" i="9" s="1"/>
  <c r="AM115" i="9" a="1"/>
  <c r="AM115" i="9" s="1"/>
  <c r="GK133" i="9" a="1"/>
  <c r="GK133" i="9" s="1"/>
  <c r="BO65" i="9" a="1"/>
  <c r="BO65" i="9" s="1"/>
  <c r="DE65" i="9" a="1"/>
  <c r="DE65" i="9" s="1"/>
  <c r="DZ109" i="9" a="1"/>
  <c r="DZ109" i="9" s="1"/>
  <c r="Y109" i="9" a="1"/>
  <c r="Y109" i="9" s="1"/>
  <c r="HM69" i="9" a="1"/>
  <c r="HM69" i="9" s="1"/>
  <c r="AT57" i="9" a="1"/>
  <c r="AT57" i="9" s="1"/>
  <c r="FI57" i="9" a="1"/>
  <c r="FI57" i="9" s="1"/>
  <c r="EU79" i="9" a="1"/>
  <c r="EU79" i="9" s="1"/>
  <c r="HT50" i="9" a="1"/>
  <c r="HT50" i="9" s="1"/>
  <c r="BV50" i="9" a="1"/>
  <c r="BV50" i="9" s="1"/>
  <c r="GR109" i="9" a="1"/>
  <c r="GR109" i="9" s="1"/>
  <c r="FP182" i="9" a="1"/>
  <c r="FP182" i="9" s="1"/>
  <c r="AT115" i="9" a="1"/>
  <c r="AT115" i="9" s="1"/>
  <c r="DZ115" i="9" a="1"/>
  <c r="DZ115" i="9" s="1"/>
  <c r="AF65" i="9" a="1"/>
  <c r="AF65" i="9" s="1"/>
  <c r="EG65" i="9" a="1"/>
  <c r="EG65" i="9" s="1"/>
  <c r="AT109" i="9" a="1"/>
  <c r="AT109" i="9" s="1"/>
  <c r="BO109" i="9" a="1"/>
  <c r="BO109" i="9" s="1"/>
  <c r="IO69" i="9" a="1"/>
  <c r="IO69" i="9" s="1"/>
  <c r="DL65" i="9" a="1"/>
  <c r="DL65" i="9" s="1"/>
  <c r="AF40" i="9" a="1"/>
  <c r="AF40" i="9" s="1"/>
  <c r="GK264" i="9" a="1"/>
  <c r="GK264" i="9" s="1"/>
  <c r="EG264" i="9" a="1"/>
  <c r="EG264" i="9" s="1"/>
  <c r="FP136" i="9" a="1"/>
  <c r="FP136" i="9" s="1"/>
  <c r="DS136" i="9" a="1"/>
  <c r="DS136" i="9" s="1"/>
  <c r="AM104" i="9" a="1"/>
  <c r="AM104" i="9" s="1"/>
  <c r="CC104" i="9" a="1"/>
  <c r="CC104" i="9" s="1"/>
  <c r="FB41" i="9" a="1"/>
  <c r="FB41" i="9" s="1"/>
  <c r="EG41" i="9" a="1"/>
  <c r="EG41" i="9" s="1"/>
  <c r="FW41" i="9" a="1"/>
  <c r="FW41" i="9" s="1"/>
  <c r="EU41" i="9" a="1"/>
  <c r="EU41" i="9" s="1"/>
  <c r="IO41" i="9" a="1"/>
  <c r="IO41" i="9" s="1"/>
  <c r="BO41" i="9" a="1"/>
  <c r="BO41" i="9" s="1"/>
  <c r="HT41" i="9" a="1"/>
  <c r="HT41" i="9" s="1"/>
  <c r="GK41" i="9" a="1"/>
  <c r="GK41" i="9" s="1"/>
  <c r="HT115" i="9" a="1"/>
  <c r="HT115" i="9" s="1"/>
  <c r="BV65" i="9" a="1"/>
  <c r="BV65" i="9" s="1"/>
  <c r="HM65" i="9" a="1"/>
  <c r="HM65" i="9" s="1"/>
  <c r="CJ109" i="9" a="1"/>
  <c r="CJ109" i="9" s="1"/>
  <c r="BH109" i="9" a="1"/>
  <c r="BH109" i="9" s="1"/>
  <c r="FW69" i="9" a="1"/>
  <c r="FW69" i="9" s="1"/>
  <c r="AM65" i="9" a="1"/>
  <c r="AM65" i="9" s="1"/>
  <c r="DS159" i="9" a="1"/>
  <c r="DS159" i="9" s="1"/>
  <c r="BA201" i="9" a="1"/>
  <c r="BA201" i="9" s="1"/>
  <c r="GD36" i="9" a="1"/>
  <c r="GD36" i="9" s="1"/>
  <c r="FI36" i="9" a="1"/>
  <c r="FI36" i="9" s="1"/>
  <c r="DL36" i="9" a="1"/>
  <c r="DL36" i="9" s="1"/>
  <c r="EN296" i="9" a="1"/>
  <c r="EN296" i="9" s="1"/>
  <c r="EU296" i="9" a="1"/>
  <c r="EU296" i="9" s="1"/>
  <c r="FW296" i="9" a="1"/>
  <c r="FW296" i="9" s="1"/>
  <c r="DS196" i="9" a="1"/>
  <c r="DS196" i="9" s="1"/>
  <c r="EN196" i="9" a="1"/>
  <c r="EN196" i="9" s="1"/>
  <c r="GY196" i="9" a="1"/>
  <c r="GY196" i="9" s="1"/>
  <c r="IO164" i="9" a="1"/>
  <c r="IO164" i="9" s="1"/>
  <c r="DZ164" i="9" a="1"/>
  <c r="DZ164" i="9" s="1"/>
  <c r="IA132" i="9" a="1"/>
  <c r="IA132" i="9" s="1"/>
  <c r="HT132" i="9" a="1"/>
  <c r="HT132" i="9" s="1"/>
  <c r="IH132" i="9" a="1"/>
  <c r="IH132" i="9" s="1"/>
  <c r="HF132" i="9" a="1"/>
  <c r="HF132" i="9" s="1"/>
  <c r="HM132" i="9" a="1"/>
  <c r="HM132" i="9" s="1"/>
  <c r="FP132" i="9" a="1"/>
  <c r="FP132" i="9" s="1"/>
  <c r="DZ132" i="9" a="1"/>
  <c r="DZ132" i="9" s="1"/>
  <c r="CX132" i="9" a="1"/>
  <c r="CX132" i="9" s="1"/>
  <c r="IA100" i="9" a="1"/>
  <c r="IA100" i="9" s="1"/>
  <c r="HM100" i="9" a="1"/>
  <c r="HM100" i="9" s="1"/>
  <c r="FP100" i="9" a="1"/>
  <c r="FP100" i="9" s="1"/>
  <c r="BA100" i="9" a="1"/>
  <c r="BA100" i="9" s="1"/>
  <c r="DS100" i="9" a="1"/>
  <c r="DS100" i="9" s="1"/>
  <c r="CJ100" i="9" a="1"/>
  <c r="CJ100" i="9" s="1"/>
  <c r="FW100" i="9" a="1"/>
  <c r="FW100" i="9" s="1"/>
  <c r="EN100" i="9" a="1"/>
  <c r="EN100" i="9" s="1"/>
  <c r="AF68" i="9" a="1"/>
  <c r="AF68" i="9" s="1"/>
  <c r="Y68" i="9" a="1"/>
  <c r="Y68" i="9" s="1"/>
  <c r="IA68" i="9" a="1"/>
  <c r="IA68" i="9" s="1"/>
  <c r="BO68" i="9" a="1"/>
  <c r="BO68" i="9" s="1"/>
  <c r="HM68" i="9" a="1"/>
  <c r="HM68" i="9" s="1"/>
  <c r="GD68" i="9" a="1"/>
  <c r="GD68" i="9" s="1"/>
  <c r="GR68" i="9" a="1"/>
  <c r="GR68" i="9" s="1"/>
  <c r="DE68" i="9" a="1"/>
  <c r="DE68" i="9" s="1"/>
  <c r="DL68" i="9" a="1"/>
  <c r="DL68" i="9" s="1"/>
  <c r="BA68" i="9" a="1"/>
  <c r="BA68" i="9" s="1"/>
  <c r="HF25" i="9" a="1"/>
  <c r="HF25" i="9" s="1"/>
  <c r="FW58" i="9" a="1"/>
  <c r="FW58" i="9" s="1"/>
  <c r="AF58" i="9" a="1"/>
  <c r="AF58" i="9" s="1"/>
  <c r="BA58" i="9" a="1"/>
  <c r="BA58" i="9" s="1"/>
  <c r="GD58" i="9" a="1"/>
  <c r="GD58" i="9" s="1"/>
  <c r="Y58" i="9" a="1"/>
  <c r="Y58" i="9" s="1"/>
  <c r="BV106" i="9" a="1"/>
  <c r="BV106" i="9" s="1"/>
  <c r="CC106" i="9" a="1"/>
  <c r="CC106" i="9" s="1"/>
  <c r="DZ131" i="9" a="1"/>
  <c r="DZ131" i="9" s="1"/>
  <c r="Y131" i="9" a="1"/>
  <c r="Y131" i="9" s="1"/>
  <c r="GR131" i="9" a="1"/>
  <c r="GR131" i="9" s="1"/>
  <c r="IA131" i="9" a="1"/>
  <c r="IA131" i="9" s="1"/>
  <c r="DE106" i="9" a="1"/>
  <c r="DE106" i="9" s="1"/>
  <c r="HT106" i="9" a="1"/>
  <c r="HT106" i="9" s="1"/>
  <c r="IH83" i="9" a="1"/>
  <c r="IH83" i="9" s="1"/>
  <c r="CC87" i="9" a="1"/>
  <c r="CC87" i="9" s="1"/>
  <c r="AM58" i="9" a="1"/>
  <c r="AM58" i="9" s="1"/>
  <c r="AF53" i="9" a="1"/>
  <c r="AF53" i="9" s="1"/>
  <c r="AF247" i="9" a="1"/>
  <c r="AF247" i="9" s="1"/>
  <c r="DE165" i="9" a="1"/>
  <c r="DE165" i="9" s="1"/>
  <c r="BA99" i="9" a="1"/>
  <c r="BA99" i="9" s="1"/>
  <c r="CQ173" i="9" a="1"/>
  <c r="CQ173" i="9" s="1"/>
  <c r="AM87" i="9" a="1"/>
  <c r="AM87" i="9" s="1"/>
  <c r="CX83" i="9" a="1"/>
  <c r="CX83" i="9" s="1"/>
  <c r="IO99" i="9" a="1"/>
  <c r="IO99" i="9" s="1"/>
  <c r="CC99" i="9" a="1"/>
  <c r="CC99" i="9" s="1"/>
  <c r="GK99" i="9" a="1"/>
  <c r="GK99" i="9" s="1"/>
  <c r="Y53" i="9" a="1"/>
  <c r="Y53" i="9" s="1"/>
  <c r="IO53" i="9" a="1"/>
  <c r="IO53" i="9" s="1"/>
  <c r="BV53" i="9" a="1"/>
  <c r="BV53" i="9" s="1"/>
  <c r="BO53" i="9" a="1"/>
  <c r="BO53" i="9" s="1"/>
  <c r="FB53" i="9" a="1"/>
  <c r="FB53" i="9" s="1"/>
  <c r="EN53" i="9" a="1"/>
  <c r="EN53" i="9" s="1"/>
  <c r="CC53" i="9" a="1"/>
  <c r="CC53" i="9" s="1"/>
  <c r="DS53" i="9" a="1"/>
  <c r="DS53" i="9" s="1"/>
  <c r="GD219" i="9" a="1"/>
  <c r="GD219" i="9" s="1"/>
  <c r="FW219" i="9" a="1"/>
  <c r="FW219" i="9" s="1"/>
  <c r="CJ197" i="9" a="1"/>
  <c r="CJ197" i="9" s="1"/>
  <c r="FW197" i="9" a="1"/>
  <c r="FW197" i="9" s="1"/>
  <c r="DS58" i="9" a="1"/>
  <c r="DS58" i="9" s="1"/>
  <c r="IH35" i="9" a="1"/>
  <c r="IH35" i="9" s="1"/>
  <c r="IA53" i="9" a="1"/>
  <c r="IA53" i="9" s="1"/>
  <c r="IA227" i="9" a="1"/>
  <c r="IA227" i="9" s="1"/>
  <c r="CX227" i="9" a="1"/>
  <c r="CX227" i="9" s="1"/>
  <c r="HT173" i="9" a="1"/>
  <c r="HT173" i="9" s="1"/>
  <c r="GD173" i="9" a="1"/>
  <c r="GD173" i="9" s="1"/>
  <c r="GY173" i="9" a="1"/>
  <c r="GY173" i="9" s="1"/>
  <c r="DZ87" i="9" a="1"/>
  <c r="DZ87" i="9" s="1"/>
  <c r="HM87" i="9" a="1"/>
  <c r="HM87" i="9" s="1"/>
  <c r="GR87" i="9" a="1"/>
  <c r="GR87" i="9" s="1"/>
  <c r="CC143" i="9" a="1"/>
  <c r="CC143" i="9" s="1"/>
  <c r="DL143" i="9" a="1"/>
  <c r="DL143" i="9" s="1"/>
  <c r="FP143" i="9" a="1"/>
  <c r="FP143" i="9" s="1"/>
  <c r="Y143" i="9" a="1"/>
  <c r="Y143" i="9" s="1"/>
  <c r="CJ117" i="9" a="1"/>
  <c r="CJ117" i="9" s="1"/>
  <c r="GY117" i="9" a="1"/>
  <c r="GY117" i="9" s="1"/>
  <c r="CX91" i="9" a="1"/>
  <c r="CX91" i="9" s="1"/>
  <c r="GR91" i="9" a="1"/>
  <c r="GR91" i="9" s="1"/>
  <c r="GY35" i="9" a="1"/>
  <c r="GY35" i="9" s="1"/>
  <c r="FI35" i="9" a="1"/>
  <c r="FI35" i="9" s="1"/>
  <c r="HF35" i="9" a="1"/>
  <c r="HF35" i="9" s="1"/>
  <c r="GD35" i="9" a="1"/>
  <c r="GD35" i="9" s="1"/>
  <c r="FW35" i="9" a="1"/>
  <c r="FW35" i="9" s="1"/>
  <c r="CQ35" i="9" a="1"/>
  <c r="CQ35" i="9" s="1"/>
  <c r="EG35" i="9" a="1"/>
  <c r="EG35" i="9" s="1"/>
  <c r="CC35" i="9" a="1"/>
  <c r="CC35" i="9" s="1"/>
  <c r="GD15" i="9" a="1"/>
  <c r="GD15" i="9" s="1"/>
  <c r="DS221" i="9" a="1"/>
  <c r="DS221" i="9" s="1"/>
  <c r="DE221" i="9" a="1"/>
  <c r="DE221" i="9" s="1"/>
  <c r="FB83" i="9" a="1"/>
  <c r="FB83" i="9" s="1"/>
  <c r="FW83" i="9" a="1"/>
  <c r="FW83" i="9" s="1"/>
  <c r="BO83" i="9" a="1"/>
  <c r="BO83" i="9" s="1"/>
  <c r="FB257" i="9" a="1"/>
  <c r="FB257" i="9" s="1"/>
  <c r="FW257" i="9" a="1"/>
  <c r="FW257" i="9" s="1"/>
  <c r="BV189" i="9" a="1"/>
  <c r="BV189" i="9" s="1"/>
  <c r="BH189" i="9" a="1"/>
  <c r="BH189" i="9" s="1"/>
  <c r="FW165" i="9" a="1"/>
  <c r="FW165" i="9" s="1"/>
  <c r="GR165" i="9" a="1"/>
  <c r="GR165" i="9" s="1"/>
  <c r="EU165" i="9" a="1"/>
  <c r="EU165" i="9" s="1"/>
  <c r="BA165" i="9" a="1"/>
  <c r="BA165" i="9" s="1"/>
  <c r="CC165" i="9" a="1"/>
  <c r="CC165" i="9" s="1"/>
  <c r="IO113" i="9" a="1"/>
  <c r="IO113" i="9" s="1"/>
  <c r="EG113" i="9" a="1"/>
  <c r="EG113" i="9" s="1"/>
  <c r="CC113" i="9" a="1"/>
  <c r="CC113" i="9" s="1"/>
  <c r="AT63" i="9" a="1"/>
  <c r="AT63" i="9" s="1"/>
  <c r="IA63" i="9" a="1"/>
  <c r="IA63" i="9" s="1"/>
  <c r="HT63" i="9" a="1"/>
  <c r="HT63" i="9" s="1"/>
  <c r="DS63" i="9" a="1"/>
  <c r="DS63" i="9" s="1"/>
  <c r="CJ63" i="9" a="1"/>
  <c r="CJ63" i="9" s="1"/>
  <c r="IH63" i="9" a="1"/>
  <c r="IH63" i="9" s="1"/>
  <c r="FB63" i="9" a="1"/>
  <c r="FB63" i="9" s="1"/>
  <c r="BO63" i="9" a="1"/>
  <c r="BO63" i="9" s="1"/>
  <c r="IO63" i="9" a="1"/>
  <c r="IO63" i="9" s="1"/>
  <c r="DE63" i="9" a="1"/>
  <c r="DE63" i="9" s="1"/>
  <c r="FW6" i="9" a="1"/>
  <c r="FW6" i="9" s="1"/>
  <c r="EG6" i="9" a="1"/>
  <c r="EG6" i="9" s="1"/>
  <c r="GK6" i="9" a="1"/>
  <c r="GK6" i="9" s="1"/>
  <c r="GD6" i="9" a="1"/>
  <c r="GD6" i="9" s="1"/>
  <c r="DZ42" i="9" a="1"/>
  <c r="DZ42" i="9" s="1"/>
  <c r="FP42" i="9" a="1"/>
  <c r="FP42" i="9" s="1"/>
  <c r="BA42" i="9" a="1"/>
  <c r="BA42" i="9" s="1"/>
  <c r="HF42" i="9" a="1"/>
  <c r="HF42" i="9" s="1"/>
  <c r="DL42" i="9" a="1"/>
  <c r="DL42" i="9" s="1"/>
  <c r="DE42" i="9" a="1"/>
  <c r="DE42" i="9" s="1"/>
  <c r="IA154" i="9" a="1"/>
  <c r="IA154" i="9" s="1"/>
  <c r="EU154" i="9" a="1"/>
  <c r="EU154" i="9" s="1"/>
  <c r="FB154" i="9" a="1"/>
  <c r="FB154" i="9" s="1"/>
  <c r="BA46" i="9" a="1"/>
  <c r="BA46" i="9" s="1"/>
  <c r="AT46" i="9" a="1"/>
  <c r="AT46" i="9" s="1"/>
  <c r="HT222" i="9" a="1"/>
  <c r="HT222" i="9" s="1"/>
  <c r="EG222" i="9" a="1"/>
  <c r="EG222" i="9" s="1"/>
  <c r="EG20" i="9" a="1"/>
  <c r="EG20" i="9" s="1"/>
  <c r="FW20" i="9" a="1"/>
  <c r="FW20" i="9" s="1"/>
  <c r="HM97" i="9" a="1"/>
  <c r="HM97" i="9" s="1"/>
  <c r="FP97" i="9" a="1"/>
  <c r="FP97" i="9" s="1"/>
  <c r="CX97" i="9" a="1"/>
  <c r="CX97" i="9" s="1"/>
  <c r="AM97" i="9" a="1"/>
  <c r="AM97" i="9" s="1"/>
  <c r="GK97" i="9" a="1"/>
  <c r="GK97" i="9" s="1"/>
  <c r="FP73" i="9" a="1"/>
  <c r="FP73" i="9" s="1"/>
  <c r="CJ73" i="9" a="1"/>
  <c r="CJ73" i="9" s="1"/>
  <c r="GY73" i="9" a="1"/>
  <c r="GY73" i="9" s="1"/>
  <c r="IO73" i="9" a="1"/>
  <c r="IO73" i="9" s="1"/>
  <c r="Y73" i="9" a="1"/>
  <c r="Y73" i="9" s="1"/>
  <c r="AT73" i="9" a="1"/>
  <c r="AT73" i="9" s="1"/>
  <c r="HF46" i="9" a="1"/>
  <c r="HF46" i="9" s="1"/>
  <c r="FP46" i="9" a="1"/>
  <c r="FP46" i="9" s="1"/>
  <c r="CJ46" i="9" a="1"/>
  <c r="CJ46" i="9" s="1"/>
  <c r="FW46" i="9" a="1"/>
  <c r="FW46" i="9" s="1"/>
  <c r="GY46" i="9" a="1"/>
  <c r="GY46" i="9" s="1"/>
  <c r="CC46" i="9" a="1"/>
  <c r="CC46" i="9" s="1"/>
  <c r="FB49" i="9" a="1"/>
  <c r="FB49" i="9" s="1"/>
  <c r="CX49" i="9" a="1"/>
  <c r="CX49" i="9" s="1"/>
  <c r="IH49" i="9" a="1"/>
  <c r="IH49" i="9" s="1"/>
  <c r="AT49" i="9" a="1"/>
  <c r="AT49" i="9" s="1"/>
  <c r="BA49" i="9" a="1"/>
  <c r="BA49" i="9" s="1"/>
  <c r="GR166" i="9" a="1"/>
  <c r="GR166" i="9" s="1"/>
  <c r="GY166" i="9" a="1"/>
  <c r="GY166" i="9" s="1"/>
  <c r="DZ166" i="9" a="1"/>
  <c r="DZ166" i="9" s="1"/>
  <c r="HT266" i="9" a="1"/>
  <c r="HT266" i="9" s="1"/>
  <c r="EU266" i="9" a="1"/>
  <c r="EU266" i="9" s="1"/>
  <c r="FW234" i="9" a="1"/>
  <c r="FW234" i="9" s="1"/>
  <c r="IO234" i="9" a="1"/>
  <c r="IO234" i="9" s="1"/>
  <c r="HT234" i="9" a="1"/>
  <c r="HT234" i="9" s="1"/>
  <c r="HM234" i="9" a="1"/>
  <c r="HM234" i="9" s="1"/>
  <c r="CC170" i="9" a="1"/>
  <c r="CC170" i="9" s="1"/>
  <c r="Y170" i="9" a="1"/>
  <c r="Y170" i="9" s="1"/>
  <c r="EG10" i="9" a="1"/>
  <c r="EG10" i="9" s="1"/>
  <c r="GK4" i="9" a="1"/>
  <c r="GK4" i="9" s="1"/>
  <c r="BH4" i="9" a="1"/>
  <c r="BH4" i="9" s="1"/>
  <c r="FB4" i="9" a="1"/>
  <c r="FB4" i="9" s="1"/>
  <c r="GY158" i="9" a="1"/>
  <c r="GY158" i="9" s="1"/>
  <c r="FW158" i="9" a="1"/>
  <c r="FW158" i="9" s="1"/>
  <c r="FW86" i="9" a="1"/>
  <c r="FW86" i="9" s="1"/>
  <c r="HF86" i="9" a="1"/>
  <c r="HF86" i="9" s="1"/>
  <c r="EG86" i="9" a="1"/>
  <c r="EG86" i="9" s="1"/>
  <c r="AF86" i="9" a="1"/>
  <c r="AF86" i="9" s="1"/>
  <c r="AT86" i="9" a="1"/>
  <c r="AT86" i="9" s="1"/>
  <c r="CJ254" i="9" a="1"/>
  <c r="CJ254" i="9" s="1"/>
  <c r="AM254" i="9" a="1"/>
  <c r="AM254" i="9" s="1"/>
  <c r="GK190" i="9" a="1"/>
  <c r="GK190" i="9" s="1"/>
  <c r="CC190" i="9" a="1"/>
  <c r="CC190" i="9" s="1"/>
  <c r="FI118" i="9" a="1"/>
  <c r="FI118" i="9" s="1"/>
  <c r="EG118" i="9" a="1"/>
  <c r="EG118" i="9" s="1"/>
  <c r="IO118" i="9" a="1"/>
  <c r="IO118" i="9" s="1"/>
  <c r="GK118" i="9" a="1"/>
  <c r="GK118" i="9" s="1"/>
  <c r="DZ74" i="9" a="1"/>
  <c r="DZ74" i="9" s="1"/>
  <c r="DS74" i="9" a="1"/>
  <c r="DS74" i="9" s="1"/>
  <c r="IO74" i="9" a="1"/>
  <c r="IO74" i="9" s="1"/>
  <c r="BA74" i="9" a="1"/>
  <c r="BA74" i="9" s="1"/>
  <c r="CQ98" i="9" a="1"/>
  <c r="CQ98" i="9" s="1"/>
  <c r="CC98" i="9" a="1"/>
  <c r="CC98" i="9" s="1"/>
  <c r="BH84" i="9" a="1"/>
  <c r="BH84" i="9" s="1"/>
  <c r="FB84" i="9" a="1"/>
  <c r="FB84" i="9" s="1"/>
  <c r="EG98" i="9" a="1"/>
  <c r="EG98" i="9" s="1"/>
  <c r="IA98" i="9" a="1"/>
  <c r="IA98" i="9" s="1"/>
  <c r="BO52" i="9" a="1"/>
  <c r="BO52" i="9" s="1"/>
  <c r="DL52" i="9" a="1"/>
  <c r="DL52" i="9" s="1"/>
  <c r="GK12" i="9" a="1"/>
  <c r="GK12" i="9" s="1"/>
  <c r="EG26" i="9" a="1"/>
  <c r="EG26" i="9" s="1"/>
  <c r="IA26" i="9" a="1"/>
  <c r="IA26" i="9" s="1"/>
  <c r="CQ26" i="9" a="1"/>
  <c r="CQ26" i="9" s="1"/>
  <c r="GD26" i="9" a="1"/>
  <c r="GD26" i="9" s="1"/>
  <c r="DZ26" i="9" a="1"/>
  <c r="DZ26" i="9" s="1"/>
  <c r="HM26" i="9" a="1"/>
  <c r="HM26" i="9" s="1"/>
  <c r="EN26" i="9" a="1"/>
  <c r="EN26" i="9" s="1"/>
  <c r="AM26" i="9" a="1"/>
  <c r="AM26" i="9" s="1"/>
  <c r="HT26" i="9" a="1"/>
  <c r="HT26" i="9" s="1"/>
  <c r="BO82" i="9" a="1"/>
  <c r="BO82" i="9" s="1"/>
  <c r="CX82" i="9" a="1"/>
  <c r="CX82" i="9" s="1"/>
  <c r="BA82" i="9" a="1"/>
  <c r="BA82" i="9" s="1"/>
  <c r="IA82" i="9" a="1"/>
  <c r="IA82" i="9" s="1"/>
  <c r="BV82" i="9" a="1"/>
  <c r="BV82" i="9" s="1"/>
  <c r="GD82" i="9" a="1"/>
  <c r="GD82" i="9" s="1"/>
  <c r="FP82" i="9" a="1"/>
  <c r="FP82" i="9" s="1"/>
  <c r="HF82" i="9" a="1"/>
  <c r="HF82" i="9" s="1"/>
  <c r="DZ82" i="9" a="1"/>
  <c r="DZ82" i="9" s="1"/>
  <c r="DL82" i="9" a="1"/>
  <c r="DL82" i="9" s="1"/>
  <c r="EG82" i="9" a="1"/>
  <c r="EG82" i="9" s="1"/>
  <c r="HM250" i="9" a="1"/>
  <c r="HM250" i="9" s="1"/>
  <c r="GY250" i="9" a="1"/>
  <c r="GY250" i="9" s="1"/>
  <c r="BA250" i="9" a="1"/>
  <c r="BA250" i="9" s="1"/>
  <c r="EG250" i="9" a="1"/>
  <c r="EG250" i="9" s="1"/>
  <c r="CQ250" i="9" a="1"/>
  <c r="CQ250" i="9" s="1"/>
  <c r="IO250" i="9" a="1"/>
  <c r="IO250" i="9" s="1"/>
  <c r="HM218" i="9" a="1"/>
  <c r="HM218" i="9" s="1"/>
  <c r="HT218" i="9" a="1"/>
  <c r="HT218" i="9" s="1"/>
  <c r="BA218" i="9" a="1"/>
  <c r="BA218" i="9" s="1"/>
  <c r="BO218" i="9" a="1"/>
  <c r="BO218" i="9" s="1"/>
  <c r="IA218" i="9" a="1"/>
  <c r="IA218" i="9" s="1"/>
  <c r="GY218" i="9" a="1"/>
  <c r="GY218" i="9" s="1"/>
  <c r="EU218" i="9" a="1"/>
  <c r="EU218" i="9" s="1"/>
  <c r="DS140" i="9" a="1"/>
  <c r="DS140" i="9" s="1"/>
  <c r="GK140" i="9" a="1"/>
  <c r="GK140" i="9" s="1"/>
  <c r="BH108" i="9" a="1"/>
  <c r="BH108" i="9" s="1"/>
  <c r="Y108" i="9" a="1"/>
  <c r="Y108" i="9" s="1"/>
  <c r="IH44" i="9" a="1"/>
  <c r="IH44" i="9" s="1"/>
  <c r="CC12" i="9" a="1"/>
  <c r="CC12" i="9" s="1"/>
  <c r="FP284" i="9" a="1"/>
  <c r="FP284" i="9" s="1"/>
  <c r="AT284" i="9" a="1"/>
  <c r="AT284" i="9" s="1"/>
  <c r="GD284" i="9" a="1"/>
  <c r="GD284" i="9" s="1"/>
  <c r="BH252" i="9" a="1"/>
  <c r="BH252" i="9" s="1"/>
  <c r="IO252" i="9" a="1"/>
  <c r="IO252" i="9" s="1"/>
  <c r="HF220" i="9" a="1"/>
  <c r="HF220" i="9" s="1"/>
  <c r="Y220" i="9" a="1"/>
  <c r="Y220" i="9" s="1"/>
  <c r="BA124" i="9" a="1"/>
  <c r="BA124" i="9" s="1"/>
  <c r="GR124" i="9" a="1"/>
  <c r="GR124" i="9" s="1"/>
  <c r="FW124" i="9" a="1"/>
  <c r="FW124" i="9" s="1"/>
  <c r="BV92" i="9" a="1"/>
  <c r="BV92" i="9" s="1"/>
  <c r="BA92" i="9" a="1"/>
  <c r="BA92" i="9" s="1"/>
  <c r="FP92" i="9" a="1"/>
  <c r="FP92" i="9" s="1"/>
  <c r="Y92" i="9" a="1"/>
  <c r="Y92" i="9" s="1"/>
  <c r="HM60" i="9" a="1"/>
  <c r="HM60" i="9" s="1"/>
  <c r="IA60" i="9" a="1"/>
  <c r="IA60" i="9" s="1"/>
  <c r="EN60" i="9" a="1"/>
  <c r="EN60" i="9" s="1"/>
  <c r="GD60" i="9" a="1"/>
  <c r="GD60" i="9" s="1"/>
  <c r="EG60" i="9" a="1"/>
  <c r="EG60" i="9" s="1"/>
  <c r="DZ13" i="9" a="1"/>
  <c r="DZ13" i="9" s="1"/>
  <c r="HF13" i="9" a="1"/>
  <c r="HF13" i="9" s="1"/>
  <c r="HT27" i="9" a="1"/>
  <c r="HT27" i="9" s="1"/>
  <c r="HM27" i="9" a="1"/>
  <c r="HM27" i="9" s="1"/>
  <c r="DS34" i="9" a="1"/>
  <c r="DS34" i="9" s="1"/>
  <c r="CX34" i="9" a="1"/>
  <c r="CX34" i="9" s="1"/>
  <c r="FI34" i="9" a="1"/>
  <c r="FI34" i="9" s="1"/>
  <c r="FW34" i="9" a="1"/>
  <c r="FW34" i="9" s="1"/>
  <c r="GK34" i="9" a="1"/>
  <c r="GK34" i="9" s="1"/>
  <c r="DL34" i="9" a="1"/>
  <c r="DL34" i="9" s="1"/>
  <c r="AM34" i="9" a="1"/>
  <c r="AM34" i="9" s="1"/>
  <c r="EG34" i="9" a="1"/>
  <c r="EG34" i="9" s="1"/>
  <c r="IA34" i="9" a="1"/>
  <c r="IA34" i="9" s="1"/>
  <c r="IO34" i="9" a="1"/>
  <c r="IO34" i="9" s="1"/>
  <c r="DE34" i="9" a="1"/>
  <c r="DE34" i="9" s="1"/>
  <c r="HF34" i="9" a="1"/>
  <c r="HF34" i="9" s="1"/>
  <c r="GK81" i="9" a="1"/>
  <c r="GK81" i="9" s="1"/>
  <c r="HF81" i="9" a="1"/>
  <c r="HF81" i="9" s="1"/>
  <c r="AF81" i="9" a="1"/>
  <c r="AF81" i="9" s="1"/>
  <c r="IO140" i="9" a="1"/>
  <c r="IO140" i="9" s="1"/>
  <c r="AT140" i="9" a="1"/>
  <c r="AT140" i="9" s="1"/>
  <c r="CC140" i="9" a="1"/>
  <c r="CC140" i="9" s="1"/>
  <c r="EN108" i="9" a="1"/>
  <c r="EN108" i="9" s="1"/>
  <c r="EU108" i="9" a="1"/>
  <c r="EU108" i="9" s="1"/>
  <c r="HF44" i="9" a="1"/>
  <c r="HF44" i="9" s="1"/>
  <c r="GD24" i="9" a="1"/>
  <c r="GD24" i="9" s="1"/>
  <c r="GY24" i="9" a="1"/>
  <c r="GY24" i="9" s="1"/>
  <c r="IA24" i="9" a="1"/>
  <c r="IA24" i="9" s="1"/>
  <c r="FW24" i="9" a="1"/>
  <c r="FW24" i="9" s="1"/>
  <c r="AF152" i="9" a="1"/>
  <c r="AF152" i="9" s="1"/>
  <c r="CQ152" i="9" a="1"/>
  <c r="CQ152" i="9" s="1"/>
  <c r="BA152" i="9" a="1"/>
  <c r="BA152" i="9" s="1"/>
  <c r="FP120" i="9" a="1"/>
  <c r="FP120" i="9" s="1"/>
  <c r="EN120" i="9" a="1"/>
  <c r="EN120" i="9" s="1"/>
  <c r="GY120" i="9" a="1"/>
  <c r="GY120" i="9" s="1"/>
  <c r="FI120" i="9" a="1"/>
  <c r="FI120" i="9" s="1"/>
  <c r="FB120" i="9" a="1"/>
  <c r="FB120" i="9" s="1"/>
  <c r="EG120" i="9" a="1"/>
  <c r="EG120" i="9" s="1"/>
  <c r="AF88" i="9" a="1"/>
  <c r="AF88" i="9" s="1"/>
  <c r="DZ88" i="9" a="1"/>
  <c r="DZ88" i="9" s="1"/>
  <c r="EU88" i="9" a="1"/>
  <c r="EU88" i="9" s="1"/>
  <c r="GY88" i="9" a="1"/>
  <c r="GY88" i="9" s="1"/>
  <c r="GR88" i="9" a="1"/>
  <c r="GR88" i="9" s="1"/>
  <c r="FP88" i="9" a="1"/>
  <c r="FP88" i="9" s="1"/>
  <c r="EN88" i="9" a="1"/>
  <c r="EN88" i="9" s="1"/>
  <c r="IO56" i="9" a="1"/>
  <c r="IO56" i="9" s="1"/>
  <c r="FP56" i="9" a="1"/>
  <c r="FP56" i="9" s="1"/>
  <c r="EG56" i="9" a="1"/>
  <c r="EG56" i="9" s="1"/>
  <c r="FB56" i="9" a="1"/>
  <c r="FB56" i="9" s="1"/>
  <c r="HT56" i="9" a="1"/>
  <c r="HT56" i="9" s="1"/>
  <c r="DE56" i="9" a="1"/>
  <c r="DE56" i="9" s="1"/>
  <c r="EU56" i="9" a="1"/>
  <c r="EU56" i="9" s="1"/>
  <c r="BH56" i="9" a="1"/>
  <c r="BH56" i="9" s="1"/>
  <c r="CQ56" i="9" a="1"/>
  <c r="CQ56" i="9" s="1"/>
  <c r="CC56" i="9" a="1"/>
  <c r="CC56" i="9" s="1"/>
  <c r="FW56" i="9" a="1"/>
  <c r="FW56" i="9" s="1"/>
  <c r="DE5" i="9" a="1"/>
  <c r="DE5" i="9" s="1"/>
  <c r="EG5" i="9" a="1"/>
  <c r="EG5" i="9" s="1"/>
  <c r="IH5" i="9" a="1"/>
  <c r="IH5" i="9" s="1"/>
  <c r="CX5" i="9" a="1"/>
  <c r="CX5" i="9" s="1"/>
  <c r="EU47" i="9" a="1"/>
  <c r="EU47" i="9" s="1"/>
  <c r="IA47" i="9" a="1"/>
  <c r="IA47" i="9" s="1"/>
  <c r="FP47" i="9" a="1"/>
  <c r="FP47" i="9" s="1"/>
  <c r="GD47" i="9" a="1"/>
  <c r="GD47" i="9" s="1"/>
  <c r="GD23" i="9" a="1"/>
  <c r="GD23" i="9" s="1"/>
  <c r="GY23" i="9" a="1"/>
  <c r="GY23" i="9" s="1"/>
  <c r="HF23" i="9" a="1"/>
  <c r="HF23" i="9" s="1"/>
  <c r="IA18" i="9" a="1"/>
  <c r="IA18" i="9" s="1"/>
  <c r="GD18" i="9" a="1"/>
  <c r="GD18" i="9" s="1"/>
  <c r="EG18" i="9" a="1"/>
  <c r="EG18" i="9" s="1"/>
  <c r="HF18" i="9" a="1"/>
  <c r="HF18" i="9" s="1"/>
  <c r="GY18" i="9" a="1"/>
  <c r="GY18" i="9" s="1"/>
  <c r="BO245" i="9" a="1"/>
  <c r="BO245" i="9" s="1"/>
  <c r="FP245" i="9" a="1"/>
  <c r="FP245" i="9" s="1"/>
  <c r="IH245" i="9" a="1"/>
  <c r="IH245" i="9" s="1"/>
  <c r="CJ129" i="9" a="1"/>
  <c r="CJ129" i="9" s="1"/>
  <c r="CX129" i="9" a="1"/>
  <c r="CX129" i="9" s="1"/>
  <c r="HT129" i="9" a="1"/>
  <c r="HT129" i="9" s="1"/>
  <c r="GY129" i="9" a="1"/>
  <c r="GY129" i="9" s="1"/>
  <c r="HF129" i="9" a="1"/>
  <c r="HF129" i="9" s="1"/>
  <c r="BH129" i="9" a="1"/>
  <c r="BH129" i="9" s="1"/>
  <c r="EU129" i="9" a="1"/>
  <c r="EU129" i="9" s="1"/>
  <c r="DZ129" i="9" a="1"/>
  <c r="DZ129" i="9" s="1"/>
  <c r="CX105" i="9" a="1"/>
  <c r="CX105" i="9" s="1"/>
  <c r="GD105" i="9" a="1"/>
  <c r="GD105" i="9" s="1"/>
  <c r="GK105" i="9" a="1"/>
  <c r="GK105" i="9" s="1"/>
  <c r="HM105" i="9" a="1"/>
  <c r="HM105" i="9" s="1"/>
  <c r="IO105" i="9" a="1"/>
  <c r="IO105" i="9" s="1"/>
  <c r="IH105" i="9" a="1"/>
  <c r="IH105" i="9" s="1"/>
  <c r="HT105" i="9" a="1"/>
  <c r="HT105" i="9" s="1"/>
  <c r="IA105" i="9" a="1"/>
  <c r="IA105" i="9" s="1"/>
  <c r="CJ105" i="9" a="1"/>
  <c r="CJ105" i="9" s="1"/>
  <c r="GR105" i="9" a="1"/>
  <c r="GR105" i="9" s="1"/>
  <c r="BH105" i="9" a="1"/>
  <c r="BH105" i="9" s="1"/>
  <c r="EU44" i="9" a="1"/>
  <c r="EU44" i="9" s="1"/>
  <c r="CJ33" i="9" a="1"/>
  <c r="CJ33" i="9" s="1"/>
  <c r="DS56" i="9" a="1"/>
  <c r="DS56" i="9" s="1"/>
  <c r="GK56" i="9" a="1"/>
  <c r="GK56" i="9" s="1"/>
  <c r="GY5" i="9" a="1"/>
  <c r="GY5" i="9" s="1"/>
  <c r="EU250" i="9" a="1"/>
  <c r="EU250" i="9" s="1"/>
  <c r="DE82" i="9" a="1"/>
  <c r="DE82" i="9" s="1"/>
  <c r="DZ185" i="9" a="1"/>
  <c r="DZ185" i="9" s="1"/>
  <c r="FP185" i="9" a="1"/>
  <c r="FP185" i="9" s="1"/>
  <c r="AF185" i="9" a="1"/>
  <c r="AF185" i="9" s="1"/>
  <c r="FW185" i="9" a="1"/>
  <c r="FW185" i="9" s="1"/>
  <c r="GD185" i="9" a="1"/>
  <c r="GD185" i="9" s="1"/>
  <c r="IA185" i="9" a="1"/>
  <c r="IA185" i="9" s="1"/>
  <c r="DS185" i="9" a="1"/>
  <c r="DS185" i="9" s="1"/>
  <c r="AT141" i="9" a="1"/>
  <c r="AT141" i="9" s="1"/>
  <c r="FB141" i="9" a="1"/>
  <c r="FB141" i="9" s="1"/>
  <c r="HF141" i="9" a="1"/>
  <c r="HF141" i="9" s="1"/>
  <c r="IA141" i="9" a="1"/>
  <c r="IA141" i="9" s="1"/>
  <c r="DZ44" i="9" a="1"/>
  <c r="DZ44" i="9" s="1"/>
  <c r="DS44" i="9" a="1"/>
  <c r="DS44" i="9" s="1"/>
  <c r="GD44" i="9" a="1"/>
  <c r="GD44" i="9" s="1"/>
  <c r="FW12" i="9" a="1"/>
  <c r="FW12" i="9" s="1"/>
  <c r="GD12" i="9" a="1"/>
  <c r="GD12" i="9" s="1"/>
  <c r="GK268" i="9" a="1"/>
  <c r="GK268" i="9" s="1"/>
  <c r="HT268" i="9" a="1"/>
  <c r="HT268" i="9" s="1"/>
  <c r="AM108" i="9" a="1"/>
  <c r="AM108" i="9" s="1"/>
  <c r="BA108" i="9" a="1"/>
  <c r="BA108" i="9" s="1"/>
  <c r="CJ108" i="9" a="1"/>
  <c r="CJ108" i="9" s="1"/>
  <c r="GK108" i="9" a="1"/>
  <c r="GK108" i="9" s="1"/>
  <c r="GD76" i="9" a="1"/>
  <c r="GD76" i="9" s="1"/>
  <c r="FB76" i="9" a="1"/>
  <c r="FB76" i="9" s="1"/>
  <c r="Y43" i="9" a="1"/>
  <c r="Y43" i="9" s="1"/>
  <c r="EU43" i="9" a="1"/>
  <c r="EU43" i="9" s="1"/>
  <c r="FB43" i="9" a="1"/>
  <c r="FB43" i="9" s="1"/>
  <c r="BA43" i="9" a="1"/>
  <c r="BA43" i="9" s="1"/>
  <c r="BV43" i="9" a="1"/>
  <c r="BV43" i="9" s="1"/>
  <c r="DL39" i="9" a="1"/>
  <c r="DL39" i="9" s="1"/>
  <c r="Y39" i="9" a="1"/>
  <c r="Y39" i="9" s="1"/>
  <c r="CQ39" i="9" a="1"/>
  <c r="CQ39" i="9" s="1"/>
  <c r="DE39" i="9" a="1"/>
  <c r="DE39" i="9" s="1"/>
  <c r="BV39" i="9" a="1"/>
  <c r="BV39" i="9" s="1"/>
  <c r="AM39" i="9" a="1"/>
  <c r="AM39" i="9" s="1"/>
  <c r="HM39" i="9" a="1"/>
  <c r="HM39" i="9" s="1"/>
  <c r="FB39" i="9" a="1"/>
  <c r="FB39" i="9" s="1"/>
  <c r="IO39" i="9" a="1"/>
  <c r="IO39" i="9" s="1"/>
  <c r="HT39" i="9" a="1"/>
  <c r="HT39" i="9" s="1"/>
  <c r="HM233" i="9" a="1"/>
  <c r="HM233" i="9" s="1"/>
  <c r="CX233" i="9" a="1"/>
  <c r="CX233" i="9" s="1"/>
  <c r="IA233" i="9" a="1"/>
  <c r="IA233" i="9" s="1"/>
  <c r="HT135" i="9" a="1"/>
  <c r="HT135" i="9" s="1"/>
  <c r="Y135" i="9" a="1"/>
  <c r="Y135" i="9" s="1"/>
  <c r="EN135" i="9" a="1"/>
  <c r="EN135" i="9" s="1"/>
  <c r="CX135" i="9" a="1"/>
  <c r="CX135" i="9" s="1"/>
  <c r="EG135" i="9" a="1"/>
  <c r="EG135" i="9" s="1"/>
  <c r="CJ135" i="9" a="1"/>
  <c r="CJ135" i="9" s="1"/>
  <c r="CX93" i="9" a="1"/>
  <c r="CX93" i="9" s="1"/>
  <c r="IH93" i="9" a="1"/>
  <c r="IH93" i="9" s="1"/>
  <c r="CJ93" i="9" a="1"/>
  <c r="CJ93" i="9" s="1"/>
  <c r="DS93" i="9" a="1"/>
  <c r="DS93" i="9" s="1"/>
  <c r="HM38" i="9" a="1"/>
  <c r="HM38" i="9" s="1"/>
  <c r="BV38" i="9" a="1"/>
  <c r="BV38" i="9" s="1"/>
  <c r="AM38" i="9" a="1"/>
  <c r="AM38" i="9" s="1"/>
  <c r="FW38" i="9" a="1"/>
  <c r="FW38" i="9" s="1"/>
  <c r="GK38" i="9" a="1"/>
  <c r="GK38" i="9" s="1"/>
  <c r="HT38" i="9" a="1"/>
  <c r="HT38" i="9" s="1"/>
  <c r="IH108" i="9" a="1"/>
  <c r="IH108" i="9" s="1"/>
  <c r="CC76" i="9" a="1"/>
  <c r="CC76" i="9" s="1"/>
  <c r="GY39" i="9" a="1"/>
  <c r="GY39" i="9" s="1"/>
  <c r="EN39" i="9" a="1"/>
  <c r="EN39" i="9" s="1"/>
  <c r="HF56" i="9" a="1"/>
  <c r="HF56" i="9" s="1"/>
  <c r="DL56" i="9" a="1"/>
  <c r="DL56" i="9" s="1"/>
  <c r="FI39" i="9" a="1"/>
  <c r="FI39" i="9" s="1"/>
  <c r="CX13" i="9" a="1"/>
  <c r="CX13" i="9" s="1"/>
  <c r="GK218" i="9" a="1"/>
  <c r="GK218" i="9" s="1"/>
  <c r="DS108" i="9" a="1"/>
  <c r="DS108" i="9" s="1"/>
  <c r="FW76" i="9" a="1"/>
  <c r="FW76" i="9" s="1"/>
  <c r="HF26" i="9" a="1"/>
  <c r="HF26" i="9" s="1"/>
  <c r="DZ56" i="9" a="1"/>
  <c r="DZ56" i="9" s="1"/>
  <c r="EN56" i="9" a="1"/>
  <c r="EN56" i="9" s="1"/>
  <c r="DS39" i="9" a="1"/>
  <c r="DS39" i="9" s="1"/>
  <c r="AF135" i="9" a="1"/>
  <c r="AF135" i="9" s="1"/>
  <c r="CQ218" i="9" a="1"/>
  <c r="CQ218" i="9" s="1"/>
  <c r="BA135" i="9" a="1"/>
  <c r="BA135" i="9" s="1"/>
  <c r="IO23" i="9" a="1"/>
  <c r="IO23" i="9" s="1"/>
  <c r="CJ66" i="9" a="1"/>
  <c r="CJ66" i="9" s="1"/>
  <c r="HT66" i="9" a="1"/>
  <c r="HT66" i="9" s="1"/>
  <c r="GR66" i="9" a="1"/>
  <c r="GR66" i="9" s="1"/>
  <c r="IH69" i="9" a="1"/>
  <c r="IH69" i="9" s="1"/>
  <c r="GY114" i="9" a="1"/>
  <c r="GY114" i="9" s="1"/>
  <c r="FW114" i="9" a="1"/>
  <c r="FW114" i="9" s="1"/>
  <c r="FI114" i="9" a="1"/>
  <c r="FI114" i="9" s="1"/>
  <c r="BA66" i="9" a="1"/>
  <c r="BA66" i="9" s="1"/>
  <c r="HM66" i="9" a="1"/>
  <c r="HM66" i="9" s="1"/>
  <c r="CQ66" i="9" a="1"/>
  <c r="CQ66" i="9" s="1"/>
  <c r="CX66" i="9" a="1"/>
  <c r="CX66" i="9" s="1"/>
  <c r="BH53" i="9" a="1"/>
  <c r="BH53" i="9" s="1"/>
  <c r="DL53" i="9" a="1"/>
  <c r="DL53" i="9" s="1"/>
  <c r="EU197" i="9" a="1"/>
  <c r="EU197" i="9" s="1"/>
  <c r="HT261" i="9" a="1"/>
  <c r="HT261" i="9" s="1"/>
  <c r="GK217" i="9" a="1"/>
  <c r="GK217" i="9" s="1"/>
  <c r="IO157" i="9" a="1"/>
  <c r="IO157" i="9" s="1"/>
  <c r="IA111" i="9" a="1"/>
  <c r="IA111" i="9" s="1"/>
  <c r="FW99" i="9" a="1"/>
  <c r="FW99" i="9" s="1"/>
  <c r="DZ99" i="9" a="1"/>
  <c r="DZ99" i="9" s="1"/>
  <c r="BV177" i="9" a="1"/>
  <c r="BV177" i="9" s="1"/>
  <c r="AT177" i="9" a="1"/>
  <c r="AT177" i="9" s="1"/>
  <c r="HT153" i="9" a="1"/>
  <c r="HT153" i="9" s="1"/>
  <c r="HM153" i="9" a="1"/>
  <c r="HM153" i="9" s="1"/>
  <c r="AF57" i="9" a="1"/>
  <c r="AF57" i="9" s="1"/>
  <c r="GY57" i="9" a="1"/>
  <c r="GY57" i="9" s="1"/>
  <c r="FW57" i="9" a="1"/>
  <c r="FW57" i="9" s="1"/>
  <c r="BH146" i="9" a="1"/>
  <c r="BH146" i="9" s="1"/>
  <c r="DS146" i="9" a="1"/>
  <c r="DS146" i="9" s="1"/>
  <c r="EU99" i="9" a="1"/>
  <c r="EU99" i="9" s="1"/>
  <c r="AM99" i="9" a="1"/>
  <c r="AM99" i="9" s="1"/>
  <c r="HM99" i="9" a="1"/>
  <c r="HM99" i="9" s="1"/>
  <c r="FI99" i="9" a="1"/>
  <c r="FI99" i="9" s="1"/>
  <c r="IH99" i="9" a="1"/>
  <c r="IH99" i="9" s="1"/>
  <c r="GD99" i="9" a="1"/>
  <c r="GD99" i="9" s="1"/>
  <c r="CQ53" i="9" a="1"/>
  <c r="CQ53" i="9" s="1"/>
  <c r="GK53" i="9" a="1"/>
  <c r="GK53" i="9" s="1"/>
  <c r="GD53" i="9" a="1"/>
  <c r="GD53" i="9" s="1"/>
  <c r="AM53" i="9" a="1"/>
  <c r="AM53" i="9" s="1"/>
  <c r="FW53" i="9" a="1"/>
  <c r="FW53" i="9" s="1"/>
  <c r="AF219" i="9" a="1"/>
  <c r="AF219" i="9" s="1"/>
  <c r="BV219" i="9" a="1"/>
  <c r="BV219" i="9" s="1"/>
  <c r="AT219" i="9" a="1"/>
  <c r="AT219" i="9" s="1"/>
  <c r="FB219" i="9" a="1"/>
  <c r="FB219" i="9" s="1"/>
  <c r="GK197" i="9" a="1"/>
  <c r="GK197" i="9" s="1"/>
  <c r="Y197" i="9" a="1"/>
  <c r="Y197" i="9" s="1"/>
  <c r="FP197" i="9" a="1"/>
  <c r="FP197" i="9" s="1"/>
  <c r="BO197" i="9" a="1"/>
  <c r="BO197" i="9" s="1"/>
  <c r="IO197" i="9" a="1"/>
  <c r="IO197" i="9" s="1"/>
  <c r="FI123" i="9" a="1"/>
  <c r="FI123" i="9" s="1"/>
  <c r="EN123" i="9" a="1"/>
  <c r="EN123" i="9" s="1"/>
  <c r="IH123" i="9" a="1"/>
  <c r="IH123" i="9" s="1"/>
  <c r="BA50" i="9" a="1"/>
  <c r="BA50" i="9" s="1"/>
  <c r="DZ50" i="9" a="1"/>
  <c r="DZ50" i="9" s="1"/>
  <c r="FP50" i="9" a="1"/>
  <c r="FP50" i="9" s="1"/>
  <c r="GK50" i="9" a="1"/>
  <c r="GK50" i="9" s="1"/>
  <c r="AT51" i="9" a="1"/>
  <c r="AT51" i="9" s="1"/>
  <c r="IA51" i="9" a="1"/>
  <c r="IA51" i="9" s="1"/>
  <c r="IH51" i="9" a="1"/>
  <c r="IH51" i="9" s="1"/>
  <c r="HM51" i="9" a="1"/>
  <c r="HM51" i="9" s="1"/>
  <c r="DE51" i="9" a="1"/>
  <c r="DE51" i="9" s="1"/>
  <c r="BA278" i="9" a="1"/>
  <c r="BA278" i="9" s="1"/>
  <c r="CC278" i="9" a="1"/>
  <c r="CC278" i="9" s="1"/>
  <c r="IH242" i="9" a="1"/>
  <c r="IH242" i="9" s="1"/>
  <c r="FW242" i="9" a="1"/>
  <c r="FW242" i="9" s="1"/>
  <c r="FB242" i="9" a="1"/>
  <c r="FB242" i="9" s="1"/>
  <c r="FW97" i="9" a="1"/>
  <c r="FW97" i="9" s="1"/>
  <c r="DZ97" i="9" a="1"/>
  <c r="DZ97" i="9" s="1"/>
  <c r="BH3" i="9" a="1"/>
  <c r="BH3" i="9" s="1"/>
  <c r="FW3" i="9" a="1"/>
  <c r="FW3" i="9" s="1"/>
  <c r="Y3" i="9" a="1"/>
  <c r="Y3" i="9" s="1"/>
  <c r="Y270" i="9" a="1"/>
  <c r="Y270" i="9" s="1"/>
  <c r="AT270" i="9" a="1"/>
  <c r="AT270" i="9" s="1"/>
  <c r="CJ270" i="9" a="1"/>
  <c r="CJ270" i="9" s="1"/>
  <c r="BA270" i="9" a="1"/>
  <c r="BA270" i="9" s="1"/>
  <c r="AM270" i="9" a="1"/>
  <c r="AM270" i="9" s="1"/>
  <c r="BV270" i="9" a="1"/>
  <c r="BV270" i="9" s="1"/>
  <c r="GR270" i="9" a="1"/>
  <c r="GR270" i="9" s="1"/>
  <c r="HT270" i="9" a="1"/>
  <c r="HT270" i="9" s="1"/>
  <c r="FW174" i="9" a="1"/>
  <c r="FW174" i="9" s="1"/>
  <c r="HT174" i="9" a="1"/>
  <c r="HT174" i="9" s="1"/>
  <c r="HF102" i="9" a="1"/>
  <c r="HF102" i="9" s="1"/>
  <c r="EU102" i="9" a="1"/>
  <c r="EU102" i="9" s="1"/>
  <c r="BO102" i="9" a="1"/>
  <c r="BO102" i="9" s="1"/>
  <c r="FW102" i="9" a="1"/>
  <c r="FW102" i="9" s="1"/>
  <c r="IH102" i="9" a="1"/>
  <c r="IH102" i="9" s="1"/>
  <c r="Y54" i="9" a="1"/>
  <c r="Y54" i="9" s="1"/>
  <c r="BH54" i="9" a="1"/>
  <c r="BH54" i="9" s="1"/>
  <c r="Y261" i="9" a="1"/>
  <c r="Y261" i="9" s="1"/>
  <c r="HF99" i="9" a="1"/>
  <c r="HF99" i="9" s="1"/>
  <c r="GR99" i="9" a="1"/>
  <c r="GR99" i="9" s="1"/>
  <c r="FP115" i="9" a="1"/>
  <c r="FP115" i="9" s="1"/>
  <c r="FB173" i="9" a="1"/>
  <c r="FB173" i="9" s="1"/>
  <c r="AT173" i="9" a="1"/>
  <c r="AT173" i="9" s="1"/>
  <c r="IA173" i="9" a="1"/>
  <c r="IA173" i="9" s="1"/>
  <c r="FW87" i="9" a="1"/>
  <c r="FW87" i="9" s="1"/>
  <c r="BV87" i="9" a="1"/>
  <c r="BV87" i="9" s="1"/>
  <c r="BO239" i="9" a="1"/>
  <c r="BO239" i="9" s="1"/>
  <c r="GD239" i="9" a="1"/>
  <c r="GD239" i="9" s="1"/>
  <c r="HF239" i="9" a="1"/>
  <c r="HF239" i="9" s="1"/>
  <c r="GY239" i="9" a="1"/>
  <c r="GY239" i="9" s="1"/>
  <c r="FP239" i="9" a="1"/>
  <c r="FP239" i="9" s="1"/>
  <c r="FI215" i="9" a="1"/>
  <c r="FI215" i="9" s="1"/>
  <c r="AF215" i="9" a="1"/>
  <c r="AF215" i="9" s="1"/>
  <c r="FW215" i="9" a="1"/>
  <c r="FW215" i="9" s="1"/>
  <c r="HT215" i="9" a="1"/>
  <c r="HT215" i="9" s="1"/>
  <c r="DE215" i="9" a="1"/>
  <c r="DE215" i="9" s="1"/>
  <c r="EU69" i="9" a="1"/>
  <c r="EU69" i="9" s="1"/>
  <c r="BV69" i="9" a="1"/>
  <c r="BV69" i="9" s="1"/>
  <c r="FI69" i="9" a="1"/>
  <c r="FI69" i="9" s="1"/>
  <c r="GR114" i="9" a="1"/>
  <c r="GR114" i="9" s="1"/>
  <c r="FP114" i="9" a="1"/>
  <c r="FP114" i="9" s="1"/>
  <c r="EN114" i="9" a="1"/>
  <c r="EN114" i="9" s="1"/>
  <c r="FP66" i="9" a="1"/>
  <c r="FP66" i="9" s="1"/>
  <c r="GY66" i="9" a="1"/>
  <c r="GY66" i="9" s="1"/>
  <c r="HF66" i="9" a="1"/>
  <c r="HF66" i="9" s="1"/>
  <c r="CJ53" i="9" a="1"/>
  <c r="CJ53" i="9" s="1"/>
  <c r="CX53" i="9" a="1"/>
  <c r="CX53" i="9" s="1"/>
  <c r="EG53" i="9" a="1"/>
  <c r="EG53" i="9" s="1"/>
  <c r="FB40" i="9" a="1"/>
  <c r="FB40" i="9" s="1"/>
  <c r="BO217" i="9" a="1"/>
  <c r="BO217" i="9" s="1"/>
  <c r="CX261" i="9" a="1"/>
  <c r="CX261" i="9" s="1"/>
  <c r="EU253" i="9" a="1"/>
  <c r="EU253" i="9" s="1"/>
  <c r="DS99" i="9" a="1"/>
  <c r="DS99" i="9" s="1"/>
  <c r="AF123" i="9" a="1"/>
  <c r="AF123" i="9" s="1"/>
  <c r="CC115" i="9" a="1"/>
  <c r="CC115" i="9" s="1"/>
  <c r="DE270" i="9" a="1"/>
  <c r="DE270" i="9" s="1"/>
  <c r="GK36" i="9" a="1"/>
  <c r="GK36" i="9" s="1"/>
  <c r="CQ36" i="9" a="1"/>
  <c r="CQ36" i="9" s="1"/>
  <c r="HM36" i="9" a="1"/>
  <c r="HM36" i="9" s="1"/>
  <c r="FB100" i="9" a="1"/>
  <c r="FB100" i="9" s="1"/>
  <c r="DE100" i="9" a="1"/>
  <c r="DE100" i="9" s="1"/>
  <c r="DZ137" i="9" a="1"/>
  <c r="DZ137" i="9" s="1"/>
  <c r="BH137" i="9" a="1"/>
  <c r="BH137" i="9" s="1"/>
  <c r="CQ137" i="9" a="1"/>
  <c r="CQ137" i="9" s="1"/>
  <c r="GY4" i="9" a="1"/>
  <c r="GY4" i="9" s="1"/>
  <c r="FW4" i="9" a="1"/>
  <c r="FW4" i="9" s="1"/>
  <c r="DZ158" i="9" a="1"/>
  <c r="DZ158" i="9" s="1"/>
  <c r="BO158" i="9" a="1"/>
  <c r="BO158" i="9" s="1"/>
  <c r="CX158" i="9" a="1"/>
  <c r="CX158" i="9" s="1"/>
  <c r="DE115" i="9" a="1"/>
  <c r="DE115" i="9" s="1"/>
  <c r="FW115" i="9" a="1"/>
  <c r="FW115" i="9" s="1"/>
  <c r="BH115" i="9" a="1"/>
  <c r="BH115" i="9" s="1"/>
  <c r="DL115" i="9" a="1"/>
  <c r="DL115" i="9" s="1"/>
  <c r="Y115" i="9" a="1"/>
  <c r="Y115" i="9" s="1"/>
  <c r="CX115" i="9" a="1"/>
  <c r="CX115" i="9" s="1"/>
  <c r="GR269" i="9" a="1"/>
  <c r="GR269" i="9" s="1"/>
  <c r="EN269" i="9" a="1"/>
  <c r="EN269" i="9" s="1"/>
  <c r="HF15" i="9" a="1"/>
  <c r="HF15" i="9" s="1"/>
  <c r="FP15" i="9" a="1"/>
  <c r="FP15" i="9" s="1"/>
  <c r="AM83" i="9" a="1"/>
  <c r="AM83" i="9" s="1"/>
  <c r="DE83" i="9" a="1"/>
  <c r="DE83" i="9" s="1"/>
  <c r="BO257" i="9" a="1"/>
  <c r="BO257" i="9" s="1"/>
  <c r="GK257" i="9" a="1"/>
  <c r="GK257" i="9" s="1"/>
  <c r="IA113" i="9" a="1"/>
  <c r="IA113" i="9" s="1"/>
  <c r="BO113" i="9" a="1"/>
  <c r="BO113" i="9" s="1"/>
  <c r="AF91" i="9" a="1"/>
  <c r="AF91" i="9" s="1"/>
  <c r="BH91" i="9" a="1"/>
  <c r="BH91" i="9" s="1"/>
  <c r="BO91" i="9" a="1"/>
  <c r="BO91" i="9" s="1"/>
  <c r="FW30" i="9" a="1"/>
  <c r="FW30" i="9" s="1"/>
  <c r="CX30" i="9" a="1"/>
  <c r="CX30" i="9" s="1"/>
  <c r="IH30" i="9" a="1"/>
  <c r="IH30" i="9" s="1"/>
  <c r="GR48" i="9" a="1"/>
  <c r="GR48" i="9" s="1"/>
  <c r="DS48" i="9" a="1"/>
  <c r="DS48" i="9" s="1"/>
  <c r="DE48" i="9" a="1"/>
  <c r="DE48" i="9" s="1"/>
  <c r="Y201" i="9" a="1"/>
  <c r="Y201" i="9" s="1"/>
  <c r="EG201" i="9" a="1"/>
  <c r="EG201" i="9" s="1"/>
  <c r="IA151" i="9" a="1"/>
  <c r="IA151" i="9" s="1"/>
  <c r="GD151" i="9" a="1"/>
  <c r="GD151" i="9" s="1"/>
  <c r="HM267" i="9" a="1"/>
  <c r="HM267" i="9" s="1"/>
  <c r="GR267" i="9" a="1"/>
  <c r="GR267" i="9" s="1"/>
  <c r="Y183" i="9" a="1"/>
  <c r="Y183" i="9" s="1"/>
  <c r="HT183" i="9" a="1"/>
  <c r="HT183" i="9" s="1"/>
  <c r="HT89" i="9" a="1"/>
  <c r="HT89" i="9" s="1"/>
  <c r="FP89" i="9" a="1"/>
  <c r="FP89" i="9" s="1"/>
  <c r="CC89" i="9" a="1"/>
  <c r="CC89" i="9" s="1"/>
  <c r="IA89" i="9" a="1"/>
  <c r="IA89" i="9" s="1"/>
  <c r="FB89" i="9" a="1"/>
  <c r="FB89" i="9" s="1"/>
  <c r="HF89" i="9" a="1"/>
  <c r="HF89" i="9" s="1"/>
  <c r="AM89" i="9" a="1"/>
  <c r="AM89" i="9" s="1"/>
  <c r="EN89" i="9" a="1"/>
  <c r="EN89" i="9" s="1"/>
  <c r="BH89" i="9" a="1"/>
  <c r="BH89" i="9" s="1"/>
  <c r="Y89" i="9" a="1"/>
  <c r="Y89" i="9" s="1"/>
  <c r="CQ89" i="9" a="1"/>
  <c r="CQ89" i="9" s="1"/>
  <c r="IH89" i="9" a="1"/>
  <c r="IH89" i="9" s="1"/>
  <c r="DE89" i="9" a="1"/>
  <c r="DE89" i="9" s="1"/>
  <c r="HM89" i="9" a="1"/>
  <c r="HM89" i="9" s="1"/>
  <c r="BO89" i="9" a="1"/>
  <c r="BO89" i="9" s="1"/>
  <c r="FI89" i="9" a="1"/>
  <c r="FI89" i="9" s="1"/>
  <c r="DL89" i="9" a="1"/>
  <c r="DL89" i="9" s="1"/>
  <c r="AT89" i="9" a="1"/>
  <c r="AT89" i="9" s="1"/>
  <c r="GD89" i="9" a="1"/>
  <c r="GD89" i="9" s="1"/>
  <c r="DZ89" i="9" a="1"/>
  <c r="DZ89" i="9" s="1"/>
  <c r="GY89" i="9" a="1"/>
  <c r="GY89" i="9" s="1"/>
  <c r="BV89" i="9" a="1"/>
  <c r="BV89" i="9" s="1"/>
  <c r="BA89" i="9" a="1"/>
  <c r="BA89" i="9" s="1"/>
  <c r="CX89" i="9" a="1"/>
  <c r="CX89" i="9" s="1"/>
  <c r="FW89" i="9" a="1"/>
  <c r="FW89" i="9" s="1"/>
  <c r="AF89" i="9" a="1"/>
  <c r="AF89" i="9" s="1"/>
  <c r="GR89" i="9" a="1"/>
  <c r="GR89" i="9" s="1"/>
  <c r="DS89" i="9" a="1"/>
  <c r="DS89" i="9" s="1"/>
  <c r="CC243" i="9" a="1"/>
  <c r="CC243" i="9" s="1"/>
  <c r="HF243" i="9" a="1"/>
  <c r="HF243" i="9" s="1"/>
  <c r="BO243" i="9" a="1"/>
  <c r="BO243" i="9" s="1"/>
  <c r="EG243" i="9" a="1"/>
  <c r="EG243" i="9" s="1"/>
  <c r="BH243" i="9" a="1"/>
  <c r="BH243" i="9" s="1"/>
  <c r="BV243" i="9" a="1"/>
  <c r="BV243" i="9" s="1"/>
  <c r="IO243" i="9" a="1"/>
  <c r="IO243" i="9" s="1"/>
  <c r="AM243" i="9" a="1"/>
  <c r="AM243" i="9" s="1"/>
  <c r="IA243" i="9" a="1"/>
  <c r="IA243" i="9" s="1"/>
  <c r="DE243" i="9" a="1"/>
  <c r="DE243" i="9" s="1"/>
  <c r="GK243" i="9" a="1"/>
  <c r="GK243" i="9" s="1"/>
  <c r="IH243" i="9" a="1"/>
  <c r="IH243" i="9" s="1"/>
  <c r="FB243" i="9" a="1"/>
  <c r="FB243" i="9" s="1"/>
  <c r="FI243" i="9" a="1"/>
  <c r="FI243" i="9" s="1"/>
  <c r="GY243" i="9" a="1"/>
  <c r="GY243" i="9" s="1"/>
  <c r="DS243" i="9" a="1"/>
  <c r="DS243" i="9" s="1"/>
  <c r="FP243" i="9" a="1"/>
  <c r="FP243" i="9" s="1"/>
  <c r="CJ243" i="9" a="1"/>
  <c r="CJ243" i="9" s="1"/>
  <c r="GD195" i="9" a="1"/>
  <c r="GD195" i="9" s="1"/>
  <c r="IO195" i="9" a="1"/>
  <c r="IO195" i="9" s="1"/>
  <c r="IH195" i="9" a="1"/>
  <c r="IH195" i="9" s="1"/>
  <c r="GK195" i="9" a="1"/>
  <c r="GK195" i="9" s="1"/>
  <c r="GR147" i="9" a="1"/>
  <c r="GR147" i="9" s="1"/>
  <c r="CX147" i="9" a="1"/>
  <c r="CX147" i="9" s="1"/>
  <c r="FI147" i="9" a="1"/>
  <c r="FI147" i="9" s="1"/>
  <c r="BH147" i="9" a="1"/>
  <c r="BH147" i="9" s="1"/>
  <c r="DZ147" i="9" a="1"/>
  <c r="DZ147" i="9" s="1"/>
  <c r="EG147" i="9" a="1"/>
  <c r="EG147" i="9" s="1"/>
  <c r="HF147" i="9" a="1"/>
  <c r="HF147" i="9" s="1"/>
  <c r="BO147" i="9" a="1"/>
  <c r="BO147" i="9" s="1"/>
  <c r="AM147" i="9" a="1"/>
  <c r="AM147" i="9" s="1"/>
  <c r="DE147" i="9" a="1"/>
  <c r="DE147" i="9" s="1"/>
  <c r="EU147" i="9" a="1"/>
  <c r="EU147" i="9" s="1"/>
  <c r="FP147" i="9" a="1"/>
  <c r="FP147" i="9" s="1"/>
  <c r="DL147" i="9" a="1"/>
  <c r="DL147" i="9" s="1"/>
  <c r="CC147" i="9" a="1"/>
  <c r="CC147" i="9" s="1"/>
  <c r="CJ147" i="9" a="1"/>
  <c r="CJ147" i="9" s="1"/>
  <c r="IA147" i="9" a="1"/>
  <c r="IA147" i="9" s="1"/>
  <c r="FW147" i="9" a="1"/>
  <c r="FW147" i="9" s="1"/>
  <c r="BA147" i="9" a="1"/>
  <c r="BA147" i="9" s="1"/>
  <c r="GY147" i="9" a="1"/>
  <c r="GY147" i="9" s="1"/>
  <c r="IH147" i="9" a="1"/>
  <c r="IH147" i="9" s="1"/>
  <c r="IO147" i="9" a="1"/>
  <c r="IO147" i="9" s="1"/>
  <c r="Y147" i="9" a="1"/>
  <c r="Y147" i="9" s="1"/>
  <c r="EN147" i="9" a="1"/>
  <c r="EN147" i="9" s="1"/>
  <c r="AF147" i="9" a="1"/>
  <c r="AF147" i="9" s="1"/>
  <c r="IA203" i="9" a="1"/>
  <c r="IA203" i="9" s="1"/>
  <c r="BV203" i="9" a="1"/>
  <c r="BV203" i="9" s="1"/>
  <c r="IH203" i="9" a="1"/>
  <c r="IH203" i="9" s="1"/>
  <c r="IO203" i="9" a="1"/>
  <c r="IO203" i="9" s="1"/>
  <c r="BO203" i="9" a="1"/>
  <c r="BO203" i="9" s="1"/>
  <c r="AT203" i="9" a="1"/>
  <c r="AT203" i="9" s="1"/>
  <c r="GD203" i="9" a="1"/>
  <c r="GD203" i="9" s="1"/>
  <c r="HM203" i="9" a="1"/>
  <c r="HM203" i="9" s="1"/>
  <c r="GY203" i="9" a="1"/>
  <c r="GY203" i="9" s="1"/>
  <c r="EN203" i="9" a="1"/>
  <c r="EN203" i="9" s="1"/>
  <c r="DS203" i="9" a="1"/>
  <c r="DS203" i="9" s="1"/>
  <c r="FW203" i="9" a="1"/>
  <c r="FW203" i="9" s="1"/>
  <c r="CC203" i="9" a="1"/>
  <c r="CC203" i="9" s="1"/>
  <c r="BH203" i="9" a="1"/>
  <c r="BH203" i="9" s="1"/>
  <c r="EG203" i="9" a="1"/>
  <c r="EG203" i="9" s="1"/>
  <c r="FP203" i="9" a="1"/>
  <c r="FP203" i="9" s="1"/>
  <c r="GR203" i="9" a="1"/>
  <c r="GR203" i="9" s="1"/>
  <c r="Y203" i="9" a="1"/>
  <c r="Y203" i="9" s="1"/>
  <c r="CQ203" i="9" a="1"/>
  <c r="CQ203" i="9" s="1"/>
  <c r="FI203" i="9" a="1"/>
  <c r="FI203" i="9" s="1"/>
  <c r="GK203" i="9" a="1"/>
  <c r="GK203" i="9" s="1"/>
  <c r="HF203" i="9" a="1"/>
  <c r="HF203" i="9" s="1"/>
  <c r="DZ181" i="9" a="1"/>
  <c r="DZ181" i="9" s="1"/>
  <c r="FP181" i="9" a="1"/>
  <c r="FP181" i="9" s="1"/>
  <c r="EU181" i="9" a="1"/>
  <c r="EU181" i="9" s="1"/>
  <c r="EN181" i="9" a="1"/>
  <c r="EN181" i="9" s="1"/>
  <c r="AF181" i="9" a="1"/>
  <c r="AF181" i="9" s="1"/>
  <c r="DL181" i="9" a="1"/>
  <c r="DL181" i="9" s="1"/>
  <c r="BO181" i="9" a="1"/>
  <c r="BO181" i="9" s="1"/>
  <c r="FB181" i="9" a="1"/>
  <c r="FB181" i="9" s="1"/>
  <c r="CX181" i="9" a="1"/>
  <c r="CX181" i="9" s="1"/>
  <c r="GY181" i="9" a="1"/>
  <c r="GY181" i="9" s="1"/>
  <c r="AT181" i="9" a="1"/>
  <c r="AT181" i="9" s="1"/>
  <c r="IO181" i="9" a="1"/>
  <c r="IO181" i="9" s="1"/>
  <c r="Y181" i="9" a="1"/>
  <c r="Y181" i="9" s="1"/>
  <c r="IH181" i="9" a="1"/>
  <c r="IH181" i="9" s="1"/>
  <c r="IA181" i="9" a="1"/>
  <c r="IA181" i="9" s="1"/>
  <c r="HM181" i="9" a="1"/>
  <c r="HM181" i="9" s="1"/>
  <c r="GK181" i="9" a="1"/>
  <c r="GK181" i="9" s="1"/>
  <c r="GR181" i="9" a="1"/>
  <c r="GR181" i="9" s="1"/>
  <c r="FI181" i="9" a="1"/>
  <c r="FI181" i="9" s="1"/>
  <c r="DS181" i="9" a="1"/>
  <c r="DS181" i="9" s="1"/>
  <c r="EG181" i="9" a="1"/>
  <c r="EG181" i="9" s="1"/>
  <c r="CJ181" i="9" a="1"/>
  <c r="CJ181" i="9" s="1"/>
  <c r="DE181" i="9" a="1"/>
  <c r="DE181" i="9" s="1"/>
  <c r="GD181" i="9" a="1"/>
  <c r="GD181" i="9" s="1"/>
  <c r="CJ155" i="9" a="1"/>
  <c r="CJ155" i="9" s="1"/>
  <c r="HF155" i="9" a="1"/>
  <c r="HF155" i="9" s="1"/>
  <c r="BO155" i="9" a="1"/>
  <c r="BO155" i="9" s="1"/>
  <c r="GY155" i="9" a="1"/>
  <c r="GY155" i="9" s="1"/>
  <c r="EG155" i="9" a="1"/>
  <c r="EG155" i="9" s="1"/>
  <c r="DE155" i="9" a="1"/>
  <c r="DE155" i="9" s="1"/>
  <c r="IH155" i="9" a="1"/>
  <c r="IH155" i="9" s="1"/>
  <c r="EU155" i="9" a="1"/>
  <c r="EU155" i="9" s="1"/>
  <c r="CC155" i="9" a="1"/>
  <c r="CC155" i="9" s="1"/>
  <c r="GD155" i="9" a="1"/>
  <c r="GD155" i="9" s="1"/>
  <c r="BA155" i="9" a="1"/>
  <c r="BA155" i="9" s="1"/>
  <c r="AM155" i="9" a="1"/>
  <c r="AM155" i="9" s="1"/>
  <c r="IO155" i="9" a="1"/>
  <c r="IO155" i="9" s="1"/>
  <c r="Y155" i="9" a="1"/>
  <c r="Y155" i="9" s="1"/>
  <c r="CX155" i="9" a="1"/>
  <c r="CX155" i="9" s="1"/>
  <c r="HM155" i="9" a="1"/>
  <c r="HM155" i="9" s="1"/>
  <c r="AF155" i="9" a="1"/>
  <c r="AF155" i="9" s="1"/>
  <c r="GR155" i="9" a="1"/>
  <c r="GR155" i="9" s="1"/>
  <c r="BO133" i="9" a="1"/>
  <c r="BO133" i="9" s="1"/>
  <c r="AF133" i="9" a="1"/>
  <c r="AF133" i="9" s="1"/>
  <c r="DE133" i="9" a="1"/>
  <c r="DE133" i="9" s="1"/>
  <c r="FB133" i="9" a="1"/>
  <c r="FB133" i="9" s="1"/>
  <c r="GY133" i="9" a="1"/>
  <c r="GY133" i="9" s="1"/>
  <c r="FI133" i="9" a="1"/>
  <c r="FI133" i="9" s="1"/>
  <c r="CJ133" i="9" a="1"/>
  <c r="CJ133" i="9" s="1"/>
  <c r="FP133" i="9" a="1"/>
  <c r="FP133" i="9" s="1"/>
  <c r="EG133" i="9" a="1"/>
  <c r="EG133" i="9" s="1"/>
  <c r="AT133" i="9" a="1"/>
  <c r="AT133" i="9" s="1"/>
  <c r="CQ133" i="9" a="1"/>
  <c r="CQ133" i="9" s="1"/>
  <c r="CC133" i="9" a="1"/>
  <c r="CC133" i="9" s="1"/>
  <c r="HT133" i="9" a="1"/>
  <c r="HT133" i="9" s="1"/>
  <c r="BH133" i="9" a="1"/>
  <c r="BH133" i="9" s="1"/>
  <c r="BA133" i="9" a="1"/>
  <c r="BA133" i="9" s="1"/>
  <c r="EU133" i="9" a="1"/>
  <c r="EU133" i="9" s="1"/>
  <c r="IH133" i="9" a="1"/>
  <c r="IH133" i="9" s="1"/>
  <c r="EN133" i="9" a="1"/>
  <c r="EN133" i="9" s="1"/>
  <c r="Y133" i="9" a="1"/>
  <c r="Y133" i="9" s="1"/>
  <c r="DL133" i="9" a="1"/>
  <c r="DL133" i="9" s="1"/>
  <c r="DZ133" i="9" a="1"/>
  <c r="DZ133" i="9" s="1"/>
  <c r="IO133" i="9" a="1"/>
  <c r="IO133" i="9" s="1"/>
  <c r="IA133" i="9" a="1"/>
  <c r="IA133" i="9" s="1"/>
  <c r="AM133" i="9" a="1"/>
  <c r="AM133" i="9" s="1"/>
  <c r="HF133" i="9" a="1"/>
  <c r="HF133" i="9" s="1"/>
  <c r="EG107" i="9" a="1"/>
  <c r="EG107" i="9" s="1"/>
  <c r="HF107" i="9" a="1"/>
  <c r="HF107" i="9" s="1"/>
  <c r="GY107" i="9" a="1"/>
  <c r="GY107" i="9" s="1"/>
  <c r="FW107" i="9" a="1"/>
  <c r="FW107" i="9" s="1"/>
  <c r="EU107" i="9" a="1"/>
  <c r="EU107" i="9" s="1"/>
  <c r="AF107" i="9" a="1"/>
  <c r="AF107" i="9" s="1"/>
  <c r="CX107" i="9" a="1"/>
  <c r="CX107" i="9" s="1"/>
  <c r="HM107" i="9" a="1"/>
  <c r="HM107" i="9" s="1"/>
  <c r="BA107" i="9" a="1"/>
  <c r="BA107" i="9" s="1"/>
  <c r="GK107" i="9" a="1"/>
  <c r="GK107" i="9" s="1"/>
  <c r="BV107" i="9" a="1"/>
  <c r="BV107" i="9" s="1"/>
  <c r="IO107" i="9" a="1"/>
  <c r="IO107" i="9" s="1"/>
  <c r="AM107" i="9" a="1"/>
  <c r="AM107" i="9" s="1"/>
  <c r="EN107" i="9" a="1"/>
  <c r="EN107" i="9" s="1"/>
  <c r="IA107" i="9" a="1"/>
  <c r="IA107" i="9" s="1"/>
  <c r="DL107" i="9" a="1"/>
  <c r="DL107" i="9" s="1"/>
  <c r="GD107" i="9" a="1"/>
  <c r="GD107" i="9" s="1"/>
  <c r="CC107" i="9" a="1"/>
  <c r="CC107" i="9" s="1"/>
  <c r="HT107" i="9" a="1"/>
  <c r="HT107" i="9" s="1"/>
  <c r="FB107" i="9" a="1"/>
  <c r="FB107" i="9" s="1"/>
  <c r="DS107" i="9" a="1"/>
  <c r="DS107" i="9" s="1"/>
  <c r="FP107" i="9" a="1"/>
  <c r="FP107" i="9" s="1"/>
  <c r="IH107" i="9" a="1"/>
  <c r="IH107" i="9" s="1"/>
  <c r="BH107" i="9" a="1"/>
  <c r="BH107" i="9" s="1"/>
  <c r="Y107" i="9" a="1"/>
  <c r="Y107" i="9" s="1"/>
  <c r="BA272" i="9" a="1"/>
  <c r="BA272" i="9" s="1"/>
  <c r="DE272" i="9" a="1"/>
  <c r="DE272" i="9" s="1"/>
  <c r="CC272" i="9" a="1"/>
  <c r="CC272" i="9" s="1"/>
  <c r="GR272" i="9" a="1"/>
  <c r="GR272" i="9" s="1"/>
  <c r="IO272" i="9" a="1"/>
  <c r="IO272" i="9" s="1"/>
  <c r="BV272" i="9" a="1"/>
  <c r="BV272" i="9" s="1"/>
  <c r="FP272" i="9" a="1"/>
  <c r="FP272" i="9" s="1"/>
  <c r="DS272" i="9" a="1"/>
  <c r="DS272" i="9" s="1"/>
  <c r="HM272" i="9" a="1"/>
  <c r="HM272" i="9" s="1"/>
  <c r="AM272" i="9" a="1"/>
  <c r="AM272" i="9" s="1"/>
  <c r="DZ272" i="9" a="1"/>
  <c r="DZ272" i="9" s="1"/>
  <c r="CQ272" i="9" a="1"/>
  <c r="CQ272" i="9" s="1"/>
  <c r="GK272" i="9" a="1"/>
  <c r="GK272" i="9" s="1"/>
  <c r="GY272" i="9" a="1"/>
  <c r="GY272" i="9" s="1"/>
  <c r="CJ272" i="9" a="1"/>
  <c r="CJ272" i="9" s="1"/>
  <c r="GD272" i="9" a="1"/>
  <c r="GD272" i="9" s="1"/>
  <c r="CX272" i="9" a="1"/>
  <c r="CX272" i="9" s="1"/>
  <c r="IA272" i="9" a="1"/>
  <c r="IA272" i="9" s="1"/>
  <c r="HF272" i="9" a="1"/>
  <c r="HF272" i="9" s="1"/>
  <c r="AF272" i="9" a="1"/>
  <c r="AF272" i="9" s="1"/>
  <c r="AT272" i="9" a="1"/>
  <c r="AT272" i="9" s="1"/>
  <c r="HT240" i="9" a="1"/>
  <c r="HT240" i="9" s="1"/>
  <c r="IO240" i="9" a="1"/>
  <c r="IO240" i="9" s="1"/>
  <c r="AT240" i="9" a="1"/>
  <c r="AT240" i="9" s="1"/>
  <c r="FB240" i="9" a="1"/>
  <c r="FB240" i="9" s="1"/>
  <c r="EU240" i="9" a="1"/>
  <c r="EU240" i="9" s="1"/>
  <c r="EN240" i="9" a="1"/>
  <c r="EN240" i="9" s="1"/>
  <c r="GY240" i="9" a="1"/>
  <c r="GY240" i="9" s="1"/>
  <c r="CJ240" i="9" a="1"/>
  <c r="CJ240" i="9" s="1"/>
  <c r="GK240" i="9" a="1"/>
  <c r="GK240" i="9" s="1"/>
  <c r="Y240" i="9" a="1"/>
  <c r="Y240" i="9" s="1"/>
  <c r="BO240" i="9" a="1"/>
  <c r="BO240" i="9" s="1"/>
  <c r="DZ240" i="9" a="1"/>
  <c r="DZ240" i="9" s="1"/>
  <c r="IA240" i="9" a="1"/>
  <c r="IA240" i="9" s="1"/>
  <c r="AT208" i="9" a="1"/>
  <c r="AT208" i="9" s="1"/>
  <c r="DE208" i="9" a="1"/>
  <c r="DE208" i="9" s="1"/>
  <c r="BA208" i="9" a="1"/>
  <c r="BA208" i="9" s="1"/>
  <c r="CQ208" i="9" a="1"/>
  <c r="CQ208" i="9" s="1"/>
  <c r="HT208" i="9" a="1"/>
  <c r="HT208" i="9" s="1"/>
  <c r="Y208" i="9" a="1"/>
  <c r="Y208" i="9" s="1"/>
  <c r="HF208" i="9" a="1"/>
  <c r="HF208" i="9" s="1"/>
  <c r="FI208" i="9" a="1"/>
  <c r="FI208" i="9" s="1"/>
  <c r="GD208" i="9" a="1"/>
  <c r="GD208" i="9" s="1"/>
  <c r="FP208" i="9" a="1"/>
  <c r="FP208" i="9" s="1"/>
  <c r="DZ208" i="9" a="1"/>
  <c r="DZ208" i="9" s="1"/>
  <c r="CX208" i="9" a="1"/>
  <c r="CX208" i="9" s="1"/>
  <c r="CJ208" i="9" a="1"/>
  <c r="CJ208" i="9" s="1"/>
  <c r="BO208" i="9" a="1"/>
  <c r="BO208" i="9" s="1"/>
  <c r="BH208" i="9" a="1"/>
  <c r="BH208" i="9" s="1"/>
  <c r="IO208" i="9" a="1"/>
  <c r="IO208" i="9" s="1"/>
  <c r="GY208" i="9" a="1"/>
  <c r="GY208" i="9" s="1"/>
  <c r="IA208" i="9" a="1"/>
  <c r="IA208" i="9" s="1"/>
  <c r="HM208" i="9" a="1"/>
  <c r="HM208" i="9" s="1"/>
  <c r="FB208" i="9" a="1"/>
  <c r="FB208" i="9" s="1"/>
  <c r="DL208" i="9" a="1"/>
  <c r="DL208" i="9" s="1"/>
  <c r="BH176" i="9" a="1"/>
  <c r="BH176" i="9" s="1"/>
  <c r="EU176" i="9" a="1"/>
  <c r="EU176" i="9" s="1"/>
  <c r="AF176" i="9" a="1"/>
  <c r="AF176" i="9" s="1"/>
  <c r="AT176" i="9" a="1"/>
  <c r="AT176" i="9" s="1"/>
  <c r="IH176" i="9" a="1"/>
  <c r="IH176" i="9" s="1"/>
  <c r="DS176" i="9" a="1"/>
  <c r="DS176" i="9" s="1"/>
  <c r="GY176" i="9" a="1"/>
  <c r="GY176" i="9" s="1"/>
  <c r="GK176" i="9" a="1"/>
  <c r="GK176" i="9" s="1"/>
  <c r="DZ176" i="9" a="1"/>
  <c r="DZ176" i="9" s="1"/>
  <c r="FP176" i="9" a="1"/>
  <c r="FP176" i="9" s="1"/>
  <c r="HF176" i="9" a="1"/>
  <c r="HF176" i="9" s="1"/>
  <c r="Y176" i="9" a="1"/>
  <c r="Y176" i="9" s="1"/>
  <c r="GY144" i="9" a="1"/>
  <c r="GY144" i="9" s="1"/>
  <c r="DZ144" i="9" a="1"/>
  <c r="DZ144" i="9" s="1"/>
  <c r="FB144" i="9" a="1"/>
  <c r="FB144" i="9" s="1"/>
  <c r="AT144" i="9" a="1"/>
  <c r="AT144" i="9" s="1"/>
  <c r="FP144" i="9" a="1"/>
  <c r="FP144" i="9" s="1"/>
  <c r="GK144" i="9" a="1"/>
  <c r="GK144" i="9" s="1"/>
  <c r="DL144" i="9" a="1"/>
  <c r="DL144" i="9" s="1"/>
  <c r="AM144" i="9" a="1"/>
  <c r="AM144" i="9" s="1"/>
  <c r="Y112" i="9" a="1"/>
  <c r="Y112" i="9" s="1"/>
  <c r="BV112" i="9" a="1"/>
  <c r="BV112" i="9" s="1"/>
  <c r="EU112" i="9" a="1"/>
  <c r="EU112" i="9" s="1"/>
  <c r="HF112" i="9" a="1"/>
  <c r="HF112" i="9" s="1"/>
  <c r="GK112" i="9" a="1"/>
  <c r="GK112" i="9" s="1"/>
  <c r="BA112" i="9" a="1"/>
  <c r="BA112" i="9" s="1"/>
  <c r="BH112" i="9" a="1"/>
  <c r="BH112" i="9" s="1"/>
  <c r="HT112" i="9" a="1"/>
  <c r="HT112" i="9" s="1"/>
  <c r="GD112" i="9" a="1"/>
  <c r="GD112" i="9" s="1"/>
  <c r="DL112" i="9" a="1"/>
  <c r="DL112" i="9" s="1"/>
  <c r="FI112" i="9" a="1"/>
  <c r="FI112" i="9" s="1"/>
  <c r="GK80" i="9" a="1"/>
  <c r="GK80" i="9" s="1"/>
  <c r="BO80" i="9" a="1"/>
  <c r="BO80" i="9" s="1"/>
  <c r="IH80" i="9" a="1"/>
  <c r="IH80" i="9" s="1"/>
  <c r="EU80" i="9" a="1"/>
  <c r="EU80" i="9" s="1"/>
  <c r="CJ37" i="9" a="1"/>
  <c r="CJ37" i="9" s="1"/>
  <c r="HT37" i="9" a="1"/>
  <c r="HT37" i="9" s="1"/>
  <c r="HF293" i="9" a="1"/>
  <c r="HF293" i="9" s="1"/>
  <c r="EN293" i="9" a="1"/>
  <c r="EN293" i="9" s="1"/>
  <c r="BO293" i="9" a="1"/>
  <c r="BO293" i="9" s="1"/>
  <c r="AM293" i="9" a="1"/>
  <c r="AM293" i="9" s="1"/>
  <c r="GK293" i="9" a="1"/>
  <c r="GK293" i="9" s="1"/>
  <c r="FB293" i="9" a="1"/>
  <c r="FB293" i="9" s="1"/>
  <c r="HM293" i="9" a="1"/>
  <c r="HM293" i="9" s="1"/>
  <c r="GR293" i="9" a="1"/>
  <c r="GR293" i="9" s="1"/>
  <c r="IO293" i="9" a="1"/>
  <c r="IO293" i="9" s="1"/>
  <c r="DZ293" i="9" a="1"/>
  <c r="DZ293" i="9" s="1"/>
  <c r="DE293" i="9" a="1"/>
  <c r="DE293" i="9" s="1"/>
  <c r="EG293" i="9" a="1"/>
  <c r="EG293" i="9" s="1"/>
  <c r="FP293" i="9" a="1"/>
  <c r="FP293" i="9" s="1"/>
  <c r="BV293" i="9" a="1"/>
  <c r="BV293" i="9" s="1"/>
  <c r="DL293" i="9" a="1"/>
  <c r="DL293" i="9" s="1"/>
  <c r="CX293" i="9" a="1"/>
  <c r="CX293" i="9" s="1"/>
  <c r="CJ293" i="9" a="1"/>
  <c r="CJ293" i="9" s="1"/>
  <c r="BH293" i="9" a="1"/>
  <c r="BH293" i="9" s="1"/>
  <c r="IA293" i="9" a="1"/>
  <c r="IA293" i="9" s="1"/>
  <c r="CX45" i="9" a="1"/>
  <c r="CX45" i="9" s="1"/>
  <c r="CC45" i="9" a="1"/>
  <c r="CC45" i="9" s="1"/>
  <c r="DZ45" i="9" a="1"/>
  <c r="DZ45" i="9" s="1"/>
  <c r="HF45" i="9" a="1"/>
  <c r="HF45" i="9" s="1"/>
  <c r="EU45" i="9" a="1"/>
  <c r="EU45" i="9" s="1"/>
  <c r="FI45" i="9" a="1"/>
  <c r="FI45" i="9" s="1"/>
  <c r="FW45" i="9" a="1"/>
  <c r="FW45" i="9" s="1"/>
  <c r="GD45" i="9" a="1"/>
  <c r="GD45" i="9" s="1"/>
  <c r="FP45" i="9" a="1"/>
  <c r="FP45" i="9" s="1"/>
  <c r="AM45" i="9" a="1"/>
  <c r="AM45" i="9" s="1"/>
  <c r="Y45" i="9" a="1"/>
  <c r="Y45" i="9" s="1"/>
  <c r="DE45" i="9" a="1"/>
  <c r="DE45" i="9" s="1"/>
  <c r="BA45" i="9" a="1"/>
  <c r="BA45" i="9" s="1"/>
  <c r="CJ45" i="9" a="1"/>
  <c r="CJ45" i="9" s="1"/>
  <c r="AF45" i="9" a="1"/>
  <c r="AF45" i="9" s="1"/>
  <c r="IH45" i="9" a="1"/>
  <c r="IH45" i="9" s="1"/>
  <c r="HT45" i="9" a="1"/>
  <c r="HT45" i="9" s="1"/>
  <c r="IO45" i="9" a="1"/>
  <c r="IO45" i="9" s="1"/>
  <c r="DS45" i="9" a="1"/>
  <c r="DS45" i="9" s="1"/>
  <c r="HM45" i="9" a="1"/>
  <c r="HM45" i="9" s="1"/>
  <c r="CQ243" i="9" a="1"/>
  <c r="CQ243" i="9" s="1"/>
  <c r="CQ147" i="9" a="1"/>
  <c r="CQ147" i="9" s="1"/>
  <c r="AT147" i="9" a="1"/>
  <c r="AT147" i="9" s="1"/>
  <c r="DE122" i="9" a="1"/>
  <c r="DE122" i="9" s="1"/>
  <c r="BO107" i="9" a="1"/>
  <c r="BO107" i="9" s="1"/>
  <c r="FB78" i="9" a="1"/>
  <c r="FB78" i="9" s="1"/>
  <c r="EU89" i="9" a="1"/>
  <c r="EU89" i="9" s="1"/>
  <c r="HT243" i="9" a="1"/>
  <c r="HT243" i="9" s="1"/>
  <c r="GD240" i="9" a="1"/>
  <c r="GD240" i="9" s="1"/>
  <c r="DZ243" i="9" a="1"/>
  <c r="DZ243" i="9" s="1"/>
  <c r="CJ203" i="9" a="1"/>
  <c r="CJ203" i="9" s="1"/>
  <c r="GK208" i="9" a="1"/>
  <c r="GK208" i="9" s="1"/>
  <c r="EN176" i="9" a="1"/>
  <c r="EN176" i="9" s="1"/>
  <c r="DS147" i="9" a="1"/>
  <c r="DS147" i="9" s="1"/>
  <c r="EG122" i="9" a="1"/>
  <c r="EG122" i="9" s="1"/>
  <c r="AF112" i="9" a="1"/>
  <c r="AF112" i="9" s="1"/>
  <c r="CQ107" i="9" a="1"/>
  <c r="CQ107" i="9" s="1"/>
  <c r="BO78" i="9" a="1"/>
  <c r="BO78" i="9" s="1"/>
  <c r="IH78" i="9" a="1"/>
  <c r="IH78" i="9" s="1"/>
  <c r="HF78" i="9" a="1"/>
  <c r="HF78" i="9" s="1"/>
  <c r="DE78" i="9" a="1"/>
  <c r="DE78" i="9" s="1"/>
  <c r="FW78" i="9" a="1"/>
  <c r="FW78" i="9" s="1"/>
  <c r="FP78" i="9" a="1"/>
  <c r="FP78" i="9" s="1"/>
  <c r="GY78" i="9" a="1"/>
  <c r="GY78" i="9" s="1"/>
  <c r="DS78" i="9" a="1"/>
  <c r="DS78" i="9" s="1"/>
  <c r="CX78" i="9" a="1"/>
  <c r="CX78" i="9" s="1"/>
  <c r="EG78" i="9" a="1"/>
  <c r="EG78" i="9" s="1"/>
  <c r="GK78" i="9" a="1"/>
  <c r="GK78" i="9" s="1"/>
  <c r="HM78" i="9" a="1"/>
  <c r="HM78" i="9" s="1"/>
  <c r="DZ78" i="9" a="1"/>
  <c r="DZ78" i="9" s="1"/>
  <c r="GR78" i="9" a="1"/>
  <c r="GR78" i="9" s="1"/>
  <c r="Y78" i="9" a="1"/>
  <c r="Y78" i="9" s="1"/>
  <c r="BV78" i="9" a="1"/>
  <c r="BV78" i="9" s="1"/>
  <c r="HT78" i="9" a="1"/>
  <c r="HT78" i="9" s="1"/>
  <c r="AM78" i="9" a="1"/>
  <c r="AM78" i="9" s="1"/>
  <c r="BH78" i="9" a="1"/>
  <c r="BH78" i="9" s="1"/>
  <c r="FI78" i="9" a="1"/>
  <c r="FI78" i="9" s="1"/>
  <c r="GD78" i="9" a="1"/>
  <c r="GD78" i="9" s="1"/>
  <c r="DL78" i="9" a="1"/>
  <c r="DL78" i="9" s="1"/>
  <c r="IO78" i="9" a="1"/>
  <c r="IO78" i="9" s="1"/>
  <c r="CQ78" i="9" a="1"/>
  <c r="CQ78" i="9" s="1"/>
  <c r="AT78" i="9" a="1"/>
  <c r="AT78" i="9" s="1"/>
  <c r="AF78" i="9" a="1"/>
  <c r="AF78" i="9" s="1"/>
  <c r="BA78" i="9" a="1"/>
  <c r="BA78" i="9" s="1"/>
  <c r="DL243" i="9" a="1"/>
  <c r="DL243" i="9" s="1"/>
  <c r="CX243" i="9" a="1"/>
  <c r="CX243" i="9" s="1"/>
  <c r="DZ203" i="9" a="1"/>
  <c r="DZ203" i="9" s="1"/>
  <c r="FB155" i="9" a="1"/>
  <c r="FB155" i="9" s="1"/>
  <c r="FW155" i="9" a="1"/>
  <c r="FW155" i="9" s="1"/>
  <c r="GD147" i="9" a="1"/>
  <c r="GD147" i="9" s="1"/>
  <c r="CC112" i="9" a="1"/>
  <c r="CC112" i="9" s="1"/>
  <c r="BV133" i="9" a="1"/>
  <c r="BV133" i="9" s="1"/>
  <c r="IO89" i="9" a="1"/>
  <c r="IO89" i="9" s="1"/>
  <c r="EU78" i="9" a="1"/>
  <c r="EU78" i="9" s="1"/>
  <c r="HF181" i="9" a="1"/>
  <c r="HF181" i="9" s="1"/>
  <c r="HT122" i="9" a="1"/>
  <c r="HT122" i="9" s="1"/>
  <c r="FW122" i="9" a="1"/>
  <c r="FW122" i="9" s="1"/>
  <c r="DS122" i="9" a="1"/>
  <c r="DS122" i="9" s="1"/>
  <c r="BO122" i="9" a="1"/>
  <c r="BO122" i="9" s="1"/>
  <c r="GR122" i="9" a="1"/>
  <c r="GR122" i="9" s="1"/>
  <c r="FB122" i="9" a="1"/>
  <c r="FB122" i="9" s="1"/>
  <c r="BH122" i="9" a="1"/>
  <c r="BH122" i="9" s="1"/>
  <c r="BA122" i="9" a="1"/>
  <c r="BA122" i="9" s="1"/>
  <c r="DZ122" i="9" a="1"/>
  <c r="DZ122" i="9" s="1"/>
  <c r="Y122" i="9" a="1"/>
  <c r="Y122" i="9" s="1"/>
  <c r="DL122" i="9" a="1"/>
  <c r="DL122" i="9" s="1"/>
  <c r="CX122" i="9" a="1"/>
  <c r="CX122" i="9" s="1"/>
  <c r="EU122" i="9" a="1"/>
  <c r="EU122" i="9" s="1"/>
  <c r="IA122" i="9" a="1"/>
  <c r="IA122" i="9" s="1"/>
  <c r="GK122" i="9" a="1"/>
  <c r="GK122" i="9" s="1"/>
  <c r="CC122" i="9" a="1"/>
  <c r="CC122" i="9" s="1"/>
  <c r="FI122" i="9" a="1"/>
  <c r="FI122" i="9" s="1"/>
  <c r="BV122" i="9" a="1"/>
  <c r="BV122" i="9" s="1"/>
  <c r="AM122" i="9" a="1"/>
  <c r="AM122" i="9" s="1"/>
  <c r="AT122" i="9" a="1"/>
  <c r="AT122" i="9" s="1"/>
  <c r="HM122" i="9" a="1"/>
  <c r="HM122" i="9" s="1"/>
  <c r="IH122" i="9" a="1"/>
  <c r="IH122" i="9" s="1"/>
  <c r="IO122" i="9" a="1"/>
  <c r="IO122" i="9" s="1"/>
  <c r="EN122" i="9" a="1"/>
  <c r="EN122" i="9" s="1"/>
  <c r="GR243" i="9" a="1"/>
  <c r="GR243" i="9" s="1"/>
  <c r="EU243" i="9" a="1"/>
  <c r="EU243" i="9" s="1"/>
  <c r="EN243" i="9" a="1"/>
  <c r="EN243" i="9" s="1"/>
  <c r="DE203" i="9" a="1"/>
  <c r="DE203" i="9" s="1"/>
  <c r="BV181" i="9" a="1"/>
  <c r="BV181" i="9" s="1"/>
  <c r="EN208" i="9" a="1"/>
  <c r="EN208" i="9" s="1"/>
  <c r="CQ155" i="9" a="1"/>
  <c r="CQ155" i="9" s="1"/>
  <c r="DL155" i="9" a="1"/>
  <c r="DL155" i="9" s="1"/>
  <c r="GK147" i="9" a="1"/>
  <c r="GK147" i="9" s="1"/>
  <c r="GD122" i="9" a="1"/>
  <c r="GD122" i="9" s="1"/>
  <c r="FI107" i="9" a="1"/>
  <c r="FI107" i="9" s="1"/>
  <c r="HF144" i="9" a="1"/>
  <c r="HF144" i="9" s="1"/>
  <c r="CQ122" i="9" a="1"/>
  <c r="CQ122" i="9" s="1"/>
  <c r="GY122" i="9" a="1"/>
  <c r="GY122" i="9" s="1"/>
  <c r="GD133" i="9" a="1"/>
  <c r="GD133" i="9" s="1"/>
  <c r="IA78" i="9" a="1"/>
  <c r="IA78" i="9" s="1"/>
  <c r="AF122" i="9" a="1"/>
  <c r="AF122" i="9" s="1"/>
  <c r="EG272" i="9" a="1"/>
  <c r="EG272" i="9" s="1"/>
  <c r="AT243" i="9" a="1"/>
  <c r="AT243" i="9" s="1"/>
  <c r="CC240" i="9" a="1"/>
  <c r="CC240" i="9" s="1"/>
  <c r="AF243" i="9" a="1"/>
  <c r="AF243" i="9" s="1"/>
  <c r="EU203" i="9" a="1"/>
  <c r="EU203" i="9" s="1"/>
  <c r="BA181" i="9" a="1"/>
  <c r="BA181" i="9" s="1"/>
  <c r="AF208" i="9" a="1"/>
  <c r="AF208" i="9" s="1"/>
  <c r="FI155" i="9" a="1"/>
  <c r="FI155" i="9" s="1"/>
  <c r="HM147" i="9" a="1"/>
  <c r="HM147" i="9" s="1"/>
  <c r="HF122" i="9" a="1"/>
  <c r="HF122" i="9" s="1"/>
  <c r="GR107" i="9" a="1"/>
  <c r="GR107" i="9" s="1"/>
  <c r="DE144" i="9" a="1"/>
  <c r="DE144" i="9" s="1"/>
  <c r="CJ122" i="9" a="1"/>
  <c r="CJ122" i="9" s="1"/>
  <c r="DS133" i="9" a="1"/>
  <c r="DS133" i="9" s="1"/>
  <c r="EG89" i="9" a="1"/>
  <c r="EG89" i="9" s="1"/>
  <c r="CC78" i="9" a="1"/>
  <c r="CC78" i="9" s="1"/>
  <c r="GK44" i="9" a="1"/>
  <c r="GK44" i="9" s="1"/>
  <c r="BA44" i="9" a="1"/>
  <c r="BA44" i="9" s="1"/>
  <c r="CC44" i="9" a="1"/>
  <c r="CC44" i="9" s="1"/>
  <c r="EN44" i="9" a="1"/>
  <c r="EN44" i="9" s="1"/>
  <c r="AM44" i="9" a="1"/>
  <c r="AM44" i="9" s="1"/>
  <c r="CQ44" i="9" a="1"/>
  <c r="CQ44" i="9" s="1"/>
  <c r="CJ44" i="9" a="1"/>
  <c r="CJ44" i="9" s="1"/>
  <c r="CX44" i="9" a="1"/>
  <c r="CX44" i="9" s="1"/>
  <c r="BH44" i="9" a="1"/>
  <c r="BH44" i="9" s="1"/>
  <c r="BO44" i="9" a="1"/>
  <c r="BO44" i="9" s="1"/>
  <c r="HM44" i="9" a="1"/>
  <c r="HM44" i="9" s="1"/>
  <c r="EG44" i="9" a="1"/>
  <c r="EG44" i="9" s="1"/>
  <c r="GR44" i="9" a="1"/>
  <c r="GR44" i="9" s="1"/>
  <c r="BV44" i="9" a="1"/>
  <c r="BV44" i="9" s="1"/>
  <c r="AT44" i="9" a="1"/>
  <c r="AT44" i="9" s="1"/>
  <c r="DE12" i="9" a="1"/>
  <c r="DE12" i="9" s="1"/>
  <c r="GY12" i="9" a="1"/>
  <c r="GY12" i="9" s="1"/>
  <c r="HT12" i="9" a="1"/>
  <c r="HT12" i="9" s="1"/>
  <c r="FB12" i="9" a="1"/>
  <c r="FB12" i="9" s="1"/>
  <c r="HF12" i="9" a="1"/>
  <c r="HF12" i="9" s="1"/>
  <c r="EN204" i="9" a="1"/>
  <c r="EN204" i="9" s="1"/>
  <c r="CX204" i="9" a="1"/>
  <c r="CX204" i="9" s="1"/>
  <c r="BA140" i="9" a="1"/>
  <c r="BA140" i="9" s="1"/>
  <c r="CX140" i="9" a="1"/>
  <c r="CX140" i="9" s="1"/>
  <c r="FP108" i="9" a="1"/>
  <c r="FP108" i="9" s="1"/>
  <c r="IO108" i="9" a="1"/>
  <c r="IO108" i="9" s="1"/>
  <c r="BO108" i="9" a="1"/>
  <c r="BO108" i="9" s="1"/>
  <c r="BV108" i="9" a="1"/>
  <c r="BV108" i="9" s="1"/>
  <c r="CX108" i="9" a="1"/>
  <c r="CX108" i="9" s="1"/>
  <c r="DZ108" i="9" a="1"/>
  <c r="DZ108" i="9" s="1"/>
  <c r="AF108" i="9" a="1"/>
  <c r="AF108" i="9" s="1"/>
  <c r="FW108" i="9" a="1"/>
  <c r="FW108" i="9" s="1"/>
  <c r="CJ76" i="9" a="1"/>
  <c r="CJ76" i="9" s="1"/>
  <c r="DZ76" i="9" a="1"/>
  <c r="DZ76" i="9" s="1"/>
  <c r="BH76" i="9" a="1"/>
  <c r="BH76" i="9" s="1"/>
  <c r="DE76" i="9" a="1"/>
  <c r="DE76" i="9" s="1"/>
  <c r="IH76" i="9" a="1"/>
  <c r="IH76" i="9" s="1"/>
  <c r="BO76" i="9" a="1"/>
  <c r="BO76" i="9" s="1"/>
  <c r="IO76" i="9" a="1"/>
  <c r="IO76" i="9" s="1"/>
  <c r="BA76" i="9" a="1"/>
  <c r="BA76" i="9" s="1"/>
  <c r="EU33" i="9" a="1"/>
  <c r="EU33" i="9" s="1"/>
  <c r="DZ33" i="9" a="1"/>
  <c r="DZ33" i="9" s="1"/>
  <c r="CQ33" i="9" a="1"/>
  <c r="CQ33" i="9" s="1"/>
  <c r="DL33" i="9" a="1"/>
  <c r="DL33" i="9" s="1"/>
  <c r="DS33" i="9" a="1"/>
  <c r="DS33" i="9" s="1"/>
  <c r="IH43" i="9" a="1"/>
  <c r="IH43" i="9" s="1"/>
  <c r="EG43" i="9" a="1"/>
  <c r="EG43" i="9" s="1"/>
  <c r="GK43" i="9" a="1"/>
  <c r="GK43" i="9" s="1"/>
  <c r="FW43" i="9" a="1"/>
  <c r="FW43" i="9" s="1"/>
  <c r="GD43" i="9" a="1"/>
  <c r="GD43" i="9" s="1"/>
  <c r="AF43" i="9" a="1"/>
  <c r="AF43" i="9" s="1"/>
  <c r="FI43" i="9" a="1"/>
  <c r="FI43" i="9" s="1"/>
  <c r="DL43" i="9" a="1"/>
  <c r="DL43" i="9" s="1"/>
  <c r="BO43" i="9" a="1"/>
  <c r="BO43" i="9" s="1"/>
  <c r="GY43" i="9" a="1"/>
  <c r="GY43" i="9" s="1"/>
  <c r="HM43" i="9" a="1"/>
  <c r="HM43" i="9" s="1"/>
  <c r="GR92" i="9" a="1"/>
  <c r="GR92" i="9" s="1"/>
  <c r="HM92" i="9" a="1"/>
  <c r="HM92" i="9" s="1"/>
  <c r="FI60" i="9" a="1"/>
  <c r="FI60" i="9" s="1"/>
  <c r="GR60" i="9" a="1"/>
  <c r="GR60" i="9" s="1"/>
  <c r="AT108" i="9" a="1"/>
  <c r="AT108" i="9" s="1"/>
  <c r="DE108" i="9" a="1"/>
  <c r="DE108" i="9" s="1"/>
  <c r="CC108" i="9" a="1"/>
  <c r="CC108" i="9" s="1"/>
  <c r="HF108" i="9" a="1"/>
  <c r="HF108" i="9" s="1"/>
  <c r="DL92" i="9" a="1"/>
  <c r="DL92" i="9" s="1"/>
  <c r="IH92" i="9" a="1"/>
  <c r="IH92" i="9" s="1"/>
  <c r="Y76" i="9" a="1"/>
  <c r="Y76" i="9" s="1"/>
  <c r="DE44" i="9" a="1"/>
  <c r="DE44" i="9" s="1"/>
  <c r="AF44" i="9" a="1"/>
  <c r="AF44" i="9" s="1"/>
  <c r="Y44" i="9" a="1"/>
  <c r="Y44" i="9" s="1"/>
  <c r="FI33" i="9" a="1"/>
  <c r="FI33" i="9" s="1"/>
  <c r="EG12" i="9" a="1"/>
  <c r="EG12" i="9" s="1"/>
  <c r="CC13" i="9" a="1"/>
  <c r="CC13" i="9" s="1"/>
  <c r="IH13" i="9" a="1"/>
  <c r="IH13" i="9" s="1"/>
  <c r="DS284" i="9" a="1"/>
  <c r="DS284" i="9" s="1"/>
  <c r="FW220" i="9" a="1"/>
  <c r="FW220" i="9" s="1"/>
  <c r="Y252" i="9" a="1"/>
  <c r="Y252" i="9" s="1"/>
  <c r="FB44" i="9" a="1"/>
  <c r="FB44" i="9" s="1"/>
  <c r="IA12" i="9" a="1"/>
  <c r="IA12" i="9" s="1"/>
  <c r="GK13" i="9" a="1"/>
  <c r="GK13" i="9" s="1"/>
  <c r="AM284" i="9" a="1"/>
  <c r="AM284" i="9" s="1"/>
  <c r="GD220" i="9" a="1"/>
  <c r="GD220" i="9" s="1"/>
  <c r="CX101" i="9" a="1"/>
  <c r="CX101" i="9" s="1"/>
  <c r="HF101" i="9" a="1"/>
  <c r="HF101" i="9" s="1"/>
  <c r="HM101" i="9" a="1"/>
  <c r="HM101" i="9" s="1"/>
  <c r="AM101" i="9" a="1"/>
  <c r="AM101" i="9" s="1"/>
  <c r="HT101" i="9" a="1"/>
  <c r="HT101" i="9" s="1"/>
  <c r="BH101" i="9" a="1"/>
  <c r="BH101" i="9" s="1"/>
  <c r="EN101" i="9" a="1"/>
  <c r="EN101" i="9" s="1"/>
  <c r="IH101" i="9" a="1"/>
  <c r="IH101" i="9" s="1"/>
  <c r="GR101" i="9" a="1"/>
  <c r="GR101" i="9" s="1"/>
  <c r="GD101" i="9" a="1"/>
  <c r="GD101" i="9" s="1"/>
  <c r="DL101" i="9" a="1"/>
  <c r="DL101" i="9" s="1"/>
  <c r="CJ101" i="9" a="1"/>
  <c r="CJ101" i="9" s="1"/>
  <c r="EU101" i="9" a="1"/>
  <c r="EU101" i="9" s="1"/>
  <c r="DS79" i="9" a="1"/>
  <c r="DS79" i="9" s="1"/>
  <c r="FI79" i="9" a="1"/>
  <c r="FI79" i="9" s="1"/>
  <c r="GK79" i="9" a="1"/>
  <c r="GK79" i="9" s="1"/>
  <c r="HM79" i="9" a="1"/>
  <c r="HM79" i="9" s="1"/>
  <c r="AF79" i="9" a="1"/>
  <c r="AF79" i="9" s="1"/>
  <c r="FP79" i="9" a="1"/>
  <c r="FP79" i="9" s="1"/>
  <c r="DL79" i="9" a="1"/>
  <c r="DL79" i="9" s="1"/>
  <c r="GD79" i="9" a="1"/>
  <c r="GD79" i="9" s="1"/>
  <c r="HF79" i="9" a="1"/>
  <c r="HF79" i="9" s="1"/>
  <c r="IO79" i="9" a="1"/>
  <c r="IO79" i="9" s="1"/>
  <c r="CX79" i="9" a="1"/>
  <c r="CX79" i="9" s="1"/>
  <c r="Y79" i="9" a="1"/>
  <c r="Y79" i="9" s="1"/>
  <c r="BA79" i="9" a="1"/>
  <c r="BA79" i="9" s="1"/>
  <c r="Y55" i="9" a="1"/>
  <c r="Y55" i="9" s="1"/>
  <c r="IA55" i="9" a="1"/>
  <c r="IA55" i="9" s="1"/>
  <c r="HT55" i="9" a="1"/>
  <c r="HT55" i="9" s="1"/>
  <c r="HM55" i="9" a="1"/>
  <c r="HM55" i="9" s="1"/>
  <c r="IH55" i="9" a="1"/>
  <c r="IH55" i="9" s="1"/>
  <c r="IO55" i="9" a="1"/>
  <c r="IO55" i="9" s="1"/>
  <c r="BA55" i="9" a="1"/>
  <c r="BA55" i="9" s="1"/>
  <c r="DS55" i="9" a="1"/>
  <c r="DS55" i="9" s="1"/>
  <c r="CJ55" i="9" a="1"/>
  <c r="CJ55" i="9" s="1"/>
  <c r="CC55" i="9" a="1"/>
  <c r="CC55" i="9" s="1"/>
  <c r="DZ55" i="9" a="1"/>
  <c r="DZ55" i="9" s="1"/>
  <c r="GR55" i="9" a="1"/>
  <c r="GR55" i="9" s="1"/>
  <c r="DE55" i="9" a="1"/>
  <c r="DE55" i="9" s="1"/>
  <c r="IO106" i="9" a="1"/>
  <c r="IO106" i="9" s="1"/>
  <c r="FW106" i="9" a="1"/>
  <c r="FW106" i="9" s="1"/>
  <c r="EN106" i="9" a="1"/>
  <c r="EN106" i="9" s="1"/>
  <c r="CJ58" i="9" a="1"/>
  <c r="CJ58" i="9" s="1"/>
  <c r="FB58" i="9" a="1"/>
  <c r="FB58" i="9" s="1"/>
  <c r="EU58" i="9" a="1"/>
  <c r="EU58" i="9" s="1"/>
  <c r="BH58" i="9" a="1"/>
  <c r="BH58" i="9" s="1"/>
  <c r="GR58" i="9" a="1"/>
  <c r="GR58" i="9" s="1"/>
  <c r="IA58" i="9" a="1"/>
  <c r="IA58" i="9" s="1"/>
  <c r="FP58" i="9" a="1"/>
  <c r="FP58" i="9" s="1"/>
  <c r="IH58" i="9" a="1"/>
  <c r="IH58" i="9" s="1"/>
  <c r="GY58" i="9" a="1"/>
  <c r="GY58" i="9" s="1"/>
  <c r="EG58" i="9" a="1"/>
  <c r="EG58" i="9" s="1"/>
  <c r="CX58" i="9" a="1"/>
  <c r="CX58" i="9" s="1"/>
  <c r="BO58" i="9" a="1"/>
  <c r="BO58" i="9" s="1"/>
  <c r="DE58" i="9" a="1"/>
  <c r="DE58" i="9" s="1"/>
  <c r="DL58" i="9" a="1"/>
  <c r="DL58" i="9" s="1"/>
  <c r="AT92" i="9" a="1"/>
  <c r="AT92" i="9" s="1"/>
  <c r="EU60" i="9" a="1"/>
  <c r="EU60" i="9" s="1"/>
  <c r="HM108" i="9" a="1"/>
  <c r="HM108" i="9" s="1"/>
  <c r="IA108" i="9" a="1"/>
  <c r="IA108" i="9" s="1"/>
  <c r="GY108" i="9" a="1"/>
  <c r="GY108" i="9" s="1"/>
  <c r="DL76" i="9" a="1"/>
  <c r="DL76" i="9" s="1"/>
  <c r="GY44" i="9" a="1"/>
  <c r="GY44" i="9" s="1"/>
  <c r="FP44" i="9" a="1"/>
  <c r="FP44" i="9" s="1"/>
  <c r="CC33" i="9" a="1"/>
  <c r="CC33" i="9" s="1"/>
  <c r="GD33" i="9" a="1"/>
  <c r="GD33" i="9" s="1"/>
  <c r="IH12" i="9" a="1"/>
  <c r="IH12" i="9" s="1"/>
  <c r="CQ204" i="9" a="1"/>
  <c r="CQ204" i="9" s="1"/>
  <c r="CX220" i="9" a="1"/>
  <c r="CX220" i="9" s="1"/>
  <c r="GK167" i="9" a="1"/>
  <c r="GK167" i="9" s="1"/>
  <c r="HM167" i="9" a="1"/>
  <c r="HM167" i="9" s="1"/>
  <c r="HT167" i="9" a="1"/>
  <c r="HT167" i="9" s="1"/>
  <c r="IH167" i="9" a="1"/>
  <c r="IH167" i="9" s="1"/>
  <c r="AT167" i="9" a="1"/>
  <c r="AT167" i="9" s="1"/>
  <c r="BA143" i="9" a="1"/>
  <c r="BA143" i="9" s="1"/>
  <c r="CX143" i="9" a="1"/>
  <c r="CX143" i="9" s="1"/>
  <c r="HF143" i="9" a="1"/>
  <c r="HF143" i="9" s="1"/>
  <c r="FB143" i="9" a="1"/>
  <c r="FB143" i="9" s="1"/>
  <c r="GK143" i="9" a="1"/>
  <c r="GK143" i="9" s="1"/>
  <c r="EN143" i="9" a="1"/>
  <c r="EN143" i="9" s="1"/>
  <c r="HT143" i="9" a="1"/>
  <c r="HT143" i="9" s="1"/>
  <c r="IO143" i="9" a="1"/>
  <c r="IO143" i="9" s="1"/>
  <c r="CJ143" i="9" a="1"/>
  <c r="CJ143" i="9" s="1"/>
  <c r="AT143" i="9" a="1"/>
  <c r="AT143" i="9" s="1"/>
  <c r="FB121" i="9" a="1"/>
  <c r="FB121" i="9" s="1"/>
  <c r="EN121" i="9" a="1"/>
  <c r="EN121" i="9" s="1"/>
  <c r="GY28" i="9" a="1"/>
  <c r="GY28" i="9" s="1"/>
  <c r="IA284" i="9" a="1"/>
  <c r="IA284" i="9" s="1"/>
  <c r="IH284" i="9" a="1"/>
  <c r="IH284" i="9" s="1"/>
  <c r="BO284" i="9" a="1"/>
  <c r="BO284" i="9" s="1"/>
  <c r="HF284" i="9" a="1"/>
  <c r="HF284" i="9" s="1"/>
  <c r="GR284" i="9" a="1"/>
  <c r="GR284" i="9" s="1"/>
  <c r="HT284" i="9" a="1"/>
  <c r="HT284" i="9" s="1"/>
  <c r="BV284" i="9" a="1"/>
  <c r="BV284" i="9" s="1"/>
  <c r="DZ284" i="9" a="1"/>
  <c r="DZ284" i="9" s="1"/>
  <c r="FW284" i="9" a="1"/>
  <c r="FW284" i="9" s="1"/>
  <c r="DL284" i="9" a="1"/>
  <c r="DL284" i="9" s="1"/>
  <c r="CJ284" i="9" a="1"/>
  <c r="CJ284" i="9" s="1"/>
  <c r="CX284" i="9" a="1"/>
  <c r="CX284" i="9" s="1"/>
  <c r="EU252" i="9" a="1"/>
  <c r="EU252" i="9" s="1"/>
  <c r="CX252" i="9" a="1"/>
  <c r="CX252" i="9" s="1"/>
  <c r="GD252" i="9" a="1"/>
  <c r="GD252" i="9" s="1"/>
  <c r="GK252" i="9" a="1"/>
  <c r="GK252" i="9" s="1"/>
  <c r="HT252" i="9" a="1"/>
  <c r="HT252" i="9" s="1"/>
  <c r="DS252" i="9" a="1"/>
  <c r="DS252" i="9" s="1"/>
  <c r="GY252" i="9" a="1"/>
  <c r="GY252" i="9" s="1"/>
  <c r="GK220" i="9" a="1"/>
  <c r="GK220" i="9" s="1"/>
  <c r="BA220" i="9" a="1"/>
  <c r="BA220" i="9" s="1"/>
  <c r="CJ220" i="9" a="1"/>
  <c r="CJ220" i="9" s="1"/>
  <c r="AT220" i="9" a="1"/>
  <c r="AT220" i="9" s="1"/>
  <c r="FI220" i="9" a="1"/>
  <c r="FI220" i="9" s="1"/>
  <c r="DZ220" i="9" a="1"/>
  <c r="DZ220" i="9" s="1"/>
  <c r="EU220" i="9" a="1"/>
  <c r="EU220" i="9" s="1"/>
  <c r="DE220" i="9" a="1"/>
  <c r="DE220" i="9" s="1"/>
  <c r="HT220" i="9" a="1"/>
  <c r="HT220" i="9" s="1"/>
  <c r="IA188" i="9" a="1"/>
  <c r="IA188" i="9" s="1"/>
  <c r="FW188" i="9" a="1"/>
  <c r="FW188" i="9" s="1"/>
  <c r="CC188" i="9" a="1"/>
  <c r="CC188" i="9" s="1"/>
  <c r="DS156" i="9" a="1"/>
  <c r="DS156" i="9" s="1"/>
  <c r="HM156" i="9" a="1"/>
  <c r="HM156" i="9" s="1"/>
  <c r="BH156" i="9" a="1"/>
  <c r="BH156" i="9" s="1"/>
  <c r="IA124" i="9" a="1"/>
  <c r="IA124" i="9" s="1"/>
  <c r="HM124" i="9" a="1"/>
  <c r="HM124" i="9" s="1"/>
  <c r="GY124" i="9" a="1"/>
  <c r="GY124" i="9" s="1"/>
  <c r="AT124" i="9" a="1"/>
  <c r="AT124" i="9" s="1"/>
  <c r="IH124" i="9" a="1"/>
  <c r="IH124" i="9" s="1"/>
  <c r="BH92" i="9" a="1"/>
  <c r="BH92" i="9" s="1"/>
  <c r="FI92" i="9" a="1"/>
  <c r="FI92" i="9" s="1"/>
  <c r="GD92" i="9" a="1"/>
  <c r="GD92" i="9" s="1"/>
  <c r="DE92" i="9" a="1"/>
  <c r="DE92" i="9" s="1"/>
  <c r="HF92" i="9" a="1"/>
  <c r="HF92" i="9" s="1"/>
  <c r="CC92" i="9" a="1"/>
  <c r="CC92" i="9" s="1"/>
  <c r="CX92" i="9" a="1"/>
  <c r="CX92" i="9" s="1"/>
  <c r="GK92" i="9" a="1"/>
  <c r="GK92" i="9" s="1"/>
  <c r="EN92" i="9" a="1"/>
  <c r="EN92" i="9" s="1"/>
  <c r="BO92" i="9" a="1"/>
  <c r="BO92" i="9" s="1"/>
  <c r="EU92" i="9" a="1"/>
  <c r="EU92" i="9" s="1"/>
  <c r="FW60" i="9" a="1"/>
  <c r="FW60" i="9" s="1"/>
  <c r="DS60" i="9" a="1"/>
  <c r="DS60" i="9" s="1"/>
  <c r="CX60" i="9" a="1"/>
  <c r="CX60" i="9" s="1"/>
  <c r="CJ60" i="9" a="1"/>
  <c r="CJ60" i="9" s="1"/>
  <c r="DE60" i="9" a="1"/>
  <c r="DE60" i="9" s="1"/>
  <c r="CQ60" i="9" a="1"/>
  <c r="CQ60" i="9" s="1"/>
  <c r="AT60" i="9" a="1"/>
  <c r="AT60" i="9" s="1"/>
  <c r="BO60" i="9" a="1"/>
  <c r="BO60" i="9" s="1"/>
  <c r="DL60" i="9" a="1"/>
  <c r="DL60" i="9" s="1"/>
  <c r="CC60" i="9" a="1"/>
  <c r="CC60" i="9" s="1"/>
  <c r="HT13" i="9" a="1"/>
  <c r="HT13" i="9" s="1"/>
  <c r="FW13" i="9" a="1"/>
  <c r="FW13" i="9" s="1"/>
  <c r="GD13" i="9" a="1"/>
  <c r="GD13" i="9" s="1"/>
  <c r="IA13" i="9" a="1"/>
  <c r="IA13" i="9" s="1"/>
  <c r="EU295" i="9" a="1"/>
  <c r="EU295" i="9" s="1"/>
  <c r="DZ295" i="9" a="1"/>
  <c r="DZ295" i="9" s="1"/>
  <c r="DL294" i="9" a="1"/>
  <c r="DL294" i="9" s="1"/>
  <c r="GR294" i="9" a="1"/>
  <c r="GR294" i="9" s="1"/>
  <c r="AF294" i="9" a="1"/>
  <c r="AF294" i="9" s="1"/>
  <c r="IA27" i="9" a="1"/>
  <c r="IA27" i="9" s="1"/>
  <c r="CJ27" i="9" a="1"/>
  <c r="CJ27" i="9" s="1"/>
  <c r="DZ92" i="9" a="1"/>
  <c r="DZ92" i="9" s="1"/>
  <c r="IA92" i="9" a="1"/>
  <c r="IA92" i="9" s="1"/>
  <c r="AM60" i="9" a="1"/>
  <c r="AM60" i="9" s="1"/>
  <c r="AF60" i="9" a="1"/>
  <c r="AF60" i="9" s="1"/>
  <c r="CQ108" i="9" a="1"/>
  <c r="CQ108" i="9" s="1"/>
  <c r="DL108" i="9" a="1"/>
  <c r="DL108" i="9" s="1"/>
  <c r="HT108" i="9" a="1"/>
  <c r="HT108" i="9" s="1"/>
  <c r="AF76" i="9" a="1"/>
  <c r="AF76" i="9" s="1"/>
  <c r="FW44" i="9" a="1"/>
  <c r="FW44" i="9" s="1"/>
  <c r="GK33" i="9" a="1"/>
  <c r="GK33" i="9" s="1"/>
  <c r="EU12" i="9" a="1"/>
  <c r="EU12" i="9" s="1"/>
  <c r="CJ252" i="9" a="1"/>
  <c r="CJ252" i="9" s="1"/>
  <c r="EU284" i="9" a="1"/>
  <c r="EU284" i="9" s="1"/>
  <c r="CQ124" i="9" a="1"/>
  <c r="CQ124" i="9" s="1"/>
  <c r="IO92" i="9" a="1"/>
  <c r="IO92" i="9" s="1"/>
  <c r="EN76" i="9" a="1"/>
  <c r="EN76" i="9" s="1"/>
  <c r="IH60" i="9" a="1"/>
  <c r="IH60" i="9" s="1"/>
  <c r="EN43" i="9" a="1"/>
  <c r="EN43" i="9" s="1"/>
  <c r="CJ106" i="9" a="1"/>
  <c r="CJ106" i="9" s="1"/>
  <c r="FB101" i="9" a="1"/>
  <c r="FB101" i="9" s="1"/>
  <c r="CC79" i="9" a="1"/>
  <c r="CC79" i="9" s="1"/>
  <c r="BO103" i="9" a="1"/>
  <c r="BO103" i="9" s="1"/>
  <c r="FP135" i="9" a="1"/>
  <c r="FP135" i="9" s="1"/>
  <c r="DL135" i="9" a="1"/>
  <c r="DL135" i="9" s="1"/>
  <c r="FP53" i="9" a="1"/>
  <c r="FP53" i="9" s="1"/>
  <c r="HM53" i="9" a="1"/>
  <c r="HM53" i="9" s="1"/>
  <c r="IH53" i="9" a="1"/>
  <c r="IH53" i="9" s="1"/>
  <c r="HT53" i="9" a="1"/>
  <c r="HT53" i="9" s="1"/>
  <c r="GY53" i="9" a="1"/>
  <c r="GY53" i="9" s="1"/>
  <c r="DL219" i="9" a="1"/>
  <c r="DL219" i="9" s="1"/>
  <c r="BA219" i="9" a="1"/>
  <c r="BA219" i="9" s="1"/>
  <c r="EN219" i="9" a="1"/>
  <c r="EN219" i="9" s="1"/>
  <c r="CQ219" i="9" a="1"/>
  <c r="CQ219" i="9" s="1"/>
  <c r="GD199" i="9" a="1"/>
  <c r="GD199" i="9" s="1"/>
  <c r="GY199" i="9" a="1"/>
  <c r="GY199" i="9" s="1"/>
  <c r="IO199" i="9" a="1"/>
  <c r="IO199" i="9" s="1"/>
  <c r="BV129" i="9" a="1"/>
  <c r="BV129" i="9" s="1"/>
  <c r="CQ129" i="9" a="1"/>
  <c r="CQ129" i="9" s="1"/>
  <c r="AM129" i="9" a="1"/>
  <c r="AM129" i="9" s="1"/>
  <c r="IH129" i="9" a="1"/>
  <c r="IH129" i="9" s="1"/>
  <c r="GR129" i="9" a="1"/>
  <c r="GR129" i="9" s="1"/>
  <c r="IA129" i="9" a="1"/>
  <c r="IA129" i="9" s="1"/>
  <c r="CX85" i="9" a="1"/>
  <c r="CX85" i="9" s="1"/>
  <c r="BV85" i="9" a="1"/>
  <c r="BV85" i="9" s="1"/>
  <c r="BA85" i="9" a="1"/>
  <c r="BA85" i="9" s="1"/>
  <c r="DE85" i="9" a="1"/>
  <c r="DE85" i="9" s="1"/>
  <c r="IA85" i="9" a="1"/>
  <c r="IA85" i="9" s="1"/>
  <c r="IH85" i="9" a="1"/>
  <c r="IH85" i="9" s="1"/>
  <c r="GK85" i="9" a="1"/>
  <c r="GK85" i="9" s="1"/>
  <c r="HF36" i="9" a="1"/>
  <c r="HF36" i="9" s="1"/>
  <c r="HT36" i="9" a="1"/>
  <c r="HT36" i="9" s="1"/>
  <c r="DZ36" i="9" a="1"/>
  <c r="DZ36" i="9" s="1"/>
  <c r="CX296" i="9" a="1"/>
  <c r="CX296" i="9" s="1"/>
  <c r="CJ296" i="9" a="1"/>
  <c r="CJ296" i="9" s="1"/>
  <c r="HT228" i="9" a="1"/>
  <c r="HT228" i="9" s="1"/>
  <c r="EN228" i="9" a="1"/>
  <c r="EN228" i="9" s="1"/>
  <c r="GK196" i="9" a="1"/>
  <c r="GK196" i="9" s="1"/>
  <c r="BV196" i="9" a="1"/>
  <c r="BV196" i="9" s="1"/>
  <c r="BH196" i="9" a="1"/>
  <c r="BH196" i="9" s="1"/>
  <c r="GD132" i="9" a="1"/>
  <c r="GD132" i="9" s="1"/>
  <c r="EU132" i="9" a="1"/>
  <c r="EU132" i="9" s="1"/>
  <c r="IH68" i="9" a="1"/>
  <c r="IH68" i="9" s="1"/>
  <c r="FP68" i="9" a="1"/>
  <c r="FP68" i="9" s="1"/>
  <c r="GK68" i="9" a="1"/>
  <c r="GK68" i="9" s="1"/>
  <c r="BV68" i="9" a="1"/>
  <c r="BV68" i="9" s="1"/>
  <c r="BA291" i="9" a="1"/>
  <c r="BA291" i="9" s="1"/>
  <c r="CX291" i="9" a="1"/>
  <c r="CX291" i="9" s="1"/>
  <c r="FB35" i="9" a="1"/>
  <c r="FB35" i="9" s="1"/>
  <c r="IA35" i="9" a="1"/>
  <c r="IA35" i="9" s="1"/>
  <c r="HT35" i="9" a="1"/>
  <c r="HT35" i="9" s="1"/>
  <c r="GK35" i="9" a="1"/>
  <c r="GK35" i="9" s="1"/>
  <c r="IA19" i="9" a="1"/>
  <c r="IA19" i="9" s="1"/>
  <c r="CQ19" i="9" a="1"/>
  <c r="CQ19" i="9" s="1"/>
  <c r="AM173" i="9" a="1"/>
  <c r="AM173" i="9" s="1"/>
  <c r="BV173" i="9" a="1"/>
  <c r="BV173" i="9" s="1"/>
  <c r="DL173" i="9" a="1"/>
  <c r="DL173" i="9" s="1"/>
  <c r="GD131" i="9" a="1"/>
  <c r="GD131" i="9" s="1"/>
  <c r="IH131" i="9" a="1"/>
  <c r="IH131" i="9" s="1"/>
  <c r="AF131" i="9" a="1"/>
  <c r="AF131" i="9" s="1"/>
  <c r="IO38" i="9" a="1"/>
  <c r="IO38" i="9" s="1"/>
  <c r="EG38" i="9" a="1"/>
  <c r="EG38" i="9" s="1"/>
  <c r="FB38" i="9" a="1"/>
  <c r="FB38" i="9" s="1"/>
  <c r="GY38" i="9" a="1"/>
  <c r="GY38" i="9" s="1"/>
  <c r="CJ38" i="9" a="1"/>
  <c r="CJ38" i="9" s="1"/>
  <c r="EU261" i="9" a="1"/>
  <c r="EU261" i="9" s="1"/>
  <c r="GK261" i="9" a="1"/>
  <c r="GK261" i="9" s="1"/>
  <c r="BA217" i="9" a="1"/>
  <c r="BA217" i="9" s="1"/>
  <c r="EN217" i="9" a="1"/>
  <c r="EN217" i="9" s="1"/>
  <c r="HT32" i="9" a="1"/>
  <c r="HT32" i="9" s="1"/>
  <c r="IA32" i="9" a="1"/>
  <c r="IA32" i="9" s="1"/>
  <c r="GK128" i="9" a="1"/>
  <c r="GK128" i="9" s="1"/>
  <c r="CJ128" i="9" a="1"/>
  <c r="CJ128" i="9" s="1"/>
  <c r="CJ96" i="9" a="1"/>
  <c r="CJ96" i="9" s="1"/>
  <c r="EN96" i="9" a="1"/>
  <c r="EN96" i="9" s="1"/>
  <c r="FI96" i="9" a="1"/>
  <c r="FI96" i="9" s="1"/>
  <c r="FW64" i="9" a="1"/>
  <c r="FW64" i="9" s="1"/>
  <c r="FI64" i="9" a="1"/>
  <c r="FI64" i="9" s="1"/>
  <c r="IH31" i="9" a="1"/>
  <c r="IH31" i="9" s="1"/>
  <c r="FW31" i="9" a="1"/>
  <c r="FW31" i="9" s="1"/>
  <c r="DE31" i="9" a="1"/>
  <c r="DE31" i="9" s="1"/>
  <c r="GK15" i="9" a="1"/>
  <c r="GK15" i="9" s="1"/>
  <c r="HM15" i="9" a="1"/>
  <c r="HM15" i="9" s="1"/>
  <c r="GK221" i="9" a="1"/>
  <c r="GK221" i="9" s="1"/>
  <c r="CQ221" i="9" a="1"/>
  <c r="CQ221" i="9" s="1"/>
  <c r="GD32" i="9" a="1"/>
  <c r="GD32" i="9" s="1"/>
  <c r="EG36" i="9" a="1"/>
  <c r="EG36" i="9" s="1"/>
  <c r="GY36" i="9" a="1"/>
  <c r="GY36" i="9" s="1"/>
  <c r="IH32" i="9" a="1"/>
  <c r="IH32" i="9" s="1"/>
  <c r="CQ296" i="9" a="1"/>
  <c r="CQ296" i="9" s="1"/>
  <c r="EG267" i="9" a="1"/>
  <c r="EG267" i="9" s="1"/>
  <c r="CX68" i="9" a="1"/>
  <c r="CX68" i="9" s="1"/>
  <c r="CJ31" i="9" a="1"/>
  <c r="CJ31" i="9" s="1"/>
  <c r="BO231" i="9" a="1"/>
  <c r="BO231" i="9" s="1"/>
  <c r="EU231" i="9" a="1"/>
  <c r="EU231" i="9" s="1"/>
  <c r="GK209" i="9" a="1"/>
  <c r="GK209" i="9" s="1"/>
  <c r="GD209" i="9" a="1"/>
  <c r="GD209" i="9" s="1"/>
  <c r="HT189" i="9" a="1"/>
  <c r="HT189" i="9" s="1"/>
  <c r="CQ189" i="9" a="1"/>
  <c r="CQ189" i="9" s="1"/>
  <c r="GR189" i="9" a="1"/>
  <c r="GR189" i="9" s="1"/>
  <c r="HT77" i="9" a="1"/>
  <c r="HT77" i="9" s="1"/>
  <c r="CC77" i="9" a="1"/>
  <c r="CC77" i="9" s="1"/>
  <c r="DZ77" i="9" a="1"/>
  <c r="DZ77" i="9" s="1"/>
  <c r="AF77" i="9" a="1"/>
  <c r="AF77" i="9" s="1"/>
  <c r="IH36" i="9" a="1"/>
  <c r="IH36" i="9" s="1"/>
  <c r="GY32" i="9" a="1"/>
  <c r="GY32" i="9" s="1"/>
  <c r="GD296" i="9" a="1"/>
  <c r="GD296" i="9" s="1"/>
  <c r="CX228" i="9" a="1"/>
  <c r="CX228" i="9" s="1"/>
  <c r="IA267" i="9" a="1"/>
  <c r="IA267" i="9" s="1"/>
  <c r="AT132" i="9" a="1"/>
  <c r="AT132" i="9" s="1"/>
  <c r="FW68" i="9" a="1"/>
  <c r="FW68" i="9" s="1"/>
  <c r="FB201" i="9" a="1"/>
  <c r="FB201" i="9" s="1"/>
  <c r="BO201" i="9" a="1"/>
  <c r="BO201" i="9" s="1"/>
  <c r="DS151" i="9" a="1"/>
  <c r="DS151" i="9" s="1"/>
  <c r="CJ151" i="9" a="1"/>
  <c r="CJ151" i="9" s="1"/>
  <c r="BO151" i="9" a="1"/>
  <c r="BO151" i="9" s="1"/>
  <c r="IH109" i="9" a="1"/>
  <c r="IH109" i="9" s="1"/>
  <c r="IA109" i="9" a="1"/>
  <c r="IA109" i="9" s="1"/>
  <c r="CX109" i="9" a="1"/>
  <c r="CX109" i="9" s="1"/>
  <c r="HF109" i="9" a="1"/>
  <c r="HF109" i="9" s="1"/>
  <c r="AF109" i="9" a="1"/>
  <c r="AF109" i="9" s="1"/>
  <c r="BA69" i="9" a="1"/>
  <c r="BA69" i="9" s="1"/>
  <c r="AF69" i="9" a="1"/>
  <c r="AF69" i="9" s="1"/>
  <c r="EU65" i="9" a="1"/>
  <c r="EU65" i="9" s="1"/>
  <c r="FI65" i="9" a="1"/>
  <c r="FI65" i="9" s="1"/>
  <c r="GD65" i="9" a="1"/>
  <c r="GD65" i="9" s="1"/>
  <c r="EN65" i="9" a="1"/>
  <c r="EN65" i="9" s="1"/>
  <c r="FB87" i="9" a="1"/>
  <c r="FB87" i="9" s="1"/>
  <c r="GD87" i="9" a="1"/>
  <c r="GD87" i="9" s="1"/>
  <c r="GY222" i="9" a="1"/>
  <c r="GY222" i="9" s="1"/>
  <c r="CJ222" i="9" a="1"/>
  <c r="CJ222" i="9" s="1"/>
  <c r="DL152" i="9" a="1"/>
  <c r="DL152" i="9" s="1"/>
  <c r="IO152" i="9" a="1"/>
  <c r="IO152" i="9" s="1"/>
  <c r="GY34" i="9" a="1"/>
  <c r="GY34" i="9" s="1"/>
  <c r="IH34" i="9" a="1"/>
  <c r="IH34" i="9" s="1"/>
  <c r="EG257" i="9" a="1"/>
  <c r="EG257" i="9" s="1"/>
  <c r="DZ257" i="9" a="1"/>
  <c r="DZ257" i="9" s="1"/>
  <c r="BV26" i="9" a="1"/>
  <c r="BV26" i="9" s="1"/>
  <c r="FW26" i="9" a="1"/>
  <c r="FW26" i="9" s="1"/>
  <c r="HT82" i="9" a="1"/>
  <c r="HT82" i="9" s="1"/>
  <c r="EN82" i="9" a="1"/>
  <c r="EN82" i="9" s="1"/>
  <c r="AT82" i="9" a="1"/>
  <c r="AT82" i="9" s="1"/>
  <c r="FI250" i="9" a="1"/>
  <c r="FI250" i="9" s="1"/>
  <c r="HT250" i="9" a="1"/>
  <c r="HT250" i="9" s="1"/>
  <c r="Y250" i="9" a="1"/>
  <c r="Y250" i="9" s="1"/>
  <c r="FW218" i="9" a="1"/>
  <c r="FW218" i="9" s="1"/>
  <c r="IH218" i="9" a="1"/>
  <c r="IH218" i="9" s="1"/>
  <c r="EN218" i="9" a="1"/>
  <c r="EN218" i="9" s="1"/>
  <c r="GY270" i="9" a="1"/>
  <c r="GY270" i="9" s="1"/>
  <c r="IA270" i="9" a="1"/>
  <c r="IA270" i="9" s="1"/>
  <c r="DL174" i="9" a="1"/>
  <c r="DL174" i="9" s="1"/>
  <c r="HM174" i="9" a="1"/>
  <c r="HM174" i="9" s="1"/>
  <c r="FB102" i="9" a="1"/>
  <c r="FB102" i="9" s="1"/>
  <c r="EG102" i="9" a="1"/>
  <c r="EG102" i="9" s="1"/>
  <c r="GR54" i="9" a="1"/>
  <c r="GR54" i="9" s="1"/>
  <c r="IO54" i="9" a="1"/>
  <c r="IO54" i="9" s="1"/>
  <c r="IO88" i="9" a="1"/>
  <c r="IO88" i="9" s="1"/>
  <c r="HM88" i="9" a="1"/>
  <c r="HM88" i="9" s="1"/>
  <c r="IA88" i="9" a="1"/>
  <c r="IA88" i="9" s="1"/>
  <c r="IH88" i="9" a="1"/>
  <c r="IH88" i="9" s="1"/>
  <c r="BO56" i="9" a="1"/>
  <c r="BO56" i="9" s="1"/>
  <c r="GY56" i="9" a="1"/>
  <c r="GY56" i="9" s="1"/>
  <c r="HT24" i="9" a="1"/>
  <c r="HT24" i="9" s="1"/>
  <c r="DE3" i="9" a="1"/>
  <c r="DE3" i="9" s="1"/>
  <c r="EU239" i="9" a="1"/>
  <c r="EU239" i="9" s="1"/>
  <c r="HT197" i="9" a="1"/>
  <c r="HT197" i="9" s="1"/>
  <c r="GK152" i="9" a="1"/>
  <c r="GK152" i="9" s="1"/>
  <c r="CQ87" i="9" a="1"/>
  <c r="CQ87" i="9" s="1"/>
  <c r="IA152" i="9" a="1"/>
  <c r="IA152" i="9" s="1"/>
  <c r="EG274" i="9" a="1"/>
  <c r="EG274" i="9" s="1"/>
  <c r="CQ197" i="9" a="1"/>
  <c r="CQ197" i="9" s="1"/>
  <c r="GK23" i="9" a="1"/>
  <c r="GK23" i="9" s="1"/>
  <c r="AT197" i="9" a="1"/>
  <c r="AT197" i="9" s="1"/>
  <c r="EN111" i="9" a="1"/>
  <c r="EN111" i="9" s="1"/>
  <c r="FB111" i="9" a="1"/>
  <c r="FB111" i="9" s="1"/>
  <c r="EN91" i="9" a="1"/>
  <c r="EN91" i="9" s="1"/>
  <c r="CQ91" i="9" a="1"/>
  <c r="CQ91" i="9" s="1"/>
  <c r="FW91" i="9" a="1"/>
  <c r="FW91" i="9" s="1"/>
  <c r="EU73" i="9" a="1"/>
  <c r="EU73" i="9" s="1"/>
  <c r="IA73" i="9" a="1"/>
  <c r="IA73" i="9" s="1"/>
  <c r="DS46" i="9" a="1"/>
  <c r="DS46" i="9" s="1"/>
  <c r="HM46" i="9" a="1"/>
  <c r="HM46" i="9" s="1"/>
  <c r="BV49" i="9" a="1"/>
  <c r="BV49" i="9" s="1"/>
  <c r="DZ49" i="9" a="1"/>
  <c r="DZ49" i="9" s="1"/>
  <c r="Y166" i="9" a="1"/>
  <c r="Y166" i="9" s="1"/>
  <c r="DE166" i="9" a="1"/>
  <c r="DE166" i="9" s="1"/>
  <c r="BO234" i="9" a="1"/>
  <c r="BO234" i="9" s="1"/>
  <c r="GK234" i="9" a="1"/>
  <c r="GK234" i="9" s="1"/>
  <c r="EN170" i="9" a="1"/>
  <c r="EN170" i="9" s="1"/>
  <c r="FB170" i="9" a="1"/>
  <c r="FB170" i="9" s="1"/>
  <c r="BH170" i="9" a="1"/>
  <c r="BH170" i="9" s="1"/>
  <c r="DZ30" i="9" a="1"/>
  <c r="DZ30" i="9" s="1"/>
  <c r="HT251" i="9" a="1"/>
  <c r="HT251" i="9" s="1"/>
  <c r="AM229" i="9" a="1"/>
  <c r="AM229" i="9" s="1"/>
  <c r="BV229" i="9" a="1"/>
  <c r="BV229" i="9" s="1"/>
  <c r="GY229" i="9" a="1"/>
  <c r="GY229" i="9" s="1"/>
  <c r="Y229" i="9" a="1"/>
  <c r="Y229" i="9" s="1"/>
  <c r="IA229" i="9" a="1"/>
  <c r="IA229" i="9" s="1"/>
  <c r="CC209" i="9" a="1"/>
  <c r="CC209" i="9" s="1"/>
  <c r="DL209" i="9" a="1"/>
  <c r="DL209" i="9" s="1"/>
  <c r="EG209" i="9" a="1"/>
  <c r="EG209" i="9" s="1"/>
  <c r="FP195" i="9" a="1"/>
  <c r="FP195" i="9" s="1"/>
  <c r="DL195" i="9" a="1"/>
  <c r="DL195" i="9" s="1"/>
  <c r="DS195" i="9" a="1"/>
  <c r="DS195" i="9" s="1"/>
  <c r="DZ61" i="9" a="1"/>
  <c r="DZ61" i="9" s="1"/>
  <c r="HM7" i="9" a="1"/>
  <c r="HM7" i="9" s="1"/>
  <c r="DZ7" i="9" a="1"/>
  <c r="DZ7" i="9" s="1"/>
  <c r="EU7" i="9" a="1"/>
  <c r="EU7" i="9" s="1"/>
  <c r="CJ7" i="9" a="1"/>
  <c r="CJ7" i="9" s="1"/>
  <c r="Y205" i="9" a="1"/>
  <c r="Y205" i="9" s="1"/>
  <c r="FP205" i="9" a="1"/>
  <c r="FP205" i="9" s="1"/>
  <c r="HT205" i="9" a="1"/>
  <c r="HT205" i="9" s="1"/>
  <c r="GD205" i="9" a="1"/>
  <c r="GD205" i="9" s="1"/>
  <c r="AF193" i="9" a="1"/>
  <c r="AF193" i="9" s="1"/>
  <c r="IH193" i="9" a="1"/>
  <c r="IH193" i="9" s="1"/>
  <c r="CC193" i="9" a="1"/>
  <c r="CC193" i="9" s="1"/>
  <c r="FW193" i="9" a="1"/>
  <c r="FW193" i="9" s="1"/>
  <c r="CC149" i="9" a="1"/>
  <c r="CC149" i="9" s="1"/>
  <c r="HM149" i="9" a="1"/>
  <c r="HM149" i="9" s="1"/>
  <c r="BH149" i="9" a="1"/>
  <c r="BH149" i="9" s="1"/>
  <c r="GD149" i="9" a="1"/>
  <c r="GD149" i="9" s="1"/>
  <c r="EN149" i="9" a="1"/>
  <c r="EN149" i="9" s="1"/>
  <c r="DS149" i="9" a="1"/>
  <c r="DS149" i="9" s="1"/>
  <c r="EG149" i="9" a="1"/>
  <c r="EG149" i="9" s="1"/>
  <c r="CX149" i="9" a="1"/>
  <c r="CX149" i="9" s="1"/>
  <c r="CJ149" i="9" a="1"/>
  <c r="CJ149" i="9" s="1"/>
  <c r="CQ149" i="9" a="1"/>
  <c r="CQ149" i="9" s="1"/>
  <c r="BV149" i="9" a="1"/>
  <c r="BV149" i="9" s="1"/>
  <c r="FI149" i="9" a="1"/>
  <c r="FI149" i="9" s="1"/>
  <c r="Y149" i="9" a="1"/>
  <c r="Y149" i="9" s="1"/>
  <c r="GY149" i="9" a="1"/>
  <c r="GY149" i="9" s="1"/>
  <c r="DE149" i="9" a="1"/>
  <c r="DE149" i="9" s="1"/>
  <c r="HF149" i="9" a="1"/>
  <c r="HF149" i="9" s="1"/>
  <c r="EU127" i="9" a="1"/>
  <c r="EU127" i="9" s="1"/>
  <c r="HM127" i="9" a="1"/>
  <c r="HM127" i="9" s="1"/>
  <c r="HF127" i="9" a="1"/>
  <c r="HF127" i="9" s="1"/>
  <c r="FI127" i="9" a="1"/>
  <c r="FI127" i="9" s="1"/>
  <c r="DS127" i="9" a="1"/>
  <c r="DS127" i="9" s="1"/>
  <c r="IA127" i="9" a="1"/>
  <c r="IA127" i="9" s="1"/>
  <c r="BV127" i="9" a="1"/>
  <c r="BV127" i="9" s="1"/>
  <c r="CC10" i="9" a="1"/>
  <c r="CC10" i="9" s="1"/>
  <c r="CQ10" i="9" a="1"/>
  <c r="CQ10" i="9" s="1"/>
  <c r="DZ10" i="9" a="1"/>
  <c r="DZ10" i="9" s="1"/>
  <c r="FW10" i="9" a="1"/>
  <c r="FW10" i="9" s="1"/>
  <c r="GD10" i="9" a="1"/>
  <c r="GD10" i="9" s="1"/>
  <c r="GY90" i="9" a="1"/>
  <c r="GY90" i="9" s="1"/>
  <c r="IO90" i="9" a="1"/>
  <c r="IO90" i="9" s="1"/>
  <c r="GK90" i="9" a="1"/>
  <c r="GK90" i="9" s="1"/>
  <c r="IH90" i="9" a="1"/>
  <c r="IH90" i="9" s="1"/>
  <c r="BH90" i="9" a="1"/>
  <c r="BH90" i="9" s="1"/>
  <c r="FW90" i="9" a="1"/>
  <c r="FW90" i="9" s="1"/>
  <c r="BA90" i="9" a="1"/>
  <c r="BA90" i="9" s="1"/>
  <c r="AF90" i="9" a="1"/>
  <c r="AF90" i="9" s="1"/>
  <c r="BO90" i="9" a="1"/>
  <c r="BO90" i="9" s="1"/>
  <c r="Y90" i="9" a="1"/>
  <c r="Y90" i="9" s="1"/>
  <c r="HT90" i="9" a="1"/>
  <c r="HT90" i="9" s="1"/>
  <c r="EU90" i="9" a="1"/>
  <c r="EU90" i="9" s="1"/>
  <c r="AT90" i="9" a="1"/>
  <c r="AT90" i="9" s="1"/>
  <c r="FI90" i="9" a="1"/>
  <c r="FI90" i="9" s="1"/>
  <c r="FB90" i="9" a="1"/>
  <c r="FB90" i="9" s="1"/>
  <c r="GR90" i="9" a="1"/>
  <c r="GR90" i="9" s="1"/>
  <c r="AM90" i="9" a="1"/>
  <c r="AM90" i="9" s="1"/>
  <c r="CQ90" i="9" a="1"/>
  <c r="CQ90" i="9" s="1"/>
  <c r="EG90" i="9" a="1"/>
  <c r="EG90" i="9" s="1"/>
  <c r="CC90" i="9" a="1"/>
  <c r="CC90" i="9" s="1"/>
  <c r="FP90" i="9" a="1"/>
  <c r="FP90" i="9" s="1"/>
  <c r="HM90" i="9" a="1"/>
  <c r="HM90" i="9" s="1"/>
  <c r="HF90" i="9" a="1"/>
  <c r="HF90" i="9" s="1"/>
  <c r="DS90" i="9" a="1"/>
  <c r="DS90" i="9" s="1"/>
  <c r="DL90" i="9" a="1"/>
  <c r="DL90" i="9" s="1"/>
  <c r="DE90" i="9" a="1"/>
  <c r="DE90" i="9" s="1"/>
  <c r="DE226" i="9" a="1"/>
  <c r="DE226" i="9" s="1"/>
  <c r="FP226" i="9" a="1"/>
  <c r="FP226" i="9" s="1"/>
  <c r="DZ226" i="9" a="1"/>
  <c r="DZ226" i="9" s="1"/>
  <c r="FI226" i="9" a="1"/>
  <c r="FI226" i="9" s="1"/>
  <c r="GR226" i="9" a="1"/>
  <c r="GR226" i="9" s="1"/>
  <c r="GD226" i="9" a="1"/>
  <c r="GD226" i="9" s="1"/>
  <c r="AT226" i="9" a="1"/>
  <c r="AT226" i="9" s="1"/>
  <c r="DL226" i="9" a="1"/>
  <c r="DL226" i="9" s="1"/>
  <c r="HM226" i="9" a="1"/>
  <c r="HM226" i="9" s="1"/>
  <c r="BH226" i="9" a="1"/>
  <c r="BH226" i="9" s="1"/>
  <c r="CC226" i="9" a="1"/>
  <c r="CC226" i="9" s="1"/>
  <c r="IO226" i="9" a="1"/>
  <c r="IO226" i="9" s="1"/>
  <c r="IH226" i="9" a="1"/>
  <c r="IH226" i="9" s="1"/>
  <c r="BV226" i="9" a="1"/>
  <c r="BV226" i="9" s="1"/>
  <c r="EN226" i="9" a="1"/>
  <c r="EN226" i="9" s="1"/>
  <c r="EU226" i="9" a="1"/>
  <c r="EU226" i="9" s="1"/>
  <c r="Y226" i="9" a="1"/>
  <c r="Y226" i="9" s="1"/>
  <c r="BO226" i="9" a="1"/>
  <c r="BO226" i="9" s="1"/>
  <c r="GK194" i="9" a="1"/>
  <c r="GK194" i="9" s="1"/>
  <c r="DE194" i="9" a="1"/>
  <c r="DE194" i="9" s="1"/>
  <c r="AT194" i="9" a="1"/>
  <c r="AT194" i="9" s="1"/>
  <c r="AM194" i="9" a="1"/>
  <c r="AM194" i="9" s="1"/>
  <c r="IO194" i="9" a="1"/>
  <c r="IO194" i="9" s="1"/>
  <c r="IH194" i="9" a="1"/>
  <c r="IH194" i="9" s="1"/>
  <c r="FP194" i="9" a="1"/>
  <c r="FP194" i="9" s="1"/>
  <c r="EU126" i="9" a="1"/>
  <c r="EU126" i="9" s="1"/>
  <c r="CJ126" i="9" a="1"/>
  <c r="CJ126" i="9" s="1"/>
  <c r="FI126" i="9" a="1"/>
  <c r="FI126" i="9" s="1"/>
  <c r="DL126" i="9" a="1"/>
  <c r="DL126" i="9" s="1"/>
  <c r="DZ126" i="9" a="1"/>
  <c r="DZ126" i="9" s="1"/>
  <c r="HM126" i="9" a="1"/>
  <c r="HM126" i="9" s="1"/>
  <c r="GK126" i="9" a="1"/>
  <c r="GK126" i="9" s="1"/>
  <c r="Y126" i="9" a="1"/>
  <c r="Y126" i="9" s="1"/>
  <c r="CX126" i="9" a="1"/>
  <c r="CX126" i="9" s="1"/>
  <c r="EN126" i="9" a="1"/>
  <c r="EN126" i="9" s="1"/>
  <c r="HT126" i="9" a="1"/>
  <c r="HT126" i="9" s="1"/>
  <c r="FP126" i="9" a="1"/>
  <c r="FP126" i="9" s="1"/>
  <c r="BV126" i="9" a="1"/>
  <c r="BV126" i="9" s="1"/>
  <c r="DE126" i="9" a="1"/>
  <c r="DE126" i="9" s="1"/>
  <c r="EG126" i="9" a="1"/>
  <c r="EG126" i="9" s="1"/>
  <c r="IO126" i="9" a="1"/>
  <c r="IO126" i="9" s="1"/>
  <c r="AT126" i="9" a="1"/>
  <c r="AT126" i="9" s="1"/>
  <c r="AF126" i="9" a="1"/>
  <c r="AF126" i="9" s="1"/>
  <c r="HF126" i="9" a="1"/>
  <c r="HF126" i="9" s="1"/>
  <c r="CQ126" i="9" a="1"/>
  <c r="CQ126" i="9" s="1"/>
  <c r="BO126" i="9" a="1"/>
  <c r="BO126" i="9" s="1"/>
  <c r="EU94" i="9" a="1"/>
  <c r="EU94" i="9" s="1"/>
  <c r="HF94" i="9" a="1"/>
  <c r="HF94" i="9" s="1"/>
  <c r="AT94" i="9" a="1"/>
  <c r="AT94" i="9" s="1"/>
  <c r="HM94" i="9" a="1"/>
  <c r="HM94" i="9" s="1"/>
  <c r="FB94" i="9" a="1"/>
  <c r="FB94" i="9" s="1"/>
  <c r="CQ94" i="9" a="1"/>
  <c r="CQ94" i="9" s="1"/>
  <c r="BH94" i="9" a="1"/>
  <c r="BH94" i="9" s="1"/>
  <c r="IA94" i="9" a="1"/>
  <c r="IA94" i="9" s="1"/>
  <c r="GY94" i="9" a="1"/>
  <c r="GY94" i="9" s="1"/>
  <c r="FW94" i="9" a="1"/>
  <c r="FW94" i="9" s="1"/>
  <c r="BV94" i="9" a="1"/>
  <c r="BV94" i="9" s="1"/>
  <c r="GD251" i="9" a="1"/>
  <c r="GD251" i="9" s="1"/>
  <c r="AF229" i="9" a="1"/>
  <c r="AF229" i="9" s="1"/>
  <c r="AF209" i="9" a="1"/>
  <c r="AF209" i="9" s="1"/>
  <c r="GR209" i="9" a="1"/>
  <c r="GR209" i="9" s="1"/>
  <c r="FB195" i="9" a="1"/>
  <c r="FB195" i="9" s="1"/>
  <c r="DS7" i="9" a="1"/>
  <c r="DS7" i="9" s="1"/>
  <c r="AF127" i="9" a="1"/>
  <c r="AF127" i="9" s="1"/>
  <c r="EU16" i="9" a="1"/>
  <c r="EU16" i="9" s="1"/>
  <c r="FI272" i="9" a="1"/>
  <c r="FI272" i="9" s="1"/>
  <c r="EN272" i="9" a="1"/>
  <c r="EN272" i="9" s="1"/>
  <c r="IH240" i="9" a="1"/>
  <c r="IH240" i="9" s="1"/>
  <c r="GR240" i="9" a="1"/>
  <c r="GR240" i="9" s="1"/>
  <c r="HF240" i="9" a="1"/>
  <c r="HF240" i="9" s="1"/>
  <c r="FI240" i="9" a="1"/>
  <c r="FI240" i="9" s="1"/>
  <c r="FW240" i="9" a="1"/>
  <c r="FW240" i="9" s="1"/>
  <c r="BH240" i="9" a="1"/>
  <c r="BH240" i="9" s="1"/>
  <c r="EG240" i="9" a="1"/>
  <c r="EG240" i="9" s="1"/>
  <c r="CX240" i="9" a="1"/>
  <c r="CX240" i="9" s="1"/>
  <c r="GR208" i="9" a="1"/>
  <c r="GR208" i="9" s="1"/>
  <c r="IH208" i="9" a="1"/>
  <c r="IH208" i="9" s="1"/>
  <c r="DS208" i="9" a="1"/>
  <c r="DS208" i="9" s="1"/>
  <c r="AM208" i="9" a="1"/>
  <c r="AM208" i="9" s="1"/>
  <c r="EG176" i="9" a="1"/>
  <c r="EG176" i="9" s="1"/>
  <c r="CX176" i="9" a="1"/>
  <c r="CX176" i="9" s="1"/>
  <c r="BA176" i="9" a="1"/>
  <c r="BA176" i="9" s="1"/>
  <c r="HT176" i="9" a="1"/>
  <c r="HT176" i="9" s="1"/>
  <c r="HM176" i="9" a="1"/>
  <c r="HM176" i="9" s="1"/>
  <c r="BO176" i="9" a="1"/>
  <c r="BO176" i="9" s="1"/>
  <c r="CC176" i="9" a="1"/>
  <c r="CC176" i="9" s="1"/>
  <c r="GD176" i="9" a="1"/>
  <c r="GD176" i="9" s="1"/>
  <c r="GR176" i="9" a="1"/>
  <c r="GR176" i="9" s="1"/>
  <c r="DE176" i="9" a="1"/>
  <c r="DE176" i="9" s="1"/>
  <c r="FB176" i="9" a="1"/>
  <c r="FB176" i="9" s="1"/>
  <c r="CJ176" i="9" a="1"/>
  <c r="CJ176" i="9" s="1"/>
  <c r="CQ176" i="9" a="1"/>
  <c r="CQ176" i="9" s="1"/>
  <c r="AM176" i="9" a="1"/>
  <c r="AM176" i="9" s="1"/>
  <c r="FW176" i="9" a="1"/>
  <c r="FW176" i="9" s="1"/>
  <c r="BH144" i="9" a="1"/>
  <c r="BH144" i="9" s="1"/>
  <c r="CQ144" i="9" a="1"/>
  <c r="CQ144" i="9" s="1"/>
  <c r="CC144" i="9" a="1"/>
  <c r="CC144" i="9" s="1"/>
  <c r="FW144" i="9" a="1"/>
  <c r="FW144" i="9" s="1"/>
  <c r="AF144" i="9" a="1"/>
  <c r="AF144" i="9" s="1"/>
  <c r="FI144" i="9" a="1"/>
  <c r="FI144" i="9" s="1"/>
  <c r="GD144" i="9" a="1"/>
  <c r="GD144" i="9" s="1"/>
  <c r="CX144" i="9" a="1"/>
  <c r="CX144" i="9" s="1"/>
  <c r="HT144" i="9" a="1"/>
  <c r="HT144" i="9" s="1"/>
  <c r="IO144" i="9" a="1"/>
  <c r="IO144" i="9" s="1"/>
  <c r="BA144" i="9" a="1"/>
  <c r="BA144" i="9" s="1"/>
  <c r="EU144" i="9" a="1"/>
  <c r="EU144" i="9" s="1"/>
  <c r="BO144" i="9" a="1"/>
  <c r="BO144" i="9" s="1"/>
  <c r="GR144" i="9" a="1"/>
  <c r="GR144" i="9" s="1"/>
  <c r="EG144" i="9" a="1"/>
  <c r="EG144" i="9" s="1"/>
  <c r="IA144" i="9" a="1"/>
  <c r="IA144" i="9" s="1"/>
  <c r="BV144" i="9" a="1"/>
  <c r="BV144" i="9" s="1"/>
  <c r="EN144" i="9" a="1"/>
  <c r="EN144" i="9" s="1"/>
  <c r="IH144" i="9" a="1"/>
  <c r="IH144" i="9" s="1"/>
  <c r="DS144" i="9" a="1"/>
  <c r="DS144" i="9" s="1"/>
  <c r="HM144" i="9" a="1"/>
  <c r="HM144" i="9" s="1"/>
  <c r="AM112" i="9" a="1"/>
  <c r="AM112" i="9" s="1"/>
  <c r="EG112" i="9" a="1"/>
  <c r="EG112" i="9" s="1"/>
  <c r="FW112" i="9" a="1"/>
  <c r="FW112" i="9" s="1"/>
  <c r="CQ112" i="9" a="1"/>
  <c r="CQ112" i="9" s="1"/>
  <c r="IA112" i="9" a="1"/>
  <c r="IA112" i="9" s="1"/>
  <c r="DZ112" i="9" a="1"/>
  <c r="DZ112" i="9" s="1"/>
  <c r="FB112" i="9" a="1"/>
  <c r="FB112" i="9" s="1"/>
  <c r="HM112" i="9" a="1"/>
  <c r="HM112" i="9" s="1"/>
  <c r="BO112" i="9" a="1"/>
  <c r="BO112" i="9" s="1"/>
  <c r="IO112" i="9" a="1"/>
  <c r="IO112" i="9" s="1"/>
  <c r="CJ112" i="9" a="1"/>
  <c r="CJ112" i="9" s="1"/>
  <c r="GY112" i="9" a="1"/>
  <c r="GY112" i="9" s="1"/>
  <c r="FP112" i="9" a="1"/>
  <c r="FP112" i="9" s="1"/>
  <c r="EN112" i="9" a="1"/>
  <c r="EN112" i="9" s="1"/>
  <c r="IH112" i="9" a="1"/>
  <c r="IH112" i="9" s="1"/>
  <c r="CX112" i="9" a="1"/>
  <c r="CX112" i="9" s="1"/>
  <c r="DE112" i="9" a="1"/>
  <c r="DE112" i="9" s="1"/>
  <c r="AT112" i="9" a="1"/>
  <c r="AT112" i="9" s="1"/>
  <c r="GD80" i="9" a="1"/>
  <c r="GD80" i="9" s="1"/>
  <c r="FW80" i="9" a="1"/>
  <c r="FW80" i="9" s="1"/>
  <c r="AF80" i="9" a="1"/>
  <c r="AF80" i="9" s="1"/>
  <c r="IA80" i="9" a="1"/>
  <c r="IA80" i="9" s="1"/>
  <c r="AT80" i="9" a="1"/>
  <c r="AT80" i="9" s="1"/>
  <c r="BA80" i="9" a="1"/>
  <c r="BA80" i="9" s="1"/>
  <c r="AM80" i="9" a="1"/>
  <c r="AM80" i="9" s="1"/>
  <c r="FP80" i="9" a="1"/>
  <c r="FP80" i="9" s="1"/>
  <c r="CJ80" i="9" a="1"/>
  <c r="CJ80" i="9" s="1"/>
  <c r="CQ80" i="9" a="1"/>
  <c r="CQ80" i="9" s="1"/>
  <c r="CC80" i="9" a="1"/>
  <c r="CC80" i="9" s="1"/>
  <c r="EG80" i="9" a="1"/>
  <c r="EG80" i="9" s="1"/>
  <c r="HF80" i="9" a="1"/>
  <c r="HF80" i="9" s="1"/>
  <c r="EN80" i="9" a="1"/>
  <c r="EN80" i="9" s="1"/>
  <c r="Y80" i="9" a="1"/>
  <c r="Y80" i="9" s="1"/>
  <c r="IO80" i="9" a="1"/>
  <c r="IO80" i="9" s="1"/>
  <c r="FB80" i="9" a="1"/>
  <c r="FB80" i="9" s="1"/>
  <c r="DS80" i="9" a="1"/>
  <c r="DS80" i="9" s="1"/>
  <c r="BV80" i="9" a="1"/>
  <c r="BV80" i="9" s="1"/>
  <c r="HM80" i="9" a="1"/>
  <c r="HM80" i="9" s="1"/>
  <c r="DL80" i="9" a="1"/>
  <c r="DL80" i="9" s="1"/>
  <c r="CX80" i="9" a="1"/>
  <c r="CX80" i="9" s="1"/>
  <c r="FI80" i="9" a="1"/>
  <c r="FI80" i="9" s="1"/>
  <c r="HT80" i="9" a="1"/>
  <c r="HT80" i="9" s="1"/>
  <c r="DE80" i="9" a="1"/>
  <c r="DE80" i="9" s="1"/>
  <c r="GR80" i="9" a="1"/>
  <c r="GR80" i="9" s="1"/>
  <c r="GY80" i="9" a="1"/>
  <c r="GY80" i="9" s="1"/>
  <c r="DZ80" i="9" a="1"/>
  <c r="DZ80" i="9" s="1"/>
  <c r="BV37" i="9" a="1"/>
  <c r="BV37" i="9" s="1"/>
  <c r="IO37" i="9" a="1"/>
  <c r="IO37" i="9" s="1"/>
  <c r="CC37" i="9" a="1"/>
  <c r="CC37" i="9" s="1"/>
  <c r="HF37" i="9" a="1"/>
  <c r="HF37" i="9" s="1"/>
  <c r="EG37" i="9" a="1"/>
  <c r="EG37" i="9" s="1"/>
  <c r="IA37" i="9" a="1"/>
  <c r="IA37" i="9" s="1"/>
  <c r="GK37" i="9" a="1"/>
  <c r="GK37" i="9" s="1"/>
  <c r="HM37" i="9" a="1"/>
  <c r="HM37" i="9" s="1"/>
  <c r="FW37" i="9" a="1"/>
  <c r="FW37" i="9" s="1"/>
  <c r="DE37" i="9" a="1"/>
  <c r="DE37" i="9" s="1"/>
  <c r="DZ37" i="9" a="1"/>
  <c r="DZ37" i="9" s="1"/>
  <c r="CJ9" i="9" a="1"/>
  <c r="CJ9" i="9" s="1"/>
  <c r="DZ9" i="9" a="1"/>
  <c r="DZ9" i="9" s="1"/>
  <c r="GR9" i="9" a="1"/>
  <c r="GR9" i="9" s="1"/>
  <c r="EU9" i="9" a="1"/>
  <c r="EU9" i="9" s="1"/>
  <c r="IA9" i="9" a="1"/>
  <c r="IA9" i="9" s="1"/>
  <c r="FW9" i="9" a="1"/>
  <c r="FW9" i="9" s="1"/>
  <c r="CQ9" i="9" a="1"/>
  <c r="CQ9" i="9" s="1"/>
  <c r="GR195" i="9" a="1"/>
  <c r="GR195" i="9" s="1"/>
  <c r="Y195" i="9" a="1"/>
  <c r="Y195" i="9" s="1"/>
  <c r="CX229" i="9" a="1"/>
  <c r="CX229" i="9" s="1"/>
  <c r="GD229" i="9" a="1"/>
  <c r="GD229" i="9" s="1"/>
  <c r="HT229" i="9" a="1"/>
  <c r="HT229" i="9" s="1"/>
  <c r="EN229" i="9" a="1"/>
  <c r="EN229" i="9" s="1"/>
  <c r="CJ229" i="9" a="1"/>
  <c r="CJ229" i="9" s="1"/>
  <c r="HF229" i="9" a="1"/>
  <c r="HF229" i="9" s="1"/>
  <c r="EU209" i="9" a="1"/>
  <c r="EU209" i="9" s="1"/>
  <c r="CJ209" i="9" a="1"/>
  <c r="CJ209" i="9" s="1"/>
  <c r="FP209" i="9" a="1"/>
  <c r="FP209" i="9" s="1"/>
  <c r="IA209" i="9" a="1"/>
  <c r="IA209" i="9" s="1"/>
  <c r="DZ209" i="9" a="1"/>
  <c r="DZ209" i="9" s="1"/>
  <c r="HT209" i="9" a="1"/>
  <c r="HT209" i="9" s="1"/>
  <c r="BO209" i="9" a="1"/>
  <c r="BO209" i="9" s="1"/>
  <c r="FP61" i="9" a="1"/>
  <c r="FP61" i="9" s="1"/>
  <c r="HT61" i="9" a="1"/>
  <c r="HT61" i="9" s="1"/>
  <c r="IA61" i="9" a="1"/>
  <c r="IA61" i="9" s="1"/>
  <c r="BH61" i="9" a="1"/>
  <c r="BH61" i="9" s="1"/>
  <c r="CC61" i="9" a="1"/>
  <c r="CC61" i="9" s="1"/>
  <c r="CX61" i="9" a="1"/>
  <c r="CX61" i="9" s="1"/>
  <c r="CQ61" i="9" a="1"/>
  <c r="CQ61" i="9" s="1"/>
  <c r="BA61" i="9" a="1"/>
  <c r="BA61" i="9" s="1"/>
  <c r="BV61" i="9" a="1"/>
  <c r="BV61" i="9" s="1"/>
  <c r="DL61" i="9" a="1"/>
  <c r="DL61" i="9" s="1"/>
  <c r="GY61" i="9" a="1"/>
  <c r="GY61" i="9" s="1"/>
  <c r="IO61" i="9" a="1"/>
  <c r="IO61" i="9" s="1"/>
  <c r="Y61" i="9" a="1"/>
  <c r="Y61" i="9" s="1"/>
  <c r="AT61" i="9" a="1"/>
  <c r="AT61" i="9" s="1"/>
  <c r="AM61" i="9" a="1"/>
  <c r="AM61" i="9" s="1"/>
  <c r="GR61" i="9" a="1"/>
  <c r="GR61" i="9" s="1"/>
  <c r="HM61" i="9" a="1"/>
  <c r="HM61" i="9" s="1"/>
  <c r="IH61" i="9" a="1"/>
  <c r="IH61" i="9" s="1"/>
  <c r="AF61" i="9" a="1"/>
  <c r="AF61" i="9" s="1"/>
  <c r="EU61" i="9" a="1"/>
  <c r="EU61" i="9" s="1"/>
  <c r="GK61" i="9" a="1"/>
  <c r="GK61" i="9" s="1"/>
  <c r="HF61" i="9" a="1"/>
  <c r="HF61" i="9" s="1"/>
  <c r="BO61" i="9" a="1"/>
  <c r="BO61" i="9" s="1"/>
  <c r="EG61" i="9" a="1"/>
  <c r="EG61" i="9" s="1"/>
  <c r="FB61" i="9" a="1"/>
  <c r="FB61" i="9" s="1"/>
  <c r="FW61" i="9" a="1"/>
  <c r="FW61" i="9" s="1"/>
  <c r="DZ229" i="9" a="1"/>
  <c r="DZ229" i="9" s="1"/>
  <c r="EG229" i="9" a="1"/>
  <c r="EG229" i="9" s="1"/>
  <c r="DS209" i="9" a="1"/>
  <c r="DS209" i="9" s="1"/>
  <c r="EU195" i="9" a="1"/>
  <c r="EU195" i="9" s="1"/>
  <c r="GY195" i="9" a="1"/>
  <c r="GY195" i="9" s="1"/>
  <c r="BA195" i="9" a="1"/>
  <c r="BA195" i="9" s="1"/>
  <c r="AT195" i="9" a="1"/>
  <c r="AT195" i="9" s="1"/>
  <c r="AM195" i="9" a="1"/>
  <c r="AM195" i="9" s="1"/>
  <c r="DZ149" i="9" a="1"/>
  <c r="DZ149" i="9" s="1"/>
  <c r="FW149" i="9" a="1"/>
  <c r="FW149" i="9" s="1"/>
  <c r="BO127" i="9" a="1"/>
  <c r="BO127" i="9" s="1"/>
  <c r="FI61" i="9" a="1"/>
  <c r="FI61" i="9" s="1"/>
  <c r="BV90" i="9" a="1"/>
  <c r="BV90" i="9" s="1"/>
  <c r="HT10" i="9" a="1"/>
  <c r="HT10" i="9" s="1"/>
  <c r="IO149" i="9" a="1"/>
  <c r="IO149" i="9" s="1"/>
  <c r="DS258" i="9" a="1"/>
  <c r="DS258" i="9" s="1"/>
  <c r="DS61" i="9" a="1"/>
  <c r="DS61" i="9" s="1"/>
  <c r="BH80" i="9" a="1"/>
  <c r="BH80" i="9" s="1"/>
  <c r="CQ40" i="9" a="1"/>
  <c r="CQ40" i="9" s="1"/>
  <c r="BH40" i="9" a="1"/>
  <c r="BH40" i="9" s="1"/>
  <c r="BV40" i="9" a="1"/>
  <c r="BV40" i="9" s="1"/>
  <c r="HT40" i="9" a="1"/>
  <c r="HT40" i="9" s="1"/>
  <c r="DS40" i="9" a="1"/>
  <c r="DS40" i="9" s="1"/>
  <c r="Y40" i="9" a="1"/>
  <c r="Y40" i="9" s="1"/>
  <c r="AT40" i="9" a="1"/>
  <c r="AT40" i="9" s="1"/>
  <c r="HM40" i="9" a="1"/>
  <c r="HM40" i="9" s="1"/>
  <c r="EN40" i="9" a="1"/>
  <c r="EN40" i="9" s="1"/>
  <c r="GD40" i="9" a="1"/>
  <c r="GD40" i="9" s="1"/>
  <c r="DL40" i="9" a="1"/>
  <c r="DL40" i="9" s="1"/>
  <c r="EU40" i="9" a="1"/>
  <c r="EU40" i="9" s="1"/>
  <c r="CJ40" i="9" a="1"/>
  <c r="CJ40" i="9" s="1"/>
  <c r="EG40" i="9" a="1"/>
  <c r="EG40" i="9" s="1"/>
  <c r="IA40" i="9" a="1"/>
  <c r="IA40" i="9" s="1"/>
  <c r="IO40" i="9" a="1"/>
  <c r="IO40" i="9" s="1"/>
  <c r="BH8" i="9" a="1"/>
  <c r="BH8" i="9" s="1"/>
  <c r="DZ8" i="9" a="1"/>
  <c r="DZ8" i="9" s="1"/>
  <c r="IA8" i="9" a="1"/>
  <c r="IA8" i="9" s="1"/>
  <c r="EG8" i="9" a="1"/>
  <c r="EG8" i="9" s="1"/>
  <c r="GR264" i="9" a="1"/>
  <c r="GR264" i="9" s="1"/>
  <c r="HT264" i="9" a="1"/>
  <c r="HT264" i="9" s="1"/>
  <c r="DZ264" i="9" a="1"/>
  <c r="DZ264" i="9" s="1"/>
  <c r="CX264" i="9" a="1"/>
  <c r="CX264" i="9" s="1"/>
  <c r="DL264" i="9" a="1"/>
  <c r="DL264" i="9" s="1"/>
  <c r="FW264" i="9" a="1"/>
  <c r="FW264" i="9" s="1"/>
  <c r="AF264" i="9" a="1"/>
  <c r="AF264" i="9" s="1"/>
  <c r="EN232" i="9" a="1"/>
  <c r="EN232" i="9" s="1"/>
  <c r="BH232" i="9" a="1"/>
  <c r="BH232" i="9" s="1"/>
  <c r="GY168" i="9" a="1"/>
  <c r="GY168" i="9" s="1"/>
  <c r="DS168" i="9" a="1"/>
  <c r="DS168" i="9" s="1"/>
  <c r="HM168" i="9" a="1"/>
  <c r="HM168" i="9" s="1"/>
  <c r="IA168" i="9" a="1"/>
  <c r="IA168" i="9" s="1"/>
  <c r="FP168" i="9" a="1"/>
  <c r="FP168" i="9" s="1"/>
  <c r="GK168" i="9" a="1"/>
  <c r="GK168" i="9" s="1"/>
  <c r="AM168" i="9" a="1"/>
  <c r="AM168" i="9" s="1"/>
  <c r="IO168" i="9" a="1"/>
  <c r="IO168" i="9" s="1"/>
  <c r="CX168" i="9" a="1"/>
  <c r="CX168" i="9" s="1"/>
  <c r="AF168" i="9" a="1"/>
  <c r="AF168" i="9" s="1"/>
  <c r="IH168" i="9" a="1"/>
  <c r="IH168" i="9" s="1"/>
  <c r="AT168" i="9" a="1"/>
  <c r="AT168" i="9" s="1"/>
  <c r="BV168" i="9" a="1"/>
  <c r="BV168" i="9" s="1"/>
  <c r="DE168" i="9" a="1"/>
  <c r="DE168" i="9" s="1"/>
  <c r="HT168" i="9" a="1"/>
  <c r="HT168" i="9" s="1"/>
  <c r="Y168" i="9" a="1"/>
  <c r="Y168" i="9" s="1"/>
  <c r="Y136" i="9" a="1"/>
  <c r="Y136" i="9" s="1"/>
  <c r="CJ136" i="9" a="1"/>
  <c r="CJ136" i="9" s="1"/>
  <c r="CC136" i="9" a="1"/>
  <c r="CC136" i="9" s="1"/>
  <c r="FW136" i="9" a="1"/>
  <c r="FW136" i="9" s="1"/>
  <c r="CQ136" i="9" a="1"/>
  <c r="CQ136" i="9" s="1"/>
  <c r="BH136" i="9" a="1"/>
  <c r="BH136" i="9" s="1"/>
  <c r="GD136" i="9" a="1"/>
  <c r="GD136" i="9" s="1"/>
  <c r="CX136" i="9" a="1"/>
  <c r="CX136" i="9" s="1"/>
  <c r="FI136" i="9" a="1"/>
  <c r="FI136" i="9" s="1"/>
  <c r="AF136" i="9" a="1"/>
  <c r="AF136" i="9" s="1"/>
  <c r="EU136" i="9" a="1"/>
  <c r="EU136" i="9" s="1"/>
  <c r="BO136" i="9" a="1"/>
  <c r="BO136" i="9" s="1"/>
  <c r="BA136" i="9" a="1"/>
  <c r="BA136" i="9" s="1"/>
  <c r="HT136" i="9" a="1"/>
  <c r="HT136" i="9" s="1"/>
  <c r="IA136" i="9" a="1"/>
  <c r="IA136" i="9" s="1"/>
  <c r="BV136" i="9" a="1"/>
  <c r="BV136" i="9" s="1"/>
  <c r="IO136" i="9" a="1"/>
  <c r="IO136" i="9" s="1"/>
  <c r="GR136" i="9" a="1"/>
  <c r="GR136" i="9" s="1"/>
  <c r="FB136" i="9" a="1"/>
  <c r="FB136" i="9" s="1"/>
  <c r="AM136" i="9" a="1"/>
  <c r="AM136" i="9" s="1"/>
  <c r="EG136" i="9" a="1"/>
  <c r="EG136" i="9" s="1"/>
  <c r="EN136" i="9" a="1"/>
  <c r="EN136" i="9" s="1"/>
  <c r="AT136" i="9" a="1"/>
  <c r="AT136" i="9" s="1"/>
  <c r="DE136" i="9" a="1"/>
  <c r="DE136" i="9" s="1"/>
  <c r="GY136" i="9" a="1"/>
  <c r="GY136" i="9" s="1"/>
  <c r="IO104" i="9" a="1"/>
  <c r="IO104" i="9" s="1"/>
  <c r="IH104" i="9" a="1"/>
  <c r="IH104" i="9" s="1"/>
  <c r="DE104" i="9" a="1"/>
  <c r="DE104" i="9" s="1"/>
  <c r="DZ104" i="9" a="1"/>
  <c r="DZ104" i="9" s="1"/>
  <c r="FW104" i="9" a="1"/>
  <c r="FW104" i="9" s="1"/>
  <c r="Y104" i="9" a="1"/>
  <c r="Y104" i="9" s="1"/>
  <c r="AT104" i="9" a="1"/>
  <c r="AT104" i="9" s="1"/>
  <c r="DL104" i="9" a="1"/>
  <c r="DL104" i="9" s="1"/>
  <c r="HT104" i="9" a="1"/>
  <c r="HT104" i="9" s="1"/>
  <c r="GY104" i="9" a="1"/>
  <c r="GY104" i="9" s="1"/>
  <c r="BA104" i="9" a="1"/>
  <c r="BA104" i="9" s="1"/>
  <c r="GD104" i="9" a="1"/>
  <c r="GD104" i="9" s="1"/>
  <c r="FI104" i="9" a="1"/>
  <c r="FI104" i="9" s="1"/>
  <c r="HF104" i="9" a="1"/>
  <c r="HF104" i="9" s="1"/>
  <c r="GR104" i="9" a="1"/>
  <c r="GR104" i="9" s="1"/>
  <c r="BO104" i="9" a="1"/>
  <c r="BO104" i="9" s="1"/>
  <c r="EN104" i="9" a="1"/>
  <c r="EN104" i="9" s="1"/>
  <c r="DS104" i="9" a="1"/>
  <c r="DS104" i="9" s="1"/>
  <c r="FB104" i="9" a="1"/>
  <c r="FB104" i="9" s="1"/>
  <c r="FP104" i="9" a="1"/>
  <c r="FP104" i="9" s="1"/>
  <c r="CX104" i="9" a="1"/>
  <c r="CX104" i="9" s="1"/>
  <c r="GK104" i="9" a="1"/>
  <c r="GK104" i="9" s="1"/>
  <c r="CQ104" i="9" a="1"/>
  <c r="CQ104" i="9" s="1"/>
  <c r="CJ104" i="9" a="1"/>
  <c r="CJ104" i="9" s="1"/>
  <c r="FW72" i="9" a="1"/>
  <c r="FW72" i="9" s="1"/>
  <c r="FP72" i="9" a="1"/>
  <c r="FP72" i="9" s="1"/>
  <c r="GK72" i="9" a="1"/>
  <c r="GK72" i="9" s="1"/>
  <c r="BV72" i="9" a="1"/>
  <c r="BV72" i="9" s="1"/>
  <c r="EN72" i="9" a="1"/>
  <c r="EN72" i="9" s="1"/>
  <c r="FI72" i="9" a="1"/>
  <c r="FI72" i="9" s="1"/>
  <c r="EU72" i="9" a="1"/>
  <c r="EU72" i="9" s="1"/>
  <c r="DL72" i="9" a="1"/>
  <c r="DL72" i="9" s="1"/>
  <c r="EG72" i="9" a="1"/>
  <c r="EG72" i="9" s="1"/>
  <c r="GD72" i="9" a="1"/>
  <c r="GD72" i="9" s="1"/>
  <c r="CJ72" i="9" a="1"/>
  <c r="CJ72" i="9" s="1"/>
  <c r="DE72" i="9" a="1"/>
  <c r="DE72" i="9" s="1"/>
  <c r="CX72" i="9" a="1"/>
  <c r="CX72" i="9" s="1"/>
  <c r="IA72" i="9" a="1"/>
  <c r="IA72" i="9" s="1"/>
  <c r="BH72" i="9" a="1"/>
  <c r="BH72" i="9" s="1"/>
  <c r="CC72" i="9" a="1"/>
  <c r="CC72" i="9" s="1"/>
  <c r="GY72" i="9" a="1"/>
  <c r="GY72" i="9" s="1"/>
  <c r="HT72" i="9" a="1"/>
  <c r="HT72" i="9" s="1"/>
  <c r="IO72" i="9" a="1"/>
  <c r="IO72" i="9" s="1"/>
  <c r="Y72" i="9" a="1"/>
  <c r="Y72" i="9" s="1"/>
  <c r="HM29" i="9" a="1"/>
  <c r="HM29" i="9" s="1"/>
  <c r="IH29" i="9" a="1"/>
  <c r="IH29" i="9" s="1"/>
  <c r="FW29" i="9" a="1"/>
  <c r="FW29" i="9" s="1"/>
  <c r="GY29" i="9" a="1"/>
  <c r="GY29" i="9" s="1"/>
  <c r="IA29" i="9" a="1"/>
  <c r="IA29" i="9" s="1"/>
  <c r="CC29" i="9" a="1"/>
  <c r="CC29" i="9" s="1"/>
  <c r="EG29" i="9" a="1"/>
  <c r="EG29" i="9" s="1"/>
  <c r="EU29" i="9" a="1"/>
  <c r="EU29" i="9" s="1"/>
  <c r="DE29" i="9" a="1"/>
  <c r="DE29" i="9" s="1"/>
  <c r="HF29" i="9" a="1"/>
  <c r="HF29" i="9" s="1"/>
  <c r="DL303" i="9" a="1"/>
  <c r="DL303" i="9" s="1"/>
  <c r="FW303" i="9" a="1"/>
  <c r="FW303" i="9" s="1"/>
  <c r="BA251" i="9" a="1"/>
  <c r="BA251" i="9" s="1"/>
  <c r="CQ229" i="9" a="1"/>
  <c r="CQ229" i="9" s="1"/>
  <c r="FW209" i="9" a="1"/>
  <c r="FW209" i="9" s="1"/>
  <c r="FB209" i="9" a="1"/>
  <c r="FB209" i="9" s="1"/>
  <c r="IA195" i="9" a="1"/>
  <c r="IA195" i="9" s="1"/>
  <c r="CC195" i="9" a="1"/>
  <c r="CC195" i="9" s="1"/>
  <c r="EG195" i="9" a="1"/>
  <c r="EG195" i="9" s="1"/>
  <c r="EN195" i="9" a="1"/>
  <c r="EN195" i="9" s="1"/>
  <c r="CJ195" i="9" a="1"/>
  <c r="CJ195" i="9" s="1"/>
  <c r="CX195" i="9" a="1"/>
  <c r="CX195" i="9" s="1"/>
  <c r="CX209" i="9" a="1"/>
  <c r="CX209" i="9" s="1"/>
  <c r="FW229" i="9" a="1"/>
  <c r="FW229" i="9" s="1"/>
  <c r="Y94" i="9" a="1"/>
  <c r="Y94" i="9" s="1"/>
  <c r="IA226" i="9" a="1"/>
  <c r="IA226" i="9" s="1"/>
  <c r="GD22" i="9" a="1"/>
  <c r="GD22" i="9" s="1"/>
  <c r="IH22" i="9" a="1"/>
  <c r="IH22" i="9" s="1"/>
  <c r="DZ22" i="9" a="1"/>
  <c r="DZ22" i="9" s="1"/>
  <c r="GK22" i="9" a="1"/>
  <c r="GK22" i="9" s="1"/>
  <c r="FW22" i="9" a="1"/>
  <c r="FW22" i="9" s="1"/>
  <c r="DE22" i="9" a="1"/>
  <c r="DE22" i="9" s="1"/>
  <c r="CC22" i="9" a="1"/>
  <c r="CC22" i="9" s="1"/>
  <c r="HT22" i="9" a="1"/>
  <c r="HT22" i="9" s="1"/>
  <c r="EG22" i="9" a="1"/>
  <c r="EG22" i="9" s="1"/>
  <c r="IO229" i="9" a="1"/>
  <c r="IO229" i="9" s="1"/>
  <c r="GK229" i="9" a="1"/>
  <c r="GK229" i="9" s="1"/>
  <c r="FI229" i="9" a="1"/>
  <c r="FI229" i="9" s="1"/>
  <c r="GR229" i="9" a="1"/>
  <c r="GR229" i="9" s="1"/>
  <c r="AT229" i="9" a="1"/>
  <c r="AT229" i="9" s="1"/>
  <c r="BA229" i="9" a="1"/>
  <c r="BA229" i="9" s="1"/>
  <c r="CQ209" i="9" a="1"/>
  <c r="CQ209" i="9" s="1"/>
  <c r="IO209" i="9" a="1"/>
  <c r="IO209" i="9" s="1"/>
  <c r="HM209" i="9" a="1"/>
  <c r="HM209" i="9" s="1"/>
  <c r="CQ195" i="9" a="1"/>
  <c r="CQ195" i="9" s="1"/>
  <c r="BO195" i="9" a="1"/>
  <c r="BO195" i="9" s="1"/>
  <c r="HT195" i="9" a="1"/>
  <c r="HT195" i="9" s="1"/>
  <c r="DZ195" i="9" a="1"/>
  <c r="DZ195" i="9" s="1"/>
  <c r="FI195" i="9" a="1"/>
  <c r="FI195" i="9" s="1"/>
  <c r="GR149" i="9" a="1"/>
  <c r="GR149" i="9" s="1"/>
  <c r="FB149" i="9" a="1"/>
  <c r="FB149" i="9" s="1"/>
  <c r="FW127" i="9" a="1"/>
  <c r="FW127" i="9" s="1"/>
  <c r="CJ90" i="9" a="1"/>
  <c r="CJ90" i="9" s="1"/>
  <c r="HF9" i="9" a="1"/>
  <c r="HF9" i="9" s="1"/>
  <c r="GY9" i="9" a="1"/>
  <c r="GY9" i="9" s="1"/>
  <c r="GY226" i="9" a="1"/>
  <c r="GY226" i="9" s="1"/>
  <c r="IH229" i="9" a="1"/>
  <c r="IH229" i="9" s="1"/>
  <c r="DS112" i="9" a="1"/>
  <c r="DS112" i="9" s="1"/>
  <c r="DS72" i="9" a="1"/>
  <c r="DS72" i="9" s="1"/>
  <c r="DS226" i="9" a="1"/>
  <c r="DS226" i="9" s="1"/>
  <c r="CJ61" i="9" a="1"/>
  <c r="CJ61" i="9" s="1"/>
  <c r="DS229" i="9" a="1"/>
  <c r="DS229" i="9" s="1"/>
  <c r="FB229" i="9" a="1"/>
  <c r="FB229" i="9" s="1"/>
  <c r="DE229" i="9" a="1"/>
  <c r="DE229" i="9" s="1"/>
  <c r="BA209" i="9" a="1"/>
  <c r="BA209" i="9" s="1"/>
  <c r="GY209" i="9" a="1"/>
  <c r="GY209" i="9" s="1"/>
  <c r="AM209" i="9" a="1"/>
  <c r="AM209" i="9" s="1"/>
  <c r="AF195" i="9" a="1"/>
  <c r="AF195" i="9" s="1"/>
  <c r="HF195" i="9" a="1"/>
  <c r="HF195" i="9" s="1"/>
  <c r="EN90" i="9" a="1"/>
  <c r="EN90" i="9" s="1"/>
  <c r="IH209" i="9" a="1"/>
  <c r="IH209" i="9" s="1"/>
  <c r="CC40" i="9" a="1"/>
  <c r="CC40" i="9" s="1"/>
  <c r="DZ90" i="9" a="1"/>
  <c r="DZ90" i="9" s="1"/>
  <c r="CC229" i="9" a="1"/>
  <c r="CC229" i="9" s="1"/>
  <c r="DL229" i="9" a="1"/>
  <c r="DL229" i="9" s="1"/>
  <c r="FP229" i="9" a="1"/>
  <c r="FP229" i="9" s="1"/>
  <c r="FI209" i="9" a="1"/>
  <c r="FI209" i="9" s="1"/>
  <c r="BV209" i="9" a="1"/>
  <c r="BV209" i="9" s="1"/>
  <c r="BV195" i="9" a="1"/>
  <c r="BV195" i="9" s="1"/>
  <c r="BH195" i="9" a="1"/>
  <c r="BH195" i="9" s="1"/>
  <c r="IH149" i="9" a="1"/>
  <c r="IH149" i="9" s="1"/>
  <c r="HT149" i="9" a="1"/>
  <c r="HT149" i="9" s="1"/>
  <c r="FP149" i="9" a="1"/>
  <c r="FP149" i="9" s="1"/>
  <c r="EN61" i="9" a="1"/>
  <c r="EN61" i="9" s="1"/>
  <c r="IA22" i="9" a="1"/>
  <c r="IA22" i="9" s="1"/>
  <c r="BO251" i="9" a="1"/>
  <c r="BO251" i="9" s="1"/>
  <c r="BV176" i="9" a="1"/>
  <c r="BV176" i="9" s="1"/>
  <c r="EN209" i="9" a="1"/>
  <c r="EN209" i="9" s="1"/>
  <c r="DS194" i="9" a="1"/>
  <c r="DS194" i="9" s="1"/>
  <c r="CX90" i="9" a="1"/>
  <c r="CX90" i="9" s="1"/>
  <c r="CC20" i="9" a="1"/>
  <c r="CC20" i="9" s="1"/>
  <c r="BH45" i="9" a="1"/>
  <c r="BH45" i="9" s="1"/>
  <c r="GR45" i="9" a="1"/>
  <c r="GR45" i="9" s="1"/>
  <c r="DL45" i="9" a="1"/>
  <c r="DL45" i="9" s="1"/>
  <c r="CQ45" i="9" a="1"/>
  <c r="CQ45" i="9" s="1"/>
  <c r="HT151" i="9" a="1"/>
  <c r="HT151" i="9" s="1"/>
  <c r="GY151" i="9" a="1"/>
  <c r="GY151" i="9" s="1"/>
  <c r="CQ171" i="9" a="1"/>
  <c r="CQ171" i="9" s="1"/>
  <c r="GD171" i="9" a="1"/>
  <c r="GD171" i="9" s="1"/>
  <c r="DE6" i="9" a="1"/>
  <c r="DE6" i="9" s="1"/>
  <c r="IH6" i="9" a="1"/>
  <c r="IH6" i="9" s="1"/>
  <c r="CQ42" i="9" a="1"/>
  <c r="CQ42" i="9" s="1"/>
  <c r="EU42" i="9" a="1"/>
  <c r="EU42" i="9" s="1"/>
  <c r="FW42" i="9" a="1"/>
  <c r="FW42" i="9" s="1"/>
  <c r="IA42" i="9" a="1"/>
  <c r="IA42" i="9" s="1"/>
  <c r="BV42" i="9" a="1"/>
  <c r="BV42" i="9" s="1"/>
  <c r="EG42" i="9" a="1"/>
  <c r="EG42" i="9" s="1"/>
  <c r="CC36" i="9" a="1"/>
  <c r="CC36" i="9" s="1"/>
  <c r="FW36" i="9" a="1"/>
  <c r="FW36" i="9" s="1"/>
  <c r="DS36" i="9" a="1"/>
  <c r="DS36" i="9" s="1"/>
  <c r="IA296" i="9" a="1"/>
  <c r="IA296" i="9" s="1"/>
  <c r="DL296" i="9" a="1"/>
  <c r="DL296" i="9" s="1"/>
  <c r="GD164" i="9" a="1"/>
  <c r="GD164" i="9" s="1"/>
  <c r="HT164" i="9" a="1"/>
  <c r="HT164" i="9" s="1"/>
  <c r="BV100" i="9" a="1"/>
  <c r="BV100" i="9" s="1"/>
  <c r="CC100" i="9" a="1"/>
  <c r="CC100" i="9" s="1"/>
  <c r="DZ68" i="9" a="1"/>
  <c r="DZ68" i="9" s="1"/>
  <c r="GY68" i="9" a="1"/>
  <c r="GY68" i="9" s="1"/>
  <c r="CQ68" i="9" a="1"/>
  <c r="CQ68" i="9" s="1"/>
  <c r="GR233" i="9" a="1"/>
  <c r="GR233" i="9" s="1"/>
  <c r="BA233" i="9" a="1"/>
  <c r="BA233" i="9" s="1"/>
  <c r="CJ141" i="9" a="1"/>
  <c r="CJ141" i="9" s="1"/>
  <c r="DS141" i="9" a="1"/>
  <c r="DS141" i="9" s="1"/>
  <c r="EN99" i="9" a="1"/>
  <c r="EN99" i="9" s="1"/>
  <c r="CJ99" i="9" a="1"/>
  <c r="CJ99" i="9" s="1"/>
  <c r="GY99" i="9" a="1"/>
  <c r="GY99" i="9" s="1"/>
  <c r="BO99" i="9" a="1"/>
  <c r="BO99" i="9" s="1"/>
  <c r="DE99" i="9" a="1"/>
  <c r="DE99" i="9" s="1"/>
  <c r="DL99" i="9" a="1"/>
  <c r="DL99" i="9" s="1"/>
  <c r="GY59" i="9" a="1"/>
  <c r="GY59" i="9" s="1"/>
  <c r="GR59" i="9" a="1"/>
  <c r="GR59" i="9" s="1"/>
  <c r="FI59" i="9" a="1"/>
  <c r="FI59" i="9" s="1"/>
  <c r="CC59" i="9" a="1"/>
  <c r="CC59" i="9" s="1"/>
  <c r="BA97" i="9" a="1"/>
  <c r="BA97" i="9" s="1"/>
  <c r="EG97" i="9" a="1"/>
  <c r="EG97" i="9" s="1"/>
  <c r="BH97" i="9" a="1"/>
  <c r="BH97" i="9" s="1"/>
  <c r="HT20" i="9" a="1"/>
  <c r="HT20" i="9" s="1"/>
  <c r="DS32" i="9" a="1"/>
  <c r="DS32" i="9" s="1"/>
  <c r="EN32" i="9" a="1"/>
  <c r="EN32" i="9" s="1"/>
  <c r="FI32" i="9" a="1"/>
  <c r="FI32" i="9" s="1"/>
  <c r="IO21" i="9" a="1"/>
  <c r="IO21" i="9" s="1"/>
  <c r="HF137" i="9" a="1"/>
  <c r="HF137" i="9" s="1"/>
  <c r="GY137" i="9" a="1"/>
  <c r="GY137" i="9" s="1"/>
  <c r="IH137" i="9" a="1"/>
  <c r="IH137" i="9" s="1"/>
  <c r="IO100" i="9" a="1"/>
  <c r="IO100" i="9" s="1"/>
  <c r="HT31" i="9" a="1"/>
  <c r="HT31" i="9" s="1"/>
  <c r="CC31" i="9" a="1"/>
  <c r="CC31" i="9" s="1"/>
  <c r="GR173" i="9" a="1"/>
  <c r="GR173" i="9" s="1"/>
  <c r="IH173" i="9" a="1"/>
  <c r="IH173" i="9" s="1"/>
  <c r="HF173" i="9" a="1"/>
  <c r="HF173" i="9" s="1"/>
  <c r="DZ173" i="9" a="1"/>
  <c r="DZ173" i="9" s="1"/>
  <c r="FP173" i="9" a="1"/>
  <c r="FP173" i="9" s="1"/>
  <c r="EU173" i="9" a="1"/>
  <c r="EU173" i="9" s="1"/>
  <c r="BH173" i="9" a="1"/>
  <c r="BH173" i="9" s="1"/>
  <c r="EN93" i="9" a="1"/>
  <c r="EN93" i="9" s="1"/>
  <c r="FW93" i="9" a="1"/>
  <c r="FW93" i="9" s="1"/>
  <c r="EU38" i="9" a="1"/>
  <c r="EU38" i="9" s="1"/>
  <c r="GD38" i="9" a="1"/>
  <c r="GD38" i="9" s="1"/>
  <c r="CJ261" i="9" a="1"/>
  <c r="CJ261" i="9" s="1"/>
  <c r="IH261" i="9" a="1"/>
  <c r="IH261" i="9" s="1"/>
  <c r="IO261" i="9" a="1"/>
  <c r="IO261" i="9" s="1"/>
  <c r="EU111" i="9" a="1"/>
  <c r="EU111" i="9" s="1"/>
  <c r="HT111" i="9" a="1"/>
  <c r="HT111" i="9" s="1"/>
  <c r="BO111" i="9" a="1"/>
  <c r="BO111" i="9" s="1"/>
  <c r="AT111" i="9" a="1"/>
  <c r="AT111" i="9" s="1"/>
  <c r="HM111" i="9" a="1"/>
  <c r="HM111" i="9" s="1"/>
  <c r="FP91" i="9" a="1"/>
  <c r="FP91" i="9" s="1"/>
  <c r="DL91" i="9" a="1"/>
  <c r="DL91" i="9" s="1"/>
  <c r="AT91" i="9" a="1"/>
  <c r="AT91" i="9" s="1"/>
  <c r="FB91" i="9" a="1"/>
  <c r="FB91" i="9" s="1"/>
  <c r="IH3" i="9" a="1"/>
  <c r="IH3" i="9" s="1"/>
  <c r="EU100" i="9" a="1"/>
  <c r="EU100" i="9" s="1"/>
  <c r="HF41" i="9" a="1"/>
  <c r="HF41" i="9" s="1"/>
  <c r="HT19" i="9" a="1"/>
  <c r="HT19" i="9" s="1"/>
  <c r="CX164" i="9" a="1"/>
  <c r="CX164" i="9" s="1"/>
  <c r="GY100" i="9" a="1"/>
  <c r="GY100" i="9" s="1"/>
  <c r="IO24" i="9" a="1"/>
  <c r="IO24" i="9" s="1"/>
  <c r="EG24" i="9" a="1"/>
  <c r="EG24" i="9" s="1"/>
  <c r="EG152" i="9" a="1"/>
  <c r="EG152" i="9" s="1"/>
  <c r="FP152" i="9" a="1"/>
  <c r="FP152" i="9" s="1"/>
  <c r="FW152" i="9" a="1"/>
  <c r="FW152" i="9" s="1"/>
  <c r="AM152" i="9" a="1"/>
  <c r="AM152" i="9" s="1"/>
  <c r="AT56" i="9" a="1"/>
  <c r="AT56" i="9" s="1"/>
  <c r="GR56" i="9" a="1"/>
  <c r="GR56" i="9" s="1"/>
  <c r="HM56" i="9" a="1"/>
  <c r="HM56" i="9" s="1"/>
  <c r="IH56" i="9" a="1"/>
  <c r="IH56" i="9" s="1"/>
  <c r="BV56" i="9" a="1"/>
  <c r="BV56" i="9" s="1"/>
  <c r="GK5" i="9" a="1"/>
  <c r="GK5" i="9" s="1"/>
  <c r="GD11" i="9" a="1"/>
  <c r="GD11" i="9" s="1"/>
  <c r="GY11" i="9" a="1"/>
  <c r="GY11" i="9" s="1"/>
  <c r="AF221" i="9" a="1"/>
  <c r="AF221" i="9" s="1"/>
  <c r="BO221" i="9" a="1"/>
  <c r="BO221" i="9" s="1"/>
  <c r="FW133" i="9" a="1"/>
  <c r="FW133" i="9" s="1"/>
  <c r="CX133" i="9" a="1"/>
  <c r="CX133" i="9" s="1"/>
  <c r="HM20" i="9" a="1"/>
  <c r="HM20" i="9" s="1"/>
  <c r="HF20" i="9" a="1"/>
  <c r="HF20" i="9" s="1"/>
  <c r="BA244" i="9" a="1"/>
  <c r="BA244" i="9" s="1"/>
  <c r="DS244" i="9" a="1"/>
  <c r="DS244" i="9" s="1"/>
  <c r="AT212" i="9" a="1"/>
  <c r="AT212" i="9" s="1"/>
  <c r="DS212" i="9" a="1"/>
  <c r="DS212" i="9" s="1"/>
  <c r="GR116" i="9" a="1"/>
  <c r="GR116" i="9" s="1"/>
  <c r="AT116" i="9" a="1"/>
  <c r="AT116" i="9" s="1"/>
  <c r="BO116" i="9" a="1"/>
  <c r="BO116" i="9" s="1"/>
  <c r="BA84" i="9" a="1"/>
  <c r="BA84" i="9" s="1"/>
  <c r="DE84" i="9" a="1"/>
  <c r="DE84" i="9" s="1"/>
  <c r="IA52" i="9" a="1"/>
  <c r="IA52" i="9" s="1"/>
  <c r="DS52" i="9" a="1"/>
  <c r="DS52" i="9" s="1"/>
  <c r="GY17" i="9" a="1"/>
  <c r="GY17" i="9" s="1"/>
  <c r="FW163" i="9" a="1"/>
  <c r="FW163" i="9" s="1"/>
  <c r="EU163" i="9" a="1"/>
  <c r="EU163" i="9" s="1"/>
  <c r="FI119" i="9" a="1"/>
  <c r="FI119" i="9" s="1"/>
  <c r="GR119" i="9" a="1"/>
  <c r="GR119" i="9" s="1"/>
  <c r="BA83" i="9" a="1"/>
  <c r="BA83" i="9" s="1"/>
  <c r="FI83" i="9" a="1"/>
  <c r="FI83" i="9" s="1"/>
  <c r="CQ83" i="9" a="1"/>
  <c r="CQ83" i="9" s="1"/>
  <c r="HM83" i="9" a="1"/>
  <c r="HM83" i="9" s="1"/>
  <c r="BH83" i="9" a="1"/>
  <c r="BH83" i="9" s="1"/>
  <c r="CJ48" i="9" a="1"/>
  <c r="CJ48" i="9" s="1"/>
  <c r="AT48" i="9" a="1"/>
  <c r="AT48" i="9" s="1"/>
  <c r="EG48" i="9" a="1"/>
  <c r="EG48" i="9" s="1"/>
  <c r="AM130" i="9" a="1"/>
  <c r="AM130" i="9" s="1"/>
  <c r="AF130" i="9" a="1"/>
  <c r="AF130" i="9" s="1"/>
  <c r="IA130" i="9" a="1"/>
  <c r="IA130" i="9" s="1"/>
  <c r="EU130" i="9" a="1"/>
  <c r="EU130" i="9" s="1"/>
  <c r="BV239" i="9" a="1"/>
  <c r="BV239" i="9" s="1"/>
  <c r="GY245" i="9" a="1"/>
  <c r="GY245" i="9" s="1"/>
  <c r="IH234" i="9" a="1"/>
  <c r="IH234" i="9" s="1"/>
  <c r="HF266" i="9" a="1"/>
  <c r="HF266" i="9" s="1"/>
  <c r="BH294" i="9" a="1"/>
  <c r="BH294" i="9" s="1"/>
  <c r="GY284" i="9" a="1"/>
  <c r="GY284" i="9" s="1"/>
  <c r="BH284" i="9" a="1"/>
  <c r="BH284" i="9" s="1"/>
  <c r="IH257" i="9" a="1"/>
  <c r="IH257" i="9" s="1"/>
  <c r="BH250" i="9" a="1"/>
  <c r="BH250" i="9" s="1"/>
  <c r="GK102" i="9" a="1"/>
  <c r="GK102" i="9" s="1"/>
  <c r="GY92" i="9" a="1"/>
  <c r="GY92" i="9" s="1"/>
  <c r="HT43" i="9" a="1"/>
  <c r="HT43" i="9" s="1"/>
  <c r="CC43" i="9" a="1"/>
  <c r="CC43" i="9" s="1"/>
  <c r="FP54" i="9" a="1"/>
  <c r="FP54" i="9" s="1"/>
  <c r="BH43" i="9" a="1"/>
  <c r="BH43" i="9" s="1"/>
  <c r="IA87" i="9" a="1"/>
  <c r="IA87" i="9" s="1"/>
  <c r="GD170" i="9" a="1"/>
  <c r="GD170" i="9" s="1"/>
  <c r="DS82" i="9" a="1"/>
  <c r="DS82" i="9" s="1"/>
  <c r="FW82" i="9" a="1"/>
  <c r="FW82" i="9" s="1"/>
  <c r="DZ234" i="9" a="1"/>
  <c r="DZ234" i="9" s="1"/>
  <c r="DZ143" i="9" a="1"/>
  <c r="DZ143" i="9" s="1"/>
  <c r="HF252" i="9" a="1"/>
  <c r="HF252" i="9" s="1"/>
  <c r="BA102" i="9" a="1"/>
  <c r="BA102" i="9" s="1"/>
  <c r="DZ102" i="9" a="1"/>
  <c r="DZ102" i="9" s="1"/>
  <c r="FI186" i="9" a="1"/>
  <c r="FI186" i="9" s="1"/>
  <c r="GY291" i="9" a="1"/>
  <c r="GY291" i="9" s="1"/>
  <c r="CJ43" i="9" a="1"/>
  <c r="CJ43" i="9" s="1"/>
  <c r="CC234" i="9" a="1"/>
  <c r="CC234" i="9" s="1"/>
  <c r="FB67" i="9" a="1"/>
  <c r="FB67" i="9" s="1"/>
  <c r="DZ67" i="9" a="1"/>
  <c r="DZ67" i="9" s="1"/>
  <c r="BA67" i="9" a="1"/>
  <c r="BA67" i="9" s="1"/>
  <c r="CC67" i="9" a="1"/>
  <c r="CC67" i="9" s="1"/>
  <c r="BV67" i="9" a="1"/>
  <c r="BV67" i="9" s="1"/>
  <c r="AM67" i="9" a="1"/>
  <c r="AM67" i="9" s="1"/>
  <c r="AF67" i="9" a="1"/>
  <c r="AF67" i="9" s="1"/>
  <c r="DE67" i="9" a="1"/>
  <c r="DE67" i="9" s="1"/>
  <c r="IA67" i="9" a="1"/>
  <c r="IA67" i="9" s="1"/>
  <c r="HT67" i="9" a="1"/>
  <c r="HT67" i="9" s="1"/>
  <c r="IH67" i="9" a="1"/>
  <c r="IH67" i="9" s="1"/>
  <c r="HM67" i="9" a="1"/>
  <c r="HM67" i="9" s="1"/>
  <c r="EU67" i="9" a="1"/>
  <c r="EU67" i="9" s="1"/>
  <c r="EN67" i="9" a="1"/>
  <c r="EN67" i="9" s="1"/>
  <c r="AT67" i="9" a="1"/>
  <c r="AT67" i="9" s="1"/>
  <c r="DL62" i="9" a="1"/>
  <c r="DL62" i="9" s="1"/>
  <c r="CJ62" i="9" a="1"/>
  <c r="CJ62" i="9" s="1"/>
  <c r="BV62" i="9" a="1"/>
  <c r="BV62" i="9" s="1"/>
  <c r="BO62" i="9" a="1"/>
  <c r="BO62" i="9" s="1"/>
  <c r="AT62" i="9" a="1"/>
  <c r="AT62" i="9" s="1"/>
  <c r="AM62" i="9" a="1"/>
  <c r="AM62" i="9" s="1"/>
  <c r="HF62" i="9" a="1"/>
  <c r="HF62" i="9" s="1"/>
  <c r="GY62" i="9" a="1"/>
  <c r="GY62" i="9" s="1"/>
  <c r="FP62" i="9" a="1"/>
  <c r="FP62" i="9" s="1"/>
  <c r="GD62" i="9" a="1"/>
  <c r="GD62" i="9" s="1"/>
  <c r="FW62" i="9" a="1"/>
  <c r="FW62" i="9" s="1"/>
  <c r="EG62" i="9" a="1"/>
  <c r="EG62" i="9" s="1"/>
  <c r="BA62" i="9" a="1"/>
  <c r="BA62" i="9" s="1"/>
  <c r="FB62" i="9" a="1"/>
  <c r="FB62" i="9" s="1"/>
  <c r="EU62" i="9" a="1"/>
  <c r="EU62" i="9" s="1"/>
  <c r="BH62" i="9" a="1"/>
  <c r="BH62" i="9" s="1"/>
  <c r="DE62" i="9" a="1"/>
  <c r="DE62" i="9" s="1"/>
  <c r="EU210" i="9" a="1"/>
  <c r="EU210" i="9" s="1"/>
  <c r="IH210" i="9" a="1"/>
  <c r="IH210" i="9" s="1"/>
  <c r="HF210" i="9" a="1"/>
  <c r="HF210" i="9" s="1"/>
  <c r="GD210" i="9" a="1"/>
  <c r="GD210" i="9" s="1"/>
  <c r="HM178" i="9" a="1"/>
  <c r="HM178" i="9" s="1"/>
  <c r="AF178" i="9" a="1"/>
  <c r="AF178" i="9" s="1"/>
  <c r="DE178" i="9" a="1"/>
  <c r="DE178" i="9" s="1"/>
  <c r="BV178" i="9" a="1"/>
  <c r="BV178" i="9" s="1"/>
  <c r="IA121" i="9" a="1"/>
  <c r="IA121" i="9" s="1"/>
  <c r="HF121" i="9" a="1"/>
  <c r="HF121" i="9" s="1"/>
  <c r="IO121" i="9" a="1"/>
  <c r="IO121" i="9" s="1"/>
  <c r="BO110" i="9" a="1"/>
  <c r="BO110" i="9" s="1"/>
  <c r="AM110" i="9" a="1"/>
  <c r="AM110" i="9" s="1"/>
  <c r="HM110" i="9" a="1"/>
  <c r="HM110" i="9" s="1"/>
  <c r="IA110" i="9" a="1"/>
  <c r="IA110" i="9" s="1"/>
  <c r="BO81" i="9" a="1"/>
  <c r="BO81" i="9" s="1"/>
  <c r="DZ81" i="9" a="1"/>
  <c r="DZ81" i="9" s="1"/>
  <c r="FB81" i="9" a="1"/>
  <c r="FB81" i="9" s="1"/>
  <c r="FP67" i="9" a="1"/>
  <c r="FP67" i="9" s="1"/>
  <c r="IO62" i="9" a="1"/>
  <c r="IO62" i="9" s="1"/>
  <c r="GK67" i="9" a="1"/>
  <c r="GK67" i="9" s="1"/>
  <c r="AF157" i="9" a="1"/>
  <c r="AF157" i="9" s="1"/>
  <c r="BA157" i="9" a="1"/>
  <c r="BA157" i="9" s="1"/>
  <c r="GD157" i="9" a="1"/>
  <c r="GD157" i="9" s="1"/>
  <c r="DE157" i="9" a="1"/>
  <c r="DE157" i="9" s="1"/>
  <c r="CX157" i="9" a="1"/>
  <c r="CX157" i="9" s="1"/>
  <c r="BA139" i="9" a="1"/>
  <c r="BA139" i="9" s="1"/>
  <c r="CX139" i="9" a="1"/>
  <c r="CX139" i="9" s="1"/>
  <c r="GY121" i="9" a="1"/>
  <c r="GY121" i="9" s="1"/>
  <c r="IH121" i="9" a="1"/>
  <c r="IH121" i="9" s="1"/>
  <c r="BH121" i="9" a="1"/>
  <c r="BH121" i="9" s="1"/>
  <c r="EG121" i="9" a="1"/>
  <c r="EG121" i="9" s="1"/>
  <c r="EU121" i="9" a="1"/>
  <c r="EU121" i="9" s="1"/>
  <c r="GR121" i="9" a="1"/>
  <c r="GR121" i="9" s="1"/>
  <c r="FW121" i="9" a="1"/>
  <c r="FW121" i="9" s="1"/>
  <c r="DS121" i="9" a="1"/>
  <c r="DS121" i="9" s="1"/>
  <c r="AT121" i="9" a="1"/>
  <c r="AT121" i="9" s="1"/>
  <c r="CQ121" i="9" a="1"/>
  <c r="CQ121" i="9" s="1"/>
  <c r="CJ121" i="9" a="1"/>
  <c r="CJ121" i="9" s="1"/>
  <c r="AF121" i="9" a="1"/>
  <c r="AF121" i="9" s="1"/>
  <c r="AF210" i="9" a="1"/>
  <c r="AF210" i="9" s="1"/>
  <c r="CQ210" i="9" a="1"/>
  <c r="CQ210" i="9" s="1"/>
  <c r="IO210" i="9" a="1"/>
  <c r="IO210" i="9" s="1"/>
  <c r="EN178" i="9" a="1"/>
  <c r="EN178" i="9" s="1"/>
  <c r="DS178" i="9" a="1"/>
  <c r="DS178" i="9" s="1"/>
  <c r="CC178" i="9" a="1"/>
  <c r="CC178" i="9" s="1"/>
  <c r="CX178" i="9" a="1"/>
  <c r="CX178" i="9" s="1"/>
  <c r="DZ121" i="9" a="1"/>
  <c r="DZ121" i="9" s="1"/>
  <c r="FP121" i="9" a="1"/>
  <c r="FP121" i="9" s="1"/>
  <c r="Y121" i="9" a="1"/>
  <c r="Y121" i="9" s="1"/>
  <c r="DE110" i="9" a="1"/>
  <c r="DE110" i="9" s="1"/>
  <c r="CC110" i="9" a="1"/>
  <c r="CC110" i="9" s="1"/>
  <c r="IO67" i="9" a="1"/>
  <c r="IO67" i="9" s="1"/>
  <c r="GR67" i="9" a="1"/>
  <c r="GR67" i="9" s="1"/>
  <c r="CQ62" i="9" a="1"/>
  <c r="CQ62" i="9" s="1"/>
  <c r="GY69" i="9" a="1"/>
  <c r="GY69" i="9" s="1"/>
  <c r="GR69" i="9" a="1"/>
  <c r="GR69" i="9" s="1"/>
  <c r="IA69" i="9" a="1"/>
  <c r="IA69" i="9" s="1"/>
  <c r="FP69" i="9" a="1"/>
  <c r="FP69" i="9" s="1"/>
  <c r="GK69" i="9" a="1"/>
  <c r="GK69" i="9" s="1"/>
  <c r="HF69" i="9" a="1"/>
  <c r="HF69" i="9" s="1"/>
  <c r="BO69" i="9" a="1"/>
  <c r="BO69" i="9" s="1"/>
  <c r="CQ69" i="9" a="1"/>
  <c r="CQ69" i="9" s="1"/>
  <c r="BH69" i="9" a="1"/>
  <c r="BH69" i="9" s="1"/>
  <c r="CC69" i="9" a="1"/>
  <c r="CC69" i="9" s="1"/>
  <c r="CX69" i="9" a="1"/>
  <c r="CX69" i="9" s="1"/>
  <c r="HT69" i="9" a="1"/>
  <c r="HT69" i="9" s="1"/>
  <c r="CJ269" i="9" a="1"/>
  <c r="CJ269" i="9" s="1"/>
  <c r="CQ269" i="9" a="1"/>
  <c r="CQ269" i="9" s="1"/>
  <c r="BV269" i="9" a="1"/>
  <c r="BV269" i="9" s="1"/>
  <c r="FB269" i="9" a="1"/>
  <c r="FB269" i="9" s="1"/>
  <c r="EG269" i="9" a="1"/>
  <c r="EG269" i="9" s="1"/>
  <c r="CC269" i="9" a="1"/>
  <c r="CC269" i="9" s="1"/>
  <c r="FP269" i="9" a="1"/>
  <c r="FP269" i="9" s="1"/>
  <c r="BH269" i="9" a="1"/>
  <c r="BH269" i="9" s="1"/>
  <c r="HF183" i="9" a="1"/>
  <c r="HF183" i="9" s="1"/>
  <c r="DZ183" i="9" a="1"/>
  <c r="DZ183" i="9" s="1"/>
  <c r="DL183" i="9" a="1"/>
  <c r="DL183" i="9" s="1"/>
  <c r="HM183" i="9" a="1"/>
  <c r="HM183" i="9" s="1"/>
  <c r="IH183" i="9" a="1"/>
  <c r="IH183" i="9" s="1"/>
  <c r="BV183" i="9" a="1"/>
  <c r="BV183" i="9" s="1"/>
  <c r="FI183" i="9" a="1"/>
  <c r="FI183" i="9" s="1"/>
  <c r="BV81" i="9" a="1"/>
  <c r="BV81" i="9" s="1"/>
  <c r="EN81" i="9" a="1"/>
  <c r="EN81" i="9" s="1"/>
  <c r="CX81" i="9" a="1"/>
  <c r="CX81" i="9" s="1"/>
  <c r="BH81" i="9" a="1"/>
  <c r="BH81" i="9" s="1"/>
  <c r="Y81" i="9" a="1"/>
  <c r="Y81" i="9" s="1"/>
  <c r="CC81" i="9" a="1"/>
  <c r="CC81" i="9" s="1"/>
  <c r="HT81" i="9" a="1"/>
  <c r="HT81" i="9" s="1"/>
  <c r="AT81" i="9" a="1"/>
  <c r="AT81" i="9" s="1"/>
  <c r="IH81" i="9" a="1"/>
  <c r="IH81" i="9" s="1"/>
  <c r="CQ81" i="9" a="1"/>
  <c r="CQ81" i="9" s="1"/>
  <c r="CJ81" i="9" a="1"/>
  <c r="CJ81" i="9" s="1"/>
  <c r="FW81" i="9" a="1"/>
  <c r="FW81" i="9" s="1"/>
  <c r="BA110" i="9" a="1"/>
  <c r="BA110" i="9" s="1"/>
  <c r="AT110" i="9" a="1"/>
  <c r="AT110" i="9" s="1"/>
  <c r="IH110" i="9" a="1"/>
  <c r="IH110" i="9" s="1"/>
  <c r="CX110" i="9" a="1"/>
  <c r="CX110" i="9" s="1"/>
  <c r="BH210" i="9" a="1"/>
  <c r="BH210" i="9" s="1"/>
  <c r="DL210" i="9" a="1"/>
  <c r="DL210" i="9" s="1"/>
  <c r="EG210" i="9" a="1"/>
  <c r="EG210" i="9" s="1"/>
  <c r="AM210" i="9" a="1"/>
  <c r="AM210" i="9" s="1"/>
  <c r="FI178" i="9" a="1"/>
  <c r="FI178" i="9" s="1"/>
  <c r="AM178" i="9" a="1"/>
  <c r="AM178" i="9" s="1"/>
  <c r="DL178" i="9" a="1"/>
  <c r="DL178" i="9" s="1"/>
  <c r="DZ178" i="9" a="1"/>
  <c r="DZ178" i="9" s="1"/>
  <c r="BO121" i="9" a="1"/>
  <c r="BO121" i="9" s="1"/>
  <c r="BV121" i="9" a="1"/>
  <c r="BV121" i="9" s="1"/>
  <c r="BA121" i="9" a="1"/>
  <c r="BA121" i="9" s="1"/>
  <c r="GK110" i="9" a="1"/>
  <c r="GK110" i="9" s="1"/>
  <c r="FI110" i="9" a="1"/>
  <c r="FI110" i="9" s="1"/>
  <c r="DL110" i="9" a="1"/>
  <c r="DL110" i="9" s="1"/>
  <c r="HF67" i="9" a="1"/>
  <c r="HF67" i="9" s="1"/>
  <c r="HM81" i="9" a="1"/>
  <c r="HM81" i="9" s="1"/>
  <c r="AM81" i="9" a="1"/>
  <c r="AM81" i="9" s="1"/>
  <c r="BO67" i="9" a="1"/>
  <c r="BO67" i="9" s="1"/>
  <c r="DS62" i="9" a="1"/>
  <c r="DS62" i="9" s="1"/>
  <c r="GY159" i="9" a="1"/>
  <c r="GY159" i="9" s="1"/>
  <c r="GR159" i="9" a="1"/>
  <c r="GR159" i="9" s="1"/>
  <c r="CQ159" i="9" a="1"/>
  <c r="CQ159" i="9" s="1"/>
  <c r="FP159" i="9" a="1"/>
  <c r="FP159" i="9" s="1"/>
  <c r="IA159" i="9" a="1"/>
  <c r="IA159" i="9" s="1"/>
  <c r="GK210" i="9" a="1"/>
  <c r="GK210" i="9" s="1"/>
  <c r="DE210" i="9" a="1"/>
  <c r="DE210" i="9" s="1"/>
  <c r="BO210" i="9" a="1"/>
  <c r="BO210" i="9" s="1"/>
  <c r="EN210" i="9" a="1"/>
  <c r="EN210" i="9" s="1"/>
  <c r="GY210" i="9" a="1"/>
  <c r="GY210" i="9" s="1"/>
  <c r="FW210" i="9" a="1"/>
  <c r="FW210" i="9" s="1"/>
  <c r="CX210" i="9" a="1"/>
  <c r="CX210" i="9" s="1"/>
  <c r="IA178" i="9" a="1"/>
  <c r="IA178" i="9" s="1"/>
  <c r="CJ178" i="9" a="1"/>
  <c r="CJ178" i="9" s="1"/>
  <c r="GK178" i="9" a="1"/>
  <c r="GK178" i="9" s="1"/>
  <c r="FB178" i="9" a="1"/>
  <c r="FB178" i="9" s="1"/>
  <c r="GD121" i="9" a="1"/>
  <c r="GD121" i="9" s="1"/>
  <c r="CC121" i="9" a="1"/>
  <c r="CC121" i="9" s="1"/>
  <c r="FB110" i="9" a="1"/>
  <c r="FB110" i="9" s="1"/>
  <c r="CJ110" i="9" a="1"/>
  <c r="CJ110" i="9" s="1"/>
  <c r="EU110" i="9" a="1"/>
  <c r="EU110" i="9" s="1"/>
  <c r="EG67" i="9" a="1"/>
  <c r="EG67" i="9" s="1"/>
  <c r="BA81" i="9" a="1"/>
  <c r="BA81" i="9" s="1"/>
  <c r="EG81" i="9" a="1"/>
  <c r="EG81" i="9" s="1"/>
  <c r="CQ67" i="9" a="1"/>
  <c r="CQ67" i="9" s="1"/>
  <c r="IA62" i="9" a="1"/>
  <c r="IA62" i="9" s="1"/>
  <c r="AF47" i="9" a="1"/>
  <c r="AF47" i="9" s="1"/>
  <c r="EN47" i="9" a="1"/>
  <c r="EN47" i="9" s="1"/>
  <c r="EG47" i="9" a="1"/>
  <c r="EG47" i="9" s="1"/>
  <c r="HF47" i="9" a="1"/>
  <c r="HF47" i="9" s="1"/>
  <c r="GY47" i="9" a="1"/>
  <c r="GY47" i="9" s="1"/>
  <c r="BH47" i="9" a="1"/>
  <c r="BH47" i="9" s="1"/>
  <c r="DL47" i="9" a="1"/>
  <c r="DL47" i="9" s="1"/>
  <c r="FB47" i="9" a="1"/>
  <c r="FB47" i="9" s="1"/>
  <c r="CX47" i="9" a="1"/>
  <c r="CX47" i="9" s="1"/>
  <c r="FW47" i="9" a="1"/>
  <c r="FW47" i="9" s="1"/>
  <c r="IH47" i="9" a="1"/>
  <c r="IH47" i="9" s="1"/>
  <c r="DE47" i="9" a="1"/>
  <c r="DE47" i="9" s="1"/>
  <c r="BV47" i="9" a="1"/>
  <c r="BV47" i="9" s="1"/>
  <c r="IO47" i="9" a="1"/>
  <c r="IO47" i="9" s="1"/>
  <c r="DS47" i="9" a="1"/>
  <c r="DS47" i="9" s="1"/>
  <c r="DZ47" i="9" a="1"/>
  <c r="DZ47" i="9" s="1"/>
  <c r="CQ47" i="9" a="1"/>
  <c r="CQ47" i="9" s="1"/>
  <c r="BA47" i="9" a="1"/>
  <c r="BA47" i="9" s="1"/>
  <c r="BO47" i="9" a="1"/>
  <c r="BO47" i="9" s="1"/>
  <c r="GR47" i="9" a="1"/>
  <c r="GR47" i="9" s="1"/>
  <c r="AT47" i="9" a="1"/>
  <c r="AT47" i="9" s="1"/>
  <c r="GY27" i="9" a="1"/>
  <c r="GY27" i="9" s="1"/>
  <c r="FW27" i="9" a="1"/>
  <c r="FW27" i="9" s="1"/>
  <c r="DZ27" i="9" a="1"/>
  <c r="DZ27" i="9" s="1"/>
  <c r="FI27" i="9" a="1"/>
  <c r="FI27" i="9" s="1"/>
  <c r="CC27" i="9" a="1"/>
  <c r="CC27" i="9" s="1"/>
  <c r="BV27" i="9" a="1"/>
  <c r="BV27" i="9" s="1"/>
  <c r="FB27" i="9" a="1"/>
  <c r="FB27" i="9" s="1"/>
  <c r="EG27" i="9" a="1"/>
  <c r="EG27" i="9" s="1"/>
  <c r="GD27" i="9" a="1"/>
  <c r="GD27" i="9" s="1"/>
  <c r="DL227" i="9" a="1"/>
  <c r="DL227" i="9" s="1"/>
  <c r="BO227" i="9" a="1"/>
  <c r="BO227" i="9" s="1"/>
  <c r="GR227" i="9" a="1"/>
  <c r="GR227" i="9" s="1"/>
  <c r="FP227" i="9" a="1"/>
  <c r="FP227" i="9" s="1"/>
  <c r="DZ227" i="9" a="1"/>
  <c r="DZ227" i="9" s="1"/>
  <c r="DE227" i="9" a="1"/>
  <c r="DE227" i="9" s="1"/>
  <c r="AM227" i="9" a="1"/>
  <c r="AM227" i="9" s="1"/>
  <c r="IH227" i="9" a="1"/>
  <c r="IH227" i="9" s="1"/>
  <c r="HT227" i="9" a="1"/>
  <c r="HT227" i="9" s="1"/>
  <c r="HF227" i="9" a="1"/>
  <c r="HF227" i="9" s="1"/>
  <c r="EU227" i="9" a="1"/>
  <c r="EU227" i="9" s="1"/>
  <c r="GK227" i="9" a="1"/>
  <c r="GK227" i="9" s="1"/>
  <c r="IA210" i="9" a="1"/>
  <c r="IA210" i="9" s="1"/>
  <c r="CC210" i="9" a="1"/>
  <c r="CC210" i="9" s="1"/>
  <c r="HM210" i="9" a="1"/>
  <c r="HM210" i="9" s="1"/>
  <c r="FI210" i="9" a="1"/>
  <c r="FI210" i="9" s="1"/>
  <c r="FP178" i="9" a="1"/>
  <c r="FP178" i="9" s="1"/>
  <c r="BA178" i="9" a="1"/>
  <c r="BA178" i="9" s="1"/>
  <c r="HT178" i="9" a="1"/>
  <c r="HT178" i="9" s="1"/>
  <c r="GD178" i="9" a="1"/>
  <c r="GD178" i="9" s="1"/>
  <c r="AM121" i="9" a="1"/>
  <c r="AM121" i="9" s="1"/>
  <c r="DE121" i="9" a="1"/>
  <c r="DE121" i="9" s="1"/>
  <c r="AF110" i="9" a="1"/>
  <c r="AF110" i="9" s="1"/>
  <c r="DZ110" i="9" a="1"/>
  <c r="DZ110" i="9" s="1"/>
  <c r="HF110" i="9" a="1"/>
  <c r="HF110" i="9" s="1"/>
  <c r="CX67" i="9" a="1"/>
  <c r="CX67" i="9" s="1"/>
  <c r="GR81" i="9" a="1"/>
  <c r="GR81" i="9" s="1"/>
  <c r="DS67" i="9" a="1"/>
  <c r="DS67" i="9" s="1"/>
  <c r="GY81" i="9" a="1"/>
  <c r="GY81" i="9" s="1"/>
  <c r="GD67" i="9" a="1"/>
  <c r="GD67" i="9" s="1"/>
  <c r="HT62" i="9" a="1"/>
  <c r="HT62" i="9" s="1"/>
  <c r="CX62" i="9" a="1"/>
  <c r="CX62" i="9" s="1"/>
  <c r="BV210" i="9" a="1"/>
  <c r="BV210" i="9" s="1"/>
  <c r="AT210" i="9" a="1"/>
  <c r="AT210" i="9" s="1"/>
  <c r="Y210" i="9" a="1"/>
  <c r="Y210" i="9" s="1"/>
  <c r="HT210" i="9" a="1"/>
  <c r="HT210" i="9" s="1"/>
  <c r="IO178" i="9" a="1"/>
  <c r="IO178" i="9" s="1"/>
  <c r="EU178" i="9" a="1"/>
  <c r="EU178" i="9" s="1"/>
  <c r="CQ178" i="9" a="1"/>
  <c r="CQ178" i="9" s="1"/>
  <c r="HF178" i="9" a="1"/>
  <c r="HF178" i="9" s="1"/>
  <c r="DL121" i="9" a="1"/>
  <c r="DL121" i="9" s="1"/>
  <c r="FI121" i="9" a="1"/>
  <c r="FI121" i="9" s="1"/>
  <c r="DS110" i="9" a="1"/>
  <c r="DS110" i="9" s="1"/>
  <c r="FP110" i="9" a="1"/>
  <c r="FP110" i="9" s="1"/>
  <c r="BV110" i="9" a="1"/>
  <c r="BV110" i="9" s="1"/>
  <c r="Y67" i="9" a="1"/>
  <c r="Y67" i="9" s="1"/>
  <c r="IA81" i="9" a="1"/>
  <c r="IA81" i="9" s="1"/>
  <c r="FP81" i="9" a="1"/>
  <c r="FP81" i="9" s="1"/>
  <c r="BH67" i="9" a="1"/>
  <c r="BH67" i="9" s="1"/>
  <c r="FW67" i="9" a="1"/>
  <c r="FW67" i="9" s="1"/>
  <c r="FI81" i="9" a="1"/>
  <c r="FI81" i="9" s="1"/>
  <c r="DZ62" i="9" a="1"/>
  <c r="DZ62" i="9" s="1"/>
  <c r="EG127" i="9" a="1"/>
  <c r="EG127" i="9" s="1"/>
  <c r="DL127" i="9" a="1"/>
  <c r="DL127" i="9" s="1"/>
  <c r="AT127" i="9" a="1"/>
  <c r="AT127" i="9" s="1"/>
  <c r="BH127" i="9" a="1"/>
  <c r="BH127" i="9" s="1"/>
  <c r="Y127" i="9" a="1"/>
  <c r="Y127" i="9" s="1"/>
  <c r="HT127" i="9" a="1"/>
  <c r="HT127" i="9" s="1"/>
  <c r="IH127" i="9" a="1"/>
  <c r="IH127" i="9" s="1"/>
  <c r="DZ127" i="9" a="1"/>
  <c r="DZ127" i="9" s="1"/>
  <c r="EN127" i="9" a="1"/>
  <c r="EN127" i="9" s="1"/>
  <c r="FB127" i="9" a="1"/>
  <c r="FB127" i="9" s="1"/>
  <c r="BA127" i="9" a="1"/>
  <c r="BA127" i="9" s="1"/>
  <c r="CC127" i="9" a="1"/>
  <c r="CC127" i="9" s="1"/>
  <c r="GR127" i="9" a="1"/>
  <c r="GR127" i="9" s="1"/>
  <c r="GK127" i="9" a="1"/>
  <c r="GK127" i="9" s="1"/>
  <c r="CX127" i="9" a="1"/>
  <c r="CX127" i="9" s="1"/>
  <c r="CJ127" i="9" a="1"/>
  <c r="CJ127" i="9" s="1"/>
  <c r="FB210" i="9" a="1"/>
  <c r="FB210" i="9" s="1"/>
  <c r="DZ210" i="9" a="1"/>
  <c r="DZ210" i="9" s="1"/>
  <c r="CJ210" i="9" a="1"/>
  <c r="CJ210" i="9" s="1"/>
  <c r="BO178" i="9" a="1"/>
  <c r="BO178" i="9" s="1"/>
  <c r="Y178" i="9" a="1"/>
  <c r="Y178" i="9" s="1"/>
  <c r="GR178" i="9" a="1"/>
  <c r="GR178" i="9" s="1"/>
  <c r="GY178" i="9" a="1"/>
  <c r="GY178" i="9" s="1"/>
  <c r="HT121" i="9" a="1"/>
  <c r="HT121" i="9" s="1"/>
  <c r="GK121" i="9" a="1"/>
  <c r="GK121" i="9" s="1"/>
  <c r="EN110" i="9" a="1"/>
  <c r="EN110" i="9" s="1"/>
  <c r="GY110" i="9" a="1"/>
  <c r="GY110" i="9" s="1"/>
  <c r="CQ110" i="9" a="1"/>
  <c r="CQ110" i="9" s="1"/>
  <c r="EG110" i="9" a="1"/>
  <c r="EG110" i="9" s="1"/>
  <c r="GD81" i="9" a="1"/>
  <c r="GD81" i="9" s="1"/>
  <c r="DS81" i="9" a="1"/>
  <c r="DS81" i="9" s="1"/>
  <c r="CJ67" i="9" a="1"/>
  <c r="CJ67" i="9" s="1"/>
  <c r="GY67" i="9" a="1"/>
  <c r="GY67" i="9" s="1"/>
  <c r="AF62" i="9" a="1"/>
  <c r="AF62" i="9" s="1"/>
  <c r="IH62" i="9" a="1"/>
  <c r="IH62" i="9" s="1"/>
  <c r="HF125" i="9" a="1"/>
  <c r="HF125" i="9" s="1"/>
  <c r="EU125" i="9" a="1"/>
  <c r="EU125" i="9" s="1"/>
  <c r="FB125" i="9" a="1"/>
  <c r="FB125" i="9" s="1"/>
  <c r="DS125" i="9" a="1"/>
  <c r="DS125" i="9" s="1"/>
  <c r="BH28" i="9" a="1"/>
  <c r="BH28" i="9" s="1"/>
  <c r="HF21" i="9" a="1"/>
  <c r="HF21" i="9" s="1"/>
  <c r="BO303" i="9" a="1"/>
  <c r="BO303" i="9" s="1"/>
  <c r="HF288" i="9" a="1"/>
  <c r="HF288" i="9" s="1"/>
  <c r="DE212" i="9" a="1"/>
  <c r="DE212" i="9" s="1"/>
  <c r="IH244" i="9" a="1"/>
  <c r="IH244" i="9" s="1"/>
  <c r="IA244" i="9" a="1"/>
  <c r="IA244" i="9" s="1"/>
  <c r="DE116" i="9" a="1"/>
  <c r="DE116" i="9" s="1"/>
  <c r="FW84" i="9" a="1"/>
  <c r="FW84" i="9" s="1"/>
  <c r="IO16" i="9" a="1"/>
  <c r="IO16" i="9" s="1"/>
  <c r="IA41" i="9" a="1"/>
  <c r="IA41" i="9" s="1"/>
  <c r="FB16" i="9" a="1"/>
  <c r="FB16" i="9" s="1"/>
  <c r="BH288" i="9" a="1"/>
  <c r="BH288" i="9" s="1"/>
  <c r="BO205" i="9" a="1"/>
  <c r="BO205" i="9" s="1"/>
  <c r="BH116" i="9" a="1"/>
  <c r="BH116" i="9" s="1"/>
  <c r="BO140" i="9" a="1"/>
  <c r="BO140" i="9" s="1"/>
  <c r="HM140" i="9" a="1"/>
  <c r="HM140" i="9" s="1"/>
  <c r="AT76" i="9" a="1"/>
  <c r="AT76" i="9" s="1"/>
  <c r="IA76" i="9" a="1"/>
  <c r="IA76" i="9" s="1"/>
  <c r="EN33" i="9" a="1"/>
  <c r="EN33" i="9" s="1"/>
  <c r="HF33" i="9" a="1"/>
  <c r="HF33" i="9" s="1"/>
  <c r="GK30" i="9" a="1"/>
  <c r="GK30" i="9" s="1"/>
  <c r="CJ30" i="9" a="1"/>
  <c r="CJ30" i="9" s="1"/>
  <c r="FW134" i="9" a="1"/>
  <c r="FW134" i="9" s="1"/>
  <c r="Y134" i="9" a="1"/>
  <c r="Y134" i="9" s="1"/>
  <c r="IO134" i="9" a="1"/>
  <c r="IO134" i="9" s="1"/>
  <c r="EG134" i="9" a="1"/>
  <c r="EG134" i="9" s="1"/>
  <c r="GD17" i="9" a="1"/>
  <c r="GD17" i="9" s="1"/>
  <c r="EG21" i="9" a="1"/>
  <c r="EG21" i="9" s="1"/>
  <c r="DS17" i="9" a="1"/>
  <c r="DS17" i="9" s="1"/>
  <c r="DL16" i="9" a="1"/>
  <c r="DL16" i="9" s="1"/>
  <c r="HF17" i="9" a="1"/>
  <c r="HF17" i="9" s="1"/>
  <c r="IH288" i="9" a="1"/>
  <c r="IH288" i="9" s="1"/>
  <c r="EG212" i="9" a="1"/>
  <c r="EG212" i="9" s="1"/>
  <c r="FI294" i="9" a="1"/>
  <c r="FI294" i="9" s="1"/>
  <c r="CX224" i="9" a="1"/>
  <c r="CX224" i="9" s="1"/>
  <c r="EG180" i="9" a="1"/>
  <c r="EG180" i="9" s="1"/>
  <c r="IA212" i="9" a="1"/>
  <c r="IA212" i="9" s="1"/>
  <c r="CC244" i="9" a="1"/>
  <c r="CC244" i="9" s="1"/>
  <c r="DE244" i="9" a="1"/>
  <c r="DE244" i="9" s="1"/>
  <c r="HF116" i="9" a="1"/>
  <c r="HF116" i="9" s="1"/>
  <c r="HM76" i="9" a="1"/>
  <c r="HM76" i="9" s="1"/>
  <c r="GR41" i="9" a="1"/>
  <c r="GR41" i="9" s="1"/>
  <c r="HM93" i="9" a="1"/>
  <c r="HM93" i="9" s="1"/>
  <c r="IA38" i="9" a="1"/>
  <c r="IA38" i="9" s="1"/>
  <c r="BA33" i="9" a="1"/>
  <c r="BA33" i="9" s="1"/>
  <c r="DE205" i="9" a="1"/>
  <c r="DE205" i="9" s="1"/>
  <c r="IH252" i="9" a="1"/>
  <c r="IH252" i="9" s="1"/>
  <c r="IA205" i="9" a="1"/>
  <c r="IA205" i="9" s="1"/>
  <c r="AM52" i="9" a="1"/>
  <c r="AM52" i="9" s="1"/>
  <c r="GR115" i="9" a="1"/>
  <c r="GR115" i="9" s="1"/>
  <c r="EN116" i="9" a="1"/>
  <c r="EN116" i="9" s="1"/>
  <c r="DZ72" i="9" a="1"/>
  <c r="DZ72" i="9" s="1"/>
  <c r="FB72" i="9" a="1"/>
  <c r="FB72" i="9" s="1"/>
  <c r="IO29" i="9" a="1"/>
  <c r="IO29" i="9" s="1"/>
  <c r="CQ29" i="9" a="1"/>
  <c r="CQ29" i="9" s="1"/>
  <c r="FB45" i="9" a="1"/>
  <c r="FB45" i="9" s="1"/>
  <c r="IA45" i="9" a="1"/>
  <c r="IA45" i="9" s="1"/>
  <c r="GD34" i="9" a="1"/>
  <c r="GD34" i="9" s="1"/>
  <c r="HT34" i="9" a="1"/>
  <c r="HT34" i="9" s="1"/>
  <c r="IO135" i="9" a="1"/>
  <c r="IO135" i="9" s="1"/>
  <c r="HF135" i="9" a="1"/>
  <c r="HF135" i="9" s="1"/>
  <c r="HT21" i="9" a="1"/>
  <c r="HT21" i="9" s="1"/>
  <c r="GD21" i="9" a="1"/>
  <c r="GD21" i="9" s="1"/>
  <c r="GY212" i="9" a="1"/>
  <c r="GY212" i="9" s="1"/>
  <c r="Y212" i="9" a="1"/>
  <c r="Y212" i="9" s="1"/>
  <c r="BV180" i="9" a="1"/>
  <c r="BV180" i="9" s="1"/>
  <c r="BO212" i="9" a="1"/>
  <c r="BO212" i="9" s="1"/>
  <c r="DL244" i="9" a="1"/>
  <c r="DL244" i="9" s="1"/>
  <c r="HT244" i="9" a="1"/>
  <c r="HT244" i="9" s="1"/>
  <c r="Y116" i="9" a="1"/>
  <c r="Y116" i="9" s="1"/>
  <c r="CC52" i="9" a="1"/>
  <c r="CC52" i="9" s="1"/>
  <c r="DS16" i="9" a="1"/>
  <c r="DS16" i="9" s="1"/>
  <c r="EU205" i="9" a="1"/>
  <c r="EU205" i="9" s="1"/>
  <c r="EU116" i="9" a="1"/>
  <c r="EU116" i="9" s="1"/>
  <c r="BV52" i="9" a="1"/>
  <c r="BV52" i="9" s="1"/>
  <c r="IA116" i="9" a="1"/>
  <c r="IA116" i="9" s="1"/>
  <c r="Y100" i="9" a="1"/>
  <c r="Y100" i="9" s="1"/>
  <c r="DL100" i="9" a="1"/>
  <c r="DL100" i="9" s="1"/>
  <c r="HF43" i="9" a="1"/>
  <c r="HF43" i="9" s="1"/>
  <c r="FP43" i="9" a="1"/>
  <c r="FP43" i="9" s="1"/>
  <c r="IO43" i="9" a="1"/>
  <c r="IO43" i="9" s="1"/>
  <c r="CX43" i="9" a="1"/>
  <c r="CX43" i="9" s="1"/>
  <c r="GY113" i="9" a="1"/>
  <c r="GY113" i="9" s="1"/>
  <c r="IH113" i="9" a="1"/>
  <c r="IH113" i="9" s="1"/>
  <c r="CJ205" i="9" a="1"/>
  <c r="CJ205" i="9" s="1"/>
  <c r="DZ205" i="9" a="1"/>
  <c r="DZ205" i="9" s="1"/>
  <c r="GK205" i="9" a="1"/>
  <c r="GK205" i="9" s="1"/>
  <c r="CC261" i="9" a="1"/>
  <c r="CC261" i="9" s="1"/>
  <c r="GD261" i="9" a="1"/>
  <c r="GD261" i="9" s="1"/>
  <c r="HF209" i="9" a="1"/>
  <c r="HF209" i="9" s="1"/>
  <c r="Y209" i="9" a="1"/>
  <c r="Y209" i="9" s="1"/>
  <c r="AT209" i="9" a="1"/>
  <c r="AT209" i="9" s="1"/>
  <c r="DS129" i="9" a="1"/>
  <c r="DS129" i="9" s="1"/>
  <c r="FB129" i="9" a="1"/>
  <c r="FB129" i="9" s="1"/>
  <c r="CJ91" i="9" a="1"/>
  <c r="CJ91" i="9" s="1"/>
  <c r="IH91" i="9" a="1"/>
  <c r="IH91" i="9" s="1"/>
  <c r="HF91" i="9" a="1"/>
  <c r="HF91" i="9" s="1"/>
  <c r="FB21" i="9" a="1"/>
  <c r="FB21" i="9" s="1"/>
  <c r="CC17" i="9" a="1"/>
  <c r="CC17" i="9" s="1"/>
  <c r="AM212" i="9" a="1"/>
  <c r="AM212" i="9" s="1"/>
  <c r="AT244" i="9" a="1"/>
  <c r="AT244" i="9" s="1"/>
  <c r="HM116" i="9" a="1"/>
  <c r="HM116" i="9" s="1"/>
  <c r="CQ16" i="9" a="1"/>
  <c r="CQ16" i="9" s="1"/>
  <c r="CQ93" i="9" a="1"/>
  <c r="CQ93" i="9" s="1"/>
  <c r="GD116" i="9" a="1"/>
  <c r="GD116" i="9" s="1"/>
  <c r="GY41" i="9" a="1"/>
  <c r="GY41" i="9" s="1"/>
  <c r="GK16" i="9" a="1"/>
  <c r="GK16" i="9" s="1"/>
  <c r="FW52" i="9" a="1"/>
  <c r="FW52" i="9" s="1"/>
  <c r="GK100" i="9" a="1"/>
  <c r="GK100" i="9" s="1"/>
  <c r="GR204" i="9" a="1"/>
  <c r="GR204" i="9" s="1"/>
  <c r="IA220" i="9" a="1"/>
  <c r="IA220" i="9" s="1"/>
  <c r="CQ220" i="9" a="1"/>
  <c r="CQ220" i="9" s="1"/>
  <c r="AM220" i="9" a="1"/>
  <c r="AM220" i="9" s="1"/>
  <c r="EG124" i="9" a="1"/>
  <c r="EG124" i="9" s="1"/>
  <c r="DE124" i="9" a="1"/>
  <c r="DE124" i="9" s="1"/>
  <c r="FB60" i="9" a="1"/>
  <c r="FB60" i="9" s="1"/>
  <c r="DZ60" i="9" a="1"/>
  <c r="DZ60" i="9" s="1"/>
  <c r="GY60" i="9" a="1"/>
  <c r="GY60" i="9" s="1"/>
  <c r="FW39" i="9" a="1"/>
  <c r="FW39" i="9" s="1"/>
  <c r="EU39" i="9" a="1"/>
  <c r="EU39" i="9" s="1"/>
  <c r="CX55" i="9" a="1"/>
  <c r="CX55" i="9" s="1"/>
  <c r="FI55" i="9" a="1"/>
  <c r="FI55" i="9" s="1"/>
  <c r="EG96" i="9" a="1"/>
  <c r="EG96" i="9" s="1"/>
  <c r="FB52" i="9" a="1"/>
  <c r="FB52" i="9" s="1"/>
  <c r="CQ52" i="9" a="1"/>
  <c r="CQ52" i="9" s="1"/>
  <c r="DE52" i="9" a="1"/>
  <c r="DE52" i="9" s="1"/>
  <c r="GR52" i="9" a="1"/>
  <c r="GR52" i="9" s="1"/>
  <c r="IH21" i="9" a="1"/>
  <c r="IH21" i="9" s="1"/>
  <c r="IA21" i="9" a="1"/>
  <c r="IA21" i="9" s="1"/>
  <c r="FW16" i="9" a="1"/>
  <c r="FW16" i="9" s="1"/>
  <c r="HF22" i="9" a="1"/>
  <c r="HF22" i="9" s="1"/>
  <c r="GR212" i="9" a="1"/>
  <c r="GR212" i="9" s="1"/>
  <c r="GY261" i="9" a="1"/>
  <c r="GY261" i="9" s="1"/>
  <c r="BO244" i="9" a="1"/>
  <c r="BO244" i="9" s="1"/>
  <c r="FW244" i="9" a="1"/>
  <c r="FW244" i="9" s="1"/>
  <c r="AM132" i="9" a="1"/>
  <c r="AM132" i="9" s="1"/>
  <c r="FI124" i="9" a="1"/>
  <c r="FI124" i="9" s="1"/>
  <c r="EG220" i="9" a="1"/>
  <c r="EG220" i="9" s="1"/>
  <c r="BO220" i="9" a="1"/>
  <c r="BO220" i="9" s="1"/>
  <c r="FP220" i="9" a="1"/>
  <c r="FP220" i="9" s="1"/>
  <c r="HF16" i="9" a="1"/>
  <c r="HF16" i="9" s="1"/>
  <c r="HF60" i="9" a="1"/>
  <c r="HF60" i="9" s="1"/>
  <c r="HF68" i="9" a="1"/>
  <c r="HF68" i="9" s="1"/>
  <c r="GK40" i="9" a="1"/>
  <c r="GK40" i="9" s="1"/>
  <c r="HM212" i="9" a="1"/>
  <c r="HM212" i="9" s="1"/>
  <c r="DZ252" i="9" a="1"/>
  <c r="DZ252" i="9" s="1"/>
  <c r="AT205" i="9" a="1"/>
  <c r="AT205" i="9" s="1"/>
  <c r="HM191" i="9" a="1"/>
  <c r="HM191" i="9" s="1"/>
  <c r="GK84" i="9" a="1"/>
  <c r="GK84" i="9" s="1"/>
  <c r="AF296" i="9" a="1"/>
  <c r="AF296" i="9" s="1"/>
  <c r="EU83" i="9" a="1"/>
  <c r="EU83" i="9" s="1"/>
  <c r="GY83" i="9" a="1"/>
  <c r="GY83" i="9" s="1"/>
  <c r="HT83" i="9" a="1"/>
  <c r="HT83" i="9" s="1"/>
  <c r="HF83" i="9" a="1"/>
  <c r="HF83" i="9" s="1"/>
  <c r="GK83" i="9" a="1"/>
  <c r="GK83" i="9" s="1"/>
  <c r="CC239" i="9" a="1"/>
  <c r="CC239" i="9" s="1"/>
  <c r="AT239" i="9" a="1"/>
  <c r="AT239" i="9" s="1"/>
  <c r="DE239" i="9" a="1"/>
  <c r="DE239" i="9" s="1"/>
  <c r="IA239" i="9" a="1"/>
  <c r="IA239" i="9" s="1"/>
  <c r="IA219" i="9" a="1"/>
  <c r="IA219" i="9" s="1"/>
  <c r="CX219" i="9" a="1"/>
  <c r="CX219" i="9" s="1"/>
  <c r="IA207" i="9" a="1"/>
  <c r="IA207" i="9" s="1"/>
  <c r="EU207" i="9" a="1"/>
  <c r="EU207" i="9" s="1"/>
  <c r="DZ107" i="9" a="1"/>
  <c r="DZ107" i="9" s="1"/>
  <c r="CJ107" i="9" a="1"/>
  <c r="CJ107" i="9" s="1"/>
  <c r="IA16" i="9" a="1"/>
  <c r="IA16" i="9" s="1"/>
  <c r="IA180" i="9" a="1"/>
  <c r="IA180" i="9" s="1"/>
  <c r="GD180" i="9" a="1"/>
  <c r="GD180" i="9" s="1"/>
  <c r="AT180" i="9" a="1"/>
  <c r="AT180" i="9" s="1"/>
  <c r="EG116" i="9" a="1"/>
  <c r="EG116" i="9" s="1"/>
  <c r="CX116" i="9" a="1"/>
  <c r="CX116" i="9" s="1"/>
  <c r="EN84" i="9" a="1"/>
  <c r="EN84" i="9" s="1"/>
  <c r="AF84" i="9" a="1"/>
  <c r="AF84" i="9" s="1"/>
  <c r="BO84" i="9" a="1"/>
  <c r="BO84" i="9" s="1"/>
  <c r="IO84" i="9" a="1"/>
  <c r="IO84" i="9" s="1"/>
  <c r="EG52" i="9" a="1"/>
  <c r="EG52" i="9" s="1"/>
  <c r="IH52" i="9" a="1"/>
  <c r="IH52" i="9" s="1"/>
  <c r="GY295" i="9" a="1"/>
  <c r="GY295" i="9" s="1"/>
  <c r="CC295" i="9" a="1"/>
  <c r="CC295" i="9" s="1"/>
  <c r="AM295" i="9" a="1"/>
  <c r="AM295" i="9" s="1"/>
  <c r="FI295" i="9" a="1"/>
  <c r="FI295" i="9" s="1"/>
  <c r="HM295" i="9" a="1"/>
  <c r="HM295" i="9" s="1"/>
  <c r="EU233" i="9" a="1"/>
  <c r="EU233" i="9" s="1"/>
  <c r="FB233" i="9" a="1"/>
  <c r="FB233" i="9" s="1"/>
  <c r="IA115" i="9" a="1"/>
  <c r="IA115" i="9" s="1"/>
  <c r="CQ115" i="9" a="1"/>
  <c r="CQ115" i="9" s="1"/>
  <c r="AF115" i="9" a="1"/>
  <c r="AF115" i="9" s="1"/>
  <c r="FB115" i="9" a="1"/>
  <c r="FB115" i="9" s="1"/>
  <c r="HM115" i="9" a="1"/>
  <c r="HM115" i="9" s="1"/>
  <c r="HT165" i="9" a="1"/>
  <c r="HT165" i="9" s="1"/>
  <c r="CX165" i="9" a="1"/>
  <c r="CX165" i="9" s="1"/>
  <c r="EG165" i="9" a="1"/>
  <c r="EG165" i="9" s="1"/>
  <c r="AM146" i="9" a="1"/>
  <c r="AM146" i="9" s="1"/>
  <c r="AF146" i="9" a="1"/>
  <c r="AF146" i="9" s="1"/>
  <c r="FB146" i="9" a="1"/>
  <c r="FB146" i="9" s="1"/>
  <c r="DE146" i="9" a="1"/>
  <c r="DE146" i="9" s="1"/>
  <c r="DZ103" i="9" a="1"/>
  <c r="DZ103" i="9" s="1"/>
  <c r="DE103" i="9" a="1"/>
  <c r="DE103" i="9" s="1"/>
  <c r="CJ103" i="9" a="1"/>
  <c r="CJ103" i="9" s="1"/>
  <c r="EG251" i="9" a="1"/>
  <c r="EG251" i="9" s="1"/>
  <c r="CX249" i="9" a="1"/>
  <c r="CX249" i="9" s="1"/>
  <c r="AF249" i="9" a="1"/>
  <c r="AF249" i="9" s="1"/>
  <c r="GD249" i="9" a="1"/>
  <c r="GD249" i="9" s="1"/>
  <c r="DL70" i="9" a="1"/>
  <c r="DL70" i="9" s="1"/>
  <c r="HT70" i="9" a="1"/>
  <c r="HT70" i="9" s="1"/>
  <c r="GK70" i="9" a="1"/>
  <c r="GK70" i="9" s="1"/>
  <c r="CC70" i="9" a="1"/>
  <c r="CC70" i="9" s="1"/>
  <c r="GK246" i="9" a="1"/>
  <c r="GK246" i="9" s="1"/>
  <c r="BA246" i="9" a="1"/>
  <c r="BA246" i="9" s="1"/>
  <c r="DL246" i="9" a="1"/>
  <c r="DL246" i="9" s="1"/>
  <c r="CQ246" i="9" a="1"/>
  <c r="CQ246" i="9" s="1"/>
  <c r="GY246" i="9" a="1"/>
  <c r="GY246" i="9" s="1"/>
  <c r="FP246" i="9" a="1"/>
  <c r="FP246" i="9" s="1"/>
  <c r="DL74" i="9" a="1"/>
  <c r="DL74" i="9" s="1"/>
  <c r="CC74" i="9" a="1"/>
  <c r="CC74" i="9" s="1"/>
  <c r="IO251" i="9" a="1"/>
  <c r="IO251" i="9" s="1"/>
  <c r="AT251" i="9" a="1"/>
  <c r="AT251" i="9" s="1"/>
  <c r="CX251" i="9" a="1"/>
  <c r="CX251" i="9" s="1"/>
  <c r="FI251" i="9" a="1"/>
  <c r="FI251" i="9" s="1"/>
  <c r="CC251" i="9" a="1"/>
  <c r="CC251" i="9" s="1"/>
  <c r="Y251" i="9" a="1"/>
  <c r="Y251" i="9" s="1"/>
  <c r="AT146" i="9" a="1"/>
  <c r="AT146" i="9" s="1"/>
  <c r="HM146" i="9" a="1"/>
  <c r="HM146" i="9" s="1"/>
  <c r="BH103" i="9" a="1"/>
  <c r="BH103" i="9" s="1"/>
  <c r="GK103" i="9" a="1"/>
  <c r="GK103" i="9" s="1"/>
  <c r="EU103" i="9" a="1"/>
  <c r="EU103" i="9" s="1"/>
  <c r="IH249" i="9" a="1"/>
  <c r="IH249" i="9" s="1"/>
  <c r="CX76" i="9" a="1"/>
  <c r="CX76" i="9" s="1"/>
  <c r="AF119" i="9" a="1"/>
  <c r="AF119" i="9" s="1"/>
  <c r="FW195" i="9" a="1"/>
  <c r="FW195" i="9" s="1"/>
  <c r="DE195" i="9" a="1"/>
  <c r="DE195" i="9" s="1"/>
  <c r="BH65" i="9" a="1"/>
  <c r="BH65" i="9" s="1"/>
  <c r="GY65" i="9" a="1"/>
  <c r="GY65" i="9" s="1"/>
  <c r="HT65" i="9" a="1"/>
  <c r="HT65" i="9" s="1"/>
  <c r="DS65" i="9" a="1"/>
  <c r="DS65" i="9" s="1"/>
  <c r="IA65" i="9" a="1"/>
  <c r="IA65" i="9" s="1"/>
  <c r="FP65" i="9" a="1"/>
  <c r="FP65" i="9" s="1"/>
  <c r="CQ65" i="9" a="1"/>
  <c r="CQ65" i="9" s="1"/>
  <c r="EN177" i="9" a="1"/>
  <c r="EN177" i="9" s="1"/>
  <c r="HT177" i="9" a="1"/>
  <c r="HT177" i="9" s="1"/>
  <c r="FB177" i="9" a="1"/>
  <c r="FB177" i="9" s="1"/>
  <c r="CQ177" i="9" a="1"/>
  <c r="CQ177" i="9" s="1"/>
  <c r="AM177" i="9" a="1"/>
  <c r="AM177" i="9" s="1"/>
  <c r="IH177" i="9" a="1"/>
  <c r="IH177" i="9" s="1"/>
  <c r="EU177" i="9" a="1"/>
  <c r="EU177" i="9" s="1"/>
  <c r="GY177" i="9" a="1"/>
  <c r="GY177" i="9" s="1"/>
  <c r="HM103" i="9" a="1"/>
  <c r="HM103" i="9" s="1"/>
  <c r="FI103" i="9" a="1"/>
  <c r="FI103" i="9" s="1"/>
  <c r="CQ103" i="9" a="1"/>
  <c r="CQ103" i="9" s="1"/>
  <c r="AM103" i="9" a="1"/>
  <c r="AM103" i="9" s="1"/>
  <c r="FW103" i="9" a="1"/>
  <c r="FW103" i="9" s="1"/>
  <c r="IO103" i="9" a="1"/>
  <c r="IO103" i="9" s="1"/>
  <c r="DE251" i="9" a="1"/>
  <c r="DE251" i="9" s="1"/>
  <c r="IA251" i="9" a="1"/>
  <c r="IA251" i="9" s="1"/>
  <c r="FW251" i="9" a="1"/>
  <c r="FW251" i="9" s="1"/>
  <c r="CJ251" i="9" a="1"/>
  <c r="CJ251" i="9" s="1"/>
  <c r="HM251" i="9" a="1"/>
  <c r="HM251" i="9" s="1"/>
  <c r="GD14" i="9" a="1"/>
  <c r="GD14" i="9" s="1"/>
  <c r="FI146" i="9" a="1"/>
  <c r="FI146" i="9" s="1"/>
  <c r="GY146" i="9" a="1"/>
  <c r="GY146" i="9" s="1"/>
  <c r="Y146" i="9" a="1"/>
  <c r="Y146" i="9" s="1"/>
  <c r="BH251" i="9" a="1"/>
  <c r="BH251" i="9" s="1"/>
  <c r="DS251" i="9" a="1"/>
  <c r="DS251" i="9" s="1"/>
  <c r="EN251" i="9" a="1"/>
  <c r="EN251" i="9" s="1"/>
  <c r="GR251" i="9" a="1"/>
  <c r="GR251" i="9" s="1"/>
  <c r="IH146" i="9" a="1"/>
  <c r="IH146" i="9" s="1"/>
  <c r="BV146" i="9" a="1"/>
  <c r="BV146" i="9" s="1"/>
  <c r="CJ146" i="9" a="1"/>
  <c r="CJ146" i="9" s="1"/>
  <c r="EN103" i="9" a="1"/>
  <c r="EN103" i="9" s="1"/>
  <c r="AF103" i="9" a="1"/>
  <c r="AF103" i="9" s="1"/>
  <c r="HF103" i="9" a="1"/>
  <c r="HF103" i="9" s="1"/>
  <c r="GY14" i="9" a="1"/>
  <c r="GY14" i="9" s="1"/>
  <c r="IH14" i="9" a="1"/>
  <c r="IH14" i="9" s="1"/>
  <c r="EU246" i="9" a="1"/>
  <c r="EU246" i="9" s="1"/>
  <c r="CC246" i="9" a="1"/>
  <c r="CC246" i="9" s="1"/>
  <c r="AM125" i="9" a="1"/>
  <c r="AM125" i="9" s="1"/>
  <c r="GR125" i="9" a="1"/>
  <c r="GR125" i="9" s="1"/>
  <c r="IA125" i="9" a="1"/>
  <c r="IA125" i="9" s="1"/>
  <c r="DL125" i="9" a="1"/>
  <c r="DL125" i="9" s="1"/>
  <c r="DZ125" i="9" a="1"/>
  <c r="DZ125" i="9" s="1"/>
  <c r="CJ125" i="9" a="1"/>
  <c r="CJ125" i="9" s="1"/>
  <c r="HT125" i="9" a="1"/>
  <c r="HT125" i="9" s="1"/>
  <c r="CX125" i="9" a="1"/>
  <c r="CX125" i="9" s="1"/>
  <c r="FB93" i="9" a="1"/>
  <c r="FB93" i="9" s="1"/>
  <c r="EG93" i="9" a="1"/>
  <c r="EG93" i="9" s="1"/>
  <c r="BH93" i="9" a="1"/>
  <c r="BH93" i="9" s="1"/>
  <c r="DL93" i="9" a="1"/>
  <c r="DL93" i="9" s="1"/>
  <c r="IA93" i="9" a="1"/>
  <c r="IA93" i="9" s="1"/>
  <c r="GR93" i="9" a="1"/>
  <c r="GR93" i="9" s="1"/>
  <c r="DE93" i="9" a="1"/>
  <c r="DE93" i="9" s="1"/>
  <c r="GK93" i="9" a="1"/>
  <c r="GK93" i="9" s="1"/>
  <c r="BA93" i="9" a="1"/>
  <c r="BA93" i="9" s="1"/>
  <c r="FB59" i="9" a="1"/>
  <c r="FB59" i="9" s="1"/>
  <c r="HM59" i="9" a="1"/>
  <c r="HM59" i="9" s="1"/>
  <c r="AT166" i="9" a="1"/>
  <c r="AT166" i="9" s="1"/>
  <c r="HT166" i="9" a="1"/>
  <c r="HT166" i="9" s="1"/>
  <c r="EN166" i="9" a="1"/>
  <c r="EN166" i="9" s="1"/>
  <c r="EU166" i="9" a="1"/>
  <c r="EU166" i="9" s="1"/>
  <c r="IH166" i="9" a="1"/>
  <c r="IH166" i="9" s="1"/>
  <c r="IA166" i="9" a="1"/>
  <c r="IA166" i="9" s="1"/>
  <c r="CX166" i="9" a="1"/>
  <c r="CX166" i="9" s="1"/>
  <c r="GK166" i="9" a="1"/>
  <c r="GK166" i="9" s="1"/>
  <c r="FI166" i="9" a="1"/>
  <c r="FI166" i="9" s="1"/>
  <c r="AM166" i="9" a="1"/>
  <c r="AM166" i="9" s="1"/>
  <c r="DS166" i="9" a="1"/>
  <c r="DS166" i="9" s="1"/>
  <c r="EG166" i="9" a="1"/>
  <c r="EG166" i="9" s="1"/>
  <c r="GD166" i="9" a="1"/>
  <c r="GD166" i="9" s="1"/>
  <c r="CJ166" i="9" a="1"/>
  <c r="CJ166" i="9" s="1"/>
  <c r="HT110" i="9" a="1"/>
  <c r="HT110" i="9" s="1"/>
  <c r="BH110" i="9" a="1"/>
  <c r="BH110" i="9" s="1"/>
  <c r="GR62" i="9" a="1"/>
  <c r="GR62" i="9" s="1"/>
  <c r="FI62" i="9" a="1"/>
  <c r="FI62" i="9" s="1"/>
  <c r="HM62" i="9" a="1"/>
  <c r="HM62" i="9" s="1"/>
  <c r="EN62" i="9" a="1"/>
  <c r="EN62" i="9" s="1"/>
  <c r="CC62" i="9" a="1"/>
  <c r="CC62" i="9" s="1"/>
  <c r="GK146" i="9" a="1"/>
  <c r="GK146" i="9" s="1"/>
  <c r="EG146" i="9" a="1"/>
  <c r="EG146" i="9" s="1"/>
  <c r="DL146" i="9" a="1"/>
  <c r="DL146" i="9" s="1"/>
  <c r="BO146" i="9" a="1"/>
  <c r="BO146" i="9" s="1"/>
  <c r="GD103" i="9" a="1"/>
  <c r="GD103" i="9" s="1"/>
  <c r="DL103" i="9" a="1"/>
  <c r="DL103" i="9" s="1"/>
  <c r="BV103" i="9" a="1"/>
  <c r="BV103" i="9" s="1"/>
  <c r="HF14" i="9" a="1"/>
  <c r="HF14" i="9" s="1"/>
  <c r="EN246" i="9" a="1"/>
  <c r="EN246" i="9" s="1"/>
  <c r="DL151" i="9" a="1"/>
  <c r="DL151" i="9" s="1"/>
  <c r="AM151" i="9" a="1"/>
  <c r="AM151" i="9" s="1"/>
  <c r="FP151" i="9" a="1"/>
  <c r="FP151" i="9" s="1"/>
  <c r="IH151" i="9" a="1"/>
  <c r="IH151" i="9" s="1"/>
  <c r="CX151" i="9" a="1"/>
  <c r="CX151" i="9" s="1"/>
  <c r="GR151" i="9" a="1"/>
  <c r="GR151" i="9" s="1"/>
  <c r="BH151" i="9" a="1"/>
  <c r="BH151" i="9" s="1"/>
  <c r="AT151" i="9" a="1"/>
  <c r="AT151" i="9" s="1"/>
  <c r="BV151" i="9" a="1"/>
  <c r="BV151" i="9" s="1"/>
  <c r="FW151" i="9" a="1"/>
  <c r="FW151" i="9" s="1"/>
  <c r="EU151" i="9" a="1"/>
  <c r="EU151" i="9" s="1"/>
  <c r="DZ151" i="9" a="1"/>
  <c r="DZ151" i="9" s="1"/>
  <c r="FB119" i="9" a="1"/>
  <c r="FB119" i="9" s="1"/>
  <c r="IO119" i="9" a="1"/>
  <c r="IO119" i="9" s="1"/>
  <c r="DL119" i="9" a="1"/>
  <c r="DL119" i="9" s="1"/>
  <c r="CQ119" i="9" a="1"/>
  <c r="CQ119" i="9" s="1"/>
  <c r="BA119" i="9" a="1"/>
  <c r="BA119" i="9" s="1"/>
  <c r="FW119" i="9" a="1"/>
  <c r="FW119" i="9" s="1"/>
  <c r="CX119" i="9" a="1"/>
  <c r="CX119" i="9" s="1"/>
  <c r="CJ119" i="9" a="1"/>
  <c r="CJ119" i="9" s="1"/>
  <c r="IH119" i="9" a="1"/>
  <c r="IH119" i="9" s="1"/>
  <c r="GD119" i="9" a="1"/>
  <c r="GD119" i="9" s="1"/>
  <c r="HF119" i="9" a="1"/>
  <c r="HF119" i="9" s="1"/>
  <c r="HM119" i="9" a="1"/>
  <c r="HM119" i="9" s="1"/>
  <c r="Y119" i="9" a="1"/>
  <c r="Y119" i="9" s="1"/>
  <c r="GK223" i="9" a="1"/>
  <c r="GK223" i="9" s="1"/>
  <c r="DE223" i="9" a="1"/>
  <c r="DE223" i="9" s="1"/>
  <c r="Y223" i="9" a="1"/>
  <c r="Y223" i="9" s="1"/>
  <c r="BV155" i="9" a="1"/>
  <c r="BV155" i="9" s="1"/>
  <c r="BH155" i="9" a="1"/>
  <c r="BH155" i="9" s="1"/>
  <c r="AT155" i="9" a="1"/>
  <c r="AT155" i="9" s="1"/>
  <c r="EN155" i="9" a="1"/>
  <c r="EN155" i="9" s="1"/>
  <c r="HT155" i="9" a="1"/>
  <c r="HT155" i="9" s="1"/>
  <c r="DZ155" i="9" a="1"/>
  <c r="DZ155" i="9" s="1"/>
  <c r="IA155" i="9" a="1"/>
  <c r="IA155" i="9" s="1"/>
  <c r="FP155" i="9" a="1"/>
  <c r="FP155" i="9" s="1"/>
  <c r="DS155" i="9" a="1"/>
  <c r="DS155" i="9" s="1"/>
  <c r="IO139" i="9" a="1"/>
  <c r="IO139" i="9" s="1"/>
  <c r="EN139" i="9" a="1"/>
  <c r="EN139" i="9" s="1"/>
  <c r="FI139" i="9" a="1"/>
  <c r="FI139" i="9" s="1"/>
  <c r="IH139" i="9" a="1"/>
  <c r="IH139" i="9" s="1"/>
  <c r="Y139" i="9" a="1"/>
  <c r="Y139" i="9" s="1"/>
  <c r="GR139" i="9" a="1"/>
  <c r="GR139" i="9" s="1"/>
  <c r="EG139" i="9" a="1"/>
  <c r="EG139" i="9" s="1"/>
  <c r="HF139" i="9" a="1"/>
  <c r="HF139" i="9" s="1"/>
  <c r="DZ139" i="9" a="1"/>
  <c r="DZ139" i="9" s="1"/>
  <c r="CJ139" i="9" a="1"/>
  <c r="CJ139" i="9" s="1"/>
  <c r="GK123" i="9" a="1"/>
  <c r="GK123" i="9" s="1"/>
  <c r="BH123" i="9" a="1"/>
  <c r="BH123" i="9" s="1"/>
  <c r="CC123" i="9" a="1"/>
  <c r="CC123" i="9" s="1"/>
  <c r="FB123" i="9" a="1"/>
  <c r="FB123" i="9" s="1"/>
  <c r="FP123" i="9" a="1"/>
  <c r="FP123" i="9" s="1"/>
  <c r="CJ123" i="9" a="1"/>
  <c r="CJ123" i="9" s="1"/>
  <c r="BA123" i="9" a="1"/>
  <c r="BA123" i="9" s="1"/>
  <c r="AT123" i="9" a="1"/>
  <c r="AT123" i="9" s="1"/>
  <c r="GR123" i="9" a="1"/>
  <c r="GR123" i="9" s="1"/>
  <c r="AF95" i="9" a="1"/>
  <c r="AF95" i="9" s="1"/>
  <c r="CJ95" i="9" a="1"/>
  <c r="CJ95" i="9" s="1"/>
  <c r="FB95" i="9" a="1"/>
  <c r="FB95" i="9" s="1"/>
  <c r="IH95" i="9" a="1"/>
  <c r="IH95" i="9" s="1"/>
  <c r="DZ95" i="9" a="1"/>
  <c r="DZ95" i="9" s="1"/>
  <c r="HF95" i="9" a="1"/>
  <c r="HF95" i="9" s="1"/>
  <c r="HM95" i="9" a="1"/>
  <c r="HM95" i="9" s="1"/>
  <c r="EN48" i="9" a="1"/>
  <c r="EN48" i="9" s="1"/>
  <c r="CQ48" i="9" a="1"/>
  <c r="CQ48" i="9" s="1"/>
  <c r="EU48" i="9" a="1"/>
  <c r="EU48" i="9" s="1"/>
  <c r="HM48" i="9" a="1"/>
  <c r="HM48" i="9" s="1"/>
  <c r="DL48" i="9" a="1"/>
  <c r="DL48" i="9" s="1"/>
  <c r="FI48" i="9" a="1"/>
  <c r="FI48" i="9" s="1"/>
  <c r="BV48" i="9" a="1"/>
  <c r="BV48" i="9" s="1"/>
  <c r="HF48" i="9" a="1"/>
  <c r="HF48" i="9" s="1"/>
  <c r="AF48" i="9" a="1"/>
  <c r="AF48" i="9" s="1"/>
  <c r="FB48" i="9" a="1"/>
  <c r="FB48" i="9" s="1"/>
  <c r="CX48" i="9" a="1"/>
  <c r="CX48" i="9" s="1"/>
  <c r="GK48" i="9" a="1"/>
  <c r="GK48" i="9" s="1"/>
  <c r="FB251" i="9" a="1"/>
  <c r="FB251" i="9" s="1"/>
  <c r="BV251" i="9" a="1"/>
  <c r="BV251" i="9" s="1"/>
  <c r="AF251" i="9" a="1"/>
  <c r="AF251" i="9" s="1"/>
  <c r="HF251" i="9" a="1"/>
  <c r="HF251" i="9" s="1"/>
  <c r="IA146" i="9" a="1"/>
  <c r="IA146" i="9" s="1"/>
  <c r="EN146" i="9" a="1"/>
  <c r="EN146" i="9" s="1"/>
  <c r="HT103" i="9" a="1"/>
  <c r="HT103" i="9" s="1"/>
  <c r="FB103" i="9" a="1"/>
  <c r="FB103" i="9" s="1"/>
  <c r="EG103" i="9" a="1"/>
  <c r="EG103" i="9" s="1"/>
  <c r="CX146" i="9" a="1"/>
  <c r="CX146" i="9" s="1"/>
  <c r="IO221" i="9" a="1"/>
  <c r="IO221" i="9" s="1"/>
  <c r="HM221" i="9" a="1"/>
  <c r="HM221" i="9" s="1"/>
  <c r="Y221" i="9" a="1"/>
  <c r="Y221" i="9" s="1"/>
  <c r="GY221" i="9" a="1"/>
  <c r="GY221" i="9" s="1"/>
  <c r="FW221" i="9" a="1"/>
  <c r="FW221" i="9" s="1"/>
  <c r="FI179" i="9" a="1"/>
  <c r="FI179" i="9" s="1"/>
  <c r="BV179" i="9" a="1"/>
  <c r="BV179" i="9" s="1"/>
  <c r="IH179" i="9" a="1"/>
  <c r="IH179" i="9" s="1"/>
  <c r="HF179" i="9" a="1"/>
  <c r="HF179" i="9" s="1"/>
  <c r="EG179" i="9" a="1"/>
  <c r="EG179" i="9" s="1"/>
  <c r="CJ179" i="9" a="1"/>
  <c r="CJ179" i="9" s="1"/>
  <c r="GD179" i="9" a="1"/>
  <c r="GD179" i="9" s="1"/>
  <c r="DE179" i="9" a="1"/>
  <c r="DE179" i="9" s="1"/>
  <c r="Y179" i="9" a="1"/>
  <c r="Y179" i="9" s="1"/>
  <c r="BA179" i="9" a="1"/>
  <c r="BA179" i="9" s="1"/>
  <c r="DL179" i="9" a="1"/>
  <c r="DL179" i="9" s="1"/>
  <c r="HM179" i="9" a="1"/>
  <c r="HM179" i="9" s="1"/>
  <c r="CX189" i="9" a="1"/>
  <c r="CX189" i="9" s="1"/>
  <c r="AM189" i="9" a="1"/>
  <c r="AM189" i="9" s="1"/>
  <c r="GD189" i="9" a="1"/>
  <c r="GD189" i="9" s="1"/>
  <c r="EU189" i="9" a="1"/>
  <c r="EU189" i="9" s="1"/>
  <c r="CJ189" i="9" a="1"/>
  <c r="CJ189" i="9" s="1"/>
  <c r="HF189" i="9" a="1"/>
  <c r="HF189" i="9" s="1"/>
  <c r="FP189" i="9" a="1"/>
  <c r="FP189" i="9" s="1"/>
  <c r="DS189" i="9" a="1"/>
  <c r="DS189" i="9" s="1"/>
  <c r="GY189" i="9" a="1"/>
  <c r="GY189" i="9" s="1"/>
  <c r="IH189" i="9" a="1"/>
  <c r="IH189" i="9" s="1"/>
  <c r="IA189" i="9" a="1"/>
  <c r="IA189" i="9" s="1"/>
  <c r="DZ262" i="9" a="1"/>
  <c r="DZ262" i="9" s="1"/>
  <c r="IH262" i="9" a="1"/>
  <c r="IH262" i="9" s="1"/>
  <c r="AT262" i="9" a="1"/>
  <c r="AT262" i="9" s="1"/>
  <c r="EN262" i="9" a="1"/>
  <c r="EN262" i="9" s="1"/>
  <c r="AF262" i="9" a="1"/>
  <c r="AF262" i="9" s="1"/>
  <c r="DE262" i="9" a="1"/>
  <c r="DE262" i="9" s="1"/>
  <c r="IA262" i="9" a="1"/>
  <c r="IA262" i="9" s="1"/>
  <c r="FB262" i="9" a="1"/>
  <c r="FB262" i="9" s="1"/>
  <c r="CJ262" i="9" a="1"/>
  <c r="CJ262" i="9" s="1"/>
  <c r="EU262" i="9" a="1"/>
  <c r="EU262" i="9" s="1"/>
  <c r="GK262" i="9" a="1"/>
  <c r="GK262" i="9" s="1"/>
  <c r="CQ262" i="9" a="1"/>
  <c r="CQ262" i="9" s="1"/>
  <c r="HT262" i="9" a="1"/>
  <c r="HT262" i="9" s="1"/>
  <c r="DE202" i="9" a="1"/>
  <c r="DE202" i="9" s="1"/>
  <c r="AT202" i="9" a="1"/>
  <c r="AT202" i="9" s="1"/>
  <c r="GK202" i="9" a="1"/>
  <c r="GK202" i="9" s="1"/>
  <c r="HF202" i="9" a="1"/>
  <c r="HF202" i="9" s="1"/>
  <c r="AM251" i="9" a="1"/>
  <c r="AM251" i="9" s="1"/>
  <c r="GY251" i="9" a="1"/>
  <c r="GY251" i="9" s="1"/>
  <c r="DL251" i="9" a="1"/>
  <c r="DL251" i="9" s="1"/>
  <c r="FP251" i="9" a="1"/>
  <c r="FP251" i="9" s="1"/>
  <c r="IO146" i="9" a="1"/>
  <c r="IO146" i="9" s="1"/>
  <c r="EU146" i="9" a="1"/>
  <c r="EU146" i="9" s="1"/>
  <c r="FP146" i="9" a="1"/>
  <c r="FP146" i="9" s="1"/>
  <c r="GY103" i="9" a="1"/>
  <c r="GY103" i="9" s="1"/>
  <c r="CX103" i="9" a="1"/>
  <c r="CX103" i="9" s="1"/>
  <c r="GR103" i="9" a="1"/>
  <c r="GR103" i="9" s="1"/>
  <c r="FP103" i="9" a="1"/>
  <c r="FP103" i="9" s="1"/>
  <c r="CC14" i="9" a="1"/>
  <c r="CC14" i="9" s="1"/>
  <c r="DL14" i="9" a="1"/>
  <c r="DL14" i="9" s="1"/>
  <c r="BA146" i="9" a="1"/>
  <c r="BA146" i="9" s="1"/>
  <c r="FB37" i="9" a="1"/>
  <c r="FB37" i="9" s="1"/>
  <c r="IH37" i="9" a="1"/>
  <c r="IH37" i="9" s="1"/>
  <c r="GD37" i="9" a="1"/>
  <c r="GD37" i="9" s="1"/>
  <c r="FI37" i="9" a="1"/>
  <c r="FI37" i="9" s="1"/>
  <c r="CX37" i="9" a="1"/>
  <c r="CX37" i="9" s="1"/>
  <c r="GY37" i="9" a="1"/>
  <c r="GY37" i="9" s="1"/>
  <c r="DS37" i="9" a="1"/>
  <c r="DS37" i="9" s="1"/>
  <c r="GR37" i="9" a="1"/>
  <c r="GR37" i="9" s="1"/>
  <c r="HT9" i="9" a="1"/>
  <c r="HT9" i="9" s="1"/>
  <c r="CC9" i="9" a="1"/>
  <c r="CC9" i="9" s="1"/>
  <c r="EN294" i="9" a="1"/>
  <c r="EN294" i="9" s="1"/>
  <c r="GD294" i="9" a="1"/>
  <c r="GD294" i="9" s="1"/>
  <c r="HT294" i="9" a="1"/>
  <c r="HT294" i="9" s="1"/>
  <c r="CJ294" i="9" a="1"/>
  <c r="CJ294" i="9" s="1"/>
  <c r="CC294" i="9" a="1"/>
  <c r="CC294" i="9" s="1"/>
  <c r="BV294" i="9" a="1"/>
  <c r="BV294" i="9" s="1"/>
  <c r="BA294" i="9" a="1"/>
  <c r="BA294" i="9" s="1"/>
  <c r="GD41" i="9" a="1"/>
  <c r="GD41" i="9" s="1"/>
  <c r="DZ41" i="9" a="1"/>
  <c r="DZ41" i="9" s="1"/>
  <c r="AT41" i="9" a="1"/>
  <c r="AT41" i="9" s="1"/>
  <c r="DS41" i="9" a="1"/>
  <c r="DS41" i="9" s="1"/>
  <c r="CQ41" i="9" a="1"/>
  <c r="CQ41" i="9" s="1"/>
  <c r="BH41" i="9" a="1"/>
  <c r="BH41" i="9" s="1"/>
  <c r="IH41" i="9" a="1"/>
  <c r="IH41" i="9" s="1"/>
  <c r="CX41" i="9" a="1"/>
  <c r="CX41" i="9" s="1"/>
  <c r="CJ41" i="9" a="1"/>
  <c r="CJ41" i="9" s="1"/>
  <c r="BV41" i="9" a="1"/>
  <c r="BV41" i="9" s="1"/>
  <c r="IA23" i="9" a="1"/>
  <c r="IA23" i="9" s="1"/>
  <c r="HM23" i="9" a="1"/>
  <c r="HM23" i="9" s="1"/>
  <c r="HT23" i="9" a="1"/>
  <c r="HT23" i="9" s="1"/>
  <c r="EG23" i="9" a="1"/>
  <c r="EG23" i="9" s="1"/>
  <c r="DZ23" i="9" a="1"/>
  <c r="DZ23" i="9" s="1"/>
  <c r="CC23" i="9" a="1"/>
  <c r="CC23" i="9" s="1"/>
  <c r="DS23" i="9" a="1"/>
  <c r="DS23" i="9" s="1"/>
  <c r="IH23" i="9" a="1"/>
  <c r="IH23" i="9" s="1"/>
  <c r="GD19" i="9" a="1"/>
  <c r="GD19" i="9" s="1"/>
  <c r="BV19" i="9" a="1"/>
  <c r="BV19" i="9" s="1"/>
  <c r="DL19" i="9" a="1"/>
  <c r="DL19" i="9" s="1"/>
  <c r="GY19" i="9" a="1"/>
  <c r="GY19" i="9" s="1"/>
  <c r="EU19" i="9" a="1"/>
  <c r="EU19" i="9" s="1"/>
  <c r="HF19" i="9" a="1"/>
  <c r="HF19" i="9" s="1"/>
  <c r="EG19" i="9" a="1"/>
  <c r="EG19" i="9" s="1"/>
  <c r="CC19" i="9" a="1"/>
  <c r="CC19" i="9" s="1"/>
  <c r="FW18" i="9" a="1"/>
  <c r="FW18" i="9" s="1"/>
  <c r="EU18" i="9" a="1"/>
  <c r="EU18" i="9" s="1"/>
  <c r="HT18" i="9" a="1"/>
  <c r="HT18" i="9" s="1"/>
  <c r="DZ18" i="9" a="1"/>
  <c r="DZ18" i="9" s="1"/>
  <c r="IA245" i="9" a="1"/>
  <c r="IA245" i="9" s="1"/>
  <c r="CX245" i="9" a="1"/>
  <c r="CX245" i="9" s="1"/>
  <c r="AM245" i="9" a="1"/>
  <c r="AM245" i="9" s="1"/>
  <c r="DS245" i="9" a="1"/>
  <c r="DS245" i="9" s="1"/>
  <c r="DL245" i="9" a="1"/>
  <c r="DL245" i="9" s="1"/>
  <c r="CC245" i="9" a="1"/>
  <c r="CC245" i="9" s="1"/>
  <c r="EG245" i="9" a="1"/>
  <c r="EG245" i="9" s="1"/>
  <c r="AT245" i="9" a="1"/>
  <c r="AT245" i="9" s="1"/>
  <c r="BH211" i="9" a="1"/>
  <c r="BH211" i="9" s="1"/>
  <c r="DL211" i="9" a="1"/>
  <c r="DL211" i="9" s="1"/>
  <c r="GD211" i="9" a="1"/>
  <c r="GD211" i="9" s="1"/>
  <c r="AF211" i="9" a="1"/>
  <c r="AF211" i="9" s="1"/>
  <c r="BV211" i="9" a="1"/>
  <c r="BV211" i="9" s="1"/>
  <c r="HT203" i="9" a="1"/>
  <c r="HT203" i="9" s="1"/>
  <c r="BA203" i="9" a="1"/>
  <c r="BA203" i="9" s="1"/>
  <c r="DL203" i="9" a="1"/>
  <c r="DL203" i="9" s="1"/>
  <c r="FB203" i="9" a="1"/>
  <c r="FB203" i="9" s="1"/>
  <c r="AF203" i="9" a="1"/>
  <c r="AF203" i="9" s="1"/>
  <c r="CC230" i="9" a="1"/>
  <c r="CC230" i="9" s="1"/>
  <c r="IO230" i="9" a="1"/>
  <c r="IO230" i="9" s="1"/>
  <c r="GK230" i="9" a="1"/>
  <c r="GK230" i="9" s="1"/>
  <c r="CJ230" i="9" a="1"/>
  <c r="CJ230" i="9" s="1"/>
  <c r="DZ230" i="9" a="1"/>
  <c r="DZ230" i="9" s="1"/>
  <c r="BA230" i="9" a="1"/>
  <c r="BA230" i="9" s="1"/>
  <c r="IA230" i="9" a="1"/>
  <c r="IA230" i="9" s="1"/>
  <c r="DL230" i="9" a="1"/>
  <c r="DL230" i="9" s="1"/>
  <c r="DS230" i="9" a="1"/>
  <c r="DS230" i="9" s="1"/>
  <c r="EN230" i="9" a="1"/>
  <c r="EN230" i="9" s="1"/>
  <c r="HT230" i="9" a="1"/>
  <c r="HT230" i="9" s="1"/>
  <c r="EU230" i="9" a="1"/>
  <c r="EU230" i="9" s="1"/>
  <c r="Y230" i="9" a="1"/>
  <c r="Y230" i="9" s="1"/>
  <c r="AT230" i="9" a="1"/>
  <c r="AT230" i="9" s="1"/>
  <c r="BH230" i="9" a="1"/>
  <c r="BH230" i="9" s="1"/>
  <c r="FI230" i="9" a="1"/>
  <c r="FI230" i="9" s="1"/>
  <c r="HF230" i="9" a="1"/>
  <c r="HF230" i="9" s="1"/>
  <c r="IH198" i="9" a="1"/>
  <c r="IH198" i="9" s="1"/>
  <c r="FB198" i="9" a="1"/>
  <c r="FB198" i="9" s="1"/>
  <c r="EU251" i="9" a="1"/>
  <c r="EU251" i="9" s="1"/>
  <c r="DZ251" i="9" a="1"/>
  <c r="DZ251" i="9" s="1"/>
  <c r="GD146" i="9" a="1"/>
  <c r="GD146" i="9" s="1"/>
  <c r="FW146" i="9" a="1"/>
  <c r="FW146" i="9" s="1"/>
  <c r="HF146" i="9" a="1"/>
  <c r="HF146" i="9" s="1"/>
  <c r="GR146" i="9" a="1"/>
  <c r="GR146" i="9" s="1"/>
  <c r="CC103" i="9" a="1"/>
  <c r="CC103" i="9" s="1"/>
  <c r="Y103" i="9" a="1"/>
  <c r="Y103" i="9" s="1"/>
  <c r="IH103" i="9" a="1"/>
  <c r="IH103" i="9" s="1"/>
  <c r="IA103" i="9" a="1"/>
  <c r="IA103" i="9" s="1"/>
  <c r="CQ14" i="9" a="1"/>
  <c r="CQ14" i="9" s="1"/>
  <c r="CQ251" i="9" a="1"/>
  <c r="CQ251" i="9" s="1"/>
  <c r="GY40" i="9" a="1"/>
  <c r="GY40" i="9" s="1"/>
  <c r="DZ40" i="9" a="1"/>
  <c r="DZ40" i="9" s="1"/>
  <c r="FW40" i="9" a="1"/>
  <c r="FW40" i="9" s="1"/>
  <c r="IH40" i="9" a="1"/>
  <c r="IH40" i="9" s="1"/>
  <c r="FI40" i="9" a="1"/>
  <c r="FI40" i="9" s="1"/>
  <c r="HF40" i="9" a="1"/>
  <c r="HF40" i="9" s="1"/>
  <c r="CX40" i="9" a="1"/>
  <c r="CX40" i="9" s="1"/>
  <c r="FB8" i="9" a="1"/>
  <c r="FB8" i="9" s="1"/>
  <c r="CQ8" i="9" a="1"/>
  <c r="CQ8" i="9" s="1"/>
  <c r="HM8" i="9" a="1"/>
  <c r="HM8" i="9" s="1"/>
  <c r="HT8" i="9" a="1"/>
  <c r="HT8" i="9" s="1"/>
  <c r="FW8" i="9" a="1"/>
  <c r="FW8" i="9" s="1"/>
  <c r="EU8" i="9" a="1"/>
  <c r="EU8" i="9" s="1"/>
  <c r="GD8" i="9" a="1"/>
  <c r="GD8" i="9" s="1"/>
  <c r="HF268" i="9" a="1"/>
  <c r="HF268" i="9" s="1"/>
  <c r="FW268" i="9" a="1"/>
  <c r="FW268" i="9" s="1"/>
  <c r="GD204" i="9" a="1"/>
  <c r="GD204" i="9" s="1"/>
  <c r="DS204" i="9" a="1"/>
  <c r="DS204" i="9" s="1"/>
  <c r="AM204" i="9" a="1"/>
  <c r="AM204" i="9" s="1"/>
  <c r="BH204" i="9" a="1"/>
  <c r="BH204" i="9" s="1"/>
  <c r="GY204" i="9" a="1"/>
  <c r="GY204" i="9" s="1"/>
  <c r="BA204" i="9" a="1"/>
  <c r="BA204" i="9" s="1"/>
  <c r="FW204" i="9" a="1"/>
  <c r="FW204" i="9" s="1"/>
  <c r="CC204" i="9" a="1"/>
  <c r="CC204" i="9" s="1"/>
  <c r="FW140" i="9" a="1"/>
  <c r="FW140" i="9" s="1"/>
  <c r="GY140" i="9" a="1"/>
  <c r="GY140" i="9" s="1"/>
  <c r="FI140" i="9" a="1"/>
  <c r="FI140" i="9" s="1"/>
  <c r="DZ140" i="9" a="1"/>
  <c r="DZ140" i="9" s="1"/>
  <c r="IH140" i="9" a="1"/>
  <c r="IH140" i="9" s="1"/>
  <c r="HT76" i="9" a="1"/>
  <c r="HT76" i="9" s="1"/>
  <c r="AM76" i="9" a="1"/>
  <c r="AM76" i="9" s="1"/>
  <c r="GY76" i="9" a="1"/>
  <c r="GY76" i="9" s="1"/>
  <c r="FP76" i="9" a="1"/>
  <c r="FP76" i="9" s="1"/>
  <c r="BV76" i="9" a="1"/>
  <c r="BV76" i="9" s="1"/>
  <c r="HF76" i="9" a="1"/>
  <c r="HF76" i="9" s="1"/>
  <c r="CQ76" i="9" a="1"/>
  <c r="CQ76" i="9" s="1"/>
  <c r="EG76" i="9" a="1"/>
  <c r="EG76" i="9" s="1"/>
  <c r="FI76" i="9" a="1"/>
  <c r="FI76" i="9" s="1"/>
  <c r="GK76" i="9" a="1"/>
  <c r="GK76" i="9" s="1"/>
  <c r="EU76" i="9" a="1"/>
  <c r="EU76" i="9" s="1"/>
  <c r="IH33" i="9" a="1"/>
  <c r="IH33" i="9" s="1"/>
  <c r="FB33" i="9" a="1"/>
  <c r="FB33" i="9" s="1"/>
  <c r="IA33" i="9" a="1"/>
  <c r="IA33" i="9" s="1"/>
  <c r="HT33" i="9" a="1"/>
  <c r="HT33" i="9" s="1"/>
  <c r="HM33" i="9" a="1"/>
  <c r="HM33" i="9" s="1"/>
  <c r="FW33" i="9" a="1"/>
  <c r="FW33" i="9" s="1"/>
  <c r="EG33" i="9" a="1"/>
  <c r="EG33" i="9" s="1"/>
  <c r="AM299" i="9" a="1"/>
  <c r="AM299" i="9" s="1"/>
  <c r="HF299" i="9" a="1"/>
  <c r="HF299" i="9" s="1"/>
  <c r="GK299" i="9" a="1"/>
  <c r="GK299" i="9" s="1"/>
  <c r="GK235" i="9" a="1"/>
  <c r="GK235" i="9" s="1"/>
  <c r="HT235" i="9" a="1"/>
  <c r="HT235" i="9" s="1"/>
  <c r="Y235" i="9" a="1"/>
  <c r="Y235" i="9" s="1"/>
  <c r="GK199" i="9" a="1"/>
  <c r="GK199" i="9" s="1"/>
  <c r="HT199" i="9" a="1"/>
  <c r="HT199" i="9" s="1"/>
  <c r="BH199" i="9" a="1"/>
  <c r="BH199" i="9" s="1"/>
  <c r="IH199" i="9" a="1"/>
  <c r="IH199" i="9" s="1"/>
  <c r="EN199" i="9" a="1"/>
  <c r="EN199" i="9" s="1"/>
  <c r="FW199" i="9" a="1"/>
  <c r="FW199" i="9" s="1"/>
  <c r="Y199" i="9" a="1"/>
  <c r="Y199" i="9" s="1"/>
  <c r="DS199" i="9" a="1"/>
  <c r="DS199" i="9" s="1"/>
  <c r="BO199" i="9" a="1"/>
  <c r="BO199" i="9" s="1"/>
  <c r="HF254" i="9" a="1"/>
  <c r="HF254" i="9" s="1"/>
  <c r="BO254" i="9" a="1"/>
  <c r="BO254" i="9" s="1"/>
  <c r="HT254" i="9" a="1"/>
  <c r="HT254" i="9" s="1"/>
  <c r="CX254" i="9" a="1"/>
  <c r="CX254" i="9" s="1"/>
  <c r="GD254" i="9" a="1"/>
  <c r="GD254" i="9" s="1"/>
  <c r="EU254" i="9" a="1"/>
  <c r="EU254" i="9" s="1"/>
  <c r="IO254" i="9" a="1"/>
  <c r="IO254" i="9" s="1"/>
  <c r="EG254" i="9" a="1"/>
  <c r="EG254" i="9" s="1"/>
  <c r="DS254" i="9" a="1"/>
  <c r="DS254" i="9" s="1"/>
  <c r="FW254" i="9" a="1"/>
  <c r="FW254" i="9" s="1"/>
  <c r="GK254" i="9" a="1"/>
  <c r="GK254" i="9" s="1"/>
  <c r="GR254" i="9" a="1"/>
  <c r="GR254" i="9" s="1"/>
  <c r="BH254" i="9" a="1"/>
  <c r="BH254" i="9" s="1"/>
  <c r="DE254" i="9" a="1"/>
  <c r="DE254" i="9" s="1"/>
  <c r="Y254" i="9" a="1"/>
  <c r="Y254" i="9" s="1"/>
  <c r="GY254" i="9" a="1"/>
  <c r="GY254" i="9" s="1"/>
  <c r="EN254" i="9" a="1"/>
  <c r="EN254" i="9" s="1"/>
  <c r="DZ254" i="9" a="1"/>
  <c r="DZ254" i="9" s="1"/>
  <c r="BV254" i="9" a="1"/>
  <c r="BV254" i="9" s="1"/>
  <c r="FP254" i="9" a="1"/>
  <c r="FP254" i="9" s="1"/>
  <c r="DL254" i="9" a="1"/>
  <c r="DL254" i="9" s="1"/>
  <c r="FI254" i="9" a="1"/>
  <c r="FI254" i="9" s="1"/>
  <c r="DE94" i="9" a="1"/>
  <c r="DE94" i="9" s="1"/>
  <c r="GD94" i="9" a="1"/>
  <c r="GD94" i="9" s="1"/>
  <c r="DS94" i="9" a="1"/>
  <c r="DS94" i="9" s="1"/>
  <c r="HT94" i="9" a="1"/>
  <c r="HT94" i="9" s="1"/>
  <c r="EG94" i="9" a="1"/>
  <c r="EG94" i="9" s="1"/>
  <c r="CX94" i="9" a="1"/>
  <c r="CX94" i="9" s="1"/>
  <c r="AM94" i="9" a="1"/>
  <c r="AM94" i="9" s="1"/>
  <c r="GK94" i="9" a="1"/>
  <c r="GK94" i="9" s="1"/>
  <c r="BA94" i="9" a="1"/>
  <c r="BA94" i="9" s="1"/>
  <c r="BO94" i="9" a="1"/>
  <c r="BO94" i="9" s="1"/>
  <c r="FP94" i="9" a="1"/>
  <c r="FP94" i="9" s="1"/>
  <c r="FI94" i="9" a="1"/>
  <c r="FI94" i="9" s="1"/>
  <c r="CJ94" i="9" a="1"/>
  <c r="CJ94" i="9" s="1"/>
  <c r="IO94" i="9" a="1"/>
  <c r="IO94" i="9" s="1"/>
  <c r="DZ94" i="9" a="1"/>
  <c r="DZ94" i="9" s="1"/>
  <c r="EU217" i="9" a="1"/>
  <c r="EU217" i="9" s="1"/>
  <c r="AM217" i="9" a="1"/>
  <c r="AM217" i="9" s="1"/>
  <c r="BO171" i="9" a="1"/>
  <c r="BO171" i="9" s="1"/>
  <c r="EG171" i="9" a="1"/>
  <c r="EG171" i="9" s="1"/>
  <c r="GK171" i="9" a="1"/>
  <c r="GK171" i="9" s="1"/>
  <c r="CJ171" i="9" a="1"/>
  <c r="CJ171" i="9" s="1"/>
  <c r="DE171" i="9" a="1"/>
  <c r="DE171" i="9" s="1"/>
  <c r="AF171" i="9" a="1"/>
  <c r="AF171" i="9" s="1"/>
  <c r="HF171" i="9" a="1"/>
  <c r="HF171" i="9" s="1"/>
  <c r="HT226" i="9" a="1"/>
  <c r="HT226" i="9" s="1"/>
  <c r="BA226" i="9" a="1"/>
  <c r="BA226" i="9" s="1"/>
  <c r="CX226" i="9" a="1"/>
  <c r="CX226" i="9" s="1"/>
  <c r="FW226" i="9" a="1"/>
  <c r="FW226" i="9" s="1"/>
  <c r="GK226" i="9" a="1"/>
  <c r="GK226" i="9" s="1"/>
  <c r="GR187" i="9" a="1"/>
  <c r="GR187" i="9" s="1"/>
  <c r="Y293" i="9" a="1"/>
  <c r="Y293" i="9" s="1"/>
  <c r="CQ293" i="9" a="1"/>
  <c r="CQ293" i="9" s="1"/>
  <c r="EN46" i="9" a="1"/>
  <c r="EN46" i="9" s="1"/>
  <c r="BO46" i="9" a="1"/>
  <c r="BO46" i="9" s="1"/>
  <c r="DS222" i="9" a="1"/>
  <c r="DS222" i="9" s="1"/>
  <c r="HF222" i="9" a="1"/>
  <c r="HF222" i="9" s="1"/>
  <c r="BH222" i="9" a="1"/>
  <c r="BH222" i="9" s="1"/>
  <c r="GK222" i="9" a="1"/>
  <c r="GK222" i="9" s="1"/>
  <c r="BA222" i="9" a="1"/>
  <c r="BA222" i="9" s="1"/>
  <c r="DE261" i="9" a="1"/>
  <c r="DE261" i="9" s="1"/>
  <c r="AF261" i="9" a="1"/>
  <c r="AF261" i="9" s="1"/>
  <c r="FI261" i="9" a="1"/>
  <c r="FI261" i="9" s="1"/>
  <c r="AT72" i="9" a="1"/>
  <c r="AT72" i="9" s="1"/>
  <c r="FI217" i="9" a="1"/>
  <c r="FI217" i="9" s="1"/>
  <c r="HM171" i="9" a="1"/>
  <c r="HM171" i="9" s="1"/>
  <c r="FB187" i="9" a="1"/>
  <c r="FB187" i="9" s="1"/>
  <c r="BO72" i="9" a="1"/>
  <c r="BO72" i="9" s="1"/>
  <c r="BH296" i="9" a="1"/>
  <c r="BH296" i="9" s="1"/>
  <c r="AM296" i="9" a="1"/>
  <c r="AM296" i="9" s="1"/>
  <c r="IH296" i="9" a="1"/>
  <c r="IH296" i="9" s="1"/>
  <c r="FI100" i="9" a="1"/>
  <c r="FI100" i="9" s="1"/>
  <c r="BO100" i="9" a="1"/>
  <c r="BO100" i="9" s="1"/>
  <c r="CX205" i="9" a="1"/>
  <c r="CX205" i="9" s="1"/>
  <c r="HF205" i="9" a="1"/>
  <c r="HF205" i="9" s="1"/>
  <c r="EG115" i="9" a="1"/>
  <c r="EG115" i="9" s="1"/>
  <c r="EN115" i="9" a="1"/>
  <c r="EN115" i="9" s="1"/>
  <c r="IH115" i="9" a="1"/>
  <c r="IH115" i="9" s="1"/>
  <c r="IH269" i="9" a="1"/>
  <c r="IH269" i="9" s="1"/>
  <c r="HM269" i="9" a="1"/>
  <c r="HM269" i="9" s="1"/>
  <c r="FI197" i="9" a="1"/>
  <c r="FI197" i="9" s="1"/>
  <c r="BA197" i="9" a="1"/>
  <c r="BA197" i="9" s="1"/>
  <c r="IA197" i="9" a="1"/>
  <c r="IA197" i="9" s="1"/>
  <c r="IH158" i="9" a="1"/>
  <c r="IH158" i="9" s="1"/>
  <c r="HF158" i="9" a="1"/>
  <c r="HF158" i="9" s="1"/>
  <c r="GY21" i="9" a="1"/>
  <c r="GY21" i="9" s="1"/>
  <c r="BV45" i="9" a="1"/>
  <c r="BV45" i="9" s="1"/>
  <c r="GY45" i="9" a="1"/>
  <c r="GY45" i="9" s="1"/>
  <c r="BH181" i="9" a="1"/>
  <c r="BH181" i="9" s="1"/>
  <c r="FW181" i="9" a="1"/>
  <c r="FW181" i="9" s="1"/>
  <c r="CQ181" i="9" a="1"/>
  <c r="CQ181" i="9" s="1"/>
  <c r="HT181" i="9" a="1"/>
  <c r="HT181" i="9" s="1"/>
  <c r="CC126" i="9" a="1"/>
  <c r="CC126" i="9" s="1"/>
  <c r="BH126" i="9" a="1"/>
  <c r="BH126" i="9" s="1"/>
  <c r="CX21" i="9" a="1"/>
  <c r="CX21" i="9" s="1"/>
  <c r="CC217" i="9" a="1"/>
  <c r="CC217" i="9" s="1"/>
  <c r="FB171" i="9" a="1"/>
  <c r="FB171" i="9" s="1"/>
  <c r="AT171" i="9" a="1"/>
  <c r="AT171" i="9" s="1"/>
  <c r="FI21" i="9" a="1"/>
  <c r="FI21" i="9" s="1"/>
  <c r="BO200" i="9" a="1"/>
  <c r="BO200" i="9" s="1"/>
  <c r="AF104" i="9" a="1"/>
  <c r="AF104" i="9" s="1"/>
  <c r="IO217" i="9" a="1"/>
  <c r="IO217" i="9" s="1"/>
  <c r="IA252" i="9" a="1"/>
  <c r="IA252" i="9" s="1"/>
  <c r="FI252" i="9" a="1"/>
  <c r="FI252" i="9" s="1"/>
  <c r="FB252" i="9" a="1"/>
  <c r="FB252" i="9" s="1"/>
  <c r="IO124" i="9" a="1"/>
  <c r="IO124" i="9" s="1"/>
  <c r="FB124" i="9" a="1"/>
  <c r="FB124" i="9" s="1"/>
  <c r="Y124" i="9" a="1"/>
  <c r="Y124" i="9" s="1"/>
  <c r="BO291" i="9" a="1"/>
  <c r="BO291" i="9" s="1"/>
  <c r="EU291" i="9" a="1"/>
  <c r="EU291" i="9" s="1"/>
  <c r="FW291" i="9" a="1"/>
  <c r="FW291" i="9" s="1"/>
  <c r="IA291" i="9" a="1"/>
  <c r="IA291" i="9" s="1"/>
  <c r="IA163" i="9" a="1"/>
  <c r="IA163" i="9" s="1"/>
  <c r="HM163" i="9" a="1"/>
  <c r="HM163" i="9" s="1"/>
  <c r="IO271" i="9" a="1"/>
  <c r="IO271" i="9" s="1"/>
  <c r="EN261" i="9" a="1"/>
  <c r="EN261" i="9" s="1"/>
  <c r="AM261" i="9" a="1"/>
  <c r="AM261" i="9" s="1"/>
  <c r="GD217" i="9" a="1"/>
  <c r="GD217" i="9" s="1"/>
  <c r="GD29" i="9" a="1"/>
  <c r="GD29" i="9" s="1"/>
  <c r="AT45" i="9" a="1"/>
  <c r="AT45" i="9" s="1"/>
  <c r="CQ72" i="9" a="1"/>
  <c r="CQ72" i="9" s="1"/>
  <c r="GR296" i="9" a="1"/>
  <c r="GR296" i="9" s="1"/>
  <c r="Y217" i="9" a="1"/>
  <c r="Y217" i="9" s="1"/>
  <c r="HF200" i="9" a="1"/>
  <c r="HF200" i="9" s="1"/>
  <c r="DZ124" i="9" a="1"/>
  <c r="DZ124" i="9" s="1"/>
  <c r="AM264" i="9" a="1"/>
  <c r="AM264" i="9" s="1"/>
  <c r="DL252" i="9" a="1"/>
  <c r="DL252" i="9" s="1"/>
  <c r="CQ252" i="9" a="1"/>
  <c r="CQ252" i="9" s="1"/>
  <c r="EU171" i="9" a="1"/>
  <c r="EU171" i="9" s="1"/>
  <c r="AT252" i="9" a="1"/>
  <c r="AT252" i="9" s="1"/>
  <c r="BO295" i="9" a="1"/>
  <c r="BO295" i="9" s="1"/>
  <c r="CQ264" i="9" a="1"/>
  <c r="CQ264" i="9" s="1"/>
  <c r="HF226" i="9" a="1"/>
  <c r="HF226" i="9" s="1"/>
  <c r="EN171" i="9" a="1"/>
  <c r="EN171" i="9" s="1"/>
  <c r="FB180" i="9" a="1"/>
  <c r="FB180" i="9" s="1"/>
  <c r="DZ200" i="9" a="1"/>
  <c r="DZ200" i="9" s="1"/>
  <c r="FP83" i="9" a="1"/>
  <c r="FP83" i="9" s="1"/>
  <c r="AF100" i="9" a="1"/>
  <c r="AF100" i="9" s="1"/>
  <c r="AT107" i="9" a="1"/>
  <c r="AT107" i="9" s="1"/>
  <c r="IH100" i="9" a="1"/>
  <c r="IH100" i="9" s="1"/>
  <c r="DZ217" i="9" a="1"/>
  <c r="DZ217" i="9" s="1"/>
  <c r="IH295" i="9" a="1"/>
  <c r="IH295" i="9" s="1"/>
  <c r="FI293" i="9" a="1"/>
  <c r="FI293" i="9" s="1"/>
  <c r="HF264" i="9" a="1"/>
  <c r="HF264" i="9" s="1"/>
  <c r="AF227" i="9" a="1"/>
  <c r="AF227" i="9" s="1"/>
  <c r="Y227" i="9" a="1"/>
  <c r="Y227" i="9" s="1"/>
  <c r="Y239" i="9" a="1"/>
  <c r="Y239" i="9" s="1"/>
  <c r="FI239" i="9" a="1"/>
  <c r="FI239" i="9" s="1"/>
  <c r="DZ239" i="9" a="1"/>
  <c r="DZ239" i="9" s="1"/>
  <c r="HM239" i="9" a="1"/>
  <c r="HM239" i="9" s="1"/>
  <c r="EG143" i="9" a="1"/>
  <c r="EG143" i="9" s="1"/>
  <c r="AF143" i="9" a="1"/>
  <c r="AF143" i="9" s="1"/>
  <c r="DS234" i="9" a="1"/>
  <c r="DS234" i="9" s="1"/>
  <c r="DE234" i="9" a="1"/>
  <c r="DE234" i="9" s="1"/>
  <c r="IA271" i="9" a="1"/>
  <c r="IA271" i="9" s="1"/>
  <c r="FI271" i="9" a="1"/>
  <c r="FI271" i="9" s="1"/>
  <c r="BO261" i="9" a="1"/>
  <c r="BO261" i="9" s="1"/>
  <c r="DL261" i="9" a="1"/>
  <c r="DL261" i="9" s="1"/>
  <c r="HF72" i="9" a="1"/>
  <c r="HF72" i="9" s="1"/>
  <c r="GR297" i="9" a="1"/>
  <c r="GR297" i="9" s="1"/>
  <c r="IH217" i="9" a="1"/>
  <c r="IH217" i="9" s="1"/>
  <c r="GD200" i="9" a="1"/>
  <c r="GD200" i="9" s="1"/>
  <c r="BV264" i="9" a="1"/>
  <c r="BV264" i="9" s="1"/>
  <c r="DS217" i="9" a="1"/>
  <c r="DS217" i="9" s="1"/>
  <c r="Y171" i="9" a="1"/>
  <c r="Y171" i="9" s="1"/>
  <c r="IA171" i="9" a="1"/>
  <c r="IA171" i="9" s="1"/>
  <c r="FW168" i="9" a="1"/>
  <c r="FW168" i="9" s="1"/>
  <c r="BV171" i="9" a="1"/>
  <c r="BV171" i="9" s="1"/>
  <c r="HT116" i="9" a="1"/>
  <c r="HT116" i="9" s="1"/>
  <c r="CJ116" i="9" a="1"/>
  <c r="CJ116" i="9" s="1"/>
  <c r="FP116" i="9" a="1"/>
  <c r="FP116" i="9" s="1"/>
  <c r="AM84" i="9" a="1"/>
  <c r="AM84" i="9" s="1"/>
  <c r="Y84" i="9" a="1"/>
  <c r="Y84" i="9" s="1"/>
  <c r="FI84" i="9" a="1"/>
  <c r="FI84" i="9" s="1"/>
  <c r="HT84" i="9" a="1"/>
  <c r="HT84" i="9" s="1"/>
  <c r="FI52" i="9" a="1"/>
  <c r="FI52" i="9" s="1"/>
  <c r="HM52" i="9" a="1"/>
  <c r="HM52" i="9" s="1"/>
  <c r="GD52" i="9" a="1"/>
  <c r="GD52" i="9" s="1"/>
  <c r="Y52" i="9" a="1"/>
  <c r="Y52" i="9" s="1"/>
  <c r="HM157" i="9" a="1"/>
  <c r="HM157" i="9" s="1"/>
  <c r="EG157" i="9" a="1"/>
  <c r="EG157" i="9" s="1"/>
  <c r="HT99" i="9" a="1"/>
  <c r="HT99" i="9" s="1"/>
  <c r="AT99" i="9" a="1"/>
  <c r="AT99" i="9" s="1"/>
  <c r="BH99" i="9" a="1"/>
  <c r="BH99" i="9" s="1"/>
  <c r="IH219" i="9" a="1"/>
  <c r="IH219" i="9" s="1"/>
  <c r="DE219" i="9" a="1"/>
  <c r="DE219" i="9" s="1"/>
  <c r="IO127" i="9" a="1"/>
  <c r="IO127" i="9" s="1"/>
  <c r="FP127" i="9" a="1"/>
  <c r="FP127" i="9" s="1"/>
  <c r="BA111" i="9" a="1"/>
  <c r="BA111" i="9" s="1"/>
  <c r="BH111" i="9" a="1"/>
  <c r="BH111" i="9" s="1"/>
  <c r="IO81" i="9" a="1"/>
  <c r="IO81" i="9" s="1"/>
  <c r="DL81" i="9" a="1"/>
  <c r="DL81" i="9" s="1"/>
  <c r="CC82" i="9" a="1"/>
  <c r="CC82" i="9" s="1"/>
  <c r="GR82" i="9" a="1"/>
  <c r="GR82" i="9" s="1"/>
  <c r="GK114" i="9" a="1"/>
  <c r="GK114" i="9" s="1"/>
  <c r="EU114" i="9" a="1"/>
  <c r="EU114" i="9" s="1"/>
  <c r="DE114" i="9" a="1"/>
  <c r="DE114" i="9" s="1"/>
  <c r="FP288" i="9" a="1"/>
  <c r="FP288" i="9" s="1"/>
  <c r="GK288" i="9" a="1"/>
  <c r="GK288" i="9" s="1"/>
  <c r="EU256" i="9" a="1"/>
  <c r="EU256" i="9" s="1"/>
  <c r="IO256" i="9" a="1"/>
  <c r="IO256" i="9" s="1"/>
  <c r="AF256" i="9" a="1"/>
  <c r="AF256" i="9" s="1"/>
  <c r="GY224" i="9" a="1"/>
  <c r="GY224" i="9" s="1"/>
  <c r="BV224" i="9" a="1"/>
  <c r="BV224" i="9" s="1"/>
  <c r="GY192" i="9" a="1"/>
  <c r="GY192" i="9" s="1"/>
  <c r="AT192" i="9" a="1"/>
  <c r="AT192" i="9" s="1"/>
  <c r="CX192" i="9" a="1"/>
  <c r="CX192" i="9" s="1"/>
  <c r="GR192" i="9" a="1"/>
  <c r="GR192" i="9" s="1"/>
  <c r="IH160" i="9" a="1"/>
  <c r="IH160" i="9" s="1"/>
  <c r="EG160" i="9" a="1"/>
  <c r="EG160" i="9" s="1"/>
  <c r="CQ160" i="9" a="1"/>
  <c r="CQ160" i="9" s="1"/>
  <c r="DZ160" i="9" a="1"/>
  <c r="DZ160" i="9" s="1"/>
  <c r="FW128" i="9" a="1"/>
  <c r="FW128" i="9" s="1"/>
  <c r="DZ128" i="9" a="1"/>
  <c r="DZ128" i="9" s="1"/>
  <c r="FI128" i="9" a="1"/>
  <c r="FI128" i="9" s="1"/>
  <c r="EN128" i="9" a="1"/>
  <c r="EN128" i="9" s="1"/>
  <c r="AF96" i="9" a="1"/>
  <c r="AF96" i="9" s="1"/>
  <c r="AM64" i="9" a="1"/>
  <c r="AM64" i="9" s="1"/>
  <c r="HM64" i="9" a="1"/>
  <c r="HM64" i="9" s="1"/>
  <c r="GR64" i="9" a="1"/>
  <c r="GR64" i="9" s="1"/>
  <c r="IH96" i="9" a="1"/>
  <c r="IH96" i="9" s="1"/>
  <c r="BH96" i="9" a="1"/>
  <c r="BH96" i="9" s="1"/>
  <c r="IO96" i="9" a="1"/>
  <c r="IO96" i="9" s="1"/>
  <c r="FB25" i="9" a="1"/>
  <c r="FB25" i="9" s="1"/>
  <c r="GY25" i="9" a="1"/>
  <c r="GY25" i="9" s="1"/>
  <c r="FI28" i="9" a="1"/>
  <c r="FI28" i="9" s="1"/>
  <c r="HM28" i="9" a="1"/>
  <c r="HM28" i="9" s="1"/>
  <c r="DS288" i="9" a="1"/>
  <c r="DS288" i="9" s="1"/>
  <c r="HT224" i="9" a="1"/>
  <c r="HT224" i="9" s="1"/>
  <c r="IA64" i="9" a="1"/>
  <c r="IA64" i="9" s="1"/>
  <c r="HF224" i="9" a="1"/>
  <c r="HF224" i="9" s="1"/>
  <c r="BO288" i="9" a="1"/>
  <c r="BO288" i="9" s="1"/>
  <c r="DL224" i="9" a="1"/>
  <c r="DL224" i="9" s="1"/>
  <c r="GR288" i="9" a="1"/>
  <c r="GR288" i="9" s="1"/>
  <c r="GD224" i="9" a="1"/>
  <c r="GD224" i="9" s="1"/>
  <c r="DE256" i="9" a="1"/>
  <c r="DE256" i="9" s="1"/>
  <c r="AF224" i="9" a="1"/>
  <c r="AF224" i="9" s="1"/>
  <c r="Y288" i="9" a="1"/>
  <c r="Y288" i="9" s="1"/>
  <c r="IO288" i="9" a="1"/>
  <c r="IO288" i="9" s="1"/>
  <c r="GD256" i="9" a="1"/>
  <c r="GD256" i="9" s="1"/>
  <c r="DZ256" i="9" a="1"/>
  <c r="DZ256" i="9" s="1"/>
  <c r="IA256" i="9" a="1"/>
  <c r="IA256" i="9" s="1"/>
  <c r="CC224" i="9" a="1"/>
  <c r="CC224" i="9" s="1"/>
  <c r="GR224" i="9" a="1"/>
  <c r="GR224" i="9" s="1"/>
  <c r="BO224" i="9" a="1"/>
  <c r="BO224" i="9" s="1"/>
  <c r="GK224" i="9" a="1"/>
  <c r="GK224" i="9" s="1"/>
  <c r="CQ224" i="9" a="1"/>
  <c r="CQ224" i="9" s="1"/>
  <c r="EU192" i="9" a="1"/>
  <c r="EU192" i="9" s="1"/>
  <c r="DS192" i="9" a="1"/>
  <c r="DS192" i="9" s="1"/>
  <c r="GD192" i="9" a="1"/>
  <c r="GD192" i="9" s="1"/>
  <c r="BH192" i="9" a="1"/>
  <c r="BH192" i="9" s="1"/>
  <c r="CJ160" i="9" a="1"/>
  <c r="CJ160" i="9" s="1"/>
  <c r="GK160" i="9" a="1"/>
  <c r="GK160" i="9" s="1"/>
  <c r="EU160" i="9" a="1"/>
  <c r="EU160" i="9" s="1"/>
  <c r="HM160" i="9" a="1"/>
  <c r="HM160" i="9" s="1"/>
  <c r="AF160" i="9" a="1"/>
  <c r="AF160" i="9" s="1"/>
  <c r="IA128" i="9" a="1"/>
  <c r="IA128" i="9" s="1"/>
  <c r="HM128" i="9" a="1"/>
  <c r="HM128" i="9" s="1"/>
  <c r="EG128" i="9" a="1"/>
  <c r="EG128" i="9" s="1"/>
  <c r="GR128" i="9" a="1"/>
  <c r="GR128" i="9" s="1"/>
  <c r="BA64" i="9" a="1"/>
  <c r="BA64" i="9" s="1"/>
  <c r="AF64" i="9" a="1"/>
  <c r="AF64" i="9" s="1"/>
  <c r="GY96" i="9" a="1"/>
  <c r="GY96" i="9" s="1"/>
  <c r="GK96" i="9" a="1"/>
  <c r="GK96" i="9" s="1"/>
  <c r="DZ96" i="9" a="1"/>
  <c r="DZ96" i="9" s="1"/>
  <c r="GD96" i="9" a="1"/>
  <c r="GD96" i="9" s="1"/>
  <c r="DE96" i="9" a="1"/>
  <c r="DE96" i="9" s="1"/>
  <c r="IA25" i="9" a="1"/>
  <c r="IA25" i="9" s="1"/>
  <c r="CQ28" i="9" a="1"/>
  <c r="CQ28" i="9" s="1"/>
  <c r="HF28" i="9" a="1"/>
  <c r="HF28" i="9" s="1"/>
  <c r="D4" i="9"/>
  <c r="AM288" i="9" a="1"/>
  <c r="AM288" i="9" s="1"/>
  <c r="GY288" i="9" a="1"/>
  <c r="GY288" i="9" s="1"/>
  <c r="DS256" i="9" a="1"/>
  <c r="DS256" i="9" s="1"/>
  <c r="EN224" i="9" a="1"/>
  <c r="EN224" i="9" s="1"/>
  <c r="CQ25" i="9" a="1"/>
  <c r="CQ25" i="9" s="1"/>
  <c r="IA28" i="9" a="1"/>
  <c r="IA28" i="9" s="1"/>
  <c r="CQ24" i="9" a="1"/>
  <c r="CQ24" i="9" s="1"/>
  <c r="DE152" i="9" a="1"/>
  <c r="DE152" i="9" s="1"/>
  <c r="IA268" i="9" a="1"/>
  <c r="IA268" i="9" s="1"/>
  <c r="CC128" i="9" a="1"/>
  <c r="CC128" i="9" s="1"/>
  <c r="HT288" i="9" a="1"/>
  <c r="HT288" i="9" s="1"/>
  <c r="BA288" i="9" a="1"/>
  <c r="BA288" i="9" s="1"/>
  <c r="HT256" i="9" a="1"/>
  <c r="HT256" i="9" s="1"/>
  <c r="GK256" i="9" a="1"/>
  <c r="GK256" i="9" s="1"/>
  <c r="FP256" i="9" a="1"/>
  <c r="FP256" i="9" s="1"/>
  <c r="BH224" i="9" a="1"/>
  <c r="BH224" i="9" s="1"/>
  <c r="Y224" i="9" a="1"/>
  <c r="Y224" i="9" s="1"/>
  <c r="DE224" i="9" a="1"/>
  <c r="DE224" i="9" s="1"/>
  <c r="BA224" i="9" a="1"/>
  <c r="BA224" i="9" s="1"/>
  <c r="HM192" i="9" a="1"/>
  <c r="HM192" i="9" s="1"/>
  <c r="GK192" i="9" a="1"/>
  <c r="GK192" i="9" s="1"/>
  <c r="HT192" i="9" a="1"/>
  <c r="HT192" i="9" s="1"/>
  <c r="CJ192" i="9" a="1"/>
  <c r="CJ192" i="9" s="1"/>
  <c r="FI160" i="9" a="1"/>
  <c r="FI160" i="9" s="1"/>
  <c r="CC160" i="9" a="1"/>
  <c r="CC160" i="9" s="1"/>
  <c r="FW160" i="9" a="1"/>
  <c r="FW160" i="9" s="1"/>
  <c r="FB128" i="9" a="1"/>
  <c r="FB128" i="9" s="1"/>
  <c r="AM128" i="9" a="1"/>
  <c r="AM128" i="9" s="1"/>
  <c r="IO128" i="9" a="1"/>
  <c r="IO128" i="9" s="1"/>
  <c r="HT128" i="9" a="1"/>
  <c r="HT128" i="9" s="1"/>
  <c r="CC64" i="9" a="1"/>
  <c r="CC64" i="9" s="1"/>
  <c r="BH64" i="9" a="1"/>
  <c r="BH64" i="9" s="1"/>
  <c r="DS96" i="9" a="1"/>
  <c r="DS96" i="9" s="1"/>
  <c r="DL96" i="9" a="1"/>
  <c r="DL96" i="9" s="1"/>
  <c r="HM96" i="9" a="1"/>
  <c r="HM96" i="9" s="1"/>
  <c r="HT96" i="9" a="1"/>
  <c r="HT96" i="9" s="1"/>
  <c r="FP96" i="9" a="1"/>
  <c r="FP96" i="9" s="1"/>
  <c r="GD25" i="9" a="1"/>
  <c r="GD25" i="9" s="1"/>
  <c r="HT25" i="9" a="1"/>
  <c r="HT25" i="9" s="1"/>
  <c r="EG28" i="9" a="1"/>
  <c r="EG28" i="9" s="1"/>
  <c r="AT288" i="9" a="1"/>
  <c r="AT288" i="9" s="1"/>
  <c r="EU288" i="9" a="1"/>
  <c r="EU288" i="9" s="1"/>
  <c r="CX288" i="9" a="1"/>
  <c r="CX288" i="9" s="1"/>
  <c r="BO256" i="9" a="1"/>
  <c r="BO256" i="9" s="1"/>
  <c r="IH224" i="9" a="1"/>
  <c r="IH224" i="9" s="1"/>
  <c r="HF128" i="9" a="1"/>
  <c r="HF128" i="9" s="1"/>
  <c r="BO64" i="9" a="1"/>
  <c r="BO64" i="9" s="1"/>
  <c r="GY64" i="9" a="1"/>
  <c r="GY64" i="9" s="1"/>
  <c r="DZ288" i="9" a="1"/>
  <c r="DZ288" i="9" s="1"/>
  <c r="HM256" i="9" a="1"/>
  <c r="HM256" i="9" s="1"/>
  <c r="AT128" i="9" a="1"/>
  <c r="AT128" i="9" s="1"/>
  <c r="CX64" i="9" a="1"/>
  <c r="CX64" i="9" s="1"/>
  <c r="DZ28" i="9" a="1"/>
  <c r="DZ28" i="9" s="1"/>
  <c r="CQ64" i="9" a="1"/>
  <c r="CQ64" i="9" s="1"/>
  <c r="IH64" i="9" a="1"/>
  <c r="IH64" i="9" s="1"/>
  <c r="DS128" i="9" a="1"/>
  <c r="DS128" i="9" s="1"/>
  <c r="CQ288" i="9" a="1"/>
  <c r="CQ288" i="9" s="1"/>
  <c r="DE288" i="9" a="1"/>
  <c r="DE288" i="9" s="1"/>
  <c r="FB256" i="9" a="1"/>
  <c r="FB256" i="9" s="1"/>
  <c r="EN256" i="9" a="1"/>
  <c r="EN256" i="9" s="1"/>
  <c r="DL256" i="9" a="1"/>
  <c r="DL256" i="9" s="1"/>
  <c r="IH256" i="9" a="1"/>
  <c r="IH256" i="9" s="1"/>
  <c r="FB224" i="9" a="1"/>
  <c r="FB224" i="9" s="1"/>
  <c r="AM192" i="9" a="1"/>
  <c r="AM192" i="9" s="1"/>
  <c r="FP192" i="9" a="1"/>
  <c r="FP192" i="9" s="1"/>
  <c r="FB192" i="9" a="1"/>
  <c r="FB192" i="9" s="1"/>
  <c r="FW192" i="9" a="1"/>
  <c r="FW192" i="9" s="1"/>
  <c r="HT160" i="9" a="1"/>
  <c r="HT160" i="9" s="1"/>
  <c r="GY160" i="9" a="1"/>
  <c r="GY160" i="9" s="1"/>
  <c r="IA160" i="9" a="1"/>
  <c r="IA160" i="9" s="1"/>
  <c r="AT160" i="9" a="1"/>
  <c r="AT160" i="9" s="1"/>
  <c r="IH128" i="9" a="1"/>
  <c r="IH128" i="9" s="1"/>
  <c r="EU128" i="9" a="1"/>
  <c r="EU128" i="9" s="1"/>
  <c r="BH128" i="9" a="1"/>
  <c r="BH128" i="9" s="1"/>
  <c r="GD64" i="9" a="1"/>
  <c r="GD64" i="9" s="1"/>
  <c r="EG64" i="9" a="1"/>
  <c r="EG64" i="9" s="1"/>
  <c r="DL64" i="9" a="1"/>
  <c r="DL64" i="9" s="1"/>
  <c r="FB64" i="9" a="1"/>
  <c r="FB64" i="9" s="1"/>
  <c r="CQ96" i="9" a="1"/>
  <c r="CQ96" i="9" s="1"/>
  <c r="GD28" i="9" a="1"/>
  <c r="GD28" i="9" s="1"/>
  <c r="CC28" i="9" a="1"/>
  <c r="CC28" i="9" s="1"/>
  <c r="GD288" i="9" a="1"/>
  <c r="GD288" i="9" s="1"/>
  <c r="FP224" i="9" a="1"/>
  <c r="FP224" i="9" s="1"/>
  <c r="DZ64" i="9" a="1"/>
  <c r="DZ64" i="9" s="1"/>
  <c r="DE40" i="9" a="1"/>
  <c r="DE40" i="9" s="1"/>
  <c r="CX268" i="9" a="1"/>
  <c r="CX268" i="9" s="1"/>
  <c r="CJ224" i="9" a="1"/>
  <c r="CJ224" i="9" s="1"/>
  <c r="BO128" i="9" a="1"/>
  <c r="BO128" i="9" s="1"/>
  <c r="DZ224" i="9" a="1"/>
  <c r="DZ224" i="9" s="1"/>
  <c r="H4" i="9"/>
  <c r="I229" i="9"/>
  <c r="H8" i="9"/>
  <c r="H16" i="9"/>
  <c r="G4" i="9"/>
  <c r="EN4" i="9" s="1" a="1"/>
  <c r="EN4" i="9" s="1"/>
  <c r="I297" i="9"/>
  <c r="I4" i="9"/>
  <c r="G6" i="9"/>
  <c r="IA6" i="9" s="1" a="1"/>
  <c r="IA6" i="9" s="1"/>
  <c r="H6" i="9"/>
  <c r="I12" i="9"/>
  <c r="H90" i="9"/>
  <c r="I90" i="9"/>
  <c r="G90" i="9"/>
  <c r="H18" i="9"/>
  <c r="I18" i="9"/>
  <c r="I277" i="9"/>
  <c r="H209" i="9"/>
  <c r="G209" i="9"/>
  <c r="I209" i="9"/>
  <c r="I16" i="9"/>
  <c r="G16" i="9"/>
  <c r="EN16" i="9" s="1" a="1"/>
  <c r="EN16" i="9" s="1"/>
  <c r="I172" i="9"/>
  <c r="H172" i="9"/>
  <c r="G172" i="9"/>
  <c r="G244" i="9"/>
  <c r="H244" i="9"/>
  <c r="I244" i="9"/>
  <c r="G133" i="9"/>
  <c r="I133" i="9"/>
  <c r="H133" i="9"/>
  <c r="H48" i="9"/>
  <c r="G48" i="9"/>
  <c r="FP48" i="9" s="1" a="1"/>
  <c r="FP48" i="9" s="1"/>
  <c r="I48" i="9"/>
  <c r="H96" i="9"/>
  <c r="G96" i="9"/>
  <c r="I96" i="9"/>
  <c r="I11" i="9"/>
  <c r="H12" i="9"/>
  <c r="G12" i="9"/>
  <c r="CJ12" i="9" s="1" a="1"/>
  <c r="CJ12" i="9" s="1"/>
  <c r="I238" i="9"/>
  <c r="H238" i="9"/>
  <c r="G238" i="9"/>
  <c r="H301" i="9"/>
  <c r="G301" i="9"/>
  <c r="I301" i="9"/>
  <c r="I249" i="9"/>
  <c r="G249" i="9"/>
  <c r="H249" i="9"/>
  <c r="H233" i="9"/>
  <c r="I233" i="9"/>
  <c r="G233" i="9"/>
  <c r="H116" i="9"/>
  <c r="G116" i="9"/>
  <c r="I116" i="9"/>
  <c r="I178" i="9"/>
  <c r="H178" i="9"/>
  <c r="G178" i="9"/>
  <c r="I142" i="9"/>
  <c r="G142" i="9"/>
  <c r="H142" i="9"/>
  <c r="I118" i="9"/>
  <c r="H118" i="9"/>
  <c r="G118" i="9"/>
  <c r="H227" i="9"/>
  <c r="I227" i="9"/>
  <c r="G227" i="9"/>
  <c r="G222" i="9"/>
  <c r="I222" i="9"/>
  <c r="H222" i="9"/>
  <c r="I125" i="9"/>
  <c r="G125" i="9"/>
  <c r="H125" i="9"/>
  <c r="I105" i="9"/>
  <c r="G105" i="9"/>
  <c r="H105" i="9"/>
  <c r="H42" i="9"/>
  <c r="I42" i="9"/>
  <c r="G42" i="9"/>
  <c r="AT42" i="9" s="1" a="1"/>
  <c r="AT42" i="9" s="1"/>
  <c r="I66" i="9"/>
  <c r="G66" i="9"/>
  <c r="H66" i="9"/>
  <c r="I65" i="9"/>
  <c r="H65" i="9"/>
  <c r="G65" i="9"/>
  <c r="I6" i="9"/>
  <c r="I288" i="9"/>
  <c r="H288" i="9"/>
  <c r="G288" i="9"/>
  <c r="I206" i="9"/>
  <c r="H206" i="9"/>
  <c r="G206" i="9"/>
  <c r="I97" i="9"/>
  <c r="H97" i="9"/>
  <c r="G97" i="9"/>
  <c r="H47" i="9"/>
  <c r="G47" i="9"/>
  <c r="I47" i="9"/>
  <c r="G300" i="9"/>
  <c r="H300" i="9"/>
  <c r="I300" i="9"/>
  <c r="H303" i="9"/>
  <c r="I303" i="9"/>
  <c r="G303" i="9"/>
  <c r="I149" i="9"/>
  <c r="H149" i="9"/>
  <c r="G149" i="9"/>
  <c r="G176" i="9"/>
  <c r="I176" i="9"/>
  <c r="H176" i="9"/>
  <c r="H137" i="9"/>
  <c r="G137" i="9"/>
  <c r="I137" i="9"/>
  <c r="H110" i="9"/>
  <c r="G110" i="9"/>
  <c r="I110" i="9"/>
  <c r="I221" i="9"/>
  <c r="H221" i="9"/>
  <c r="G221" i="9"/>
  <c r="I61" i="9"/>
  <c r="G61" i="9"/>
  <c r="H61" i="9"/>
  <c r="I62" i="9"/>
  <c r="H62" i="9"/>
  <c r="G62" i="9"/>
  <c r="I76" i="9"/>
  <c r="H76" i="9"/>
  <c r="G76" i="9"/>
  <c r="G45" i="9"/>
  <c r="EN45" i="9" s="1" a="1"/>
  <c r="EN45" i="9" s="1"/>
  <c r="I45" i="9"/>
  <c r="H45" i="9"/>
  <c r="H26" i="9"/>
  <c r="I26" i="9"/>
  <c r="G26" i="9"/>
  <c r="DS26" i="9" s="1" a="1"/>
  <c r="DS26" i="9" s="1"/>
  <c r="G27" i="9"/>
  <c r="GR27" i="9" s="1" a="1"/>
  <c r="GR27" i="9" s="1"/>
  <c r="I27" i="9"/>
  <c r="H27" i="9"/>
  <c r="G168" i="9"/>
  <c r="I168" i="9"/>
  <c r="H168" i="9"/>
  <c r="I285" i="9"/>
  <c r="H285" i="9"/>
  <c r="G285" i="9"/>
  <c r="H146" i="9"/>
  <c r="G146" i="9"/>
  <c r="I146" i="9"/>
  <c r="I254" i="9"/>
  <c r="H254" i="9"/>
  <c r="G254" i="9"/>
  <c r="I94" i="9"/>
  <c r="H94" i="9"/>
  <c r="G94" i="9"/>
  <c r="G280" i="9"/>
  <c r="I280" i="9"/>
  <c r="H280" i="9"/>
  <c r="G205" i="9"/>
  <c r="I205" i="9"/>
  <c r="H205" i="9"/>
  <c r="H180" i="9"/>
  <c r="G180" i="9"/>
  <c r="I180" i="9"/>
  <c r="G253" i="9"/>
  <c r="I253" i="9"/>
  <c r="H253" i="9"/>
  <c r="H299" i="9"/>
  <c r="G299" i="9"/>
  <c r="I299" i="9"/>
  <c r="H281" i="9"/>
  <c r="G281" i="9"/>
  <c r="I281" i="9"/>
  <c r="H136" i="9"/>
  <c r="G136" i="9"/>
  <c r="I136" i="9"/>
  <c r="G265" i="9"/>
  <c r="I265" i="9"/>
  <c r="H265" i="9"/>
  <c r="G217" i="9"/>
  <c r="I217" i="9"/>
  <c r="H217" i="9"/>
  <c r="H159" i="9"/>
  <c r="G159" i="9"/>
  <c r="I159" i="9"/>
  <c r="I120" i="9"/>
  <c r="H120" i="9"/>
  <c r="G120" i="9"/>
  <c r="H59" i="9"/>
  <c r="G59" i="9"/>
  <c r="I59" i="9"/>
  <c r="I46" i="9"/>
  <c r="G46" i="9"/>
  <c r="EU46" i="9" s="1" a="1"/>
  <c r="EU46" i="9" s="1"/>
  <c r="H46" i="9"/>
  <c r="I138" i="9"/>
  <c r="H138" i="9"/>
  <c r="G138" i="9"/>
  <c r="I74" i="9"/>
  <c r="H74" i="9"/>
  <c r="G74" i="9"/>
  <c r="G33" i="9"/>
  <c r="GR33" i="9" s="1" a="1"/>
  <c r="GR33" i="9" s="1"/>
  <c r="I33" i="9"/>
  <c r="H33" i="9"/>
  <c r="I269" i="9"/>
  <c r="H269" i="9"/>
  <c r="G269" i="9"/>
  <c r="I188" i="9"/>
  <c r="H188" i="9"/>
  <c r="G188" i="9"/>
  <c r="G144" i="9"/>
  <c r="H144" i="9"/>
  <c r="I144" i="9"/>
  <c r="I53" i="9"/>
  <c r="H53" i="9"/>
  <c r="G53" i="9"/>
  <c r="I201" i="9"/>
  <c r="H201" i="9"/>
  <c r="G201" i="9"/>
  <c r="G277" i="9"/>
  <c r="H277" i="9"/>
  <c r="I302" i="9"/>
  <c r="H302" i="9"/>
  <c r="G302" i="9"/>
  <c r="G223" i="9"/>
  <c r="I223" i="9"/>
  <c r="H223" i="9"/>
  <c r="G190" i="9"/>
  <c r="H190" i="9"/>
  <c r="I190" i="9"/>
  <c r="I293" i="9"/>
  <c r="G293" i="9"/>
  <c r="H293" i="9"/>
  <c r="G256" i="9"/>
  <c r="I256" i="9"/>
  <c r="H256" i="9"/>
  <c r="I170" i="9"/>
  <c r="H170" i="9"/>
  <c r="G170" i="9"/>
  <c r="I158" i="9"/>
  <c r="G158" i="9"/>
  <c r="H158" i="9"/>
  <c r="I117" i="9"/>
  <c r="H117" i="9"/>
  <c r="G117" i="9"/>
  <c r="I83" i="9"/>
  <c r="H83" i="9"/>
  <c r="G83" i="9"/>
  <c r="H165" i="9"/>
  <c r="G165" i="9"/>
  <c r="I165" i="9"/>
  <c r="G88" i="9"/>
  <c r="I88" i="9"/>
  <c r="H88" i="9"/>
  <c r="G89" i="9"/>
  <c r="I89" i="9"/>
  <c r="H89" i="9"/>
  <c r="G39" i="9"/>
  <c r="BA39" i="9" s="1" a="1"/>
  <c r="BA39" i="9" s="1"/>
  <c r="I39" i="9"/>
  <c r="H39" i="9"/>
  <c r="G10" i="9"/>
  <c r="IO10" i="9" s="1" a="1"/>
  <c r="IO10" i="9" s="1"/>
  <c r="G11" i="9"/>
  <c r="IO11" i="9" s="1" a="1"/>
  <c r="IO11" i="9" s="1"/>
  <c r="G246" i="9"/>
  <c r="I246" i="9"/>
  <c r="H246" i="9"/>
  <c r="H292" i="9"/>
  <c r="I292" i="9"/>
  <c r="G292" i="9"/>
  <c r="I163" i="9"/>
  <c r="H163" i="9"/>
  <c r="G163" i="9"/>
  <c r="I258" i="9"/>
  <c r="H258" i="9"/>
  <c r="G258" i="9"/>
  <c r="I175" i="9"/>
  <c r="H175" i="9"/>
  <c r="G175" i="9"/>
  <c r="G154" i="9"/>
  <c r="I154" i="9"/>
  <c r="H154" i="9"/>
  <c r="I129" i="9"/>
  <c r="H129" i="9"/>
  <c r="G129" i="9"/>
  <c r="G115" i="9"/>
  <c r="I115" i="9"/>
  <c r="H115" i="9"/>
  <c r="I174" i="9"/>
  <c r="H174" i="9"/>
  <c r="G174" i="9"/>
  <c r="I75" i="9"/>
  <c r="G75" i="9"/>
  <c r="H75" i="9"/>
  <c r="H85" i="9"/>
  <c r="I85" i="9"/>
  <c r="G85" i="9"/>
  <c r="H131" i="9"/>
  <c r="G131" i="9"/>
  <c r="I131" i="9"/>
  <c r="G23" i="9"/>
  <c r="GR23" i="9" s="1" a="1"/>
  <c r="GR23" i="9" s="1"/>
  <c r="H23" i="9"/>
  <c r="I23" i="9"/>
  <c r="I270" i="9"/>
  <c r="H270" i="9"/>
  <c r="G270" i="9"/>
  <c r="I291" i="9"/>
  <c r="G291" i="9"/>
  <c r="H291" i="9"/>
  <c r="H241" i="9"/>
  <c r="I241" i="9"/>
  <c r="G241" i="9"/>
  <c r="I157" i="9"/>
  <c r="H157" i="9"/>
  <c r="G157" i="9"/>
  <c r="G102" i="9"/>
  <c r="I102" i="9"/>
  <c r="H102" i="9"/>
  <c r="H257" i="9"/>
  <c r="I257" i="9"/>
  <c r="G257" i="9"/>
  <c r="I113" i="9"/>
  <c r="G113" i="9"/>
  <c r="H113" i="9"/>
  <c r="I161" i="9"/>
  <c r="H161" i="9"/>
  <c r="G161" i="9"/>
  <c r="I166" i="9"/>
  <c r="H166" i="9"/>
  <c r="G166" i="9"/>
  <c r="I82" i="9"/>
  <c r="H82" i="9"/>
  <c r="G82" i="9"/>
  <c r="H297" i="9"/>
  <c r="H20" i="9"/>
  <c r="G20" i="9"/>
  <c r="FP20" i="9" s="1" a="1"/>
  <c r="FP20" i="9" s="1"/>
  <c r="I20" i="9"/>
  <c r="H28" i="9"/>
  <c r="I28" i="9"/>
  <c r="G28" i="9"/>
  <c r="Y28" i="9" s="1" a="1"/>
  <c r="Y28" i="9" s="1"/>
  <c r="H10" i="9"/>
  <c r="I10" i="9"/>
  <c r="H229" i="9"/>
  <c r="G229" i="9"/>
  <c r="I193" i="9"/>
  <c r="H193" i="9"/>
  <c r="G193" i="9"/>
  <c r="H273" i="9"/>
  <c r="G273" i="9"/>
  <c r="I273" i="9"/>
  <c r="H268" i="9"/>
  <c r="I268" i="9"/>
  <c r="G268" i="9"/>
  <c r="I237" i="9"/>
  <c r="H237" i="9"/>
  <c r="G237" i="9"/>
  <c r="I182" i="9"/>
  <c r="H182" i="9"/>
  <c r="G182" i="9"/>
  <c r="H289" i="9"/>
  <c r="G289" i="9"/>
  <c r="I289" i="9"/>
  <c r="I216" i="9"/>
  <c r="H216" i="9"/>
  <c r="G216" i="9"/>
  <c r="H152" i="9"/>
  <c r="G152" i="9"/>
  <c r="I152" i="9"/>
  <c r="H225" i="9"/>
  <c r="I225" i="9"/>
  <c r="G225" i="9"/>
  <c r="I211" i="9"/>
  <c r="H211" i="9"/>
  <c r="G211" i="9"/>
  <c r="I112" i="9"/>
  <c r="H112" i="9"/>
  <c r="G112" i="9"/>
  <c r="I109" i="9"/>
  <c r="H109" i="9"/>
  <c r="G109" i="9"/>
  <c r="H145" i="9"/>
  <c r="I145" i="9"/>
  <c r="G145" i="9"/>
  <c r="I54" i="9"/>
  <c r="G54" i="9"/>
  <c r="H54" i="9"/>
  <c r="G297" i="9"/>
  <c r="I17" i="9"/>
  <c r="H17" i="9"/>
  <c r="G17" i="9"/>
  <c r="HT17" i="9" s="1" a="1"/>
  <c r="HT17" i="9" s="1"/>
  <c r="G18" i="9"/>
  <c r="FP18" i="9" s="1" a="1"/>
  <c r="FP18" i="9" s="1"/>
  <c r="H11" i="9"/>
  <c r="G287" i="9"/>
  <c r="H287" i="9"/>
  <c r="I287" i="9"/>
  <c r="G242" i="9"/>
  <c r="I242" i="9"/>
  <c r="H242" i="9"/>
  <c r="G219" i="9"/>
  <c r="I219" i="9"/>
  <c r="H219" i="9"/>
  <c r="G192" i="9"/>
  <c r="H192" i="9"/>
  <c r="I192" i="9"/>
  <c r="G275" i="9"/>
  <c r="I275" i="9"/>
  <c r="H275" i="9"/>
  <c r="I230" i="9"/>
  <c r="H230" i="9"/>
  <c r="G230" i="9"/>
  <c r="I282" i="9"/>
  <c r="H282" i="9"/>
  <c r="G282" i="9"/>
  <c r="G196" i="9"/>
  <c r="I196" i="9"/>
  <c r="H196" i="9"/>
  <c r="G240" i="9"/>
  <c r="I240" i="9"/>
  <c r="H240" i="9"/>
  <c r="H171" i="9"/>
  <c r="I171" i="9"/>
  <c r="G171" i="9"/>
  <c r="G60" i="9"/>
  <c r="I60" i="9"/>
  <c r="H60" i="9"/>
  <c r="G132" i="9"/>
  <c r="H132" i="9"/>
  <c r="I132" i="9"/>
  <c r="G189" i="9"/>
  <c r="I189" i="9"/>
  <c r="H189" i="9"/>
  <c r="G150" i="9"/>
  <c r="I150" i="9"/>
  <c r="H150" i="9"/>
  <c r="I70" i="9"/>
  <c r="G70" i="9"/>
  <c r="H70" i="9"/>
  <c r="G119" i="9"/>
  <c r="H119" i="9"/>
  <c r="I119" i="9"/>
  <c r="G128" i="9"/>
  <c r="I128" i="9"/>
  <c r="H128" i="9"/>
  <c r="G147" i="9"/>
  <c r="I147" i="9"/>
  <c r="H147" i="9"/>
  <c r="H69" i="9"/>
  <c r="G69" i="9"/>
  <c r="I69" i="9"/>
  <c r="I99" i="9"/>
  <c r="H99" i="9"/>
  <c r="G99" i="9"/>
  <c r="H38" i="9"/>
  <c r="G38" i="9"/>
  <c r="BH38" i="9" s="1" a="1"/>
  <c r="BH38" i="9" s="1"/>
  <c r="I38" i="9"/>
  <c r="H32" i="9"/>
  <c r="I32" i="9"/>
  <c r="G32" i="9"/>
  <c r="HM32" i="9" s="1" a="1"/>
  <c r="HM32" i="9" s="1"/>
  <c r="I29" i="9"/>
  <c r="G29" i="9"/>
  <c r="CX29" i="9" s="1" a="1"/>
  <c r="CX29" i="9" s="1"/>
  <c r="H29" i="9"/>
  <c r="H25" i="9"/>
  <c r="G25" i="9"/>
  <c r="FW25" i="9" s="1" a="1"/>
  <c r="FW25" i="9" s="1"/>
  <c r="I25" i="9"/>
  <c r="G9" i="9"/>
  <c r="EN9" i="9" s="1" a="1"/>
  <c r="EN9" i="9" s="1"/>
  <c r="I9" i="9"/>
  <c r="H9" i="9"/>
  <c r="H2" i="9"/>
  <c r="AT4" i="9" s="1" a="1"/>
  <c r="AT4" i="9" s="1"/>
  <c r="I2" i="9"/>
  <c r="G276" i="9"/>
  <c r="H276" i="9"/>
  <c r="I276" i="9"/>
  <c r="G236" i="9"/>
  <c r="I236" i="9"/>
  <c r="H236" i="9"/>
  <c r="H210" i="9"/>
  <c r="G210" i="9"/>
  <c r="I210" i="9"/>
  <c r="I294" i="9"/>
  <c r="G294" i="9"/>
  <c r="H294" i="9"/>
  <c r="G271" i="9"/>
  <c r="I271" i="9"/>
  <c r="H271" i="9"/>
  <c r="H202" i="9"/>
  <c r="I202" i="9"/>
  <c r="G202" i="9"/>
  <c r="H261" i="9"/>
  <c r="I261" i="9"/>
  <c r="G261" i="9"/>
  <c r="H212" i="9"/>
  <c r="I212" i="9"/>
  <c r="G212" i="9"/>
  <c r="H198" i="9"/>
  <c r="I198" i="9"/>
  <c r="G198" i="9"/>
  <c r="I92" i="9"/>
  <c r="H92" i="9"/>
  <c r="G92" i="9"/>
  <c r="I153" i="9"/>
  <c r="H153" i="9"/>
  <c r="G153" i="9"/>
  <c r="H200" i="9"/>
  <c r="I200" i="9"/>
  <c r="G200" i="9"/>
  <c r="H126" i="9"/>
  <c r="I126" i="9"/>
  <c r="G126" i="9"/>
  <c r="I63" i="9"/>
  <c r="G63" i="9"/>
  <c r="H63" i="9"/>
  <c r="I123" i="9"/>
  <c r="G123" i="9"/>
  <c r="H123" i="9"/>
  <c r="H122" i="9"/>
  <c r="G122" i="9"/>
  <c r="I122" i="9"/>
  <c r="I49" i="9"/>
  <c r="H49" i="9"/>
  <c r="G49" i="9"/>
  <c r="H41" i="9"/>
  <c r="I41" i="9"/>
  <c r="G41" i="9"/>
  <c r="AF41" i="9" s="1" a="1"/>
  <c r="AF41" i="9" s="1"/>
  <c r="G40" i="9"/>
  <c r="GR40" i="9" s="1" a="1"/>
  <c r="GR40" i="9" s="1"/>
  <c r="I40" i="9"/>
  <c r="H40" i="9"/>
  <c r="H34" i="9"/>
  <c r="I34" i="9"/>
  <c r="G34" i="9"/>
  <c r="CC34" i="9" s="1" a="1"/>
  <c r="CC34" i="9" s="1"/>
  <c r="I21" i="9"/>
  <c r="H21" i="9"/>
  <c r="G21" i="9"/>
  <c r="BH21" i="9" s="1" a="1"/>
  <c r="BH21" i="9" s="1"/>
  <c r="I24" i="9"/>
  <c r="G24" i="9"/>
  <c r="DS24" i="9" s="1" a="1"/>
  <c r="DS24" i="9" s="1"/>
  <c r="H24" i="9"/>
  <c r="I15" i="9"/>
  <c r="H15" i="9"/>
  <c r="H266" i="9"/>
  <c r="I266" i="9"/>
  <c r="G266" i="9"/>
  <c r="H235" i="9"/>
  <c r="I235" i="9"/>
  <c r="G235" i="9"/>
  <c r="H262" i="9"/>
  <c r="I262" i="9"/>
  <c r="G262" i="9"/>
  <c r="G267" i="9"/>
  <c r="I267" i="9"/>
  <c r="H267" i="9"/>
  <c r="H197" i="9"/>
  <c r="I197" i="9"/>
  <c r="G197" i="9"/>
  <c r="H259" i="9"/>
  <c r="G259" i="9"/>
  <c r="I259" i="9"/>
  <c r="G208" i="9"/>
  <c r="I208" i="9"/>
  <c r="H208" i="9"/>
  <c r="I164" i="9"/>
  <c r="G164" i="9"/>
  <c r="H164" i="9"/>
  <c r="I135" i="9"/>
  <c r="H135" i="9"/>
  <c r="G135" i="9"/>
  <c r="I228" i="9"/>
  <c r="H228" i="9"/>
  <c r="G228" i="9"/>
  <c r="H87" i="9"/>
  <c r="G87" i="9"/>
  <c r="I87" i="9"/>
  <c r="G151" i="9"/>
  <c r="I151" i="9"/>
  <c r="H151" i="9"/>
  <c r="I177" i="9"/>
  <c r="H177" i="9"/>
  <c r="G177" i="9"/>
  <c r="G124" i="9"/>
  <c r="H124" i="9"/>
  <c r="I124" i="9"/>
  <c r="G57" i="9"/>
  <c r="H57" i="9"/>
  <c r="I57" i="9"/>
  <c r="G52" i="9"/>
  <c r="I52" i="9"/>
  <c r="H52" i="9"/>
  <c r="H104" i="9"/>
  <c r="I104" i="9"/>
  <c r="G104" i="9"/>
  <c r="H114" i="9"/>
  <c r="G114" i="9"/>
  <c r="I114" i="9"/>
  <c r="H106" i="9"/>
  <c r="I106" i="9"/>
  <c r="G106" i="9"/>
  <c r="G64" i="9"/>
  <c r="I64" i="9"/>
  <c r="H64" i="9"/>
  <c r="H91" i="9"/>
  <c r="I91" i="9"/>
  <c r="G91" i="9"/>
  <c r="I43" i="9"/>
  <c r="H43" i="9"/>
  <c r="G43" i="9"/>
  <c r="AT43" i="9" s="1" a="1"/>
  <c r="AT43" i="9" s="1"/>
  <c r="H35" i="9"/>
  <c r="G35" i="9"/>
  <c r="BV35" i="9" s="1" a="1"/>
  <c r="BV35" i="9" s="1"/>
  <c r="I35" i="9"/>
  <c r="I37" i="9"/>
  <c r="H37" i="9"/>
  <c r="G37" i="9"/>
  <c r="DL37" i="9" s="1" a="1"/>
  <c r="DL37" i="9" s="1"/>
  <c r="H3" i="9"/>
  <c r="G3" i="9"/>
  <c r="EN3" i="9" s="1" a="1"/>
  <c r="EN3" i="9" s="1"/>
  <c r="I3" i="9"/>
  <c r="I290" i="9"/>
  <c r="G290" i="9"/>
  <c r="H290" i="9"/>
  <c r="I247" i="9"/>
  <c r="H247" i="9"/>
  <c r="G247" i="9"/>
  <c r="I220" i="9"/>
  <c r="H220" i="9"/>
  <c r="G220" i="9"/>
  <c r="H194" i="9"/>
  <c r="I194" i="9"/>
  <c r="G194" i="9"/>
  <c r="G263" i="9"/>
  <c r="I263" i="9"/>
  <c r="H263" i="9"/>
  <c r="G232" i="9"/>
  <c r="I232" i="9"/>
  <c r="H232" i="9"/>
  <c r="H243" i="9"/>
  <c r="G243" i="9"/>
  <c r="I243" i="9"/>
  <c r="I71" i="9"/>
  <c r="G71" i="9"/>
  <c r="H71" i="9"/>
  <c r="G213" i="9"/>
  <c r="I213" i="9"/>
  <c r="H213" i="9"/>
  <c r="H111" i="9"/>
  <c r="I111" i="9"/>
  <c r="G111" i="9"/>
  <c r="H156" i="9"/>
  <c r="G156" i="9"/>
  <c r="I156" i="9"/>
  <c r="I77" i="9"/>
  <c r="H77" i="9"/>
  <c r="G77" i="9"/>
  <c r="H121" i="9"/>
  <c r="G121" i="9"/>
  <c r="I121" i="9"/>
  <c r="I55" i="9"/>
  <c r="G55" i="9"/>
  <c r="H55" i="9"/>
  <c r="G72" i="9"/>
  <c r="I72" i="9"/>
  <c r="H72" i="9"/>
  <c r="G44" i="9"/>
  <c r="DL44" i="9" s="1" a="1"/>
  <c r="DL44" i="9" s="1"/>
  <c r="I44" i="9"/>
  <c r="H44" i="9"/>
  <c r="H30" i="9"/>
  <c r="G30" i="9"/>
  <c r="DS30" i="9" s="1" a="1"/>
  <c r="DS30" i="9" s="1"/>
  <c r="I30" i="9"/>
  <c r="I8" i="9"/>
  <c r="G8" i="9"/>
  <c r="IH8" i="9" s="1" a="1"/>
  <c r="IH8" i="9" s="1"/>
  <c r="I7" i="9"/>
  <c r="G7" i="9"/>
  <c r="IH7" i="9" s="1" a="1"/>
  <c r="IH7" i="9" s="1"/>
  <c r="H7" i="9"/>
  <c r="G279" i="9"/>
  <c r="I279" i="9"/>
  <c r="H279" i="9"/>
  <c r="I215" i="9"/>
  <c r="H215" i="9"/>
  <c r="G215" i="9"/>
  <c r="I298" i="9"/>
  <c r="H298" i="9"/>
  <c r="G298" i="9"/>
  <c r="I274" i="9"/>
  <c r="G274" i="9"/>
  <c r="H274" i="9"/>
  <c r="H207" i="9"/>
  <c r="G207" i="9"/>
  <c r="I207" i="9"/>
  <c r="I278" i="9"/>
  <c r="G278" i="9"/>
  <c r="H278" i="9"/>
  <c r="I191" i="9"/>
  <c r="G191" i="9"/>
  <c r="H191" i="9"/>
  <c r="H214" i="9"/>
  <c r="G214" i="9"/>
  <c r="I214" i="9"/>
  <c r="I167" i="9"/>
  <c r="G167" i="9"/>
  <c r="H167" i="9"/>
  <c r="G248" i="9"/>
  <c r="I248" i="9"/>
  <c r="H248" i="9"/>
  <c r="H186" i="9"/>
  <c r="G186" i="9"/>
  <c r="I186" i="9"/>
  <c r="H134" i="9"/>
  <c r="I134" i="9"/>
  <c r="G134" i="9"/>
  <c r="I67" i="9"/>
  <c r="G67" i="9"/>
  <c r="H67" i="9"/>
  <c r="I78" i="9"/>
  <c r="G78" i="9"/>
  <c r="H78" i="9"/>
  <c r="H130" i="9"/>
  <c r="I130" i="9"/>
  <c r="G130" i="9"/>
  <c r="I58" i="9"/>
  <c r="H58" i="9"/>
  <c r="G58" i="9"/>
  <c r="H98" i="9"/>
  <c r="I98" i="9"/>
  <c r="G98" i="9"/>
  <c r="I19" i="9"/>
  <c r="H19" i="9"/>
  <c r="G19" i="9"/>
  <c r="CJ19" i="9" s="1" a="1"/>
  <c r="CJ19" i="9" s="1"/>
  <c r="H22" i="9"/>
  <c r="I22" i="9"/>
  <c r="G22" i="9"/>
  <c r="GR22" i="9" s="1" a="1"/>
  <c r="GR22" i="9" s="1"/>
  <c r="H5" i="9"/>
  <c r="G5" i="9"/>
  <c r="GR5" i="9" s="1" a="1"/>
  <c r="GR5" i="9" s="1"/>
  <c r="I5" i="9"/>
  <c r="G284" i="9"/>
  <c r="I284" i="9"/>
  <c r="H284" i="9"/>
  <c r="H251" i="9"/>
  <c r="I251" i="9"/>
  <c r="G251" i="9"/>
  <c r="I224" i="9"/>
  <c r="G224" i="9"/>
  <c r="H224" i="9"/>
  <c r="I199" i="9"/>
  <c r="G199" i="9"/>
  <c r="H199" i="9"/>
  <c r="I286" i="9"/>
  <c r="H286" i="9"/>
  <c r="G286" i="9"/>
  <c r="I264" i="9"/>
  <c r="G264" i="9"/>
  <c r="H264" i="9"/>
  <c r="I234" i="9"/>
  <c r="H234" i="9"/>
  <c r="G234" i="9"/>
  <c r="G184" i="9"/>
  <c r="I184" i="9"/>
  <c r="H184" i="9"/>
  <c r="H245" i="9"/>
  <c r="G245" i="9"/>
  <c r="I245" i="9"/>
  <c r="H218" i="9"/>
  <c r="G218" i="9"/>
  <c r="I218" i="9"/>
  <c r="G181" i="9"/>
  <c r="H181" i="9"/>
  <c r="I181" i="9"/>
  <c r="I179" i="9"/>
  <c r="H179" i="9"/>
  <c r="G179" i="9"/>
  <c r="I127" i="9"/>
  <c r="H127" i="9"/>
  <c r="G127" i="9"/>
  <c r="I160" i="9"/>
  <c r="H160" i="9"/>
  <c r="G160" i="9"/>
  <c r="G140" i="9"/>
  <c r="I140" i="9"/>
  <c r="H140" i="9"/>
  <c r="G86" i="9"/>
  <c r="I86" i="9"/>
  <c r="H86" i="9"/>
  <c r="I141" i="9"/>
  <c r="H141" i="9"/>
  <c r="G141" i="9"/>
  <c r="I73" i="9"/>
  <c r="H73" i="9"/>
  <c r="G73" i="9"/>
  <c r="H93" i="9"/>
  <c r="G93" i="9"/>
  <c r="I93" i="9"/>
  <c r="H107" i="9"/>
  <c r="I107" i="9"/>
  <c r="G107" i="9"/>
  <c r="G56" i="9"/>
  <c r="H56" i="9"/>
  <c r="I56" i="9"/>
  <c r="I51" i="9"/>
  <c r="G51" i="9"/>
  <c r="H51" i="9"/>
  <c r="I31" i="9"/>
  <c r="G31" i="9"/>
  <c r="Y31" i="9" s="1" a="1"/>
  <c r="Y31" i="9" s="1"/>
  <c r="H31" i="9"/>
  <c r="I14" i="9"/>
  <c r="H14" i="9"/>
  <c r="G14" i="9"/>
  <c r="FP14" i="9" s="1" a="1"/>
  <c r="FP14" i="9" s="1"/>
  <c r="G295" i="9"/>
  <c r="I295" i="9"/>
  <c r="H295" i="9"/>
  <c r="G260" i="9"/>
  <c r="I260" i="9"/>
  <c r="H260" i="9"/>
  <c r="H231" i="9"/>
  <c r="I231" i="9"/>
  <c r="G231" i="9"/>
  <c r="G204" i="9"/>
  <c r="H204" i="9"/>
  <c r="I204" i="9"/>
  <c r="G283" i="9"/>
  <c r="H283" i="9"/>
  <c r="I283" i="9"/>
  <c r="H195" i="9"/>
  <c r="G195" i="9"/>
  <c r="I195" i="9"/>
  <c r="H255" i="9"/>
  <c r="I255" i="9"/>
  <c r="G255" i="9"/>
  <c r="I187" i="9"/>
  <c r="G187" i="9"/>
  <c r="H187" i="9"/>
  <c r="H185" i="9"/>
  <c r="I185" i="9"/>
  <c r="G185" i="9"/>
  <c r="H79" i="9"/>
  <c r="G79" i="9"/>
  <c r="I79" i="9"/>
  <c r="I139" i="9"/>
  <c r="H139" i="9"/>
  <c r="G139" i="9"/>
  <c r="I173" i="9"/>
  <c r="G173" i="9"/>
  <c r="H173" i="9"/>
  <c r="I155" i="9"/>
  <c r="H155" i="9"/>
  <c r="G155" i="9"/>
  <c r="G108" i="9"/>
  <c r="I108" i="9"/>
  <c r="H108" i="9"/>
  <c r="I143" i="9"/>
  <c r="H143" i="9"/>
  <c r="G143" i="9"/>
  <c r="G95" i="9"/>
  <c r="I95" i="9"/>
  <c r="H95" i="9"/>
  <c r="H100" i="9"/>
  <c r="I100" i="9"/>
  <c r="G100" i="9"/>
  <c r="I36" i="9"/>
  <c r="H36" i="9"/>
  <c r="G36" i="9"/>
  <c r="CJ36" i="9" s="1" a="1"/>
  <c r="CJ36" i="9" s="1"/>
  <c r="G13" i="9"/>
  <c r="GY13" i="9" s="1" a="1"/>
  <c r="GY13" i="9" s="1"/>
  <c r="H13" i="9"/>
  <c r="I13" i="9"/>
  <c r="I252" i="9"/>
  <c r="H252" i="9"/>
  <c r="G252" i="9"/>
  <c r="I226" i="9"/>
  <c r="H226" i="9"/>
  <c r="G226" i="9"/>
  <c r="H203" i="9"/>
  <c r="I203" i="9"/>
  <c r="G203" i="9"/>
  <c r="G296" i="9"/>
  <c r="H296" i="9"/>
  <c r="I296" i="9"/>
  <c r="I272" i="9"/>
  <c r="G272" i="9"/>
  <c r="H272" i="9"/>
  <c r="H239" i="9"/>
  <c r="I239" i="9"/>
  <c r="G239" i="9"/>
  <c r="I250" i="9"/>
  <c r="G250" i="9"/>
  <c r="H250" i="9"/>
  <c r="I183" i="9"/>
  <c r="H183" i="9"/>
  <c r="G183" i="9"/>
  <c r="I103" i="9"/>
  <c r="G103" i="9"/>
  <c r="H103" i="9"/>
  <c r="G68" i="9"/>
  <c r="I68" i="9"/>
  <c r="H68" i="9"/>
  <c r="I169" i="9"/>
  <c r="H169" i="9"/>
  <c r="G169" i="9"/>
  <c r="I148" i="9"/>
  <c r="H148" i="9"/>
  <c r="G148" i="9"/>
  <c r="G101" i="9"/>
  <c r="I101" i="9"/>
  <c r="H101" i="9"/>
  <c r="I162" i="9"/>
  <c r="H162" i="9"/>
  <c r="G162" i="9"/>
  <c r="I80" i="9"/>
  <c r="G80" i="9"/>
  <c r="H80" i="9"/>
  <c r="I84" i="9"/>
  <c r="H84" i="9"/>
  <c r="G84" i="9"/>
  <c r="H81" i="9"/>
  <c r="I81" i="9"/>
  <c r="G81" i="9"/>
  <c r="H50" i="9"/>
  <c r="I50" i="9"/>
  <c r="G50" i="9"/>
  <c r="G15" i="9"/>
  <c r="EN15" i="9" s="1" a="1"/>
  <c r="EN15" i="9" s="1"/>
  <c r="FB32" i="9" l="1" a="1"/>
  <c r="FB32" i="9" s="1"/>
  <c r="CJ11" i="9" a="1"/>
  <c r="CJ11" i="9" s="1"/>
  <c r="CC8" i="9" a="1"/>
  <c r="CC8" i="9" s="1"/>
  <c r="EG13" i="9" a="1"/>
  <c r="EG13" i="9" s="1"/>
  <c r="DE32" i="9" a="1"/>
  <c r="DE32" i="9" s="1"/>
  <c r="FP17" i="9" a="1"/>
  <c r="FP17" i="9" s="1"/>
  <c r="GR43" i="9" a="1"/>
  <c r="GR43" i="9" s="1"/>
  <c r="AF42" i="9" a="1"/>
  <c r="AF42" i="9" s="1"/>
  <c r="BV30" i="9" a="1"/>
  <c r="BV30" i="9" s="1"/>
  <c r="FP41" i="9" a="1"/>
  <c r="FP41" i="9" s="1"/>
  <c r="CX31" i="9" a="1"/>
  <c r="CX31" i="9" s="1"/>
  <c r="HM9" i="9" a="1"/>
  <c r="HM9" i="9" s="1"/>
  <c r="CQ17" i="9" a="1"/>
  <c r="CQ17" i="9" s="1"/>
  <c r="CJ20" i="9" a="1"/>
  <c r="CJ20" i="9" s="1"/>
  <c r="CX17" i="9" a="1"/>
  <c r="CX17" i="9" s="1"/>
  <c r="CX14" i="9" a="1"/>
  <c r="CX14" i="9" s="1"/>
  <c r="CX15" i="9" a="1"/>
  <c r="CX15" i="9" s="1"/>
  <c r="FW7" i="9" a="1"/>
  <c r="FW7" i="9" s="1"/>
  <c r="CJ3" i="9" a="1"/>
  <c r="CJ3" i="9" s="1"/>
  <c r="CX16" i="9" a="1"/>
  <c r="CX16" i="9" s="1"/>
  <c r="EG17" i="9" a="1"/>
  <c r="EG17" i="9" s="1"/>
  <c r="EG14" i="9" a="1"/>
  <c r="EG14" i="9" s="1"/>
  <c r="IH11" i="9" a="1"/>
  <c r="IH11" i="9" s="1"/>
  <c r="IH10" i="9" a="1"/>
  <c r="IH10" i="9" s="1"/>
  <c r="IH9" i="9" a="1"/>
  <c r="IH9" i="9" s="1"/>
  <c r="EG15" i="9" a="1"/>
  <c r="EG15" i="9" s="1"/>
  <c r="GR13" i="9" a="1"/>
  <c r="GR13" i="9" s="1"/>
  <c r="IH27" i="9" a="1"/>
  <c r="IH27" i="9" s="1"/>
  <c r="IH28" i="9" a="1"/>
  <c r="IH28" i="9" s="1"/>
  <c r="HT11" i="9" a="1"/>
  <c r="HT11" i="9" s="1"/>
  <c r="CQ20" i="9" a="1"/>
  <c r="CQ20" i="9" s="1"/>
  <c r="DZ12" i="9" a="1"/>
  <c r="DZ12" i="9" s="1"/>
  <c r="DE13" i="9" a="1"/>
  <c r="DE13" i="9" s="1"/>
  <c r="CJ28" i="9" a="1"/>
  <c r="CJ28" i="9" s="1"/>
  <c r="DL27" i="9" a="1"/>
  <c r="DL27" i="9" s="1"/>
  <c r="EN38" i="9" a="1"/>
  <c r="EN38" i="9" s="1"/>
  <c r="CX22" i="9" a="1"/>
  <c r="CX22" i="9" s="1"/>
  <c r="EN37" i="9" a="1"/>
  <c r="EN37" i="9" s="1"/>
  <c r="HM12" i="9" a="1"/>
  <c r="HM12" i="9" s="1"/>
  <c r="CC24" i="9" a="1"/>
  <c r="CC24" i="9" s="1"/>
  <c r="CC11" i="9" a="1"/>
  <c r="CC11" i="9" s="1"/>
  <c r="GD9" i="9" a="1"/>
  <c r="GD9" i="9" s="1"/>
  <c r="HT6" i="9" a="1"/>
  <c r="HT6" i="9" s="1"/>
  <c r="HT7" i="9" a="1"/>
  <c r="HT7" i="9" s="1"/>
  <c r="CX4" i="9" a="1"/>
  <c r="CX4" i="9" s="1"/>
  <c r="GR15" i="9" a="1"/>
  <c r="GR15" i="9" s="1"/>
  <c r="GK3" i="9" a="1"/>
  <c r="GK3" i="9" s="1"/>
  <c r="IH18" i="9" a="1"/>
  <c r="IH18" i="9" s="1"/>
  <c r="IH17" i="9" a="1"/>
  <c r="IH17" i="9" s="1"/>
  <c r="CJ8" i="9" a="1"/>
  <c r="CJ8" i="9" s="1"/>
  <c r="CC15" i="9" a="1"/>
  <c r="CC15" i="9" s="1"/>
  <c r="FW14" i="9" a="1"/>
  <c r="FW14" i="9" s="1"/>
  <c r="IA15" i="9" a="1"/>
  <c r="IA15" i="9" s="1"/>
  <c r="BV20" i="9" a="1"/>
  <c r="BV20" i="9" s="1"/>
  <c r="AM31" i="9" a="1"/>
  <c r="AM31" i="9" s="1"/>
  <c r="DE30" i="9" a="1"/>
  <c r="DE30" i="9" s="1"/>
  <c r="GY8" i="9" a="1"/>
  <c r="GY8" i="9" s="1"/>
  <c r="Y38" i="9" a="1"/>
  <c r="Y38" i="9" s="1"/>
  <c r="CQ22" i="9" a="1"/>
  <c r="CQ22" i="9" s="1"/>
  <c r="BA31" i="9" a="1"/>
  <c r="BA31" i="9" s="1"/>
  <c r="AT6" i="9" a="1"/>
  <c r="AT6" i="9" s="1"/>
  <c r="CJ24" i="9" a="1"/>
  <c r="CJ24" i="9" s="1"/>
  <c r="DE26" i="9" a="1"/>
  <c r="DE26" i="9" s="1"/>
  <c r="FW23" i="9" a="1"/>
  <c r="FW23" i="9" s="1"/>
  <c r="GK27" i="9" a="1"/>
  <c r="GK27" i="9" s="1"/>
  <c r="BV32" i="9" a="1"/>
  <c r="BV32" i="9" s="1"/>
  <c r="GK28" i="9" a="1"/>
  <c r="GK28" i="9" s="1"/>
  <c r="CX27" i="9" a="1"/>
  <c r="CX27" i="9" s="1"/>
  <c r="FI4" i="9" a="1"/>
  <c r="FI4" i="9" s="1"/>
  <c r="FI6" i="9" a="1"/>
  <c r="FI6" i="9" s="1"/>
  <c r="DE9" i="9" a="1"/>
  <c r="DE9" i="9" s="1"/>
  <c r="FI7" i="9" a="1"/>
  <c r="FI7" i="9" s="1"/>
  <c r="FI5" i="9" a="1"/>
  <c r="FI5" i="9" s="1"/>
  <c r="CX7" i="9" a="1"/>
  <c r="CX7" i="9" s="1"/>
  <c r="FB24" i="9" a="1"/>
  <c r="FB24" i="9" s="1"/>
  <c r="DL6" i="9" a="1"/>
  <c r="DL6" i="9" s="1"/>
  <c r="DE24" i="9" a="1"/>
  <c r="DE24" i="9" s="1"/>
  <c r="CJ22" i="9" a="1"/>
  <c r="CJ22" i="9" s="1"/>
  <c r="BH9" i="9" a="1"/>
  <c r="BH9" i="9" s="1"/>
  <c r="BH27" i="9" a="1"/>
  <c r="BH27" i="9" s="1"/>
  <c r="BO40" i="9" a="1"/>
  <c r="BO40" i="9" s="1"/>
  <c r="BO39" i="9" a="1"/>
  <c r="BO39" i="9" s="1"/>
  <c r="BV29" i="9" a="1"/>
  <c r="BV29" i="9" s="1"/>
  <c r="EU25" i="9" a="1"/>
  <c r="EU25" i="9" s="1"/>
  <c r="BV22" i="9" a="1"/>
  <c r="BV22" i="9" s="1"/>
  <c r="FI23" i="9" a="1"/>
  <c r="FI23" i="9" s="1"/>
  <c r="FI19" i="9" a="1"/>
  <c r="FI19" i="9" s="1"/>
  <c r="FI20" i="9" a="1"/>
  <c r="FI20" i="9" s="1"/>
  <c r="IA5" i="9" a="1"/>
  <c r="IA5" i="9" s="1"/>
  <c r="GY3" i="9" a="1"/>
  <c r="GY3" i="9" s="1"/>
  <c r="BV12" i="9" a="1"/>
  <c r="BV12" i="9" s="1"/>
  <c r="FI22" i="9" a="1"/>
  <c r="FI22" i="9" s="1"/>
  <c r="IA11" i="9" a="1"/>
  <c r="IA11" i="9" s="1"/>
  <c r="GY22" i="9" a="1"/>
  <c r="GY22" i="9" s="1"/>
  <c r="GK21" i="9" a="1"/>
  <c r="GK21" i="9" s="1"/>
  <c r="GK20" i="9" a="1"/>
  <c r="GK20" i="9" s="1"/>
  <c r="FB19" i="9" a="1"/>
  <c r="FB19" i="9" s="1"/>
  <c r="BV25" i="9" a="1"/>
  <c r="BV25" i="9" s="1"/>
  <c r="CJ17" i="9" a="1"/>
  <c r="CJ17" i="9" s="1"/>
  <c r="CX26" i="9" a="1"/>
  <c r="CX26" i="9" s="1"/>
  <c r="FP35" i="9" a="1"/>
  <c r="FP35" i="9" s="1"/>
  <c r="BV34" i="9" a="1"/>
  <c r="BV34" i="9" s="1"/>
  <c r="HM19" i="9" a="1"/>
  <c r="HM19" i="9" s="1"/>
  <c r="FP33" i="9" a="1"/>
  <c r="FP33" i="9" s="1"/>
  <c r="BA34" i="9" a="1"/>
  <c r="BA34" i="9" s="1"/>
  <c r="GK14" i="9" a="1"/>
  <c r="GK14" i="9" s="1"/>
  <c r="AM18" i="9" a="1"/>
  <c r="AM18" i="9" s="1"/>
  <c r="IA17" i="9" a="1"/>
  <c r="IA17" i="9" s="1"/>
  <c r="FI25" i="9" a="1"/>
  <c r="FI25" i="9" s="1"/>
  <c r="FI24" i="9" a="1"/>
  <c r="FI24" i="9" s="1"/>
  <c r="GR6" i="9" a="1"/>
  <c r="GR6" i="9" s="1"/>
  <c r="FI26" i="9" a="1"/>
  <c r="FI26" i="9" s="1"/>
  <c r="EN25" i="9" a="1"/>
  <c r="EN25" i="9" s="1"/>
  <c r="BH7" i="9" a="1"/>
  <c r="BH7" i="9" s="1"/>
  <c r="EN30" i="9" a="1"/>
  <c r="EN30" i="9" s="1"/>
  <c r="EN24" i="9" a="1"/>
  <c r="EN24" i="9" s="1"/>
  <c r="EN28" i="9" a="1"/>
  <c r="EN28" i="9" s="1"/>
  <c r="IO25" i="9" a="1"/>
  <c r="IO25" i="9" s="1"/>
  <c r="IO15" i="9" a="1"/>
  <c r="IO15" i="9" s="1"/>
  <c r="GK31" i="9" a="1"/>
  <c r="GK31" i="9" s="1"/>
  <c r="HM21" i="9" a="1"/>
  <c r="HM21" i="9" s="1"/>
  <c r="DZ39" i="9" a="1"/>
  <c r="DZ39" i="9" s="1"/>
  <c r="DZ38" i="9" a="1"/>
  <c r="DZ38" i="9" s="1"/>
  <c r="BH32" i="9" a="1"/>
  <c r="BH32" i="9" s="1"/>
  <c r="CQ21" i="9" a="1"/>
  <c r="CQ21" i="9" s="1"/>
  <c r="HT5" i="9" a="1"/>
  <c r="HT5" i="9" s="1"/>
  <c r="AM16" i="9" a="1"/>
  <c r="AM16" i="9" s="1"/>
  <c r="FW15" i="9" a="1"/>
  <c r="FW15" i="9" s="1"/>
  <c r="DL25" i="9" a="1"/>
  <c r="DL25" i="9" s="1"/>
  <c r="FB6" i="9" a="1"/>
  <c r="FB6" i="9" s="1"/>
  <c r="AM40" i="9" a="1"/>
  <c r="AM40" i="9" s="1"/>
  <c r="CX39" i="9" a="1"/>
  <c r="CX39" i="9" s="1"/>
  <c r="DL28" i="9" a="1"/>
  <c r="DL28" i="9" s="1"/>
  <c r="CQ32" i="9" a="1"/>
  <c r="CQ32" i="9" s="1"/>
  <c r="FP36" i="9" a="1"/>
  <c r="FP36" i="9" s="1"/>
  <c r="GK10" i="9" a="1"/>
  <c r="GK10" i="9" s="1"/>
  <c r="CQ37" i="9" a="1"/>
  <c r="CQ37" i="9" s="1"/>
  <c r="EN22" i="9" a="1"/>
  <c r="EN22" i="9" s="1"/>
  <c r="CQ12" i="9" a="1"/>
  <c r="CQ12" i="9" s="1"/>
  <c r="CQ13" i="9" a="1"/>
  <c r="CQ13" i="9" s="1"/>
  <c r="CX3" i="9" a="1"/>
  <c r="CX3" i="9" s="1"/>
  <c r="EN23" i="9" a="1"/>
  <c r="EN23" i="9" s="1"/>
  <c r="EG9" i="9" a="1"/>
  <c r="EG9" i="9" s="1"/>
  <c r="CJ18" i="9" a="1"/>
  <c r="CJ18" i="9" s="1"/>
  <c r="FP39" i="9" a="1"/>
  <c r="FP39" i="9" s="1"/>
  <c r="BA28" i="9" a="1"/>
  <c r="BA28" i="9" s="1"/>
  <c r="FP16" i="9" a="1"/>
  <c r="FP16" i="9" s="1"/>
  <c r="HM14" i="9" a="1"/>
  <c r="HM14" i="9" s="1"/>
  <c r="BA29" i="9" a="1"/>
  <c r="BA29" i="9" s="1"/>
  <c r="IO22" i="9" a="1"/>
  <c r="IO22" i="9" s="1"/>
  <c r="DS21" i="9" a="1"/>
  <c r="DS21" i="9" s="1"/>
  <c r="CQ23" i="9" a="1"/>
  <c r="CQ23" i="9" s="1"/>
  <c r="CX19" i="9" a="1"/>
  <c r="CX19" i="9" s="1"/>
  <c r="HT14" i="9" a="1"/>
  <c r="HT14" i="9" s="1"/>
  <c r="CJ13" i="9" a="1"/>
  <c r="CJ13" i="9" s="1"/>
  <c r="GY16" i="9" a="1"/>
  <c r="GY16" i="9" s="1"/>
  <c r="FB36" i="9" a="1"/>
  <c r="FB36" i="9" s="1"/>
  <c r="AM35" i="9" a="1"/>
  <c r="AM35" i="9" s="1"/>
  <c r="CJ21" i="9" a="1"/>
  <c r="CJ21" i="9" s="1"/>
  <c r="DS10" i="9" a="1"/>
  <c r="DS10" i="9" s="1"/>
  <c r="HT4" i="9" a="1"/>
  <c r="HT4" i="9" s="1"/>
  <c r="DS5" i="9" a="1"/>
  <c r="DS5" i="9" s="1"/>
  <c r="FP13" i="9" a="1"/>
  <c r="FP13" i="9" s="1"/>
  <c r="DL12" i="9" a="1"/>
  <c r="DL12" i="9" s="1"/>
  <c r="AM30" i="9" a="1"/>
  <c r="AM30" i="9" s="1"/>
  <c r="IO17" i="9" a="1"/>
  <c r="IO17" i="9" s="1"/>
  <c r="IO7" i="9" a="1"/>
  <c r="IO7" i="9" s="1"/>
  <c r="HT15" i="9" a="1"/>
  <c r="HT15" i="9" s="1"/>
  <c r="AM13" i="9" a="1"/>
  <c r="AM13" i="9" s="1"/>
  <c r="GK25" i="9" a="1"/>
  <c r="GK25" i="9" s="1"/>
  <c r="IO6" i="9" a="1"/>
  <c r="IO6" i="9" s="1"/>
  <c r="GK26" i="9" a="1"/>
  <c r="GK26" i="9" s="1"/>
  <c r="EU21" i="9" a="1"/>
  <c r="EU21" i="9" s="1"/>
  <c r="DZ11" i="9" a="1"/>
  <c r="DZ11" i="9" s="1"/>
  <c r="FW28" i="9" a="1"/>
  <c r="FW28" i="9" s="1"/>
  <c r="GK29" i="9" a="1"/>
  <c r="GK29" i="9" s="1"/>
  <c r="GY6" i="9" a="1"/>
  <c r="GY6" i="9" s="1"/>
  <c r="GK8" i="9" a="1"/>
  <c r="GK8" i="9" s="1"/>
  <c r="IA7" i="9" a="1"/>
  <c r="IA7" i="9" s="1"/>
  <c r="GR11" i="9" a="1"/>
  <c r="GR11" i="9" s="1"/>
  <c r="FP5" i="9" a="1"/>
  <c r="FP5" i="9" s="1"/>
  <c r="AM24" i="9" a="1"/>
  <c r="AM24" i="9" s="1"/>
  <c r="FB18" i="9" a="1"/>
  <c r="FB18" i="9" s="1"/>
  <c r="GK24" i="9" a="1"/>
  <c r="GK24" i="9" s="1"/>
  <c r="CJ15" i="9" a="1"/>
  <c r="CJ15" i="9" s="1"/>
  <c r="HM4" i="9" a="1"/>
  <c r="HM4" i="9" s="1"/>
  <c r="BH15" i="9" a="1"/>
  <c r="BH15" i="9" s="1"/>
  <c r="DE10" i="9" a="1"/>
  <c r="DE10" i="9" s="1"/>
  <c r="FI14" i="9" a="1"/>
  <c r="FI14" i="9" s="1"/>
  <c r="GR12" i="9" a="1"/>
  <c r="GR12" i="9" s="1"/>
  <c r="U2" i="9" a="1"/>
  <c r="U2" i="9" s="1"/>
  <c r="T4" i="9" s="1"/>
  <c r="EG7" i="9" a="1"/>
  <c r="EG7" i="9" s="1"/>
  <c r="EN29" i="9" a="1"/>
  <c r="EN29" i="9" s="1"/>
  <c r="CX8" i="9" a="1"/>
  <c r="CX8" i="9" s="1"/>
  <c r="EN27" i="9" a="1"/>
  <c r="EN27" i="9" s="1"/>
  <c r="HM25" i="9" a="1"/>
  <c r="HM25" i="9" s="1"/>
  <c r="DL29" i="9" a="1"/>
  <c r="DL29" i="9" s="1"/>
  <c r="DS9" i="9" a="1"/>
  <c r="DS9" i="9" s="1"/>
  <c r="CX24" i="9" a="1"/>
  <c r="CX24" i="9" s="1"/>
  <c r="AM23" i="9" a="1"/>
  <c r="AM23" i="9" s="1"/>
  <c r="DS8" i="9" a="1"/>
  <c r="DS8" i="9" s="1"/>
  <c r="HM34" i="9" a="1"/>
  <c r="HM34" i="9" s="1"/>
  <c r="GR19" i="9" a="1"/>
  <c r="GR19" i="9" s="1"/>
  <c r="GR20" i="9" a="1"/>
  <c r="GR20" i="9" s="1"/>
  <c r="BA38" i="9" a="1"/>
  <c r="BA38" i="9" s="1"/>
  <c r="BA36" i="9" a="1"/>
  <c r="BA36" i="9" s="1"/>
  <c r="FB3" i="9" a="1"/>
  <c r="FB3" i="9" s="1"/>
  <c r="BA37" i="9" a="1"/>
  <c r="BA37" i="9" s="1"/>
  <c r="BA40" i="9" a="1"/>
  <c r="BA40" i="9" s="1"/>
  <c r="AM25" i="9" a="1"/>
  <c r="AM25" i="9" s="1"/>
  <c r="GR24" i="9" a="1"/>
  <c r="GR24" i="9" s="1"/>
  <c r="GR25" i="9" a="1"/>
  <c r="GR25" i="9" s="1"/>
  <c r="FI18" i="9" a="1"/>
  <c r="FI18" i="9" s="1"/>
  <c r="DE23" i="9" a="1"/>
  <c r="DE23" i="9" s="1"/>
  <c r="DE20" i="9" a="1"/>
  <c r="DE20" i="9" s="1"/>
  <c r="FI16" i="9" a="1"/>
  <c r="FI16" i="9" s="1"/>
  <c r="FI17" i="9" a="1"/>
  <c r="FI17" i="9" s="1"/>
  <c r="FI15" i="9" a="1"/>
  <c r="FI15" i="9" s="1"/>
  <c r="CC16" i="9" a="1"/>
  <c r="CC16" i="9" s="1"/>
  <c r="HM22" i="9" a="1"/>
  <c r="HM22" i="9" s="1"/>
  <c r="AM29" i="9" a="1"/>
  <c r="AM29" i="9" s="1"/>
  <c r="CJ4" i="9" a="1"/>
  <c r="CJ4" i="9" s="1"/>
  <c r="IO44" i="9" a="1"/>
  <c r="IO44" i="9" s="1"/>
  <c r="BO45" i="9" a="1"/>
  <c r="BO45" i="9" s="1"/>
  <c r="HM16" i="9" a="1"/>
  <c r="HM16" i="9" s="1"/>
  <c r="FP29" i="9" a="1"/>
  <c r="FP29" i="9" s="1"/>
  <c r="DZ43" i="9" a="1"/>
  <c r="DZ43" i="9" s="1"/>
  <c r="DZ46" i="9" a="1"/>
  <c r="DZ46" i="9" s="1"/>
  <c r="HM17" i="9" a="1"/>
  <c r="HM17" i="9" s="1"/>
  <c r="FP23" i="9" a="1"/>
  <c r="FP23" i="9" s="1"/>
  <c r="FP26" i="9" a="1"/>
  <c r="FP26" i="9" s="1"/>
  <c r="BO42" i="9" a="1"/>
  <c r="BO42" i="9" s="1"/>
  <c r="EU10" i="9" a="1"/>
  <c r="EU10" i="9" s="1"/>
  <c r="EU6" i="9" a="1"/>
  <c r="EU6" i="9" s="1"/>
  <c r="BV11" i="9" a="1"/>
  <c r="BV11" i="9" s="1"/>
  <c r="DS3" i="9" a="1"/>
  <c r="DS3" i="9" s="1"/>
  <c r="BV18" i="9" a="1"/>
  <c r="BV18" i="9" s="1"/>
  <c r="FB17" i="9" a="1"/>
  <c r="FB17" i="9" s="1"/>
  <c r="EU13" i="9" a="1"/>
  <c r="EU13" i="9" s="1"/>
  <c r="GR34" i="9" a="1"/>
  <c r="GR34" i="9" s="1"/>
  <c r="CJ5" i="9" a="1"/>
  <c r="CJ5" i="9" s="1"/>
  <c r="HM31" i="9" a="1"/>
  <c r="HM31" i="9" s="1"/>
  <c r="DE4" i="9" a="1"/>
  <c r="DE4" i="9" s="1"/>
  <c r="HM35" i="9" a="1"/>
  <c r="HM35" i="9" s="1"/>
  <c r="IO26" i="9" a="1"/>
  <c r="IO26" i="9" s="1"/>
  <c r="IO28" i="9" a="1"/>
  <c r="IO28" i="9" s="1"/>
  <c r="DE7" i="9" a="1"/>
  <c r="DE7" i="9" s="1"/>
  <c r="GD4" i="9" a="1"/>
  <c r="GD4" i="9" s="1"/>
  <c r="DE8" i="9" a="1"/>
  <c r="DE8" i="9" s="1"/>
  <c r="DZ25" i="9" a="1"/>
  <c r="DZ25" i="9" s="1"/>
  <c r="FP40" i="9" a="1"/>
  <c r="FP40" i="9" s="1"/>
  <c r="FP4" i="9" a="1"/>
  <c r="FP4" i="9" s="1"/>
  <c r="DL9" i="9" a="1"/>
  <c r="DL9" i="9" s="1"/>
  <c r="EU31" i="9" a="1"/>
  <c r="EU31" i="9" s="1"/>
  <c r="EU37" i="9" a="1"/>
  <c r="EU37" i="9" s="1"/>
  <c r="EU36" i="9" a="1"/>
  <c r="EU36" i="9" s="1"/>
  <c r="DL26" i="9" a="1"/>
  <c r="DL26" i="9" s="1"/>
  <c r="EG25" i="9" a="1"/>
  <c r="EG25" i="9" s="1"/>
  <c r="CQ11" i="9" a="1"/>
  <c r="CQ11" i="9" s="1"/>
  <c r="BH29" i="9" a="1"/>
  <c r="BH29" i="9" s="1"/>
  <c r="BH30" i="9" a="1"/>
  <c r="BH30" i="9" s="1"/>
  <c r="BH31" i="9" a="1"/>
  <c r="BH31" i="9" s="1"/>
  <c r="CJ34" i="9" a="1"/>
  <c r="CJ34" i="9" s="1"/>
  <c r="BV33" i="9" a="1"/>
  <c r="BV33" i="9" s="1"/>
  <c r="DE27" i="9" a="1"/>
  <c r="DE27" i="9" s="1"/>
  <c r="BH36" i="9" a="1"/>
  <c r="BH36" i="9" s="1"/>
  <c r="DL11" i="9" a="1"/>
  <c r="DL11" i="9" s="1"/>
  <c r="IH16" i="9" a="1"/>
  <c r="IH16" i="9" s="1"/>
  <c r="CC25" i="9" a="1"/>
  <c r="CC25" i="9" s="1"/>
  <c r="IH15" i="9" a="1"/>
  <c r="IH15" i="9" s="1"/>
  <c r="GD3" i="9" a="1"/>
  <c r="GD3" i="9" s="1"/>
  <c r="FP19" i="9" a="1"/>
  <c r="FP19" i="9" s="1"/>
  <c r="HM10" i="9" a="1"/>
  <c r="HM10" i="9" s="1"/>
  <c r="BV7" i="9" a="1"/>
  <c r="BV7" i="9" s="1"/>
  <c r="FB29" i="9" a="1"/>
  <c r="FB29" i="9" s="1"/>
  <c r="HF3" i="9" a="1"/>
  <c r="HF3" i="9" s="1"/>
  <c r="HF4" i="9" a="1"/>
  <c r="HF4" i="9" s="1"/>
  <c r="HF10" i="9" a="1"/>
  <c r="HF10" i="9" s="1"/>
  <c r="CQ30" i="9" a="1"/>
  <c r="CQ30" i="9" s="1"/>
  <c r="IA10" i="9" a="1"/>
  <c r="IA10" i="9" s="1"/>
  <c r="GY7" i="9" a="1"/>
  <c r="GY7" i="9" s="1"/>
  <c r="FB9" i="9" a="1"/>
  <c r="FB9" i="9" s="1"/>
  <c r="AM37" i="9" a="1"/>
  <c r="AM37" i="9" s="1"/>
  <c r="BA27" i="9" a="1"/>
  <c r="BA27" i="9" s="1"/>
  <c r="DL17" i="9" a="1"/>
  <c r="DL17" i="9" s="1"/>
  <c r="FB10" i="9" a="1"/>
  <c r="FB10" i="9" s="1"/>
  <c r="HM3" i="9" a="1"/>
  <c r="HM3" i="9" s="1"/>
  <c r="FP27" i="9" a="1"/>
  <c r="FP27" i="9" s="1"/>
  <c r="DE21" i="9" a="1"/>
  <c r="DE21" i="9" s="1"/>
  <c r="AM32" i="9" a="1"/>
  <c r="AM32" i="9" s="1"/>
  <c r="HM24" i="9" a="1"/>
  <c r="HM24" i="9" s="1"/>
  <c r="CJ14" i="9" a="1"/>
  <c r="CJ14" i="9" s="1"/>
  <c r="EG16" i="9" a="1"/>
  <c r="EG16" i="9" s="1"/>
  <c r="IO14" i="9" a="1"/>
  <c r="IO14" i="9" s="1"/>
  <c r="IO9" i="9" a="1"/>
  <c r="IO9" i="9" s="1"/>
  <c r="AM17" i="9" a="1"/>
  <c r="AM17" i="9" s="1"/>
  <c r="IO19" i="9" a="1"/>
  <c r="IO19" i="9" s="1"/>
  <c r="IO13" i="9" a="1"/>
  <c r="IO13" i="9" s="1"/>
  <c r="IO18" i="9" a="1"/>
  <c r="IO18" i="9" s="1"/>
  <c r="DZ19" i="9" a="1"/>
  <c r="DZ19" i="9" s="1"/>
  <c r="DZ15" i="9" a="1"/>
  <c r="DZ15" i="9" s="1"/>
  <c r="FB28" i="9" a="1"/>
  <c r="FB28" i="9" s="1"/>
  <c r="FB22" i="9" a="1"/>
  <c r="FB22" i="9" s="1"/>
  <c r="Y4" i="9" a="1"/>
  <c r="Y4" i="9" s="1"/>
  <c r="GR36" i="9" a="1"/>
  <c r="GR36" i="9" s="1"/>
  <c r="GR28" i="9" a="1"/>
  <c r="GR28" i="9" s="1"/>
  <c r="GR18" i="9" a="1"/>
  <c r="GR18" i="9" s="1"/>
  <c r="IA14" i="9" a="1"/>
  <c r="IA14" i="9" s="1"/>
  <c r="DL18" i="9" a="1"/>
  <c r="DL18" i="9" s="1"/>
  <c r="CC32" i="9" a="1"/>
  <c r="CC32" i="9" s="1"/>
  <c r="EU17" i="9" a="1"/>
  <c r="EU17" i="9" s="1"/>
  <c r="BH16" i="9" a="1"/>
  <c r="BH16" i="9" s="1"/>
  <c r="Y27" i="9" a="1"/>
  <c r="Y27" i="9" s="1"/>
  <c r="DS27" i="9" a="1"/>
  <c r="DS27" i="9" s="1"/>
  <c r="FP21" i="9" a="1"/>
  <c r="FP21" i="9" s="1"/>
  <c r="DS28" i="9" a="1"/>
  <c r="DS28" i="9" s="1"/>
  <c r="Y29" i="9" a="1"/>
  <c r="Y29" i="9" s="1"/>
  <c r="DS29" i="9" a="1"/>
  <c r="DS29" i="9" s="1"/>
  <c r="EN5" i="9" a="1"/>
  <c r="EN5" i="9" s="1"/>
  <c r="GD5" i="9" a="1"/>
  <c r="GD5" i="9" s="1"/>
  <c r="DE25" i="9" a="1"/>
  <c r="DE25" i="9" s="1"/>
  <c r="DS25" i="9" a="1"/>
  <c r="DS25" i="9" s="1"/>
  <c r="GK7" i="9" a="1"/>
  <c r="GK7" i="9" s="1"/>
  <c r="EN7" i="9" a="1"/>
  <c r="EN7" i="9" s="1"/>
  <c r="FP12" i="9" a="1"/>
  <c r="FP12" i="9" s="1"/>
  <c r="EN12" i="9" a="1"/>
  <c r="EN12" i="9" s="1"/>
  <c r="EN17" i="9" a="1"/>
  <c r="EN17" i="9" s="1"/>
  <c r="EN19" i="9" a="1"/>
  <c r="EN19" i="9" s="1"/>
  <c r="EN13" i="9" a="1"/>
  <c r="EN13" i="9" s="1"/>
  <c r="DL8" i="9" a="1"/>
  <c r="DL8" i="9" s="1"/>
  <c r="EN8" i="9" a="1"/>
  <c r="EN8" i="9" s="1"/>
  <c r="EN18" i="9" a="1"/>
  <c r="EN18" i="9" s="1"/>
  <c r="EN14" i="9" a="1"/>
  <c r="EN14" i="9" s="1"/>
  <c r="BH20" i="9" a="1"/>
  <c r="BH20" i="9" s="1"/>
  <c r="EN20" i="9" a="1"/>
  <c r="EN20" i="9" s="1"/>
  <c r="AM11" i="9" a="1"/>
  <c r="AM11" i="9" s="1"/>
  <c r="EN11" i="9" a="1"/>
  <c r="EN11" i="9" s="1"/>
  <c r="AM22" i="9" a="1"/>
  <c r="AM22" i="9" s="1"/>
  <c r="DL10" i="9" a="1"/>
  <c r="DL10" i="9" s="1"/>
  <c r="EN10" i="9" a="1"/>
  <c r="EN10" i="9" s="1"/>
  <c r="BV6" i="9" a="1"/>
  <c r="BV6" i="9" s="1"/>
  <c r="EN6" i="9" a="1"/>
  <c r="EN6" i="9" s="1"/>
  <c r="BV13" i="9" a="1"/>
  <c r="BV13" i="9" s="1"/>
  <c r="DL13" i="9" a="1"/>
  <c r="DL13" i="9" s="1"/>
  <c r="FP34" i="9" a="1"/>
  <c r="FP34" i="9" s="1"/>
  <c r="BO34" i="9" a="1"/>
  <c r="BO34" i="9" s="1"/>
  <c r="BV15" i="9" a="1"/>
  <c r="BV15" i="9" s="1"/>
  <c r="CQ15" i="9" a="1"/>
  <c r="CQ15" i="9" s="1"/>
  <c r="EU27" i="9" a="1"/>
  <c r="EU27" i="9" s="1"/>
  <c r="CQ27" i="9" a="1"/>
  <c r="CQ27" i="9" s="1"/>
  <c r="DE19" i="9" a="1"/>
  <c r="DE19" i="9" s="1"/>
  <c r="GK19" i="9" a="1"/>
  <c r="GK19" i="9" s="1"/>
  <c r="DE28" i="9" a="1"/>
  <c r="DE28" i="9" s="1"/>
  <c r="HT28" i="9" a="1"/>
  <c r="HT28" i="9" s="1"/>
  <c r="BH26" i="9" a="1"/>
  <c r="BH26" i="9" s="1"/>
  <c r="Y26" i="9" a="1"/>
  <c r="Y26" i="9" s="1"/>
  <c r="GR16" i="9" a="1"/>
  <c r="GR16" i="9" s="1"/>
  <c r="HT16" i="9" a="1"/>
  <c r="HT16" i="9" s="1"/>
  <c r="EU20" i="9" a="1"/>
  <c r="EU20" i="9" s="1"/>
  <c r="CX20" i="9" a="1"/>
  <c r="CX20" i="9" s="1"/>
  <c r="DZ29" i="9" a="1"/>
  <c r="DZ29" i="9" s="1"/>
  <c r="GR29" i="9" a="1"/>
  <c r="GR29" i="9" s="1"/>
  <c r="AT39" i="9" a="1"/>
  <c r="AT39" i="9" s="1"/>
  <c r="AF39" i="9" a="1"/>
  <c r="AF39" i="9" s="1"/>
  <c r="FP25" i="9" a="1"/>
  <c r="FP25" i="9" s="1"/>
  <c r="CX25" i="9" a="1"/>
  <c r="CX25" i="9" s="1"/>
  <c r="AT35" i="9" a="1"/>
  <c r="AT35" i="9" s="1"/>
  <c r="BH35" i="9" a="1"/>
  <c r="BH35" i="9" s="1"/>
  <c r="AM21" i="9" a="1"/>
  <c r="AM21" i="9" s="1"/>
  <c r="BV21" i="9" a="1"/>
  <c r="BV21" i="9" s="1"/>
  <c r="AF37" i="9" a="1"/>
  <c r="AF37" i="9" s="1"/>
  <c r="BH37" i="9" a="1"/>
  <c r="BH37" i="9" s="1"/>
  <c r="BH23" i="9" a="1"/>
  <c r="BH23" i="9" s="1"/>
  <c r="BV23" i="9" a="1"/>
  <c r="BV23" i="9" s="1"/>
  <c r="DL30" i="9" a="1"/>
  <c r="DL30" i="9" s="1"/>
  <c r="FP30" i="9" a="1"/>
  <c r="FP30" i="9" s="1"/>
  <c r="BH5" i="9" a="1"/>
  <c r="BH5" i="9" s="1"/>
  <c r="BV5" i="9" a="1"/>
  <c r="BV5" i="9" s="1"/>
  <c r="BA15" i="9" a="1"/>
  <c r="BA15" i="9" s="1"/>
  <c r="FB15" i="9" a="1"/>
  <c r="FB15" i="9" s="1"/>
  <c r="AM14" i="9" a="1"/>
  <c r="AM14" i="9" s="1"/>
  <c r="GR14" i="9" a="1"/>
  <c r="GR14" i="9" s="1"/>
  <c r="BA17" i="9" a="1"/>
  <c r="BA17" i="9" s="1"/>
  <c r="GR17" i="9" a="1"/>
  <c r="GR17" i="9" s="1"/>
  <c r="BH25" i="9" a="1"/>
  <c r="BH25" i="9" s="1"/>
  <c r="CJ25" i="9" a="1"/>
  <c r="CJ25" i="9" s="1"/>
  <c r="CC26" i="9" a="1"/>
  <c r="CC26" i="9" s="1"/>
  <c r="EU26" i="9" a="1"/>
  <c r="EU26" i="9" s="1"/>
  <c r="AT32" i="9" a="1"/>
  <c r="AT32" i="9" s="1"/>
  <c r="GR32" i="9" a="1"/>
  <c r="GR32" i="9" s="1"/>
  <c r="AT28" i="9" a="1"/>
  <c r="AT28" i="9" s="1"/>
  <c r="EU28" i="9" a="1"/>
  <c r="EU28" i="9" s="1"/>
  <c r="AT24" i="9" a="1"/>
  <c r="AT24" i="9" s="1"/>
  <c r="BH24" i="9" a="1"/>
  <c r="BH24" i="9" s="1"/>
  <c r="GK18" i="9" a="1"/>
  <c r="GK18" i="9" s="1"/>
  <c r="BH18" i="9" a="1"/>
  <c r="BH18" i="9" s="1"/>
  <c r="EU34" i="9" a="1"/>
  <c r="EU34" i="9" s="1"/>
  <c r="BH34" i="9" a="1"/>
  <c r="BH34" i="9" s="1"/>
  <c r="AT33" i="9" a="1"/>
  <c r="AT33" i="9" s="1"/>
  <c r="BO33" i="9" a="1"/>
  <c r="BO33" i="9" s="1"/>
  <c r="BO36" i="9" a="1"/>
  <c r="BO36" i="9" s="1"/>
  <c r="AF36" i="9" a="1"/>
  <c r="AF36" i="9" s="1"/>
  <c r="FP38" i="9" a="1"/>
  <c r="FP38" i="9" s="1"/>
  <c r="CX38" i="9" a="1"/>
  <c r="CX38" i="9" s="1"/>
  <c r="AM7" i="9" a="1"/>
  <c r="AM7" i="9" s="1"/>
  <c r="CQ7" i="9" a="1"/>
  <c r="CQ7" i="9" s="1"/>
  <c r="FP6" i="9" a="1"/>
  <c r="FP6" i="9" s="1"/>
  <c r="CX6" i="9" a="1"/>
  <c r="CX6" i="9" s="1"/>
  <c r="Y37" i="9" a="1"/>
  <c r="Y37" i="9" s="1"/>
  <c r="BO37" i="9" a="1"/>
  <c r="BO37" i="9" s="1"/>
  <c r="AT23" i="9" a="1"/>
  <c r="AT23" i="9" s="1"/>
  <c r="CJ23" i="9" a="1"/>
  <c r="CJ23" i="9" s="1"/>
  <c r="AT27" i="9" a="1"/>
  <c r="AT27" i="9" s="1"/>
  <c r="BO16" i="9" a="1"/>
  <c r="BO16" i="9" s="1"/>
  <c r="BA26" i="9" a="1"/>
  <c r="BA26" i="9" s="1"/>
  <c r="AT26" i="9" a="1"/>
  <c r="AT26" i="9" s="1"/>
  <c r="HT3" i="9" a="1"/>
  <c r="HT3" i="9" s="1"/>
  <c r="GR3" i="9" a="1"/>
  <c r="GR3" i="9" s="1"/>
  <c r="Y35" i="9" a="1"/>
  <c r="Y35" i="9" s="1"/>
  <c r="BA25" i="9" a="1"/>
  <c r="BA25" i="9" s="1"/>
  <c r="AT25" i="9" a="1"/>
  <c r="AT25" i="9" s="1"/>
  <c r="BO31" i="9" a="1"/>
  <c r="BO31" i="9" s="1"/>
  <c r="AT31" i="9" a="1"/>
  <c r="AT31" i="9" s="1"/>
  <c r="AT22" i="9" a="1"/>
  <c r="AT22" i="9" s="1"/>
  <c r="AT38" i="9" a="1"/>
  <c r="AT38" i="9" s="1"/>
  <c r="GR38" i="9" a="1"/>
  <c r="GR38" i="9" s="1"/>
  <c r="EU32" i="9" a="1"/>
  <c r="EU32" i="9" s="1"/>
  <c r="GK32" i="9" a="1"/>
  <c r="GK32" i="9" s="1"/>
  <c r="AT30" i="9" a="1"/>
  <c r="AT30" i="9" s="1"/>
  <c r="BA30" i="9" a="1"/>
  <c r="BA30" i="9" s="1"/>
  <c r="BO29" i="9" a="1"/>
  <c r="BO29" i="9" s="1"/>
  <c r="AT29" i="9" a="1"/>
  <c r="AT29" i="9" s="1"/>
  <c r="BA16" i="9" a="1"/>
  <c r="BA16" i="9" s="1"/>
  <c r="BV16" i="9" a="1"/>
  <c r="BV16" i="9" s="1"/>
  <c r="AF35" i="9" a="1"/>
  <c r="AF35" i="9" s="1"/>
  <c r="GR35" i="9" a="1"/>
  <c r="GR35" i="9" s="1"/>
  <c r="AM10" i="9" a="1"/>
  <c r="AM10" i="9" s="1"/>
  <c r="CJ10" i="9" a="1"/>
  <c r="CJ10" i="9" s="1"/>
  <c r="BO14" i="9" a="1"/>
  <c r="BO14" i="9" s="1"/>
  <c r="BH14" i="9" a="1"/>
  <c r="BH14" i="9" s="1"/>
  <c r="IO12" i="9" a="1"/>
  <c r="IO12" i="9" s="1"/>
  <c r="BH12" i="9" a="1"/>
  <c r="BH12" i="9" s="1"/>
  <c r="FB13" i="9" a="1"/>
  <c r="FB13" i="9" s="1"/>
  <c r="BH13" i="9" a="1"/>
  <c r="BH13" i="9" s="1"/>
  <c r="BO8" i="9" a="1"/>
  <c r="BO8" i="9" s="1"/>
  <c r="BV8" i="9" a="1"/>
  <c r="BV8" i="9" s="1"/>
  <c r="BA11" i="9" a="1"/>
  <c r="BA11" i="9" s="1"/>
  <c r="DE11" i="9" a="1"/>
  <c r="DE11" i="9" s="1"/>
  <c r="CQ6" i="9" a="1"/>
  <c r="CQ6" i="9" s="1"/>
  <c r="AM6" i="9" a="1"/>
  <c r="AM6" i="9" s="1"/>
  <c r="DZ5" i="9" a="1"/>
  <c r="DZ5" i="9" s="1"/>
  <c r="AM5" i="9" a="1"/>
  <c r="AM5" i="9" s="1"/>
  <c r="AF20" i="9" a="1"/>
  <c r="AF20" i="9" s="1"/>
  <c r="IO20" i="9" a="1"/>
  <c r="IO20" i="9" s="1"/>
  <c r="BA4" i="9" a="1"/>
  <c r="BA4" i="9" s="1"/>
  <c r="CQ4" i="9" a="1"/>
  <c r="CQ4" i="9" s="1"/>
  <c r="IO5" i="9" a="1"/>
  <c r="IO5" i="9" s="1"/>
  <c r="CQ5" i="9" a="1"/>
  <c r="CQ5" i="9" s="1"/>
  <c r="GK9" i="9" a="1"/>
  <c r="GK9" i="9" s="1"/>
  <c r="BO9" i="9" a="1"/>
  <c r="BO9" i="9" s="1"/>
  <c r="AF19" i="9" a="1"/>
  <c r="AF19" i="9" s="1"/>
  <c r="FW19" i="9" a="1"/>
  <c r="FW19" i="9" s="1"/>
  <c r="BH22" i="9" a="1"/>
  <c r="BH22" i="9" s="1"/>
  <c r="DS22" i="9" a="1"/>
  <c r="DS22" i="9" s="1"/>
  <c r="BA8" i="9" a="1"/>
  <c r="BA8" i="9" s="1"/>
  <c r="IO8" i="9" a="1"/>
  <c r="IO8" i="9" s="1"/>
  <c r="DZ17" i="9" a="1"/>
  <c r="DZ17" i="9" s="1"/>
  <c r="BH17" i="9" a="1"/>
  <c r="BH17" i="9" s="1"/>
  <c r="BO15" i="9" a="1"/>
  <c r="BO15" i="9" s="1"/>
  <c r="AM15" i="9" a="1"/>
  <c r="AM15" i="9" s="1"/>
  <c r="BA7" i="9" a="1"/>
  <c r="BA7" i="9" s="1"/>
  <c r="BO3" i="9" a="1"/>
  <c r="BO3" i="9" s="1"/>
  <c r="BA3" i="9" a="1"/>
  <c r="BA3" i="9" s="1"/>
  <c r="BH10" i="9" a="1"/>
  <c r="BH10" i="9" s="1"/>
  <c r="BA10" i="9" a="1"/>
  <c r="BA10" i="9" s="1"/>
  <c r="HM6" i="9" a="1"/>
  <c r="HM6" i="9" s="1"/>
  <c r="BA6" i="9" a="1"/>
  <c r="BA6" i="9" s="1"/>
  <c r="CX12" i="9" a="1"/>
  <c r="CX12" i="9" s="1"/>
  <c r="BA12" i="9" a="1"/>
  <c r="BA12" i="9" s="1"/>
  <c r="HM5" i="9" a="1"/>
  <c r="HM5" i="9" s="1"/>
  <c r="BA5" i="9" a="1"/>
  <c r="BA5" i="9" s="1"/>
  <c r="AM9" i="9" a="1"/>
  <c r="AM9" i="9" s="1"/>
  <c r="BA9" i="9" a="1"/>
  <c r="BA9" i="9" s="1"/>
  <c r="Y16" i="9" a="1"/>
  <c r="Y16" i="9" s="1"/>
  <c r="DZ16" i="9" a="1"/>
  <c r="DZ16" i="9" s="1"/>
  <c r="AF7" i="9" a="1"/>
  <c r="AF7" i="9" s="1"/>
  <c r="FB7" i="9" a="1"/>
  <c r="FB7" i="9" s="1"/>
  <c r="BV17" i="9" a="1"/>
  <c r="BV17" i="9" s="1"/>
  <c r="BA23" i="9" a="1"/>
  <c r="BA23" i="9" s="1"/>
  <c r="AF23" i="9" a="1"/>
  <c r="AF23" i="9" s="1"/>
  <c r="FB14" i="9" a="1"/>
  <c r="FB14" i="9" s="1"/>
  <c r="BV14" i="9" a="1"/>
  <c r="BV14" i="9" s="1"/>
  <c r="BV4" i="9" a="1"/>
  <c r="BV4" i="9" s="1"/>
  <c r="Y30" i="9" a="1"/>
  <c r="Y30" i="9" s="1"/>
  <c r="GR30" i="9" a="1"/>
  <c r="GR30" i="9" s="1"/>
  <c r="DL24" i="9" a="1"/>
  <c r="DL24" i="9" s="1"/>
  <c r="BV24" i="9" a="1"/>
  <c r="BV24" i="9" s="1"/>
  <c r="AT37" i="9" a="1"/>
  <c r="AT37" i="9" s="1"/>
  <c r="FP37" i="9" a="1"/>
  <c r="FP37" i="9" s="1"/>
  <c r="AF22" i="9" a="1"/>
  <c r="AF22" i="9" s="1"/>
  <c r="FP28" i="9" a="1"/>
  <c r="FP28" i="9" s="1"/>
  <c r="BV28" i="9" a="1"/>
  <c r="BV28" i="9" s="1"/>
  <c r="BH33" i="9" a="1"/>
  <c r="BH33" i="9" s="1"/>
  <c r="DE33" i="9" a="1"/>
  <c r="DE33" i="9" s="1"/>
  <c r="BA21" i="9" a="1"/>
  <c r="BA21" i="9" s="1"/>
  <c r="AF21" i="9" a="1"/>
  <c r="AF21" i="9" s="1"/>
  <c r="BA20" i="9" a="1"/>
  <c r="BA20" i="9" s="1"/>
  <c r="DL20" i="9" a="1"/>
  <c r="DL20" i="9" s="1"/>
  <c r="CX11" i="9" a="1"/>
  <c r="CX11" i="9" s="1"/>
  <c r="BH11" i="9" a="1"/>
  <c r="BH11" i="9" s="1"/>
  <c r="DZ4" i="9" a="1"/>
  <c r="DZ4" i="9" s="1"/>
  <c r="BO4" i="9" a="1"/>
  <c r="BO4" i="9" s="1"/>
  <c r="BO5" i="9" a="1"/>
  <c r="BO5" i="9" s="1"/>
  <c r="Y32" i="9" a="1"/>
  <c r="Y32" i="9" s="1"/>
  <c r="CX32" i="9" a="1"/>
  <c r="CX32" i="9" s="1"/>
  <c r="AT19" i="9" a="1"/>
  <c r="AT19" i="9" s="1"/>
  <c r="BA19" i="9" a="1"/>
  <c r="BA19" i="9" s="1"/>
  <c r="AF13" i="9" a="1"/>
  <c r="AF13" i="9" s="1"/>
  <c r="AT18" i="9" a="1"/>
  <c r="AT18" i="9" s="1"/>
  <c r="BA18" i="9" a="1"/>
  <c r="BA18" i="9" s="1"/>
  <c r="AM27" i="9" a="1"/>
  <c r="AM27" i="9" s="1"/>
  <c r="IO27" i="9" a="1"/>
  <c r="IO27" i="9" s="1"/>
  <c r="AM28" i="9" a="1"/>
  <c r="AM28" i="9" s="1"/>
  <c r="BO28" i="9" a="1"/>
  <c r="BO28" i="9" s="1"/>
  <c r="DL22" i="9" a="1"/>
  <c r="DL22" i="9" s="1"/>
  <c r="BA22" i="9" a="1"/>
  <c r="BA22" i="9" s="1"/>
  <c r="BO24" i="9" a="1"/>
  <c r="BO24" i="9" s="1"/>
  <c r="BA24" i="9" a="1"/>
  <c r="BA24" i="9" s="1"/>
  <c r="EU15" i="9" a="1"/>
  <c r="EU15" i="9" s="1"/>
  <c r="Y15" i="9" a="1"/>
  <c r="Y15" i="9" s="1"/>
  <c r="Y14" i="9" a="1"/>
  <c r="Y14" i="9" s="1"/>
  <c r="AF14" i="9" a="1"/>
  <c r="AF14" i="9" s="1"/>
  <c r="Y13" i="9" a="1"/>
  <c r="Y13" i="9" s="1"/>
  <c r="AF10" i="9" a="1"/>
  <c r="AF10" i="9" s="1"/>
  <c r="Y36" i="9" a="1"/>
  <c r="Y36" i="9" s="1"/>
  <c r="Y34" i="9" a="1"/>
  <c r="Y34" i="9" s="1"/>
  <c r="AT34" i="9" a="1"/>
  <c r="AT34" i="9" s="1"/>
  <c r="GR39" i="9" a="1"/>
  <c r="GR39" i="9" s="1"/>
  <c r="BV9" i="9" a="1"/>
  <c r="BV9" i="9" s="1"/>
  <c r="FP31" i="9" a="1"/>
  <c r="FP31" i="9" s="1"/>
  <c r="CX33" i="9" a="1"/>
  <c r="CX33" i="9" s="1"/>
  <c r="CC7" i="9" a="1"/>
  <c r="CC7" i="9" s="1"/>
  <c r="GR7" i="9" a="1"/>
  <c r="GR7" i="9" s="1"/>
  <c r="DL35" i="9" a="1"/>
  <c r="DL35" i="9" s="1"/>
  <c r="AF38" i="9" a="1"/>
  <c r="AF38" i="9" s="1"/>
  <c r="HF8" i="9" a="1"/>
  <c r="HF8" i="9" s="1"/>
  <c r="AM8" i="9" a="1"/>
  <c r="AM8" i="9" s="1"/>
  <c r="BV10" i="9" a="1"/>
  <c r="BV10" i="9" s="1"/>
  <c r="CX10" i="9" a="1"/>
  <c r="CX10" i="9" s="1"/>
  <c r="HF6" i="9" a="1"/>
  <c r="HF6" i="9" s="1"/>
  <c r="CC6" i="9" a="1"/>
  <c r="CC6" i="9" s="1"/>
  <c r="HF5" i="9" a="1"/>
  <c r="HF5" i="9" s="1"/>
  <c r="CC5" i="9" a="1"/>
  <c r="CC5" i="9" s="1"/>
  <c r="DZ3" i="9" a="1"/>
  <c r="DZ3" i="9" s="1"/>
  <c r="CC3" i="9" a="1"/>
  <c r="CC3" i="9" s="1"/>
  <c r="FP9" i="9" a="1"/>
  <c r="FP9" i="9" s="1"/>
  <c r="CX9" i="9" a="1"/>
  <c r="CX9" i="9" s="1"/>
  <c r="FP7" i="9" a="1"/>
  <c r="FP7" i="9" s="1"/>
  <c r="HF7" i="9" a="1"/>
  <c r="HF7" i="9" s="1"/>
  <c r="Y6" i="9" a="1"/>
  <c r="Y6" i="9" s="1"/>
  <c r="BH6" i="9" a="1"/>
  <c r="BH6" i="9" s="1"/>
  <c r="AF18" i="9" a="1"/>
  <c r="AF18" i="9" s="1"/>
  <c r="Y18" i="9" a="1"/>
  <c r="Y18" i="9" s="1"/>
  <c r="Y17" i="9" a="1"/>
  <c r="Y17" i="9" s="1"/>
  <c r="AF12" i="9" a="1"/>
  <c r="AF12" i="9" s="1"/>
  <c r="BO12" i="9" a="1"/>
  <c r="BO12" i="9" s="1"/>
  <c r="AF31" i="9" a="1"/>
  <c r="AF31" i="9" s="1"/>
  <c r="AF30" i="9" a="1"/>
  <c r="AF30" i="9" s="1"/>
  <c r="AM33" i="9" a="1"/>
  <c r="AM33" i="9" s="1"/>
  <c r="Y33" i="9" a="1"/>
  <c r="Y33" i="9" s="1"/>
  <c r="BV3" i="9" a="1"/>
  <c r="BV3" i="9" s="1"/>
  <c r="DE35" i="9" a="1"/>
  <c r="DE35" i="9" s="1"/>
  <c r="CX35" i="9" a="1"/>
  <c r="CX35" i="9" s="1"/>
  <c r="AT21" i="9" a="1"/>
  <c r="AT21" i="9" s="1"/>
  <c r="FP8" i="9" a="1"/>
  <c r="FP8" i="9" s="1"/>
  <c r="GR8" i="9" a="1"/>
  <c r="GR8" i="9" s="1"/>
  <c r="AF25" i="9" a="1"/>
  <c r="AF25" i="9" s="1"/>
  <c r="AF32" i="9" a="1"/>
  <c r="AF32" i="9" s="1"/>
  <c r="FP32" i="9" a="1"/>
  <c r="FP32" i="9" s="1"/>
  <c r="AT36" i="9" a="1"/>
  <c r="AT36" i="9" s="1"/>
  <c r="BO38" i="9" a="1"/>
  <c r="BO38" i="9" s="1"/>
  <c r="AT20" i="9" a="1"/>
  <c r="AT20" i="9" s="1"/>
  <c r="FP11" i="9" a="1"/>
  <c r="FP11" i="9" s="1"/>
  <c r="AF11" i="9" a="1"/>
  <c r="AF11" i="9" s="1"/>
  <c r="FB20" i="9" a="1"/>
  <c r="FB20" i="9" s="1"/>
  <c r="DZ20" i="9" a="1"/>
  <c r="DZ20" i="9" s="1"/>
  <c r="Y5" i="9" a="1"/>
  <c r="Y5" i="9" s="1"/>
  <c r="DL5" i="9" a="1"/>
  <c r="DL5" i="9" s="1"/>
  <c r="Y10" i="9" a="1"/>
  <c r="Y10" i="9" s="1"/>
  <c r="FP10" i="9" a="1"/>
  <c r="FP10" i="9" s="1"/>
  <c r="HM13" i="9" a="1"/>
  <c r="HM13" i="9" s="1"/>
  <c r="EU22" i="9" a="1"/>
  <c r="EU22" i="9" s="1"/>
  <c r="DL23" i="9" a="1"/>
  <c r="DL23" i="9" s="1"/>
  <c r="EU23" i="9" a="1"/>
  <c r="EU23" i="9" s="1"/>
  <c r="CQ3" i="9" a="1"/>
  <c r="CQ3" i="9" s="1"/>
  <c r="DL3" i="9" a="1"/>
  <c r="DL3" i="9" s="1"/>
  <c r="EU24" i="9" a="1"/>
  <c r="EU24" i="9" s="1"/>
  <c r="DE16" i="9" a="1"/>
  <c r="DE16" i="9" s="1"/>
  <c r="CJ16" i="9" a="1"/>
  <c r="CJ16" i="9" s="1"/>
  <c r="AM4" i="9" a="1"/>
  <c r="AM4" i="9" s="1"/>
  <c r="DL4" i="9" a="1"/>
  <c r="DL4" i="9" s="1"/>
  <c r="BH19" i="9" a="1"/>
  <c r="BH19" i="9" s="1"/>
  <c r="AM19" i="9" a="1"/>
  <c r="AM19" i="9" s="1"/>
  <c r="GR21" i="9" a="1"/>
  <c r="GR21" i="9" s="1"/>
  <c r="DZ21" i="9" a="1"/>
  <c r="DZ21" i="9" s="1"/>
  <c r="EU14" i="9" a="1"/>
  <c r="EU14" i="9" s="1"/>
  <c r="BA14" i="9" a="1"/>
  <c r="BA14" i="9" s="1"/>
  <c r="IH24" i="9" a="1"/>
  <c r="IH24" i="9" s="1"/>
  <c r="Y11" i="9" a="1"/>
  <c r="Y11" i="9" s="1"/>
  <c r="Y12" i="9" a="1"/>
  <c r="Y12" i="9" s="1"/>
  <c r="Y8" i="9" a="1"/>
  <c r="Y8" i="9" s="1"/>
  <c r="FI9" i="9" a="1"/>
  <c r="FI9" i="9" s="1"/>
  <c r="Y9" i="9" a="1"/>
  <c r="Y9" i="9" s="1"/>
  <c r="BO7" i="9" a="1"/>
  <c r="BO7" i="9" s="1"/>
  <c r="Y7" i="9" a="1"/>
  <c r="Y7" i="9" s="1"/>
  <c r="IH26" i="9" a="1"/>
  <c r="IH26" i="9" s="1"/>
  <c r="BA13" i="9" a="1"/>
  <c r="BA13" i="9" s="1"/>
  <c r="IH25" i="9" a="1"/>
  <c r="IH25" i="9" s="1"/>
  <c r="DE15" i="9" a="1"/>
  <c r="DE15" i="9" s="1"/>
  <c r="DL15" i="9" a="1"/>
  <c r="DL15" i="9" s="1"/>
  <c r="AF24" i="9" a="1"/>
  <c r="AF24" i="9" s="1"/>
  <c r="CX28" i="9" a="1"/>
  <c r="CX28" i="9" s="1"/>
  <c r="AF28" i="9" a="1"/>
  <c r="AF28" i="9" s="1"/>
  <c r="AF26" i="9" a="1"/>
  <c r="AF26" i="9" s="1"/>
  <c r="GR26" i="9" a="1"/>
  <c r="GR26" i="9" s="1"/>
  <c r="BO11" i="9" a="1"/>
  <c r="BO11" i="9" s="1"/>
  <c r="AF34" i="9" a="1"/>
  <c r="AF34" i="9" s="1"/>
  <c r="FI10" i="9" a="1"/>
  <c r="FI10" i="9" s="1"/>
  <c r="BO10" i="9" a="1"/>
  <c r="BO10" i="9" s="1"/>
  <c r="AF29" i="9" a="1"/>
  <c r="AF29" i="9" s="1"/>
  <c r="DE17" i="9" a="1"/>
  <c r="DE17" i="9" s="1"/>
  <c r="BO17" i="9" a="1"/>
  <c r="BO17" i="9" s="1"/>
  <c r="FI12" i="9" a="1"/>
  <c r="FI12" i="9" s="1"/>
  <c r="AM12" i="9" a="1"/>
  <c r="AM12" i="9" s="1"/>
  <c r="CC4" i="9" a="1"/>
  <c r="CC4" i="9" s="1"/>
  <c r="BO13" i="9" a="1"/>
  <c r="BO13" i="9" s="1"/>
  <c r="FP22" i="9" a="1"/>
  <c r="FP22" i="9" s="1"/>
  <c r="DE14" i="9" a="1"/>
  <c r="DE14" i="9" s="1"/>
  <c r="AM20" i="9" a="1"/>
  <c r="AM20" i="9" s="1"/>
  <c r="FI11" i="9" a="1"/>
  <c r="FI11" i="9" s="1"/>
  <c r="AT13" i="9" a="1"/>
  <c r="AT13" i="9" s="1"/>
  <c r="FI13" i="9" a="1"/>
  <c r="FI13" i="9" s="1"/>
  <c r="AT7" i="9" a="1"/>
  <c r="AT7" i="9" s="1"/>
  <c r="GD7" i="9" a="1"/>
  <c r="GD7" i="9" s="1"/>
  <c r="AT3" i="9" a="1"/>
  <c r="AT3" i="9" s="1"/>
  <c r="AF3" i="9" a="1"/>
  <c r="AF3" i="9" s="1"/>
  <c r="BO18" i="9" a="1"/>
  <c r="BO18" i="9" s="1"/>
  <c r="DE18" i="9" a="1"/>
  <c r="DE18" i="9" s="1"/>
  <c r="AF6" i="9" a="1"/>
  <c r="AF6" i="9" s="1"/>
  <c r="FI8" i="9" a="1"/>
  <c r="FI8" i="9" s="1"/>
  <c r="CX23" i="9" a="1"/>
  <c r="CX23" i="9" s="1"/>
  <c r="AF4" i="9" a="1"/>
  <c r="AF4" i="9" s="1"/>
  <c r="BO22" i="9" a="1"/>
  <c r="BO22" i="9" s="1"/>
  <c r="AT15" i="9" a="1"/>
  <c r="AT15" i="9" s="1"/>
  <c r="AT14" i="9" a="1"/>
  <c r="AT14" i="9" s="1"/>
  <c r="BO21" i="9" a="1"/>
  <c r="BO21" i="9" s="1"/>
  <c r="BO20" i="9" a="1"/>
  <c r="BO20" i="9" s="1"/>
  <c r="AT11" i="9" a="1"/>
  <c r="AT11" i="9" s="1"/>
  <c r="AT10" i="9" a="1"/>
  <c r="AT10" i="9" s="1"/>
  <c r="Y19" i="9" a="1"/>
  <c r="Y19" i="9" s="1"/>
  <c r="BO19" i="9" a="1"/>
  <c r="BO19" i="9" s="1"/>
  <c r="CJ29" i="9" a="1"/>
  <c r="CJ29" i="9" s="1"/>
  <c r="AT12" i="9" a="1"/>
  <c r="AT12" i="9" s="1"/>
  <c r="AT17" i="9" a="1"/>
  <c r="AT17" i="9" s="1"/>
  <c r="AF8" i="9" a="1"/>
  <c r="AF8" i="9" s="1"/>
  <c r="AT8" i="9" a="1"/>
  <c r="AT8" i="9" s="1"/>
  <c r="BO23" i="9" a="1"/>
  <c r="BO23" i="9" s="1"/>
  <c r="AF27" i="9" a="1"/>
  <c r="AF27" i="9" s="1"/>
  <c r="AT16" i="9" a="1"/>
  <c r="AT16" i="9" s="1"/>
  <c r="AF5" i="9" a="1"/>
  <c r="AF5" i="9" s="1"/>
  <c r="AT5" i="9" a="1"/>
  <c r="AT5" i="9" s="1"/>
  <c r="AT9" i="9" a="1"/>
  <c r="AT9" i="9" s="1"/>
  <c r="GR31" i="9" a="1"/>
  <c r="GR31" i="9" s="1"/>
  <c r="EG31" i="9" a="1"/>
  <c r="EG31" i="9" s="1"/>
  <c r="BO32" i="9" a="1"/>
  <c r="BO32" i="9" s="1"/>
  <c r="EG32" i="9" a="1"/>
  <c r="EG32" i="9" s="1"/>
  <c r="BO30" i="9" a="1"/>
  <c r="BO30" i="9" s="1"/>
  <c r="FP24" i="9" a="1"/>
  <c r="FP24" i="9" s="1"/>
  <c r="Y25" i="9" a="1"/>
  <c r="Y25" i="9" s="1"/>
  <c r="BO25" i="9" a="1"/>
  <c r="BO25" i="9" s="1"/>
  <c r="AF9" i="9" a="1"/>
  <c r="AF9" i="9" s="1"/>
  <c r="AF15" i="9" a="1"/>
  <c r="AF15" i="9" s="1"/>
  <c r="DS14" i="9" a="1"/>
  <c r="DS14" i="9" s="1"/>
  <c r="Y24" i="9" a="1"/>
  <c r="Y24" i="9" s="1"/>
  <c r="Y22" i="9" a="1"/>
  <c r="Y22" i="9" s="1"/>
  <c r="BO35" i="9" a="1"/>
  <c r="BO35" i="9" s="1"/>
  <c r="DS13" i="9" a="1"/>
  <c r="DS13" i="9" s="1"/>
  <c r="Y21" i="9" a="1"/>
  <c r="Y21" i="9" s="1"/>
  <c r="AF16" i="9" a="1"/>
  <c r="AF16" i="9" s="1"/>
  <c r="CX18" i="9" a="1"/>
  <c r="CX18" i="9" s="1"/>
  <c r="BO27" i="9" a="1"/>
  <c r="BO27" i="9" s="1"/>
  <c r="DS11" i="9" a="1"/>
  <c r="DS11" i="9" s="1"/>
  <c r="GR10" i="9" a="1"/>
  <c r="GR10" i="9" s="1"/>
  <c r="Q2" i="9" a="1"/>
  <c r="Q2" i="9" s="1"/>
  <c r="P4" i="9" s="1"/>
  <c r="Y20" i="9" a="1"/>
  <c r="Y20" i="9" s="1"/>
  <c r="BO6" i="9" a="1"/>
  <c r="BO6" i="9" s="1"/>
  <c r="AF33" i="9" a="1"/>
  <c r="AF33" i="9" s="1"/>
  <c r="BO26" i="9" a="1"/>
  <c r="BO26" i="9" s="1"/>
  <c r="AF17" i="9" a="1"/>
  <c r="AF17" i="9" s="1"/>
  <c r="Y23" i="9" a="1"/>
  <c r="Y23" i="9" s="1"/>
  <c r="GR4" i="9" a="1"/>
  <c r="GR4" i="9" s="1"/>
  <c r="DS12" i="9" a="1"/>
  <c r="DS12" i="9" s="1"/>
  <c r="DL7" i="9" a="1"/>
  <c r="DL7" i="9" s="1"/>
  <c r="AM3" i="9" a="1"/>
  <c r="AM3" i="9" s="1"/>
  <c r="GX4" i="9" l="1"/>
  <c r="GX6" i="9" s="1"/>
  <c r="HZ6" i="9"/>
  <c r="HZ4" i="9"/>
  <c r="EM4" i="9"/>
  <c r="EM6" i="9" s="1"/>
  <c r="HS4" i="9"/>
  <c r="HS6" i="9" s="1"/>
  <c r="GJ4" i="9"/>
  <c r="GJ6" i="9" s="1"/>
  <c r="FV4" i="9"/>
  <c r="FV6" i="9" s="1"/>
  <c r="CP4" i="9"/>
  <c r="CP6" i="9" s="1"/>
  <c r="FA4" i="9"/>
  <c r="IN6" i="9"/>
  <c r="IN4" i="9"/>
  <c r="BG4" i="9"/>
  <c r="BG6" i="9" s="1"/>
  <c r="ET4" i="9"/>
  <c r="ET6" i="9" s="1"/>
  <c r="HE4" i="9"/>
  <c r="HE6" i="9" s="1"/>
  <c r="FA6" i="9"/>
  <c r="BU4" i="9"/>
  <c r="BU6" i="9" s="1"/>
  <c r="HL4" i="9"/>
  <c r="HL6" i="9" s="1"/>
  <c r="DY4" i="9"/>
  <c r="DY6" i="9" s="1"/>
  <c r="DD4" i="9"/>
  <c r="DD6" i="9" s="1"/>
  <c r="AZ4" i="9"/>
  <c r="AZ6" i="9" s="1"/>
  <c r="IG6" i="9"/>
  <c r="IG4" i="9"/>
  <c r="CB4" i="9"/>
  <c r="CB6" i="9" s="1"/>
  <c r="GC4" i="9"/>
  <c r="GC6" i="9" s="1"/>
  <c r="FH6" i="9"/>
  <c r="FH4" i="9"/>
  <c r="AS4" i="9"/>
  <c r="AS6" i="9" s="1"/>
  <c r="EF6" i="9"/>
  <c r="EF4" i="9"/>
  <c r="FO4" i="9"/>
  <c r="FO6" i="9" s="1"/>
  <c r="CI4" i="9"/>
  <c r="CI6" i="9" s="1"/>
  <c r="X4" i="9"/>
  <c r="X6" i="9" s="1"/>
  <c r="AE4" i="9"/>
  <c r="AE6" i="9" s="1"/>
  <c r="CW4" i="9"/>
  <c r="CW6" i="9" s="1"/>
  <c r="DK4" i="9"/>
  <c r="DK6" i="9" s="1"/>
  <c r="BN4" i="9"/>
  <c r="BN6" i="9" s="1"/>
  <c r="GQ4" i="9"/>
  <c r="GQ6" i="9" s="1"/>
  <c r="AL4" i="9"/>
  <c r="AL6" i="9" s="1"/>
  <c r="DR4" i="9"/>
  <c r="DR6" i="9" s="1"/>
  <c r="D6" i="9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<sst xmlns="http://schemas.openxmlformats.org/spreadsheetml/2006/main" count="6996" uniqueCount="3079">
  <si>
    <t>x</t>
    <phoneticPr fontId="2"/>
  </si>
  <si>
    <t>y</t>
    <phoneticPr fontId="2"/>
  </si>
  <si>
    <t>a</t>
    <phoneticPr fontId="2"/>
  </si>
  <si>
    <t>b</t>
    <phoneticPr fontId="2"/>
  </si>
  <si>
    <t>c</t>
    <phoneticPr fontId="2"/>
  </si>
  <si>
    <t>d</t>
    <phoneticPr fontId="2"/>
  </si>
  <si>
    <t>e</t>
    <phoneticPr fontId="2"/>
  </si>
  <si>
    <t>f</t>
    <phoneticPr fontId="2"/>
  </si>
  <si>
    <t>g</t>
    <phoneticPr fontId="2"/>
  </si>
  <si>
    <t>h</t>
    <phoneticPr fontId="2"/>
  </si>
  <si>
    <t>i</t>
    <phoneticPr fontId="2"/>
  </si>
  <si>
    <t>j</t>
    <phoneticPr fontId="2"/>
  </si>
  <si>
    <t>k</t>
    <phoneticPr fontId="2"/>
  </si>
  <si>
    <t>l</t>
    <phoneticPr fontId="2"/>
  </si>
  <si>
    <t>m</t>
    <phoneticPr fontId="2"/>
  </si>
  <si>
    <t>n</t>
    <phoneticPr fontId="2"/>
  </si>
  <si>
    <t>o</t>
    <phoneticPr fontId="2"/>
  </si>
  <si>
    <t>p</t>
    <phoneticPr fontId="2"/>
  </si>
  <si>
    <t>q</t>
    <phoneticPr fontId="2"/>
  </si>
  <si>
    <t>r</t>
    <phoneticPr fontId="2"/>
  </si>
  <si>
    <t>s</t>
    <phoneticPr fontId="2"/>
  </si>
  <si>
    <t>t</t>
    <phoneticPr fontId="2"/>
  </si>
  <si>
    <t>u</t>
    <phoneticPr fontId="2"/>
  </si>
  <si>
    <t>v</t>
    <phoneticPr fontId="2"/>
  </si>
  <si>
    <t>w</t>
    <phoneticPr fontId="2"/>
  </si>
  <si>
    <t>z</t>
    <phoneticPr fontId="2"/>
  </si>
  <si>
    <t>A</t>
    <phoneticPr fontId="2"/>
  </si>
  <si>
    <t>B</t>
    <phoneticPr fontId="2"/>
  </si>
  <si>
    <t>C</t>
    <phoneticPr fontId="2"/>
  </si>
  <si>
    <t>D</t>
    <phoneticPr fontId="2"/>
  </si>
  <si>
    <t>E</t>
    <phoneticPr fontId="2"/>
  </si>
  <si>
    <t>F</t>
    <phoneticPr fontId="2"/>
  </si>
  <si>
    <t>G</t>
    <phoneticPr fontId="2"/>
  </si>
  <si>
    <t>H</t>
    <phoneticPr fontId="2"/>
  </si>
  <si>
    <t>I</t>
    <phoneticPr fontId="2"/>
  </si>
  <si>
    <t>J</t>
    <phoneticPr fontId="2"/>
  </si>
  <si>
    <t>K</t>
    <phoneticPr fontId="2"/>
  </si>
  <si>
    <t>L</t>
    <phoneticPr fontId="2"/>
  </si>
  <si>
    <t>M</t>
    <phoneticPr fontId="2"/>
  </si>
  <si>
    <t>N</t>
    <phoneticPr fontId="2"/>
  </si>
  <si>
    <t>O</t>
    <phoneticPr fontId="2"/>
  </si>
  <si>
    <t>P</t>
    <phoneticPr fontId="2"/>
  </si>
  <si>
    <t>Q</t>
    <phoneticPr fontId="2"/>
  </si>
  <si>
    <t>R</t>
    <phoneticPr fontId="2"/>
  </si>
  <si>
    <t>S</t>
    <phoneticPr fontId="2"/>
  </si>
  <si>
    <t>T</t>
    <phoneticPr fontId="2"/>
  </si>
  <si>
    <t>U</t>
    <phoneticPr fontId="2"/>
  </si>
  <si>
    <t>V</t>
    <phoneticPr fontId="2"/>
  </si>
  <si>
    <t>W</t>
    <phoneticPr fontId="2"/>
  </si>
  <si>
    <t>X</t>
    <phoneticPr fontId="2"/>
  </si>
  <si>
    <t>Y</t>
    <phoneticPr fontId="2"/>
  </si>
  <si>
    <t>Z</t>
    <phoneticPr fontId="2"/>
  </si>
  <si>
    <t>ユニット</t>
    <phoneticPr fontId="2"/>
  </si>
  <si>
    <t>角度</t>
    <rPh sb="0" eb="2">
      <t>カクド</t>
    </rPh>
    <phoneticPr fontId="2"/>
  </si>
  <si>
    <t>x座標</t>
    <rPh sb="1" eb="3">
      <t>ザヒョウ</t>
    </rPh>
    <phoneticPr fontId="2"/>
  </si>
  <si>
    <t>y座標</t>
    <rPh sb="1" eb="3">
      <t>ザヒョウ</t>
    </rPh>
    <phoneticPr fontId="2"/>
  </si>
  <si>
    <t>#ID</t>
    <phoneticPr fontId="2"/>
  </si>
  <si>
    <t>P1</t>
    <phoneticPr fontId="2"/>
  </si>
  <si>
    <t>砲玉</t>
    <rPh sb="0" eb="2">
      <t>ホウタマ</t>
    </rPh>
    <phoneticPr fontId="2"/>
  </si>
  <si>
    <t>コア</t>
    <phoneticPr fontId="2"/>
  </si>
  <si>
    <t>ボスコア</t>
    <phoneticPr fontId="2"/>
  </si>
  <si>
    <t>スコア</t>
    <phoneticPr fontId="2"/>
  </si>
  <si>
    <t>重み(絶対)</t>
    <rPh sb="0" eb="1">
      <t>オモ</t>
    </rPh>
    <rPh sb="3" eb="5">
      <t>ゼッタイ</t>
    </rPh>
    <phoneticPr fontId="2"/>
  </si>
  <si>
    <t>重み(相対)</t>
    <rPh sb="0" eb="1">
      <t>オモ</t>
    </rPh>
    <rPh sb="3" eb="5">
      <t>ソウタイ</t>
    </rPh>
    <phoneticPr fontId="2"/>
  </si>
  <si>
    <t>薙玉</t>
    <rPh sb="0" eb="1">
      <t>ナ</t>
    </rPh>
    <rPh sb="1" eb="2">
      <t>タマ</t>
    </rPh>
    <phoneticPr fontId="2"/>
  </si>
  <si>
    <t>弩玉</t>
    <rPh sb="0" eb="1">
      <t>ド</t>
    </rPh>
    <rPh sb="1" eb="2">
      <t>タマ</t>
    </rPh>
    <phoneticPr fontId="2"/>
  </si>
  <si>
    <t>重み(ユニット)</t>
    <rPh sb="0" eb="1">
      <t>オモ</t>
    </rPh>
    <phoneticPr fontId="2"/>
  </si>
  <si>
    <t>タイプ:</t>
    <phoneticPr fontId="2"/>
  </si>
  <si>
    <t>ボーナス</t>
    <phoneticPr fontId="2"/>
  </si>
  <si>
    <t>標準偏差</t>
    <rPh sb="0" eb="4">
      <t>ヒョウジュンヘンサ</t>
    </rPh>
    <phoneticPr fontId="2"/>
  </si>
  <si>
    <t>標準偏差</t>
    <rPh sb="0" eb="2">
      <t>ヒョウジュン</t>
    </rPh>
    <rPh sb="2" eb="4">
      <t>ヘンサ</t>
    </rPh>
    <phoneticPr fontId="2"/>
  </si>
  <si>
    <t>000e1go1Nd1pU01dHHap8zy0alAuoPanGvlcajVcWAU01uDu9f2NyEgnQirEgmpbxNU00Vf8U00q4Ja2tko5amU5wpamTJP7a2t54EamTsmxa2sMB5a2shGPaotS7qgmK9eNgnPJ3ig019FNdkX4DWp01x42ooVxPfT01w08aex0uPdnlunP8m3jeu7eFLPrp01ARkp00XrNp01ASe</t>
  </si>
  <si>
    <t>壁玉</t>
    <rPh sb="0" eb="1">
      <t>カベ</t>
    </rPh>
    <rPh sb="1" eb="2">
      <t>タマ</t>
    </rPh>
    <phoneticPr fontId="2"/>
  </si>
  <si>
    <t>ジェット</t>
    <phoneticPr fontId="2"/>
  </si>
  <si>
    <t>導玉</t>
    <rPh sb="0" eb="1">
      <t>ミチビ</t>
    </rPh>
    <rPh sb="1" eb="2">
      <t>タマ</t>
    </rPh>
    <phoneticPr fontId="2"/>
  </si>
  <si>
    <t>木壁</t>
    <rPh sb="0" eb="2">
      <t>キカベ</t>
    </rPh>
    <phoneticPr fontId="2"/>
  </si>
  <si>
    <t>遠壁</t>
    <rPh sb="0" eb="1">
      <t>トオ</t>
    </rPh>
    <rPh sb="1" eb="2">
      <t>カベ</t>
    </rPh>
    <phoneticPr fontId="2"/>
  </si>
  <si>
    <t>魔玉</t>
    <rPh sb="0" eb="1">
      <t>マ</t>
    </rPh>
    <rPh sb="1" eb="2">
      <t>タマ</t>
    </rPh>
    <phoneticPr fontId="2"/>
  </si>
  <si>
    <t>核玉</t>
    <rPh sb="0" eb="1">
      <t>カク</t>
    </rPh>
    <rPh sb="1" eb="2">
      <t>タマ</t>
    </rPh>
    <phoneticPr fontId="2"/>
  </si>
  <si>
    <t>反映率</t>
    <rPh sb="0" eb="3">
      <t>ハンエイリツ</t>
    </rPh>
    <phoneticPr fontId="2"/>
  </si>
  <si>
    <t>癒玉</t>
    <rPh sb="0" eb="1">
      <t>イヤ</t>
    </rPh>
    <rPh sb="1" eb="2">
      <t>タマ</t>
    </rPh>
    <phoneticPr fontId="2"/>
  </si>
  <si>
    <t>盾玉</t>
    <rPh sb="0" eb="1">
      <t>タテ</t>
    </rPh>
    <rPh sb="1" eb="2">
      <t>タマ</t>
    </rPh>
    <phoneticPr fontId="2"/>
  </si>
  <si>
    <t>射玉</t>
    <rPh sb="0" eb="1">
      <t>シャ</t>
    </rPh>
    <rPh sb="1" eb="2">
      <t>タマ</t>
    </rPh>
    <phoneticPr fontId="2"/>
  </si>
  <si>
    <t>近壁</t>
    <rPh sb="0" eb="1">
      <t>チカ</t>
    </rPh>
    <rPh sb="1" eb="2">
      <t>カベ</t>
    </rPh>
    <phoneticPr fontId="2"/>
  </si>
  <si>
    <t>忍玉</t>
    <rPh sb="0" eb="1">
      <t>ニン</t>
    </rPh>
    <rPh sb="1" eb="2">
      <t>タマ</t>
    </rPh>
    <phoneticPr fontId="2"/>
  </si>
  <si>
    <t>界玉</t>
    <rPh sb="0" eb="1">
      <t>カイ</t>
    </rPh>
    <rPh sb="1" eb="2">
      <t>タマ</t>
    </rPh>
    <phoneticPr fontId="2"/>
  </si>
  <si>
    <t>戦玉</t>
    <rPh sb="0" eb="1">
      <t>タタカ</t>
    </rPh>
    <rPh sb="1" eb="2">
      <t>タマ</t>
    </rPh>
    <phoneticPr fontId="2"/>
  </si>
  <si>
    <t>弓玉</t>
    <rPh sb="0" eb="1">
      <t>ユミ</t>
    </rPh>
    <rPh sb="1" eb="2">
      <t>タマ</t>
    </rPh>
    <phoneticPr fontId="2"/>
  </si>
  <si>
    <t>散玉</t>
    <rPh sb="0" eb="1">
      <t>チ</t>
    </rPh>
    <rPh sb="1" eb="2">
      <t>タマ</t>
    </rPh>
    <phoneticPr fontId="2"/>
  </si>
  <si>
    <t>的玉</t>
    <rPh sb="0" eb="1">
      <t>マト</t>
    </rPh>
    <rPh sb="1" eb="2">
      <t>タマ</t>
    </rPh>
    <phoneticPr fontId="2"/>
  </si>
  <si>
    <t>撃玉</t>
    <rPh sb="0" eb="1">
      <t>ゲキ</t>
    </rPh>
    <rPh sb="1" eb="2">
      <t>タマ</t>
    </rPh>
    <phoneticPr fontId="2"/>
  </si>
  <si>
    <t>槍玉</t>
    <rPh sb="0" eb="1">
      <t>ヤリ</t>
    </rPh>
    <rPh sb="1" eb="2">
      <t>タマ</t>
    </rPh>
    <phoneticPr fontId="2"/>
  </si>
  <si>
    <t>査玉</t>
    <rPh sb="0" eb="1">
      <t>サ</t>
    </rPh>
    <rPh sb="1" eb="2">
      <t>タマ</t>
    </rPh>
    <phoneticPr fontId="2"/>
  </si>
  <si>
    <t>タゲ壁</t>
    <rPh sb="2" eb="3">
      <t>カベ</t>
    </rPh>
    <phoneticPr fontId="2"/>
  </si>
  <si>
    <t>迎玉</t>
    <rPh sb="0" eb="1">
      <t>ゲイ</t>
    </rPh>
    <rPh sb="1" eb="2">
      <t>タマ</t>
    </rPh>
    <phoneticPr fontId="2"/>
  </si>
  <si>
    <t>紙壁</t>
    <rPh sb="0" eb="2">
      <t>カミカベ</t>
    </rPh>
    <phoneticPr fontId="2"/>
  </si>
  <si>
    <t>聖玉</t>
    <rPh sb="0" eb="1">
      <t>セイ</t>
    </rPh>
    <rPh sb="1" eb="2">
      <t>タマ</t>
    </rPh>
    <phoneticPr fontId="2"/>
  </si>
  <si>
    <t>ターボ</t>
    <phoneticPr fontId="2"/>
  </si>
  <si>
    <t>采玉</t>
    <rPh sb="0" eb="1">
      <t>サイ</t>
    </rPh>
    <rPh sb="1" eb="2">
      <t>タマ</t>
    </rPh>
    <phoneticPr fontId="2"/>
  </si>
  <si>
    <t>繕玉</t>
    <rPh sb="0" eb="1">
      <t>ツクロ</t>
    </rPh>
    <rPh sb="1" eb="2">
      <t>タマ</t>
    </rPh>
    <phoneticPr fontId="2"/>
  </si>
  <si>
    <t>贄玉</t>
    <rPh sb="0" eb="1">
      <t>ニエ</t>
    </rPh>
    <rPh sb="1" eb="2">
      <t>タマ</t>
    </rPh>
    <phoneticPr fontId="2"/>
  </si>
  <si>
    <t>弾玉</t>
    <rPh sb="0" eb="1">
      <t>ハズ</t>
    </rPh>
    <rPh sb="1" eb="2">
      <t>タマ</t>
    </rPh>
    <phoneticPr fontId="2"/>
  </si>
  <si>
    <t>石壁</t>
    <rPh sb="0" eb="2">
      <t>イシカベ</t>
    </rPh>
    <phoneticPr fontId="2"/>
  </si>
  <si>
    <t>000i2wimJQ0azd0awba1ELzDa1EOgAt007OG40Rjn4p00rriamKe5uamKgLqp00OfT7oGNDc7oGQQUp01AREr00sLz7kmDWp7kmEdM7kmG6x7kmHYi7kmJR61lry7h1lrBl09pLSh39097jM9kE5nC9kEcCR9kEjSulgfq36g2Snedj0Imhk</t>
  </si>
  <si>
    <t>1速汎用空爆</t>
  </si>
  <si>
    <t>playstyle</t>
  </si>
  <si>
    <t>弾幕</t>
  </si>
  <si>
    <t>上奥</t>
  </si>
  <si>
    <t>超特化ラビッツ</t>
  </si>
  <si>
    <t>青茶</t>
  </si>
  <si>
    <t>乗り込み</t>
  </si>
  <si>
    <t>中奥</t>
  </si>
  <si>
    <t>000MWmj15Ugmp00FVRGk5o0tamKwCEamKtVIp01Aj0p01nqrp01p2cp01dIbamKJxdamKMeba00WCHa010jEt00Hj3t00IDKt00JYJt00JYJt00JYJt00JYIt00JYIt00JYIt00JYIt00JYIp00W3Kp00tATp00W70</t>
  </si>
  <si>
    <t>中中壁薙突撃</t>
  </si>
  <si>
    <t>突撃</t>
  </si>
  <si>
    <t>中中</t>
  </si>
  <si>
    <t>下奥</t>
  </si>
  <si>
    <t>000iOMi3o9Eo400unSa1vY9qa1rBy8U00kbAa4TU6xg00krrao7XnrT00UXKa00W3ja3gaq5LjuC4D9kVHSY9lekRK9lvWQwxjQKegxk0A4cla710yr004zSa9JORH7kmArm7kmBw07kidQ77kieUF9kICaz9l1f9lj0IjPSa00n8np00UIw</t>
  </si>
  <si>
    <t>上奥拡散空爆</t>
  </si>
  <si>
    <t>B級グルメ</t>
  </si>
  <si>
    <t>00189r9mY3dP9mXVv09mXOMa9mXI4k9mXBlu9lasIq9lazrg9laGa69laMRV9laTAL9nPthN9nPA0D9nPGIt9nPNrj9nPUa9j013Atjo8x8Up01w3Rp01w5bp018pdp01nIkamLeHaamLgzUamLisF</t>
  </si>
  <si>
    <t>下前正面弾幕</t>
  </si>
  <si>
    <t>下前</t>
  </si>
  <si>
    <t>上奥砲弾幕</t>
  </si>
  <si>
    <t>001krTj01kaHj01w10T01Az4j01AOUamLnula9LmoFa01uoDa01x5Bzd06OYp005c1p00dMBzd06t3p0058Xp005nUzd05Gjj019HlG00cIx400cYV7kARIo7kAU8S7kAWi27kAYaN7kAYHA7kB2Vj701f4i701htM701kaH7p58CD7p5bQn7p5egC</t>
  </si>
  <si>
    <t>弩弾幕忍</t>
  </si>
  <si>
    <t>もぐもぐ</t>
  </si>
  <si>
    <t>上前</t>
  </si>
  <si>
    <t>000PoCa5m2O5a4pNOnambymTalOzkKjolxaAp00nYxp01rqup01hNhLn2QUvp01AQJT00Oyjambo8palOgvbp012r0t00K1At00K1At00K1At00K1At00K1At00K1At00K1At00K1AalOoyYt00Gv8GgXX4uq0102wp00Pn8</t>
  </si>
  <si>
    <t>壁薙トンボ</t>
  </si>
  <si>
    <t>なかやまにんに</t>
  </si>
  <si>
    <t>下中</t>
  </si>
  <si>
    <t>その他</t>
  </si>
  <si>
    <t>000uDNp008kwp00L2ba4l01Ha4l2HEanPz6JanPBMFp00gEIp00IlR9l5vOR9l5zjY9l5CO69l1h1Y9l1kw69l1p5U9kW32h9kRGvy9kRKh47kmMwW7kmO9j7kmPKF7kmRn27kmSYo7kioAG7kiqd37kirOp7kitqL7kiv387kdY347ke0Eq7ke2gM7ke3S97ke5uvT01AOxad1BUdLd0A29j1rFPk</t>
  </si>
  <si>
    <t>近バック連弾</t>
  </si>
  <si>
    <t>a</t>
  </si>
  <si>
    <t>000XVGad0phyaoq2fua6vBuUa6vEbQT01au1a508xDa50bezp01854p00suGp00ERar00XG97oUB497oUCFv7oUxPq7kiDEd7kiFwX7kiHpI7kiBeF7kiCQ27k9PH77k9RzR7k9TsC7k9Nhz7k9OSV9oPY939oQ9Ta9oQkEd9l5QfS9l5UOz9l63lX9l68c39l1MKk9kWt7cjpVsvea33xL8p01zMlr00jo4r01AQkr01AOx</t>
  </si>
  <si>
    <t>やるきなす連弾</t>
  </si>
  <si>
    <t>スネ吉21</t>
  </si>
  <si>
    <t>上中</t>
  </si>
  <si>
    <t>0018WB9oV2dx9oVahl9oVil99oVqoW9nPW2T9nQ56H9nQdav9nQlej9mPgBH9mL7YR9mPoFvjmL93W7oV2dx7oV73C7o4ahe7o4f7j7ngJuTa0nCDta0nzWxajvDsWp019chp01ATwamtKzDamtHSHp010Rfp01hwDajvFlHp01AS9p01syeajvHetaes3M69mLg3Fae64JK</t>
  </si>
  <si>
    <t>ゆっくり</t>
  </si>
  <si>
    <t>GAKI</t>
  </si>
  <si>
    <t>配置重視度</t>
    <rPh sb="0" eb="2">
      <t>ハイチ</t>
    </rPh>
    <rPh sb="2" eb="4">
      <t>ジュウシ</t>
    </rPh>
    <rPh sb="4" eb="5">
      <t>ド</t>
    </rPh>
    <phoneticPr fontId="2"/>
  </si>
  <si>
    <t>000iPHiobXqOp00svU8n7gSnamx4BMamx1o4a1w1zSaotJOj1nP7HE1nKLbU7kdNzP7kifcX7kmEdN7kihm67kdTupx5LF3vzd0bkn9l1cui9kVSnb9kW1Hq904yY9909cGIg3b1hulfapas415xpCj10Yg6E15fW1r00afTT00sL4</t>
  </si>
  <si>
    <t>上奥汎用空爆</t>
  </si>
  <si>
    <t>市長</t>
  </si>
  <si>
    <t>空爆</t>
  </si>
  <si>
    <t>000jCF9kE5md9kEdq19kIKeg9l5vOR9l5LWt9ph32x9phja990uTvI90vaDkabPC6t7kdPHRp00uDv7kdKRM7kdO6v7kmFO77kmAY27kmDVma19WpRa1a06QamOFLEamOIsA1la4aT1l1iTJj15nYvt00efEt007Ndt00hJMp00sMa</t>
  </si>
  <si>
    <t>3速クロス</t>
  </si>
  <si>
    <t>ドロド</t>
  </si>
  <si>
    <t>000i41U00coSolF9HqT012vTp00su4U00xUba2SPJf60qAc1a1NpjIa2SHFsp00svFad14W0apizEbaoztvOo0JrsNa00e0Ha007C4p01AS9O004ola1sdr7p00vdqa2Smqy8008CQg012vmgphYmwgoyT2lN0AdHodkzJFB</t>
  </si>
  <si>
    <t>核ミサイル乗り込み</t>
  </si>
  <si>
    <t>わんわんお</t>
  </si>
  <si>
    <t>001g97t01ewRt01daUp01wMDp01wNbp01uEDp01uFap01fSJp00YJYU01rpLajvJjqajvM0majw5h7ajw7X3a01sdWa01uTSo0npJAo01Ay9t01ewRt01ewRt01ewRt01ewRt01ewRt01ewRt01ewRt01ewR</t>
  </si>
  <si>
    <t>上前界突</t>
  </si>
  <si>
    <t>ギンツー</t>
  </si>
  <si>
    <t>Fess</t>
  </si>
  <si>
    <t>特殊</t>
  </si>
  <si>
    <t>キョン</t>
  </si>
  <si>
    <t>配置軽視度</t>
    <rPh sb="0" eb="2">
      <t>ハイチ</t>
    </rPh>
    <rPh sb="2" eb="4">
      <t>ケイシ</t>
    </rPh>
    <rPh sb="4" eb="5">
      <t>ド</t>
    </rPh>
    <phoneticPr fontId="2"/>
  </si>
  <si>
    <t>配置軽視度</t>
    <rPh sb="0" eb="5">
      <t>ハイチケイシド</t>
    </rPh>
    <phoneticPr fontId="2"/>
  </si>
  <si>
    <t>適正標準偏差</t>
    <rPh sb="0" eb="2">
      <t>テキセイ</t>
    </rPh>
    <rPh sb="2" eb="4">
      <t>ヒョウジュン</t>
    </rPh>
    <rPh sb="4" eb="6">
      <t>ヘンサ</t>
    </rPh>
    <phoneticPr fontId="2"/>
  </si>
  <si>
    <t>000B8bopN31Pp01zdhop5mk8p00Pn0p00GxBU01efuaoD5PsaleObcaoyJjLa26uyraleQAIU01uDu9eOAkkg01qBAgnQirEU00WQuU00GsuU00pN9a2g79Ka2g4sOa2fNBBa2fQixa2fxKoa2fArka2fhTba2fkA7anPlF4a2f1eMgnPeWeg00Tmng01daUdkFrVzr01ACDdkFeev</t>
  </si>
  <si>
    <t>特化ラビッツ</t>
  </si>
  <si>
    <t>采玉なし乗り込み</t>
  </si>
  <si>
    <t>0016cwj1eYQfa0Jr6GU01nUJa0JtMCU018mGa0NBSYa0WnGVa2P9tNU00AyCa3xvtja3xsMnzd0SQMzd0X9YU00iPra3xbAYa3xehU41o0bqT01vIj9eOtBu9eOyYmzd0V0Qamtser60EBPMamtpxvr01j6ir01AT4djVijOdiQc4Ba4HRRra4HPbv</t>
  </si>
  <si>
    <t>上前複合乗り込み</t>
  </si>
  <si>
    <t>素人</t>
  </si>
  <si>
    <t>000ubrjpqmeBp016Jgp01jnGp01w24p01aO5p01nIT204PHP7kigT07kik7I7kinlr7kvJbm7kvKfV7noOnt7noRBc7ochzl7ockN47oYJLd7oYMYVgpQEVfgpQKj7ld0oiyN0dFO5zd0pDwO00oxQp00Loc4ocCg0apDHNSapDKuOamKquTamKtbQ</t>
  </si>
  <si>
    <t>戦忍核先</t>
  </si>
  <si>
    <t>神天馬騎士</t>
  </si>
  <si>
    <t>000rX1t00cmxjopFJ5p00M6Na1wbLOa1w8OramKvh4amKxX09l9YBd9kNm4r9kNe0B9kN5VN9kMWS09la7F19lafIO9lanME9oLgQl9oPRGu9oUtwFp00ICoa8WqHp7ki7ov7krc117ki9hg7kiba17kid2L7kieUw7krdSK7krfLv7krhEg7krjx2</t>
  </si>
  <si>
    <t>一速クロス</t>
  </si>
  <si>
    <t>guardian</t>
  </si>
  <si>
    <t>中前</t>
  </si>
  <si>
    <t>000jp0inOWxgp00yFJp00xEca2SHFQa2SKmMp00hLgajuMyg400wz560mcN7p00yq0p00yVtp00yagajuPfcaoyrPvaoyuwrlern5ul8F0QSS1rlYOp00xTwr004jB1mK2OV1mK7F0jo3nUNp00pRG84GNCS83XMRop008pLGgfkUE</t>
  </si>
  <si>
    <t>中奥戦連</t>
  </si>
  <si>
    <t>コニジ</t>
  </si>
  <si>
    <t>下奥正面弾幕</t>
  </si>
  <si>
    <t>NETHERKING</t>
  </si>
  <si>
    <t>000ypjT01nUEp00cmWp00kqK9oGR6T9oH0aH9oH8ev9oHgija3fY9ma3g1Pkp00NrIj0RqRM4pDKqxamKxGBamKAnx9l1b7k9l1guc9l1lR49l1reV9l1wBN9l1BYF7kdHE57kdK4B7kdMu97kdOTG7kinw77kipVJ7kismc7kiuLJa6vX0rp01uE5a6vOVAa6vQOla6vSH6r01ruvr00g9c</t>
  </si>
  <si>
    <t>0速クロス</t>
  </si>
  <si>
    <t>001kb4img2UBa6vwFGT015nHa6vAaca6vCQ8p0157Tp00YKDa6vCzua6vAGJa6vyNYU01hJBp01nUEj0wcwwp01zdsp01yGbamLi76amLkN2a2bDERa2bGlP4pEtLIaggFSdaggDch9pE8gq9pE3X89pzMOq9pEgQV9pElab9pEpsy7kap687karM4r00iNSa3fwbD7p9yXR7p9xmv1nQbsx1nQg2h7eaMKm</t>
  </si>
  <si>
    <t>上前正面弾幕</t>
  </si>
  <si>
    <t>Nightvision65</t>
  </si>
  <si>
    <t>000e3Gp00wl04ocoOap00ACKp00BGKp00Dinalj6XsanPglWp00upPp00xmap00B6Lp00Fo9a00vfSa00syWjoUfSJt00dfS7n6T7W7n6UsU7oc06L7oc1rJ7nBNmW7nBOHU7oGTlL7oGUGJ7kdHJM7ki8Pc7kmyUB7kr0117kvq6qN08Xg69oc3kug0mbuqg0mebm8009LdOpUMd7</t>
  </si>
  <si>
    <t>下奥加速核先</t>
  </si>
  <si>
    <t>堀</t>
  </si>
  <si>
    <t>中奥進行乗り込み</t>
  </si>
  <si>
    <t>劉備</t>
  </si>
  <si>
    <t>Has_</t>
  </si>
  <si>
    <t>のぶお</t>
  </si>
  <si>
    <t>000e3V4pVfFHp00D44ajqhplajqk6ea0zF7naoLqATa0Iodn7oGRt17oGSxA7oGTCa7oGUGJ7oGVLj7oGWPS7oGXUs7nXNKc7nXOOL7nXPTl7nXQXU7nXS3u7nXT847nXUcD7nfK2n7nfL6W7nfMbw7nfNg67nfOkF7nfPpf7nfQtO7mwHo87mwIsH7mwJxh7mwKBQ7mwLGq7mwML07mwNPz7lNEd67lNFhF7lNGmf7lNHqO7lNIvo7lNJzX7lNKEx7l5B247l5C6D7l5Dbd7l5EfM7l5Fkm7l5GoV7l5Htvp00D3w</t>
  </si>
  <si>
    <t>どっどどどどーど</t>
  </si>
  <si>
    <t>竜</t>
  </si>
  <si>
    <t>000e2Lt004PTojuBfjo2fXnuo1SywAt004lst00dtPt00mCdt004Cpt00dKKt00mT9t012fct00dcSt00cEy</t>
  </si>
  <si>
    <t>中奥界突撃</t>
  </si>
  <si>
    <t>RAND</t>
    <phoneticPr fontId="2"/>
  </si>
  <si>
    <t>000x4lj0RqRM7ke3S97ke34X7kiv387kiueW7krkRY7krk4N7kiygQ7kixsF9l5BK89l1hPL9l1DkD9l1w51p00dIx9kW0m9a5McyQU01qleg01osrgozjd9gn8bLvp01AOx9oy5eY9oyjtY7oCzT57oy5eY7otIbtgm35MGp00NYxamKA79amKCN5p00qmTr00dHpr00Jvv</t>
  </si>
  <si>
    <t>0速空爆（導ラビッツ入り）</t>
  </si>
  <si>
    <t>SOUSEI</t>
  </si>
  <si>
    <t>弾幕1</t>
  </si>
  <si>
    <t>000e3VjnPaYK7ph6SL7oPI737phcgD7oPNdwa00mEDa00oh4a00pSqp00zO2p004mbp00ez8p00oM5akqRbTakW1KkakIQcW7opeWs7opkkk7nXQaJ7nXVhd7nxn197nxso17n6Yeq7n74kTO009LdN08Xg6g009Ldg04BcAg093CX800tnV4p48qDi2j4i6p00zPl</t>
  </si>
  <si>
    <t>下奥多導核先</t>
  </si>
  <si>
    <t>弾幕2</t>
  </si>
  <si>
    <t>001aPwjiMPm7ajvJ7najvHeBajvFlRp01ASAp01AU0aoVlOXp01ARSad0XeHaoVjW8aoVi4mq01ATip01ezrT015r4ajvCDA8nQ1258nLzoS8jA3J0ajvFkwgpIx6lL015cPt019egt019egt019egt019egt019egt019egt019egad0UxLLlG08i</t>
  </si>
  <si>
    <t>7速下前トンボ</t>
  </si>
  <si>
    <t>突撃1</t>
  </si>
  <si>
    <t>純突</t>
  </si>
  <si>
    <t>000rbDp00L3ep00TUJp013gsp01bRxp01kK0300KuT300TUc3012bl301bkd301jVhp013hup00SR4p00Kg1p00K0KinGDVK1mKxI51mKFfy1o8vJO2phHEy20mKUfbmK36vblJmoUbogyJNb00gHtb1rnkVb3b6Wad00KMgdmKOEY9ogAkRg0VRxJ1lK0m95mKoQ4t01c9r</t>
  </si>
  <si>
    <t>ステージ戦風</t>
  </si>
  <si>
    <t>レートアウト1</t>
  </si>
  <si>
    <t>000fFiT01rGTU01AitM01zK9Mn8nB0M0eEUGMmLelM801A1x8nhdHfa0eNMEa0Ju4d81jIKm8pmO69q00Uggp00UfJp00Ufcp00TXhP4V1xhao4FmkdlGhLIdoR8ycL0hJAlwpVa3ywpVfa25mOs8V</t>
  </si>
  <si>
    <t>星騎進行乗り込み</t>
  </si>
  <si>
    <t>レートアウト2</t>
  </si>
  <si>
    <t>000fATjpV3wls00GcEla2sFglaBHTclbgmRzlbPByIlcuggHld8TXGldQXq7s00GtAs00Cad</t>
  </si>
  <si>
    <t>上奥戦連</t>
  </si>
  <si>
    <t>環境落ち1</t>
  </si>
  <si>
    <t>000jTeanTMyEanTPfAa1NCt2a1NFa0p00xkdjn77cvabc00VX006YDN009FuO009Fu9l5GzF9l5Pbe7k9tEm7k9usx7kikPb7kilDm7kr3We7kr4Knw004iCw006rLw008AUw00aK4p00vIr4nYbvSr01AOxr013Lj</t>
  </si>
  <si>
    <t>上奥核タゲ</t>
  </si>
  <si>
    <t>タゲ</t>
  </si>
  <si>
    <t>タゲ1</t>
  </si>
  <si>
    <t>核タゲ</t>
  </si>
  <si>
    <t>000gJLp00xWsp00IH34nxKnFa00wAWa00zhSp00KPsp00SQjp00MXRp00P7hp00QYip00UYI80Rkvz7oPFq77oPIDP7oPLRyakdWeAakdTxE7kdHJM7kdIOm7kmB4K7kmC9kO0089QjmK5z1p00X88r01ARO9oGPQE9oGXUs9oH6Yg9mJSJH9mK1Nv9mK9Rj9nGaqs9nGiug9nGqy43cyE1majuHeg</t>
  </si>
  <si>
    <t>弾幕3</t>
  </si>
  <si>
    <t>001aPca2bLgxa2bIzBp01ARQanQg7bp01A6Ep01q86p01f6Xp014mdamYopXal25x8al22Q8t014EFp01AC73agBFtt0175ct0175ct0175ct0175ct0175ct0175ct0175ct0175ct0175cq01Amot0175canQdqbamYlIW</t>
  </si>
  <si>
    <t>下前新幹線突撃（11速）</t>
  </si>
  <si>
    <t>ニコ生</t>
  </si>
  <si>
    <t>突撃2</t>
  </si>
  <si>
    <t>001fllp01AOzU01ostt017hVjohBVBt014jv40eBrMU01cmKa01AOxgnubBXgnQg27gnQiI3ad1mAMad1c7ra6rsS5amL0n8p01APdp01APQa6ruKPa3tT6r86vSXu8esid78fxpgv9eskCEr01AQygnQ2k3gjvHXsgkWPFu7knFOUa0WRw4ajvLt3</t>
  </si>
  <si>
    <t>2速ラビッツ</t>
  </si>
  <si>
    <t>乗り込み1</t>
  </si>
  <si>
    <t>000qp2U00tRdU00Ll9U00f50T00W7OT01A1rp01w0Bp01rbtp01nXLp01liJopixpUo0J4Cmp01iDra0Jm5ka0JoLgp005J5a2wr8Wa3fxhjam2bIHamKhR4a0IOM2a15Tcba4lS1Ya4lUHUN1s2F9goyNmRgphTvdg05ncFakAzLnakWCPyaljFTK800Xu0OpURzYLkzYtFp00xRDr00YLR</t>
  </si>
  <si>
    <t>近導核</t>
  </si>
  <si>
    <t>乗り込み2</t>
  </si>
  <si>
    <t>采入り乗り込み</t>
  </si>
  <si>
    <t>000jT4t00htHt00iOFt00kaDt00lvBp00FUHa00tj0a00vYWr004zuanouF27kdPHR7kdR3P7kdSoN7kdTJL7kdV5J7kdWqH9l5Fv29l5LpG9l5RklimSLrUh2WQMkimOhkL4p4dIWj0Imgiaocy91aocAOWamKeBF</t>
  </si>
  <si>
    <t>4速回復クロス空爆</t>
  </si>
  <si>
    <t>特殊1</t>
  </si>
  <si>
    <t>000imer00tDUp00tEbp017gUp017jHp01m5cp01m7Yp01APcp01ARYinG7Jw4oys9Ajo7MIqakVOVlakVRCka2SOY3a2SREYO08XfE7nKzHi7nozAq7p8lCB7nXRM67oLn877opn1g7kzTWl7kiivm7kvxCr7kdVbs7krbix7k9yQy7kmMmh7k5aUiN090W2g0qAeqg0hOqUg0qFBJ</t>
  </si>
  <si>
    <t>信者式多導核先</t>
  </si>
  <si>
    <t>praty</t>
  </si>
  <si>
    <t>弾幕4</t>
  </si>
  <si>
    <t>000DjUX00BHi600z0OjmTq1Pr00P9sjopWcUO00BGKO00xVfO00Fsgp00Yypa00XcTp010lBp00W6Lp00NeMp00veqp00EmNp0104Daj9hjIaj9jcqaj9l5ca0105Ea011Xpw00Bqmw00FbRw00xVf</t>
  </si>
  <si>
    <t>下中射魔撃タゲ</t>
  </si>
  <si>
    <t>環境落ち2</t>
  </si>
  <si>
    <t>複合タゲ</t>
  </si>
  <si>
    <t>000e0XU00wxoJpqbacJogGvvJpMdqcj00hKIMoLx00lby1JxlcLUVSt00xSnj0m6kz</t>
  </si>
  <si>
    <t>上奥戦闇要塞</t>
  </si>
  <si>
    <t>レートアウト3</t>
  </si>
  <si>
    <t>001aPqjjAihta3gQrba3gNKfp01ADDa01ATua01ydyp01AT49mTVK99mTCVB9nQdqT9nPTCm9oUYN09oViBx7jW6zv7jW7nG7kanPJ7kaoDU7ngKPR7ngOkY7o4e2J7o4hwQ7oQJII7oQGeBt017lht01e3Qp01AStp01qoSp01gs6ajRNwnajRLU1ajRKiEp016vF4odtEAGnYF86p00TrXr01ARJ</t>
  </si>
  <si>
    <t>下前弾幕突撃（2速）</t>
  </si>
  <si>
    <t>弾幕5</t>
  </si>
  <si>
    <t>000jmma2wIkXa2wFE09liKq99liOrX9leriY9letIw9lewps9lez6o9leBMkt00aKIp00AhzamKo1ramKlkvU01tPjp01AOxj0ML0J7kifsj7kihRQ7kibGN7kidPW7kr51L7kr7aU7kr1gg7kr3ppr004jea004iG9esAdt9eODhEr00OyXgnQkANa2GBnUa2GyGY</t>
  </si>
  <si>
    <t>1速空爆(砲導ラビッツ入り)</t>
  </si>
  <si>
    <t>ペン太</t>
  </si>
  <si>
    <t>弾幕6</t>
  </si>
  <si>
    <t>000FJmp01sgQp01sg4p0146Sp012vIa0160ir00O51apVG1E81FqoRjoQpi3j1AJYKao3QaTajRai2inoPs3hmxcdNhmxbpCp00O3jE0rlc94oq9zbp011W99kWhmQp01svCp00W7K9kn0MW9kmU9Gig7lePhnGCnnap4Hlpr01AT87kiAvI7kiFSA</t>
  </si>
  <si>
    <t>害悪自閉下中</t>
  </si>
  <si>
    <t>環境落ち3</t>
  </si>
  <si>
    <t>001gaKt01qavu01ucop01ruTp01o0et012Meu018a6p015IYp01aias01gsLp01gICp01nr3p01tSkp01zfMq01AQyp018Eop010R6p0104dq015Y8jjvMAbr01gJb3mLlCF9ngre89nGMQH9ntv3G</t>
  </si>
  <si>
    <t>要塞人間</t>
  </si>
  <si>
    <t>レートアウト4</t>
  </si>
  <si>
    <t>000lMQj0qWK2joHfMmq00IU6a00L3Ha00JaWa00HicU00mR3F0doy1a00lLVa0zBO3ansU2YanGKaMU005oYanlqb8goU1kzgp3Qaqgph5JIgppUzzgpyKprangXJKa1iGl3a2azlVa32smOalNzyVamFszOansVQgaokOR9ap8j8A</t>
  </si>
  <si>
    <t>遠導乗り込み</t>
  </si>
  <si>
    <t>乗り込み3</t>
  </si>
  <si>
    <t>000dYpajuFO0ajuNRNa00osVa00r9Uj1rmKoimJPXQh1rgzl9kMYdX9l5BcJ9kN4AP9l5GzB9kN9XH9l5LWtl9JUffld0aLaa3gQrbp00YsQp00UYzp00QXpp00KN6v00Qq5xkzKYDxkzQmvxkzVJna00x9r</t>
  </si>
  <si>
    <t>弾拡散空爆</t>
  </si>
  <si>
    <t>弾幕7</t>
  </si>
  <si>
    <t>000jmlX006Ifp00El4w004iCj00fQxp00Gdcj2atqxU00Owma1ahP1w005DAw006Yyw008kww009Fuw00qBhO004iCO005TYO007wlt00qkUr01cpar01n8Xa1ajaYa1akMl</t>
  </si>
  <si>
    <t>上奥射撃タゲ1速</t>
  </si>
  <si>
    <t>タゲ2</t>
  </si>
  <si>
    <t>射撃タゲ</t>
  </si>
  <si>
    <t>000gJRp004DAEd06guq00duNq00mmMq00vLzq00Fbnq00FIJq00Gh4q00GhCX00h0Vp004nJp004ofjpV6hEjolb91jdIhx2p004T9p00Pqbp00ORQwpUWF1wpUV3EwpUTriwpUROVwpUQdzwpUTaT</t>
  </si>
  <si>
    <t>下奥撃タゲ</t>
  </si>
  <si>
    <t>レートアウト5</t>
  </si>
  <si>
    <t>001kdBT01a1hLo4nG2ajvNnSjo4rrxaozsW1aozqg1G0171Rp01f5zp01nWyp01wOxt01f7st01i4zt01iRIt01hwMt01axqt01cq1t01ezFt01ej6t01jqmr01aMUp01qWUajvENhr01lhOp01vdHp01tlHajvR9oajvUTT800XKoa6vX4M</t>
  </si>
  <si>
    <t>中前壁薙トンボ</t>
  </si>
  <si>
    <t>突撃3</t>
  </si>
  <si>
    <t>000noj9liTNV9kW19w9kW9dk9liPM29liXPP9kW5bqan7mfxr0057namJRj3p01AOxp01zL7p01yaTp00FUH7kmEJx7kmFO77kr7aU7kr8fu7kvyBi7kvzFRj0VzL1q00unwT01hcOr01wQ5g53NW5a54E0Pa54FSAa54HLlU015DTO00iNSp00EAnp00Dg59esd6D9fbgy4p00noSr01vwga1sg2R</t>
  </si>
  <si>
    <t>射忍空爆（砲ラビッツ入り）</t>
  </si>
  <si>
    <t>オレンジ</t>
  </si>
  <si>
    <t>弾幕8</t>
  </si>
  <si>
    <t>000pOmjpVf5KjoHibUj0qHG1inbroHhp3YuOhpcL73q00Gc7q00TECq00GL9q00UrMgmo1Sd9ocdsd90i1HK9p4aezt00Dwep00OwJq00VwT9pMifIr00P6i</t>
  </si>
  <si>
    <t>レートアウト6</t>
  </si>
  <si>
    <t>0016gNa4uFNpp01AU0jlOK7Ap01AT4Ep0zyzp01qafakeINhakeGUvakeF2Kp0131wp01e2Kp01q8L9p4IIc9p4RjMg00XdBg011HIg014Vr7k5Koe7k5NBW7keAut7keDIc7oDifx7oDkoG7oDmxP7ncbC57ncdLe7ncfUn9nPPk49nQ00ep012Ibp012qkg019v8aohGQ4aohIIOaohKBz4o07hP</t>
  </si>
  <si>
    <t>弾幕9</t>
  </si>
  <si>
    <t>000e23p004k8GpQi13jnt8Xgu00hdup00nHcp00sfVp00wxgp00mB1Fl1b8jyl178Rt004kFt004ldt004lKp00r9rr00B60r004o5t00e2Dt00e2Dt00e2D</t>
  </si>
  <si>
    <t>中奥聖贄高速突撃</t>
  </si>
  <si>
    <t>シカマ</t>
  </si>
  <si>
    <t>突撃4</t>
  </si>
  <si>
    <t>聖贄突撃</t>
  </si>
  <si>
    <t>000hK6j00fQyjnPaUlzcQpv5O00hcwp00CH7p00BD6p00Azbp01dHRT01rq8a01uTSa01tiwad1svr801r9na3fLfLa3fIyIamKhPoamKf9s9kVXsB9kVULF9kVS5K9l9Xgf9la0Wb9la3Db7kdLWq7kr0bK7kdODk7kr2RE7kdRkf7kr5yzr004kBamJQfSp01cnIp01c8cp01b4sr00HRTr00Ia1</t>
  </si>
  <si>
    <t>0速空爆</t>
  </si>
  <si>
    <t>弾幕10</t>
  </si>
  <si>
    <t>001iPCU01x5Kt01ewWgnujqyU01x42al2A8pT01leIa4lGJva4lJqrp01lM6j0JpLop01jEGr01aKnG8odCVr01ARJr0185Tp01APBa3gNF3a3gQlYP16Bbh9f7g02a6vMMra6vPtnN0S9FUdlFYeo7f2QfAOpRrWta1sHIo7f7hl0</t>
  </si>
  <si>
    <t>1速ラビッツ（星核乗り入り）</t>
  </si>
  <si>
    <t>乗り込み4</t>
  </si>
  <si>
    <t>000Dypt00rcPT00Nv0ajvjOMLpV0BiLo3A1NajveYsajvd6FajvbdTa00MGVa00PnTp00O0JajvmtFp01ezkp01nXct00BWahou0X4p01xlYt00BWat00BWat00BWat00BWat00BWat00BWat00BWat00BWap00BWTa6qKVGr01yJ5</t>
  </si>
  <si>
    <t>中中繕トンボ</t>
  </si>
  <si>
    <t>突撃5</t>
  </si>
  <si>
    <t>001f6Fp01yarp01x6Ip01vLCp01sP2akWU0YakWWGYapErUWapEuSfp01huCr01qa2t01dLdt01dLdt01dLdt01dLdt01dLdt01dLdt01dLdt01dLdt01dLdt01dLdt01dLdt01dLdt01dLd</t>
  </si>
  <si>
    <t>中前新幹線突撃（13速）</t>
  </si>
  <si>
    <t>突撃6</t>
  </si>
  <si>
    <t>001hy1T011pKajvxO7L01fUQL01tofjozgjQa01tnva01qGxajvOKip01qEYp01hwFajvRrhp01AmIt0160vt0160vt0160vt0160vt0160vt0160vt0160vt0160vt0160vt0160vp01AlVagg5qqagg87m</t>
  </si>
  <si>
    <t>10速下前トンボ</t>
  </si>
  <si>
    <t>突撃7</t>
  </si>
  <si>
    <t>000Y1dmpMMr0mo43hY9mKBh39ny4Jj9kArIT9kEPFd9kNEqu9kNEXeu01ljg401l3rp01zxsp01iALp018nAq01sxDp00Xr3t01lkojnCQzo</t>
  </si>
  <si>
    <t>下中弾幕突撃</t>
  </si>
  <si>
    <t>レートアウト7</t>
  </si>
  <si>
    <t>001hvXjnLOs1t01bSAt01jWop01yHVp01wzwp01qD4p01fSkT01AQlU01daV9o4gWr9o4t399p9m859p9ydM90ep7n90eBd57olXuT7om1IC7pifbE7piipn70etG470ewTMg01atYg01bOWaggtMva6rDnGa6rFgra6rH9cakAS18akAUH4a01w2ca01yI8</t>
  </si>
  <si>
    <t>中前正面弾幕（導ラビッツ入り）</t>
  </si>
  <si>
    <t>弾幕11</t>
  </si>
  <si>
    <t>000zxha00Ju1a00MaYt00q8Ct00q8Ct00q8Ct00q8Ct00q8Ct00q8Ct00q8Ct00q8Ct00q8Cp00V1Wp00LRHalX5MValX8tRp00TUhp00T6cp01Ayhp01zLgp01yYJp01z0Xp01nUSp017gsp01f5jr00zeqr00yY1j1esEd800K3kp01eyPT01dfOL00uWQL0N7OTajvFCh</t>
  </si>
  <si>
    <t>9速下奥トンボ</t>
  </si>
  <si>
    <t>突撃8</t>
  </si>
  <si>
    <t>000gFlt006sl9kIu6G9kICas9kIKeg9l5vOT9l5DSF9l5LWta00rqg9oLcOtj0Rb1z7k4TqB7k9l3L7kdLFX7kidja7kmDVmp00vHLp00tPDamKiTX9oLkSf9oLsW370qyNd70hMc37090zU700dXM7pQty0ad05p7t00dI0t00dbe</t>
  </si>
  <si>
    <t>弾幕12</t>
  </si>
  <si>
    <t>001lw9t018lWt01cEfU01dHHU01xkqa2bLaOj0NOvn9eXyunafbJzyU00Pmmgm2vBup01nUEOpVW4tgphNxWa1NVhWT01ypUa3YQQwdkWpmia6w5Nb8n7zHza3YOaAa00PlOakX2Lc9fGgHIr01ya77fbLIHa01APv7oHPf27oHRUX7oHUBTa01fk4a1OqmFr00TmYr01jTv</t>
  </si>
  <si>
    <t>名無し＋</t>
  </si>
  <si>
    <t>乗り込み5</t>
  </si>
  <si>
    <t>000i1Kj2aqd5j00j5w9lERvt9lF0zj7kzNFP7kzRHJ9oy9099oybG59oyen1a15wkUa15z1S415xFUp00EzJr00dIct00cnuan7gRFan7jyB9kVQK19kVTqW9kVW7SxkVO43xkVQK1xkVTqWin6TAg</t>
  </si>
  <si>
    <t>上奥弾クロス</t>
  </si>
  <si>
    <t>弾幕13</t>
  </si>
  <si>
    <t>000dYpa1JbiWamKkwkp00y8jp00wger01AUgamKndga1J8BWp0084ap00gV97oLgzW7oLjNF7oLn2ojoye6m7kdHE47kdKRM7kdO6v7kqWem7kr0s57kr3FN9oGN509oGURp9oH3EO9kRiAx9lekjK1lnkmyr01Ayd1lnlaJ1lnn3u1lnoVf9kRoeN9kRtS49kRzwk9lepX19levBh9leBfx</t>
  </si>
  <si>
    <t>0速クロス空爆</t>
  </si>
  <si>
    <t>弾幕14</t>
  </si>
  <si>
    <t>000Ywya2xzwSa2xCdOa82mpna6vRnra6vSYNT01nnVa6vVExa6vSXBp01nowp01np7p01npIU011qxT00QdMLmbjBRLnPFCL8mTzWW8mTAL88mTC768mTCUh80eepg8kADgV8krOfg8dRRPC8hHnk58jvxi78pzAwk8pzBkv8pzDtEI8jyU3Il6qN6Ijvvpmp01AOLp01n9Up01narp01mTzal23n8al2647a7X0Rla7jojvp01mDHop5j6pq01momp01mnKo0SgJFp01AyT80en0Q</t>
  </si>
  <si>
    <t>じゅむへん箱乗り</t>
  </si>
  <si>
    <t>ok21</t>
  </si>
  <si>
    <t>乗り込み6</t>
  </si>
  <si>
    <t>0011p5apzRW880eepga2xz06a2xBG2a9p4zlaaQdClT01nnVa6vVExa6vSXBp01nowp01np7p01AOLp01npFU01dJRp01n9Sp01mT2p01mTCp01mDHp01moma7X0Rla82rKVp01mE8op5j6po0SgcSU00xUup00YJf9moNv39mtfoDdkmY8Ua1At2ia1AvIep00YKBU010khdiMrEPdkj0bRa1ATmua1AW3p8mbvFDa3gpem7jmk3G7jmkAtT013PL1mbANvdkn11F</t>
  </si>
  <si>
    <t>0速砲散弩</t>
  </si>
  <si>
    <t>乗り込み7</t>
  </si>
  <si>
    <t>0019dCGeeOYlp01ATJp01ogop016Lnp01f6Hp01ASnp01AT8LntGleamLkRGamLnyCa01t7Qp01AORp01AQhal2Btop00XrnT01fpMOoHSOir018a4t0189ralKjukalKlDt8mYfj0jnyBfqaf69xSp00atHajvCEpajvEx9ajvGpTr004jLp00qSOr00rFWp00WAgp01AUgt0189rt0189rt0189rt016gGt016gG</t>
  </si>
  <si>
    <t>6速下前トンボ</t>
  </si>
  <si>
    <t>突撃9</t>
  </si>
  <si>
    <t>001iONimTGBYt01hcOT01rGaa9bXPap01vYsa9YtHXa4DpCXa4DsjTr01qCd4pe0Saa1KgVEaov6i1p01av6p015Ui7keO6O7keRkx7keTdi7kaqXJ7kaucs7kaw5da8SXKs9kwgkQ9kwq119kwyld9013L9901drj901lLv9losahj1FGrt1kWRyf1kWTXM1kWWok1kWXcv</t>
  </si>
  <si>
    <t>上前回復弾幕</t>
  </si>
  <si>
    <t>うなぎん</t>
  </si>
  <si>
    <t>弾幕15</t>
  </si>
  <si>
    <t>001gpvU01rpLp01yFpp01xl0p00YJYp01fSJp01w0Bp01daVajw5h7ajw7X3ajvJjqajvM0ma01uTSo01AOxo0nsXjt01ewRt01ewRt01ewRt01ewRt01ewRt01ewRt01ewRt01ewRt01ewRt01ewRa01sdW</t>
  </si>
  <si>
    <t>上前界突撃</t>
  </si>
  <si>
    <t>突撃10</t>
  </si>
  <si>
    <t>000xpgT015b3L00wAhL00lQwajvBj1jn7nosa00G0Xa00IGXp00yctajv7JYajv543t00reMt00reMt00reMt00reMt00reMt00reMt00reMt00reMt00reMt00reMp00HlOp01liEp01mCNp01nWWp01pi6p00PFop00UIa</t>
  </si>
  <si>
    <t>下奥壁薙トンボ</t>
  </si>
  <si>
    <t>地面防衛失敗地域</t>
  </si>
  <si>
    <t>突撃11</t>
  </si>
  <si>
    <t>000kqQ7kdHUwj0RaKb7kdJ067kdK4F7kialT7kibqt7kicuY7kmBMd7kmCQM7kmDVm9l9YBh9la4Y59laalW9lafIO4oQ3rj9oLfvr9oLnzb9oLvCY9oLDGRxk4SCsxkdKl4xkmC3Br0084J9lamrJajuArc7kmUAPT01yHda6w6SEa6w4cIr00xRwr01AUgr01ARF7kmVFp</t>
  </si>
  <si>
    <t>0速弾クロス</t>
  </si>
  <si>
    <t>弾幕16</t>
  </si>
  <si>
    <t>000i1Pzd06dQT005ojT00gon8n78NRamKe4UamKgKPa15vwLa0MVf14phqr6N004jc9o39nA9mX5xUj0VzuXzd0720zd07Pazd08Dl9mXe8V9o3iLM8n77sT8n767V7nOV9g7nOXPc7mX5hw7mX7XsamJQLNamJSEyamJUxj7nP1fJ</t>
  </si>
  <si>
    <t>分離落下忍連</t>
  </si>
  <si>
    <t>特殊2</t>
  </si>
  <si>
    <t>000e2mo1smQqp01avdon80ehp01fQQp00hKrp00tPEU005FeU00FURp019aTp017PAp016vhp015aXT01A1wp01yGdp01A5Mp01A6rOpUGPfp00tQDU00QHTamKDqAU00xUAa6w64c8dnCPfa3g5Sja3g8zfa3fU6Ea3fWMA800DeLamKlUramKoBnamJSF5amJVm1gphsC5N6uYV0gph33DgobWS0</t>
  </si>
  <si>
    <t>遠導核</t>
  </si>
  <si>
    <t>乗り込み8</t>
  </si>
  <si>
    <t>000keDL00lPcjnPaHVT015b3ajA13sajzcS6ajzhI9L00veDp01jGjp01kK9p01m5op01nG1p01p1fp01suna00tnaa00w48t00a2et00a2et00a2et00a2et00a2et00a2et00a2et00a2et00a2et00a2ep00gHSp00pjt</t>
  </si>
  <si>
    <t>10速下奥トンボ</t>
  </si>
  <si>
    <t>突撃12</t>
  </si>
  <si>
    <t>000iPot009adp00DeLa6uzlNr004jvamogUNamoeeO9kVHSK9kRoMy9kN6uj9kIMUXa0msSTa00tQH404PU8imnONr9pyXPC9pDerI9pHu3XzcULPR7kihCb7kift37kie877kibXV7kdQNa7kdPsd7kdNj87kdL9J1nPaEE1nKH9KE00aKwj1n0Y0</t>
  </si>
  <si>
    <t>1速忍クロス</t>
  </si>
  <si>
    <t>asf</t>
  </si>
  <si>
    <t>弾幕17</t>
  </si>
  <si>
    <t>001dMIT008qft018GsjngYgWa3gQaMa01sA4p01yKxa01ydda01vwhp01A5op01qoSp01i4Ip019taajvLNbajvPyJajvNFYp0157G9mTU8M9mTE1b9n81Eh9oddxK9ocWq99pi2AM9piiIo7pi3VK7pi7XE7od2N17ocXL77n7SAt7n7WCn7ks15T7kjdVY7kaqN4EpEeNlad05tu40NOjj</t>
  </si>
  <si>
    <t>下前正面弾幕（近落とし入り）</t>
  </si>
  <si>
    <t>弾幕18</t>
  </si>
  <si>
    <t>000i3kjnkkchjpuv5lhn6X6RiognsnSphccOU01tiw9esyB79eOBFip01A4Rp01bCpp01Ay9a2TOlQa2TLEUt00e1fabU0gzp00tRua2aF2ia2aCllamKh3JamKemNp00AQ4p00Dwjp00EAhp00j6TajuSIYajuQ33GgfvWrzddtpd</t>
  </si>
  <si>
    <t>回復ラビッツ</t>
  </si>
  <si>
    <t>特殊3</t>
  </si>
  <si>
    <t>000P6Rr004BQr01jrDr01AASr00Qp9r00lk5ojvo5lo9K7WRo01yXYod07Q8o3gyGCojvoSw</t>
  </si>
  <si>
    <t>星型結界</t>
  </si>
  <si>
    <t>レートアウト8</t>
  </si>
  <si>
    <t>000lOPt00cqE608W9up00mnujoYECY6pcIIEajuQlbajuT27p00n9sGk9mHDa0ibrja0i8Klp00KMtr00mQSp00zfOU01vYua01Ay99fg3FJU00ybYa00BVWa00zg1dkvHg2p00ogRa47zdFr01vKea01xm3r00PpJN4PFAYp00yY0r01AT5</t>
  </si>
  <si>
    <t>ビデラビッツ（核乗り入り）</t>
  </si>
  <si>
    <t>解答欄魔</t>
  </si>
  <si>
    <t>特殊4</t>
  </si>
  <si>
    <t>000hhBjpE5EWo2k6c840DI0Dj08SkkomaB0xq004zBipVfXchf6ukhjjdcg84pVSVft00V4pt00V3O</t>
  </si>
  <si>
    <t>下奥界回突</t>
  </si>
  <si>
    <t>レートアウト9</t>
  </si>
  <si>
    <t>000gHXU01yFta3gNEwa3gKXAp01heCooz9ODo0ngkOT01jSPa6vQhya6vNACU013Ova1seJIa1sc3MU00S3Ra3gcB9a3g9Udg00QHmU00BUQa1rKa8a1rHtcg00zenU00JXba3g1hJa3fY8AU00j79a1rrlqa1roEug00krzU008lva1rjgIa1rgzMgoU82Bp01ATRp01APBp01AQFp01ASNp01ARJr01AUgr01ATk8oUQp0</t>
  </si>
  <si>
    <t>乗り込み9</t>
  </si>
  <si>
    <t>000e3Rs01i25s01hK8s01hJGp00XW8IpIqijIpRfjYI09P7pI09QbYI09NLrI0iDBiI0edfuI0vOGthpv0H8p00PlMjpE2m3hgbmRrhfnXHtip8Vi1</t>
  </si>
  <si>
    <t>下奥箱箱回突</t>
  </si>
  <si>
    <t>レートアウト10</t>
  </si>
  <si>
    <t>000imer004nRr00tDUp00f7qp00tEbp017gUp017jHp01APcp01ARYinOVep4oys9Aj04HCEan7fR8an7iy3a2SKFKa2SNmG7k9iYW7k4WtC7k0AWT7kdMzR7kihao7kr8ld7kmLOu7kvBUJ7p8lCB7oLn877opn1g7nXRM67nBThB7nfTaKbch91Ozd0fabN090W29nGlbcwoYydiw04CNW</t>
  </si>
  <si>
    <t>下奥副砲核先</t>
  </si>
  <si>
    <t>pratyaya</t>
  </si>
  <si>
    <t>弾幕19</t>
  </si>
  <si>
    <t>000AQTU01oIPT01f8NL15FKlL15khmajvOuu8nQac3p00E46o0JuWUoomcX3p01tzst00i4Bp019btr012uGapW3fjapW5VfamTpYXalKoRJajzBOgp01cExp00TmIt00q7mt00q7mt00q7mt00q7mt00q7mt00q7mt00q7mt00q7m</t>
  </si>
  <si>
    <t>界突反動トンボ</t>
  </si>
  <si>
    <t>突撃13</t>
  </si>
  <si>
    <t>000dYpt0056Ot00nUVt00nnzt00efKt00efdt00wwwt004PYq00Crd</t>
  </si>
  <si>
    <t>上奥7速突撃</t>
  </si>
  <si>
    <t>レートアウト11</t>
  </si>
  <si>
    <t>000i2qjnP7Hyj00j6cakr39Xakr5PSa00uF8a00rYaT01AOAad1BUdQgfnD47kmxM97kqWwA7kmtKl7kqSuMt00dJ89o3eLI9o39p29lepIs9leklLS007ygt00dJ7voyqcH</t>
  </si>
  <si>
    <t>上奥梱弾幕</t>
  </si>
  <si>
    <t>レートアウト12</t>
  </si>
  <si>
    <t>000iQMU00jUka4TU6FT01AOya9LjHma6w6RnLjuC6DjnTpewa00n8vp00UKwp016e5800BI88ocNgCU00STHp015rvanUb1sp014VrU01cTxa6vIdKU00FUJa6vbXxa3gvnLa3fY8ygphguyp00VgHU00zKJgpDjyJg00krzN1NvKzO00jYaa3fQ5ir004EJagfOu28e6GhF</t>
  </si>
  <si>
    <t>遠導核乗り込み</t>
  </si>
  <si>
    <t>乗り込み10</t>
  </si>
  <si>
    <t>001hymin7PD9g0rzqyg01bEhg01eldg01h29g01jI5g01mp1N0iIMzjnucvRO01ejRad0UxLp01wlramLjx7amLme3ajvNG44ozsabajvPyOajvRrBp01jppp01shDp01ASKE1FqVY7nldhf7ngQKw7ncveNp01axFr01zyl</t>
  </si>
  <si>
    <t>下前核先導連</t>
  </si>
  <si>
    <t>弾幕20</t>
  </si>
  <si>
    <t>000iP0U01evSj15nYPT006sT7okLmn7okP7S7mX6Cv7mXao1zd07yLzd08mVzd09b7zd09Yiantikvantl1rv6rkOhT00goka2sfyYa2sifW4pd2ep8mXgi58mXireN004jd9nKwoP9mSGlh9nKAal9mOlmlajuCRgakdIcral5C1v</t>
  </si>
  <si>
    <t>特殊5</t>
  </si>
  <si>
    <t>001huaj1stdnX013Mfp01f3FajvJjqajvLcbajvN4VaoVoa5aoVqQ1a3YK8ga3YMON41szoJT01577p01AOxp01rat9oDsDH9oVjke7oz3Tg7oDvR5w00YJOw012qJw0157Fw017NBO0115LO016sDr01exGa01ex9p00TnUr01qFBa4LQhka4LSXg</t>
  </si>
  <si>
    <t>上前射撃タゲ（副砲多め）</t>
  </si>
  <si>
    <t>タゲ3</t>
  </si>
  <si>
    <t>000i38inXJFihogs1Kt00ehjU01u6Hp01AOxp00A3qp00FFAp00CXyzd91Xza0dEGoa0dHnljoUfzMjn77uxan7fOqan7ivlp00iPgajuQjcajuT08GgfvppL61dXla3gNEw9ewWNL9eT0RWa00eynr00eyUr00A2Sp00WELp01ARNp01hgMSpcLnu</t>
  </si>
  <si>
    <t>回突ラビッツ</t>
  </si>
  <si>
    <t>特殊6</t>
  </si>
  <si>
    <t>000wzJSplKEup00HRct00wjlp00K0KamKsCJamKvjEa0mHHSa0mKoPinTzc5zcHMCUp00PDihn7cTE4o3L44p00Rf2N0E29u9kW1cd9kWfYejnCdAe7ke1vE7ke3EM7kiuyl7kmVrVg1iGoe</t>
  </si>
  <si>
    <t>癒査核</t>
  </si>
  <si>
    <t>samo</t>
  </si>
  <si>
    <t>特殊7</t>
  </si>
  <si>
    <t>000lzT700kvW7pQydp7pHJIw7pyVeD7pq7JK7phjfR7p8uKY7oYGh67oPRMd7oH4ik7oyfNr7oprjy7ogCOF7o7OkM7nY0PT7nPcm17nGnR87nxznf7noKSm7nfWot7n78TA7mXkpH7mOvUO7mFHqV7mwSW37mo5sa7mfgXh7m6sto7lWDYv7lNPuC7lF20J7lwdvQ7lnp1X7leAx57l5M3c7kVXyj7kNa4q7kElzx7kvx5E7kmIAL7kdU6S7k56C07jVi877jMtDea00us1j00iDc</t>
  </si>
  <si>
    <t>下奥弩弾幕</t>
  </si>
  <si>
    <t>ゆきと</t>
  </si>
  <si>
    <t>レートアウト13</t>
  </si>
  <si>
    <t>000tB3p00TTcon7Iyco1sdI3akNkK5akNnr4p00wwkp00FVmp00Qr7t00nqlt00nqlt00nqlt00nqlt00nqlt00nqlt00nqlt00nqlt00nqlt00nqlt00nqlt00nql</t>
  </si>
  <si>
    <t>中奥界突</t>
  </si>
  <si>
    <t>突撃14</t>
  </si>
  <si>
    <t>000vJHn2aBfbn2aD7Sn2f4tEp00Nd8p00Nczn2f6mpn2jwYCj0r0GHp00y8Fp00Q8WakW9dkakWbmtalwDv0alwGska1a9Nja1abWup01AA5p01qph9oLCTKT004l8ajHNXOajHRsVa1ae6HakWdvC9oHgjs9oCSIc919Wqi915A6m911dLs</t>
  </si>
  <si>
    <t>砲変弾幕</t>
  </si>
  <si>
    <t>レートアウト14</t>
  </si>
  <si>
    <t>000gJwp00w4Dp00x7Yp00FY4p00IDVa0Izvwa1rFDSp00LjIp00S1z4mKkBhajuMAOajuPhLp00dN7p00jaY7phdkF7pheW27phiaK7oyaWO7oyczb7oyfMT7nP6qO7nP83b7nPbgT7kvsLO7kvu7M7kr6YH7kmAMO7kmC8M7kr3uAjkVVVp815ryNN08UzaNphfdq204utKOpUJwb</t>
  </si>
  <si>
    <t>下奥打ち上げ核先</t>
  </si>
  <si>
    <t>UnknownUser</t>
  </si>
  <si>
    <t>弾幕21</t>
  </si>
  <si>
    <t>001dfqU00ACzt016xMp01iR2p015o6p01zy6jodfWeanQq2Ea1sCXra1sFEnGggg8Uw01751a00AC2a00DiXp01a0eajvKI6ajvNp59kNsA3p01ARRp01xq6anQsIAq01rt5w01b6Tw01eRpX01b7rO01a2kO01cbtO01ekC</t>
  </si>
  <si>
    <t>下前タゲ（砲乗り入り）</t>
  </si>
  <si>
    <t>タゲ4</t>
  </si>
  <si>
    <t>001dwbp01fpMimoPFPajJ16XajJ3MTp01axop01jpa9mY3ty9mYdGD9mYnTs9pqPNB9pmBhf9pvzXW9o8yJy9o8Qtxp01sPAabM98Ra1foF8a1frm4p01ACbp01ACHp01ADdp01zPqamkNu2alOYSialP1uEp01ABFp01s0Vp01AR9p01AQo4nDa8m7pqXRx7pr3HC7oqjfw7ohzR77nu36y7npGzP7npBJKjnLOtU</t>
  </si>
  <si>
    <t>下前わさび正面弾幕</t>
  </si>
  <si>
    <t>弾幕22</t>
  </si>
  <si>
    <t>0012cnU00B5Ct00K0QagfVsI8dvv5nU01yFoaggMRraggPynLggortagfT3ep00DM99oDrQO9oDh779o3VMB9o3QpF9oDmtTjn3uQIa4ulRlp01f5Op01i2samCf7SamChNOp00XW27oyPKd7oySaOajmIctajmFvxGk1iBap01b23a4uoykLgfXUX8dANnD600QGTp01pO1</t>
  </si>
  <si>
    <t>後方乗り込み</t>
  </si>
  <si>
    <t>魔鯛族の策士</t>
  </si>
  <si>
    <t>乗り込み11</t>
  </si>
  <si>
    <t>001aP3LnpioXajvG9zajvIPva01p5fp01ATEp01AT4p01ASiGd0WVfp01bl7p01jp3t014Ect014Ect014Ect014Ect014Ect014Ect014Eca9KHqDOoHKu6T01aQ6alKi9mLntWXMalKeEfalKgNo8mKXzyamLjwDamLmdzp01AUba01x9Kjo02I6</t>
  </si>
  <si>
    <t>下前多薙分裂トンボ（7速）</t>
  </si>
  <si>
    <t>突撃15</t>
  </si>
  <si>
    <t>000dYEX008kww004iCj15nYE4pMbxna2JMr0a2JP7Xam26kar017z0w005TYw007wlw0098Hw00aK4w00cmqOhKYCjOigMWEOjhpClOjMdWGp00r94a9wBE6am2916OiLBi0</t>
  </si>
  <si>
    <t>上奥射撃タゲ</t>
  </si>
  <si>
    <t>タゲ5</t>
  </si>
  <si>
    <t>000TFso0EE4Jp01ycJ809LaHp01A3SU01dHH9f2wCRgoqgtpU01tPjp01lLvoo8Shhalk1x5alk4e19eFL2ga1Barpa1Bd8la1Bqz1a1BtfWp01lgjp014lhU00oM8a1Akaka1AmQggmBpmFp01AOBgn3OrBv6vEIDU00DLya1AAvga1ADcca0ie53U00TTaa1AQCRa1ATjN7f2MKtp01AQnp01aLKp013O0p00Fp5a3g6WwU00TER</t>
  </si>
  <si>
    <t>遠乗り主体要塞</t>
  </si>
  <si>
    <t>乗り込み12</t>
  </si>
  <si>
    <t>001eg7U00pNha00tP0a2aBulgmK8qCr00q4ua3gzWsU01fAsa3gsHLp01c7O7p9iAN9p51nna3gwbW9p4SQm9p4KMx9p9zg47p9kda7pdE7n7pdCv2p01AP4T01AOxp01APAa3CS5Na3CPoRp01x5HjmbT1SamKSEia01AOxa01y8B8dWQbq9fbpWP4oVork7eFzJJT00XWR9mfVcP7m2HXva3ggm0r01ARo</t>
  </si>
  <si>
    <t>xxxx</t>
  </si>
  <si>
    <t>乗り込み13</t>
  </si>
  <si>
    <t>000kYga1envTp00Ns0X008C9p00bODj1iBeiamjOKxw004jlw005UFw007gDw008S0w00adXw00byVw00cTUO006c4GgfptTa1eqcSamjRrqalw6avalw8QrO008ldO00aumO00cDv</t>
  </si>
  <si>
    <t>上奥射撃タゲ（的防御）</t>
  </si>
  <si>
    <t>タゲ6</t>
  </si>
  <si>
    <t>突撃16</t>
  </si>
  <si>
    <t>000nXIjpcRzAj15oiyt00jFwp00m4oigt1qlhokTt9p00ImKalWRmHalWU3FapuOcaapuMjgaphxcap00FXpp00ED6p00HiIin70NCaiyBfdp00zL5p00si2a4Lgksp00mjAaiyD7XaiyF0IGnXXCiSkICe1gnTzr2gnTG9M</t>
  </si>
  <si>
    <t>逆導連回突</t>
  </si>
  <si>
    <t>もちょー</t>
  </si>
  <si>
    <t>特殊8</t>
  </si>
  <si>
    <t>001fpdan8e0YambL1Iq01ATRambNHEan8gGWq00Y12t01gubt01gubt01guat01guat01guat01guat01guat01guat01guat01guat01guat01guat01gua</t>
  </si>
  <si>
    <t>下前新幹線突撃（13速）</t>
  </si>
  <si>
    <t>たすまさ</t>
  </si>
  <si>
    <t>突撃17</t>
  </si>
  <si>
    <t>0018pUimP9SRp01AUda1x7yya1x5Wca1x4kPp01AT4p01ASx9oyQCl9oz8y8N09JOJjnpMJLp01pQWaksedsaksgTop01AS3p01ARwGggosAp01aNRq01iAxaeEpBET0075hp01ATFaoqEt1aoqH9WaeEsiA7kjbMP7kjaIg7kj96T7kj5BM7npslw7nptWS7npxbBgpVJg6Op4RjM</t>
  </si>
  <si>
    <t>下前核先</t>
  </si>
  <si>
    <t>弾幕23</t>
  </si>
  <si>
    <t>000gFKzd07yE1nP38d1nP6lS1nP7Xet0085b7kifsx7k9toc7k0zg67k9qat7k0xnl7k9ohK7kifc97k9rvr9pcDiB9p45oi90quLM90mmWU9kRiB3amKeBFamKhiCa21KRra21Nys40dCMcp00vIs90qD6Kr009XMa1A6aa708RMv9kRrcp9kRA4qj15nYK80ekjU</t>
  </si>
  <si>
    <t>1速クロス弾幕</t>
  </si>
  <si>
    <t>弾幕24</t>
  </si>
  <si>
    <t>0011UqU01yFoaggLg5t00O1tU00AxQagfSvoLfaRmILfbjggaggNW1agfPOw8cNjPNp01tPRp013L9p01gqJp01j6Np00RdUamL2wXalFzvla1sk6Ya1smN2amL5dTalFCchp00Crc9p4wOA9p4Ccs9p4Hzd9p9cGr9p9i4lGmKA7ijmoQ9bp01hLep01ixNzd0P6B7p95Hdv9KyMo7p973g7p98oc7p99J87p9b557p9cq3</t>
  </si>
  <si>
    <t>後方乗り込み（+正面弾幕+忍）</t>
  </si>
  <si>
    <t>乗り込み14</t>
  </si>
  <si>
    <t>001e4fp015HDp01e2xp01mn2p01uHwp01z1pp01x9Kp01APOp01AQMp01ARQt019L9t019L9t019L9t019L9acMRvYT011HeLnCHsd8ngHkIalXmeOalXoUKjnQeeBajvIjcajvKbWajvM4HancJYNancMFJaoR6u3aoR9aYGggiiC9nH3Yk9nHmg57p4W9ROoHYIWOpR98Wr00YKk</t>
  </si>
  <si>
    <t>下前弾幕突撃</t>
  </si>
  <si>
    <t>百景</t>
  </si>
  <si>
    <t>突撃18</t>
  </si>
  <si>
    <t>000fkn9l5vPF9l5KBv9kzFCz9kzUop9okLmA9oGRU59oGWKa90m62D90IcA890Ihqdp00suGp00tP0amKdNuamKguqa1rwaXa1ryQV415tn89oH2Af90Imgi7kqUSo7kmxdw7kqX2x7kmzmF7kr0bG7kmBvO7kr2kP7kmDEX1l5zAn1l5Eqsj1NrqV</t>
  </si>
  <si>
    <t>弾幕25</t>
  </si>
  <si>
    <t>000i3hU00dJ2amJVm2amJY2WLlEYfbL00gWdp00j8Rjphhzz9hGxd39gXtKCgliOsbgmJVm2O0mkA9G004j4r004jB8juFP7p00otBp00DhjU004l5a004kxa0071tU00os8p00tPEp00j5UdjuFP7U01991a00n7aa00pN6T01fQQa3gsGPa01991gpi7RVa6vK6va6vLYga6vOVDa6vMfHp01iynr01ARO</t>
  </si>
  <si>
    <t>乗り込み15</t>
  </si>
  <si>
    <t>弾幕26</t>
  </si>
  <si>
    <t>000i30io7ya3zd91Xxp00iOYjoUfQ5ajuQiUajuSYQGjuKV4ap8BFGaolcaKap8BGXap8EnV70IdqI710UeH7oy8dip00rHU7oybqV7kmEeg7kihTm7kdUzt7k9yfA90zoVP910Ygzg2eJ51EokR2sO0v0col8S61qld0dtE</t>
  </si>
  <si>
    <t>中奥正面</t>
  </si>
  <si>
    <t>弾幕27</t>
  </si>
  <si>
    <t>000qmdinGgxlh4tmmfzd0joaamKw5DamKyLza1ETTka1EWAizc45Uk7oUd8PT004ke8nOV9K7oPSeRp00I5Mp00dbl7kinwE7kiqKm7kitY97ke08a7ke3lT7ke6zD9kRKy09kRGMu9kRD1Y9kRzgw9kRvuC9kRrJ74phyv4jn7nl29kRnXB</t>
  </si>
  <si>
    <t>癒繕連弾</t>
  </si>
  <si>
    <t>弾幕28</t>
  </si>
  <si>
    <t>000PDUU0146hp019bVLpvkm3Loz38vLkrU8up019cwM017jejnPX48gnPTzPgljHvl9gCl5z9im62Ldhlox0diMwvqamKTuQamKWbMT01fS5a7eLGsa7eOnop01exHU01fQRa3gvnLa6vKUna6vMN8a6vOFSU012rOa166NJa014k2G00O0w3018nNU01nXma16rfHa01oL0p00O14</t>
  </si>
  <si>
    <t>進行乗り込み</t>
  </si>
  <si>
    <t>乗り込み16</t>
  </si>
  <si>
    <t>000iT1imJQ3LhnOX6NT008pBad05sQD04ChaSoCqiFajuP1IajuRHFp01ARJp00O0Pp00O3bp00xGep01cXxaold2UaolfIQ4oyqgBr00xFAjnt91rp00O4lp00O217kmBBx7kmEPg7k523j7k55h27p8nLK7p8r0t7oc8Hm7ocbV57nfSCX7nfXt3N0921BajuDcB</t>
  </si>
  <si>
    <t>癒繕核先</t>
  </si>
  <si>
    <t>弾幕29</t>
  </si>
  <si>
    <t>001cGtt0131ep017P6amL8KxamLbrtamKLYbamKOF7p01gXTp01m6Ep01AQAp01ARrr01q77t019cAt019cAt019cAt019cAt019cAt019cAt019cAt019cAt019cAt019cAt019cAt019cA</t>
  </si>
  <si>
    <t>新幹線突撃</t>
  </si>
  <si>
    <t>突撃19</t>
  </si>
  <si>
    <t>000QImX00ECC600IDY600AAcw00AAcw00Ccxw00DNTw00Fqgw00H2Cw00IDYjnPGVha0J57wa0J7Nup010A7aphY2Mapi1IFp00Nd0ajvnP5ajvl99Gjvh7fp013MFr01e38a01hwHp01580r01AU5</t>
  </si>
  <si>
    <t>魔撃タゲ</t>
  </si>
  <si>
    <t>℃</t>
  </si>
  <si>
    <t>タゲ7</t>
  </si>
  <si>
    <t>000dYpjlEWBIjnPaUkjoUcRfjmK2vXt00pgjt00pgjt00pgjt00pgjt00pgjF00rFQymjB3jp00AOep00zdqp00xS1r00px6</t>
  </si>
  <si>
    <t>ネッコミーミ</t>
  </si>
  <si>
    <t>突撃20</t>
  </si>
  <si>
    <t>000e1Ny004lOt00fE5F00e10jpDgn4jnt9fvt00awTt00awTt00awTt00awTt00awTt00awTt00awTp00xn8p00Q9np00GKKr00yHv</t>
  </si>
  <si>
    <t>中奥高速聖贄</t>
  </si>
  <si>
    <t>突撃21</t>
  </si>
  <si>
    <t>000KeMU01goDjntFb0a3gxgwa3gzWsantJJCantMqya43Cmva43F3s41s1xz9eOm5t7eFxAAgnQ4cNp00TTW615RObr00rto7oUkow9p48Sp9p4gWct00rqf7oLHcR7kiDDJ7kegM47k9SUl7k5w3E7k19bX9p8OhY9kWaiY9kWp4x</t>
  </si>
  <si>
    <t>1速クロスラビッツ</t>
  </si>
  <si>
    <t>弾幕30</t>
  </si>
  <si>
    <t>000W6ST01bCIp00YsQt00VPJp01deoapr0Yrp01hvxajRxU9ajEnmMp0186sp01A1L9mtilva2bnzOa2bkSSzcIatejmKRTPGjvk5T9oltpu9olMul7oh3k6U00QJE7pDLhFa2fo8SdjRmTSdjRlyWO00Uvep00W88a3Yk7Pg1wgEFapr3FnijRt6y7kvXV27k5QgO</t>
  </si>
  <si>
    <t>中中複合</t>
  </si>
  <si>
    <t>HAS</t>
  </si>
  <si>
    <t>特殊9</t>
  </si>
  <si>
    <t>000RfL60ErnkU00hL6g00hKy9lnkUB7kVTrWa1EBSJa1EEzFU004kHa1Eosla1Er9hT00dXM8mXdRx8mXg1GT012cv9mteia9moPSG7m7cyW7m2Oatp01aKnp01osrop9yHto0Sgutp01ot2ajvr4q9iUlv8p011lBr01AREamKJhkp011mkp01f4Qp01otC7mC0677mxBqfp00QWyp01ouddjuAsF</t>
  </si>
  <si>
    <t>界砲散弩</t>
  </si>
  <si>
    <t>乗り込み17</t>
  </si>
  <si>
    <t>000D0To01ntAp01AOxo01AOxT00VRD6ppUE3U01un6a1FSNz9eOAkkgnQirE7mxzk69mKMyqU00x5ma3fNVHa1EVeTU004kAa1Eosea1Er9adjuAsygnPqfQajvbtzajveayaolut0r00QtiU01aM1a3guki9hHug1gnPXzDp01uEjp00VLU7eFLPr</t>
  </si>
  <si>
    <t>打ち上げ魔ラビッツ</t>
  </si>
  <si>
    <t>乗り込み18</t>
  </si>
  <si>
    <t>000e3RjmBh3LimSExEp00iROajquyEajuQC9laTkFQl6uALBl96cAxSmX4OpOpUQf1OpQt6Vp01ARPp00XoQp00wO9p01APvp00PVcp01fUjp00TrJan2QEvanxEbyp00W67r00cIqa00vfvr00wRpp00wBya00syz4nGvTK</t>
  </si>
  <si>
    <t>下奥戦連</t>
  </si>
  <si>
    <t>特殊10</t>
  </si>
  <si>
    <t>000iT1imJQ3Lp01AROp01gcqp01gbrp00sxNp00wRUp00Uvdp00sw1U00cGla1Ey9Wa1EAPTgoy9jgajuP1IajuRHFa3fMVKa3fPCG4ocqqjr00wRz7oLoJt7nXXX97oLtzy7nY3Ne7n2Dfu7nbtlJ7n77P17kmEit7kiiLK7kdWg27k53EF7k0H8W7jVlCeN0hIvSD04C0Ljnt91rO00iSdp00Uwcr00Uu4</t>
  </si>
  <si>
    <t>導乗り核先</t>
  </si>
  <si>
    <t>弾幕31</t>
  </si>
  <si>
    <t>001bDH8pi7qRp015I9alKcdea1x6dA8laWfGanyh5zt01aQ0ajvGqrLntBeKT015Hyp01ruYajvJ7napEsKKapEvrGa01wNKp01AQcLngPFWGeAT8Djo8Qdst01azst01azst01azst01azst01azsp01jWip006YEadmjudp00kHLr00588p01bBYaiqhUQr010SQr004RH9npBKip01ASFp01ATcr019dhacE3dPr013Qi</t>
  </si>
  <si>
    <t>下前トンボ（6速_砲）</t>
  </si>
  <si>
    <t>突撃22</t>
  </si>
  <si>
    <t>001kYeU01q4PampacUamLgelt01adCX017NQO019pFO01byOj16ru2a3gKbua3gMRrajvEcWajvGCu9fby1DamLkgfw013v3w0157nw016IJw018l6w019Wsw01byOaggoapq01sLma6vFhv</t>
  </si>
  <si>
    <t>上前タゲ(砲ラビッツ入り)</t>
  </si>
  <si>
    <t>タゲ8</t>
  </si>
  <si>
    <t>000P6R5oqFt05ohSk55mCtCd5o0eIW5oqCvFs01y985odsv45peaxC50aktl5nUQ4551oiHy5num6j5lTtov5mGXt85l2zj3fp41YDfp99xdfphrQsfp06gG51sF2s1l6taT1lXlVI1lnW1D1msTVI1nPvTF1mjXVJ1nyiVU1oyNBj1opU0U1oyxuHfph38g</t>
  </si>
  <si>
    <t>無力系パワー爆</t>
  </si>
  <si>
    <t>レートアウト15</t>
  </si>
  <si>
    <t>00147wjoqd3tt011GXt011abt011H0t011qAt017QOp01to1a01w4pa01tntp01tmMa01wzWa01tT1p01hfqp0172ip00W5RajRFrAajRDPeajRCdRp01uqa9p0BHI9p0qWY9p0gtD9mTQ6S9mTFm99mTuBpp00LlTG00MGkr00YdTE16bs3</t>
  </si>
  <si>
    <t>下中正面弾幕</t>
  </si>
  <si>
    <t>弾幕32</t>
  </si>
  <si>
    <t>001hw8U01vwiL3CPbeL3yqXzLlxrJbp01zhBU01fQRa4HChCdhlO5gdiMVMignQk86glk8QM9gCKCP9imvjDjnucslU01A30T01nVta6vQhPa6vSaAa6vU3la6vRDoa6vUkkp01nW4GmKTtfamLg13a01exea16CwaamLmGSM01xEHa16DTUp01yFSO0ERYCp01avRr016tor01xmX</t>
  </si>
  <si>
    <t>中前進行乗り込み</t>
  </si>
  <si>
    <t>Unknown User</t>
  </si>
  <si>
    <t>乗り込み19</t>
  </si>
  <si>
    <t>000jmip00FUHp00xRyp008kxr00vYaN0zsEVld0g92g9XfcpzcQoXdD090QjO08Yvl9l5yvN9l1pSX9kE8399kzYqjxjQHxdxkdODi1kIKL31kINYL7kmuwA7kmw8W7kmzmFjnt8UIamKhiBamKjYxa1rCSQ</t>
  </si>
  <si>
    <t>上奥汎用空爆（核入り）</t>
  </si>
  <si>
    <t>弾幕33</t>
  </si>
  <si>
    <t>000dYMU00lLhU00umRU00KKRU00T64a00jlEa00lepa00n7aa00oYUa00qRFa00sKqa00uDba00wvVa00HNsa00JGda00LyXa00NrIa00Pkta00Rdea00T5YT01AOCa01AOxa01yVMa01x42j1rlWpgpV01hgpUXFjgpUVMydjuQila0mrh6djuTw4a00UXJU01hL8a01iPaa01gWpa01f4E800umM</t>
  </si>
  <si>
    <t>上奥散導乗り込み</t>
  </si>
  <si>
    <t>えにーぼ</t>
  </si>
  <si>
    <t>乗り込み20</t>
  </si>
  <si>
    <t>001hygjjAihXt01azit01aziU01ixNp01fUHp01qVPp01ASIp01ydwp01vxkp01y8BLhlt9daeOtBuaeOwiqL6vCoOg01jSK7knzsH7knCGq7od1YP7ngMIC7p9l687od5dy7ngPWl7p9ojQ9mKSde9mL9kP9nUn8j9nUDfU9p4R3o9p58b0G015b3akWUjqakWX0napEtPLapEwwH</t>
  </si>
  <si>
    <t>下前弾幕突撃(導ラビッツ入り）</t>
  </si>
  <si>
    <t>弾幕34</t>
  </si>
  <si>
    <t>001cb5t011Xfp01zidp01AlOp01wzAp01mThp01cGuajJ7xUaoDJT2agGTvU9kJEWq9mbHOn9ncrcTg018GWN0rE0Gt012KK40jdCD801xWV9nHcjw9p4XuP8pWdxY9ouMPAa05YjJr0146b1nyqLX1nct5E2019eJa0eNAza0amGY7l2er51nCQAY1lFYin</t>
  </si>
  <si>
    <t>下前正面核</t>
  </si>
  <si>
    <t>レートアウト16</t>
  </si>
  <si>
    <t>001dMQp01AUeamKYTGap9yg1p01ATAp01wAEp01q8zap9AVYanu634p01bCjt013QRt01gumt01e4et013QRt01gumt01e4et013QRt01gumt01e4et013QRt01gumt01e4et01a2F</t>
  </si>
  <si>
    <t>下前新幹線突撃</t>
  </si>
  <si>
    <t>突撃23</t>
  </si>
  <si>
    <t>000u71t00bPtjmKlRip00Q8Eq00Nsga3fUEfa2SVC3amKADVamKDkR7kmSbd7kmRDq7kea4c7ke9wp7k5iSn7k5ilA7kvJm27kvIOfU00Hx5LfSG2rajvfdm8d0FFpLfSmWN9kVVAD9oydPL9kVLnb9oy3CjxjVwO2xk5bT99kW4DD9oylSL9kWcHr9oytWzr004ju</t>
  </si>
  <si>
    <t>上奥弾クロス（後方乗り込み入り）</t>
  </si>
  <si>
    <t>弾幕35</t>
  </si>
  <si>
    <t>000mDqjnPfNFlgfsLQapMlNzapMoux4o3Dxjang8Tip00ybsU01vIdU00XFRU00odLa01x42amLh2wa00YJTa3gczS800YJTp00XGTa0i20ba0hYjfg00lwig00nFrg00qCLp00VAvp00WDka1oj4Fa0WJxdr005byO004mPO00cH3p00W7nT01lvda3kXlVa3l12Rv6dPHG</t>
  </si>
  <si>
    <t>特殊11</t>
  </si>
  <si>
    <t>000wAHX00vgEU00kqejo3E4Qajv6ohajv3Hlp00aN1G00dd1p00xUlp00tATp00E5hp011EIp00WTOp00SSSa00G0Da00IGBp00QtYp01ARTp01s1OO00szbO00vg7O00xW3w00ruBw00t6Xw00uIkw00wkGw00xW3LgBqL3Li3P8ta1NvJea1Nt3iagfB2O</t>
  </si>
  <si>
    <t>下奥タゲ</t>
  </si>
  <si>
    <t>タゲ9</t>
  </si>
  <si>
    <t>001dwsjozhG4a1sHO7ajA8k2p01c9Wp01vMkp01ATKanlBI0ancKxba1sF8b7kamLa7kanPJ7k623C7k638c7oV8Vn7oz9T67odaQOad10UlajAacMajAc5y9p4N169oVfEd9nYXXsr00Xpvp01ewCad13Bb9o8wklg01iDvzcVBaTzd17Dtbpmy44bpmAK0p01ku9G4HmaHOpR996</t>
  </si>
  <si>
    <t>下前バックアタック弾幕</t>
  </si>
  <si>
    <t>弾幕36</t>
  </si>
  <si>
    <t>000tzea1rxMya1rv6CdjuPuXP0RjmNa1rJlca1rM2b4oyz4Qp00f3na9JVAd9l5CxH9l1hPa9kVW7C9kIOga9kEtxC9kA8P57ke3lm7ke5uv7kivzU7kixJ47k9EFu7k9GOD7ke7U37kea4camKohPa6vnMQa6vqtMT00QVQr01AU37pd2tvj1ET4EU00np8</t>
  </si>
  <si>
    <t>下奥連弾（星乗り入り）</t>
  </si>
  <si>
    <t>弾幕37</t>
  </si>
  <si>
    <t>000goW9l9UA89l5zkc9l5DSF9l1jYjlgfrTrp00vaXamKf9samKhPoU01tPt9eFL2g9fg2kLgozl5Ta1OGuhp01AOxa2SDS0r01fTfa01jnOp00tPy7kmzmF7kibqp7kmBfq7kidja7kmD8b7kifbU7kmEcK7kiggu1nP37U1nTv651nTwHrj15nYvE1rfLa4phox2</t>
  </si>
  <si>
    <t>上奥空爆（砲導ラビッツ入り）</t>
  </si>
  <si>
    <t>弾幕38</t>
  </si>
  <si>
    <t>000kdFhnXQFLt007Bop00fmtimSGpcG00bQOp00Ndkp00L4Xp00Jtna00uHca00xobamKhS6amKkz7p00tUaa3fNIQa3fL2TajuGouajuDHAajv3G44phgf0p00IpCp00zf2t00ikWp00Oxtt00ikWt00ikWt00ikWt00ikWt00ikWt00ikW</t>
  </si>
  <si>
    <t>中奥繕突撃</t>
  </si>
  <si>
    <t>突撃24</t>
  </si>
  <si>
    <t>000uGuU00kufU00MGUa1nykTa1nws9a1nuzoa1n4vNa1n2D7a1n0Km400PnjN0MLkBp012sD9kIK1lp00AAnp00WkhT00Ntma1nxLna1nvSCa1nu0Rgnt9fAgpDkVPr00BDOGnPpHP82aYnCgkenhjdjvjOSp01APwp00ASqO0r39IjnPqPcp00Elkp00pOk8lFuba</t>
  </si>
  <si>
    <t>遠導砲核乗り込み</t>
  </si>
  <si>
    <t>乗り込み21</t>
  </si>
  <si>
    <t>000ihRt004zAt004Q1t004jdt0057p9liJ4e9kVHl19kVPoN9kVXsA9liR819lj0bNaopBHba1iMwka1iKDz7k504S7kidjd7kvqxx7k546J7kihl47kvuzoin6SLPp00wMEp00Dw2p00CbEj15ofTr004RpamJPYuaopyJQa1iJixp00LiBr004Rp</t>
  </si>
  <si>
    <t>回復空爆</t>
  </si>
  <si>
    <t>弾幕39</t>
  </si>
  <si>
    <t>弾幕40</t>
  </si>
  <si>
    <t>000wjGimBlSLigTAvnhpqaVut00vdSp00LTtp00MH5p00OiPp00P6ra60nr8a4puJraoufJtaouiqpjopG3PjmfvaLNpHMUgEoQ00wGgXKY5alao6oalaqMlaaTjSbT005sPa3FYl6U01vbh9eKc7Fa27kO1</t>
  </si>
  <si>
    <t>核回突ラビッツ</t>
  </si>
  <si>
    <t>特殊12</t>
  </si>
  <si>
    <t>000rWXy00tidt00mQjj0MYb1p00JWBp00DfqE0mne1F00HgFr01ljDj1AuABjoHirst00sKqt00mQjt00mQjt00mQjt00mQjr01ARE</t>
  </si>
  <si>
    <t>６速３枚壁</t>
  </si>
  <si>
    <t>突撃25</t>
  </si>
  <si>
    <t>001p3Fp01vwwp01AS9p01AQNp01APyr01zz0r01eOOt01fV8t01fV8t01fV8t01fV8t01fV8t01fV8t01iC4a1BuVDa1BsfGamCz39ancLjKajNyXkajAj35jom4qcGcE9SrFiImwqyiInCJ</t>
  </si>
  <si>
    <t>高速聖贄突撃</t>
  </si>
  <si>
    <t>突撃26</t>
  </si>
  <si>
    <t>000LlkU00Ceip01jG1jopVSGp00IClGjvcMYr00H3tLp030wLm6Otdp00IFsp01bjyp01sLvU011oldjvuiAa2xeNga0n78U9i8ofw9gP5PygmokcDa26qeQamKtbcO0vrSrU00SCea00TWEa1s4xr9hu0oGdh7XFtT015nva6vxt1a6vA9Wa2TfG9a4lpgVp00T6fgopG42U012Har01aufa0IGcXp00SzIr01AOx</t>
  </si>
  <si>
    <t>乗り込み22</t>
  </si>
  <si>
    <t>001izNT01lfT801jmBj3l1AUOpMVeaa3CABJa3CDiF8pijHSr00UHAGnl1mdr01dKzamLdOJamLgvC4pVVNvN22Fe0gnQbcFT01zJXa3yodKa3CPUwp01zKw8dAQRKa3CS5ha01i3kdmp4iOU01zL7p01zLFgnh8kP9eOFb37eFQGa7f7i9OOlsMC4</t>
  </si>
  <si>
    <t>核導乗り込み</t>
  </si>
  <si>
    <t>乗り込み23</t>
  </si>
  <si>
    <t>000i5PinfGgRp00wl240VIYla0IvtEa0Iyayp00mngakzUs9jphhC8N0dkjdN0dxKh7oUdem7oUgs57oUbC0p01ARFp015alp00LAjp01exj7kdPxc7kdUnh7kdR9y7kvsMm7kvvcT7kr8S07kvrYbO00iTAakzX957ocb7T7oc6hO7oc9vx7noGA47noJNM7noEXH</t>
  </si>
  <si>
    <t>二連核</t>
  </si>
  <si>
    <t>弾幕41</t>
  </si>
  <si>
    <t>000iAhU01qBCjp44ls6pHyV0t00hfc60hLHcp00jDmakimsjp00xSlakiuwfp00u97ak9DmHa0IyEzGipHmXr00b6dabc7AbzcyJlrzddxaRa2bEYLa2bCiPp01aOl9eXkMjgmp7vTgpiljB7eFHNxp01de2r01ARaL5E22bad1ysbr01ATa</t>
  </si>
  <si>
    <t>ビデラビッツ</t>
  </si>
  <si>
    <t>乗り込み24</t>
  </si>
  <si>
    <t>000hub9f2QvY9eOAR7U01tPla0JBjD600711j0RaKEp00ixtakVULEakVXsAa1rwYJa4kNtrt00b2D60m8JeU007PnU00WA7a1s8MfahlQXv9fb9yPa2airva3flJoan6RImr01ASna00Ycsp01AOxp00OlvGjuKE5amogEhanPkR2</t>
  </si>
  <si>
    <t>乗り込み25</t>
  </si>
  <si>
    <t>001e2NjnyBeoajvIhKajvKavajvM3gp015pNp01mSoT01ehua6w5AIp01ycPp01zgUp01A4tp01AR5ao0hcGNpmny0L00YNip01w4jajuAwQp004iCp004k5ao0evKp01APsp01AQlr014AMt01eQ9t01eQ9t01eQ9t01eQ9t01eQ9t01eQ9GjvwGQ8ngLQdalXtrf</t>
  </si>
  <si>
    <t>中前トンボ核突撃</t>
  </si>
  <si>
    <t>突撃27</t>
  </si>
  <si>
    <t>000XFnj0Nigea6vGBoa6vJikT01fkaa4LYlha4M22dp01c72p00svsp00EBa9kW2vn9kW6xh9kRKOJ9kROQD9kRSSx9kNyb09kNCcT9oPX5f9oQaaW9oQmgEaoutWmr00TnWp00vaXr01uTS7k5yu57kenM97k5A6r7kepos7k5tUo7kejds7k5vwU7kekOT7k5x997kemrb7oLLeG7oLMQ37oLQBy</t>
  </si>
  <si>
    <t>スネ吉</t>
  </si>
  <si>
    <t>弾幕42</t>
  </si>
  <si>
    <t>000Kh1T00WmG9mBRzm7mkfAAa1JHjla2bbsVjoyKnRU011ULa2bdBta2bgipdjvuieU00w2U9jdmH07jzpuMa1EQHla2OojkU00WAQ9lf9PVp00NstGjv8v6p016sPp00Eksp01xSbp01jVfp01cWYU00aw2a21xHQa3OJ1Qa1nILCdjuDGF8jv2Tudjv11J60IQ8cp01bA98ouwE6r01AU6</t>
  </si>
  <si>
    <t>零速砲散弩</t>
  </si>
  <si>
    <t>乗り込み26</t>
  </si>
  <si>
    <t>000Bp8t00wiBa00LlRa00O2Pp012cLp01qF6p00O0FajvbKghng039p01gGGGjuTgLt00w2dt00w2dt00w2dt00w2dt00w2dt00w2dt00w2dt00w2dt00w2damKQNYajvercajvirHa01qEy400rGWp00pOJr00Fa5</t>
  </si>
  <si>
    <t>中奥壁薙繕突撃</t>
  </si>
  <si>
    <t>突撃28</t>
  </si>
  <si>
    <t>000i1jt004jbt008Btj0RaKb7kdDSz7kdGzv7kmwpm7kmz6ht00cDn9kMSQ79l9Uzk9kN1TT9la3D79kN9XH9labGU9oLcOs9oLkSf9oLsW3p00u6Yp00vYcalO0BQalO3iMa36Tgta36VWra8Wp6Qp01A5XO00iNRr01AlM</t>
  </si>
  <si>
    <t>三速クロス（射玉入り）</t>
  </si>
  <si>
    <t>ファルケンボーグ</t>
  </si>
  <si>
    <t>弾幕43</t>
  </si>
  <si>
    <t>0018pYp01ARPp01sP0p01pSva1OCwVp01sNEanujt6anugMap01kJLp01cFSp01caoakePvijoqtb29nl3ji9npCgJakeMOma1OAEba1OyLq9phY6b9pIx4XintK6J7pRsOs7pN0zW7pMXXy7nCYD77nCX1I9pN4517k636x7k1G2Y7k1IJ29olLa69ozhEU7nCTwI7oI27M7oza97p012JA9nyBeI7oz6Uq</t>
  </si>
  <si>
    <t>endless田中</t>
  </si>
  <si>
    <t>弾幕44</t>
  </si>
  <si>
    <t>000e3fjnkl3rp00h1ta0Eewq4nxD7FipuglvamwWoL9oUcph9phjeX7pheVF7phhT07phcw8p00xWep00Tr4a2f7uCa1ejgRp0104zp011T3p00pPD9m23I39nfQcwN0mh7M7nP6a47nP8Q07nPbgx7oy9RS7oybKD7oyffK7kr29g7kr4yN7kr7w870hRnl70977bp00aN7p0116Xp011ov800Gydr004mY</t>
  </si>
  <si>
    <t>飛翔砲核先</t>
  </si>
  <si>
    <t>mm12</t>
  </si>
  <si>
    <t>弾幕45</t>
  </si>
  <si>
    <t>000i41t008Uz6plvRop00iS4joLrolGmwFrualFa0Xp00hLlalFcGTalEWTCp00w1PU00wzRa2aGUBU01rWzp01yFoT0116b60uWfngnue2van8cjia2bGkJa1O9HHa1O71La1NHSka1NzOBgopBdMdmoJFSr00afE8ke8vep01ikHp010zSr00LUmr01AOxp01ASy</t>
  </si>
  <si>
    <t>ビデ</t>
  </si>
  <si>
    <t>乗り込み27</t>
  </si>
  <si>
    <t>000wNcp00f3naphMIxaphPpta3fVsD41rMPz9kVO3O9kVR199kVTXt9kRyrK9kRB8G9kRE639kNizp9kNlwG9kNou27kirOw7kisT57kitXD7kivzY7kiwEy7kixJ87k9DRq7k9EVX7k9G1w7k9HCS7k9IHs7k9JM3p00YOEj15E7cr01ARup00MEcilF0Ac7p42qH7p3XVA</t>
  </si>
  <si>
    <t>連弾</t>
  </si>
  <si>
    <t>弾幕46</t>
  </si>
  <si>
    <t>000hOrt00ekAin2t2xjmaPA6akEu9b7kr42UN0hKF0p01APgp00UI8q01ARYp01agap01rYkp011psp00wQDakEwP7p01j9Sg0ma93T00xUA8n7k9x7kr7gD7kr2qy7k9sp77k9nz27k9qMK7pq3rs7oYyK57oycQ77o7I9J7nGmfL7nfRyoO04xaha1enj4a1eq00p00sj74plOHm</t>
  </si>
  <si>
    <t>加速核先</t>
  </si>
  <si>
    <t>弾幕47</t>
  </si>
  <si>
    <t>000fnajoybbDj0ImzlamKb9QamKdPLyjuM2Et00cWmt00e1Vt00hMxt00hMxSoU1mUp00coDGjuEuHFpyQRip00lMKp00sxDp00tS2p00wyop00xSHp00ze1p01ARYr01ATsp00Ayk</t>
  </si>
  <si>
    <t>中奥聖贄査突撃</t>
  </si>
  <si>
    <t>フォレスト</t>
  </si>
  <si>
    <t>突撃29</t>
  </si>
  <si>
    <t>001kKht01ikCT014QMjnQebTt01iQjajvBg9L0173tLnQ3qQ8mKQM4p01dILp01m3Xp01zuCp01Aigp01zeKp01yHvp01ybhp01xE2ajvNmUajvR8qajvPfFNpRu8Gp012YLG00XWka1b2PQa1b09Rp01qXca3gJavamLfc5t01ikCt01ikCt01ikCt01ikC</t>
  </si>
  <si>
    <t>中前核トンボ突撃</t>
  </si>
  <si>
    <t>突撃30</t>
  </si>
  <si>
    <t>000i3dinXJFnhogs1Pan7fOvan7ivrap8BHcap8Eo9p00j6AajuQzwajuTgst00ehtt00ehtjoybaLjnt8G3F00eMMp00FFFp00A3vjmo43cyoy50BEoCtK3p00CXD</t>
  </si>
  <si>
    <t>癒繕聖贄</t>
  </si>
  <si>
    <t>特殊13</t>
  </si>
  <si>
    <t>回復突撃</t>
  </si>
  <si>
    <t>000i3dinXJFnhogs1Pan7fOvan7ivrap8BHcap8Eo9p00j6AajuQzwajuTgst00ehtt00ehtjoybaLjnt6gvF00eMMp00FFFp00A3vjmo43cyoy50BEoCtK3p00CXD</t>
  </si>
  <si>
    <t>乗り込み28</t>
  </si>
  <si>
    <t>000iRct009c260DM4Hp00iPPGjzbe8ajuQ3najuSJjU01rpLa3gKHcgpEonMp00BoK9nxk1HU00veSa1EQr6a1ET82ap8CuSgpDwL3djv3rqaolcYVp00FpPp00JqU9o7S3a7o7Eli7nToH97oc6v37kr3YJ7kihUn7k9vQ37kimKwjoUfR69eOxTM</t>
  </si>
  <si>
    <t>1速正面ラビッツ</t>
  </si>
  <si>
    <t>弾幕48</t>
  </si>
  <si>
    <t>000iQKjnPaG1ld05Yhp00DeLp00W3Xp00krTlbxY5qla6Rbzl8EKhIalF3h7N10PWQp00zLR7kianG7kibst7kmBOn7kmCSU7kdQ1m7kdR5UalF0AbaoUvaEaoUxQA4p8BaFp01AR0p00yb9EoU7NJa15w6hvd05WX</t>
  </si>
  <si>
    <t>核戦連</t>
  </si>
  <si>
    <t>ボスコア</t>
  </si>
  <si>
    <t>特殊14</t>
  </si>
  <si>
    <t>弾幕49</t>
  </si>
  <si>
    <t>001h17X01eBBw01azbajvKYwp01A5Bw01bnlw01cbww01cYHw01dMSw01eB4w01fpfw01gdqw01h1Bw01hOMt01gsUO01bU8ajvMASajvOtDjmL3pDp01nqTp01bBAa01wSma01zzip01A6j8d19fPr01fl3r01f3I</t>
  </si>
  <si>
    <t>ガトリング撃タゲ</t>
  </si>
  <si>
    <t>タゲ10</t>
  </si>
  <si>
    <t>000fRgp00izbj1Np2yj00phcp00tPPj00vYrE0VEBTE0VE4jE0VE4jE0VE4jE0VE4jE0VE4jEcLRY3E0VF9IE0VF9IE0VF9IE0VF9IE0VDMUE0VDMUE0VDMUE0VE4jE0VE4jE0VE4j</t>
  </si>
  <si>
    <t>攻撃ゼロ要塞</t>
  </si>
  <si>
    <t>レートアウト17</t>
  </si>
  <si>
    <t>001h1o7keHtHa1b0IR7keIhS7knyEw7knzsH7kwpPl7kwqDw7k60aR7k5YmGapiqePapisUO4n3RdGajWbUPajWdNzajWfGkN0eo5q7oV4Tt7oV7Ap7oVahl7od6OU7od48Y7od1s37ntX0C7nu0Gy7nu3nuq01AUfa1aX2VagkAlUp01z0Up01xVS9oUVPF9oV7Ap9oVil99mL7YR9mKWf89mKLuo</t>
  </si>
  <si>
    <t>壁無し下前正面</t>
  </si>
  <si>
    <t>弾幕50</t>
  </si>
  <si>
    <t>000gJRp00MISp00LD3p00zwup00gHep00I6Gp014lEp01oMtp01vxft00cs5t00dwFt00dN4t00ekQt00eREt00eREt00fppt00fFNt00fFNt00f91T01gtWajvMBULpQGxdaoI7tJakj2kwamBuJaamCqd8p014DAanCHadp00duzG00c94apznCQL3fXnUvnBR4H</t>
  </si>
  <si>
    <t>下奥トンボ突撃</t>
  </si>
  <si>
    <t>突撃31</t>
  </si>
  <si>
    <t>001lzPN6vVJBT01ntAjpilnwjn87Nxp01ASqp01ASYp01ATyp01AU7a1OJxka1OGQoO01eldzd1fqSa01ARSa01ybWp01AkDp01rbFp01hvvp01m6vajvUE1ajvRX5ajvuCvajvrVzg01plNg01mER7oV8EYr011aar00Qu07oVe2Q7ozcjD7oz6VL9oV4Tt9oVejf</t>
  </si>
  <si>
    <t>近導核正面</t>
  </si>
  <si>
    <t>ゆう</t>
  </si>
  <si>
    <t>環境落ち4</t>
  </si>
  <si>
    <t>000e3Vs004j1o0aoAXopUGJwopROlkopRO4Vo01z2vopA98Pq00dr1r00dHXr00n7d4iH8vE4004Ppm09cJDeoPPll3ogIsx</t>
  </si>
  <si>
    <t>界狙機</t>
  </si>
  <si>
    <t>レートアウト18</t>
  </si>
  <si>
    <t>000iidi2JtBza1vXlr40i3kRzd05pIamT4HUamx5FKp01ARu9kE5nD9kzMBi9kzWhv1ogvdk1okXbr7k9qXL7k9m8D7k9pmr7k53zh7k4XJf7k51WV9opb7E9oPSv190dhyn90vbrQxk4VjWxk54DQxk4TrSxk505dj1iBear009aEaotHUSr00FEjr00xRS</t>
  </si>
  <si>
    <t>0速弾クロス空爆</t>
  </si>
  <si>
    <t>弾幕51</t>
  </si>
  <si>
    <t>000gsi60dlDnp008pAt00f7vU00wjwp01bPVp00oNxa6qqMVp00gtb9otQj07oy3pGp00EAsa1w0wJaou37qgntjITdke4cYT00YLDa5hysta5hB9pp009rSp01s0br00iAWalAwiQalAEmEa4p7CDjnBWtUGi3tQv7otArBp00Nfip01APw6plvRV9otzTP</t>
  </si>
  <si>
    <t>ビデ乗り込み</t>
  </si>
  <si>
    <t>乗り込み29</t>
  </si>
  <si>
    <t>001cIhjo4rt1p01vgJapvFlGapmTxJp01urAakeNDnajRNMWajvNWxGjvzaup01bSwp01kKvt01bUyt01bUyt01bUyt01bUyt01bUyt01cbXOoMmR2OoHPQX9oDCp39oDhaX7oMdIE7oMgWn7oMjTHE017SL</t>
  </si>
  <si>
    <t>下前6速弾幕突撃</t>
  </si>
  <si>
    <t>突撃32</t>
  </si>
  <si>
    <t>弾幕52</t>
  </si>
  <si>
    <t>001cIhjmGJjBt019Ljt019Ljt019Ljt019Ljt019Ljt019LjT017kdakeDpuLnGY9fGd11qJajvKIJajvNpJp01ASLp01ATSao4DhNao4FXJ9oq7X99ohBKp7oMkb67oMgWn8bbVQWp01pAT8moNKLa1OIJ9q01gbLp016c5OoMfl1</t>
  </si>
  <si>
    <t>下前6速トンボ弾幕突撃</t>
  </si>
  <si>
    <t>突撃33</t>
  </si>
  <si>
    <t>000szbm01pgX601jmkP01nV0R01lLQS1OuFja00FJHa00Dk6a00EDKa00DiLp01nF9y00x9ry00ye1</t>
  </si>
  <si>
    <t>高級ユニット要塞</t>
  </si>
  <si>
    <t>レートアウト19</t>
  </si>
  <si>
    <t>000jpK6008oNjphhB5ld09utlaOY9cl8ENMUa4PENVa4PHuUamKfcramKhSmp00hMaajuPg6ajuMzap00DiCp00HjHp00LkLimnOjsp01tm3t004nMp013OP4nPlJlp00jal7kdPMp7kdRVy7kmIzA7kmKIJr00O0E8009Ld</t>
  </si>
  <si>
    <t>下段魔戦連</t>
  </si>
  <si>
    <t>特殊15</t>
  </si>
  <si>
    <t>000dYvp00EjlooCYS4o1eyBnO004olp00hcBT01y8Ba5IDFva5IAYz8dFeJrp01pPkp01nqFp01kuk800Fdfr01gJD9l5Rkl9l9Uzj9l5GzB7kmMgyp009pc7kmJje7kmGlT7k4PoF7k4Tqz9kIwMA9kIMUcxk4PoFxk4TGXxk4Y0gxk53iyxk57AQxk5bT9zcHGUL3mBCKhr01seU</t>
  </si>
  <si>
    <t>界防御空爆</t>
  </si>
  <si>
    <t>flying</t>
  </si>
  <si>
    <t>弾幕53</t>
  </si>
  <si>
    <t>000e1f7k9fve7k9ica7k9kS67k9nPq7k9pIb7k9sp77k9xfc7k9B0H7k9EuO7k9HbK7k9KWg7k9Q3J7k9TOf7k9VH07ka0c77ka5iA7ka66L7ka8MH7kaa8F7kacOB7kagA77kagA77kakSp7kakSp7kapYS7karBf7kawHI7kawY77kaxMi7kaAcP7kaCCn7kaDaa7kaGEh7kaGEh7kaIgDt00blJt00bBR401AntEpAatNGpNoMH4mCxJPp00kdor00kKE</t>
  </si>
  <si>
    <t>弩いっぱい</t>
  </si>
  <si>
    <t>レートアウト20</t>
  </si>
  <si>
    <t>000dYtq00CH2q00vtijpUX8wj00nENh1imIs9nXLfI9oU28k9pD67v9oYvXq9pUNbX9nBO5p9oy0Fvijz9501m6cgV1n2sWG1obWRL1n7c3r1nGjJv1o7OLQt00ewip00dt0q00CHCq00CIbq00BUzp00mRJ</t>
  </si>
  <si>
    <t>上奥回復正面</t>
  </si>
  <si>
    <t>環境落ち5</t>
  </si>
  <si>
    <t>000m3FX00iOFa15Fd4a0VP6Ij04Ntgp00pwHad05prad07ic9l5Gjk40EcjKU004zKgkIu6QaoHib4aoHgijp004R6jpQLjew00lv4N00leFaoLeaBO00kXhw00ihlajQXEOajQVM4</t>
  </si>
  <si>
    <t>導乗り核タゲ</t>
  </si>
  <si>
    <t>環境落ち6</t>
  </si>
  <si>
    <t>000tnkj3fLzoa3gQrbN09d2JO00ohsU00ABjU00pk1amKmYNamKoRy800ARap01AP6p01APYp01AQVp01ARTajvQ7Ya3gNKf800JLVg00nXvN0IrGkj5q09pamKqKjamKgilamKiYip01ASHa00D3Fa00FJC4oQe0Sp009eor009dSr008VU</t>
  </si>
  <si>
    <t>下奥導核乗り</t>
  </si>
  <si>
    <t>環境落ち7</t>
  </si>
  <si>
    <t>000FcaX00CfUajvaXTajvdEP600ytR600G0Sp00FaDp00wzep00NLpjntFfKp00Yiaa1637ia165Nep00YxzaoUUcLaoUWSHp00WneGgfL2Sp00YJpw00ytRr01fRvw00AmCw00Cfnw00E88w00G0SE0mVXW</t>
  </si>
  <si>
    <t>下奥魔撃タゲ</t>
  </si>
  <si>
    <t>タゲ11</t>
  </si>
  <si>
    <t>000e2wT012uro1sH0Vp01uENonQqweU01iA5N0RPokU01pl3T017QkajvCDkajvFkggocR1ip00QFrp00xTcp00othp00HhOp00xQTgoUX9DgpE4i0g159xbT01yFqa4lS1Ya4lUHULkA3uR8jNupTalG5tka4lLn28jRxEG8pEglJU00dJGa4kCcdalEVyT8kdJicalONyda4lFX2</t>
  </si>
  <si>
    <t>乗り込み30</t>
  </si>
  <si>
    <t>001dMQp01Anrp01AmUp01Amop01AlQ801tof801rvuj0WzPIt018Gkt019e89oV6fr9oVahl9n7WCn9n81EhajvKIIajvMBup01ABI9n85Gb9n89I59oVejf9oVil9anQfQ3anQhIOanQjlfajvOdTp01hgxSoV7ApEoVil9</t>
  </si>
  <si>
    <t>査下前正面</t>
  </si>
  <si>
    <t>弾幕54</t>
  </si>
  <si>
    <t>000e2ns00b34o2wnUbogkwQMjpIouJmpQnWzmpQoKKj009WV4pdHq14093yi200f69t004mk204DiN</t>
  </si>
  <si>
    <t>界銃機</t>
  </si>
  <si>
    <t>レートアウト21</t>
  </si>
  <si>
    <t>弾幕55</t>
  </si>
  <si>
    <t>001cbop01derp01nYbp01xoBp01w4xp01uJ7p0119jt01bUwt01bUwt01bUwt01bUwjkSAGr9p0oh39p0xFO9p0H5A7p9lTj7p9p827p9slK7kjckC7kjfyl7kjiM4G00YMNakANdlakAPTia01s26a01uI2a1OGQoa1OJxkT01yIP9mLhlP9mLk2Ka3gMTfa3gPAb</t>
  </si>
  <si>
    <t>弾幕突撃/砲近乗り</t>
  </si>
  <si>
    <t>特殊16</t>
  </si>
  <si>
    <t>000i4P6008oQ6ph78Lld09uwlfajPNlhkuc57kdPMm7kdUCr7kmGGM7kmLwRp00keRp00FWbp00EC2p00DhSp00BWJp00n9np0072lp00ACAjnPaHhG0071N8009LdakzIlIakzL2HamKdQwamKgxra00zh5a00BX1</t>
  </si>
  <si>
    <t>ビデ(魔固定砲台)/戦連</t>
  </si>
  <si>
    <t>特殊17</t>
  </si>
  <si>
    <t>001bQ3p01x42o16AbfonQsEBakwnRaakwqy7U01pNpT01lQvaknIQdLmKOm0amL4JSLpW5EYp01qlRt01cnJt01cnJt01cnJt01cnJt01cnJt01cnJt01cnJt01cnJt01cnJp01mRiafbe9MafbbsRa2bEbAa2bBuEr01vvf</t>
  </si>
  <si>
    <t>上前界防御突撃</t>
  </si>
  <si>
    <t>突撃34</t>
  </si>
  <si>
    <t>000ocmX009FYY004jh7kdLXa7kdPsc7kr9As7krchoamKjbmj0Imgit004jEp00wwma15D3l6005ncw009Fuw00b1sw00cmq60v2zwp01zyqw008kwamKlRi9oUac7</t>
  </si>
  <si>
    <t>エレタゲ</t>
  </si>
  <si>
    <t>タゲ12</t>
  </si>
  <si>
    <t>001iRBT01uVfL65fo48l71Kga4uD3aLkalEna0SiP8a0SqSUr01AOxr01bzBp01bAvp01swip01kbRp01AR2p01A4tp01zgUp01ycPp01vMTp01qFOp015IwX01hxuajvOc8ajvQS4ao0evKao0hcGa6vWNia6w5R6jnyBejE3Lxe7w01deGw01fnNw01hwWw01jG6w01lPgO01deGO01lPg</t>
  </si>
  <si>
    <t>中前タゲ</t>
  </si>
  <si>
    <t>タゲ13</t>
  </si>
  <si>
    <t>001pxDj01mjiX01dbzt01rWyakeXvAakf1cwp01A21weOmSLaoDSaxaozw72a2bIuAa2bLbwp01A2Bwesmvwwe6m8hwpRoc9wpRpx79oV6XB9oV9UV9oVcSgt01dcaT01AOC8kXeQTL4lHhf7kj9ih7kjaTD7kje8m</t>
  </si>
  <si>
    <t>二速二段近乗り砲タゲ</t>
  </si>
  <si>
    <t>タゲ14</t>
  </si>
  <si>
    <t>その他タゲ</t>
  </si>
  <si>
    <t>000dYqp00vaYp00r9IX008kxO0056NO007fWO009p6O00byfw0056Nw006Iaw008kww009VSw00byfyd05p7G004oljoccn9amKdNuamKguqa1rvmNa1ry3M</t>
  </si>
  <si>
    <t>射撃タゲ/聖的落とし</t>
  </si>
  <si>
    <t>タゲ15</t>
  </si>
  <si>
    <t>000nHHt00rbNanYj46akn4uT4nYfAKjmKiWCalj4wip00xnI604yKlS0ImzHg2nGb7g2nI3OlbydAtla76GCp00DOg7kinz47kioDD7kmP0t7kmQ547kr9n17krarAp00HP8p004CV</t>
  </si>
  <si>
    <t>特殊18</t>
  </si>
  <si>
    <t>000dYpj1NotBj0mjc7joUg5XynP6SqF00ph7E0mjsvp00FUHp00BTxr01xoir01uYut00b2ht00b2ht00b2ht00b2ht00b2ht00b2h</t>
  </si>
  <si>
    <t>三枚壁聖贄</t>
  </si>
  <si>
    <t>突撃35</t>
  </si>
  <si>
    <t>000u72joHiHQ9liMhUp00b1xt00kqf9liPM29liTNV9liXPP9lj2RJ9lj6TD9ljaVx9ljeXr7kmvBa7kmw8W7kmy1H7kmzTs7kmBMd7krdSK7krfLv7krhEg7krjx17krk4NafaiXiafalEeaaP8uwr00EQ9amKqaAamKsQwp00HhRp00W3j400EAoa00Dfqa00FVmT01wME8e6H5Q</t>
  </si>
  <si>
    <t>一速連弾</t>
  </si>
  <si>
    <t>弾幕56</t>
  </si>
  <si>
    <t>000wj6j2Oo2vU00cWULmo1UuL00gruG0zEvRamK0pYamK36Ugoy3VBgmf56r9icmnE9hbFWsU00Kyea00LlRa3g4yIU00gGTa00gpXa3ftfWT00ShOa6vk2la00S1ua3gbelU00S22p00ONXp00MFLp00BnfU01yVVaoMHcdr01ABqa2kuOCdjqT1kO097mzdiLBlcp00DgJp00rbe8juEMCa6vmIh</t>
  </si>
  <si>
    <t>乗り込み31</t>
  </si>
  <si>
    <t>000e0Oj00q6Ij1AdG6j00pO0m009GMm15eRqm0zoEk9mJQgE9004kP9nG7G19oPBB6e0MwLNt004lo</t>
  </si>
  <si>
    <t>機砲弾幕</t>
  </si>
  <si>
    <t>レートアウト22</t>
  </si>
  <si>
    <t>001fSTt016epT01j8yaggwfut016ept016ept013NRj0JpvAj3gC7Pp01APdp01APPp01nUPp01aKIp01yboa01w1HaizolAakJM8zU00fCla00dsEa00flpa00heaLhUCoWamL4Yg8jvOslp01zvyg00heagoLpJYa01APip01AOxa01yHDgnGkzlp00lvf</t>
  </si>
  <si>
    <t>トンボ導乗り込み</t>
  </si>
  <si>
    <t>環境落ち8</t>
  </si>
  <si>
    <t>000lx3jdN0PTjgfM6np00bPKp00JYdp00CrJp00tzJp00kHJp00JYMp00K0lX004lA6007inR004BrR008Dmw004Brw0086ya00uVYa00wyma00yr9400yr9G00vtMp00K0Tp00B8Up00bjvvd05qI</t>
  </si>
  <si>
    <t>中奥貫タゲ</t>
  </si>
  <si>
    <t>環境落ち9</t>
  </si>
  <si>
    <t>000mA9p00SOAp004PCld06sRl9JPVWl6uAq29l5vORj0IsaW9l5GzB9l5Rkl9kE5md9kEg6W9kEqQGa00w05amKiTXamKlAT7kii9g7k4PoFa00yG27k4Rhq7k4Tab7k4V2V7kik207kilTK7kinMv8004ol4p4j73</t>
  </si>
  <si>
    <t>戦連空爆</t>
  </si>
  <si>
    <t>弾幕57</t>
  </si>
  <si>
    <t>000ly4t00dLdt00dLdt00dLdt00dLdt00dLdt00dLdt00dLdt00dLdt00dLdt00dLdt00dLdr00gozG0DQBcp00gpQajuQ1Wp00AxUajvanhp00zebp00O33a00OPFp00OOEajv51ba00PCip019skp019Hkp01s0La01t4Np00TmOa00wzn</t>
  </si>
  <si>
    <t>中奥薙壁突撃</t>
  </si>
  <si>
    <t>突撃36</t>
  </si>
  <si>
    <t>弾幕58</t>
  </si>
  <si>
    <t>001ofMt01jXjt01jXjt01jXjt01jXjt01jXjt01dfbt01dfbt01dfbt01dfbt01dfbp01AREp01zxlp01tkYp01iApymL6lMF01zwMakeWdyakeYTta01A5h</t>
  </si>
  <si>
    <t>中前高速聖贄</t>
  </si>
  <si>
    <t>環境落ち10</t>
  </si>
  <si>
    <t>001jXPX017CkajvOKzajvRrvjnHpKcp01AUgaoqF1oaoqHHkT01uVfa4uD3ap01q6K801uUHa0SiP8a0SqSUp01AOxr01AQ7r01aeDp01axSg01o1n7pzLOaw013jww01bU6O013jwO017BMO01bU67o4iRO9nCHcd9nD0sXGggmAWp00CLSp01q8r</t>
  </si>
  <si>
    <t>下前副砲タゲ</t>
  </si>
  <si>
    <t>タゲ16</t>
  </si>
  <si>
    <t>000iOM7kmyOS7kmAYbamKf9sa15xFL9lelF87kdN277kdPbej15nYC9kVIGm9kRw2k6004iCX0056St00855p004nGa4kp4Hp00AOfp00ztNw004iCw006Iaw0098HimnPAXamKhPop00izwa15AmI</t>
  </si>
  <si>
    <t>上奥副砲タゲ</t>
  </si>
  <si>
    <t>タゲ17</t>
  </si>
  <si>
    <t>000iOEt004jpan7gBhan7jida3G9eaa3GbU841rz8rp00suzr01ARE9l17TF9l1cJB9l1gdQ9l1lAF9kzHe89kzN8M9kvuj09kvAdI7kmvlJ7kmw9U7kmxKj7kmAaQ7k9iEc7k9jsn7k9l3L7k9nJI1leni31leprb1la2i9a9JORCa9JRyyj15nYvOpUVfL</t>
  </si>
  <si>
    <t>1速拡散空爆</t>
  </si>
  <si>
    <t>弾幕59</t>
  </si>
  <si>
    <t>000dYpj00m3hcmKaQYc00p0IcplMKtcoPVJdcoylDccnGrhl400q5jj00fQxcnoPDwcmszuyclWJ14ckW1XwcnC34GclSl4Ocol6MvcnxEoNcng29Dc00ocy</t>
  </si>
  <si>
    <t>裂弾幕</t>
  </si>
  <si>
    <t>レートアウト23</t>
  </si>
  <si>
    <t>000mC4q00JY6q00JYDq00K0bq00K0Iq00K1hq00K1Qq00K2qq00uY4q00liTq00bT9q01jpu4pVW7fcnQaXCn00uH8npQoLSnpQF8Sn04AkfnpVcqgcnKYD7co83go</t>
  </si>
  <si>
    <t>裂変要塞</t>
  </si>
  <si>
    <t>レートアウト24</t>
  </si>
  <si>
    <t>000m3sP113xqt00lfea00w0ca00yGaX005EU404W5B6004jpw004jpw006IWw009GhN004Qcp00yphp00B5Dp004iEp00daDjpq77kakik24akimI0</t>
  </si>
  <si>
    <t>一速上奥核タゲ</t>
  </si>
  <si>
    <t>タゲ18</t>
  </si>
  <si>
    <t>000i3Et00gsa7kdPLa7kdRUj7kdU4s7kdOqc7kmFkC7kmHtL7kmBz760dlC0jnPaG6a00sxba00veaajuRUPp00phYajuUBL4ocmTDp00D1eld09tllby2j6la6U8Ql8EMXBp00FWLp00JaJ</t>
  </si>
  <si>
    <t>特殊19</t>
  </si>
  <si>
    <t>000jmAs00Kups00KuVs00Kvrs00IDe7puGCx7puAqA7puuvQ7pur1M7pujfk7puzlY7puyhn7puvk27pusmI7purOW7pukAh7pulos7pumcC7puHqI7puFhz7puG5K7puGCx41nbJ84nYars7oUqQO7oU4hM7oUaIh7oUlJq9oYQ939oYunb9oYzcj9oYEPx9oYKdu</t>
  </si>
  <si>
    <t>上奥正面弾幕</t>
  </si>
  <si>
    <t>レートアウト25</t>
  </si>
  <si>
    <t>V01cnpU58vGSjpil44pnYRYGp3pA2da3gPyGa3gMRKpeT8FS4pmJNvT8xsIL9pdxF69pdCeF9p0uDP9p9rcx7oV5mD7p0wMY7p4YemU5VtN0a3gxgwa4HBtra4lVw6a01y8B8dFf0PakATQVakAWxROpMWiWa3tfABa5qa1C9f2DlH7eaKRBpm7FzlUpcSl8a4kFUXa4kDf2go3o9E</t>
  </si>
  <si>
    <t>上前弾幕乗り込み</t>
  </si>
  <si>
    <t>0⃣</t>
  </si>
  <si>
    <t>乗り込み32</t>
  </si>
  <si>
    <t>P00pj7o1rPkOp8jpHXophNwWaoURgYp1vCXBzcUNdVpak8SAzcUFF6zcUGJEzcUHOezcUISNzcUJXnpmjvVYpoUjB6alF5pBzd4CMkzcUPn0zd4EVsalF86x60ma7yp26QAYUgKY2Ua2b6Apa2b3TtO0ma7yzd0aMop26kzOpbHhFc</t>
  </si>
  <si>
    <t>忍連</t>
  </si>
  <si>
    <t>特殊20</t>
  </si>
  <si>
    <t>000htwj15nYvpatkIVamKi6MamKkMIpcqfXBa15wAT9kRiAx9kVPoM9kVXsA7k9kvY7kdKBo7kibGN7kmBMd7kienJ7kdPYg9p3ONd9p3WR19p8uFg1kr2RC1kr6Tw90zjga90DY8dteIXG7a15zhR7phcrj7phgtdpe0KPIthTJ5Ir3CSaiE6QB4F400ser</t>
  </si>
  <si>
    <t>クロス空爆</t>
  </si>
  <si>
    <t>弾幕60</t>
  </si>
  <si>
    <t>000xmCih3t0AinteS0ho7SQmho3tPxj00yGMj2aJzQthUaXPEpDtvIGgt0iVpfFQK6phymrea15PrmamKAoXamKD5Tajv9jmajv6CqOpVf65pnDfqhpoQwtErddQxOU8obKbwdEMkjLknAba7ef2hQ9fKysVa2bmI1roVxTk</t>
  </si>
  <si>
    <t>回復突撃（ラビッツ入り）</t>
  </si>
  <si>
    <t>特殊21</t>
  </si>
  <si>
    <t>000gFEX00adxp00serp00wfNamKeS4amKhz0a2JR0Ma2JT9Yw006bn7ki4rb7kienR7kmEcS7kr66t7kmHXqw00848w009VSw00c62w00efb60hIXD600efbt008BLj1iBdY</t>
  </si>
  <si>
    <t>上奥1速魔撃タゲ</t>
  </si>
  <si>
    <t>タゲ19</t>
  </si>
  <si>
    <t>000kHTX008lKp00cmqj0ImgLwfWHW9wfrTBMwpHxhYwpHzaJwdVtBKa1NDOuGdDNVmp008mlakVPoMakVS5Ip00BT8amjUoDamjX5zp00zdVr01AQUr013Ata1NGvtOjHNGaOjhoOQOiPYXyOipA7gOhYbfX</t>
  </si>
  <si>
    <t>上奥二段タゲ</t>
  </si>
  <si>
    <t>幕府将军</t>
  </si>
  <si>
    <t>タゲ20</t>
  </si>
  <si>
    <t>000gHfo01rLSp004iCojuAr860zoEIT00VkQU004kqa3fjPNU00hLgN0AfjKOpUGPfgoyT2lgphXhWg010mdp01ATHamLkREamLnyAp01ASoa3flIya3fnBja3fxhDa1EEzPdjuAsop00q72amKcKUamKfrQamKDWQamKGDL</t>
  </si>
  <si>
    <t>乗り込み33</t>
  </si>
  <si>
    <t>000gHvo01rLSp004iCojuAr860zoEYT00VkQU004kOa3fjQcU00hLgN0AfjKOpUGPfgoyT2lgphXhWg010mdp01ATHamLkRDamLnyzp01ASoa3flIWa3fnBHa3fxhDa1EEzPdjuAsMp00qnFamKd2yamKfIuamKDWQamKGDL</t>
  </si>
  <si>
    <t>乗り込み34</t>
  </si>
  <si>
    <t>000wkGX00eBhRpq2mkRppYVM7lELpU7lEO6Q7lEPYB7lF8YX7lF1IX7lF2Nw7leOvx7leMTb7leJVQ7leFTW7leDKm7lezIx7lewuCjpVz39q00qEqjpV3hBooM2XUooLwdnamTv9camSYnE7np6PC</t>
  </si>
  <si>
    <t>弩と貫タゲ</t>
  </si>
  <si>
    <t>空クラ</t>
  </si>
  <si>
    <t>レートアウト26</t>
  </si>
  <si>
    <t>000gXat008mwN1iqKW9ln8PT9pLTSs9liVb99pQvIo7ki4cf7kdHFw7kvr6x7kvukf7pUPmp7093OS700g9b6004Atp00uF841NybpLgfkWtamKdy1amKgeYLgfLxcU00B62aeNOiVp00B6Ca606tfajuAs570973Bjnkks5</t>
  </si>
  <si>
    <t>1速特化魔クロス</t>
  </si>
  <si>
    <t>おらんげ</t>
  </si>
  <si>
    <t>弾幕61</t>
  </si>
  <si>
    <t>001dYIU00rFQaou2fNa1vYF7a1wQ4PU01fAsa1wLv9p01AP4T01AOxp01APAa3CS5Na3CPoRp01x5Ha1x7sPa1x4LT8dWQbq4oVorlgnPfu1aouIITp01bA29f6Y4f7eFy8n9p4L3T9p4Wlt9p9zg4jmbT1T7pdCv27pdE7l7p9lhJ7p9j8AU00YuEgmKY2aaouvj9r00W5HdkWyuAa1wy5JalBosOr01ARo</t>
  </si>
  <si>
    <t>xxxx改にんに</t>
  </si>
  <si>
    <t>乗り込み35</t>
  </si>
  <si>
    <t>000i1SimaDYdj10Yfst0070MamKge2amKiTXa3fGGka3fJnip00seRp00vbv41Apeqad05oYad085U7kmzn37kmC437kmEJV7kdLWN7kdODH7kdRkC1l1e521l1iDK9l5xbw9l5NiS9kIvsj9kILzF9oYq4s9p3Ydq9p48Ce90dilO90mnuQr00Bm1r008mJ</t>
  </si>
  <si>
    <t>回復クロス空爆</t>
  </si>
  <si>
    <t>NightVison65</t>
  </si>
  <si>
    <t>弾幕62</t>
  </si>
  <si>
    <t>000wPfF00EBCjnPnRwjkWaldjmokcot00GvDt00wzMNpQBoup00Gv8p00O1ap00EUgp00W47800ovOr00ofXyoyqvLr0199jSoUkaX</t>
  </si>
  <si>
    <t>聖贄査突撃</t>
  </si>
  <si>
    <t>突撃37</t>
  </si>
  <si>
    <t>001dMQjnQeeCajvKK7ajvMCRajvOvCt01elat01elat01elat01elat01elat01elaT017kdamg0gS8nCHqip01gsap01oMBa1OJxkanQsJgp01ASIahHfhBGjvyCHLnGY9f9ohCic9oqaE57oMseT7oMg9cahHhXxp01ATJanQq3k7oMu7E7oMiilp01AQLr01ARH</t>
  </si>
  <si>
    <t>突撃38</t>
  </si>
  <si>
    <t>000iilin2uzpi2SkfBhnKArnp00hsTajI278ajI3YSajI5RDGgXxv1aotXe3aotYPoaou1Iba0MUaya0MWQvp00unxp00tzUjnTzFej04Hint00f4ut00f4uOpUVgeU01eMm9f2A7Y9eFx3Na3gy4Hp00xk7p0071kp01nUE</t>
  </si>
  <si>
    <t>上奥回復突撃（ラビッツ入り）</t>
  </si>
  <si>
    <t>特殊22</t>
  </si>
  <si>
    <t>000jmuj0VzuEX008kwO004iCO005TYO007wlO0098HO00aK4p00suCa2aCjta2aF0tamKguqamKjbm4pDrSvp00daBwpLSMtp006IKp01ARmwfrU8SweW6NxweritcweWaiEE15dMz</t>
  </si>
  <si>
    <t>タゲ21</t>
  </si>
  <si>
    <t>000dYEX008kwj1ectxa2JMr0a2JP7XOhKYCjOigMWEOjhpClp00kX1OiLBi0wgjJEEwfSkNmwfrUW4wf1w5Lwe5iCJ4phmoUOjMdWGwevHu2r00PDrakVUeRakVWUNaercjc</t>
  </si>
  <si>
    <t>タゲ22</t>
  </si>
  <si>
    <t>000lzWp00FoOajvbbOp00UvHanPIQ7anPLx3p012JsantPX1antSDWp00zwAamBwC1p01daYajvdRKajvJ32p01pm5a01lA2p01ARXal5Kptal5N6oa00vN5r00D3Ea00yu3t00iCFt00iCFt00iCFt00iCFt00iCFt00iCFt00iCFt00iCFt00iCFt00iCF</t>
  </si>
  <si>
    <t>下奥突撃</t>
  </si>
  <si>
    <t>突撃39</t>
  </si>
  <si>
    <t>001gKbjmtCwI801Ant3o8VjV3lxja1801AUg8lsVilt01gdkgmKR8ggkF6wq3jvQTP3kOlT33pNpAS3loiyt30rTPe3jvHeF5lOVVYmpNa14mpdFwSjp0FJCioutdR</t>
  </si>
  <si>
    <t>下前機砲</t>
  </si>
  <si>
    <t>レートアウト27</t>
  </si>
  <si>
    <t>000e3VyjuAwtFjuAwtapuAfjap8C1jaoLyFEaocdMtamK4cHajz5mrj0Im4ip00L7mt009Kzt009KAt009KCt009KDt009KEt009KFp00L7Tp00L5Np00L5jp00L6kp00L6Q800usvt009KI</t>
  </si>
  <si>
    <t>下奥聖贄</t>
  </si>
  <si>
    <t>突撃40</t>
  </si>
  <si>
    <t>000oxhldQWGHlcQhgvlc3NNflbbW8klabgqJjpMi3fs00HRxs00zgulevBF5lfWI29q00Cfmq00BYvp007R9</t>
  </si>
  <si>
    <t>下奥特化戦連</t>
  </si>
  <si>
    <t>環境落ち11</t>
  </si>
  <si>
    <t>000e3Vm009eqjjqoGij74Vm6jfsdLmjo7yJy9nt1cb9mXpfo9nBIws9mwPIk9nGczB4pQDju4pz83W4lJhzWt00cYkr00aOtr00j98</t>
  </si>
  <si>
    <t>下奥機正面弾幕</t>
  </si>
  <si>
    <t>レートアウト28</t>
  </si>
  <si>
    <t>000pj5U00oMoN68Uw1gnPdocgoH81rgpDro8alj2ohU00H37a2wRL6T01yFpp0115fp01ATt800p5Da1NR0BO004olU010j1a2xbPba2bcMT801zJXp00BDya4HXfjp00EQ8p00mQvam28wDonygJGo0NMrJr00NLI800JIva5qYNYa8Gds9r00K27U005F9a2aeEUa1NfCDr00Ntb8005V0</t>
  </si>
  <si>
    <t>界遠導核</t>
  </si>
  <si>
    <t>乗り込み36</t>
  </si>
  <si>
    <t>000dYpj00ocxj2B01tU00JHDN6vftxa00LzQa00JXua00Im8a00Hhy400JqHgd0KfYggg0LTgjvfuDgmKw68g00ICwa00qC7a00osVa00LQfad05Fta00JqHe00Jaj8017Cn8018Xl800QLa800RzlamK4oI</t>
  </si>
  <si>
    <t>遠導狙核</t>
  </si>
  <si>
    <t>レートアウト29</t>
  </si>
  <si>
    <t>100dYpjmK2vXjphhOba00pNTa00n7Va00lLca00j5g90IlbI9pDicq9oyd1M9nt7Q95mK4oI</t>
  </si>
  <si>
    <t>砲ボスコア</t>
  </si>
  <si>
    <t>環境落ち12</t>
  </si>
  <si>
    <t>000gI8p00f5hak0Brzp006YzokdDSyak0E8vT013QRaoztvOa0JEmGo01AUgO004olU00j9Baoyissa1rSfaa017SegphXym9mKLtRN0J3gRaoyfLwU00LlQa1rW0Fa1rU7Ugn73uOp01ASIp01AU1400O2f9kejfjdlFq9agpi3Vd8017Se</t>
  </si>
  <si>
    <t>盾近導核</t>
  </si>
  <si>
    <t>乗り込み37</t>
  </si>
  <si>
    <t>000Tb8joHP3op01gcYp01f9cajvqzeajvuRAajvsIoa0ndD9a0ngk5p00WU8p017App01hx7p01wQ0p01Akmt00QL29mTlce9mP4w09mPczN600O3VimXF70p00NvrgpR2LGgpR6NAa1sEk07keoFa7keqhwjmxBJKzdvFo0</t>
  </si>
  <si>
    <t>下段特化魔弾幕</t>
  </si>
  <si>
    <t>特殊23</t>
  </si>
  <si>
    <t>000pNIX0057mY00auijoUkEEa00yFPa00BmOr005Fqa007O2m007fXm007MKw004iDw005ndw007fXw00849w0098Ip008lFO00849r00AOGr006eSamb2RQamb5yMak50BHak4WUL</t>
  </si>
  <si>
    <t>機エレタゲ</t>
  </si>
  <si>
    <t>環境落ち13</t>
  </si>
  <si>
    <t>000ezuo00syfo00pzu4juVYoL006foJnP5AzJnP5kbJnP95HJnP0u8JnOVbtJnPczOJnOXkGjjuJCCp00fSNp006dyr00qoyr00bQb</t>
  </si>
  <si>
    <t>闇要塞</t>
  </si>
  <si>
    <t>レートアウト30</t>
  </si>
  <si>
    <t>000i5up00A6yp00YNAp00IEvp01deLa2aFBia1rEPIp00W4dp01exG4mKjN7ajuMAPajuPhKp00jHLN08Uza7pheW27phiaK7phlot7oyc2o7oyfg77oyitP7nP83b7nPbgT7nPeuCNphfdq204utK7kmEhV7kmFCT7kr6YH7kvx577kvyGt7krbi0OpUKR9jkVVVpp00HgF80VDS6</t>
  </si>
  <si>
    <t>打ち上げ核先</t>
  </si>
  <si>
    <t>弾幕63</t>
  </si>
  <si>
    <t>001dwsp01z2va01ATIa01z1Xa01xpBamL4JPamL7qxp017R5p01iS8jmL940joVj8RajvGGQgpqU7zgpqY9tgpr3bn9oqeGn9oqpr79kWKV89kWVFRt00R2wt00Rimt00Rycp01ddRq01z1rq01tCYE16iY4</t>
  </si>
  <si>
    <t>下前弾幕</t>
  </si>
  <si>
    <t>弾幕64</t>
  </si>
  <si>
    <t>001f8Oa01AUga01yekp01ATFa01AT8a01ydcjmL1Mrp01nrWamL9z3amLcfYajvB3f8d9WJI9oz3bg9oz5Rc9oz8y89ozbf49ozdV0w09Vm7w09Y3hw0a1J9w0a4q5w0a773t01e4zt01cIDt01cbO4pio5Rp01q7qr01swp</t>
  </si>
  <si>
    <t>天玉</t>
  </si>
  <si>
    <t>弾幕65</t>
  </si>
  <si>
    <t>001f4ij11IFnp01ya6a3gQmpa3gNFtp01zduamLkN2amLntXamL5tBamL8axajvG5HX01dcx9mKWau9mKXvs9mKYQq9mL1co9mL2xm9mL3Skw01av4w01dc0w01fRVw01bQ2w01ewXU01sdWamLdh1amLfWWamLiDS</t>
  </si>
  <si>
    <t>上前砲撃タゲ</t>
  </si>
  <si>
    <t>タゲ23</t>
  </si>
  <si>
    <t>000e3VjoPInr4noODtp00BI7amKmdQamKoTMp00Cvhajv6pwamKoCnp00gIAamK3ntagfkYeamK64pw0075hw00cs9w00hP1wpDaelwpur7kwplI0jwpLSRJl3fmBcl9K3oLwpD4Q5Cm21OSEo7I8m7kmva6p01p1Hr01iQUr01bCL</t>
  </si>
  <si>
    <t>核先</t>
  </si>
  <si>
    <t>環境落ち14</t>
  </si>
  <si>
    <t>001rewt01hixt01hixt01hixt01hixt01hixt01hixt01hixt01hixt01hixt01hixt01hixt01hixt01hixt01hixt01hix</t>
  </si>
  <si>
    <t>下前新幹線突撃（15速）</t>
  </si>
  <si>
    <t>環境落ち15</t>
  </si>
  <si>
    <t>000dYpX008kww004iCp00ql8alrPOPalrSvLj0VzuCa1rttXa1rwaX40dzOrw005TYwmJTYWwmJVRHwmJY1QOmJPX3OmJRzpOmJTbLOmJUN8OmJWpuOmJY1Qr00Mpy</t>
  </si>
  <si>
    <t>上奥タゲ</t>
  </si>
  <si>
    <t>タゲ24</t>
  </si>
  <si>
    <t>000jmhj0RaKbt004j7t00cmU9kMSQ69kN4AP9kNflz9l9Uzj9la6k39lah4M7kdHE47kdJgq7kiaCe7kibXc7kmCk07kmDVmamKguqamKjbma1EMCYa1EPjW4oynMi9oU1jk9oUhqVr004jLa3fjP9p00xQTU01ixMaggzanLgfkUdLgfylSp00wwv3bxXurp01AS9</t>
  </si>
  <si>
    <t>二速クロス後方乗り込み</t>
  </si>
  <si>
    <t>弾幕66</t>
  </si>
  <si>
    <t>000hK4X00dHsw009Fuw00bhQw00cTdw00evzw00g7Vw00hJiO009FuO00bhQO00cTdO00evzO00g7VO00hJij2ata9akA0uSakzWNWa3fIP5p00os8p00segr004jTr01ARo</t>
  </si>
  <si>
    <t>特化チャーハン</t>
  </si>
  <si>
    <t>XX</t>
  </si>
  <si>
    <t>タゲ25</t>
  </si>
  <si>
    <t>001dvXjnucuVX01b7uOjWbVPOffMTHOfKBvrOggq7bw9PicqwalaihwaQ2o8wblTtYw013Atp01yL7a16CAfa16Fhbp01zydanQq2LanQsIHajvJnhajvLg2ajvN8Op015qHp01dKJGgghKlp00K2lp01mmuq01zgGr00K38r01auT</t>
  </si>
  <si>
    <t>下前タゲ</t>
  </si>
  <si>
    <t>タゲ26</t>
  </si>
  <si>
    <t>000fBsj1ectVp00yFFp00uEn9kMSRAt00e0at00fBea2sc52aee0qhaoysBEao84OV4ogHAw9kRnXW9kN4Bl9kRyIJ9kIPBj7kdDSJ7kdH7w7kdIJ97kmugn7kmxur9004k79oU9nF9098UH9p4dYP7ppSpm7plwCz1pui9N1pyJQTr01ASTr01nYMah38gN</t>
  </si>
  <si>
    <t>2速空爆</t>
  </si>
  <si>
    <t>弾幕67</t>
  </si>
  <si>
    <t>000PDFU00wjvU00Yxa7jdOUQ7j9qYA9lj9nBdkA5Vba1wvrja26N5MdkA7xxa1w0wIa1w3dEa1wulQT0102ja5hCK3a5hFqY9mGiDtU00722p01APgp01ii760vCSFjoulD8t00FVPp01rYz8lBlzhdjuCSBr01ah2r00FVwGgXVGHaotCi9a1vF5kp00W3Tp00MUw8005p8a26OTLp018kU</t>
  </si>
  <si>
    <t>砲散弩</t>
  </si>
  <si>
    <t>特殊24</t>
  </si>
  <si>
    <t>000Iqop017N3aounz9aouqg9al1KV0al1NBWp01bmMal2a79al2cN5p01fpvp01ATYaov39ep01AQup01s1kt00Dkut00Dkut00Dkut00Dkut00Dkut00Dkut00Dkut00Dkut00Dkut00Dkut00Dkut00Dku</t>
  </si>
  <si>
    <t>下中12速突撃</t>
  </si>
  <si>
    <t>突撃41</t>
  </si>
  <si>
    <t>001e3ea4uBtRak1AEqajvN8hp01ARcp01ARHp01ASep01s1wamLfJYu01oeLGi4pysr014CDp01fCSp0172ET018V4alOGA8t01gJbt01gJbt01gJbt01gJbt01gJbjnUCX28nLDXtadvWihadWl56p00urrLnC79Sp01ASJp01ATfamtFs9p01APYr01odeamGMsDamtBUf</t>
  </si>
  <si>
    <t>中前トンボ</t>
  </si>
  <si>
    <t>突撃42</t>
  </si>
  <si>
    <t>001dw0jmp7kkp01tEaa1fklOGjvwcMajRNfFp01kdkp01wQRabUUJfp01a0xajRPVFE013jea1aXijabUXq5t01dg9t01dg9t01dg9t01dg9t01dg9t01dg9t01dg9t01dg9t01dg9t01dg9</t>
  </si>
  <si>
    <t>下前迎突撃</t>
  </si>
  <si>
    <t>突撃43</t>
  </si>
  <si>
    <t>000vrYp008kwp00j5gp00FF1r00IS9t00tP1j1iRlr41ScWpa2aQyb7kdXLF7kioR57kmOWu7krg2T7kmRDq7kiueW7ke6z59kRiAx9liLK89kRnXp9liR809kN4AP9lexKq9kN9XH9leD8i9kIPB89lajKI9kIUY09lap8AakEFDkakEIkg</t>
  </si>
  <si>
    <t>一速拡散空爆</t>
  </si>
  <si>
    <t>弾幕68</t>
  </si>
  <si>
    <t>001hu0p01efu7kamp37kanK17kap5Y7kaqqW7karLU7kal457k5Xco7k5Yxm7k60Sk7k62ei7k5Uvs7k5VQqamLgL890142x9016It9019pp901c6l901eMh901htda3gFlda3gI2e40NT5N1lfqLv1lfrzG1lfu0e1lfwpLamLjs4p01xAR7pi4Ed7pi9uip01w06T00WAoa6vwora6vuM5a6vtaIa6vwoMr010OHj1aQer</t>
  </si>
  <si>
    <t>上前正面弾幕近入り</t>
  </si>
  <si>
    <t>弾幕69</t>
  </si>
  <si>
    <t>000pQMa32ByjU01Ay9ahQMORp01wx4p01fCxp01xTLp01nrtp01ytst00q88t00q88t00q88t00q88t00q88t00q88t00qVjt00qVjt00qVjp00zKSp00QrKp00WUCanUxh5ao8qnWanU6W9ajuUDwakrn2Oa0rMieadhSbFa1nLMGr013PDp01iCzajuXksp00j77a32Efgp012b6r00c90p01lLv</t>
  </si>
  <si>
    <t>薙壁突撃</t>
  </si>
  <si>
    <t>突撃44</t>
  </si>
  <si>
    <t>0012qVj1B1zqT01ewJa3gsaWU010xqa0ruvca0rrOgp01j5H4pvqeF9oUM5J9pvi9VU00t1OgnprYpamL75XamL4p2p018CFO0Ez8Va6vMwma6vKDBa6vIKQa3fMzDa00umMgoCNk9gnthMH9eS1926pMDdUaaPuwyr00I6Hr00I607p4yXm</t>
  </si>
  <si>
    <t>中空特化突击 Leo Pro-狮子座Pro</t>
  </si>
  <si>
    <t>Kauix</t>
  </si>
  <si>
    <t>乗り込み38</t>
  </si>
  <si>
    <t>001c76T01wwR4pimFvp01wi9U01nUHaggHeb9eK8SWt01hv9t018Tyj1aQfj9p0qSE9p0uUy9p0yWt9p0CYm9p0H1ga3gOe4a3gLx8OpN3dTamL5ddamL2wh7p0tzA7p0vsl7p0xl67p0zdQ1mKYQK1mL3SDa6w22na6w3U8a6w5MSa8Gcofp01wxs</t>
  </si>
  <si>
    <t>二速ラビッツ</t>
  </si>
  <si>
    <t>Nightvison65</t>
  </si>
  <si>
    <t>乗り込み39</t>
  </si>
  <si>
    <t>001caTp01AUga16Et0a16BM6p01AT8ampl1CampikGjnQee6p01pAdp01AROakeMOBakePvAGeOaQnaasSpwa9oIExp004iCt01bTRt01bTRt01bTRt01bTRt01bTRt01bTRt01bTRt01bTRt01bTRq017jsp01grAp01s1Tp01AOx</t>
  </si>
  <si>
    <t>下前壁薙突撃</t>
  </si>
  <si>
    <t>突撃45</t>
  </si>
  <si>
    <t>弾幕70</t>
  </si>
  <si>
    <t>000jq3T00VzMajvr6oajvsY9ajvuQTN0RKhPgnPKbAgoUS3ag00XIoT01AOxa54WhAa54YXw8e6EoUp01yGip01tkpp01nXBO00dN7U0117va1O736a1O9J2p01hdXp01fURp004ocoozdPSo0Ja0eU00BVqa2wLjra2wO0nU00dJwa1NjF7U00lOya1Nt678pDbvbp01jSKr00Ycs</t>
  </si>
  <si>
    <t>乗り込み40</t>
  </si>
  <si>
    <t>000kecq00CsWq00OPmq00T9nq00H59j0ibaM1nXPRy1o7DyRhnxokV1nGd5B1nkb601nkahO1mf4PM1mOk4I1mXabz1mB8sm1mf6cm1mSJCW1lWtdAr00ahKq00CuOp00MHCp00qDOp00eOMigBPJv1maGbw1lJfrt1msiSTenToHze00a1qe1EuGoepQmmjemwH5We3sCvh3nGBxc</t>
  </si>
  <si>
    <t>弓弾幕</t>
  </si>
  <si>
    <t>レートアウト31</t>
  </si>
  <si>
    <t>000hhA7nKAft7nKF5y7opfuf7opkkk7p3TJ17p406S7o3fno7o3kdt7oGTCa7oGYID204t8MjnoJfy4oQ443p00zPea1rCGDa15DEmamT1OyamT4vt800wBEr01ATYp01ARsp00MrLp00vJxp011m9N09785OpUKR97kzJt07kvn967kr0Oc7kmDui7ki8217kdKH77k9ond7k523jlasXMo</t>
  </si>
  <si>
    <t>下奥戦核先</t>
  </si>
  <si>
    <t>弾幕71</t>
  </si>
  <si>
    <t>000vLhj15E9RamoiOQamog8Up00t2Ta00IVMa00GfNp00S3wp00WRRp011T3p00S4ip00S4W84LuiMp00jDbX00tD0a9K7F3r00TUWr00S3Wp00bzSGjz6Uva9wITLO00sxSO00uafO00vvdO00w30O00xnXw00qVww00sxSw00tm4p00x60p00SCAp00Sn0r00IT6</t>
  </si>
  <si>
    <t>環境落ち16</t>
  </si>
  <si>
    <t>00160hj013izjnPXmlOpVyeWN0ekQGa01jHCa1T7p0a01h1AalBrunp01ATEalBpRYalBogCp019sMp00YvGp010PIp012XVp014PIp01kKAp01uI19mKy3H9ocEWy9mKINr9mKTyb9ocPHi9od1s27n7KwE7nPOft7oyRqv7ntQhL7ocTJc7oUXbC</t>
  </si>
  <si>
    <t>ゲン</t>
  </si>
  <si>
    <t>弾幕72</t>
  </si>
  <si>
    <t>000vrYj0RqRMp00j5gp008kwp00LizamKvh4amKxX07kdPHRa1EYIG7kdR3P7kii9f7kijud7kmJzC7kmKUA9oU40g9oUpuJ9kRlht9l1f9e9kRw2d9l1pSX9kRGLW9l1ADHT01tiwa4QFhKa5zGQqa6rwTY8d1t3eaeNf5V9oUeK0p00JXg4phDkqgatkc9a8F2b7a8EYuc</t>
  </si>
  <si>
    <t>上奥クロス空爆</t>
  </si>
  <si>
    <t>弾幕73</t>
  </si>
  <si>
    <t>001aPqt01azyt01azyt01azyN0efKeN0epa0N0iXjdO013Atp01demp01pk4p01ARTp01zxAp01ydmp01wS3jkSAGrajvI2HajvKIGamLgPlamLiI6amLkAQa1sF8ba1sHO7G00YNa</t>
  </si>
  <si>
    <t>三連核突撃(特殊)</t>
  </si>
  <si>
    <t>特殊25</t>
  </si>
  <si>
    <t>000dYpj5ytFPj3fyRz9kEeKY9kVQJK7kmv4n7kmwW87kmyOS7kmBfq7kmDEX7kmFO77k4SSM7k4VQ77k50le7k546J7kdNP77kdHE48004EJ800UwFE007wlE00adhE3frSl9kvk639l5zjY9kvxgk9l5LWt70DKGx70DNnt70DR8Y40hYPip00rWDp00seB</t>
  </si>
  <si>
    <t>拡散空爆</t>
  </si>
  <si>
    <t>弾幕74</t>
  </si>
  <si>
    <t>000h13p00IH2p00IGcp00Jtup00MGmp00PCH7k4URg7kiets7kvrHM7k4Xyc7k51f87ki96A7kibMw7kvmkU7kvp1Q4nPk8OaphrzsaphoSuamKgygamKdRij00fUFjnPaYsp00wBAp00QGsp004SOp00fn9800p5D9mK2li9oUcGz9mJVaf9mJQ3L9mK9kw9oU6vw9oU1p39oUjFNp004o7v00Ru6</t>
  </si>
  <si>
    <t>環境落ち17</t>
  </si>
  <si>
    <t>000Xbvo0wkFUT00QdRU015ciM014DXal25gQr0132np01AQ6ooqFtup01AAeal2yAAal2BhwT01g9ba50ecNa50gSJa6vLrRp01lA1p01qFzLmKyzuM015IxI97270LnPFTfp01APzp01AkSp01AAKa6vJPva6vIe9r01AU98eX2QAp01fBY8eX3EL8nPVu28lsB898lsxTq8pvjPV8lsyHB8n3u6lIkSiVSIkSiVSal22yR</t>
  </si>
  <si>
    <t>箱乗り</t>
  </si>
  <si>
    <t>乗り込み41</t>
  </si>
  <si>
    <t>000D0To01ntAp01AOxo01AOxT00VRD6ppUE3U01un6a1FSNz9eOAkkgnQirE7mxzk69mKMyqU00x5ma3fNVHa1EVeTU004kAa1Eosea1Er9adjuAsygnPqfQajvbtzajveayaolut0r00MrDU01aM1a3guki9hHug1gnPXzDp01uEjp00VLU7eFLPr</t>
  </si>
  <si>
    <t>複合乗り込み</t>
  </si>
  <si>
    <t>乗り込み42</t>
  </si>
  <si>
    <t>001cUit01e0Pp01nGta3gHva9p4KfQ9p4MVI9p4V0L4oVm1Tp01AOxajvHXs9p4XGH9p586ejmL8YEajvKEoU01q4PalG71S9fxCHg7eaXLz7eaVSJp01pO2anQs7OanQpqST01xRSa7B81fp01wNT7oQIQ17oQLgy7oQNG67oQI2Pp013Nra7B8Oqa7BaHba7Bbvmr00S2x1ngNsh1ngPBq7kapDX7k62vS</t>
  </si>
  <si>
    <t>一速前空弹幕突击 天伤星行者武松</t>
  </si>
  <si>
    <t>弾幕75</t>
  </si>
  <si>
    <t>001bTFjnucv3X01bEhp01AUgp01ATIanQrV4anQpf8ajvKIkp017Qcp01gYzt012M4p01ASqp01s12G7NMHzw9Y7e6watYjWwaYQpNwbuIvEwc0ABwO86yQAOg7CqtOfBO68w05vifr00XbJr004ohabUT7UajvIPyajvHec</t>
  </si>
  <si>
    <t>下前射撃タゲ</t>
  </si>
  <si>
    <t>猪神</t>
  </si>
  <si>
    <t>タゲ27</t>
  </si>
  <si>
    <t>000HzaU01tPjU00pNhU008ner00JXta3XK7pa00tP0gmK8qCdjuRTHr00q4ua3YO9Ca3YQPyp01jSKo1OneFonua0Ba00QFrg00Liza1NgIm9eOzw9gnufUg7e6w4IdkzL1Np00Rvqp01AU78cRkuyaj9fneU00NIoT01q5sa7B0dOa7B2TKajvjMnr00BXtr00Rw0808VAb6phLtbp004oc</t>
  </si>
  <si>
    <t>乗り込み43</t>
  </si>
  <si>
    <t>000jmhimnTCvj15nYvp00wvVp00tPJ41NCsga2aEc5a2aGS4an7jyBan7mfxt005DF9l5vOR9l5FeD9l5ODp9kIu6E9kIDvq9kIMUc9oU1jk9oUhqV90m61P90mm9r7kiceA7kdO6v7kdPHR7k9qH27kih4F7kmHqtE6uzls</t>
  </si>
  <si>
    <t>クロス空爆空爆</t>
  </si>
  <si>
    <t>弾幕76</t>
  </si>
  <si>
    <t>000dYpt00r94t00pNAt00ot7j15lizjoccDxjpDgjFF00su2yd0g92t00dYpt00dYpt00dYpt00dYp</t>
  </si>
  <si>
    <t>聖贄多枚壁突撃</t>
  </si>
  <si>
    <t>突撃46</t>
  </si>
  <si>
    <t>000ytLinbysdaaP2V9T00eRDp00NMH4nPzYzp00PGqa15VV6anPGXcanPEhgp00ysGakA8SwN0dLbWa15Tfap00F7Np01bkup01AOPp01vMHO00sjmp00M9Nr00Ia3SnPf2uakAb2FakAdbOzd0E9LjmKlVzjoUvK4r00flNabUjnQLfaCW8r010ORr01bma</t>
  </si>
  <si>
    <t>猫玉</t>
  </si>
  <si>
    <t>環境落ち18</t>
  </si>
  <si>
    <t>001cY3X01dgywbQLQ9wbqjuJwaQ27Ew01dx2O5qFxKO9YcASO9oUKAjnQeusa16AXSp01x9Kp01ytbp01m6ap01cWAp0145LajvHe0p01wPRajvJ6KajvKYvGfbaXha16DEOp01wRnanQoWJanQrDFa5qBszT01aMJa5qyLDaaPT3saaPQmx8aOUp8p01u6J</t>
  </si>
  <si>
    <t>タゲ28</t>
  </si>
  <si>
    <t>001qDG1kAVL01lsHxf1kJSjF1jNHxl1m7Htf1lT78i1lG9sD1kFxkM1mkM631lxj601lxqlB1m7DXg1l2hRK1mCyea1ks1zi1lkfOc1lBSkL1kANIk1kB0MT1kFpgW1lXOVB1lfFj31lP48m1lKFK21lfHbN1kOfDz1lbjvV1kJNtB1kJO1o1mCrun1mCkeN1mkMmr1lsTSlgkO45l1lsQEE1lBKfY1mgkoi1nyFub1lBI6P1mpbiH1lG6vj1mtHPl1kJRvu1lG9cf1mp9WJ1mCoNq</t>
  </si>
  <si>
    <t>中前弓弾幕</t>
  </si>
  <si>
    <t>レートアウト32</t>
  </si>
  <si>
    <t>000qSHp004iCT01aKop00DvBp00CrMa3YvRRa69Eloj1rCSjjphxVM7kdXLU7ke0EE7ke2xp7ke4qb7ke6j07k5ayp7k5caL7k5e3w7k5fVi7k5hO79kNrrh9kNjnI9kNbjX9kN3fR9kMUc49oHgiA9oGWtL9oGN50p01AzNp01AR3p01AROp01ASC2004ol801bnS800hyC</t>
  </si>
  <si>
    <t>弾幕77</t>
  </si>
  <si>
    <t>000wixjntp5xa1rMBka1rPihaoloNUaolruTp00MF1p00QG6p00FXFt00dKbp0059A7k4Tcq7k4Wq97k50DR7ki7qK7kiaEt7kidSc7kvkF57kvnSN7kvr7wp00Bqwp00xpz800bUmSphjdkp00qTbam28uham2bbdp004SYinG92N9lnwuv9liW0k9liLfA900b3H900rbl</t>
  </si>
  <si>
    <t>中奥クロス空爆</t>
  </si>
  <si>
    <t>弾幕78</t>
  </si>
  <si>
    <t>000m7JajuQD5ajuSvPajuUoBa00us2a00wkRa00ydCp00IVXp00mCCp00vedp00e22p01ziTa5N2GWp010Axt00bUlt00bUlt00bUlt00bUlt00bUlt00bUlt00bUlt00bUlt00bUlt00bUlt00bUlt00bUl</t>
  </si>
  <si>
    <t>下奥新幹線突撃</t>
  </si>
  <si>
    <t>突撃47</t>
  </si>
  <si>
    <t>000KLxjnPGT9O051mQD051TD7kiNjS7kiLXU7k5xoC7k5w3E7kvVbl7kvTPna0mXfFa0n0VFq010Onp0157aamKHTyamKFdC9kNDwY9kNvtd9kNflz9kNnpnt00pNst00mRcinoNusLggcjVLfSBtDp00dHur00bzCr01ztQr01A58a01ztza00aKTU01kHap00PTaaggBzU8d1m40</t>
  </si>
  <si>
    <t>押空爆＋後方乗り込み</t>
  </si>
  <si>
    <t>弾幕79</t>
  </si>
  <si>
    <t>000gFla00rauj00j5gU00f5kU00pP4a00oJWa00g9ma00dIOa6vJyIU00DeLa6vH9ba00EzJa6v8d2U01awrU00YLHa01bQRa01178a019rka00XGA800hKIU006Yya6uBL0a6uzlsg00f4MgphcsJgoy7Flp00DfKN1iAaGa00serT01cTBT012X2a6vyhcr00zuU</t>
  </si>
  <si>
    <t>乗り込み44</t>
  </si>
  <si>
    <t>000e1At006KRt00b42t00bktp00wynp00CrYimse2g9l9UBt9kMSSg9opb8o9004kMamBnswamBq9z900jUt9opqI59l5LI69kN9Jkj0RaMga00nGVa00qnS7kdPJS7kdKTN7kdO8v7kmFQa7kmB127kmDXmxkmvmK</t>
  </si>
  <si>
    <t>特殊26</t>
  </si>
  <si>
    <t>000e1Tt00naBt00nGOt004m4S0ma66NpUGMqypLSixF00ou7j00fSQjoybrKjn77vh</t>
  </si>
  <si>
    <t>3速聖贄査核　要塞名：ルウシェX</t>
  </si>
  <si>
    <t>突撃48</t>
  </si>
  <si>
    <t>000XGBp01AOyo01AOxo16nhmU01tixU01daVU00W3kU00FUIa3gIy3a3gLeYa3gsqra3gv7na3gciPa3geYLa3fVbea3fXRag01xkqgmLdh1g01hcOgmKW9pg0115dgmKG1Ng00JWBgmxcER9fkqxq7pDCCk7pDEeG7pDFQ37pDHsp7pDJ4Lr018D9</t>
  </si>
  <si>
    <t>弩有り逆導連</t>
  </si>
  <si>
    <t>乗り込み45</t>
  </si>
  <si>
    <t>000XGBajvuxUajvxeRU01tixU01daVU00W3kU00FUIp01AOyo0JgI4o01AOxa1O2tTr00Tpaa3gIy3a3gLeYa3gsqra3gv7na3gciPa3geYLa3fVbea3fXRag01qBAgmKW9pgmKG1NgmKpTcg01xkqg01hcOg0115dg00JWB9fkqxqp018CRp018Dmagg1Bp</t>
  </si>
  <si>
    <t>弩無し逆導連</t>
  </si>
  <si>
    <t>乗り込み46</t>
  </si>
  <si>
    <t>001dIwa4lvK3t015UTaiv2OLp01e0K7p0lvv7p0wwD7p0qSd9phXuh9pi3QY9pi9vp9pifGsU01eMhal2mpdr01dJXT00SPOa3gtv19mt4k79mkjkma6uNkkr00mAkr00mlc9fbmckp01u8ea6w2AEp01qBAT01vYMa6w1Lhp01uo1p01Ai5a1x4f7a1x6V38dFfhea6vXxba6w0Gkp01AOzp01u8O40WGeLjnyBbw</t>
  </si>
  <si>
    <t>弾幕80</t>
  </si>
  <si>
    <t>000VR0alK8b3LnoJxo8pqQCsapzMSVp01AQ3T0119balKbqrt010D3t010D2t00QKVt00QKVt00QKValKaQYapzPzRp01fWiGhl5sSajvzawajvwtAt011qcLnCoU0p00S4EjnpwDlalKCu5p01AhOp01s1kp01Aklp00PEL9ny2kaalK4F8p012JH9nyanXai8kwbai8nd7</t>
  </si>
  <si>
    <t>下中6速トンボ</t>
  </si>
  <si>
    <t>突撃49</t>
  </si>
  <si>
    <t>弾幕81</t>
  </si>
  <si>
    <t>000Oh9j15Ufar00YtAa3gfhAp00YdNT0115famKNhxamKKABr00YJTzd0D0Uzd0DO5zd0ECgzd0Fqra6vtr7a6vvjRa6vxcC4164UG9pqGAH9pqCyI9pm8rs9phDkl9phxWt9p8Fai9oYIS0p00CYBp00qST1nPzUn1nPD961nPEKrr00wvVp00MDxa3fMjf1kAkERp00j5g7p0cTf7p8XHc</t>
  </si>
  <si>
    <t>上中正面弾幕（忍連入り）</t>
  </si>
  <si>
    <t>弾幕82</t>
  </si>
  <si>
    <t>弾幕83</t>
  </si>
  <si>
    <t>000iR7insU0Np00gc2jnt8YhNpLYu2p00m7Aa5pPtma00u9Oa00wPRp00zfjGjuB19lccIqOleEvKRSnsYPK60qAcyp00BnKr01AkuakzSy6akzVf2T00kcc8n7bN1p00x6R</t>
  </si>
  <si>
    <t>戦連（核＆槍薙入り）</t>
  </si>
  <si>
    <t>特殊27</t>
  </si>
  <si>
    <t>000i3EiogmEAamfqzyamKe6Jp00rIVa1rzr240zG99j10Yhed5cx6h7kid4Y7kdPtE7k9rgY7kdSHmp00FFA9kVMea9kRBY59009HX904Frk904MqB1nt2vu1nt6gWg2ak4fzcpUjVzdmcwQNpQnq1T00tjX8n7hah</t>
  </si>
  <si>
    <t>中奥汎用空爆</t>
  </si>
  <si>
    <t>弾幕84</t>
  </si>
  <si>
    <t>000e1H6pHNb160hN2mld0bBuld0e20ld0gHVld0jFkld0pkvljuUnllgfEQqp00Jtdp00Jsdp00Vx8r0187E</t>
  </si>
  <si>
    <t>2魔7戦</t>
  </si>
  <si>
    <t>Kodeik</t>
  </si>
  <si>
    <t>レートアウト33</t>
  </si>
  <si>
    <t>000hfiF01wxFy00875p00JbMp00qUjaoUseKaoUpxHamKxs2t00bkFt00bkFt00bkFt00bkFt00bkFt00bkFt00bkFt00bkFt00bkFajuNn0ajuQ3Wp00iP3p01tkuamKA8Yr01ATXr01ARy</t>
  </si>
  <si>
    <t>中奥高速聖贄突撃(９速)</t>
  </si>
  <si>
    <t>突撃50</t>
  </si>
  <si>
    <t>001dwg7oz0KI7oyXRX7oz2Dt7oz4we7oz6oY9oV0AA9oVa0W9oVgIMt019uot019uot019uot019uot019uot019uojmL93Np01wBzp01zOva3gNdsa3gPTo8pWctpamLg2JamLiIFp01kKtp01c9JajvGGET00UtGajvrS3p013yhajvJnzp00Ts6LpdVES</t>
  </si>
  <si>
    <t>erhuo</t>
  </si>
  <si>
    <t>突撃51</t>
  </si>
  <si>
    <t>000jqCi2SiXv4opCQV9mB7VK9mBeEA9mBlnq9mBuMc9liNbf9liTBL9lj1AW9lj8lk9nsTvc9nteDej094Woa1rDLop00LCjakEvudamKjM4p00Dxyr00Bada6v5BOp00Xcur00MYqamKyP8p005qvGjuDaPq00kc9p00jFKajuQ57amKaCWp00N0oa9JOX6p01A1qp004iLajuSL3</t>
  </si>
  <si>
    <t>下奥弾幕</t>
  </si>
  <si>
    <t>環境落ち19</t>
  </si>
  <si>
    <t>000ik6imJQ1mj1n10uxk0w419kRBrn9kVTJi9kVNhAld0aNLNpQnGsalANKsanC7UPa2sjmtp00rsDp00FVX40zGG29pUMqT90hTtS90i2hg7kqY9i7kr3bf7kic0s7kig2j7k9oQx7k9sSo1p8nbw7oy5hu</t>
  </si>
  <si>
    <t>MKTL</t>
  </si>
  <si>
    <t>弾幕85</t>
  </si>
  <si>
    <t>000w3lj0vpcYa5qaCRa5q7VQp00IFTu00t3Pp00W59Gd0kdgp00Jdat00uXwt00uXwt00uXwt00uXwt00uXwt00uXwLoH3sDT00VxWajvrRJajvpbNLnTJolp00K0Nam6R9wam6OsAt00veUp00fVip00gaN</t>
  </si>
  <si>
    <t>突撃52</t>
  </si>
  <si>
    <t>001dIkU019q6ajvJjqajvGCu8eSIWap01dI49p0Jqd9p0mjrjmgiLma4yOlwa4yLEAp01cEF9p0BTo9p0uDLO05D0V7p9l1p7pdKz27p9of87pdPp7T01cEYa6vFxO9m7gQ4dm7o6Ga6vIeK4o8RtTa5qvwca5qytqU00lv8a5pLDoa3fDY3p01yqkp01vdhp01AOXamLmpor01AOxamLjIsa4lTENa4lQXR</t>
  </si>
  <si>
    <t>上前弾乗り</t>
  </si>
  <si>
    <t>弾幕86</t>
  </si>
  <si>
    <t>001bPHajAeXwa09L65r01rWyU01nUQa3gFRma3pscQgngVuS9eXm8h7eFJ9vjmbT279p0osD9p57OO4odj7jU00V0G7pdCv5a5qnK6dkiRTYg00SzBr01noEa5ql4aakAMkUU00pNmapMiM1a3fGEYgmK9vcr00r947pdzhrp01APIa4z75KT01AOxa6w5wsp01AP8a4z9LGp01x5PapNpLyapNn5C8e6EFj</t>
  </si>
  <si>
    <t>乗り込み47</t>
  </si>
  <si>
    <t>000gFJjogyatj097znp00uTzy2wtO0FoUuBdr00sLzE1riIMN1vHteI0dxVdt00c69t00c69t00c69t00gort00gor</t>
  </si>
  <si>
    <t>上奥多枚壁聖贄突撃（核入り）</t>
  </si>
  <si>
    <t>突撃53</t>
  </si>
  <si>
    <t>000htTi3FMHJ41ryjOj19MJ9p00pxKp00xAOt007NOa15vwEa3fIyU90uURS90vbYx9oYq4j9p45V39kRiB57kdEau7ki6AR7ki91k7kmBMs7kmEtl7kmHai9kIyFS9kVQtB9kvuzA9kNc889oPJCXamKjbmamKguqp00SC3p01ASzaaOU3y</t>
  </si>
  <si>
    <t>一速クロス空爆</t>
  </si>
  <si>
    <t>弾幕87</t>
  </si>
  <si>
    <t>000g8yjokWTHj0dwjAN1A5B1t00cDct008kTt008kTt008kTt00oIyF2X8rIIotPXhp00sdWE19NgJyotKQNr00qC8</t>
  </si>
  <si>
    <t>突撃54</t>
  </si>
  <si>
    <t>000gY7t00870imJRmcj1ecvAamKh49amKen9p00uWe9lekm59labJ99004kW900kss7ki4JT7kdHFX7k9lCL9okLo79oprg4p00E4oa15vP6t00c8Wt00c8Wt00c8W9oU9po1kzNrs1kzRth1nfS2E1nfO0P7004kW</t>
  </si>
  <si>
    <t>4速クロス</t>
  </si>
  <si>
    <t>弾幕88</t>
  </si>
  <si>
    <t>000i3Tj1iBgfp00vKSp00xD7u00noDp008CNGfJxWba15wDta15zkqamKkOManPsGmp00AjrakzUWAp00jnAakzSgEp00gV7p00OxYp00Rufp01p12t00bBit00bBit00bBit00bBit00bBit00bBit00bBip01736p00BDQr01ASs</t>
  </si>
  <si>
    <t>中奥突撃</t>
  </si>
  <si>
    <t>突撃55</t>
  </si>
  <si>
    <t>001dbxjlTh3b7p4TUW9p9jFop01xm4a5qYzj8dStjJad1zeha8GhdEp01y94abVrVdp01vtVa9Lm8pp01xBRp01cV17p9pA37p4XGs7p9lhK9p51Ub7karwtv3gsHMT01flR9mbIho1kSpRqa6vJjha6vM0d9p99c49p58mtU01j5z4pio1laoVhrfr01q4Ta8G4jNT01ztza5qMYF9p9eP7amKRQ7aiqFdmp01c6q8knLciafbanYr01ahb</t>
  </si>
  <si>
    <t>乗り込み48</t>
  </si>
  <si>
    <t>001dwoT00Wpmingz1yaaPJnhaaPM4dp00RyQamfT7xamfVNtjmL93VN0AfjGgphWtHg011akajvIPUp01ATJa16G5Ta16DoXamLnyCamLkRGp01ASwajvKIFajvMBrp01ezgp01mTKp016fmp01sOF7oMkb67oMmkf7oMoto7oMqCx9p0pla9oVa0W9oVjpIp01AT3GjvvVnr0146Hp01AR9</t>
  </si>
  <si>
    <t>下前正面弾幕（近導核乗り）</t>
  </si>
  <si>
    <t>弾幕89</t>
  </si>
  <si>
    <t>001dfLimGpqSad13ASae665Fp01csrjnczwnO05D569n7OxT9n3BTh9n8dJi9p4LEQ9p5aQf9p0z1e7p0vfI7oV8Eq7p0ACA7npC187nu4Yi7npzQYa16CRba16Fy7p01ATYamLjwXamLmdTq01ASLajvMBeajvPiap01j8Kp01s0Yp01ah0t01az1p00PVOa9eYK0GjvyCp</t>
  </si>
  <si>
    <t>弾幕90</t>
  </si>
  <si>
    <t>001dMQinppEA7oMkb67oHWzN7oMp1b7oI2pSaeOdPB9oI2pS9oUYwdN0equXg016xNg01azHg01eBBg01iDvg09Q0op01ATYan8mB9an8pi5p01blHp01sycp01ku4p01ASIaljTCcajWelyajAevar01ATer01xpha6vglCp00O4PjmCkz6GjvvFxa2bKbX</t>
  </si>
  <si>
    <t>下前導連</t>
  </si>
  <si>
    <t>弾幕91</t>
  </si>
  <si>
    <t>000hg3imOhnzj0Vzxmp00dtrajuKWnajuNDjGhKVqwt009sCamb2U760qyQaamb0eblfaspNlc41nLSphdyDp00DwIU00veqa15yvLa1epHbgpDt05p00uarp00w1W8lwmRO</t>
  </si>
  <si>
    <t>戦連（槍薙、導入り）</t>
  </si>
  <si>
    <t>太极叶玉HIV</t>
  </si>
  <si>
    <t>特殊28</t>
  </si>
  <si>
    <t>000jFqjol0TBu00p17p00dJbGeNjFRp00yGzajv6mkq00HPjp00H2Hp00FqSa0my2la0mvlnt005GQt00iRgt00iRgt00iRgt00iRgt00iRgt00iRgr00jGian2MCfEpQpiyp00Qq9r01ARyp0115Aajv3Fo</t>
  </si>
  <si>
    <t>突撃56</t>
  </si>
  <si>
    <t>000dYpi3OAEPikdEaJikdEHuh9o3IYh9o3sAh9o3cch9o2UNh9o2Eph9o2o1h9o27Ch9o1Qeh9o1zPh9o1jrh9o133h9o0LE</t>
  </si>
  <si>
    <t>回復突撃（３癒１２膳）</t>
  </si>
  <si>
    <t>15222HGH</t>
  </si>
  <si>
    <t>レートアウト34</t>
  </si>
  <si>
    <t>000hdFimOiWyi3x0PhhmOipLhmOhRYhmOhlcj15nYRad05pGagXqfqamog7bamodqfp00tiJp00qSRa15vgqa15xWp41NzLMx5CLrPxjVc87x5u9LQ1kVQK91kVUM17kdLWN7kdODF7kdRkA7kid3a7kifJ47kiiq07oUas77oPMAnad086zr01ARwr01AUdx6HQCt</t>
  </si>
  <si>
    <t>上奥回復弾幕（２癒３膳）</t>
  </si>
  <si>
    <t>特殊29</t>
  </si>
  <si>
    <t>000w2Pint8bwNpHMDWj15Ea1p00GvXamOVp9am2qwep00V07p004CYa1NOlfa1NR2c9o85Wq9o7Xql9nY3Lk90mD8b90mvB790hYSo1mKl711mKgNHzcyWfqg1rtwgd6mcf1p00rYGajv2BLr00l1AE0hYC0p00NKeajuYUPGiufsJ</t>
  </si>
  <si>
    <t>中奥正面弾幕（核入り）</t>
  </si>
  <si>
    <t>弾幕92</t>
  </si>
  <si>
    <t>000eMJj00fQxjnPaUma00oJta00rqrld0fkQ7k4ULx7kdJgq7kmxKj7kvmfc7k9oxS7kid2L7kr1wE9kVHkY9kVXsB9kVPoM9kE8399kEiMS9lepGC9leArnt009Wea0WRB1a0WOU5p00xk7a00yVta00wfxr0058Ka007O9p00wxsr00ypl</t>
  </si>
  <si>
    <t>弾幕93</t>
  </si>
  <si>
    <t>001cIhp01yJCimP7cVp017kdGdAgkfp01pkvp01gbLp00Trfajvm1UajvM65t01fWvt01fWgt01fWgajvKIJajvNpJ9oMf4C9oMuUr7oHMCi7oMjDj7olY5j7oVjpk7p51saaggaf7p004jwg0iD9jg01bUFad0sksa1OJwMa1OGPQp01ytQanLY9oanM1Pkp01yJ5p01yuIr004iWr00rWfr004lujnQeeG</t>
  </si>
  <si>
    <t>GZ</t>
  </si>
  <si>
    <t>弾幕94</t>
  </si>
  <si>
    <t>000e2Gp01osDonyGh4o2jQ97T01heqa6vNliU012Jya3gmyfa3geuqU00JWWU01fQRa1wNnTa1wKGX801hJBamTsIET00QqSa6iccbN1rTyGp012uuL53E3Dakw0tDakvWMHU00AB7agoCtkagoFaggpdaQrgo82s5a6vKEma6iajqa6i8qFO00eRGp005cjantF0gp00nnTLk0GOW</t>
  </si>
  <si>
    <t>環境落ち20</t>
  </si>
  <si>
    <t>000NKQajzIi2ajzKXXaoySbRaoq7nWp01AOxp016bGp01kJHp01pyQp01vJ0t00NKQt00NKQt00NKQt00NKQt00NKQt00NKQt00NKQt00NKQt00NKQt00NKQt00NKQt00NKQt00NKQr01AT8</t>
  </si>
  <si>
    <t>突撃57</t>
  </si>
  <si>
    <t>000nsHt005aIt005b1t005bit005byt005bOt005c5s00K3ks00Kzxs00KPoeoUiBeeoLvbU401zPGq01ydF9odqI29nHyAY401yd87nQmOt7mkP6D7mLitd7nh60n</t>
  </si>
  <si>
    <t>下奥複合突撃</t>
  </si>
  <si>
    <t>レートアウト35</t>
  </si>
  <si>
    <t>001az8T012u4LlBndzajvy5f8nCFxtjnucvfGd0XJHa16DFma16AYqp01A6samc8AXamc5U2t01aj1t01aj1t01azqt01lAKq01deEajvKILajvIPYajvGXep01p44p01ASua6vpuVagg8nKr00WobgpRiTigpRv009oHNYd9oI14U7oHQF97oHUH37nQ2pL7nQ6rF</t>
  </si>
  <si>
    <t>下前弾幕突撃(トンボ付き)</t>
  </si>
  <si>
    <t>Brony牧玉</t>
  </si>
  <si>
    <t>突撃58</t>
  </si>
  <si>
    <t>001caEajvI1Xp01s2Na3gGdda3gIT9p01tmWp01w3eamLcMwamLftoGjvxgTp014Syp01oLEp01AB3jlfCoUp01eyB9pqM2yp01bUc9pqU6y9pr3am9pqY8s9ntOUB9ntWYB9nu21v9nu63pajAasm7kamtK7kao677kj7d87kj8Ou7nCLtu7nCPvo7p4Uwu7p4YyoNpdGRe</t>
  </si>
  <si>
    <t>下前正面弾幕（核入り）</t>
  </si>
  <si>
    <t>弾幕95</t>
  </si>
  <si>
    <t>乗り込み49</t>
  </si>
  <si>
    <t>000iCyjpQyILinsVUJle0WJwldmhWXlccO7slbLmiPjpz4ynlg2fiCp00Nvvp00rbYp00S5Wp00FXK2pUTsJ2oLqCe2ogzRl2pq5kd</t>
  </si>
  <si>
    <t>環境落ち21</t>
  </si>
  <si>
    <t>000wkyjnkACFamorccamotSaa1NU0ma0RG0x4opTftT004olagBnNbajuEhOp01ARsp011X4p01pkNp013eVp01dKep01phcioPT8bp00OSar00ORWOpV9Ma204S8n7p8Dmz7p8GAir00tUB7nGwsI7nGzGr7opCkG7opFyp7krg8C7kmSgV7kivpf7kmUq57krm3hN09hBq9nPle0g00vgGr01AU0</t>
  </si>
  <si>
    <t>汎用核先</t>
  </si>
  <si>
    <t>うなぎクン</t>
  </si>
  <si>
    <t>弾幕96</t>
  </si>
  <si>
    <t>001cbuinPLyyp01yeap01ydtp018F3p01rtHjnQeeGampku7amphNbp01ilea16DVKa16BfOp01ASxajvJ7najvL09ajvMRWaggfD4aggijUgpRjHtgpRm81gpRoxygpRqX6gpRtnDgpRvNbaasSpwT004ogp00OkJ8pRNgK8pRLUM8pRKzO801ATy801zyA801ydC7ngJLi7ngMse7ngP9ar010SbGpVCrx</t>
  </si>
  <si>
    <t>特殊30</t>
  </si>
  <si>
    <t>000gXSipUH3St00fnqjkzRdOjmK5MOyl5EtAFmKjcya00tRYa00rc1t00cWbt00cWbt00cWbt00cWbajuThEajuQAJp00qUhp00xCfE00cWlp00ofDp00CrBr0115dr01ATl</t>
  </si>
  <si>
    <t>中奥回復聖贄突撃</t>
  </si>
  <si>
    <t>特殊31</t>
  </si>
  <si>
    <t>000P6R1kEHyt1lsatX1lJMsJ1mfCFP1mThEc1np7Ri1nGJQ41o3Lzh1oyBMn1l1GkV1lO9wN1mjYJT1mXDbu1nkETH1nL6nm1ou9OM1oLMll1puPwn9kruk9j010k04010k03oUWkH9kNw3m9leWw19lFnYF9m2pHS9msQbxr0186Jr017Qy9n35RH9ntwBJ9o8bjI9oHq0S</t>
  </si>
  <si>
    <t>中央扇弾幕</t>
  </si>
  <si>
    <t>環境落ち22</t>
  </si>
  <si>
    <t>000P6Rl9KqcslaPvn6lbUAxJld0FInj00P64t00ETwt00ECEt00ESKt00F9Faljwt0aljz9YaoUVwvap4MXKj3g7L9ggg6aR</t>
  </si>
  <si>
    <t>中央戦連</t>
  </si>
  <si>
    <t>レートアウト36</t>
  </si>
  <si>
    <t>100HlljmBQxcjnxXwNX00tDCRpqeHJwpV4Er7mKwpw</t>
  </si>
  <si>
    <t>ボスコアタゲ</t>
  </si>
  <si>
    <t>レートアウト37</t>
  </si>
  <si>
    <t>000Ogwp00Aie9opEEK9opK2C9opPpf9opUM79oq19Y9pQLyB9pQQVt9pQWj69pR2FX9pR83Pj0ISvvp010y2p0142yamtbiEamtdYAa3trH7a3tuo4T01vbha6w4bra6w2iGa6vYS9a6w1eaa6w3U6p01uUt7kejcz7kel5k7kemX57keoPP7kn8ef7kna707knbYK7kndRvad0A2or01AC8r00OOX</t>
  </si>
  <si>
    <t>上中正面弾幕</t>
  </si>
  <si>
    <t>弾幕97</t>
  </si>
  <si>
    <t>000W8se00Ts6p00uFep00ECS9mK8s89plSFP9nC7Us9opqHy9oUobh9p8Ryj900D0Y9mByuA9oYTog9mk1Cijo8xnVjp0uYur00lwQr00x6Rp01uUw1kJVwc1mU4Ik1kFwvm1lbfJd1kAX5J1lBFF5p01ziQp01zhqr01mjUp01vtrp01uG6p01uXmp01yKlp01ikrp01hLx9ogFb0</t>
  </si>
  <si>
    <t>レートアウト38</t>
  </si>
  <si>
    <t>000QYdj00OOhj011Eyj00FqtJ012clJmKs5TJmKr03J010ile00Gv3e00Fpae010P6e011EyE0116td010QkE012J8</t>
  </si>
  <si>
    <t>闇狙要塞</t>
  </si>
  <si>
    <t>レートアウト39</t>
  </si>
  <si>
    <t>000ihHp00BXDp00FWlq00r9wt008lbad05pda1NEC7a2wFnvang7fjang4yna5lBJS1nfLyK1nfIl67kdMdK7kdOmT7kdPHR7kdRR17kid2L7kifbU7kigwS7kiiG29l5z3H9l5EGQ9l5Kl79l9V7Y9kMToL9kIxku9kICXD9kIIBT9ppQwy9puwotj19MIW</t>
  </si>
  <si>
    <t>弾幕98</t>
  </si>
  <si>
    <t>000P6RxpvbcnxntwB2xpvhYgxpvpLFxpuwucxntufwxntDAyxnt4I9xpvqQfxpvjACxpvKsXxpuXTkxntLnYxpv6mExpuWuGxpv6GJxpuHeVxpuEhBxntt8dxntOT4xnughnxpuOIdxpvdTBxpvappxntGBC</t>
  </si>
  <si>
    <t>弾弾幕</t>
  </si>
  <si>
    <t>レートアウト40</t>
  </si>
  <si>
    <t>000e1aopMR0HinP83IColKnfCljHxRj15l3Kp004oiEnL3IAiipOpOp00nc6p00BI5p009q0EmfF9GEmfFWREnL3YYbfSuiQonGpp6bgjULv7kmvmk7kvjQd7kE8l67kMVOY7kVKjR7l5yNK7leniD7lnbMwColK6Q</t>
  </si>
  <si>
    <t>中奥結界弾幕</t>
  </si>
  <si>
    <t>レートアウト41</t>
  </si>
  <si>
    <t>000wkyjnkACFamoqUNamotBKa1NU0za0IRvR4opTfGT004olagBnNbajuEhOp01ARsp013PNp01oN6p013eVp01dKep01phcioPTEXp00OSaOpV9Ma204V5H7p8Dmz7p8GAi7nGwsI7nGzGr7opCkG7opFyp7krg8C7kmSgV7kivpf7kmUq57krm3hN09gwQg04UOjr01AU1g04Y32</t>
  </si>
  <si>
    <t>癒入り導核先</t>
  </si>
  <si>
    <t>弾幕99</t>
  </si>
  <si>
    <t>000P6RW00wPDw09i6gw09nJwepQX9jwpz7tdjp8OkWgpVil0n0vzEWnpzwbG600x6u9nPB1v9nPHJjEoQiwkEoQoqTw0iBeajolEWvaoMasb</t>
  </si>
  <si>
    <t>スイング要塞</t>
  </si>
  <si>
    <t>レートアウト42</t>
  </si>
  <si>
    <t>000GeGT00Sj9a4lg9ja4ldsnGjR5FvU00PmWa1O31na1O0krU019YXa1OmDoa1OjWsU00Gw6a1NTawa1NQtAU00rJma1NEnAa1NBGIgnPgRWg00p2SdjvisWdjv9CbN6uU5IN115t5jjVMHXO0qXPu</t>
  </si>
  <si>
    <t>二連核遠乗り</t>
  </si>
  <si>
    <t>乗り込み50</t>
  </si>
  <si>
    <t>000P6RjpR3fJjpqOGXjpm0Gzo0vQlho1b0IRobH8j8Ejr1QaGmg0jcX0070vR08V1D6pQjlsajmxJGakEElkamCdQIamBvAn</t>
  </si>
  <si>
    <t>魔貫タゲ</t>
  </si>
  <si>
    <t>レートアウト43</t>
  </si>
  <si>
    <t>000EUva2b3Y7p01ATYa01wBbp00W3jakrF5Kp01rGkp00VwAp00TF8t00zOjt00zOjt00zOjt00zOjt00zOjt00zOjt00zOjt00zOjt00zOjt00zOjt00zOjt00zOjp01AQsp01ov3a2b2mFa2b0Kjp01nI3ahtTua</t>
  </si>
  <si>
    <t>下中突撃</t>
  </si>
  <si>
    <t>突撃59</t>
  </si>
  <si>
    <t>001kfca01tnIa01vgva01x9iq01ATCamLdlgamLbszamL9zL4mLk589pEotv9pilpk9oVh0b9ozcA29od6OUp01s1up01iBIp01AStp01AT3dnQixndnQfQrdnQdavdnQatzdnQ7MDE015cPEkWIfc9nQ56H9nu64q9n87299mL7YR9mp8WA9lXKaR</t>
  </si>
  <si>
    <t>環境落ち23</t>
  </si>
  <si>
    <t>000gsi60dlDop008pBt00f7vU00wjwp01bPVp00oNxa6qqMVp00gtb9otQj07oy3pGp00EAsa1w0wJaou37qgntjITdke4cYT00YLDa5hysta5hB9pp009rSp01s0br00iAWalAwiQalAEmEa4p7CDjnBWtUGgXoFR7otArBp00Nfip01APw6plvRV9otzTP</t>
  </si>
  <si>
    <t>K</t>
  </si>
  <si>
    <t>乗り込み51</t>
  </si>
  <si>
    <t>000dYpp004Bgp00dcQp00lNrp00uFqs00Dh1jpV2I19nGamr9oc2IG9oPIjq9ppYSk9pUQHM90v66l90v8fu9pUWSP9pqamF9oPWOF9oclgP9nGxcS9n7kESp00MVAp00MV2p00MUvp00MTXr00Mpnr00dI192wKuS9n7oXb921YjG</t>
  </si>
  <si>
    <t>上奥リニア弾幕</t>
  </si>
  <si>
    <t>レートアウト44</t>
  </si>
  <si>
    <t>000raMinbrVX7k9wT57k9yf17k9zzW7kdYko7kdVDw7kdUit7kik2U7kilnX7kimIT9oyi9e9phlAE9oUjRr9pDqxx9php5I9oUn679pDtet9phrvg9oUq3rjm6Ac0p00IDW4pm7Eyr00FW1ajuKWor005WjLipHo6U01vI7p01uUx8d1xBU80058Ap00vIdajuTgDajuVWwp00n7A</t>
  </si>
  <si>
    <t>上奥弾幕</t>
  </si>
  <si>
    <t>极限EMK</t>
  </si>
  <si>
    <t>環境落ち24</t>
  </si>
  <si>
    <t>001iRop01lgGp01zMgp01yIqp01xEAt01axAt01axAt01axAt01axAt01axAt01axAt01axAt01axAt01axAt01axAT012u7L01iAcL01qDLajzU8NajzW1yajzXTjp01AQ6p019aYakWYivakX1YramLk1BamLmHxa01xmUa01A3Qa16zRma16Cyi</t>
  </si>
  <si>
    <t>突撃60</t>
  </si>
  <si>
    <t>000i3Qin6RJHp00vdwan7gTGan7jACT00vdP8n7ifElasXJla15xI1a15Ap04nthje1nt6h9700dJN700gaiNpQnqd9pUMa4900n9B9kVMKw9kW1bX7kdKU87kich27kdO8T7kifei7kdPKe7kih72j0mkzrp00FW1zch7mp</t>
  </si>
  <si>
    <t>幕府</t>
  </si>
  <si>
    <t>弾幕100</t>
  </si>
  <si>
    <t>000e1sjlEWDBjnP7YSjoUcT7jmK2xPF00oJUyliUDYp00Ljep00BUrp00swEt00nWht00nWht00nWht00nWht00nWhr00u8A</t>
  </si>
  <si>
    <t>中奥四枚壁聖贄突撃</t>
  </si>
  <si>
    <t>突撃61</t>
  </si>
  <si>
    <t>000i3Eimf41OamKfI5amKip6p00wiba15xHOp00EkLj15o1Ft00f6ft00f6ft00f6ft00f6ft007PC7008mR9lekm69labJ67kid4Y7kdPtE7k9rgY7kdSHm1kVPaA1kVTcs1nfS2C1nfOha9ph34S9plHVLg2eHsA</t>
  </si>
  <si>
    <t>5速クロス</t>
  </si>
  <si>
    <t>突撃62</t>
  </si>
  <si>
    <t>000e2rU00hLFU008mzU00BWuU00YLMp01rYLp01nXBp01liup01uEIooVulOo0mR9pOpUGPfaoc3gha3fmwYaoc9Yra3fyD1a3gdWca3ggD8T00ULmaoyRogaoyU5dN1O1GVgoyNmmgphS9KgpVycHp00tRdT01A1ra3gMQla3gPxhp01fWvp01ilYr00FXa800QLaa2wMFsa2wPmo</t>
  </si>
  <si>
    <t>乗り込み52</t>
  </si>
  <si>
    <t>001e4fp015HDp01e2xp01mn2p01uHDp01AThp01AUgp01APOp01AQMp01ARUt019L9t019L9t019L9t019L9acMRvYT011HeLnCHsd8ngHkIalXmeOalXoUKjnQeeBajvIjcajvKbWajvM4HamCviLamCxYHa1x4R5a1x7y1GggiiC9nH3Yk9nHmg57p4W9ROoHYIWOpR98Wr00YKk</t>
  </si>
  <si>
    <t>四速弾幕突撃トンボ</t>
  </si>
  <si>
    <t>突撃63</t>
  </si>
  <si>
    <t>0012aVzd103b600Nt9T01AOxa9Lmola9LjHpp01yWnt00XWft00XWft00XWft00XWft00XWft00XWft00XWfa3gvpbp012IyjnPX3cajvBfYajvyz2Ggg4N3E00RLkp00A1Dp01qCtp01db3r01AUg</t>
  </si>
  <si>
    <t>上中突撃（魔，忍，薙入り）</t>
  </si>
  <si>
    <t>突撃64</t>
  </si>
  <si>
    <t>000x8Mu00TaYu010mFp00naCp00vLdq01aiEq01dgzq00Ue8q00LSTq017kMp00ez2jncaNhjphCQ6ho3x7lhjdvRQq0131Wt00KyQt00L7bp00EmM</t>
  </si>
  <si>
    <t>下中壁繕突撃</t>
  </si>
  <si>
    <t>環境落ち25</t>
  </si>
  <si>
    <t>000gpvU01AyCU013g4apEAtuapE4vP3mbAuc3mc7YD31saWy31sHs0t005FHxogHiJxmJSUrxmJYz3xmK5K5xlaamlxla3n9xl9XgixognFXj005oygd1B72G004V84005Jjgd13NpU00zNc3ou6B6a00Bp130N3wj9k5Nh0v16Fc0</t>
  </si>
  <si>
    <t>上奥砲導乗り込み</t>
  </si>
  <si>
    <t>環境落ち26</t>
  </si>
  <si>
    <t>001e4bp01AmUp01ASrp01sOwp01kKop01bC2p015URt01bnya1fuzMa1BtC4anHEflaov4KhajAeLuajWeBSaljTSwaa7KLX7pi3ES7pi23x7pdz5u7oho2N7ohkOa7ngLUr7ngIGI7ngFt09nUCYw9nUuEk9nYL429mL7YR9mKYEF9mKQkt9p0G119p0xFO9p4O5BjmxUOzGgL7XT</t>
  </si>
  <si>
    <t>弾幕101</t>
  </si>
  <si>
    <t>000yKeq00R2vq00STAq00Rhyq00Rxiq00GfAq00u9QhognLC9o3CJf9n7mQF9n2XUp9kmSfE9opFx29oUyr4jmBFwsjmXF5Ciogojpq00gs89kWbHd9puPOd9o3JsbapVsPOa0NjoXa0W9fu</t>
  </si>
  <si>
    <t>レートアウト45</t>
  </si>
  <si>
    <t>0013zTjnPXmwp01shYa0nfwfp01rKLp014DyakeCRYakeEKJakeGDup017j8p00XHup01fTLp01tm0E00W92zd0XeHld0XeHl9KHHMl6vsbR42bmMN9oyRqw9oyUEf9oyXRXg0Ac6z7k1juD7keylk7krNc1a0niddzd0YQ4r01qXa</t>
  </si>
  <si>
    <t>下前戦連</t>
  </si>
  <si>
    <t>qpqp</t>
  </si>
  <si>
    <t>環境落ち27</t>
  </si>
  <si>
    <t>101ijEinckaop01hdXp01AQ2amLnuUj0iYjza4lQIxU004jSr01dJNa2aeV1a2ah5aajECUoamLkNY808VyJO01bA0a4lO2wp01w1IajEBj2ajEzqh</t>
  </si>
  <si>
    <t>ボス要塞</t>
  </si>
  <si>
    <t>環境落ち28</t>
  </si>
  <si>
    <t>000iilin2uzDi2SkfChnKArzjnTzFdj04Himt00iict00iiba15A6Fa15xpIankvbGanksuOp00hsWajuQilajuNBpGd0f4sSnP51cx5LDXjx5LNn5p00xBar01ARmp00w0nq00yF5E4kxkR</t>
  </si>
  <si>
    <t>上奥回突</t>
  </si>
  <si>
    <t>特殊32</t>
  </si>
  <si>
    <t>0010BUU00yJoIjv3rOIjv3rOM15DmH8kiwYE300xEhp00L7jO0ikQOO0imJzO00LDyX00L6Ia4lxFLjmKPdST010zCq01lhpp01uaDa4lp29a4lmlda4loLlt010jOp01bRvp00FWYajvwJCr00FHdGe5JNPr00PDi</t>
  </si>
  <si>
    <t>下中箱乗り</t>
  </si>
  <si>
    <t>乗り込み53</t>
  </si>
  <si>
    <t>000gd5joyeaI40mtdAamKjfhp00xVmamKgylt00ekMa2aEwAp00vgqp009HiT00dL0amJV7CamK3UBr00e30N0doSi6pcIdTr00bCMp00kqtwphanS7k9qMK7kdPNA7k9sFv7kdT2j7kmJ8y7o3ePB7o3j8TD04BcA7p8mHb7p8qsGt00ekMp00FUWp00XaS</t>
  </si>
  <si>
    <t>おにこ</t>
  </si>
  <si>
    <t>弾幕102</t>
  </si>
  <si>
    <t>000i3jjnoGgUjphhR9l9JTKdlbkP8Wld0ah860uXAqSnt4Foa1rzqEajuPfAajuRVzp00tm9a1rC7At00hwpp00u9Hp00x5Ap00wyyq00B5Ep00sOWp00zdN</t>
  </si>
  <si>
    <t>二枚壁戦連</t>
  </si>
  <si>
    <t>特殊33</t>
  </si>
  <si>
    <t>001jFMp01uYIr01AUgp01jE5p01sfYp01b3Np01AR6p01ilFp01m7bp01x7Up01z01p01x8hp01b2lp01AP7r011ok809TuTijvI4bajvNUJajvPx6ajvRpQanpYymamGXMRa6vW07a6w53UjlsPm6jnD1faGggmiF9oqcve9oquM0g1nMR2g1B589g1aHWWg1fbJgg1o4wrg1o8ym</t>
  </si>
  <si>
    <t>導連</t>
  </si>
  <si>
    <t>特殊34</t>
  </si>
  <si>
    <t>001dwst01dgut01dgut01dgut01dgut01eBxajvKK7ajvNr3t01hiup01ATCanQq3danQsJ9p01AStp01pRbGesapHalFKjl8nCHqiT017AB9oz0du9ozj25LnGY9fr01AT2ahHgCzahHdVDjnQeeDp01gIxr01AU77oMkb67oMhKya16CAMOoz26G</t>
  </si>
  <si>
    <t>突撃65</t>
  </si>
  <si>
    <t>000e28joUcTMjmK5Mip00gWiG004Aip004krp00tjjp00D1tp00FVLp00F9fp00E5mp00BWBSoy50zyfFhOwF00hf4amKcelamK9xrt00cWqp01ASjr01A6mt00cWpt00cWpt004l0</t>
  </si>
  <si>
    <t>突撃66</t>
  </si>
  <si>
    <t>000ACYp00Sllp01AOxp01qpMp01ARap01vLF7phsV27phvlz7oytf77oywsPp010xqOpVfa2g04SFag00D46ajzGHKajRh0H204S8ng04XeQp01ixM7oyqyb7phy2vjolh3Y7kmXDN7kn0ga7kn1Rw7kn3tS7kn56fp01fT8p00SiVr01dgpN09lmVr00CMAr00vgz7mT5527mT8iKa4HjO7r00S6Ap00S6Qa1NWWB4pVrLr</t>
  </si>
  <si>
    <t>多導核先</t>
  </si>
  <si>
    <t>弾幕103</t>
  </si>
  <si>
    <t>000e2ri10JLlin6ShQX00b4Qj0Imjep00j7qY008EFp004Rxp00AACanPsq9anPv75G004kdp00xUKa00Bpja00yInad05s8ajuThiajuLdup00JXU8091YRr00dvwa3fGIRzd0aLazcLX4Czd0bPJzcLY9czd0cUjzcM0dLzd0dYS</t>
  </si>
  <si>
    <t>回復忍連</t>
  </si>
  <si>
    <t>wjlgz</t>
  </si>
  <si>
    <t>特殊35</t>
  </si>
  <si>
    <t>001dwsinPPk4GesapH9oUYwd9oQKwT9oVl1xjnQeexr01pmla16Ed9a16BwdanQsJ9p017jYanQq3dajvKIJajvNpIafxh1DafxekIp01AStp01gs5p01pAJN0enO27keQSt7keLfd7oMkb67oMnoO7oMqCxp01ATCgpMUuOgpMYwIgpN3yCgpN7Aw</t>
  </si>
  <si>
    <t>導連（核入り）</t>
  </si>
  <si>
    <t>特殊36</t>
  </si>
  <si>
    <t>000FqAopN31Pp01zdhop5mk8U01efualeThMaleQAUU01uDu9eOAkkg01qBAgnQirEU00WQuU00pN9a2g79Ka2g4sOa2fNBBa2fQixa2fxKoa2fArkanPlF4a2aBulgnPeWeg00Tmng01daU6pulcFp00RfXdkf1cwp00EAyaoyNSAp00JdXr00MaIr00Rfy</t>
  </si>
  <si>
    <t>特化ラビッツ打ち上げ魔</t>
  </si>
  <si>
    <t>乗り込み54</t>
  </si>
  <si>
    <t>000kHfa00tPLa00wwJajuPdLajuRTHX0085mwg27GzwfAHPhwfaiXYweIT7GweiugoweNm5ROjMdqAOjlNziOiUoI0OitYQHOi3A0pp00krHjnPaERr00uDv8cRhNC4oUqQt</t>
  </si>
  <si>
    <t>タゲ29</t>
  </si>
  <si>
    <t>0015EOp01leJU00TmuU01dHIp01iylp012qb9f2wCRgmGwAMamL6hML33k2ca3gxgw9pi5c7ajvsUqa3guzA9f2dhx9oHAt3ajvqeugnPHaxakAB3op016wlp01eznp00LkAr00Tnca9KsQTp015sjr01AQK9oM5Abj0J9DeamL8XI600PkK800Q8Va01hdqakADJkp01gpM401hdq</t>
  </si>
  <si>
    <t>上前弾幕乗り込み（魔入り）</t>
  </si>
  <si>
    <t>wjlgz1</t>
  </si>
  <si>
    <t>乗り込み55</t>
  </si>
  <si>
    <t>000e1Gt009bMt009bMy005pGFjuThsp00vuwp00vKlp00CYNr00FVhjpyQBkj1IYLgj0DTR2j2O5djj1J304j3Tdll</t>
  </si>
  <si>
    <t>中奥多枚壁聖贄突撃</t>
  </si>
  <si>
    <t>環境落ち29</t>
  </si>
  <si>
    <t>001hKCt01fl5t01fl4U01rWza2bFwyaggJ6V9eOD1g9fGuWzU01daV9eOnXe9fxrpEU00PCLglFzwygoUP3tp00WQua16ilya16l2up01AOTp01y9RantFsGantI9CampiNqp01leUakWXsTj0SefSO01efJO0a4SJa1swIma1szpo</t>
  </si>
  <si>
    <t>二射2速ラビッツ</t>
  </si>
  <si>
    <t>乗り込み56</t>
  </si>
  <si>
    <t>000dYpm00RuYm00RLno3gQrbp01AyLomLmWgogfnkKjmKBttjmKJgSj01AhPj01AUgO00RLna00TUwq00SA6q018lq</t>
  </si>
  <si>
    <t>上奥機要塞</t>
  </si>
  <si>
    <t>レートアウト46</t>
  </si>
  <si>
    <t>000wkGu00KOzu00Dywu00Uvcu01bngu013zrq01iTRt00tSlt00kda</t>
  </si>
  <si>
    <t>環境落ち30</t>
  </si>
  <si>
    <t>000gtte00M8Cp00xk7t009KWt004ol6pcIKGU01daUp01AOxjnXYdbp00vgra15BLva15z5zp01l2ap00A5ip00QVPp01j7zp00gbCakzUHWGgfsKLakzS21q00E6yO08RMvr008AUr008B4a16kL6afbp9E9fBP5wU008Tza4ksfCa4kuVyU00LBna00NtAp01APhp00tBCv01AOxa00KME</t>
  </si>
  <si>
    <t>下奥ビデ乗り</t>
  </si>
  <si>
    <t>乗り込み57</t>
  </si>
  <si>
    <t>000ET8jn7DuTp00W6HGmKgwip0117Bp013MHa0vPwY9pz7JX9pzdVe9pzknF9pzqOW9nU6GL9nPAv39nPu3B9nTMBM7pMtjH7pQVhR7pVgce7o3Jr57nYnUm7nTTkPp00SCqinxFMgak17Sfak15ch7keeWCa0vMQ37kn53R7kebsv7kn1imp00EDC85qfYX854gpTT00zLDamogFqp00S39</t>
  </si>
  <si>
    <t>中段0速正面弾幕</t>
  </si>
  <si>
    <t>弾幕104</t>
  </si>
  <si>
    <t>000xFEi0hXPjN09g04p00PGr4ocFtFap0bmtap08FxalSEcXalSBw2OpQL7ip016vVp00O0up01ARNp01A6mp00PE9O00BGNjmx8qUg00BrJg04XLDg04Vm67kmRcm7kivFD7noTdy7noWrh7noY3D7p4elJ7p4hzs7p4jbO7ocpTx9nYcFd</t>
  </si>
  <si>
    <t>弾幕105</t>
  </si>
  <si>
    <t>000whqU004Rda008Cba005Vfp00nUtjolh0Jp00dr0GmKajnU01evSU01eioa3gvq8T01qS3a6w0q3a6vWJ7p01qSDa01hcOa01evS801ihoU00RMqa3gsJcamKDmJamKG3FdkiQPRgoYq52gmFrLEgnfH0AgoGOrea6vSqHa6vV7Dgn7Fmlp00EA5akJ42NakJ6IJg00584r018Vwp01m4B</t>
  </si>
  <si>
    <t>乗り込み58</t>
  </si>
  <si>
    <t>000e22U00vLBr00895608VSbt00calajuNDSp00CYHa0mzTOa0mxdSgnKY85809UgXU0146GU01rJYa1FLkPgngFXFa1SBsEp01vYXon8gRYo33CU1r01yKdp01AyEan40sJT01fFhgp0EDBgpEjlAr00Ccddl1yOga1FO1La6vKaM8kWIJR8097ERa1SE9Ar00zfJr01ve1ajuKWU</t>
  </si>
  <si>
    <t>乗り込み59</t>
  </si>
  <si>
    <t>000vrYt00j5gp008kwp00F8gr00H0hj1iRlr41ScWra2o3HValFmBjalaz599liN669liTNV9leAY99laiWx9l5YQm9kRiAx9kRp2Y9kN6dc9kNcV29kIUaO7k9z2e7kdYzQ7kip8t7ke0UO7k9BIa7ke2gM7kirOp7ke3BK7k9Ep67ke4WI7kiuvl7ke6z5</t>
  </si>
  <si>
    <t>弾幕106</t>
  </si>
  <si>
    <t>000i3E60dlC0t00hglU00wz3a3fNqojmK5MYa3fKJsp00GuWajuNTXajuPMIajuRFvp00q8yp00ITKgmKfc3gnPn3BU01vYsaozviQaozsBUT01bOWa6vGBoa6vJikGjuD9IjoUcUx6pD55np00cnYp00lfNr006tX</t>
  </si>
  <si>
    <t>乗り込み60</t>
  </si>
  <si>
    <t>001eg7U00pNha00tP0a2aBulgmK8qCCjQTCUr00q4ua3gzWsU01fAsa3gsHLp01c7O7p9iAN9p51nna3gwbW9p4SQm9p4KMx9p5avC7p9kda7pdE7n7pdCv2p01AP4T01AOxp01APAa3gQmAa3gNFEp01x5HjmbT1SamKSEia01AOxa01y8B8dWQbq9fbpWP9lb36D4oVork7kAN967eFzJJp00UbN</t>
  </si>
  <si>
    <t>地黙星混世魔王樊瑞</t>
  </si>
  <si>
    <t>xxxx？（不明）</t>
  </si>
  <si>
    <t>乗り込み61</t>
  </si>
  <si>
    <t>000i5Pin6RLYjmffkxp00wl4a0muiea0mwYa40viM7p00SC0p00Boyp00OgYp01e3HO00df2O00fptr00f907kvsMm7kvpyD7kmFDr7kmBRV7kdSKU7kdPxc7n74Bi7n71nz7oYEEJ7oYBr17o3mD17o3jpiN0dkjdNp8w6WalwiQNalwlxJp00tCWp01dKC</t>
  </si>
  <si>
    <t>核先打ち上げ</t>
  </si>
  <si>
    <t>弾幕107</t>
  </si>
  <si>
    <t>000fAMq00ztkq00e0HijhxaIq00kbnq00yWOq00zu0jpughGjpUVgKjpUUHYh15a1R1mo3K59puhmg9l17mD9kIuEg9oU2F79l9Wcu9kRp2Y9kzMkB1nKLrh9l5CO61lWDDn</t>
  </si>
  <si>
    <t>環境落ち31</t>
  </si>
  <si>
    <t>000dYpanBO5papySrYapqbGJ9004jq9pD4Ly9ph33l9oU1k89oxYAU9obWRH9nOV9u9nsTqh9n6RH49mJPXQ9mnOfD9m1Mwq9lEKNd</t>
  </si>
  <si>
    <t>上奥扇弾幕</t>
  </si>
  <si>
    <t>レートアウト47</t>
  </si>
  <si>
    <t>000hgbho7AAQimB4Wyi3foXDt00duDt00axjp00zvSp00Ajkp00cFdp00uGBq00otUG0v6TFzcD69ta1WojRa4gpQ0amXqhcan2RHySoPF76j15nKYj3fyE3zdIiioak0vMyak9macakN2JV</t>
  </si>
  <si>
    <t>忍入り回復突撃</t>
  </si>
  <si>
    <t>薙星</t>
  </si>
  <si>
    <t>特殊37</t>
  </si>
  <si>
    <t>000pj7o1rPkOp00L34ophNwWaoURgYp007kjzcUNdVp008mizcUFF6zcUGJEzcUHOezcUISNzcUJXnp00aKdp00mAoalF5pBzd4CMkzcUPn0zd4EVsalF86x60ma7yp01609U00Rdea2b6Apa2b3TtO0ma7yzd0aMop00yXYp00yYu</t>
  </si>
  <si>
    <t>特殊38</t>
  </si>
  <si>
    <t>000P6R600ATW</t>
  </si>
  <si>
    <t>土台水平魔</t>
  </si>
  <si>
    <t>レートアウト48</t>
  </si>
  <si>
    <t>000gYmimX4fPi3fmxAhpUKOgj0dvOfjogBqrp00f5wajuLtSajuNmDajuPfoGd0c8Kp00uWfanY8jjanYac5anYc4Pa15wn8a15z46p00tSgt00hfJt00hfJp00A2ir00hNvaotM03p00A1c8bbVQW84CqdMacyDY6r00xSOr01ATlSn6UqC</t>
  </si>
  <si>
    <t>特殊39</t>
  </si>
  <si>
    <t>000vezimBlloi266BkhnoNxgGgTisup00UJwp00IFfp00JJeanGMgGanGOWCt00pPoanYlLEanGLtQSoPUa9joCSJQj0EdWHp01bzqr00owxad0qWDp004j7p004k785q5fi8nxQLxT00BEoajhRkVajdutfajv9kLt00yHGp00CLI</t>
  </si>
  <si>
    <t>特殊40</t>
  </si>
  <si>
    <t>000dYpj15l2bjoUcRfj00g7VjnP7X0yoUcRfF00lLch6uKTnlfariulchduMlaP6AV</t>
  </si>
  <si>
    <t>四枚壁戦連</t>
  </si>
  <si>
    <t>特殊41</t>
  </si>
  <si>
    <t>001iiAc01tPncmLgLcc01tjTcmLgw7c01mQxcmLa3Kc01iybcmL5u0c01dbncmL0nCc017gkcmKSnYc0171fcmKRRy401uDz43gJT6401sM84mLfry43gJUp401qSL31syRL31FNHa</t>
  </si>
  <si>
    <t>上前烈弾幕</t>
  </si>
  <si>
    <t>レートアウト49</t>
  </si>
  <si>
    <t>000wjGimBlSKigTAvnhpqaVtt00vdSp00LTtp00MH5p00OiPp00P6ra60nr8aoufJtaouiqpjopG3PjmfvaLNpHMUfU01vbh9eKc7FEoQ00xGgXKY5alao6oalaqMla27kO1a4puJraaTjSba3FYl6T005sP</t>
  </si>
  <si>
    <t>副砲型回復突撃</t>
  </si>
  <si>
    <t>特殊42</t>
  </si>
  <si>
    <t>000e3Vp01hiwp017BSp00Y0Kp00PoBp00FYkp00xnem00xmFm055YBm00PUPm0119lm05vhcm05Feem05Ona</t>
  </si>
  <si>
    <t>機弾幕</t>
  </si>
  <si>
    <t>レートアウト50</t>
  </si>
  <si>
    <t>000e3Vo0WIsDq004zGojV1TUr00Ts5r00Kzyr00CLEr00wQCjnQj5aio3qEUr00D46r00vMXjmSEYQm04WqF9nl4FE9ny9PC9nkMsn9nxTva9ntmq99nbQYO</t>
  </si>
  <si>
    <t>下奥砲機弾幕</t>
  </si>
  <si>
    <t>レートアウト51</t>
  </si>
  <si>
    <t>001cYFp01ATJp01ATdp01ASGp01ASap01szkamLfL0amLirVajvIjcajvL08p01ePIal2zB5p01AQIjnLOueaiqeqJaiqh7FLnCoUsT012KDalK8cFt014EULngPFWalKctrGgYj4dalK4Wr8mTGowt01azsp01AUgt01azst01azst01azst01azsq01nrzr015c7ajvUUvgpvrUOp01APi</t>
  </si>
  <si>
    <t>6速トンボ</t>
  </si>
  <si>
    <t>突撃67</t>
  </si>
  <si>
    <t>000e05zd05pL7oLgk47oLjxM7kdPIn7kdKBT7kdN2q1l1iDP1l1gei1l1dNL1l1boht0085oamKeSia3fC7Ha3fENHp00vYU908RNe908WmL9091Vn9096v7900mQH9l5vQl9l5D609kzFCu9kvuzV4plL9Mr009Y7a00e0tamKccir009sgj15o05a6veURp00Nbn</t>
  </si>
  <si>
    <t>一速忍入りクロス</t>
  </si>
  <si>
    <t>弾幕108</t>
  </si>
  <si>
    <t>000P6R200E4B200E5U20ih4G2pI4hb20iC142pIpgbt00uWz600uW21mKywN1mKCih1mKGkf1mKywN1mKFMr40102i4010k0s00ONNs00PVFq01bRh1mKBu6200Ogt200PV8p00OMGp01bmap01cDHp01cD9</t>
  </si>
  <si>
    <t>銃弾幕</t>
  </si>
  <si>
    <t>レートアウト52</t>
  </si>
  <si>
    <t>000T8Xj5uJ1cjfosuAjpuTi5j26uM7j9xCd0mpVw2hm00SQLm05i4qnpDIQx</t>
  </si>
  <si>
    <t>多枚壁機要塞</t>
  </si>
  <si>
    <t>レートアウト53</t>
  </si>
  <si>
    <t>000wB1ioPT8bjo83OBalFoy1p00Lo1a1Sgwga1Sjdc4olrOhp00Qsip01fDDp01phlp01fSCp00VfQp01f8lp01ARaq01ASqp00PoTp00s0IN09g04OpQEVf7plTOC7p4kgo7oLBDm7ou2587ocqrk7nTPS67nC8g47ng8Wo7krf437kmQUX7kitMS7ke6EN7kivFD7kmVL3g00rvbg00wS3alaB1T</t>
  </si>
  <si>
    <t>ok21＆K</t>
  </si>
  <si>
    <t>弾幕109</t>
  </si>
  <si>
    <t>001e4bimC0WPp011aGa2bJUza2bHeDN0enO2p01ATAp01ASsp01s18anQsJ7anQq3bGmtaORabyVGVakAVhdp01aheakATotakARvFabyT10jjegyd9mKUCL9mY28t9mL2lB9mTWxM9oz4we9ozdV07oz6VL7oz9mj7ozbLQ7oz68Aq01j937knyEw7knBSfp01s3g</t>
  </si>
  <si>
    <t>弾幕110</t>
  </si>
  <si>
    <t>000i5HjkdSuwp00ADr81ewYmp00YOCp0119Lp012tUp013O4p0159dp016tmp017NvN0dn0xp00Cd9p00p2R7ph6SL7p3V4Y7oPKgc7oCzrp7oy3rl7okRCy7o7GNL7nTvYY7nOYYU7nBOb87noDml7nbsxy7purnI7mX83B7kmweF7kmzso7kmCG77kE9dr7kEcra7kEfES4ocwS7ad05u19oy2mL9oyd7v9mOiu99mOteS</t>
  </si>
  <si>
    <t>下奥砲弩弾幕</t>
  </si>
  <si>
    <t>弾幕111</t>
  </si>
  <si>
    <t>000MGht00LSXU00Yxf60mO9qU00BGn7j9qbu7j9qYFa1nHKGa1sac4p00ERQGjv8vHp00MV6p00W4tp01dKd8oyVaaa2nYIEa1a8K4p01AQdp01qVHjocIFqdk5kyago3CYIU00KNidjveXVa3krFra4pzx2amKLI09kWkNddkiVHVdkAgFUgolCxYp01ewYp01ARm</t>
  </si>
  <si>
    <t>乗り込み62</t>
  </si>
  <si>
    <t>000e1Tp0186zp0173cp00TFyp01jUhp01j9vp01uEnp01vMAp00Wl1p00VAcp01u9pp00In6p00FbDp00BoYr01fRpt00oedt00oeJt00nXSt00nY6t00f76t00f6zt00fCPt0086Ot004Bxt007j3t007zLt004mpt008EG</t>
  </si>
  <si>
    <t>中奥新幹線突撃</t>
  </si>
  <si>
    <t>突撃68</t>
  </si>
  <si>
    <t>000jmQ9l1guD9l1lkFagfmhE9l18rR9l1d1r7kdMe87kdOnm7kifJ77kihSf1nP4cQxk4XsPamKfWHamKiDFa3bkCQ415xFkp00tjpj15nYTxkmEtyg3Bs0YT01fQQa5ztWxa5zs4Ma5zqc2gaTqfGE00dHPzd086Czc8gaja5mikCa5ml1yr01fRrdlFSjJ</t>
  </si>
  <si>
    <t>汎用空爆</t>
  </si>
  <si>
    <t>弾幕112</t>
  </si>
  <si>
    <t>0012rim01dcdm01dHHkoM0dyjnys3vj2kchtq01AiEq01Ay9600Qp3600Qqlq01AjDp01qUtp0186Wt012rh</t>
  </si>
  <si>
    <t>上前高級要塞</t>
  </si>
  <si>
    <t>レートアウト54</t>
  </si>
  <si>
    <t>001hxBo0WRB1p01AOxoohT8gT01nJYajvQ7rLpvnk1a3gIT1a3gGd3t0189mp01AT3p01ASiajvRXFajvQ5RajvOd6p01ARxp01AQMr01AQ2t0189mt0189mt0189mt0189mt0189mt0189mt0189mt0189mt0189m</t>
  </si>
  <si>
    <t>下前界突</t>
  </si>
  <si>
    <t>突撃69</t>
  </si>
  <si>
    <t>001hwOt01ePRt016wlt01gIeU01APVaggOL3ajw7XTp01AQsp01AQYp01ARAp01AS7jpvykqamLjKXamLmrTajvLveajvNnYajvPgJp01rrGp01i2Na01s1la01uHkp01ASDp01ljXa3gEksa3gBDwr015qEGjvxN7g168sIg16bq3g16enmLggkrsLggICVNp0tBUp018D9</t>
  </si>
  <si>
    <t>中前核導突撃</t>
  </si>
  <si>
    <t>突撃70</t>
  </si>
  <si>
    <t>000P7ap00Yfja2ba8Ma2bcOJp01w39p01AQFajvjOlt00FrNt00Frft00FqG809AGmp00pQ8p01g94p01mzGp00QGUt00O3hp018mtajvlH5ajvnzPt00O2Ht00O2Ht00O2Ht00O2Ht00O2Ht00O2Ht00O2Ht00O2H</t>
  </si>
  <si>
    <t>十二速中中加速 无双风神</t>
  </si>
  <si>
    <t>突撃71</t>
  </si>
  <si>
    <t>000ihH9l5vPM9l5AFJ9l1fWp9kVWUN9pcDi6a4kNJba4kL39t00hJHt00hJH9pcO2P409ePtj15nYvamKge29pcTpH7kdLWm7kdOmT7kdPHR7kdRR17kmBvO7kmDVm7kmFhk7kmHqtr01AUgp00y8ip00xkDamKiTXp004jaad05oiad085e9pcIFb1nGjcI1nGmGP</t>
  </si>
  <si>
    <t>2速クロス</t>
  </si>
  <si>
    <t>弾幕113</t>
  </si>
  <si>
    <t>000gJIjn77gIp00xomam2cPjam2fwfp00MIOp00OR7p00R0kp00SAMp019aKp01dYVp00hN2al5HXLal5KEHp00ydP4oQ58Aa1S5vea1S8ca800xGe7nt2z07oc61q7oU9sQ7nt6AT7oca3k7oUdem7kicR67kif1f7kihao7kzPUr7kzS4A7kzUdJ7kzWmSN093CXlgft4Jg00f95O00iTAp005cir01kuPr01nHE</t>
  </si>
  <si>
    <t>弾幕114</t>
  </si>
  <si>
    <t>000nXtajVl23ajVnI0t00nH7t00nH7t00nH7t00nH7t00nH7t00nH7t00nH7t00nH7t00nH7t00nH7t00nH7t00il5joUfS2a00Bpoa00yIop00xDlp00JYn</t>
  </si>
  <si>
    <t>十二速后中加速 红</t>
  </si>
  <si>
    <t>突撃72</t>
  </si>
  <si>
    <t>000e3V7ph7Xl7oy4vU7nTpNV7n6WC47ph9zH7oy68h7nP2FQ7phbc47oy7JD7nP4id7n70PM7phcNq7oy9m07nP5Tz7phepM7oyaXm7nP7vV7n744v4oyjyyp01APfp01AQ1p01AQPp01ARBajvP3pajvRJla01xGxa01Anta00ncsa00pSq7kdIOm7kdM357kdPgN7kzKxz7kzNLi7kzR013nP6pYad05tCieS4stN091tOO00dwIp00FtDr01AOy</t>
  </si>
  <si>
    <t>下奥核先</t>
  </si>
  <si>
    <t>青カビ</t>
  </si>
  <si>
    <t>弾幕115</t>
  </si>
  <si>
    <t>000kHuj6uNQLa0IB41p00ER4p00FohanPxKLanPvS1anPtIR7kr3Wk7kr5yD7kr7aY7kr8Ml7kigwY7kii9j7kijKF7kiln27k9t7E7k9uJ07k9wlm7k9yuw9liVa19lj1wP9lj6TH9pyPLaa0Iyn3g3BH3nT016s5ajvDVyU01evSajvLszajvILDajvBfCG0E0vqp00ouUp0158qp004jGr01hir9pyV8Y9pz1vV</t>
  </si>
  <si>
    <t>0速弾幕(過去の大会に上げた奴)</t>
  </si>
  <si>
    <t>いぬ</t>
  </si>
  <si>
    <t>弾幕116</t>
  </si>
  <si>
    <t>000wQ8NpM86lj0vpczamBFKgamBIrha4H6Dc4pVj9G9phozY9phtWS9phzkM9nY7fD7ke4cy7ke6Ss7ke9zp7krgml7krj3e7krlJ97krk7M7ke5NT7oUfSE7oUizt7oUlgm7oyeHc7oyho37oyk4Ta6w5wpT01ztAa6w4bva6w6Rrp01zKzp00M7R9nYcCt9nYi0q</t>
  </si>
  <si>
    <t>核弾幕</t>
  </si>
  <si>
    <t>弾幕117</t>
  </si>
  <si>
    <t>001b6Op01ATCt016xGt017SGt019eGt01azEt01bUCLmg17namLjxgU01sA4amLfvlamLaoV8nuiWLLjW2hd80alDD9hcXskjnHpJHakeOJkakWQj0alx4nMp01nI4p01ePWp015Y6Ges6Eca3gQrbapizD0apiwW4p01ASMp00RioabHzqLabHwJPEpE1Czt01dgA</t>
  </si>
  <si>
    <t>下前突撃（トンボ入り）</t>
  </si>
  <si>
    <t>无殇</t>
  </si>
  <si>
    <t>突撃73</t>
  </si>
  <si>
    <t>001jTFX01fR0T01xlGp015EGp01pNpj1BhHaaksdCFaksbJUaks9Raa9Lmp1a9Lel4wffMhJweSLTuwesn3cwdS9H1wdAykBw01jCmOjRQWiOkjgNAOkO58VOlftIPOknzTLr00vaXr01APT</t>
  </si>
  <si>
    <t>タゲ30</t>
  </si>
  <si>
    <t>000dYp1pqalJ1p8xmX1oyju21oYIBF1oYJGi1pyYnr1o3sck1ogGeR1nKQyy1otSVo1otSVo1nxCfD1ng1541nPeGA1nY3bt1o3sJ91mjIA71lnrTm1oyjdD1ogFH41oYKe51pyYnr10VFq51optUx1pDnA41nPeqb1nKPKn1oPUEB1mXnOT1nGpVi1oPW0A1ocgGd1pqaC91m6vCc1nY2nf1n7aqV1n7cjM1o7QoW1o7QVL1n2MiW1otUxL1o3t0x1oCHqh10dA5Q1mfkDR1lSi7s1nfXUO1mwVy21nPdSm1ogFaf</t>
  </si>
  <si>
    <t>上奥弓弾幕</t>
  </si>
  <si>
    <t>レートアウト55</t>
  </si>
  <si>
    <t>000wOPjoUt1yj15Epep00kcPp00cFPxlrE30xkich4xkr2U6xkEkrHakiy2aakivleapMuDXapMxkWp00lLYp00cDBxkEn8DS00gHb9o3g8k9o3kae9o3oc79o3se1t00gH1U01i1Oa3gBz6a3gySap00vs9p00EAx</t>
  </si>
  <si>
    <t>中奥弾弾幕要塞</t>
  </si>
  <si>
    <t>SER</t>
  </si>
  <si>
    <t>環境落ち32</t>
  </si>
  <si>
    <t>001e4bp01AmUp01ASsp01sOwp01kKop01bC2p00FYSt01aPGa1fuzMa1frSQaov5ysaoDQmpajAeLuajWeBSaljTSwahHdVD7pmspj7pmqMY7phXOV7olMMf7ohkOa7nctm37ngORL7nld0Q9nUCYw9nUuEk9o4aNt9mL7YR9mKYEF9mPg4r9p0G119p0xFO9p4O5BjmCkz1GgL7XS</t>
  </si>
  <si>
    <t>1速正面弾幕</t>
  </si>
  <si>
    <t>弾幕118</t>
  </si>
  <si>
    <t>000zypp013LQp01ATYapA8Aep013OQamKR66amthNhp01cYXaouEuzaouHbvajv5l9ajv825aoufLNanU3vdp00JshalFshualaEKkp01wQ9ancO0AapAbhap01m3Br01m53t00yupt00yupt00yupt00yupt00yupt00yupt00yupt00yupt00yupt00yup</t>
  </si>
  <si>
    <t>十速薙壁突撃</t>
  </si>
  <si>
    <t>突撃74</t>
  </si>
  <si>
    <t>000SQFm05lhfs01sfls01gF8s01sv5s01oJ3s016YXmpR5EzmpMHg6mpRbiQs00X7Xs00Nbo</t>
  </si>
  <si>
    <t>上中機玉要塞</t>
  </si>
  <si>
    <t>レートアウト56</t>
  </si>
  <si>
    <t>000P6R9mKKSB9mKslp</t>
  </si>
  <si>
    <t>正面砲</t>
  </si>
  <si>
    <t>レートアウト57</t>
  </si>
  <si>
    <t>000P6Rp01bzOp01bk8p01bkEa00XXYamKNztamKKSyp012XNt00O1rj00P64ajvmKLajvk4Pp00SPbp00KuYX00D1ON00DhFn00B8wn00DOsw00zwaw00BoUw00DhFw00FqOU01evSa3gu2Np01blbr004lua008mQ</t>
  </si>
  <si>
    <t>中中核変タゲ</t>
  </si>
  <si>
    <t>環境落ち33</t>
  </si>
  <si>
    <t>000Szl9pzisT9ocAQh9n36Vc9lOdNsa0158ra05t3o8014iW80ei6n309RMP305tl62014AE209RMP9opOB59nGL9E9mBFY19lB012t00Szhu00T74d014R3d05tAb</t>
  </si>
  <si>
    <t>上中扇弾幕</t>
  </si>
  <si>
    <t>レートアウト58</t>
  </si>
  <si>
    <t>000P6RN01AUgNpNpRhNpvMSvNpiznMNp9KSTNoR9bwNozwcK</t>
  </si>
  <si>
    <t>中中7連核</t>
  </si>
  <si>
    <t>レートアウト59</t>
  </si>
  <si>
    <t>000kHgj1rpHIr00umNp00FUMq00vIpamKfGfamKinbX008kxN00cmq6004iCw004iCw006Yyw009Fuw00cmqq0070d7kdEqs7kdHEb7kqREM7kqUSv7kE5T77kE97Pa2aEc4a2aGS294p2bi</t>
  </si>
  <si>
    <t>核魔撃タゲ</t>
  </si>
  <si>
    <t>タゲ31</t>
  </si>
  <si>
    <t>000P6RmpHPQuX00sxd6pMgp7j2aY5Lt00P60U00Xpmj0n1LONlK3OR800XFd8d10Psajvuxka00XVBa6vtI3O00rIu</t>
  </si>
  <si>
    <t>中中複合タゲ（核乗り入り）</t>
  </si>
  <si>
    <t>環境落ち34</t>
  </si>
  <si>
    <t>000LBSp00Hhzp00JWGp00Xp6p013L9U019cRp00To6T01yFtU01fQTa6vIdK801fQQ801hJBa6w1e7a6w36Ra6w4YCa6w4ImU00XsHL016vnLnPYGpLmKUQJj2b0rvU01jVxamL5fsa01lgXgmoH3ogn7NbKg00YN79gYhbc9i4p2La2bicCa3gq4cG00suDa3gfk2800YN7p01tkfdkAVf9r00radp00DgudiMpNgp01xl6r00rdT</t>
  </si>
  <si>
    <t>奇襲乗り込み</t>
  </si>
  <si>
    <t>乗り込み63</t>
  </si>
  <si>
    <t>000qp2U00tRdU00QHJU00gqxT00TpYT01qBFp01lfRp01fSTp01ddWp01ay5o0IWTwp016xup005J5a2wpNya3fvVUam2bIHamKhR4a1NXYia2x57EOpURzYLkzRLMp00EBWa6vVEqa5MUSVooVkVXgoyKF2gphQNng09JfhakWyMKalFDA9amoInyN1rYXja012v4a015bY8mKG4Qr013Nw</t>
  </si>
  <si>
    <t>近導核進行乗り込み</t>
  </si>
  <si>
    <t>乗り込み64</t>
  </si>
  <si>
    <t>001i69p01s1Np01j9yajvPiqp019tEaouXzVp01ASMj01hixj22J4AajvvW0p01ATlp01ATTaozq1l9mKNTV9mKX3j9mL6DT9mKELy9nPJFN9nPT5z9nLDtv9nLM569oUOQr9oUYwB9oV8oA9oVhgzp00YO2p00PoI7npCOR7npFMc7npJ0U3d0OTv</t>
  </si>
  <si>
    <t>弾幕119</t>
  </si>
  <si>
    <t>000f5cq00ya8q00DwNq00CI4q00GtS9nTws59otO6z9ogzME9oLoEM9otGPYp00LRd9okWnW9ogvKKp00MER9okY0j9oLqxy9oybGQ9oCzTv9opo19p00vsD</t>
  </si>
  <si>
    <t>中奥正面弾幕</t>
  </si>
  <si>
    <t>レートアウト60</t>
  </si>
  <si>
    <t>001kbijoDGlAO01efLt01g94t01gpOU01qBBU01fQRamLjYRa01tjOL6vSXSp01izN9om4Ekp011E19olFsU7ouHof7oqeC0p01yGvp01AP69olVAw9oz36Sp013LSr01rbraggHebaggwtrL6vyOb9eOmSE9fxt219fbEJtLggExDLggknVaggJU7aggtMva01qD7aggf2l</t>
  </si>
  <si>
    <t>画面端分裂2速ラビッツ</t>
  </si>
  <si>
    <t>乗り込み65</t>
  </si>
  <si>
    <t>001e4fjmYgEvjoz6oYanLJDdanHgQPmoht9Om01azHN0iNTrt015sNg01cIQa01wRNaomfcm801x9c9oIgUz9p5iDMT01yej401ydLanpzjs</t>
  </si>
  <si>
    <t>下前複合要塞</t>
  </si>
  <si>
    <t>環境落ち35</t>
  </si>
  <si>
    <t>000eAIs00LDpmpHFqdhnt1upin2ztXmoPOytq00Gw4p00ytH9kA2Jm9opny29kIHmDp00qVc9kzTpx9o7IGvjmXyo9jmKkRb400ATV</t>
  </si>
  <si>
    <t>下奥クロス弾幕（機玉入り）</t>
  </si>
  <si>
    <t>レートアウト61</t>
  </si>
  <si>
    <t>000eR4r004PUj1n8jbjokQgd60MxiF61rcxr619z1S6pyGCFt005sL5n2tyDp00FYCp00LTOp00R1N60hHSK</t>
  </si>
  <si>
    <t>下奥スーパービデ</t>
  </si>
  <si>
    <t>レートアウト62</t>
  </si>
  <si>
    <t>000e3VjjuGHTjjI2JDj6qg3hj6zcAXjnTlePjfOg2mj7mMjtj3wVRkboYw49bnKE0YbpM2K8bnTwgnp00ydEr00yJT</t>
  </si>
  <si>
    <t>下奥跳多枚壁要塞</t>
  </si>
  <si>
    <t>レートアウト63</t>
  </si>
  <si>
    <t>001he2U01AhMMpJ0dVt01hKQt01iPst01iz0t01hKJM01xAOU00NIaM00QFrL016JRMpVpxEt01i2bgd9Vkqgd5z0qgbzkOM</t>
  </si>
  <si>
    <t>上前騎玉乗り</t>
  </si>
  <si>
    <t>レートアウト64</t>
  </si>
  <si>
    <t>000Y1dp01A73p01rf4p01i6Hp01iCWp01s2Gp01AmSp01hxNp01qWzp01rtOp01zOvp01jq1p01b5Np01rtip01j93p01ah3p01jVGp01b4Gp012t8p01Alfp01ARup01AlLp01sgTp00SB8p011VSp00S4Rp0131YjpMWnajp9aAphocHTft00O57t00Yhyt00YOst00WFgt00WoNt00Xd5r00S5qr00SlNt00XJP</t>
  </si>
  <si>
    <t>環境落ち36</t>
  </si>
  <si>
    <t>000Jtcp010kaa00SBIp00JKtp00OOC9puIxM9pzlJ1a00ViGakRYOSikroY79ocpRr9oyF2q9n2UFY9nkL6vla7lKd7kn7tM7knbvGjnLcPy4pDSNrU01f3La6ro30akS2vRp017OYlfwLSNT01xAQr01cnF8dFfhep00ACB7o3NcX7o3ReR</t>
  </si>
  <si>
    <t>中中正面弾幕</t>
  </si>
  <si>
    <t>弾幕120</t>
  </si>
  <si>
    <t>001dg4ajA9F0ajAbxLajAdqyp01ASFp01ATJjn8aMea3gNdsanQq3kanQsJgp01hgtp018owp01qoT7kaiJg7kakSp7kamuL7kaoDUt01cYXt01cYXt01cYXt01cYXp01rvuEoQNdPaggcG3aggfmYGjvyCH7oV4D57oV7Ap7oVahl9oMf4C9oMotogpE70VgpEgpH</t>
  </si>
  <si>
    <t>突撃75</t>
  </si>
  <si>
    <t>001gYUp01ARVa05TI784Qha1p01ASrp01ilJp01ARqp01ASWajWeQFamCi70p01swBp01i3gp016KJalsVx57k1AET7kaqL97kjgRojm35A61mbOeT1mbLhz7p0AkP7oz9Rb7ohwC1g1nKrxg1jF3tg1o1Pzg1sx2ig1nOcWg1nXSfg1sfP3g1sc4Dg1nVJ6p01AQmp01AQS4p9EWh7kJHl3</t>
  </si>
  <si>
    <t>中前導連</t>
  </si>
  <si>
    <t>特殊43</t>
  </si>
  <si>
    <t>001b6Pp01vwUp01agUp01w3XalaQBEakSAoKapVXe5a01nt8E012Mijn8aMbp01li4ajJ3MNp0103XamfYti4nLMRNt01068t01065t01066p01wjzt010Tit00YhYFpzJWqymGpHht00XdmvdrkFs</t>
  </si>
  <si>
    <t>下前6速聖贄突撃</t>
  </si>
  <si>
    <t>突撃76</t>
  </si>
  <si>
    <t>000IlRs01437g01579ggglIJg9KPFTgmKQLzg3gkmFgolMajg1FpfkgenNmegbyYiXg011C2g012qdg013eog0142zg014PKg015DVg016s7g017giq01gFt</t>
  </si>
  <si>
    <t>上中導要塞</t>
  </si>
  <si>
    <t>レートアウト65</t>
  </si>
  <si>
    <t>000Dfop00umMp00m2Ap00daBp006bn9kqR7S9kqUlB9kqXzk9kr1N39kr51L9kr8fu9krbtd9kreGV9krhUE9krl9n9kMSQ69kMW4O9kN0ix9kN3wg9kN6JY9kN9XH9kNdcq9kNgq99kNjDR9kNmRAr00AOer01yW9ajv7Gl</t>
  </si>
  <si>
    <t>環境落ち37</t>
  </si>
  <si>
    <t>000qWLL095Kmr0057IolNzOs4hxEp8opEzef40WO6Tr01krJoo4qQyr00YKcomKMK3U00y9TMpuM0mapHYXiajR4k9apHYqvr019sigag9oqaoCUAPmjR9H1Jp9jXbgi8kYjJn7T4S</t>
  </si>
  <si>
    <t>機乗り要塞</t>
  </si>
  <si>
    <t>レートアウト66</t>
  </si>
  <si>
    <t>001lMyp01AOSancLgGancNWCp01jCoajRQWiajRTDep01xlza37Wewa37YUu42oTQ4p017O9a6vvQEa6vyxAT00YJha4YWwva500drp00X8v9oV0Mp9oV8329p0E2O9p0Lis90AiJf90ApYR90EVYE90F4fi7p9tRE7p9x6m7p9sgk70AzV770Av6570AyjLOpVSzrjnlnVvr012YjaouxY2</t>
  </si>
  <si>
    <t>弾幕121</t>
  </si>
  <si>
    <t>000eML9nTwr39otO5x9ogzLC9oLoDK9otGOW9okWmU9ogvJI9okXYh9oLqww9oybFO9oCzSt9opo079oGYTjjpq20Lj09f79joLdDB9o3oq79oc5nX</t>
  </si>
  <si>
    <t>環境落ち38</t>
  </si>
  <si>
    <t>000ehjjpMgVDjpV4Rqq00Ncbq00Jq3hoU1C2q00OxFq00OPcq00Ahuin6Sgm9kr6UU9l5Gkx9lENe49l9Ym99m6d5g9lRYj89la9iI9kIImS9kVVkO9laeFjq00QHoq00HQx</t>
  </si>
  <si>
    <t>環境落ち39</t>
  </si>
  <si>
    <t>000m7Dp00W4Bp00UJsp00Tpjp00S5ap00QK1p00PpRp00ADsp004ob400Br64mKlpAa00xVYa00zOJa00BHuajuVt5ajuYa1N093CXN0dD89O00iTA9mXn6D7kdPNA7kmHwc7kvzeN7kVTg17l5KXC7leCGe7n74Bi7nfVjT7noN2v7oc9LV7ol1ux7otSd97pheWz7pq6Fb7pyXnM8d0ccQ800tnV800vgG</t>
  </si>
  <si>
    <t>下奥二連核砲入り</t>
  </si>
  <si>
    <t>弾幕122</t>
  </si>
  <si>
    <t>000e3Rs00JtOs00Juos00JuWs00Jvvq00Jtgq00AkRq00qEFq00gI6hnfKiLhkvtQV6pV7D1gpQnJ4epuyCOepQwkEi5ysVVt005XndjMsP3</t>
  </si>
  <si>
    <t>下奥回突</t>
  </si>
  <si>
    <t>レートアウト67</t>
  </si>
  <si>
    <t>000iAhU01qBCjp44ls6pHyV0t00hfc60hLHcp00jDmakimsjp00xSlakiuwfp00u97ak9DmHa0IyEzGipHmXr00b6dabc7AbzcyJlrzddxaRa2bEYLa2bCiPp01aOl9eXkMjgmp7vTgpiljB7eFHNxp01de2r01ARaL5E22br01ATa7fby1D</t>
  </si>
  <si>
    <t>乗り込み66</t>
  </si>
  <si>
    <t>000hLfj1e9xdjpcS5Sa1OHUXp00EQip00E3Mp00DwKp00Ct2p00tyKp00hcCa04T9oapHQUyp0056VF00egmyjHXmOa00u7eE0mkhPt00huVt00ij8t00gX8t00hext00hLjr00fDia4YgDE800qH0</t>
  </si>
  <si>
    <t>上奥二枚壁聖贄突撃</t>
  </si>
  <si>
    <t>突撃77</t>
  </si>
  <si>
    <t>000gJLzddqfmr00cYRinbhwqj2atepO00iTAp00ydKp00vfkamb1R6amb4y2ajuC7pp016wHp01ASAp01ax5p01tiBp01AR5p01APL7kdNo37kdQ4Y7kdSKU7n70PM7n73wI7n76dEp01dc9lfapf4g00f95g00ncS9oy7JD9oyd7v9oyiuna15CQ4a15Aa84phuMYaaOU8J</t>
  </si>
  <si>
    <t>弾幕123</t>
  </si>
  <si>
    <t>000seMjpuHWMjntmmMp00afsio3bxNt00p27t00sMCt00wOw7oLvV27oLAek7oLEN11m26SB1m2bbT1m2g1Y9oH8wy9oHci49oHfvM80dHDEp00Kvxp00Syfa1waaMa1wcQPamG19LamG3PNajm7nwajma4qr00rIVa9BmE7aergStU00b25a0DQ4uvpVqmr</t>
  </si>
  <si>
    <t>上奥弾幕突撃</t>
  </si>
  <si>
    <t>YY</t>
  </si>
  <si>
    <t>環境落ち40</t>
  </si>
  <si>
    <t>000HPPU00pNha00tP0r00mzAzd0jTxa2aBulU004iCa2afYRa2aiFNo16kicgmK8qCr00q4uT01g8Wa4lDg6p01lv9onQgivU01tPja3gNo8a3gKHcgnh2FVa6vNAMa6vLI2a6vJPhajvgzTajvjgSp00RvJp00Rwi8004iCU00EDAaoUERe8jVFJ5aoUCbignsW6pp00NrIr01bmAg00B8Gdjv8hcp01fS9r00Frwr00Nwd8096KX7oCQk2</t>
  </si>
  <si>
    <t>散導乗り込み</t>
  </si>
  <si>
    <t>乗り込み67</t>
  </si>
  <si>
    <t>001rewy01o02F01qFVj01jqzjnQeua3o8QJj3o8Vzl3o90Bj4odtEUt01qart01qart01qart01qart01qart01qart01qar</t>
  </si>
  <si>
    <t>下前高速聖贄突撃</t>
  </si>
  <si>
    <t>環境落ち41</t>
  </si>
  <si>
    <t>000fVAopVfqqq00R2wopV2uKjpQtlQ4pmbJP4n3dHQ4jIyHS4nxEIj4kW3Tn7mfbPk7noFdC7oc8967mXetz7n2Dup7n73vf7nkgJz7nBSIl7opkPD7nGisM7oGWOp7oplDO7oplDO7nxG5A7p405p7p405p7o7ULJ7ockMz7otWuW7oUnHd7p8BcVQoPYKW</t>
  </si>
  <si>
    <t>下奥正面弩弾幕</t>
  </si>
  <si>
    <t>レートアウト68</t>
  </si>
  <si>
    <t>000e3fo3szd1ohuqLsjjmWN0j006rLt00DQpt0057mj0MFq8amjsbkioHf333pRCfBajvSh7308Vy19ocA64908TFg9oUV2t9mOMio9p8gqp</t>
  </si>
  <si>
    <t>下奥結界弾幕</t>
  </si>
  <si>
    <t>レートアウト69</t>
  </si>
  <si>
    <t>000owpp00rXOp00mRKp01qTrp00xS0p00DwIp00FpPp00ARnp00Dy7p018Tlp00InWp00NuEp00RNbp014Cup018nIp01dtWp01j8wp01lOHp01flvp01t3Yp01AkKp01A4Up01A5tp01Ampp01wl5t005rst004Uet008WDt005Hh1ntWpr1moReN1ohE7C1mTThh1lKpmc1mtuWL1nHnhk1nl8nL1nQaX21oqeCY1nLLtY1nykNU1pElcs1ncx4e1n3Izl101kcx1mPir41moReN1oQRcp1mY6Eyt00bkXp01kHWp01wihr018CWr01fBU</t>
  </si>
  <si>
    <t>下奥弓弾幕突撃</t>
  </si>
  <si>
    <t>レートアウト70</t>
  </si>
  <si>
    <t>000zONt00vgrt00vgsPpqbetjnYfkL7kvGuqp01hgbp01df6a0mKWWa0mNDT80EotwamKw9gamKyPdp00s1aG00oLT4opxbRU01bnba01eQKOpUVluN09nw5r019v6801eQKp01lhc801cY07kvHiB7kmUGt7kmVuE7ke9Sw7keaGHr00Ozw</t>
  </si>
  <si>
    <t>下中星核先</t>
  </si>
  <si>
    <t>弾幕124</t>
  </si>
  <si>
    <t>000hhDp00Ts1p00Ms9p00EE3p00ybYp00pQEp00fnep006eQ4pRgK94pMHAj4pR0kS4pVi5p4pQIEb4oUjTu4p8o0mxoYBG1m0djLpm0hWtmm0hIux9noTJVw00kMlO00BrJp00ULdC05lQ5</t>
  </si>
  <si>
    <t>下奥機弾幕</t>
  </si>
  <si>
    <t>レートアウト71</t>
  </si>
  <si>
    <t>000dYpjd0pyB400osV900osV9004QcggfF5wggfkV1N3fDYQN3fjPlj004jqr00BSNr00BTnr00BUwr00svKr00j6Yr009HdM3fRqTG3fRqTr00LjI</t>
  </si>
  <si>
    <t>上奥二連核先</t>
  </si>
  <si>
    <t>レートアウト72</t>
  </si>
  <si>
    <t>000P6R2011EX200Xaa9l6iXh9l6tsB9l66lLzd0ESSzd0FrYzcdgcIzdEluUj012tajnLiYRX00s0iR00u8Tw00ouDb1SsPvb1Sjak</t>
  </si>
  <si>
    <t>貫撃複合要塞</t>
  </si>
  <si>
    <t>レートアウト73</t>
  </si>
  <si>
    <t>000wgKj00vYyjnPr3na1SfEza1SilBamOTK7p00qkT4pDIOMp01odnr00dsHamJYjpt00dbu9kWfVCp00JpQajuTfF9kWbTF9l5VmF9l5RkK9leBMp9lexKM9lnidK9lnebQT01vYwa4Mgxja4Mjef8dnywW7kicLI7ki91d7kqYnQ7kr39m7kmEd6</t>
  </si>
  <si>
    <t>弾幕125</t>
  </si>
  <si>
    <t>000gFHj1ectA7kiceAa4gpwUp00u7tp00vaX409e2HamKdx6amsDfg7kicLn7kieE87kifbU7kifIH7kiggu7kii9f7kiiG29l5w7r9l1boMp00IS2p00gol7kmBfq7kmC3B7kmDEX7kmEJx7kmFxI7kmHa57kmHXg7kdLpP7kdODt7kdQfP9l1dNu9l1i6y9kVXcc7oGYD67oH1fs7oH4tep004iCr01AUg9pcSRU9oYq3L</t>
  </si>
  <si>
    <t>段下げ段上げ併用空爆</t>
  </si>
  <si>
    <t>弾幕126</t>
  </si>
  <si>
    <t>000e3Rp00w2ip00b5dp00O1jp00JdOp00revq01x8jp01bCGp01zg7p00aLRq013LUp00Ywhp01APGzdhLL5zd8Wt1r009L9p00wO8inouKKamKankamKd4hjmo3OrN08YRsOpUNOt7kzOj57kvsMm7kqYcP7nGeIKa1AizNa1vVwi415s6880MOA2amJQPdSn70PM</t>
  </si>
  <si>
    <t>下奥忍核先</t>
  </si>
  <si>
    <t>弾幕127</t>
  </si>
  <si>
    <t>001fW0u01ziSu01z1Vu01yJYu01z0Mu01qFAjpA1ROt01hgO</t>
  </si>
  <si>
    <t>下前壁突撃</t>
  </si>
  <si>
    <t>突撃78</t>
  </si>
  <si>
    <t>000xE5jplWsBa1NRisp00O34p00HQ3p00wOYajmcM8p00Skyp00W5ip010yAp00JXOr00vJ2aljopg800f95a1NTYtajmft4t00qVLt00qVLt00qVLt00qVLt00qVLt00qVLt00qVLt00qVLt00qVLt00qVLanPHdyanPEwC</t>
  </si>
  <si>
    <t>中奥壁薙突撃</t>
  </si>
  <si>
    <t>突撃79</t>
  </si>
  <si>
    <t>000e2dzd05u1p010xqo0qJ6Qopi3jfr00nWOr00nXjr00nXNp00nWjzd0lgVzd0m57zd0mSizd0nGtzd0ouEzd0piPzd06iczd076np00b6Hzd0cGyzd0duIzd0eiTzd0f75zd4xaLzd4xXWzd4yM8zd4zAjzd4Aou</t>
  </si>
  <si>
    <t>特殊44</t>
  </si>
  <si>
    <t>000e0g9mJV5i9mJWWX9mK0769mK2wD9009Ge900byV900drF900fkq900hdcjoYKeWjkVV3L1mJU0E1mJVlE1mJWGB1mJXL81lrGal1kRsxL1lew9J1nXX4V1mKbG01mKbWo1mKcKA1mT23Fin2sXtink6u2r00Crkr00DwT</t>
  </si>
  <si>
    <t>上奥クロス弾幕</t>
  </si>
  <si>
    <t>環境落ち42</t>
  </si>
  <si>
    <t>000zvzU00AzbT00MFbU00O2Cj00P5Vq00NKv800O25800AyDa00zKsa0IEOfa1rJS2a00NdTaphNzbaoyLJ7400O0Bg00LjFgpR1m6gpIedbN3g3bya1j7qkajv3FXabtSW0p015aSp015bRp0159Tp0158Up0157Vp00TTkp00Hxep01hiwa1ja7gamKrgK8d0NKjw00MEDamKMPmamKPMG</t>
  </si>
  <si>
    <t>近撃核</t>
  </si>
  <si>
    <t>環境落ち43</t>
  </si>
  <si>
    <t>000JIWj15UgIp00Cboa00UKga05hNGp01iA5p00UI1p01otup00Vfct00Inlt00IDUt00Jsat00Js6t00JbMt00JIzGjv7H0EpDC8mt00K00t00JIzt00JYYr01ABqa4lRNkr00Lmcan7HLCan7Kszp00LQ3akWkvwakWhOza00P7a</t>
  </si>
  <si>
    <t>壁薙突撃</t>
  </si>
  <si>
    <t>突撃80</t>
  </si>
  <si>
    <t>000P6Rm01pCJm01eldm011Y7m00OC1g01qawg01eldg011HIg00OlC</t>
  </si>
  <si>
    <t>中中導連</t>
  </si>
  <si>
    <t>レートアウト74</t>
  </si>
  <si>
    <t>突撃81</t>
  </si>
  <si>
    <t>000f3Yj1iygvjoUg5Xp00GJ8F0i0Tqy19IqEt00b1Wt00b1Wt00b1Wt00b1Wt00b1Wt00b1WN1EulsakEnCXr01lQg</t>
  </si>
  <si>
    <t>打ち下ろし核聖贄</t>
  </si>
  <si>
    <t>特殊45</t>
  </si>
  <si>
    <t>001dg1inH120acvbeVjodfWOajvIj9ajvJE7ajvLwSp014mGp01s2sp01AUa7p4W9R7p51YWGjvwJV7ngNwN7ngQKw7ngTYf7o4oMt7o4bSA7o4f7ja1sGt9gpVSotp01nrA9oV1pmp01ASAp01AT6p01ATCal6XA4alGb84q01AS5r01APq9oVil9a1sEAoa1sCHD7kwodY7kwrrH7kwuFqp013LAp01e2uN0a4rs</t>
  </si>
  <si>
    <t>わさび</t>
  </si>
  <si>
    <t>弾幕128</t>
  </si>
  <si>
    <t>000P5Dp017x4p016Jtp015Fup00NdVp01wMDakAwdzakAtwDa164oNa1675Lr00SPot00MoQt00MoQt00MoQt00MoQt00MoQt00MoQt00MoQt00MoQt00MoQt00MoQt00MoQt00wgTt00MoR</t>
  </si>
  <si>
    <t>上中突撃</t>
  </si>
  <si>
    <t>突撃82</t>
  </si>
  <si>
    <t>000e22F00svxp00DfPp00rb7t00qnrt00pzKp00oM5NpLSj4joUdb6jmK2OOjnP7J3jlEWnLEph4qgy00gaop00MDMp01AOMp01AT3</t>
  </si>
  <si>
    <t>突撃83</t>
  </si>
  <si>
    <t>001bnjt01aPVjnQeeGt01a2Ft01aj6t01a2LT016goajvOvCajvMCRajvKK7t01eByp01fDXp01oMCp0173Fp01ASir01xVxp01ADCa1T9hLa1T6APalXUmtalBPWk80anMMp01ATsamxDkYafTeHWLo4jG0amxG1U8nl9dMLnHtvH9om4rM9olMwoGhyxtJad0Xetr00WUVgpmy44r01ASNr010NQ</t>
  </si>
  <si>
    <t>下前弾幕突撃(トンボ付き)（5速）</t>
  </si>
  <si>
    <t>突撃84</t>
  </si>
  <si>
    <t>000e0er00hJij15lizjoccEgjpDgkjymo00dp00kGMG00hJiFnPdBgt00dICt00dICt00dICt00dICt00dICt00dICp00IBDp00Dg0</t>
  </si>
  <si>
    <t>上奥多枚壁聖贄突撃</t>
  </si>
  <si>
    <t>突撃85</t>
  </si>
  <si>
    <t>000hOrimwCOr7mXg7p1mK5iC7mXkWu1mKa8Ht00h1kt00h1kO04w5Ip00zyHa1a0HJa1a3oF4ou38SjoyeaH7kdNEr7kifhD7kmEit7kr5Eh7kmHwc7kiko7p00Ba9anPpeaanPrU6akzQWUakzTDQp00j9q9oH83P9oLgFhg00l3Jg0maWcp00Tmnp01ossp00Dypp014R3r017Ru</t>
  </si>
  <si>
    <t>下奥加速正面弾幕</t>
  </si>
  <si>
    <t>叶玉</t>
  </si>
  <si>
    <t>弾幕129</t>
  </si>
  <si>
    <t>000rqOa1a6z2a1a9g0p00Imop00NInamjX5Namk0LMj1S1VGE3sLQX42wQpp7plKkK7pcVPR7puyOD7puAaz7plLFG7pcXbN7pcYwJ7plN1C7puBvv7puCQt7plOmA7pd0RH7pd2dF7plPHy7puEcr9oUk8t9oUmxX9oUoXv9oUrEt9oUuBMinP251p009HHabU3t3r00nGe80dxGii3fsGU</t>
  </si>
  <si>
    <t>弾幕130</t>
  </si>
  <si>
    <t>001cnnr01nUEp019Wcp00SPLp01zeFa6w6SWa6w4brp01AOxT01AOQa6w4d1p01xmxa6w6RJp01A2g8e6EVHad1yq6ajvJ3Ya6vM0dp01cV19p4Jry9p57OH9p9e1W9p52bz9p4XWQ1kObRA1kNRwf7p57OH7p4Ntm7p4L3P7p4WluT01hv1j01mk7a6vM0da6vJjh9moXotU01hJBa3gyBua3gvUyajvSIcad10PL4prcvhak5VjD</t>
  </si>
  <si>
    <t>乗り込み68</t>
  </si>
  <si>
    <t>001dsg40Jq3dj0JpLNX01dcIt011Tc7phY297pi2fNT01vYWa7Xah7a7X6vBakALNbagggn4a54VtWa54SN1p01uEz9pE0tY9pE4fp9e6fqB9e6jsu9e6m9qwd1afXwd1ehQwd1gXMU017N3r01mBFa4q5anp01uoOr0199BakAJ7c</t>
  </si>
  <si>
    <t>上前砲タゲ乗り込み</t>
  </si>
  <si>
    <t>乗り込み69</t>
  </si>
  <si>
    <t>000QrVp0074tzd05sFzd06gQzd0752zd07Sdp004lVzd08Gozd09uzp00agAp007gtI00848I00848I00848I00848p00YKDw004iC604vJ0p01vcNp01sMMp01qUyp01ovxp01mmUP0zTQJp01eMhe005DAp01ACQp00pl6p00tCRp00APEp00NMup00Y0rr01AUf</t>
  </si>
  <si>
    <t>中中複合要塞</t>
  </si>
  <si>
    <t>レートアウト75</t>
  </si>
  <si>
    <t>001dfuwpNaNHX01iDvOpr9lSOp51beOpr53AOpr7cJT019Lw9mKXzya1wI6da1jsaWwpN3OtwpN7zYajvQCEjnQee5ajvOK8ajvMRlp01ATer01AlFamy764p01ATPa12hlsablIIOp01i3Yp019cjp01qViGjNawkamy9M0a12eEw</t>
  </si>
  <si>
    <t>タゲ32</t>
  </si>
  <si>
    <t>001rewt01hyVt01hyVt01hyVt01hyVt01hyVt01hyVt01hyVt01hyVt01hyVt01hyVt01hyVt01hyVt01hyVt01hyVamLgiHaoIj4MamLe9xr01s1Nr0160Y</t>
  </si>
  <si>
    <t>下前14速突撃</t>
  </si>
  <si>
    <t>環境落ち44</t>
  </si>
  <si>
    <t>000dYUamKeBFamKcswj00j5Fj2asT9p00tiuT01AOyT01ARY7kmwpIp00sLg4mKbW37kmxuj7kiamb7kibqJ7kdNiE7kdOne9l5Bd79l5GzV9l5LWNOpURuAimJPYma3fEgKa3fGpVa6w6Rna6w4IeE3fpcMg01x42p00IG5p004nQa3fmAaa3gQoma3gOfd</t>
  </si>
  <si>
    <t>上奥射空爆</t>
  </si>
  <si>
    <t>弾幕131</t>
  </si>
  <si>
    <t>001bU6jkAXHLp01ATbp01AU7t01aj9LnbO32a0rYGiamGTLJp014TLp01dvct01aj9t01aj9t014V7t014V7t014V7aov65Iajv5mwa0s2neGi8Mb6p01mDFp00X8FajAacNajAcSNp01ABU9nH9SYaoupY0aousEVT00WVBLjrfw1aousFwt010Twp00m71aouxLq</t>
  </si>
  <si>
    <t>7速下前分裂トンボ</t>
  </si>
  <si>
    <t>れいし</t>
  </si>
  <si>
    <t>突撃86</t>
  </si>
  <si>
    <t>000QslmpHPR0X00s0V6pMgpCj2bKYzjpm6lfO00rJ0T01ADP301A6v3mLn2k3o0heDa01ADi9jw6qP9kFACj9izOK5401zP79lXSKS</t>
  </si>
  <si>
    <t>壁乗り複合要塞</t>
  </si>
  <si>
    <t>環境落ち45</t>
  </si>
  <si>
    <t>000dYpj0MQVcq00EzRq00F8Kq00NIMt00vJuq00F9Nq00OOrp00XFSp00vu9q00WCoe0uUB3e0MQope0MJVae0znOQe0qwole0moQ9e0uU4ie004zNe15gc6e0m6PLe0dhO8e08S4Ge00n7Ve0dhO8</t>
  </si>
  <si>
    <t>上奥狙要塞</t>
  </si>
  <si>
    <t>レートアウト76</t>
  </si>
  <si>
    <t>000BaLomJR2Eo01yek6004RVii3MGkihYotDipzuD0q0059Rq0058so01jrGq005Eaw005V6w005EHw005EHw004jJ7mK1x77mKeqA7mKlqe7mKs947mK7Ia7mJT167mKyQv7mKGEj7mKOI77mKJS27mKpIw</t>
  </si>
  <si>
    <t>下中結界弾幕</t>
  </si>
  <si>
    <t>レートアウト77</t>
  </si>
  <si>
    <t>001iRBp01j7ip01x7Pp01yYVp01rrIajvNUJajvQBFp01aMkp01zMranhb4oamyaiTp01qFOr010zMGgglu8X01hxup01wQRp01vMTa6vWNia6w5AHjnD0XKp01AP7p01iOKw01deGw01fnNw01hwWw01jG6w01lPgO01ejeO01gsnO01iBwO01kKF</t>
  </si>
  <si>
    <t>中前射撃タゲ</t>
  </si>
  <si>
    <t>タゲ33</t>
  </si>
  <si>
    <t>000Tb2jntSqqjljLiUt00MJ7p01eBmapEhJSapEf3WG00IFxajvqz7akAxCwalFEFWp00Nv9p00WDvp016LYp01AQP9ocyeJ9ocIYt9ocTJd9mKrkS9mKC5C9mKMPmU01vYsafxHNELgg9IILggpzVafxKuAE00Xu0a1OGQot00Qeep01AROp01ASNp01fEep00P45r01Amy</t>
  </si>
  <si>
    <t>弾幕132</t>
  </si>
  <si>
    <t>000e3RimSExEjmBh3Lp00iROajquyEajuQC9laTkFQl6uALBl96cAxSmX4OpOpUQf1OpQt6Vp01ARPp00XoQp00wO9p01APvp00PVcp01fUjp00TrJan2QEvanxEbyp00W67r00cIqa00vfvr00wRpp00wBya00syz4nGvTK</t>
  </si>
  <si>
    <t>特殊46</t>
  </si>
  <si>
    <t>000vKRX00gs9Y00cqlp00e2Vp00cVEzd0e3azd0hgSzd0fEwO00ktvO00hMzw00hMzw00j8xw00ktva2wS3ua2wUJsj15E9sp00vtpajIfzjajIigfp00L4Gp00O1np00RLfp00VfHanp8F3anpblY4pMuV1E0mkQK84xUOTr00D2qahkDyC</t>
  </si>
  <si>
    <t>忍タゲ</t>
  </si>
  <si>
    <t>タゲ34</t>
  </si>
  <si>
    <t>000shqobGRbwo1x2YRp007hCp01b4cp016LHp01320p00YO6a1OEXDa1OChHp01e0Jon3DHXog2bswanQ9RaanQ7be7kmNUU7kmSL07kiqwq7kivmy7ke37W7ke6Sv9ocfDR9ocm6i9ocs0X9oLx4F9oLOgQO0hUQA800HCM7oykRc7oyo5T7oyrjF7oPXXg7oQ3Nlt00s0Tp00evIr01lLX</t>
  </si>
  <si>
    <t>弾幕133</t>
  </si>
  <si>
    <t>000e1Yj00dJMj1IWCpEjzdohC04OkwEjuCSTEcyEfo401lwfs01l004jAgB1Jp57ieJ05K0iJnCYQAlpUIpaT01zupdjETPRa0jcsDL0989n</t>
  </si>
  <si>
    <t>闇進行</t>
  </si>
  <si>
    <t>レートアウト78</t>
  </si>
  <si>
    <t>001lfI1l2iUk1lb8tK1kO7P51kjiGx1kwx0r1kSzNe1kX0Cf1l6PbI1lotf59kARI49kSvLn9lfyz89pvvkp9pvwoY9pvxty9pvyy89pvzCI9pvAHjj6ruuEjnLEd8M01y9OE01wxq8oR4NGp010OBp00YdV36rEIC</t>
  </si>
  <si>
    <t>上前クロス空爆</t>
  </si>
  <si>
    <t>環境落ち46</t>
  </si>
  <si>
    <t>000Bavp00Yyxp014o5p018FNp0146yp00UuCp00KxKp00ABip00rt4p00hN3p007QIp007l5f051qVf00ASjfpVcb5fpVfFbf059vDfpQNeNf00Enrp00749p009LdfpVeCef00LCIf00Enrf04WVRf00EUef00rcOf00uXEfpVljrf00JtGf054WFp00ET3p00Fqfp00DNlf00tUH</t>
  </si>
  <si>
    <t>浮要塞</t>
  </si>
  <si>
    <t>レートアウト79</t>
  </si>
  <si>
    <t>000dYQQmJYyTQjuJzLE005sUE00ekTE00hP1j3fxgwQmJQfFJplxqyLmK1I3Jp8u8LJpcE6hn3o9pc</t>
  </si>
  <si>
    <t>上奥高級要塞</t>
  </si>
  <si>
    <t>レートアウト80</t>
  </si>
  <si>
    <t>001jWbp01bAzp01jUtp01sfXp01AAHp01yIBp01x7Tp01wQSp01vMTp01iC4p01mnzp01bz8p01APvjnD0XLGggmyHajvOc8ajvQ4SajvRWDanDcMFamPMhJa6vWNia6w5AH9nLy4D9nHjNy9nD5h59oQDfh9oMoYc9oIarI7nUva87nQ8Pe7nUA0d7o00Oe7oMmP57oI1zI7oQQWm7pRs0I7pN8mIr011nXr01AUgT01zJXadWNuu8dAQRKU00zNR8kRRQKa1wad8</t>
  </si>
  <si>
    <t>中前正面弾幕</t>
  </si>
  <si>
    <t>弾幕134</t>
  </si>
  <si>
    <t>000dYpj19MIW400osVa1J8BWa1JbiWa9JOSb700g7V700cTdT00ocmp00rpsl8ENIDl9nRYfla6WeQlaP1uslby5K47ki7ov7kiaCe7kidPW7kqWuK7kr0It7kr3FNr0186LamK9vhamKccd8nkm3camKcc8amKf9s</t>
  </si>
  <si>
    <t>特殊47</t>
  </si>
  <si>
    <t>000m3dp00xS9p00leOa00uUha00xRBajuQyJajuTfFjnPdBgj00ixt400xRBxkdSoNxkdU1axkdVSUX00858w00701w009pyw00c6uO00701O009FW3d0eNMR009FWp00PRir00Wkq</t>
  </si>
  <si>
    <t>上奥射撃貫タゲ</t>
  </si>
  <si>
    <t>環境落ち47</t>
  </si>
  <si>
    <t>000e3Vp0059Baph4Gap00ovPaplNkCp00GNsap8RzJap0imocmaCFW9ntojd9lWoDpp00wk9alBb6GanYcDyp00dKVp00RyHaoLoX99nGtLp9nXUcD9nk6hi9oyisG9nXSPi9olh5m9okMup9oH8Pj9nxoRz9nKSMg9okS7C9oug3At00dfE7ogBIM</t>
  </si>
  <si>
    <t>環境落ち48</t>
  </si>
  <si>
    <t>001jHvjjvPQAj01in7m01iTTmoMuUPN0a78oT01vxoa01tUua01vNfa01xG0amLaUSamLcgOamL9359mLiJ49ggMGe9jw3d9L01dgDE01ogs7jWt917kjvFp7kOm9T</t>
  </si>
  <si>
    <t>下前砲弩進行乗り込み</t>
  </si>
  <si>
    <t>環境落ち49</t>
  </si>
  <si>
    <t>000lMrj3sE4wj9OrfQj9frCDi4xIpFj21Nhop00wwzp00w1c9mX8MB9n2xNo9nbmyF9noAB89nBODC9nP3pJ9nXRHN9mOkz4e00av6e00bQ4e009Xk</t>
  </si>
  <si>
    <t>レートアウト81</t>
  </si>
  <si>
    <t>001f8Ij0a7U9j22Fy4E0EWQQykeLM0F01j9Rt01bDBp01jFMp01aNNad134mad15Ket01b6Nt01b6Rt01az1p01shnp01AS5p01ASCajvOdLajvQ6AamL8vap01sglp01j7Xa2bDJwE01elda01qGOp01ARy</t>
  </si>
  <si>
    <t>下前二枚壁聖贄突撃</t>
  </si>
  <si>
    <t>突撃87</t>
  </si>
  <si>
    <t>000m3dt004QEe04tAye004zIe04tkaepUGKe1lEP6p1maGEA1mOjK61mOjtH1mB46e1mFuYO1mwGex1m6dS81m6hDI1mB7QO1mnUH5s00Q9Ss00Ruhs00OMLjnxJLC9ph7lx9pLWif9oCsTW9oGQzO1mX9jA1mX5y3</t>
  </si>
  <si>
    <t>環境落ち50</t>
  </si>
  <si>
    <t>000hhEr006war006wur006wPr006x8r006xtr00cYTr00cYxr00cYer00cHwr00cHer00iSir00jqrr00jqMr00jaJr00jHJr00p5Br00p5ir00p51r00pl2r00pkJr00tD2r00tTNr00tU9r00tUur00tUHr0056Qr0057br0057tr0057Lr00586r00aLnr00aL1r00aKKr00aKor00aKar00i0Mr00ihAr00ihSr00ii9r00iitr00otvr00oJzr00oJdr00oIUr00oIxr00tyCr00tPor00tPCr00tQ1r00tQmggb67kge5kLSgfwtCmge9LsWKmfebCHbtK6os01eizs01tRGs01u9As01uoVs013xdGpN1mip01m4qp01e0zdpRqTU</t>
  </si>
  <si>
    <t>下奥高級要塞</t>
  </si>
  <si>
    <t>レートアウト82</t>
  </si>
  <si>
    <t>001dMzp01fpMimoPFPajJ1nlajJ44ip01axop01jpa7pqXRx7pr3HC7oqjfw7ohzR77nu36y7npGzP7npBJK9mY3ty9mYdGD9mYnTs9pqPNB9pmBhf9prbev9o8yJyp01sPAaaUgona1foVwp01ACbp01ACHp01ADdp01A6N4nDaoIp01ABFp01s0V9o8QtwjnLOtTamkNu2alOYSialP1uEa1frCsp01AR9p01AQo</t>
  </si>
  <si>
    <t>下前零速わさび正面弾幕</t>
  </si>
  <si>
    <t>弾幕135</t>
  </si>
  <si>
    <t>000iOu9liJBT9lemt79kRs0j9kN7hLg4GA8alerlGUt009pQ7kr1wE7kr2Be7kmDVm7kifsj7kdQMr7kdRR11nGdyF1nP7qdj1n0Xhp00sKSan7gBhan7jida2SFKI419Vlhr006Iea3fjOxT01daUa6vEbQa6vMfE9la1ub9kVNfQE1mLYO</t>
  </si>
  <si>
    <t>弾幕136</t>
  </si>
  <si>
    <t>000lxSU00nbbU00Lm1a1rUVga1rRaKa1rT3va00rcxa00ovBgphhRFgphnfw60qyQvG00b3pq00EBFU00zg4p00odGa1rKbhajMFVyp01AU1a1rGpLa1rIiwjnPqOR400zvU9kAjCJdlFoNn9mK5NbN0MLkC</t>
  </si>
  <si>
    <t>乗り込み70</t>
  </si>
  <si>
    <t>000e3Sq01A1Tq01Ajkq01A3Yq01A4Xq01zOBd0602cdpRNc3d01AAddpWe36dpROjGdpRNgadpW3MwdpRDg1d01pPXdpW2L7dpW2vJp01fVup01gsfp01gHDp01fSmp01g8MdpVR2TdpVSmPd05Fc8dpVSBcd01fl1d01gVqp01q5Mp01q6Tp01q7Up01pRyp01p5op01ziRdpRDAzr01fWwp00SCvp00V0Ci0e7Sqi1eLti</t>
  </si>
  <si>
    <t>散連</t>
  </si>
  <si>
    <t>レートアウト83</t>
  </si>
  <si>
    <t>000P6R9mxMuU9nxFhT9m2BQU9mL5iV9m7cSS9nt5wk9msLVz9n3phl9m75DgaphY3UapIbgMapva7RapDEy3aoQwM49lsMXx9lb8iP9o8EEV9m39789mOGVW9o88G79o3Po79oYO4v</t>
  </si>
  <si>
    <t>中中砲弾幕</t>
  </si>
  <si>
    <t>レートアウト84</t>
  </si>
  <si>
    <t>000P6Rp01aKqp018BYp016JUp014S93pE5B83pE6W6zd0IV4zcuSYn32FYxm32G0SnJoQdam609sjp3kw3cy3kw4xwv1sd6rv1sgQg</t>
  </si>
  <si>
    <t>中央複合要塞</t>
  </si>
  <si>
    <t>七色のナトリウム</t>
  </si>
  <si>
    <t>レートアウト85</t>
  </si>
  <si>
    <t>001cUKa9LaBVaaQr54T01xAOa6w4Iha6w6Rqp01AP8p01A2xp01A35p01zvOp01yIep01xnSp01tlYal2nv2U01g8Dal2fYgp01dJM9f2zAc9pdAmu9pdMbV9pdVka4oMuQva1x3Hka1x6ogU00qkSa0njJdjnczsLgmKYiyU00F7wa00J9q7pdJLoa00miYa00umM7pdN079lKt5T7l2pDta6vUAra6vXhnT01q5V</t>
  </si>
  <si>
    <t>xxxx改21</t>
  </si>
  <si>
    <t>乗り込み71</t>
  </si>
  <si>
    <t>000f8vimJQ3njnKKXSaotVVWanKVbzapMcWDapMfDC4ol5vXakr4gUakr6WQ6008qft009LaamwQd7T00iklp00gsc8n75mt8n76HrLkqUWHp01APgp00Tn6p013Psp01rYXp01iBep01AROr00JIalch4aKldm9lolerew2</t>
  </si>
  <si>
    <t>特殊48</t>
  </si>
  <si>
    <t>000e3DR004olX00dgjjp3OSfE00szKR009dSE005YjR00aPeR00cHYhhPxRf</t>
  </si>
  <si>
    <t>下奥貫タゲ</t>
  </si>
  <si>
    <t>レートアウト86</t>
  </si>
  <si>
    <t>000LE7p00kagp00jU1p00jopp00jGap00l3rN00kLvN00j8PN00iQ5N00iyvN00j5g</t>
  </si>
  <si>
    <t>下中五連核</t>
  </si>
  <si>
    <t>レートアウト94</t>
  </si>
  <si>
    <t>000e0Pl6uAM8l6uOucl6v3J3oj07O2o2oQXPjpvDK7l6vhHvl6vvFXdmPBPL4nkrqY3iLBjjjpz1gj</t>
  </si>
  <si>
    <t>レートアウト88</t>
  </si>
  <si>
    <t>001mVejngViRjpr9RPai9kLdap5jIwinygz1p00TYCp01qEWp016f3p01gs1ape5wpak1zk9aidMcyt01dx19mGM0V9mGGTs9oI98I9oI3KQ9mGyP69nldx59oDvW39npKlS9npPIKp014llak1wDfp01A569nUsuCp014Rap014Qg</t>
  </si>
  <si>
    <t>下前正面弾幕（CD）</t>
  </si>
  <si>
    <t>弾幕137</t>
  </si>
  <si>
    <t>000e3Vu00yKMu00ytQu00xF8u00ycnu00p40t00fnO</t>
  </si>
  <si>
    <t>レートアウト89</t>
  </si>
  <si>
    <t>000ARST01hixLoUfnvajvOLtajvd79ajvbelajv9lya00K1pa00MHnt00xUPp01AU2a01ATup00Lk3hogJvCt00xUPt00xUPt00xUPt00xUPt00xUPt00xUPt00xUPt00xUPt00xUPt00xUP</t>
  </si>
  <si>
    <t>新幹線トンボ繕</t>
  </si>
  <si>
    <t>突撃88</t>
  </si>
  <si>
    <t>000iieU01AOyU01otIU01b1YU0144iU00NYUT01kcFT00QbJA01Ay9A01phmA01kswA014QVA00QbcA00OfTA01biat006sVt006sVj00fQTjnPaUFl6uBfyv01ADRv01qqUv01gKKv016hpv00V4sv00L7Tv00Bblv00qadv00gdEv004V8</t>
  </si>
  <si>
    <t>障玉乗り込み</t>
  </si>
  <si>
    <t>どろぽ</t>
  </si>
  <si>
    <t>レートアウト90</t>
  </si>
  <si>
    <t>000R1Gj00MaSj013Qba012eOa0147za0160raknpKxakrQnJakJvfkakegzmakvVf73cuQlw8d0FL88013k5p01rvpp01sj3p01tDrp01ur4p01vv6p01c9dp012t1p00Rwsp00Hjtp01x6Rw00SUjg00TYSg00PqcN09BKVO00LV5lgg02O81aznG</t>
  </si>
  <si>
    <t>下中戦核先</t>
  </si>
  <si>
    <t>環境落ち51</t>
  </si>
  <si>
    <t>00189Ajn8aL7p01wQPamLfKdamtFsnp01hNuajvKaWajvMQSp01fmvp0172Ap01nGYp0170yp01APe9p4KAs9pzMlC9pILA39n7Ntv9npC0l9nucuk9nYFpO9olSG69ouRUw7nLvEM7nLz9P7nLCDX7pMRwb7pMV1e7pMYvm7oDnkIilFGQxp01ARqp0173fp01t7kGggjm27oDqOKa1K8Wva1KbDr</t>
  </si>
  <si>
    <t>ゴンザレス下前</t>
  </si>
  <si>
    <t>弾幕138</t>
  </si>
  <si>
    <t>000i1jj10Yf4p00vaXaoyp7uaoyrNqa2SGixa2SIYwp00tPJ4p8Fq79kRiBr9kEg6W9kVMIz9kvwYV90I7KW90IbMK9pDcOy9pDgQs7kdHER7kdJxw7kdLpz7kdFfl7kdH857ph33r7ph5Jhp004jhagfkV7p00i2dnmJY1QnmK1HMnmK4oIr004iCr00tPE</t>
  </si>
  <si>
    <t>変空爆</t>
  </si>
  <si>
    <t>環境落ち52</t>
  </si>
  <si>
    <t>000dYpj0IjiXjoyb92j00g7VjnP7X0jphhxMjn77sTp00wvVp00tPEyoUdp2F00wvVp00co9r01A4yt00f3mt00gok</t>
  </si>
  <si>
    <t>上奥六枚壁聖贄突撃</t>
  </si>
  <si>
    <t>突撃89</t>
  </si>
  <si>
    <t>000f8tU01nFb4k1KhD40npEf4p4d0m43BJOw40dAGy4pQASd4dnr1japW1TIapdW7kapdXsiapdXsiapdXsiapdXsiapdXsiapdXsiapdXsiapdXsiapdXsiapdXsiapdXsiapdXsiapdXsiapdXsiapdXsit007C0t007SpFpzYU7apim8aapil3A</t>
  </si>
  <si>
    <t>下奥直乗り要塞</t>
  </si>
  <si>
    <t>レートアウト91</t>
  </si>
  <si>
    <t>000QGGzd0I7nj1j8tuU00UuhdjzMkNp00RK1aoyQj1U00ouWdjzgltU004kuaopdx6dlEKNJp01pxmalJYMqalJW6uGjv7GlU00CKPa3bx1SanYjC2O09qr08kWfYtdjQDwDaopb7yzd0H2Nzd0FXer010jxp011Doaoyjvvzd05pC809hhB400nWCa2aAIramKEsep01pxVp011Sor00xQUp01ARy</t>
  </si>
  <si>
    <t>散乗り</t>
  </si>
  <si>
    <t>乗り込み72</t>
  </si>
  <si>
    <t>000i1ji2F4R0t006YSp00wvVanoTV1ang984a2aAGSa2aDnT4pHPOA9kVIqo9kRqnW9kN9XH9oU2F79pcLlT9pcTpH9005o29kRm6s90qKSS7kdKBo7kdNP77kdPHR7k9ntj7k9qH27k9szMj19MIWadQWlvp01APg9kvsqf1kRt4S</t>
  </si>
  <si>
    <t>1速クロス</t>
  </si>
  <si>
    <t>弾幕139</t>
  </si>
  <si>
    <t>000ztTp00Owjp00Ljep00n7bb0zK8vb0zQQlzcUVLszcDpayO09fCW9kVW7C9kW2uu9kW7Rm9kWdfe9kWiC67ke6Pt7ke8Ie7keaAY7kectJ7keemu7p4jmu7p4kr4jnGChE400LiGabydh5amKx9OamKzPKa15P94T01yFpaggOKca3gQlsaggM4ka3gNEALfwM6Dr01w04</t>
  </si>
  <si>
    <t>上奥バックアタック空爆</t>
  </si>
  <si>
    <t>弾幕140</t>
  </si>
  <si>
    <t>000LC2jntFdeU00s0GamKcf2ao7W5nN6uThtN1ehTaN0VEUoU01fQRa3guzAa1SP77U014S6aoV29Ea017OSdkeG4Qa6vo4fa6vqKbT00Tmoa4HgMda4Hjt9p00TmYp00FURp00Nt4p00wgxGmKfGHO0mDoR</t>
  </si>
  <si>
    <t>三連核乗り込み</t>
  </si>
  <si>
    <t>乗り込み73</t>
  </si>
  <si>
    <t>000xBnp00oc2p007N29oLeHc9oLiJ69oLmL09oLqMT9oLuyp9oLyAj9oLCSH9oLGEb9oLKWy7oLicjjnYesjp00KL5amKucuamKx9O7oLl9D7oLo6X7kmxKj7kmzTs7kmCk07kmEt94puUkxa3fWgOp00fQPa3g0ebr007NDa5YL1tp00JXpLd0noEr00iyRa71PTqa71RvMa71T89T01xRga6w1L0a6w4rVr01xBs</t>
  </si>
  <si>
    <t>スーパーガドリング砲</t>
  </si>
  <si>
    <t>もやし</t>
  </si>
  <si>
    <t>弾幕141</t>
  </si>
  <si>
    <t>000LQBX00xBN61eqJ0O1nh6DOlnE02q01dJyq01dcdq01dIrq0158Sj1ASNrj1NKxiT013LJM335fBa4HozB33p7vBv1sbcPdpMSg0djEpcLLpIkVip0158lp015pOp01ehUp01ew4</t>
  </si>
  <si>
    <t>射魔複合タゲ</t>
  </si>
  <si>
    <t>環境落ち53</t>
  </si>
  <si>
    <t>000P9ep01qHdp01l3rp01t6Ip01mDPp01uapp01nXYp01eiNp015qNp00V20p00Khhp00zMUp00pAxp00pBgp00qq4p00qGWU01zeFT01qmGU01hL6T018T7Mp4S3c3pr36BLntsmq401ypWjpvDVKEpivNTEpivNTg01ewPg01rakg01yWJ4jw0bA4jvOqQ4jvEKGg01e035mKUhBp01rGf</t>
  </si>
  <si>
    <t>下中導乗り要塞</t>
  </si>
  <si>
    <t>レートアウト92</t>
  </si>
  <si>
    <t>000XrdU00TDfU01sOeU00y9EU00yrkt00XaTapRFqzapRJ98apMKIVapVaLPapMGH2apQLAsjm7hWKjnu07a8jrz8b8jArkCapMGJd8jzuyQ8jzsXLt00WTu8jAqj0t00XaQ804XbeU01g8EapRthUapVGff4pMYu7801wwfT01vYSapRLyFvpIk6JapN2EI</t>
  </si>
  <si>
    <t>突撃乗り込み</t>
  </si>
  <si>
    <t>環境落ち54</t>
  </si>
  <si>
    <t>000x8Naak4UDT005JeakMWGHa0Eq5zp00P9Da0Nhgo4oHwexakNl47akNnK3N09g04O04HDJbpqfxabpqie69nGnkl9nGFB6jnxNSuze5wGUp01AREp01nYRp019WTzd0vybp010Ss7krkaw7kiv8Q7kmS0x7krfRe7kipuAr01AU87ou2Sj7otYEA7pd5wy7nKSMC</t>
  </si>
  <si>
    <t>核先バックアタック</t>
  </si>
  <si>
    <t>桂さん</t>
  </si>
  <si>
    <t>弾幕142</t>
  </si>
  <si>
    <t>000e3QdnxAbqdnxJQAdmBPtu7o7DA37o7FJc7o7GNL7o7HSl7o7IWU7o7K2u7o7L747n78TA7n79Ya7n7b3J7n7c8j7n7dcS7n2Ox1apzFn8LpUQvpwpcLYpwpDYtUwpd2PCwpDICH8pMRwST015cLCoHRcVdny23Ldmg0PnjmstEOLpzkq3docsAt4jvAwy4pvgCG4pi7qR</t>
  </si>
  <si>
    <t>環境落ち55</t>
  </si>
  <si>
    <t>001dKsoohPDco0wdqit016v6ajvJBLaoziYGt016v6t016v6t016v6t016v6t016v6t016v6t016v6t016v6t016v6t016v6t016v6ajvMiIp01w03p01AU9</t>
  </si>
  <si>
    <t>中前界突</t>
  </si>
  <si>
    <t>突撃90</t>
  </si>
  <si>
    <t>000ijIio39pWi3BqWbhnxozxp00Csgp00EALp00gpSp00rabp00BEEp00B8sa2aCBJlerifxl8iWM0g2WQhrjocc8Ajm22k6ap8FYmap8E6xap8CdNakvrD5akvtvPakvvoAt00gr0GjuJk8a2aFiH8d1gvsr004Aar00RiD</t>
  </si>
  <si>
    <t>回復突撃（戦、導入り）</t>
  </si>
  <si>
    <t>katu(ore)</t>
  </si>
  <si>
    <t>特殊49</t>
  </si>
  <si>
    <t>000P6Ro2TNTMp01rWyomLeBYp00wzR39Ki95O00sxqO00uWXO00xnvO00zN3N00wzkq017PQp00Ayzp00ICnp00QGbp00YJYp00AxPp00IBDp00QFrp00YJf</t>
  </si>
  <si>
    <t>中中射核要塞</t>
  </si>
  <si>
    <t>Googol</t>
  </si>
  <si>
    <t>レートアウト93</t>
  </si>
  <si>
    <t>000foOioxYFPjoppFLp00rKaamo8UkamobBgp00tnMa15woua15z5q4oUoeyp01AQmp00Bp4p01qWap00LDjp00VNHp017zRp01ihyr00pSqO04AENt00dge7kr0Oc7kr42U7kvrb07kvuoI7kmzso7kmE257nt36M7nt6kv7ogwU17ogA8J7p3VSa7p41rQN08YkFOpcRT49ophDo</t>
  </si>
  <si>
    <t>弾幕143</t>
  </si>
  <si>
    <t>000ekfo0EB7oq00huvomSTfCj05kh6jmXibSipI3x3ik0HnSm00g8Ym00eger009aRm008m8r00i4udoyNoB</t>
  </si>
  <si>
    <t>下奥機</t>
  </si>
  <si>
    <t>000u72p00JpPp00FVmt00hJj9letIw9lez6o9leEtg9leJQ89lePe09p40xW9p49WI9p4jmu7kmPuh7kmQPf7kmSI07kmU3X7kmUkm7kmVFkj0RnUsjoHiYfE1NGtXaby7TdamKs3lamKuJha1rNnbT01wMEaggNFCa6w4YCa3gQlsLfwFEc</t>
  </si>
  <si>
    <t>1速クロスバックアタック</t>
  </si>
  <si>
    <t>弾幕144</t>
  </si>
  <si>
    <t>000Oyy9moosv9n33au9nCi829mfxPQ9mBA6O9n327f9nYiwBq019HGq019H9q019qeq01rIJq01awXq01ag1q01rag9nl2cP9ocSRK9oHJCD9phBIq900SQ69pIift9p4Dh69oUMTqq01qU0q01raPp01AP9p01AiTp01AQep01AQMp01AAVp01ABu</t>
  </si>
  <si>
    <t>中中正面砲</t>
  </si>
  <si>
    <t>レッドエース</t>
  </si>
  <si>
    <t>環境落ち56</t>
  </si>
  <si>
    <t>000e1RjplN4kj0ds3zjpyFBlnpD546n15tG2npHLNWX00ezGR0qEv1CpV1WiCm21g1Eo7SkenpM2rAn005GL</t>
  </si>
  <si>
    <t>変タゲ</t>
  </si>
  <si>
    <t>レートアウト95</t>
  </si>
  <si>
    <t>001kbijoDGlAO01efLt01g94t01gpOU01qBBU01fQRamLjYRa01tjOp01izN9om4Ekp011E19olFsU7ouHof7oqeC0p01yGvp01AP69olVAw9oz36Sp013LSr01rbraggHebaggwtr9eslar9fbDov9fTuKea3gIOra3gsGPa01qD7aggf2lgmLeBY</t>
  </si>
  <si>
    <t>乗り込み74</t>
  </si>
  <si>
    <t>001e4ft01cs5jnLOuaT01aOEp00Ug0abQn7MGgggGm8bckvzp01AUgp01rKTt01cs5t01cs5t01cs5t01cs5t01cs5t01cs5r00k9Pp01ATFp01AThp01ASGp01ARVamYx1Yamy9fgp01AOxq016Mlr00mjUr01APzp01fnFp01nYkr014U3a1x4R5a1x7y18jvKblLkNEqSalXvCDalXyzYaknBQRajvMBv</t>
  </si>
  <si>
    <t>7速トンボ</t>
  </si>
  <si>
    <t>突撃91</t>
  </si>
  <si>
    <t>000e1rjmK2xOjoUcT6jlEWDAjnPaWgyoLo8OF00raDt00dJRt00coTt00mBVt00p2at00nqmp00Rdpp00FFtp00BV2r00vcj</t>
  </si>
  <si>
    <t>突撃92</t>
  </si>
  <si>
    <t>000wPynpqjz4nphvBXnp8IcEnoQ7isnoCU8HonYnCIo0IV1LjnU4QyjnkFXxt00moF3pMEDB3pzhFw</t>
  </si>
  <si>
    <t>1速変連</t>
  </si>
  <si>
    <t>レートアウト96</t>
  </si>
  <si>
    <t>0011Fft00MFAU00Yx9aourzx7jie8w7jieoTU01goDa1wQ4P9eXazmgmCaxhT018mGU00DhN9j94EFdjR876a1wdWsa1wbgwGn7x0mp01p0ejnPX4g60A2Dja1wI2la1wFlp9mGrff9mxETudmKS8Op00YsQr00MEap01fRKp01s0Fp01AQlamKAE1</t>
  </si>
  <si>
    <t>乗り込み75</t>
  </si>
  <si>
    <t>000iiqt008Cfp00CqAp00wgrt00f4vt00f3manTK9kanoWCh9oU1k89oU5Cp9oYyEX9oYCGN9oYHgw908RNj908Xry90hRzt90hXdJj1iBenadIbxradI8Qwa1elTG4pV3NdE0qC2pal1jb8al1lR41nXNoR1o39UA</t>
  </si>
  <si>
    <t>3速上奥正面弾幕</t>
  </si>
  <si>
    <t>弾幕145</t>
  </si>
  <si>
    <t>000wPTjoUvIyp00yHvGjv2BKake9yiajR9HPp00Jd1p00LBSanPC6ranPEMnp00Qrhp00T7wp00HPpp00nbFa11mWra15OnPj15Eqit00sx4inoNxki3k5U8hmOyzMSotSHXinbBnwr00lOfa9K3lyajRbAAhmOzEj</t>
  </si>
  <si>
    <t>2枚壁回突</t>
  </si>
  <si>
    <t>突撃93</t>
  </si>
  <si>
    <t>000vwpE2aFBXjocpBFj0mB0np00QKcp00SBRp00Usbp00WA6anPNaUp00ToQp00JJlp00A4bp00qo1anPKtYq00JLgO00BI8N0dAHB7nY4Bp7nY9HS7ng19Y7ng6gs7oQ1Ec7oPVxI9oLMUS9oLvbU9ntlDV9mK8wl9mKhV79mKs94p00gYer00cs8</t>
  </si>
  <si>
    <t>弾幕146</t>
  </si>
  <si>
    <t>000L73t00DAAj00PqcjnPE2xaoQtk3aoQuF1aoQw11aoQxm3ioH8ACi6qMyD9moogH9nChVe9oQbAKN0dQyOO00DASp01b5Rp013y3p00Sl0p00GvCakrLhiakrIAlakAnpoakAq6lp010Tvp00aPLE0mPgE</t>
  </si>
  <si>
    <t>下中核先</t>
  </si>
  <si>
    <t>another</t>
  </si>
  <si>
    <t>環境落ち57</t>
  </si>
  <si>
    <t>000tjDU01mB0a01otdU018Cda017x6j00uDNa055qnU00Gtla017gHa053xBa051EMp01jqvT01jCq800CMHdjvgyDdjvbbKg00IlygphEox9kvRWVU00LPpa00M6KajIr72a01qlXU01tiCdjvQ32a01jSKad1kYqa01vrFa01tyU801x42U00m2Ia04KM2zd4EYcr01kJTa00Kuop01m4Mp01lNW</t>
  </si>
  <si>
    <t>三散乗り</t>
  </si>
  <si>
    <t>乗り込み76</t>
  </si>
  <si>
    <t>001jDGt00VNFj0Seg9a4HPJNp01izY9oQvFK9oHQAV9oVgV77ouBKkG017N3alG6Kpp01r9op01yX1alG9rlU00ABrU00xAvagfOtxIjv7Jp8jv7Jpp018kQT01hcOa6vOVDO017Nf8faJiTp00xkHp01g8Pa6vIdKa6vKTG7ouDTo7ouG3wdjv7Jp8nPsqXT01AOxa6w6Rna6w4bup01AP8r01yHaa6w4br</t>
  </si>
  <si>
    <t>複合型上前</t>
  </si>
  <si>
    <t>乗り込み77</t>
  </si>
  <si>
    <t>001dMQGfsNe6ajvJUyp01m6qLnGY9fT015YmalOA9jaihpVQjohEHhp01demal2xejalOxsnalKaCfa1Khzap01ATCp01AT6p01ASzp01AS3a3gHhut01dNkamgt1zp01us3ajvMBvp01usxp00vfjr012vdt01dNkt01dNkt01dNkt0175uOoHSOiOp4Y2Ct01d09</t>
  </si>
  <si>
    <t>六速下前トンボ</t>
  </si>
  <si>
    <t>突撃94</t>
  </si>
  <si>
    <t>000pls6pUPqs6005Jjj0i1LDjp4ndlj09fHip00du5p00mCzp00zg6p00IoJp00QJpp00WEEp00VAJ9mspCv9lrI7K9lF1Yr9maS0G9leAMaq00MIf9nkqaO9lrYMxp00Rx1</t>
  </si>
  <si>
    <t>下奥砲弾幕(+特化魔)</t>
  </si>
  <si>
    <t>環境落ち58</t>
  </si>
  <si>
    <t>000u7Ap00bivj15E7Aa00E4ka00GKip00JsRamKxJ74puQzmp00NIPp00MDAamKBsiamKyLmT011C1a3gkD2a9K61ma9K3kr7ke5Li7kitra7k9EWh7ke3C97kiri27k9CN97ke1t27kip8U7k9AE27kdYjU7kinwx7k9z2E9kMWS79kN5VX9kNe139kNm4O9la3De9labGY9lajL79larOUa3ghW6</t>
  </si>
  <si>
    <t>弾幕147</t>
  </si>
  <si>
    <t>000nsBp00UIap00T7xp00S3Hp01awhp019c3p017QOp01qFmp01pl8p01o0Tp00DkuN0dpGtNoYIX2OpUVlulgfFar7nfS6b7nfWVg7ocb7T7ocfWY7p8t9C7p8xYH7kify27kiko77kr6ss7krbix204EX6jmojWT4oyxgta00AD1a00DjWakdWLlake0si</t>
  </si>
  <si>
    <t>戦射核先　要塞名「ヴァイス」</t>
  </si>
  <si>
    <t>弾幕148</t>
  </si>
  <si>
    <t>000eAIjpuq1njpHCJht00f8tt00eAJt00bTGt00dw6t00hOpt00cI1t00fFot00dMBs00qacs00qVYs00re6hnoxYs</t>
  </si>
  <si>
    <t>環境落ち59</t>
  </si>
  <si>
    <t>000m7oX00kvWp00A6lj1rFU54phAHta00ACAa00Djwp00O4Tp00OAWp00P80p00PE3p00Qb6a00O5eE00ADyN0dD89g0qT3pajuRXGajuUED800vgG800xpPO00nclm00hOtw00gtww00oxkv3g5W7</t>
  </si>
  <si>
    <t>下奥核タゲ</t>
  </si>
  <si>
    <t>聖天馬騎士</t>
  </si>
  <si>
    <t>環境落ち60</t>
  </si>
  <si>
    <t>001bU6ingwB19oQCt6r011Y1aggeyaagghf6p00Pp0jn8aMga16EJVq01ATHan8phNan8mARp01AC5p01s1pakAQHAakAOONakAMW3p01jpwp01axsr00YwRGgggW6g017SLg01azHg01dgDg01fWzg01iDv9oQHjb9oQM9g9oQQYl7oMkb67oMmAD7oMp1b7oMrqIa16C40r012Ha</t>
  </si>
  <si>
    <t>弾幕149</t>
  </si>
  <si>
    <t>000OiYok5AV1p00SOPogT1gEomGVCtojICEDp01zMBp005Geo1Bw2BoolHnsoeNMsYod1ysco0e6Mwod0S2vo04u9Jojmx0focyFmkt00Cd7F050UM</t>
  </si>
  <si>
    <t>結界要塞</t>
  </si>
  <si>
    <t>バリア</t>
  </si>
  <si>
    <t>レートアウト97</t>
  </si>
  <si>
    <t>001e4biocRQsp01wBGp01ASJp01sOwp01kKop01bC2a1fuzMa1BtC4aov1NeaouY7iajAeLuajWeBSaljTSwjmxUOzt01bny9nYL429mKQk09p4O5B9nUCrJ9mL7s57ngFsx7ngKj57pi1fm7pi3Vf7oho3l7ohkOa9p55dFr016J34nHvUqNoMewP</t>
  </si>
  <si>
    <t>一速打ち上げ核正面</t>
  </si>
  <si>
    <t>弾幕150</t>
  </si>
  <si>
    <t>000iCCp005Y2p00ezC2005H52007Qe2009IY200bBJ200e2h200gbq200i4b</t>
  </si>
  <si>
    <t>ステージ8攻略用</t>
  </si>
  <si>
    <t>レートアウト104</t>
  </si>
  <si>
    <t>000HSBjnc0Q3jp8Wqba00Uwja00STUa00Rixa00UeAa00SCda00R0RF00LTKikvQXLt00xGdt00xWCad0zPUad0x9YagfS2WEmjT8PEnxMwXEoLGsSE00xW4y00xW4v00Qdk80NnIb</t>
  </si>
  <si>
    <t>下中防御特化要塞</t>
  </si>
  <si>
    <t>突撃95</t>
  </si>
  <si>
    <t>乗り込み78</t>
  </si>
  <si>
    <t>0017Sct015t5t015t5t015t6t015t7t015cHt015cHjpN0Qmp01AUgp01ATIp01ATap01ASCp01AS4p01ARxp01AR2p01qEKp01fU1p014CsU01ezR801fDTU00UfSa00Woug00WESgp4GhIgopYSNp01AA6p01Azwp01AyYa01cWXa01gbG4nLL08apr53J</t>
  </si>
  <si>
    <t>導乗り</t>
  </si>
  <si>
    <t>突撃96</t>
  </si>
  <si>
    <t>000lvw9liM2A9liQ4k9levkSp00vbFa3fLMm9lezmM9leDoGU01daU7kvsGD7kvteq7kr5ia7kr5OW7kmGSG7kmHqt7kijud7kik207kmJzC7kmK7p7kraF27krbcO1nt31n1nt7Q9OpUVfLj1ectoamKhz0amKkfV4oyqcep00Dfv9ejtYC9eSMY4gpN13ma3guzA</t>
  </si>
  <si>
    <t>拡散空爆ラビッツ</t>
  </si>
  <si>
    <t>弾幕151</t>
  </si>
  <si>
    <t>000e3V9nYbR19olwVy9oQl0v9mjRNp9p03zJ9mb2an9n7lx49mXsJS9ngkLG9mfvtv9n2T6G9mXFDL9o3A4F9lJBevjjzfkjjo3xUw400OC03jMV3l3ohbpPheEV4d</t>
  </si>
  <si>
    <t>砲弾幕</t>
  </si>
  <si>
    <t>レートアウト99</t>
  </si>
  <si>
    <t>000f5U6phpnV60v93L6oq2AFjpV3NdjoyPOajpMeg4jol2ePp01cblp00xl1p015YMr011aPr00TrMp01jHRp00BDRp00WUx6004BK</t>
  </si>
  <si>
    <t>ビデビデ</t>
  </si>
  <si>
    <t>レートアウト100</t>
  </si>
  <si>
    <t>000ONwt00Nc8ghydxJj0e5Yoh2fcwjt00NISu00O0i9ocICo9ohgXo9oDloy9pQSyB9ncf2u9pzmJW9pzyQv9pmeC39puRTU3p0nEy</t>
  </si>
  <si>
    <t>上中砲弾幕</t>
  </si>
  <si>
    <t>環境落ち61</t>
  </si>
  <si>
    <t>000ORHjnU5TCj0vQUiwpVjrKwphEJLp012tLp01gK5p01e3Ap01b5GwpVD4wwpmnPAp01ADOp01ATEp01AT5p00SBKp00JJIMpVnb5m00DjXwpzqzAwpzul98mP5Pw8nYA212phBMu4lstli42BCfJp00w4Ep00w46p018aa</t>
  </si>
  <si>
    <t>下中撃弾幕</t>
  </si>
  <si>
    <t>環境落ち62</t>
  </si>
  <si>
    <t>000e3VjpQi5pjpV33Vg00bUmgpUTJ8onQbOx40nlY5p004zKonbhHi4jDpt0g04tA3dpi8LPgpUKePepQqVp</t>
  </si>
  <si>
    <t>上下導</t>
  </si>
  <si>
    <t>レートアウト101</t>
  </si>
  <si>
    <t>000CM8m00S78mpqFkVmoq0rwmny8vdmmKDXnmlsmTnmkNH7O</t>
  </si>
  <si>
    <t>レートアウト102</t>
  </si>
  <si>
    <t>000dYp70hL7t70hMIP70hOlc70hPWy70098H700aK4700cmq700dXM700fA97pHylh7pHzWD7pHBz07pHDbm7pHEMI7ppVmv7ppWXR7ppYAe7pq1cA7pq2NW7p8jnJ7p8l067p8mBs7p8odO7p8pPb7oPGoX</t>
  </si>
  <si>
    <t>上奥正面弩</t>
  </si>
  <si>
    <t>レートアウト103</t>
  </si>
  <si>
    <t>000sg5m1ixeDm15m9nmpUTG2mplFgh6pQwgf9pqd3y9pcTr69okXJc9nTHdq9o7TDAj7Nfm7</t>
  </si>
  <si>
    <t>機玉扇弾幕</t>
  </si>
  <si>
    <t>000fCFU01vYt9eXt7v9fGybijn74gTjphhPVGgOGBop00f4HaiLG8SajuMhfanC4GCaopzzop00vJEp00u8Vap8zOr1lWw871lWzlO1lWBeAr00gs0ij4mDSa6zcQ6ioy0qEt004Sj4opxbct00ehGp00A27p00AygaoCMija6w6kAp00cpQ7nGd4y7nGhTDp01AST</t>
  </si>
  <si>
    <t>回復弾幕+ラビッツ</t>
  </si>
  <si>
    <t>弾幕152</t>
  </si>
  <si>
    <t>001gIAT019HqajvG6M8n7XSHLpRgIgp01hMjajvNUhajvJSnajvM2wjnQecap01ij1p01rb0p01zeNp01yHCp01xU6p01wzJa1sxPzamLh4RamLeo1p00YLoG010iDg26XOx85MU9ua1sAwxajvWLbt019cog274cnajw0s7t019cot019cot019cot019cot019co</t>
  </si>
  <si>
    <t>6速進行チェーンソー</t>
  </si>
  <si>
    <t>突撃97</t>
  </si>
  <si>
    <t>000P6Rp01AOxp01y9sp01vtnp01qF0p01iCqjlG0TQjn8b2qakeol2aker1Xp012rJp00T7xam2pIpalFFcm7nYQYe7nYToL7nYVOj7nYYeQ9nyirL9nyyznzd0CNNg05AoIp01ARWajw80Ur01AT8p01t4G</t>
  </si>
  <si>
    <t>中中砲導要塞</t>
  </si>
  <si>
    <t>レートアウト105</t>
  </si>
  <si>
    <t>000fB7j00p13jd07yz400qSOU004Qrg004zvgmJR37ggfkUHgd0719gjuAYpN159K9U00rpya00rWfa00pwHa00nnya00gES8juWd0800q4u8d0rqy8mKcsw8gfGG583fFQN89KbDf86uVnIa00qSOa00oJDv00q4uv0057i</t>
  </si>
  <si>
    <t>八方槍</t>
  </si>
  <si>
    <t>環境落ち63</t>
  </si>
  <si>
    <t>000Oj1T00LBajntFdfN0ErnbN0RD09N0imqf4oUL1RajvjNHU00zx7a4GXP6p00NYVp011SEa4GV9ap00W53ajvqMtT01flfa6vLIva6vJ2za3gsYsp01dK0a3gvFop01bl5p01dJtr00ypPGgfLgnU004RRa2agyza2ajfvr01AUgalFijC7mowgr</t>
  </si>
  <si>
    <t>近3核乗り込み</t>
  </si>
  <si>
    <t>乗り込み79</t>
  </si>
  <si>
    <t>000GLv7kzYMq7kzXHQ7kzYfD7kA7337kAbll7kAcWH7kAgbq7kAfU27kAkK77kAovC7kArcy7kAu9S7kAuGF7kAxnB7kAu9S7kAgbq7kAez47kzYw27kzXb47kA6vg7kAjVV7kAkdk7kAofe7kAj8Kj6MPk6o4hdw3q01j67omxRM4j4hgUrEpEj0Uq01wloF0RB7z</t>
  </si>
  <si>
    <t>弩連</t>
  </si>
  <si>
    <t>レートアウト106</t>
  </si>
  <si>
    <t>000Dfugd0uEhgeNDhlggGbDQgiHxvfgkNj75gmOEXtgopAmdg00tyBgdMWQ9gg6VGjghGR53gke49xgjv0H7gm2cLBM00h1PM00sQ9800fFR800mF6v00Ep4v00JLV</t>
  </si>
  <si>
    <t>導導導導導</t>
  </si>
  <si>
    <t>レートアウト107</t>
  </si>
  <si>
    <t>000e33t00i66inovhfj0hY57jokY49p00Alip00BXSp00yYbp00pzpp00gaup006uh9mJWsY9mJX0K9mK6Bm9nbvJ59nP5kw9nkca89nPaHt9ogw4z9okRAk9lSeF39mBctb3pI0ia3pDAwuq00Ln2q00KxD</t>
  </si>
  <si>
    <t>下奥回復砲弾幕</t>
  </si>
  <si>
    <t>環境落ち64</t>
  </si>
  <si>
    <t>000tkxU01evSa2kfeNa4Dbo2T01qSqa6vUzQa1SyYvaoQwckU010h8a6vXgM8010NOjpDzqbp00H1mp00jn7p00x4Hp00HgSG00hJwU00TE7U00JYNa26It8ao8p0cLocLAuLoyOV4a3tgGPglOcsOgoczM2g00GdK9i8uF69h3pKP801daU801g8fa6vVo2LnGUzdp00gp6p00t1Ta2bmI1r01ABIO0qIMfr01ycP</t>
  </si>
  <si>
    <t>砲多導ラビッツ</t>
  </si>
  <si>
    <t>乗り込み80</t>
  </si>
  <si>
    <t>000dYpq00E32q00DMmq00E4tq00tRft00f5AijlVE5h1vzWI9ph8919oH0XS9oU9TU9ph47R9nBHUa9m6cNE9oy0Fr9pyU4lj1dXvJj15lPm7p8yYn7pz0YN7oLwrY7p4aeV7pcYgA7oUlK3</t>
  </si>
  <si>
    <t>上奥回復正面弾幕</t>
  </si>
  <si>
    <t>環境落ち65</t>
  </si>
  <si>
    <t>000jWd60qyQrt0073mU00xEpa3fKKPa2aHbXa2aJRTp00gHuajuLe6ajuNU2j15o2tU004ktamKje2a2ahm9a2aeFdp00I6vgn7ixogn7GHfp00Kvop00FGzU00Vhta4lksBa4lhLFgn7oYPp00yW2p00iOqU01ehPa3gvpza3gsIDOpUViJ8cRkea8kRLp0</t>
  </si>
  <si>
    <t>遠乗り特化魔</t>
  </si>
  <si>
    <t>乗り込み81</t>
  </si>
  <si>
    <t>000e3V9mOsFK9n2FDF9nfSld9nbtkn9nTwvo9nfS4O9o3l0h9noGP69nxvQLjp48H3jo3m4R9noGyH9nTwvom00hNG9nBTN29nxv3A1pcPbL1pq39G1plDpf</t>
  </si>
  <si>
    <t>レートアウト108</t>
  </si>
  <si>
    <t>000h187k9kBH7kdM357kiets7kmFTP7kr8ld7kvzLA7nt2z07oc61q7oU9sQ7nP1Bh7oy53H7ph8v87nP6Y97oyaqz7phdS0p00OkQp00PF4p00Rx4p00Tp2p00VNKp0101F800qXop00w4Oa15AqJa15D7F4ogPHXN094aKp012GPlcha6olgfvKFjjuP3639JOX6O00cs9</t>
  </si>
  <si>
    <t>戦連核先</t>
  </si>
  <si>
    <t>弾幕153</t>
  </si>
  <si>
    <t>000oNFj00xUUj00z1NX007Sdw006N6w008WfR008psO008WfU01AhQg01AhKg01yp0g01Ay9L00kMlL00pCqL00tEk801AOx8d1Bnq8017SL8d11c2w006N6w008Wf</t>
  </si>
  <si>
    <t>下奥射撃タゲ（導進行入り）</t>
  </si>
  <si>
    <t>闇</t>
  </si>
  <si>
    <t>レートアウト109</t>
  </si>
  <si>
    <t>000P6R7mJRoI7mJTht7mJVae7mJX2Y7mJYEl7mK1x67mK39s7mK4KO7mK6nb7mK7Yx7mK9AT7mKbK37mKdTc7mKfLW7mKhEH7mKjNQ7mKlGB7mKnPK7mKpIv7mKrRE7mKtKp7mKvmL7mKxvU7mKzF47mKBOd7mKEeK7mKGEi7mKJ4P7mKLKL7mKNTU7mKPMF7mKRVO7mKTOz7mKVHk7mKXA57mL0sP7mL25c7mL3WW7mL5PH7mL7YQ7mL9Bd7mLbdz7mLd6k7mLeHG7mLgAr7mLitc7mLklW7mLlXj7mLnzF7mKBu6</t>
  </si>
  <si>
    <t>弓連</t>
  </si>
  <si>
    <t>レートアウト110</t>
  </si>
  <si>
    <t>001e4fp01zPjp01zxXaoVsOuamLjgtp01rJSp01ejap011FpaljYbWakwgoRamGw8qt016xNt016hnt015JCt016hmt016xMt0160Yt016hnt016hot016xKt016hpt01610p00PGragbCsg8cQUuXt016hn</t>
  </si>
  <si>
    <t>下前新幹線突撃(12速)</t>
  </si>
  <si>
    <t>yy</t>
  </si>
  <si>
    <t>突撃98</t>
  </si>
  <si>
    <t>000BGRU00ARL8oYWlYjpVcaEa0Iumna19WHMaoyyzgU00rIFa1w13mp00IThp015FEN6zjy5O00imNaocvv5anPsqTM00A43g00sfUg00vdfj1ACX5r00HQhp014S0p014C8p014mhp0146qp013z9p013jh4opU3za1Jw41800wS3p00RuRp00AiGr01mne</t>
  </si>
  <si>
    <t>騎導核乗り</t>
  </si>
  <si>
    <t>環境落ち66</t>
  </si>
  <si>
    <t>000dYpj0hUwfj0vepD41iHWtp00pxo41Jau3E0vdkpE0E2TwN00LoiN00K3kN00IHm2015te200UwF200HCMb01hixp01wBpp01qpNp01l2pp01cqpr013hw</t>
  </si>
  <si>
    <t>上奥核先</t>
  </si>
  <si>
    <t>レートアウト111</t>
  </si>
  <si>
    <t>000htIt00dXMj1rpHJp00nUlp00A1ep00wNa9l9VVh9l9YBd9l5FeD9ladjm9l5Rkl7kifbU7kifsj7kih4F7kiiWs7kikio7kilTK4pDtLla15ytQa15vMSantlOBantj8F7kmDVm7kmEcK7kmFO77kmHGT7kmJ2P7kmKEc7kr3FN7kr3Wc7kr5yy7kr7rl7kr8Mh7kraoD7p3Sik7p3Vw3E2SmoCp01ARU</t>
  </si>
  <si>
    <t>段上げ猛弩空爆</t>
  </si>
  <si>
    <t>弾幕154</t>
  </si>
  <si>
    <t>000j8kp010PXp00XWvp011Xcp00GcUp01jWup01rdQp01c9ndp8R3adoUBEFdmXFSGp00CvmhpuM3wad4w4Mh0zmMdEncehyEnLsHj2phsSyj0503H9oHmNY9ou8eGp00PBUp00A3pgeNIpD9ntrx69nTS0K9o3wvQ9oCMhwdnTQ5AdpzaWn7nLrml</t>
  </si>
  <si>
    <t>正面散弾幕</t>
  </si>
  <si>
    <t>レートアウト112</t>
  </si>
  <si>
    <t>000jnvimsiQot009XDr004jMp00E3wp00Az1p00ya0a26hSra26fctamx4BMamx1UR8mBqFjafJxW3a1vAukT00qlx4otY457kmDWr7kifto7kdRlh7kmHrw7kikjr7kdWbo1kVPGd1kVS6O1kVTbn1kVVAS9l9Ym29l5HFg9l1qYF90hK4790mpV59oy3mP9oCIeNj0VzvF</t>
  </si>
  <si>
    <t>回復拡散弾幕</t>
  </si>
  <si>
    <t>Qoo</t>
  </si>
  <si>
    <t>弾幕155</t>
  </si>
  <si>
    <t>000eAIj5YRNi201ntA201lkr201jI5201hyV201f9o205BcT2pVMtO2016xN2pVGza2pVEq1200Yyzj09XwN200UwF200Rzlt00JuEt00Iaup01ncip01dMwp014nLp00STqp01xFDp01z2t</t>
  </si>
  <si>
    <t>対下段銃弾幕</t>
  </si>
  <si>
    <t>レートアウト113</t>
  </si>
  <si>
    <t>000e3Vg05sRGgmKQksgjvAx9ggbVgMgd5tXmgpQshngjqmfngmK1vJgg2k7kgd0gtL</t>
  </si>
  <si>
    <t>下奥導だらけ</t>
  </si>
  <si>
    <t>レートアウト114</t>
  </si>
  <si>
    <t>000P6Rj05pjwj00DNdj05pRCj054Dx1oh3io1p085K1pDNFr7p8Y081opWa47oDbJm7oHByo7nkLBDxoHwIjxpqAr7x0irNrx09FJ7x05jW4xpR1n07oUM6L7oM0L37nPIxu7opV5u7p08ST7ouiFNxp4wPc7oLSf57o8lfR</t>
  </si>
  <si>
    <t>正面林檎</t>
  </si>
  <si>
    <t>レートアウト115</t>
  </si>
  <si>
    <t>000dYpj00fQxj21EVEa00nEKa00pxva00rqka00ih5a00k9Pa00m2HyjuBg4FjuAIjt00eMzt00eMzt00eMzt00f3Wt00f3Wt00f3W39JPpW3d0cDUr004Amr004iE</t>
  </si>
  <si>
    <t>薙突撃</t>
  </si>
  <si>
    <t>突撃99</t>
  </si>
  <si>
    <t>000qSsY004jtX009pSjlwbODaj8LBNa1Ayn5amKkfVamKhz26007MYaj8IURt006JAp00y8YU00xnNIjv3HAIjv3XY8hpkfT8ls43gT015oQa6vAXVa6vyi0a3tzeIa3LeTqa3gcRqT00TVva3gabuO00wz5p019HJ</t>
  </si>
  <si>
    <t>エレタゲ箱乗り</t>
  </si>
  <si>
    <t>乗り込み82</t>
  </si>
  <si>
    <t>000eQkq01A4xq01qVaq01hwoq0187Cp00XHQq00Ozup00FaHp00vKWp00mSXp00dKAr004SCo01zPGr01A1Uo01AhL201A402p5bSq211WFE2pqTN6200XHj20IS1n2pzgRQ2pV9cj20mo4Q2pyOsJ2004BG7oUmSlp00zhb</t>
  </si>
  <si>
    <t>一点集中</t>
  </si>
  <si>
    <t>レートアウト116</t>
  </si>
  <si>
    <t>000Dhnq01t3nq01l06q01tBbq01l17q01tlNq01l27q01cnWq01cp2q01c9Gq014kGq013NXq0146nh1eAGEhpR0PWh1WKQxX00iQSm0mk2Lgnkw2uwpQuF39lSsSi20hUP71mb9SS</t>
  </si>
  <si>
    <t>石壁絶対修復するマン</t>
  </si>
  <si>
    <t>レートアウト117</t>
  </si>
  <si>
    <t>000i1jj1NrqV7kzNFz7kzQmv7kzT3r7kmBMd7kmEt97kmHa5a3fI1Ka3fKHJp004jdp00xAAamKguqamKjbm9l9Uzm9la3D79labGU9kN9XH9kN1TT9kMSQ990zjgd90DQ4p90InRE1liOrc1liR801liTNV7oy6iW7oy8YS7oybFO9oxYAa9oy7DU9oyfHI</t>
  </si>
  <si>
    <t>0速ダブルクロス</t>
  </si>
  <si>
    <t>弾幕156</t>
  </si>
  <si>
    <t>000ysAokNpiKobkKCeo16CkoxkvF6RxljckBxmjWATj2bDt8a00JtTa00Iaz801sQst00wkxq00zKOEoYUXDxmk1T1E00JsAE01qHjN0drPCa00zKht00wkxt00wkx</t>
  </si>
  <si>
    <t>2速核先</t>
  </si>
  <si>
    <t>ハテナ</t>
  </si>
  <si>
    <t>環境落ち67</t>
  </si>
  <si>
    <t>000e3VaogFdxaogHmEapho5yaoYNg07otEdn7o7CdK7oy3WOjoUf5MjpukDzEmSPxpEnPdFREplGnWS005stN097857nTpfPt00aj07oCu3d7nToYq7nXOgG7oYwjcp00mTdp00eiCp00Dzkp00Eo57okRBd9oy7bu</t>
  </si>
  <si>
    <t>3速核先</t>
  </si>
  <si>
    <t>環境落ち68</t>
  </si>
  <si>
    <t>000e077kvCn07kmNS77ke0oe7kvylc7kmJQj7kdVmqj2aqdlj00j5Ra00qCOa00nVQa00ihFa00fAFa0084Ga005nr4oLylq9kzL0e9kVMIr9lEQaR9kW3QX9lF7jo9kA28K9kVUMe9lEYeE9kzT41t00dbYp00HxGp00Fpgp00BUU</t>
  </si>
  <si>
    <t>3列拡散空爆</t>
  </si>
  <si>
    <t>ttt</t>
  </si>
  <si>
    <t>環境落ち69</t>
  </si>
  <si>
    <t>000jVlq00Lmnq00Di3q00LBDq00CJaq010ziq018DEq01hMzq01rcTq01zxEE00CseE00M8SE00CtkE00L5rC0101XC019HGC01gXQC01pQoC01yIVq0057oq00dYnq00mQmcnxjX9p005pPp004Bdp0059Up004CDcnxnsgcnxrKycnxvMscnxzxXcnxDjt</t>
  </si>
  <si>
    <t>STAGE3（￥1500の姿）</t>
  </si>
  <si>
    <t>レートアウト118</t>
  </si>
  <si>
    <t>000noeX009FYY004jha15BqY7kdPYg7kdSFc7kr9As7krcho9lvWiD9lekAg9lev5gamKhPoj0ImgixjQCasxk0E5Tt004QJT01AOz8dJFmDa6w6Rna6w4brp00wwmamKkwkagfkUk6005DAzbUaYar00Ejm</t>
  </si>
  <si>
    <t>エレタゲ弾幕</t>
  </si>
  <si>
    <t>弾幕157</t>
  </si>
  <si>
    <t>000xUPo3gyXBs01jEbomL6zsp005p3ogflcUY0146VE01i6IE01iz4E013yBQ013yBgp8UNzw013yBe013P0g0vALDp0144o401jbij01jDDj01iDv</t>
  </si>
  <si>
    <t>エレ弾幕</t>
  </si>
  <si>
    <t>レートアウト119</t>
  </si>
  <si>
    <t>000dYp38NzxcajuHX9ajuNl1ajuPKyjjuTwQ400osVa00mQ29mJXu49mK6159mK0TB9mJXKs9mK33Kgd0cnwgd0iyze00daBe00gV7r006cwr00J9B7kzNpb7kzQCT7kzSfg7kzTAe7kzUEN7kzWha7kzKrQ7kzRaG7008kw700bhQ700evz700hsT700k9P700hcv7008AU700daB</t>
  </si>
  <si>
    <t>キリヨシ弾幕</t>
  </si>
  <si>
    <t>環境落ち70</t>
  </si>
  <si>
    <t>000m3dp00CqAr00dr0r00lLcr004iC9kzOdm9kzSvE9kzWNW9kvCmNr00tP29kvGF69krmKJ9krrAOp00Lizr00atF9l5GzB9l5KRT9l5Pbc9l1uJ39l1z2l9kWeAc9kWiSup00x4namKADV9oU40g9oUeK09oUpuJ90dpAK90dAlu90dL6e</t>
  </si>
  <si>
    <t>クロスパワー！</t>
  </si>
  <si>
    <t>環境落ち71</t>
  </si>
  <si>
    <t>000j74p00http00zeUp00AifamBvewx5Q6pgxkzP2BalewWhp00O2Xp00zyu4oHbu97kigOh7kiiafim1Ssdp00FEkT01n98a65odEa65qTAp00zL59l5H8q9l5LqG9l5PJ49pq0pr9pusUn9pq8cOt00gXe7oLq0I7oLrC57oLterr004kPan2sXuaoclh339JRjAvjQEkcaocnX3j2JLTe</t>
  </si>
  <si>
    <t>NAG</t>
  </si>
  <si>
    <t>弾幕158</t>
  </si>
  <si>
    <t>000dYpp00sKrp00qBVj1iBdPamKdNuamKguqa9JPpW4oUjRda3fCUga3fFBe9oPByT9oPHtx9oPNoc9kIu6F9kIA1j9kIFEz9l5vOS9l5BJw9l5HEb7kdPYg7kdR3P7kialP7kibqp7kmBMd7kmCQMT01AOxa9LmoiU01evSaggv8tLd0g92t004PXLhTT1Qv9JORo</t>
  </si>
  <si>
    <t>クロス空爆（後方乗り込み入り）</t>
  </si>
  <si>
    <t>弾幕159</t>
  </si>
  <si>
    <t>000hhvt014ERt01eBht01e3Kt014Upt01s2wt01szQt01ub0t01iBPt016fwt01kdot00TaJt00S6Kt00L7rt00L6Lt00VQw</t>
  </si>
  <si>
    <t>下奥15速突撃</t>
  </si>
  <si>
    <t>環境落ち72</t>
  </si>
  <si>
    <t>000eR7N4hdGLM3Lm8H82P6g882xtO9801ixPp01Aycu00vx2u00EESU01ihYMpVUYJL00ekTa2xu5x4puF5c4pUWF9p01rWAhoU1F3dngUqm</t>
  </si>
  <si>
    <t>下奥4速乗り込み</t>
  </si>
  <si>
    <t>レートアウト120</t>
  </si>
  <si>
    <t>000eN6aoLy3wa00phCak0wiToo3vphp00q6Lo3fIztJph32xJphaiwJphgtyJphmUFJpQk9hJpQoYFJpQtOIJpQAxjp00t2r</t>
  </si>
  <si>
    <t>レートアウト121</t>
  </si>
  <si>
    <t>000Js9U00pjbN6znjDgochfygoUmzJg00rIbU00TFat00ybcT016s7a3XQT3a4HgxBa6rbpva6re6rU00z0Oa3YeXVa3gdpga3fQ8ya9JOX6p015pep01454p011a4aljooJaljr5FalF5rsp00HjYp0106aa00SAFp016cAr012K4joyCkx800CfUO00eRGa00VhDr011pO</t>
  </si>
  <si>
    <t>Labi</t>
  </si>
  <si>
    <t>乗り込み83</t>
  </si>
  <si>
    <t>000fkWU00uniU00HNXU00f5yU00x5TU00L4mT01svuT01dssa3fYFla3fKGSa3g3c6a3fOKqa00hKWa6vIL9a6vYlXa6vWtda3fWMAa3fIO8a00KMqa00xlKa00fSc4kdOEWj2SDCbgoc4Bpp00fjKp00CIlN1ebqtr004lvr00DhEgoU9oMgpDecba6vGSoamnOhba00EC5</t>
  </si>
  <si>
    <t>乗り込み84</t>
  </si>
  <si>
    <t>000e3qU004kKU00Dina004kda3fVuGa3fSNKU00lMba3fBiya3fDYua00719U00UHPajvrPQajvuwMU01dd3ajvJl1ajvM1Wg004kdgoxYBHgn6RHQN19yfiU01dfPa01dfia01fVeajuIyLajuLfHa00nbWa00pRUp01demp00UKCp00Dgpp01uENp01uHKp01uGhp00UJt4mKaEAOpQi3Bp00ULL</t>
  </si>
  <si>
    <t>sky</t>
  </si>
  <si>
    <t>乗り込み85</t>
  </si>
  <si>
    <t>000MX1U0058mU00xUFU01exwU00DgTU00f5OT01hcYa6vKTGa6vNACa6vJyVa6vMfRp01hdzp01qBBp01ddip01bS4p01axPp019dBp017Snp00S2SakeoBI800IHmDpUY2qa3gu3Ta00EBka00Hig800Higa00gqfa00j7b800j7bgmoiQlgocrtpg00xU8a3fNr3gmJPY4g004jDa3fjPyoodkaRo1sBD4</t>
  </si>
  <si>
    <t>乗り込み86</t>
  </si>
  <si>
    <t>000e3V400E8FN00yupN009eqNp406SNpq7cXNpq3HQNpM0RnNpMiRJ</t>
  </si>
  <si>
    <t>下奥7連核</t>
  </si>
  <si>
    <t>レートアウト122</t>
  </si>
  <si>
    <t>000nsHhoGNaHinPgnTu00EnVu00VBdu00MIFid0Mdy4014Vq400VR3400NfT400EnodmKzVs</t>
  </si>
  <si>
    <t>下奥ターボ突撃</t>
  </si>
  <si>
    <t>レートアウト123</t>
  </si>
  <si>
    <t>100e3Va00lQpa00mEDa00nsRa00j9Ga00jWOa00kKWp00wQNp00G0bp00P8yp00P98p00P9Hp00G1kp00wRWj00FJop01oOxp01gdrp017Bl401plM401gJG4018oY401xWVajuGGy</t>
  </si>
  <si>
    <t>下奥ボスコア要塞</t>
  </si>
  <si>
    <t>レートアウト124</t>
  </si>
  <si>
    <t>000e3V4prmgj4juWP940ML5a4mjD0s2pVlRR2pR0Cx9lJlCk9mJQyR9mSMjG7mKEeL7n3n8c7mxChX1mYgEv1m35lC1lsUuyjpQrtc3pWcd17mC8dsipVdhh3jrGqz3jDAhSil5G8xdjJ18AdjvqAB3pz2FI3kRiEy200Pqc</t>
  </si>
  <si>
    <t>下奥わいわい弾幕</t>
  </si>
  <si>
    <t>レートアウト125</t>
  </si>
  <si>
    <t>000e3C7opbbW7ope9h7oph6B7nXJIi7nXMFC7nXPCW7nxjfD7nxmcX7nxpai7n6RLY7n6UJj7n6XGDa01AUga01yek801Ant800KjIg0089QN08Xg6j2aqgQamK5h0a1ryENa1rvXMp00YLep00MbEt00cY27ki3II7ki7KC7kvgX37kvkYW7kIucn7kIyeh4o7Tqyp00Poxp00Sl9p00V1rp00A2wp00Nthp014QTr01AhVr01Ak7ad0h1f</t>
  </si>
  <si>
    <t>弾幕160</t>
  </si>
  <si>
    <t>000BHys014oDs0105Ms0105es00O3n600zxC4pVD3njogKlignH8xshoc9f9ioplVGt004ojq00Fbnp00w2Yp00XI9</t>
  </si>
  <si>
    <t>下奥回突（下段特化魔入り）</t>
  </si>
  <si>
    <t>レートアウト126</t>
  </si>
  <si>
    <t>000mEwi00aPoN094HxjnPg69anPsrVp01p1xp00CeL7kvsMm7kvw157kvzeN7oYBXN7oYFcw7oYIqf7o3mD17o3pQJ7o3t5s7n74Bi7n77P17n7b3JO00hP1p00E8wa15HpRa15K6N40mFjpp01lywp00svmp00Ueip01AycanPv8Rlgfvdow04JNbr00Oi7r01dwxaaP131aaP4gHp00mms</t>
  </si>
  <si>
    <t>弾幕161</t>
  </si>
  <si>
    <t>000pSfe007C4</t>
  </si>
  <si>
    <t>狙玉単騎</t>
  </si>
  <si>
    <t>レートアウト127</t>
  </si>
  <si>
    <t>000qpFo21YUuonGEKQogKjfSEkdSJ1EnkCLfSoylpXS0dFMmX00lQSR00oxhRpcUj2infGxgEpd8Kh</t>
  </si>
  <si>
    <t>レートアウト128</t>
  </si>
  <si>
    <t>000oxhjmKfKEjpd35HN04O6tX006NIO00600O00899R00600M00A6nP0074zO009Kv</t>
  </si>
  <si>
    <t>下奥貫星タゲ</t>
  </si>
  <si>
    <t>joi</t>
  </si>
  <si>
    <t>レートアウト129</t>
  </si>
  <si>
    <t>000e3VX00szpRpMjVqRpMdKnmpuFBGjoHcS24oCQmjp00fATG04FWap00xUcr00Rxyr0105i</t>
  </si>
  <si>
    <t>下奥機貫タゲ</t>
  </si>
  <si>
    <t>レートアウト130</t>
  </si>
  <si>
    <t>000e3V6pQIqmojI1njok1OFhMpNhgGwpVHDJRpUMtvm00PWYm01f9o3pVi7m300UN4300nsR301b7uJnP40rLpQACv3d08WL3d06hK</t>
  </si>
  <si>
    <t>下奥機貫魔要塞</t>
  </si>
  <si>
    <t>環境落ち73</t>
  </si>
  <si>
    <t>000zON9oQ9GC9ocO5W9nPdac9nCjhcgjqieQ9nxHXP9oltaFmpQQKyq00wifq00L5sq01crr32xpQm3163SLe05dyhghtftDe00TbHq01mFcq00Ygst00cY3t00cXt</t>
  </si>
  <si>
    <t>下奥機砲弾幕</t>
  </si>
  <si>
    <t>レートアウト131</t>
  </si>
  <si>
    <t>000eAGm01A75m01z2vm01xWVm01x9Km01wlzmpW8Yim01uJd</t>
  </si>
  <si>
    <t>下奥機連</t>
  </si>
  <si>
    <t>レートアウト132</t>
  </si>
  <si>
    <t>000tD2a00Djna00Di4a00FaOa00H3Da00Fc8a00H4W4pddzf4pqpIs4pViS7E00CedE00vLoEouc0zj0IKfXjmKngQe00ABqe00naMgmKfd5g0mzDMg0mFznw00DjnwpDF7twphEJfwoUEm4</t>
  </si>
  <si>
    <t>下奥撃玉弾幕</t>
  </si>
  <si>
    <t>カイン・デュル</t>
  </si>
  <si>
    <t>環境落ち74</t>
  </si>
  <si>
    <t>000iAhjoUfQzp00jTKakW1Xtp00tRIt00hfdt00hfdaiLYG5GjuMhdp00wxkr00vtt6pHyV0zdqBhKU01xkra3gQlsajw0r29eT2KH9fTIbT7eFOwnL4V7rJakA42ba0IxQog01tiw60hLHca0IAxUr00tlwp00qBhp00SOAp01ASH</t>
  </si>
  <si>
    <t>2速ビデ采ラビッツ</t>
  </si>
  <si>
    <t>特殊50</t>
  </si>
  <si>
    <t>001gWDU00XpEt00X9gt00XpFg00W49a01tQJa01rXWa01q6aa6vxdsj01n7TjohBF7zd172mp01AP7p01AOxp01rWyp01j5zakB2UOakwEMJakwGp8g00TDB5nPWvm5nQdlE5nQ7XI5nQ2Rh9oyY569oMkCE9oMv6X</t>
  </si>
  <si>
    <t>砲爆弾幕</t>
  </si>
  <si>
    <t>環境落ち75</t>
  </si>
  <si>
    <t>000i2dimjpwcU01mzGr00e1ba00e0Da00rr9a00u87400rr9p00E3UamKqYcamKtF8p01AOx7oPDbE7oPF4o7oPFkM7oPHdB7oLkmc7kibra7kidjV7kifcD7kift27kihlM9opb6I9okS5j9okYNb9ol6w19opBY2xki91Ug01mzGgnQepKgmp7vTr01AREj15o0e</t>
  </si>
  <si>
    <t>上奥正面ラビッツ</t>
  </si>
  <si>
    <t>弾幕162</t>
  </si>
  <si>
    <t>000B86o168ekp00FJkU01dHHap8WEPalARfhanGSs2ajVzN2U01uDu9f2NyEg01qBAgnQirEU00Vf8U00q4ua3gMzWamLh2wamKVlea3gxgwamKDREa3gfMWa3fF3CamKeS4gnPeprg00Rdeg019FNdkX4DWp01yFpooVxPfT01w08ae6z2bdnlunPa5lKSr8m3jeu7eFLPr</t>
  </si>
  <si>
    <t>特化ラビッツ+近</t>
  </si>
  <si>
    <t>特殊51</t>
  </si>
  <si>
    <t>000i1XT00g7Vala7oCalaa5y8mXhTr8mXk3AamKe53amKgKYa1ELz540Rjmvp00rqJN00c62r00e0V7noDgC7noGul9mOnuT7kiaCG7kdO717kmEde7kibXJ7kdPrX7kmFyc7otAoX7otDCD9l9UAR9l5AWK9l1hzh9kVYxFa00e0oj15nYYzd09I2zd0awb</t>
  </si>
  <si>
    <t>近落とし弾幕</t>
  </si>
  <si>
    <t>弾幕163</t>
  </si>
  <si>
    <t>000H3z1j4NKPekJI6hTjR5Yq29Pyycy9YwHSCoyn164fjGpAmjDztfH7NljJ22wtABQgONSPOk11a8Vlj2oEYdieo3r8AASOB056JPriyzqF89wTGG</t>
  </si>
  <si>
    <t>乱数要塞</t>
  </si>
  <si>
    <t>OMEGA-0</t>
  </si>
  <si>
    <t>レートアウト133</t>
  </si>
  <si>
    <t>000eR6jpIfmnjoYAl3jp3PqjopVxHbU00ihTM0dw3tMpUUYE800htb800htbapQvaDLpunCdojMpvSCmPbveCpQD35voYL5s4nYB81jpQu64dpq4qAvpQwvBvpyVFY</t>
  </si>
  <si>
    <t>騎散乗り</t>
  </si>
  <si>
    <t>レートアウト134</t>
  </si>
  <si>
    <t>000Wm5I9LaTpf2WUjFc3besVQaKMLjyk6boImaCeV0cagLmaB4YTTYhc0S0I5kAzsNSkeWYHnf7eFMC3xTY4veJKylraKFMXveEYfUrgTetRv8a3pB</t>
  </si>
  <si>
    <t>レートアウト135</t>
  </si>
  <si>
    <t>001i69p01rsSp01ziep01ABEp01gVWp01izka3gP6d9oqfua9nHc2J9oqjMQ9mg9rz9nHglq9mg58Sj4456tamLmKip01gI6amLhTKajvOK3a9KK8kN0er2KajvLfVt0189ft01gJla3gLRut0188Hw013At4p9Bdi</t>
  </si>
  <si>
    <t>下前正面砲</t>
  </si>
  <si>
    <t>環境落ち76</t>
  </si>
  <si>
    <t>000MWpo168ekp00FJkU01dHHap99dKalB4RLanH50UajVMqwU01uDu9f2NyEgnQirEgmpbxNU00Vf8U00q4ua3gMzWamLh2wamKVlea3gxgwamKDREa3gfMWa3fF3CamKeS4gmK9eNgnPJ3ig019FNdkX4DWp01yFpooVxPfT01w08ae6z2bdnlunPa5lKSr8m3jeu7eFLPr</t>
  </si>
  <si>
    <t>特殊52</t>
  </si>
  <si>
    <t>000dYpylJm5Lt00pwHF00pgjjn74fbj00g7VjoyemKt00lLLt009FOt009FOt009FOt009FOt009FO</t>
  </si>
  <si>
    <t>多枚壁聖贄</t>
  </si>
  <si>
    <t>突撃100</t>
  </si>
  <si>
    <t>000BHyp01pT7p01hOTp019KAp011WFp00Slyp00KxEp00Ctkp00uFop00m4iC01yekC01pSzC01im9C01ahPC011FJC00S4CC00L4TC00CJbC00uVfC00lMmCd06NWX00ekpp005sqR00ahYR00cXTR00for</t>
  </si>
  <si>
    <t>貫タゲ</t>
  </si>
  <si>
    <t>レートアウト136</t>
  </si>
  <si>
    <t>0011VOt00XrVp01leIaolSoUaolV5Sajvy4wajvAKtT00UteajvnziLnYF6Pp01ARnr00D09GgfTRAp01lgup00QKPLnYee1r00CcTjmKBM8t00XrVt00XrVt00XrVt00XrVt00XrVt00XrVt00XrVt00XrVt00XrV</t>
  </si>
  <si>
    <t>後ろ壁シフト采10速突撃</t>
  </si>
  <si>
    <t>突撃101</t>
  </si>
  <si>
    <t>000dYps00S1ts00S21s00oKHs00yatq00RuMq00HiPq00Rvmq00Qreq00IS8q00Jqvq00ICUq00ImSq00zuSq00rHuq00iz8q00fCmq0085Jq006Kkq00A24q00Hy2q00I5kq00Ahxq00AhYq00cUSp00tijp00sL5p00unWp00E45q00m3Ih0hH6kh21sje</t>
  </si>
  <si>
    <t>0速回突</t>
  </si>
  <si>
    <t>レートアウト137</t>
  </si>
  <si>
    <t>000TEcr00tkNr00uFdr00Dxqr00zMAp01rIlp01m5Ip01u9Kp01AAkp00u8Fp00BF6p01qnKp01AzOp01seGp01jT3p01b1Np01Azhp01ovOr011Uwr00O1ep00xTlt00yd8t00tUrt00D2Pt01iBzt00mn6t01hgat00q94t00hwvt00UbVp00LRht01cnJp01svDp01yrGt00RhQt00uXSp01sfD</t>
  </si>
  <si>
    <t>突撃レ〇プ！要塞と化した先輩</t>
  </si>
  <si>
    <t>野獣先輩</t>
  </si>
  <si>
    <t>環境落ち77</t>
  </si>
  <si>
    <t>000e2TmppRVBmpULD1m0hLaSm006fyjjuUoyp004Cbp00uGFp00t6kp00xo6p00Gwr6pls7FmpD6aV9phmbK</t>
  </si>
  <si>
    <t>機拡散</t>
  </si>
  <si>
    <t>レートアウト138</t>
  </si>
  <si>
    <t>000xTCX009bR60059r60072b6008TV600afT600c8E600dde</t>
  </si>
  <si>
    <t>魔タゲ</t>
  </si>
  <si>
    <t>レートアウト139</t>
  </si>
  <si>
    <t>000i3Jt00fUtt00eyRt00eyRt00eyRt008mWyliN9kp00Qb7p00Q9Sp00Bm1jnt61MjliXTeSoU1mEF00i2Vp008mqq00kYnGjuAsv</t>
  </si>
  <si>
    <t>コア下2枚壁5速聖贄査</t>
  </si>
  <si>
    <t>突撃102</t>
  </si>
  <si>
    <t>001rewr01e44r00XtWr00PGwr01602r00XJ7r00PF3r00FYSr00wA2r00TXYr00P99r00L7Cr00qWvr00ubBr00x9lr00ohmr00f8Pr008pRt00oMKt00oMKt00owmt00ofYt00ownt00og0t00og0t00ownt00og0t00ofXt00ofXt00og0t00owot00ofXr00ofWr004V5r00lPK</t>
  </si>
  <si>
    <t>土下座要塞orz</t>
  </si>
  <si>
    <t>レートアウト140</t>
  </si>
  <si>
    <t>000sLNu00ImCu00t4cu00e0ajaTVqnjnP7rOji8lgtt00rWIj4Pznqp00dIdp00M7Ap00HiBr009Ho</t>
  </si>
  <si>
    <t>上奥多枚壁突撃</t>
  </si>
  <si>
    <t>環境落ち78</t>
  </si>
  <si>
    <t>000e3VbkE5qebliPA1bleyTqbkNfWoblSjwXbm6rFdblWpsL9ogyv19okN2e9ogGzM9nxjff9otUAY9nP8k7amXoWGanOWO8anoGyHbpV76ebpVi7m9nTKLC9olp9abpMqoKbpQt5yap8AVFadzrqM</t>
  </si>
  <si>
    <t>超跳弾幕</t>
  </si>
  <si>
    <t>レートアウト141</t>
  </si>
  <si>
    <t>000gr1U01uTSU01evUa1sEuFa1sBNJa1soTQa1smdUg01r9n9eKc7F9fBq5Vp01xAQo01AOxo159yYU00nUna1ryzHa00oYUgn78xtak9oQbak9rx6L5UHL9U00PRja1s1geanPIvvg00MTVdkX5s8a00swTa00pPWadVm7Vr01ARkgoz77rglFSjJO0dlkE</t>
  </si>
  <si>
    <t>特殊53</t>
  </si>
  <si>
    <t>000iAhjoUfQzp00jTKakW1Xtp00tRIt00hfdt00hfdaiLYG5GjuMhdr00a0Aa00eila01hfDr01dL4r00s0wp00wxkr00vttq00qBhr01dfl60hLHc6pHyV0zdqBhKT01AOyU01xkraggRr8aggOKc9eT2KH9fTIbT7eFOwnL4V7rJakA6bka0IA0x</t>
  </si>
  <si>
    <t>2速ビデ采ラビッツ＋忍</t>
  </si>
  <si>
    <t>特殊54</t>
  </si>
  <si>
    <t>000iQWinsU0Ep00h03t009Izr004l7a9JOTkp00wPpjoUfQQa00wORa00zvNp00iPAalabrHalae8DGfwrX7p00yHbp00A2ar00eNur00A2B70DIzl70DLN47o3jDm7o3lfI7o3otr7kidTl7kr40A7kmHtR90hGQ890hSpo90qSrS9nXL159nKJlw9nKUmvNpUMXL</t>
  </si>
  <si>
    <t>1速水平核ビデ的正面弾幕</t>
  </si>
  <si>
    <t>弾幕164</t>
  </si>
  <si>
    <t>100HzSjmBQvlW00q7xm00nGs9opFvD9opC1A9opEHv9opApkp00CrYp00PSDr01cpOr01cFx</t>
  </si>
  <si>
    <t>ボスコア砲スイング</t>
  </si>
  <si>
    <t>環境落ち79</t>
  </si>
  <si>
    <t>000QWx1kEEQ61kWhOR1lav4c1ls82X1lWXg41mooII1mTeVO1nttTm1nYk7s1p8NLa1pzfeO109s111kiLHw1krAcp1kWqpv1lFtAx1mowLz1mXLJ71nPDp21oltSw1p4x4y1pR0gq900KKM900Nbk900PRg900Syc900Vf890rp8kj0vNRL4010yf300Xoh39Kp5SjpMxyR</t>
  </si>
  <si>
    <t>環境落ち80</t>
  </si>
  <si>
    <t>000urUt8XPsed8sLghzg6XobTbMvDmEa7YJ4you6RcUeOIHA90a6MnKcdyLVr0VCsIaiHdHttfJxaiaj548vVabWjVHhCvzVQ3PGDpChpJuiTilucBr3Tk2org7HYVrc9yc7</t>
  </si>
  <si>
    <t>レートアウト142</t>
  </si>
  <si>
    <t>001j6HU01ew8a16kL6a16ns2p01jSLU01qBBa2bErYgnUr4ugpimEz9eXm8h7eFJ9vjp57Ofp01wh5ancFmIan8j2Op01AOya447w49eX8GBT01mC4a3CGxAN0wa8G9mp4QNOpIzHOp01m7Sa2bBL3gmp8QRagGWWot01hdE</t>
  </si>
  <si>
    <t>上前1速ラビッツ＋近砲核</t>
  </si>
  <si>
    <t>乗り込み87</t>
  </si>
  <si>
    <t>000szbzd05r4q006v5zd06ffzd06M2zd07Adq00f6Fzd08EMzd08Vbzd09Jmzd0ah9zd0aNVzd0blIzd0c9Uzd0cX5zd0duRzd0ezrzd0f7ezd0fUpzd0gIAzd0hNazd0iBl400hvF7mJScU</t>
  </si>
  <si>
    <t>レートアウト143</t>
  </si>
  <si>
    <t>001jHvt01iTSt01hPht01hitt01gKGX013k2O011H8O013zSO015sDw010maw011Xww013zSw015cfa3gJrya3gM8wamLhmVamLjw8p01livr01893joqsDtak5SGJ</t>
  </si>
  <si>
    <t>タゲ35</t>
  </si>
  <si>
    <t>001cDKa3gzWsU01fAsT01wMDa01y8Ba01AOx8dJFmDp01wNca4d4O8a4d7v4p01wNO9eOlxGgmKXuna01cE4p01cEBU00os8a1EIAja1ELhfgmKb7yT00Vxaajrhlg7pdBGQ7pdCv07p9ovs7p9qV19p0I5f9oVcSu9oV6r39p0oIUr01ARO4p9ARxjmp7gja3gc3x7mfRXW9mxuWI</t>
  </si>
  <si>
    <t>上前正面ラビッツ</t>
  </si>
  <si>
    <t>弾幕165</t>
  </si>
  <si>
    <t>001cUKa00WAtp01Azgp01Ajop01A3wp01zMEU01uDup01dJM9pi0U79p0vsu9oqvxQ401mkGU00qkSjnczsL7pdLE9amK8Xpa3fJSH7pmFfv9lKt5Ta6vUAra3gHKsT01q5V7oUYsi7oMuQv9oI10Jr01AT3akeXvGa3gMzWamLh2wg01qBAgnQirET01APbp01c6ma3gQlyad1xC3dnlotD7eFLPrr010OJ</t>
  </si>
  <si>
    <t>青茶21</t>
  </si>
  <si>
    <t>弾幕166</t>
  </si>
  <si>
    <t>000DQA601tSj600Oz1p01uaP601tSTp00Pokp01uaf600OzB601tTup00PnJ600OAcp01ubqp01u9E601tRI</t>
  </si>
  <si>
    <t>絨毯魔</t>
  </si>
  <si>
    <t>レートアウト144</t>
  </si>
  <si>
    <t>突撃103</t>
  </si>
  <si>
    <t>000gI8jpQxzT9lAt4R9mFwD39nt1rn9mSREO9nkpzK9mT1g69n2QnD9lSmIW9nBNjNojqsm5q00kXhopvfMUjoz1N64p9jbb4pMabq9nXRJ29l18dA9lWpXUp015rz</t>
  </si>
  <si>
    <t>界防御砲弾幕</t>
  </si>
  <si>
    <t>レートアウト145</t>
  </si>
  <si>
    <t>001eggDacKMK50iDUwRe5Wp3vkAvqCipzq35y7sa8fEf2pqqf169NyI8XSJNujiBd35a30LpY0INbWWiciDfohlDzIQ6iAVc</t>
  </si>
  <si>
    <t>レートアウト146</t>
  </si>
  <si>
    <t>000e3VjpuiKAj1AdJdnotGmunpyJ7BnpQp3FnplC4hn0duLBn0mjwTn04ydWnpuqya</t>
  </si>
  <si>
    <t>下奥変弾幕</t>
  </si>
  <si>
    <t>レートアウト147</t>
  </si>
  <si>
    <t>000e3Vj00Bbljd1cJWjd1jsMj00vNtjgfNuDj6uGFridJs1GiplUmp801xq9JmKJBDJmKLe0LpR0m9801wlzv01wBXv01xWV</t>
  </si>
  <si>
    <t>5枚壁闇要塞</t>
  </si>
  <si>
    <t>レートアウト148</t>
  </si>
  <si>
    <t>000ReXr004V5r005c5r005bEr004TQr004Ttr004T4r004SGr004Skr004RXr004Rzr004R8r004QIr004zSr004zsr00bnxr00bn3r00bm1r00blwr00bl3r00bknr00bk5r00bjBr00aLkr00b2gr00hOXr00gtAr00hN7r00hMyr00hM0r00hLur00huEr00hucr00htGr00oOdr00p5br00p4Gr00p4dr00p3Hr00pjHr00pjdr00piJr00rrmr00phLr00m3Dr00p0mr00vNqr00wkGr00wjjr00wiSr00zMvr00xmor00A2Gr00w0ar00vYAr00EmDr00EDyr00E8cr00E8Er00E3tr00NbSr00W3Ur00PUgr00Vzer00LClr00UKFr00MaEr00V2Rr00MHUr00UvJr00Nwqr00LUHr00TrDr00UN3r00MJgX00lv0T0184Or017Nsr00leDp01wBUp014kHp015EXp00XXCr015pTr014kGr015ozr00XqRr00HiOr00GLur00LAur00DfXr00IT5r00PSqr00WRFr00uYlp00BGPr014D0r013xNr01328r0132Br011Xxr012Mer00P6GT00keAr00hxSr00lj9r00hNCr00bmwr00wjKr00ytjr00DPKr00GgTgef21sW00PCFr00PCQr00VNzr00W5qr00IDop01wBjp01wAEp01wA0p01wzkp01wP4p01wOnp01wNL6pHKaAapRkpVG0j9vB4pNnmB</t>
  </si>
  <si>
    <t>ぬりかべ</t>
  </si>
  <si>
    <t>レートアウト149</t>
  </si>
  <si>
    <t>000kHtX00swb600sM2U00HzzU00qnYa00FpSa00IDB800FWFamKfc1N6uXj2j00vc0j00iNUEc3UYba00u7pa00wNmalJoeYamwToap00TmIp00TnA800VkQ800bnza01tED4nPoTPvpv4hcvppSuT</t>
  </si>
  <si>
    <t>遠核魔タゲ</t>
  </si>
  <si>
    <t>環境落ち81</t>
  </si>
  <si>
    <t>0019eap01ATAp01ASVp01AShp01AUfp015aQp01fnNp00Ppwp01pB5ajvmyHajvjRLajvI2OajvGa3ajvEhip01rLfa01tTQa01rdUt014F2j01mF5jnQdXkt014F2t014F2t014F2t014F2t014F2t014F2E1sm3fr01ARCa01ATHa01ydLajvWOD</t>
  </si>
  <si>
    <t>突撃104</t>
  </si>
  <si>
    <t>000i41inOVcijl1lEs60ma7fl9JTKUlby3nYld0ahPSoc3icajuRWhGkzIkTajuPgia0IvYXa0IyFWp00tBEp00fC6t00gYtr00AOer00Aypp00fURp00Az9p00yHcp00owG8aOU8J</t>
  </si>
  <si>
    <t>弾幕167</t>
  </si>
  <si>
    <t>000P6Rj0Wfok4pVAS4j00Mp94mXM2vjpdb8bX00vKKR0zKY9m0IzJqO0mxd2ghydQ5RoLCV4d0AdVw</t>
  </si>
  <si>
    <t>射機貫タゲ</t>
  </si>
  <si>
    <t>環境落ち82</t>
  </si>
  <si>
    <t>001b6Pp01A4Up01A5Gp01zyEp01rcVp01ikVp019sWp010AWp01qWqj01bUFt015JCt015JBt015Jzt015cOa01ADRa01ADRa01z2vL011XwajWazWa0acJP801z2vanQbO1t015tdt015JBt015tcajW3RcabUVO1a01rtFajEAyAakews1r00VBe801rLgt015tdr01qXCv05Qfj</t>
  </si>
  <si>
    <t>下前8速突撃</t>
  </si>
  <si>
    <t>突撃105</t>
  </si>
  <si>
    <t>001rewjmpiT9jgl6gaElOY6wX018XigpIwOmNoHQoafjITVWwo4e295mGPK4gpioS4gp5a2o9mktllwkeIhiwkeHt7wkeHt7</t>
  </si>
  <si>
    <t>下前核タゲ</t>
  </si>
  <si>
    <t>レートアウト150</t>
  </si>
  <si>
    <t>000ruBzd0gL9zd0C0dzd0EGazd0DRYzd0Cx1zd0eC7zd0fqfzd0guLzd0gL9zd0hzkzd0hzkzd0GiBzd0E9nzd0Dlczd0CNpzd0CgCzd0CgCzd0CgCzd0BINzd0Bsozd0Bso</t>
  </si>
  <si>
    <t>レートアウト151</t>
  </si>
  <si>
    <t>000P6RW00upAw00vdew00uVPw00uFrw00up3w00u8Ew00tRgw00tARw00tktw00t45w00sMGw00swiw00sfTw00rYvw00rI7w00rrIw00rbkEpQT8le09f8q4pVDPta09P9QapDSvxa1s9Svp01qDSr00I6b</t>
  </si>
  <si>
    <t>撃スイング</t>
  </si>
  <si>
    <t>レートアウト152</t>
  </si>
  <si>
    <t>000dYpu00ERku00EQLu00F7Bu00vsxj04Vxou00vrrhpQihh</t>
  </si>
  <si>
    <t>上奥10速突撃</t>
  </si>
  <si>
    <t>突撃106</t>
  </si>
  <si>
    <t>000oJYj00vYDjmKlSVU0071ca0070EgmJSF5amKhQ3amKfaaamKneTamKkxV900zev9phxXq9oyuw09nPr4z9n7nC99mokaIHd0Akb39JWWPp00PRN100kqV1puwpb1oYGc51otPXY1nY0KS1ntaxM1mXkkG1msu7A1lWDTu1lwdqP</t>
  </si>
  <si>
    <t>墜玉入り扇弾幕</t>
  </si>
  <si>
    <t>環境落ち83</t>
  </si>
  <si>
    <t>000GO2p01jaMp01rf6p01aQ6p012vop01aP5m01iDvm01azam011X4p012emp004EJp004Edp004DEp00dM2p00mUpp00mUYp00mVup00DQ7p004mGp00LDxp00Tazp00mDup00Ennp00veSX00vvUO00uapO00uXAP00uHc</t>
  </si>
  <si>
    <t>星射タゲ</t>
  </si>
  <si>
    <t>レートアウト153</t>
  </si>
  <si>
    <t>000m7JjlAAmdu00Ep3u00L7lu00EUHjoyqOaioU5ak4pR1qH4pMB8n3jQPFq3ou6SFnpzat8</t>
  </si>
  <si>
    <t>下奥6速ターボ</t>
  </si>
  <si>
    <t>環境落ち84</t>
  </si>
  <si>
    <t>000iQKjnPaG1ld05Yhp01AR0p00Wl2p00krTlbxY5qla6Rbzl8EKhIalF3h7N10PWQp00zLR7kianG7kibst7kmBOn7kmCSU7kdQ1m7kdR5UalF0AbaoUvaEaoUxQA4p8BaFp00I5xp00yb9EoU7NJa15w6hvd05WX</t>
  </si>
  <si>
    <t>中奥戦連（核入り）</t>
  </si>
  <si>
    <t>弾幕168</t>
  </si>
  <si>
    <t>000ATnjoUE5lFpQS6wypQK2Iu00foPp00BGkjphoSJp00Vkpp00Kyip00sxWu00gu1s00Ta9s00Ufhp00W92p00jpBp00fEF</t>
  </si>
  <si>
    <t>下奥4速聖贄突撃</t>
  </si>
  <si>
    <t>環境落ち85</t>
  </si>
  <si>
    <t>000dYpq005poq00exMq00nG8q00wOvq00FWUq00GdLq00Gdfq00GcGq00Gc9p006gvp00foYp00moap00vg6p00Eosp00Ngp41ArEU4p8Uime0dz2ae0hUxUepQqSJepM0NkepQunQepqmwoepuHLIep8D6bepz0gxephrA4epM29iep8DTm</t>
  </si>
  <si>
    <t>上奥狙連</t>
  </si>
  <si>
    <t>レートアウト154</t>
  </si>
  <si>
    <t>001mRkcmLkwKcmLfajcmLcticmLnuccmLlRJcmLmascmLdxTcmLiVGcmLkOscmLbF6cmLb8jcmLaAwc01ya2c01yVUc01qC3c01mjJc01oJhc01A1xc01Ajfc01rGFc01zeC</t>
  </si>
  <si>
    <t>レートアウト155</t>
  </si>
  <si>
    <t>000e3V400tUbq00qH04mKgzBj00pShjnPhIlq008kzP3flavP2SkMgP2wkp1P2ak1LP1NjDw</t>
  </si>
  <si>
    <t>流星群</t>
  </si>
  <si>
    <t>レートアウト156</t>
  </si>
  <si>
    <t>000e0Wq00Cr8q00sL7p00g81p00jCJp00t1R9kNtCg9kJ0zx9kNlyt9kW6yz9kW2gbp00FXn9kW06B9kRxoCp00WRVjo87O3jlFf79p01lwpp0070gp01m57p00WSvp00wP1p01yGGp01yHzq00MnGp019rop019qPp0199Hp00OPlp019s3p00Yvup00TCOq00NJzq00NtJp00WALt00nqbt00dK0r00xmvr00GuR</t>
  </si>
  <si>
    <t>中奥砲弾幕</t>
  </si>
  <si>
    <t>環境落ち86</t>
  </si>
  <si>
    <t>000fluj00g8Rj00p1Py0070NF00fkGxki7phxkvnkLxk0DiEt00cEGt00cEIamKdxHa00qmNad05X0amJS7PimFsk6p00gFlak0CK1p00qBk9okR139oH0s2p00JXvr004z3a0qTg4</t>
  </si>
  <si>
    <t>上奥聖贄回復突撃</t>
  </si>
  <si>
    <t>環境落ち87</t>
  </si>
  <si>
    <t>乗り込み88</t>
  </si>
  <si>
    <t>000lwWs00VfPs00VgAs00Vhjq00jlH9okR2n9oCtJK9nP0JJ9pQmRv9mwXYc9n2Uohq00LCmq00BWEq00oMq9nBWazs00V1EhplS9P9pq7Fnq00cX8q005ngq00xkcq00Kegq00Ncsq00Ndbq00Nuk</t>
  </si>
  <si>
    <t>レートアウト157</t>
  </si>
  <si>
    <t>000m3yp004zk700g88700hJw700ka0700mj9700oIH700r9j1l1jbl1l1lAR1l1ohL1l1qqU1l1sQv1l1vxnp00QFsp00QG1p00QGzp00QH842FxTD4o81SHx5UknUad0afzr00jC4x5UnS2x5UrDxx5Uvpcx5UzaJx5UCor9kRjoI9kRrIU9kRzMS9kRHA99pyFy69pyQj09pz1w0ajuNRNajuQyJ</t>
  </si>
  <si>
    <t>リンゴパワー</t>
  </si>
  <si>
    <t>弾幕169</t>
  </si>
  <si>
    <t>001ilbimbEjkp01iCtjkAXqcjmL9jgg1aIv7g1aMx1g1aQyUg1jnA7g1jsGqajvNojajvPh4ajvR9Pp01jEqp01rYSp01bkua2bKr9a2bHKdaoVxSLaoVvcPO0n6Tmp01ARoGjvBP6q01yJs9pvh9o9pvxh7p01zwVp01w4v80nAt7p01ogUr017Snr01APr</t>
  </si>
  <si>
    <t>特殊55</t>
  </si>
  <si>
    <t>001m7JajvRrgajvU8ca01w4ta01yKrjkeWfNE0JhMDyi4IWct01iCRFjvKHVjn87OMt01iCRt01iTgt01iCRt01kMEt01bT2GjvE07r01AUfp01p3I</t>
  </si>
  <si>
    <t>下前聖贄突撃</t>
  </si>
  <si>
    <t>突撃107</t>
  </si>
  <si>
    <t>001e49jn8aM5ajvM4BajvKbQajvIj6p01yL6a0nBOJa0nz8Np01w48anQpeCanQmxGp01ej5p01wzOp01nrvp015aK7krT6F7krUYq7krX8z7krYtx7ks15T9oV2dx9od2N19pig2s9ozgBV7oMeNe7oMhdL7oMjTH7oMlfFt015cGt015cGt015cGt015cGt015cG</t>
  </si>
  <si>
    <t>Ｒｕ－ｉ</t>
  </si>
  <si>
    <t>弾幕170</t>
  </si>
  <si>
    <t>000wAtp00Xcip00XtWp00Xtm40vQ5Mp00PE640iCR84oV6frEpVlQRnoq38sdolnMap01iTbd1eAJwEf66W4I010Cyzd0wmmzdi9l8zdzLjTzdRoiFI010CyI010CyI010CydpuVKbp012JNnnYEC8no8oNI3pIpyJf00Vkg</t>
  </si>
  <si>
    <t>浮変弾幕</t>
  </si>
  <si>
    <t>レートアウト158</t>
  </si>
  <si>
    <t>000e3VX00ASDQpQNeAmpQPnJRpMpyI6pQNuYO051H7ooQXHb4n3dIqq00JY1opR0hi4pVq6jGnPDL94pEt3c</t>
  </si>
  <si>
    <t>レートアウト159</t>
  </si>
  <si>
    <t>000wxsp012Hbp014iWp011mRp00vYajoCQ1NjpDzFJ41rQ51a00JYna00HinS00xkP91NIDR91NCJc9pqnw19pqhBk9kWeRm9kW9e39lASzl9lALQt9kAcBm9kA6X390IB3Ea00UN4p00Gc7r009a6</t>
  </si>
  <si>
    <t>上奥砲クロス</t>
  </si>
  <si>
    <t>⑨</t>
  </si>
  <si>
    <t>環境落ち88</t>
  </si>
  <si>
    <t>000liVR005sUR007SsR00b7bR00dN7R00iTAR00nthR00s2XR00z1gR00w3QR00a1A</t>
  </si>
  <si>
    <t>特化貫</t>
  </si>
  <si>
    <t>レートアウト160</t>
  </si>
  <si>
    <t>000m7Jzd0k0gO00iTAp00A6Lj00w4ljnPr87400BXY4mKoDpa00AD1a00DjWp004ol39JOWyp00Trwp00THcp00TWPp00Udu800tUIa00O5ep00Ut9p00UINld0dxr7kdPNA7kzRwN7kdUDF7kzWmSg0v5mbg0vk8ON0dz6fvgfCs7</t>
  </si>
  <si>
    <t>導戦核先</t>
  </si>
  <si>
    <t>弾幕171</t>
  </si>
  <si>
    <t>000AmAj00w3xjnPr7hX00jqNO00lzpO00iStO00gcxw00mDYw00lj1w00jGEw00i5iw00h0Ia00NgGa00LUGa00KjkajvbfQajv8yR4puW1bp01gGBp01f6xp01cHjp01aPIp00NLhp00xDH800EVQp01i1yr012vS</t>
  </si>
  <si>
    <t>下中射撃タゲ</t>
  </si>
  <si>
    <t>タゲ36</t>
  </si>
  <si>
    <t>00185D5mLntXp01AOyp01rWzp01ixN5mLmFM5mLlkO5mLjYQ5mLiDS5mLhiU5mLfWW5mLeBY5mLdh15mLbV35mLaA55mL9f75mL7T95mL6yb5mL5dd5mL3Rf5mL2whq01AP7q01APGq01AQgq01AQPh00W4Ge00W4Gr01ARp1mLmpo1mLlkO1mLjYQ1mLiDS1mLhiU1mLfWW1mLeBY1mLdh11mLbV3</t>
  </si>
  <si>
    <t>弓爆弾幕</t>
  </si>
  <si>
    <t>環境落ち89</t>
  </si>
  <si>
    <t>000e3Vj00fUSj2aqxzj00iBSj2atuXp00FXpp00G0zp00FWRp00FXWp00FYup00G02O00dN7a00moea00p5fyjuJUfFjuJUft00dMyt00dMyt00dMy</t>
  </si>
  <si>
    <t>3枚壁聖贄</t>
  </si>
  <si>
    <t>名無玉</t>
  </si>
  <si>
    <t>環境落ち90</t>
  </si>
  <si>
    <t>001jU5t01m3XU01tPjp01AOJp01zdUp01xSur01mBTa3pxkOa3puE4U01dHMLi0qj9a1BnS5a1Bqz19j5whr9eOAkkgmc0ceahcJF5a1BarpgpVM7HgmbGnG8cRmhAdfKA5i60WIDA7p9tBw7p9tRU7p9vuh7p9x6D7p9yI07p9Akmjp57Opal6UOYal6XvT</t>
  </si>
  <si>
    <t>1速ラビッツ</t>
  </si>
  <si>
    <t>特殊56</t>
  </si>
  <si>
    <t>000e0r6pHuBympD5R7m0m6zaknBJwjao3wKQaplPsya32sEka1WfVKakEsLma2f0c33ng4jSmpUI7fm0MwLp</t>
  </si>
  <si>
    <t>正面機</t>
  </si>
  <si>
    <t>レートアウト161</t>
  </si>
  <si>
    <t>000l2ijppWvxjolgMAu00yIKu00zy9q00I8hq00HRqq00IpLq00I9Vj3XBzjhplxL6q00wRKq00Qtgq00tlm</t>
  </si>
  <si>
    <t>環境落ち91</t>
  </si>
  <si>
    <t>000FXgr00Am2jpdp6gGjuY7iSnto1oX00FYHY00B9Ep00FY7p00DwbajvbK0ajveqVp00TW1p00MEyankTW5anLiIO4p4B8Mp00Vx6g2wJqJzd0CLyzd0DzIzd0EnTzd0EUGzd0FIRzd0Gx3a00w3cd3xHBt</t>
  </si>
  <si>
    <t>環境落ち92</t>
  </si>
  <si>
    <t>001ksqjmL773jpdSmwX01aMRq01AQxT01cEJa01ewW801ewWL01avVm019Y9C01tAWq01APaq01kqxw0186ow019HKw01bQT8jvSsS3mLfqY3mLfIyq01t2p8m7gj3dmL0EA</t>
  </si>
  <si>
    <t>機撃タゲ</t>
  </si>
  <si>
    <t>環境落ち93</t>
  </si>
  <si>
    <t>000foP6p4b816phhDv6plC5E6pULVI6pDu7sjoPP4Q4pMlih4mSUDT4olbqK4k54b2p00ycS</t>
  </si>
  <si>
    <t>五連特化魔</t>
  </si>
  <si>
    <t>環境落ち94</t>
  </si>
  <si>
    <t>000dYWjjuPKX4nC35d421KBgX00dYGO00aKqO00efxO00hJEamFH5cGoYqpS4004ol4lJaCz9nsWTXimSEth9oU4NO90m9wkadMy9gagFPGAaoH942CoYqpSCoYqpSvpNpAS</t>
  </si>
  <si>
    <t>射タゲ</t>
  </si>
  <si>
    <t>蟹・ｶﾆｶｰﾆ</t>
  </si>
  <si>
    <t>環境落ち95</t>
  </si>
  <si>
    <t>000e3RjmBh3LimSExEp00jG0lbxY7sl9JQ29l7dEupa00vg3SnsU2uOpUVluOpQruzr00f8XakdX1TakdUkXg04HE2p00YKap00wO9a4q44Yp01ARPp00Podp01nVNa00sz7p00wla4nGvUi</t>
  </si>
  <si>
    <t>弾幕172</t>
  </si>
  <si>
    <t>0018DHX00OQ6m00MWN300Pm6300M8n300NcWL00XHk30JasX3015FAa00QH4a00M8n800Pm6800NcWE01heS800L3Pm00SRsjmL643jo00N9T00PmDp01uplp01uoMp01u9up01q65p01pAbp00DOrr01duKr01x6n</t>
  </si>
  <si>
    <t>機タゲ</t>
  </si>
  <si>
    <t>レートアウト162</t>
  </si>
  <si>
    <t>000ATnjoUBVeFpQS6wypQK2Iu00f7Up00BGkjphr2Pp00Vkpp00Kyip00sxWu00iRPp00W92p00V3rp00TGWt00f93t00f8u</t>
  </si>
  <si>
    <t>環境落ち96</t>
  </si>
  <si>
    <t>0011Dfb0EXklb0EXR8b0EYoUb0EYVHb0F0tub0F11hb0F1y4b0F25Qb0F2CDb0F3aqb0F3Hdb0F4f0b0F4LMb0F5jzb0F5Qmb0F6o9b0F6UVb0F7sIb0F80vb0F8xib0F955r01m3gr01rWU</t>
  </si>
  <si>
    <t>跳連</t>
  </si>
  <si>
    <t>レートアウト163</t>
  </si>
  <si>
    <t>000jnvimsiQot009XDr004jMp00E3wp00Az1p00ya0a26hSra26fctamx4BMamx1UR8mBqFjafJxW3a1vAukT00qlx4otY457kmDWr7kifto7kdRlh7kmHrw7kikjr7kdWbo1kVPGd1kVS6P1kVTbn1kVVAS9l9Ym29l5HFg9l1qYF90hK4790mpV59oy3mP9oCIeNj0VzvF</t>
  </si>
  <si>
    <t>弾幕173</t>
  </si>
  <si>
    <t>000dYqp00r9Sp00vHLxk9jb1xkqXPIxk9oxSxkr4dAy1NqmmF00hJiichi4tin6RH5h2wlJYj1Abfhj095WMjoH2QDamKelht004j7</t>
  </si>
  <si>
    <t>聖贄回復突撃</t>
  </si>
  <si>
    <t>B→Aの匠</t>
  </si>
  <si>
    <t>突撃108</t>
  </si>
  <si>
    <t>000MFRp01wN8o1sHO7oozw72U01tPo9eFL2gg01pNpa1ODNla1OGuhU01dHI9eFuTEg019FNa1OnFJa1OqmFU00WA79eFeM3g00Syca1O7y8a1Oaf4U00Gsv9eEXErg00CqAa1NQqwa1NT7sU00qkT9eEHwPg00miYa1NAiUa1NCYQr01dJs</t>
  </si>
  <si>
    <t>乗り込み89</t>
  </si>
  <si>
    <t>000gt5imX4i6U00ikAp00ydup00IVgp00Oi9p011qip016Mbp00rt3a1Af3Ka1AhJGgoyeWva1Je3Fa1JgJBakA019akA2H54ogMtLN0m7bl7pQtBW7pQx757oPNs97oPSii7nP9Dj7nPetp7kiffR7kiiK07kr4Ok7kr9Etjn2Hw2abc1XqT00cs4OpM1VWagsG23q00DznGjuBPI</t>
  </si>
  <si>
    <t>弾幕174</t>
  </si>
  <si>
    <t>000f8rT00MpLT00UtyT014SjMpRhL38phU178mkgVb8jr38t8ffvEp8cDUngamknE0LphIIBdiQFnxdp09anNpVrc6R00M8P2cR011j05jpho1Awz5omKaDKdouk1QdlB5WKdcQYJCagPxKX</t>
  </si>
  <si>
    <t>近乗り全振り</t>
  </si>
  <si>
    <t>環境落ち97</t>
  </si>
  <si>
    <t>000dYpxkzJDFxkzMkBxkzP1xxkzRHtxkzUopx5LzUVa00n7Va00pNT40qPtnajuIuVajuLbRimX4tyx5pGgwj1rpY7amK8qCT01rWDa5MSd0a5MUSV8dJwuE9oy3C19oy8YS9oyemK9l9Xgf9la6k39kRpjn9kRxnb</t>
  </si>
  <si>
    <t>上奥回復クロス</t>
  </si>
  <si>
    <t>弾幕175</t>
  </si>
  <si>
    <t>000j8IimJU3Ai3foGWi3fnlYhnP26VhnP1zbj00iA8jnPaWYamKk1DamKi8SamKgg8p00vdBp00u9Qa00xTOa00w24a00u9ja3fHgia3fJWep00j7wajuNTwajuPMhajuRoD400uG6p00tT4d6uMOM874S89r004lUabU3v1abU6bTa004lnafaicsafakSop009rn</t>
  </si>
  <si>
    <t>散回突</t>
  </si>
  <si>
    <t>(ಡωಡ)</t>
  </si>
  <si>
    <t>環境落ち98</t>
  </si>
  <si>
    <t>001dfFp01ATYp01ASVp01ASpp01ATsp01sj7p01shmp01jFva1BnHpa1Bl1tao0bzQan3RdaajAeenakFhwdalKkO4Gd10lRjpdVnF4nLTjCu01b5lt01dgbt01dgbt01dgbt01dgbt01dgbt01dgbp00Dj2abDlYaabHI2H</t>
  </si>
  <si>
    <t>8速下前突撃</t>
  </si>
  <si>
    <t>突撃109</t>
  </si>
  <si>
    <t>000e1gt00g9kt00xRJF00kqOajuByiyliUUcT0087ua00dtOr00hfRp00CqRt00w0xp00u8lp00sg9t00oJDjo3obpjm1YmCjn74gQjpheC8</t>
  </si>
  <si>
    <t>4速聖贄</t>
  </si>
  <si>
    <t>突撃110</t>
  </si>
  <si>
    <t>000p2F6004je6004AD6004lg6004mj6004nmp004nUp004Dgp004Cdp004RAp004Qzr00TFvo26RWNp016IAomTGRMp00t1Rp00Dw4p00Nddp00LSVp00BGRp00szfp00DxT</t>
  </si>
  <si>
    <t>レートアウト164</t>
  </si>
  <si>
    <t>100e0jT004V6N004Uya005IJjotzRnjpUHCQp01yWop01wNOt00e0lp01Ayb304NL4</t>
  </si>
  <si>
    <t>ボスコア分離落下</t>
  </si>
  <si>
    <t>環境落ち99</t>
  </si>
  <si>
    <t>000e3Vp005axp00dL7p00mD6p00vv6p00KyAp00K2m9nTlJv9nsVBO9nBKDu9ogqWP9mSJBC9nKDagp00K2Np00K3i9oGUnN9oGWwW9nKJlj9ol4pk9oQ00j9oLDtA9nPbLG9nBQhJ9nKOYz9pq6T29oya7D9oPQVu9oy8vhp00FYmp00XqJp00Ywd</t>
  </si>
  <si>
    <t>コアそっちのけ正面砲</t>
  </si>
  <si>
    <t>環境落ち100</t>
  </si>
  <si>
    <t>弾幕176</t>
  </si>
  <si>
    <t>000fUaT004ol9nBIfV9n6S2P9mB2OJ9m1MRcN004Ecj159OPjoYqpljoYNepjoPOvAanxFwnanxDTYx5LB3kx5LGqcx64nXGx64rsJ3dR0lGp00ASYp00BHPp00UMn</t>
  </si>
  <si>
    <t>中奥分離落下</t>
  </si>
  <si>
    <t>環境落ち101</t>
  </si>
  <si>
    <t>000QYCjn3k7aT00Slua1s1jna1s4gHN15TdkN0W74nU011EXa3ggDya3gjkuT013Maa54pLsa3gkE6a3ghXKp012YzU00ARFa3fU9ya3fRsCdke7qbdjuCBRU004kKa2ag1sa2aiHop00GdlGjvcNwg00O2G800pSOq00PRUa54rEda54twX</t>
  </si>
  <si>
    <t>乗り込み90</t>
  </si>
  <si>
    <t>000e2tikIuHip00u7Aoocmkmo0J7jii21N4nGpUMqIR00oL5R00kcJ1mwDzu1mwDPS1mwFIU1mwGNy1mwIpU1mwJe51lEROx1lEQtB1lEPp41lEP8E1lENMB1lEMaY1lEOkq11EBE011ECbN11EEBi11EFW211EITg11EKvD110TIg110WW1110Yyq11106b1111r41111r4</t>
  </si>
  <si>
    <t>下奥弓弾幕</t>
  </si>
  <si>
    <t>レートアウト165</t>
  </si>
  <si>
    <t>000OBra013jLa01611ajvmxka3gew1ajvdF59mK4e39mK5Pp9mK7rL9mK9kwp004V7j010mmj00EDKX00Bb2m00BHhw00ydaw00Amjw00Cvsr00Ol27lf5Tx7msYiF7ntF0g3011Gzp010SVr00OBu</t>
  </si>
  <si>
    <t>撃タゲ</t>
  </si>
  <si>
    <t>環境落ち102</t>
  </si>
  <si>
    <t>001cbojn8aMap01xWbanQqzSanQnSWa1sHO7p01uHCp01gIBajvGGJajvIzuakeNTGp01881G010Ro9mPfgJ9mPnkx9mPvol9oDEhN9oDwe09oDoac7ngJLi7ngMset01b72achWJ8g015cPg019eJg01dgDg01hixp01xWIr010l9p01pkjr01lQi7oQCt67oQFa27oQHPX</t>
  </si>
  <si>
    <t>弾幕177</t>
  </si>
  <si>
    <t>000hM4joPQ766pHyEx60hK5Qt00ezca1w2oaT01wfQaaQlEhU01oc3aouXL0a2tdoQgnuah0g01ka97eFFo09f2H7ddnlwwQp01AQlp00hu8p00wxhp00rYTGhkzvjal1nKvamT4bVal1vPJ8m3juKzddpDOaaxuJO</t>
  </si>
  <si>
    <t>1速ビデラビッツ+近</t>
  </si>
  <si>
    <t>特殊57</t>
  </si>
  <si>
    <t>000lQlp00Mrnp00MIxp00MJdp00AS0p00mD8p0087Op00Neop00O1xp00O0Hj00yu3jd0csQt00m7L7nGjh67kr7fg7kracA7krc5l7krf2J7krhIl7krkW07nGmep7nGpIv7nGtdF9kdOrd9kdQk49kdU5v9kdXQ19o7Wnc9lF61ha00BrJa00mmcd00w4tdjuQD5zd0mGcp00MHe</t>
  </si>
  <si>
    <t>散防御砲弩弾幕</t>
  </si>
  <si>
    <t>レートアウト166</t>
  </si>
  <si>
    <t>000e2dp006bNo1EqjyonoNvS4pNpkuNpupLmN09jubp00zhi801w5bN0dvkJo4ltVio0Ff5sp01vscp01uVyo05V0iSpDmk3q004V7anplmianpi8z</t>
  </si>
  <si>
    <t>核連</t>
  </si>
  <si>
    <t>環境落ち103</t>
  </si>
  <si>
    <t>001iz1U01p0fU01fQRa3gG8va3gy4HaggExfaggwtrgpihhHgn85AsgkWSTdgpiqGtgn8f0egkX3iY9esqxjp01x61O01efGt01iyOt01iyOT01yFXr01ewCp01xSur00SjGp013Mpa00S2Kr009HnamJVmga3gPxja3gMQnan8cjMan89CNj1stu1</t>
  </si>
  <si>
    <t>6連導ラビッツ</t>
  </si>
  <si>
    <t>乗り込み91</t>
  </si>
  <si>
    <t>000Brao0w980ojR1Usoby25hr00uW2AjzJ8ijpVRjTX00jHCRpyUpLRpDgVui7vDuip00uDTr01htfr00VgNr014jNr00MTWr00vYbr00IT0r01bAnr01kb4Al6eH1fphk3mfpyRIPfpuyT3fpcRSnr013eor01tklr01xSer01xkw</t>
  </si>
  <si>
    <t>浮タゲ</t>
  </si>
  <si>
    <t>レートアウト167</t>
  </si>
  <si>
    <t>000i5P7kvqDd7kvsvX7kvt3K7kvuVv7kvwOg7oYytG7o7I9J7nfROM7oYBXN7o7LDQ7nfVjTjphhC8p00tTga00w4ba00yK74phuN6p00wBvalj97valjbNrOpQoxfp01ARfp015aDp01s1Tp013QRp00O46p01APyOpuuRPp01ddbioU1p3r00zhKPpqbeRN08YRs</t>
  </si>
  <si>
    <t>星核先</t>
  </si>
  <si>
    <t>弾幕178</t>
  </si>
  <si>
    <t>000dYpimJPXQ40IuABp00vbCp00vrmamKjrKamKm8Ga3fGFPa3fDYQp008mu9kVS5I9kVMHQ9kVXsA90I969915gc6915ke0p004ndg4Gw6g7k9iTC7ki7ov7kdK4B7k9nJH7kiceA7kdPrt1kVL6ulerhF1j0Imgi1kVOkd1kVRxVp01AQqp01iCnxkzKYD</t>
  </si>
  <si>
    <t>弾幕179</t>
  </si>
  <si>
    <t>000gVPj1rpHIh2FcUNinfGc5p00S1pp00OgLp00Jrta00qCba00tj8p00AxUa00Bm17kdMu97kdPHR7kr3Wc7kr0It7kEdWN7kEhbwlgfqORzcLXRNajuJPTajuMwPzbUesvxk9t7zxkdK4B9kIAhH9kIKeg9liPff9labGU400rX9vjibEw</t>
  </si>
  <si>
    <t>上奥回復弾幕</t>
  </si>
  <si>
    <t>弾幕180</t>
  </si>
  <si>
    <t>000kvnjk0Fgc4ng6wqp013L9p01hdop01uEDp013Nwp01hfLp01uH1i0maFQ800ziAp013PJN0dsnpld0hzIlerrav7jQN0N7jVh3x7k52jH7kdOJ17kiiLK7kr42U7kzQse7pur7k7pheWz7p44VX7oPMpl7oCAfA7opqeY7oc8Hm7nXVxB7nKLx07nxu0n7nfS6bp00Pou</t>
  </si>
  <si>
    <t>戦核先</t>
  </si>
  <si>
    <t>弾幕181</t>
  </si>
  <si>
    <t>000egJw0uTw7w0uVVEw0uYmc6004j1X007NFp00dr1ajVaLLajV8mejpcS5zp00sLfa0zFAza0zCTCw0v2389oLmvmaoyrgUaoyozY4oYL3cU00nEFanC0TTa2nMzHa6uJAkp00qCL9oLs9Ggocewtr00b3Ur01ASBp00obL</t>
  </si>
  <si>
    <t>上奥魔撃タゲ（導乗り入り）</t>
  </si>
  <si>
    <t>タゲ37</t>
  </si>
  <si>
    <t>000P8BN0r7cEa0eeV2a0Ajllaoq0FXaoq3mQ609tpIo3tLVxom2K7gp00XWtp00wjf4e1je2p00CvSq01ADL9lBf7A9lBfVP9lBay69lB6Mz9lB3Pi9lAXtl9lAYxQp01nXk7kehor7kel977keerc7kez8t7kexMq</t>
  </si>
  <si>
    <t>環境落ち104</t>
  </si>
  <si>
    <t>100e3VmpV3kkQnGdCQRpQq9Bq00PWXq00MIHq00Lnaq00IW6</t>
  </si>
  <si>
    <t>ボスコアなど</t>
  </si>
  <si>
    <t>レートアウト168</t>
  </si>
  <si>
    <t>000wjGimBlSKigTAvnhpqaVtt00vdSp00LTtp00MH5p00OiPp00P6ra60nr8aoufJtaouiqpjopG3PjmfvaLNpHMUfU01tPj9eKaLHEoQ00xGgXKY5alao6oalaqMla27gM7a4puJraaTjSba3FYl6T005sP</t>
  </si>
  <si>
    <t>複合回突</t>
  </si>
  <si>
    <t>特殊58</t>
  </si>
  <si>
    <t>000P4MU01noQT01w0rapEo7Pa2kmLg83PS9a8pW16BanyLnYa2TL8z801xkR850x0NN613e3hpuQ25p01eNgy05Elljp9qUvEpIF4R405WlH40AffszcRcCjq01eh2i1wnjJgncd9BLpmoj4p018Bj</t>
  </si>
  <si>
    <t>核乗り</t>
  </si>
  <si>
    <t>環境落ち105</t>
  </si>
  <si>
    <t>000i5u4mKjwIajzeKNp00A6yajDAOkjjuP36a0ie9mp00Ol9p00P8zp00QsNp00RN0p00SQL8pV4W5OpUMJTabkKSCp00V09p00Xp0a0mAcR7kdHJM7kdKqI7kdN7E7kmEit7kmGYp7kmJFlN0dp9Gg0mgRii3BpV27nP4id7oy7JD7phbc47nP6Y97oyaqz7phdS0lcDatD</t>
  </si>
  <si>
    <t>わにさしs</t>
  </si>
  <si>
    <t>弾幕182</t>
  </si>
  <si>
    <t>000ogS41rIlf4kWftK80dPtXa00oMRp01mEmp01a18p01mCop019Yap01mAqp019Wcp00D3haoyxx8jjQV4BN09alNajuSfs7pyYbX7phjfR7oYL7b7oH7fE7oprjy7o7TaR7nxznf7ng2ey7mXnn2r00pRhlfSAKi7pMej3ldIq8CSpUYiO</t>
  </si>
  <si>
    <t>FF8信者</t>
  </si>
  <si>
    <t>弾幕183</t>
  </si>
  <si>
    <t>000dYpjlEWS7jnPaUkyjuGCbFjuGlMt00pN6p00xRXp00zdop00AOejoUcRfjmK2vXt00pN6t00pN6t00pN6t00pN6</t>
  </si>
  <si>
    <t>突撃111</t>
  </si>
  <si>
    <t>000iT1j2aqhbj00jaYX006h5O008pGO006NkO004EbaplTxSaplScRaplQAvanteTKantdipantbG1N0dugaw008G5w006wVRpUH65p00A5Ap00kK6</t>
  </si>
  <si>
    <t>核先タゲ</t>
  </si>
  <si>
    <t>mcbese+</t>
  </si>
  <si>
    <t>環境落ち106</t>
  </si>
  <si>
    <t>000dYp600unbX00tPVm00u6Mp00EjSp00HxdR0dHRTw04ReREb3qPfE0mllgEnKBuI200u6Mj04HOHjpMc4WOpV7xG</t>
  </si>
  <si>
    <t>上奥機魔貫タゲ</t>
  </si>
  <si>
    <t>環境落ち107</t>
  </si>
  <si>
    <t>000ovqt008EW7kdHHy7kdMO17kqW1s7kr27U7kEbkm7kEgqN9liKsE9liVdh7nXNrz7nXSy27oGRXz7opl6g7ppWuz9nfHzB9nfPDo9nGp9Sa00ABja00xUmj00j7OamKfc0amKcv1p00CsJp00SAV800nJFp00L3iamKqccp00noE7pq2B1p00DjAp007xs9p3QcF9p3Ygs9phkxCEnP5Rk</t>
  </si>
  <si>
    <t>中奥クロス</t>
  </si>
  <si>
    <t>ハスキー</t>
  </si>
  <si>
    <t>弾幕184</t>
  </si>
  <si>
    <t>000sNsjngrro9olbnBj00DhYinxwnpicmbGahp8rL9p00XHh9p4eyD9pqgOD9pMihs90i6jd90MVwjp00PDYt00FYtp00Po8p00PTk91emIzjoCN5Yt00GKM</t>
  </si>
  <si>
    <t>拡散砲回突</t>
  </si>
  <si>
    <t>環境落ち108</t>
  </si>
  <si>
    <t>001b6Up01ADPp01ADkp01Amop01A5tp01A4Vp01qV5p01zN2p01i47p019swp010QVEouFibjjvHeBj0abGH7pmBhM7pmzp27pmxwh7pmvDw7pmuiy7oHYsy7oHWjp7oHTSR7oHRcV7oHP3M7ohywG7ohwDV7ohuuM7ohtqd7ohr0F9lT0HQ9n3uCV9nH9Bi9oMevygjr8yCzd18YrvpRljP8jrf068jAclYapmKpMv05xGp</t>
  </si>
  <si>
    <t>下前正面弩</t>
  </si>
  <si>
    <t>Existing</t>
  </si>
  <si>
    <t>環境落ち109</t>
  </si>
  <si>
    <t>000Bp2q01exPq015pGm01fBRm015FxP01eNGP015Fx601f556016dk401flt4015Fx</t>
  </si>
  <si>
    <t>特化機特化魔特化星特化星</t>
  </si>
  <si>
    <t>レートアウト169</t>
  </si>
  <si>
    <t>000WoQzd09Mjzd0bVszd0e5Bzd94bQzd95wOzd97pzzdmmwEzdmoppzdmpKnzdvg81zdvhJnzdvjC8zdIyJdzdIASmzdID2vzdVSpYzdVUiJp01h0zp01q8Up01pS5p01h18p01gKjp01h29p01qHhp01ADRp01zP7p01pSyp01zyap01zhip00CLup00tD7p00kelp00aybp017AAp00Xsdp00NM4p00E6SvnHd5n</t>
  </si>
  <si>
    <t>環境落ち110</t>
  </si>
  <si>
    <t>000nahjn77eRt004mEt00gIK9nOVcb9nP3rB9nPaXOa00wiNa00yYLp00CGYp00Bn6anKXPpp00jmNp00x6K8009uO9ph3629phals9phhRF7kdDW37kvgUO7kMSTA7kdFyp7kvixb7kMUvW9l5vSm9la2Se9lez9Sp004kLi6uNCGp00vvAp00uIlp00zeH</t>
  </si>
  <si>
    <t>弾幕185</t>
  </si>
  <si>
    <t>000QKo7oyGFM7oHu667oLRKXimTdpeamKPuoamKMgHEpIawij00IWrI012dBamKPMGt00K2Gt00GNWjolo3oN0dXy3g00S78amKtIwamKquQ9p4sjB9oUA4jg00OC17oLQWM</t>
  </si>
  <si>
    <t>下中正面弾幕(核入り)</t>
  </si>
  <si>
    <t>弾幕186</t>
  </si>
  <si>
    <t>0016NBapIHPFajILkDp01ezzp011W5p00OAdq01ljrajINdlajA1BbjpE3MdjntVEE7nl1rV7nl4W37nl6ON7oHIBl7oHM6s7oHNYd7nYDNW7nYHj47nYJbOr00MYS9n7F9N9n7PTx9n81Eh9nU8lF9nUj6p9nUtQ99oHAxx9oHLih9oHW31E0n1ybapIJIv</t>
  </si>
  <si>
    <t>弾幕187</t>
  </si>
  <si>
    <t>000LRU4p95bPamKGjIamKIcnamKK58p01182p015pFp018CJp01auM7nYeeH9nGC44p00NLw9nGUBhp01AC5jmXP0H7nYfPX7nYiwS7p4jpl7p4lyn7p4nXT70mzTl70mC3o70mEsU9kRMt39kS6y19kvL1d9kw56c7k5m9P7k5nLc7kiOY79kvWiM9kRY209nGN5g7ken0W7keo5w7kiLu07k9O7W</t>
  </si>
  <si>
    <t>弾幕188</t>
  </si>
  <si>
    <t>000e0sIpV2rmIpV2Y9I04NJTIpQCa86ph62DW0087rjoCG6hjmXaV6n005Ebn004zyn004jaJo7DeRn0057np01cUPEpUHj9p01coL</t>
  </si>
  <si>
    <t>箱マシ要塞</t>
  </si>
  <si>
    <t>レタス</t>
  </si>
  <si>
    <t>レートアウト170</t>
  </si>
  <si>
    <t>000iP3t0099Ga1vXBRamBrcpamBtSnr004iYaotzPFp01qBA9l5wo89l1eSc9kVXJmU01fk5a01jlX9eSL6j9f2C0J7eFxQY8fbnNKp01cnl9oYqB19p46Jo7oPGX67oLdnH7oGQAta1w1iP409fEezd06uj7kifsH7kdR4d7k9tEJ7kdLGk7kicLO7kdOnk7k9qHqj1n0XEr00AxP</t>
  </si>
  <si>
    <t>空兎</t>
  </si>
  <si>
    <t>青茶&amp;うなぎん&amp;K</t>
  </si>
  <si>
    <t>弾幕189</t>
  </si>
  <si>
    <t>000iiSp00rYbp00THSp01ekBinxjc1r009I4am6zUmam6CBja1rBiCaotJ15xjVb4flfalG7g32ppP40zGEM9kRnIW9kN4569kNcW7908WUp90dtnh90dACX1nKGlQ1nP9Am7kid3P7kdPsu7k9rfO7kdSGczd0awcE1AgTzj10Yg4</t>
  </si>
  <si>
    <t>弾幕190</t>
  </si>
  <si>
    <t>000OiVU01q4OU01adBU00RK2U00CqBU00j5ha0ai3Na0agb3a0aeiianpD0xanpAjBa1604Na15WnRadihjdadieCha6QRJ4a6QP38ggtEBig0DYF0g0r1K6g0vJj5g0j4EVgn3g3fN6lYP2o381Bkq01AylomGXt8vhyt7xvfXgN1</t>
  </si>
  <si>
    <t>突からびっつ（5段）</t>
  </si>
  <si>
    <t>環境落ち111</t>
  </si>
  <si>
    <t>000fRajmOwmSO04y9xU01AOHa1sHIoa1sF2sgmc5Pugo0esyp00pOkp00px9u00rWgaoQ26gaoPYpka00suIa00pNM409fnf7ki8cG7ppUi17ppXvE7pq1Jn7kiaCe7kidPW7kvlHp7kvool7kvrC49l9YBh9la4Y59laalWr00eNra6uJiWr004zR</t>
  </si>
  <si>
    <t>導ラビッツ空爆</t>
  </si>
  <si>
    <t>弾幕191</t>
  </si>
  <si>
    <t>000gttP0maEcacuh9hacufgxacuj1Wp005Wtp00i3jp00swCp00ECAp00Oj2p00OQAp00FJRp00EnTp006exp00vefp00jVOp00bCsP0hUABP0mG6zPpdenPp00XIap010lfp011GQp00PFNp00Pqap0106gU01yFoa12gYla12f6Aa12duegpRyEMU01lv8a0rO7Ua0rLqYvlaTP7</t>
  </si>
  <si>
    <t>shooting star</t>
  </si>
  <si>
    <t>環境落ち112</t>
  </si>
  <si>
    <t>弾幕192</t>
  </si>
  <si>
    <t>000iCip00nGzalEYi6alF1Y2jnPaHW7kIz2s7kIDRx7kvlN87kvqDd7ki8yN7kidoSt00eAbt00eAat00eAbt00eAbX006xcw004nvw006ggw00891w00a1Lp00TqSp00TpOp00ToKp00TnGp01iCip01iBep01iAap01iz6r00DeL81iNEXa00vg0a00sz2</t>
  </si>
  <si>
    <t>下奥射撃タゲ（上空弩入り）</t>
  </si>
  <si>
    <t>タゲ38</t>
  </si>
  <si>
    <t>000u7st00exmt007hJ9005EP900gpz900r9l9kIQWn9kIGdB9kIvsRj00vYpjnL2iPajMCWxajMEyTajMGbhapdeAsapdgcOapdhOg4oHqMV7k4PWH7k9iEt7kdKmf7k4YOG7k9rws7kdTeep013x6p018RNp017xwp014Rjp012cUp0119b800CMH800EFs</t>
  </si>
  <si>
    <t>上奥2速クロス</t>
  </si>
  <si>
    <t>弾幕193</t>
  </si>
  <si>
    <t>000i1jt004jc9liJ4e9liR809lj0bN9obYcT9oc7gF9ocfkt9kVK1W9kVS5I9kW19wp00zcRamKkwkamKndgp00xRta3fI1Ka3fKHJj0Imgi7kr4dA7kmFxIp008pBa3fjT6a3frTVr00coyp00W3jp01ASt7kihRQ7kdTcY7kr0s57kmBMd7kie7l7kdPrt1mK33K1mK5ti1mJYP21mK2fz</t>
  </si>
  <si>
    <t>ある鍛冶屋</t>
  </si>
  <si>
    <t>弾幕194</t>
  </si>
  <si>
    <t>001i2ps01AQws01APYs01Az3s01seis01iOvs019Wv5mkUFH5nh3u75o4n5o5mLndV5nyox69pzXyL9pvKE09pROfX9pr2xR9p9gXvkoz7ESb1BiMh711WU1</t>
  </si>
  <si>
    <t>爆砲弩</t>
  </si>
  <si>
    <t>レートアウト171</t>
  </si>
  <si>
    <t>000ONjp00M8fp00XV4t00MEmt00MEmt00MEmt00MEmt00MEmt00MEmt00MEmyoUIkep00XVFp00PktGjvquSF012qba3Yhnmr01rWyr01s2MjocFFYjm2yyq</t>
  </si>
  <si>
    <t>上中高速聖贄突撃</t>
  </si>
  <si>
    <t>突撃112</t>
  </si>
  <si>
    <t>000gqVp00fEkt0073Jp00owj4ol8qPp00SyXp00T5Yp00S30p00Rw3p00z1ep00DyYa00EmC800hie9nk5Ye9nkgIX9nkrtH9p8A6L9p8pm29p8eBip00xBv9l5vSv9l5GDf9l5RnYa00H3y7kdDWc7kdHY67kr6Xa7krb047nP4g87nP7ds7nPaaM7ppVWV7pq0YPjnTDdwr00JJh82SQ273nsWEH</t>
  </si>
  <si>
    <t>弾幕195</t>
  </si>
  <si>
    <t>001j6HX015EX9fbeWe9fbdkR9fbgyA9fbiaW9fbjMj9fbloFa16zz37p9p2H7p9sgm7p9tRI9pr4az9pr8cs9pr08F9p0uE5j1Ovd7p01xlza16Cg6amLjIsamLh2wajvJ32p01evSp01yp0p01y98aoVxPQajvLIX7fbeWe7fbiaW7fbloF</t>
  </si>
  <si>
    <t>砲タゲ弾幕</t>
  </si>
  <si>
    <t>タゲ39</t>
  </si>
  <si>
    <t>000dYpkemVG5lbPF2TC0vfKBjjuJj7j04Ndn4juHqm4juO9c4juSI64pV2rCgjDy4o9nbqPt9ogtkb9puqtOn08Sl5a00nEK8005nWao3o9EajuF0O8mJQfeEmSSXb</t>
  </si>
  <si>
    <t>環境落ち113</t>
  </si>
  <si>
    <t>000l26aoYQcbaoYSS9aoYOigaoYLBBab3jCdab3gUXabYuFCabYrYLp00HBSp00HCqwplR7aw00tCNw0dGR86oYybLwpurlkwpusWGwpuuz1p00DNjp00uEWp00kYMp00bQp4pVmDxp00HBlp00Hzpr00wBf83bobmaipUztal5DoQr00HkqEoHeKdEogOSUE0dEqGE0dBtnE1RWWyEp4deH</t>
  </si>
  <si>
    <t>99速迎連</t>
  </si>
  <si>
    <t>レートアウト172</t>
  </si>
  <si>
    <t>0013jnj2oqSbj4lrdSp01uqha0a0Fna0a2yba05EGwal27GJal29zwal2bsjN0dUAIN0e6BQ9olMg09mXOfn9mY56A9olwoM7pdtrz7pdxttp00UKVp015XSp01tTLp01tE0p01tof7oM4Ah7oM8CbE015cP81BbkOp01gbPp01uaxvd0Hnu</t>
  </si>
  <si>
    <t>下前二連核</t>
  </si>
  <si>
    <t>弱い生き物</t>
  </si>
  <si>
    <t>弾幕196</t>
  </si>
  <si>
    <t>001gW3p01Azsp01Ayc5mgidP5mLbFmjpRm33iod02a9pzWuc5mtmAb9oQMAk9oDK7vjpIQ6m5mkHLsq01AyOh1JUXXjpVONDjpIKY55nubBX5mtr9R901iOb5mgaXd</t>
  </si>
  <si>
    <t>上前爆弾幕</t>
  </si>
  <si>
    <t>環境落ち114</t>
  </si>
  <si>
    <t>000P6RT01pxST018Swt01htAM6vWcxM6vDo2M3gHdpM3gnAIM9LbUhM9KSTW86vVEK86vDUO8018RY801pNJ401pNJ4018lc801pNJ8018BA83gn3V83gEg533gF4g33gmw9</t>
  </si>
  <si>
    <t>近接乗り込み要塞</t>
  </si>
  <si>
    <t>レートアウト173</t>
  </si>
  <si>
    <t>000ewNX00dYAm00efrR00bOT600evPt00sdUt00sLlt00sLYt00sMAjoH2AIhpuhTAhplslb</t>
  </si>
  <si>
    <t>魔貫機タゲ</t>
  </si>
  <si>
    <t>環境落ち115</t>
  </si>
  <si>
    <t>001m7Jp01lkrp01p3Ip01ASSp01w4Cr01ASer01AUgt01bT2ajvQmGaksaJnaozrlza01yK1E0JhMDGkWKSWyi4IWcFi4Fa3jkeVYpt01iCRt01iCRt01iCRt01iCRt01iCRt01iCR</t>
  </si>
  <si>
    <t>突撃113</t>
  </si>
  <si>
    <t>000i5up00jHLNphfdqN0dkjBp00A6yp01o00p019cxp00HjWp00BSNp00QGlp013N2204utKOpUKR9a2aFBha1rEPI81190d4mKjwIajI0Paak0FuR7nP83b7nPbgT7nPeuC7pheW27phiaK7phlot7oyc2o7oyfg77oyitP7kzRwg7kr7g67kilYV7kRv2O7kIJLE7kzYvujkN8rw</t>
  </si>
  <si>
    <t>上下二連核</t>
  </si>
  <si>
    <t>弾幕197</t>
  </si>
  <si>
    <t>001imtp01AS0p01rJpp01iRCp01iQoaiqU3Wt01fVFd01nbPd01lj1d01jqfd01hxud01fEJd01dLYd01bTeincc9RjnHr4MI0wha5I0wha57kSqsx7kO3ks7kJFcn7kFhMT7kFj8R7kAUJoN0iOHCp01afYp019XjajvPNLajvN7P9nCNSSafb6He</t>
  </si>
  <si>
    <t>下前加速核先</t>
  </si>
  <si>
    <t>環境落ち116</t>
  </si>
  <si>
    <t>000e11p00IS2p00zKBp00p2ir00Ngft00pi7t00dcAt00dcAt00dcAt00krBjoc9rfjm1Y5Xjn74x1jpheSiFjzc1JyjzbKU</t>
  </si>
  <si>
    <t>突撃114</t>
  </si>
  <si>
    <t>000e3Vj2nDvvj4kASQj2nGJjj4kDjrp00FqCp00DjDp00FWRp00ETnp00En8p00DPSO00dN7a00moda00p5fyjuPidFjuPidt00dMyt00dMyt00dMy</t>
  </si>
  <si>
    <t>下奥多枚壁聖贄突撃</t>
  </si>
  <si>
    <t>突撃115</t>
  </si>
  <si>
    <t>000wRpjn2XDXakJ6MHakJ9tCp00NgOa0RDjPa0RG0L4nYrHt7ol7VY7olbXS7nC5Pw7nC9Rq7p4dxy7p4hzs7kiqiL7kirDJ7kmRJ97kmT577ke6Vc7ke8ha204PHPg00vgGOpVfa2N09d2JNp8JxCp018oup01AR6p01lfnp01mo0p00W58800Jf9ad0eCor015bzr01hLy</t>
  </si>
  <si>
    <t>二連核先</t>
  </si>
  <si>
    <t>弾幕198</t>
  </si>
  <si>
    <t>001dMMjn8aM8ajvI2Jp01dL8p015HHp01lPjaoIk9jp01wzQaodogYanhahap01yK9apiwpUp01yekGgggWEt01eB8t01eB8t01eB8t01eB8gpzTSY7nYIUq7oQFXdT010CBp016ID9nH6VE9nHpdpOpR98Hr00YK5ajvJUuajvLNfLnH7d3ae66CGadn5R7akWIe98nH8wXp01APur00BW0</t>
  </si>
  <si>
    <t>弾幕199</t>
  </si>
  <si>
    <t>001rat7n2t2x7mOnR17mFHqV7msCgp7mb8lr7lX3aU7lFyfW7lo4kY7l2aFz7kJFKB7kjnlK7jWtGlp004nCp00cYdp00lzNp00ubop00D3np00LUmp00UvWp0147xp01cYwp01lQvp01uIu7mSEwo7mFzlR7msubl7mb0gn7lSvlp7lB1qr7lf7L27kSe6D7krUGL7k622m7jEICv7jeqdE7oCssb7oybLx7opvls7oleEO7ogWYb7ocGix7o40Rs7nUkrn7nLE1i7nyyPL7nltFf7n8ouI7plxej7plFi77phoBu7phwFh7pdfYD7p8Yj07p4HCm7p0qVI</t>
  </si>
  <si>
    <t>レートアウト174</t>
  </si>
  <si>
    <t>001e3ea4uBtRajvIytajvLfpp01AR6p01ARBp01AS7p01s1samtCL9Gi4p24p01dK8p0159Tt01fodt01fodt01fodt01fodt01e3fadWnKVp01mm1p01ASBp01AT7amtFs5al2zA5p01APIjnUCX2t01e3mt01e3m809QNXt01e3mt01e3mr01b5xr0119n</t>
  </si>
  <si>
    <t>突撃116</t>
  </si>
  <si>
    <t>001e4bp01AmUp01ASsp01sOwp01kKop01bC2p00FYSt01aPGa1fuzMa1frSQaov5ysaoDQmpajAeLuajWeBSaljTSwagg8nK7pmspj7pmqMY7phXOV7olMMf7ohkOa7nctm37ngORL7nld0Q9nUCYw9nUuEk9o4aNt9mL7YR9mKYEF9mPg4U9p0G119p0xFO9p4O5BjmCkz1GgL7XS</t>
  </si>
  <si>
    <t>正面弾幕</t>
  </si>
  <si>
    <t>弾幕200</t>
  </si>
  <si>
    <t>000MHXp01AOzp01AyLp01Aj0p01A3cp01Akcp01Am3p01AkNp01Alqp01AD3p01ADFo3tSEnp01pNqomGLnqp006rMog6z7g6pVfqq6oUyIPp00Cbh600CXU615HBLw00DfjwpVeSDr00Mryoa6Ruu</t>
  </si>
  <si>
    <t>魔連</t>
  </si>
  <si>
    <t>レートアウト175</t>
  </si>
  <si>
    <t>000tkUt00pzot00pzot00pzot00pzot00pzot00pzop01bPVp01bOYp01bQOp01bRGp01bSBaoljInaolmpoajv0rnp00uULajv38jt00pzpt00pzpt00pzp800O5e4nYjS07ke3Vh7ke1M87kW8shp00r9bp00Ahyp00tChj00yXqp00RKK</t>
  </si>
  <si>
    <t>中奥9速突撃</t>
  </si>
  <si>
    <t>突撃117</t>
  </si>
  <si>
    <t>000lNcT00VzOT01pAFa3gBlxa3gE2tU01lQjamL6SPamL9zLN11CNEgpDSxigpDUq3g09KAWg09MK6U00YfeanYfiap00ixQp00QGKal1gLxal1xHgp00yVJg09O64apV9ICp01fCJr004RV4ou36a8013x04pqLc6a4lBTnajvtMmajvqP2a3ghYka4lzdrU01fAH801m61r00BV5amB2v9</t>
  </si>
  <si>
    <t>乗り込み92</t>
  </si>
  <si>
    <t>000w4it00pSOt00ohst00pSOt00ohst00pSOt00ohst00pSOt00ohst00pSOt00ohst00pSOt00oxQa00Ftga00Hm2a00JeMajv54Majv6Wxajv8Pit00oxQp004o5r004o5</t>
  </si>
  <si>
    <t>突撃118</t>
  </si>
  <si>
    <t>001cUKT01APbp01A3za1x40Yaout8wp01Azjp01Ajrp01zwnU01uDup01dJM9ocW5q9o8E3X9odaMD9ohH3X401mkGU00qkSjnczsL7p0xS2amSWsia2shGP7oVc5Ua6vUAra3gHKsT01q5V7oQzb4r01AT3al2qHya2tko5amU5wpp01c6la2to9GaaQngLgnugIrg01qBA7eFLPr9lKt5TdnlotDr010OJ</t>
  </si>
  <si>
    <t>乗り込み93</t>
  </si>
  <si>
    <t>000O3dp0184ra0ro7za0rqNzaouyO9aouw83jolxa9p00PmSGjvicAr01tSnaov4Ibaouk3Ot00Lm1E00FaQajvqNat00Lm1t00Lm1t00Lm1t00Lm1t00Lm1t00Lm1t00Lm1t00Lm1ajvo7dp01gIjp01APvp01piKp00XWSr00KiA</t>
  </si>
  <si>
    <t>9速中中突撃</t>
  </si>
  <si>
    <t>突撃119</t>
  </si>
  <si>
    <t>001cUKp01atYr00Re9aous3Wal2mWdT01APbp01A3za1x3tcp01Azjp01Ajrp01zwnU01uDup01dJM9ohlOR9ohsxQ9ohzx59om6Np401mkGU00qkSjnczsLamSWsia2shGP7oVc5U7p0xS27oQzb4r01AT3a2tko5amU5wpa2to9GaaQngLgnugIrg01qBA7eFLPra3pwfja8sRHmT01otx9lG5q0dnlpyb</t>
  </si>
  <si>
    <t>乗り込み94</t>
  </si>
  <si>
    <t>000XtqU00vaXU0098HPjDPgzPjDsWU6jv1LG6juF0OU01y8EU018kPa0nChma0nzAqa0ncdca0na43a0n7TTa0myLVa0mwmoa0ma3Jq01mFoq01Anrp01ATAp019sxp00VyGp00Kxyp01nr2p01Am8p01uHfp01liup01ahmp0104pp00P7Pp00ETS</t>
  </si>
  <si>
    <t>対奥星魔直下乗込一速対応型</t>
  </si>
  <si>
    <t>環境落ち117</t>
  </si>
  <si>
    <t>0011adfp9eU5fp8UyKN0e7q220e23aejvhseejvroMejvB4WjoqcMbg0io6Fg0iEehj0AltSajNc8Rp01dwVa01fVVp01ACnp01ABEa01dg0801azHp013Pjp01hMPp016vap00UKhajNeON7kiTR3r01ATtp00JcOG00Io67kiWOn7kj136r01qq8</t>
  </si>
  <si>
    <t>下前浮弾幕</t>
  </si>
  <si>
    <t>環境落ち118</t>
  </si>
  <si>
    <t>000fB4j00iO1X0084ia0RgWja0RjDgakVWUXakW0BOw0hGhow0hHSKw0hJv7w0hL7tw0hMIPw0hOlcO0m6ieO0m8rnO0maAwO0mcth60qyNbr00F7Xr00Dwh</t>
  </si>
  <si>
    <t>射撃魔タゲ</t>
  </si>
  <si>
    <t>タゲ40</t>
  </si>
  <si>
    <t>000P6RX00OA1R00SBnR00RgpR00PUrR00OztR00Nev6p07PvPpR0Qoa012JzaolE8qaolCfMaolADoa0103B</t>
  </si>
  <si>
    <t>星貫タゲ</t>
  </si>
  <si>
    <t>環境落ち119</t>
  </si>
  <si>
    <t>000qnJM00BnJSpDfgOSpDsb2ld0qEqj00pimM00BFrld0kJKw00fmMwpyQ5twpHEPKw0hR5aw0ztMx</t>
  </si>
  <si>
    <t>中奥撃戦要塞</t>
  </si>
  <si>
    <t>環境落ち120</t>
  </si>
  <si>
    <t>001oNYElTmtEElTl8EE1FJcKElOSauEpNbB4EjEH13EmTRqIanQn5GanLUEma0apoLa0amHO3au4qzepmKGy405Vmpt01ncBt01ncAt01nczt01mV7t01mV5t01ntkt01ohet01lk8</t>
  </si>
  <si>
    <t>9速迎撃突撃♡</t>
  </si>
  <si>
    <t>環境落ち121</t>
  </si>
  <si>
    <t>001dwsjn8aMdT016fzajvNG7p01fDSp01ATPp01ASAGgTTMqanQsJmanQq3qa16CAMa16FhILlBndzamKNBc8nCFxvajvLNkajvJUy9oUYwd9oQPTLg01iDv7oHSxT7oMmkfEom1Lfr012utq01owbt01d06t01d06t01d06t01d06g016xN8aOU8Jafb7f1</t>
  </si>
  <si>
    <t>トンボ弾幕突撃</t>
  </si>
  <si>
    <t>弾幕201</t>
  </si>
  <si>
    <t>001eRqU01xAPU01jlXU015UiU00Q8EU00zJEU00k9QM1BsIaM1BetjM1B0LfM1AKbqM1Atw2M1Af0Mg26lShgnPVWbenCWWHenCut0</t>
  </si>
  <si>
    <t>防御0円ラビッツ</t>
  </si>
  <si>
    <t>レートアウト176</t>
  </si>
  <si>
    <t>001cIhagYKdXU01tEBamLgzSjmGJjBp017QLp01owap01gbHp01ASwp01ATCao4Dhxao4FXta2bKsmp017ggt01dgot01eAL9ozhG79oqd51GjvyyGajvNG4t01dwMLkncSEajvL08t01dgot01dgot01dgo9oz9T67oMkb67oMjmU7oMgWn7oMewP</t>
  </si>
  <si>
    <t>下前6速地下鉄乗り込み</t>
  </si>
  <si>
    <t>突撃120</t>
  </si>
  <si>
    <t>000x8Rj0eBfHolF7i7E00I8RG00IFEE00qBvwpz3sRo1K7T0j0qR5aX00t6GO00wjRwoHdW6g00xWCgmKklEE01ndcq00qC3Y00e22w00ddj</t>
  </si>
  <si>
    <t>エレとタゲ</t>
  </si>
  <si>
    <t>レートアウト177</t>
  </si>
  <si>
    <t>000jFnjlF0CLp00I6ap00Ljcp00EBJt006Mmt004lVt00l1ft00jpajo3lwrp00hxap00xDSFpMbPlp00BoHypHyFbSp3TqpjmOrk8r01gVqr01tPj</t>
  </si>
  <si>
    <t>突撃121</t>
  </si>
  <si>
    <t>001bnjjn8aMgt01azit01azkt01aiTajvIjcakeNDoajvGqrp013yzp01bCkp01kdVa2bJ7op01xFSanQm1ianQoHep01qWlGmGl6WacDYc2t01azkt01azogpi9jC9oyYpK9oz68A9ozcQq7oDrUH7oDuBD7oDxiz7keG8J7keIhS7keKr27keMAbp00X8f</t>
  </si>
  <si>
    <t>弾幕突撃５速</t>
  </si>
  <si>
    <t>弾幕202</t>
  </si>
  <si>
    <t>000dYpj00fQxj1J2WSS00efbj00nEKa00lLSa00nEKa00pxva00goka00ih5a00k9PajuF0OajuGSzajuILkggfvVlggfxhj9plMdG9pltEO9plsAU9plAnz9plFdE9plHDc</t>
  </si>
  <si>
    <t>弾幕203</t>
  </si>
  <si>
    <t>000e01j00fQXjnPaUPa2ayi2a2aAXYq00FGFq010Obq00Sjr400phIxkdRB5xkdJNFxkzTkixkzLwS7kdMeb7kzNG07kVPW07kdKSe7kzMl37kVOkE7kdJxi7kzL077kVNg67kdIcl7kzJE97kVLUblgfkVCli3tyGakzQ6xakzSMv</t>
  </si>
  <si>
    <t>汎用空爆（砲抜き）</t>
  </si>
  <si>
    <t>シャア専用豆腐</t>
  </si>
  <si>
    <t>環境落ち122</t>
  </si>
  <si>
    <t>000qBXKh8ex0AaH8KAioLxznFhLd77ynchdXIiVIFpojih47Kp01BGGiQ56ynpzy3ak8BNKg404RNs7ee6F6ekIMseB1RLXa</t>
  </si>
  <si>
    <t>レートアウト178</t>
  </si>
  <si>
    <t>000FcFU01j7CLpI17w8pVT8r80a6wop013MTp015F6p01ya1ap9sxVap56uqN0562gw00KA7wpVndPzd0Fel3d0rfS3eJeSC4oM2pYp00WWbr00VR2p01nEFaoujw6aouhDBaoufKRaouloKacQK0vgd0BcrggfQImgmKmLcgpVdxFgjv7fhp00uGvp00Dynp00Mqep00UKialJLEOalJIXSapdmIJ</t>
  </si>
  <si>
    <t>NO.59に勝てる核先</t>
  </si>
  <si>
    <t>レートアウト179</t>
  </si>
  <si>
    <t>001gdog0ngRBp01ADQp01AD6p01A5wp01sNOp00WmEp017jdp01hwat01gdnj01pCkjnQc4Ba01qGUa01tnTaozdTDaozgADE16pXi8d0VSJ9nu0Fe9nQ2or9od47E9oz5PR9oV7z59n83M39nu5vg9nQ7et9od8WG9ozaFT</t>
  </si>
  <si>
    <t>下前扇弾幕</t>
  </si>
  <si>
    <t>blueback</t>
  </si>
  <si>
    <t>環境落ち123</t>
  </si>
  <si>
    <t>000gHvo01rLSp004iCoki3D060qAb6T00VkQU004kOU00hLgN0AfjKO004olgoyT2lgphXhWg010mdamKDWQamKGDLa3fjQca3flIWa3fnBHdjuAsMamLkREamLnyAp01AREp01ATHp00qnFa3fxhDa1EEzPamKd2yamKfIu</t>
  </si>
  <si>
    <t>魔近乗り込み</t>
  </si>
  <si>
    <t>乗り込み95</t>
  </si>
  <si>
    <t>001cIbjn8aMaa2bJUzp01wlhp01wB8aodmV9aodpC5ajvGGKajvIzuakeNTFp014D1p01dewp01lP7GmKLsDt017SCt017SCacDYbY9oz0uk9ozgBV7oz9T67oz5Rcp01uHg7keJCQ7keLM07keNEK7keHtHg016xNg019eJg01bUFg01eBBg01jYtg01hix</t>
  </si>
  <si>
    <t>弾幕204</t>
  </si>
  <si>
    <t>000f4fjnt8UQO00iO09oCv3w9oH1vL9oGN5i9ln8NV9lnfwB9lnmfp9kVULK9kVO3W9kVHlh7kmw907kmxdD7kmyig7kr1gl7kr2kU7kr3pu7kmzmN7kr0bMp00vbMp004zQamKcswamK9LAT01Ayaa6w6Rna6w4br400ocL8d1BUdLch1War00af5p00y8ja00b2Ia5LQ4A</t>
  </si>
  <si>
    <t>近入りクロス空爆</t>
  </si>
  <si>
    <t>弾幕205</t>
  </si>
  <si>
    <t>000ekkq00R2wq00QKzq00QtDq00Qt7q00Qszq00I85q00zg6q00q7Gq00hfIq0087lq00R05p007Pnp00gaAp00ouNp00yrmp00HzKp00Qbnp010jLp010R8p01194p010BOp010lWp010CSp011aVq00I8Aq00H4xt00e3Vt00e3Vt00e3Wt00e3Wt00e3Wt00e3Wt00e3Vq00HSgq00zNor01yIK</t>
  </si>
  <si>
    <t>下奥石木突撃</t>
  </si>
  <si>
    <t>環境落ち124</t>
  </si>
  <si>
    <t>000P6Rs01gc5s00MoCs01ougs00Hl6s00nqpcoluaQcny2fncmsW4JclFu9gb01odkbpmLGGb0NQpcbouU1Lb1wTQCboHYq8b1wLyrbpVkLsb00mS5b04Qcd</t>
  </si>
  <si>
    <t>中中跳要塞</t>
  </si>
  <si>
    <t>レートアウト180</t>
  </si>
  <si>
    <t>000gH8t00bQQ9kVPqr9kVS7k9kVUNg9kVXue7oy6kB7oy8tJ7oyaCQ7oycM09kN1Vy9kN4Cr9kN7jn9kNa0l7kibIs7kiepl7kih6h7kdNjW7kdQ0R7kdSGO7kicN07kiftU7kiiaQT00zeMamKozBamKdynp00HNUp00T69p00SPsp00wMWp00Toop00ECv8mKma460uU668d1kgX</t>
  </si>
  <si>
    <t>特化魔クロス</t>
  </si>
  <si>
    <t>環境落ち125</t>
  </si>
  <si>
    <t>000P6R9ocCcT9ocESS9ocHzL9ocKgH9ocMWGiou0q6t00x7jN05b53</t>
  </si>
  <si>
    <t>砲核弾幕</t>
  </si>
  <si>
    <t>レートアウト181</t>
  </si>
  <si>
    <t>000mAoj1Ji27jocotojbCuM6T01Aipn008SAn00auSn00cnCn00ewFn00vc6n00wNwn00yGin00Az9a01wfYa01xkxa01yp7a01zdia01AhRa6w2PAa6w3Ua</t>
  </si>
  <si>
    <t>変連と近</t>
  </si>
  <si>
    <t>Re:Chu☆</t>
  </si>
  <si>
    <t>環境落ち126</t>
  </si>
  <si>
    <t>000P6Rm00sQ9mpMhNampz4yPmplQ47mp8COMmoUpAsq01cEzq01kIOq01qUoq01rcjq01l1Hq01dePp016gUr0147iq01cIQ</t>
  </si>
  <si>
    <t>中中機要塞</t>
  </si>
  <si>
    <t>レートアウト182</t>
  </si>
  <si>
    <t>000nEzX009FYY004jbamOKS8j0Imgip00wwur00yoHamOIcca3fM3BO005DAO0m8Ya6pUKLqp004jHp00obJajuQilajuSYhE00eMIp004kmO0dlPfw005DAw009Fuw00dHoimJS8or01ABq</t>
  </si>
  <si>
    <t>癒エレタゲ</t>
  </si>
  <si>
    <t>タゲ41</t>
  </si>
  <si>
    <t>000e0UX00O56</t>
  </si>
  <si>
    <t>タゲ壁単騎</t>
  </si>
  <si>
    <t>レートアウト183</t>
  </si>
  <si>
    <t>000j86imaDJtp00fS7amKfb4amKhR0p00upva1rzqSaiLI1Rt007z9p00uFkldIbyUlbU2VQla6TjMa1rC7QakdRBEGjuIvX7kdLYn7kdNRe7kdPJU7kdRCE70qCR670qEJW70qGCD70qIvnj0zy4Pj2JFcpp00Cbqr00GcCp00Gt0</t>
  </si>
  <si>
    <t>回復戦連</t>
  </si>
  <si>
    <t>みっち</t>
  </si>
  <si>
    <t>弾幕206</t>
  </si>
  <si>
    <t>000vg7joUt4cjmKlVGakNpmxakNmFxakNjYBy00p5DF00vgG39K2QHa00EF3a00Hm04nPwv7E2jvbq7pz0097pDrqw7pHSQTEm2bfXp00YfCt00remt00rent00remp00A3C9l5Tzd</t>
  </si>
  <si>
    <t>下奥弾幕突撃</t>
  </si>
  <si>
    <t>弾幕207</t>
  </si>
  <si>
    <t>001dMQGfsNdIa01siQa01uYMp01sjop01ATlajvI2NajvKIJp01mDdp004iGa9nN9Hp008lBLnGY9fT015rCalOyNoa1Bwj08nH7aTalOBuka9xs3UahtOAst01aPHr0146Pp00IljjouRVBt01aPHt01aPHt01aPHt01aPHt01aPHa01ycla01ASha01oMQa01rtRp01AOLq01dL9q01ASO</t>
  </si>
  <si>
    <t>下前トンボ</t>
  </si>
  <si>
    <t>突撃122</t>
  </si>
  <si>
    <t>000V3SjmC4ryajvALTajvCEBajvExna9Tr4RG00JKep017zYp00XYop01grXp01iDva1Xe8ya1XgOup01iCDamGEITamGHpPp01jGdp01sifp01ruYp01ARip01AROa2CbECE0RUNbt00RyU7phTgA7p0m7T7oyPOa7ohiFt7nPMmJ7nyfe37kiTR37knm227kiYH87knqR7N0e5NFNp4Kkyp01ASlr01qWK</t>
  </si>
  <si>
    <t>下中上下二連核</t>
  </si>
  <si>
    <t>弾幕208</t>
  </si>
  <si>
    <t>000jnhp00drDp00m3ep00uDP9l5xIb9l1cc09l1fpI9kVST09kVW7I9kRAB09kRDOI9kNij19kNlwJjnt9JI7kmw9r7kqX2D7kibGT7kmCAu7kr4u57kii9lada8oJapV6KP7kmJ2V7kraVw7kip8z7kmQ2bT01ihvapV9rLadab5Fp00uFr400vJt7krica7kmV8EU00FEoapVi1D</t>
  </si>
  <si>
    <t>砲弩段上げ空爆</t>
  </si>
  <si>
    <t>七海 千秋</t>
  </si>
  <si>
    <t>弾幕209</t>
  </si>
  <si>
    <t>000MUyU01evSj15UeIp013L9amKQLxamKO5Bp013LIa3ggBYa3gdV0p00BSNp00tP07kemX57keo2E7kep7e7keqbN7kejcz7kekh97kellI7kemqia01fQQa01daU801evS9eOsgw9eOkcI9oyNiT9oyFf69oyxbi9oyp7u9kWw3L9kWnYX9kWfVa9kW7RmE3fNnOp01AOxp009FO</t>
  </si>
  <si>
    <t>砲ラビッツ</t>
  </si>
  <si>
    <t>Toys "Я" Us</t>
  </si>
  <si>
    <t>弾幕210</t>
  </si>
  <si>
    <t>000r9Tr005Ucr00lwut00eMO8007wla3fkCIa3fBzE7kr3Wv7krbJFp00APDa00DfDa00AyHamKpTcamKndgp00QWBp00OO7Ephgudj0voSbjphsyXagftNk7kr4KG7kvtv87kr5yR7kvv7u7kr7rA7kzUVt7kzW0N7kvxgm7kzWO27kvyRN7kzYqo9lev4N9lez6H9leLcb9leHae9ocgFwr00svI</t>
  </si>
  <si>
    <t>二枚壁空爆</t>
  </si>
  <si>
    <t>弾幕211</t>
  </si>
  <si>
    <t>000hM4joPQ766pHyEx60hK5Qt00ezca1w2oaT01wfQaaQlEhU01oc3aouXL0a2tdoQgnuah0g01ka97eFFo09f2H7dp01AQlp00hu8p00wxhp00rYTGhkzvjal1nKvamT4bVal1vPJzddpDOaaxuJOa2tnBNdnlwwQ</t>
  </si>
  <si>
    <t>特殊59</t>
  </si>
  <si>
    <t>000piun04PCQxlfqRaygfCJcc0aduwo6dGRms3OYTzPmBV4Mp2rV0jmk0IHrb436XzC4g5qyqn2Y8Oe7nCjgy3jW4Sv2OsDCvnyCgar1rG8i</t>
  </si>
  <si>
    <t>レートアウト184</t>
  </si>
  <si>
    <t>000fSBp00EAhp00vHMp00n7cho3adrj0ibpF9k9qbv9kzRIJt00dXOq00IT8q00B8nq00BUr4pVddLp00E2Y9l5HFr9lrJ8g1kN4C61lnjjf3o3Dub1lS9MJ1mjA001n73sg1nKGm41okVQojnTI0T1okVA01p402q1pyPMj1pM41D1o3k911mSPdV1lNK3i364uFU</t>
  </si>
  <si>
    <t>環境落ち127</t>
  </si>
  <si>
    <t>000e13T01x43a6rH7Va6qUhTa6qWaEU00QFt8d1BUdjoybqSp00xAvp00noFamKa3yamK7Tpp00CIJl9JSW1ld09sVl6uDq6a6rFfb800PRg801tiwT010NPa6r7Uoa6r62Dp004CWilJaAep01AQ3p01AQJp01ARqa3fCp5a3fEhSa3fGaEamK61ET01hdNa6rmaGa6ro3rp00awW</t>
  </si>
  <si>
    <t>乗り込み多め戦連</t>
  </si>
  <si>
    <t>乗り込み96</t>
  </si>
  <si>
    <t>000i41U00coSolFcEKT012vTp00vb8U00xUba2SPJf60qAbYa1rnk6a2SHFrp00svFad15doapizEbaoztvOo0JrsNa2Sma9a008qfp01AS98008mrO004ola1sdHwg011qMgphXOJgoyT2lp00vdq8009HpN0AdHodjuEuW</t>
  </si>
  <si>
    <t>乗り込み97</t>
  </si>
  <si>
    <t>000ocmX009FYY004jdt004jH6008kw600dr04ou5dVp00ypfp00zJF7kih4F7kiipD7kra8f7krbtdj1rpHIa3Ts6Bp01ASla3TuMyamftv3amfwbYr01APMw005ncw007fWw0098Ha9wBD6</t>
  </si>
  <si>
    <t>１速エレタゲ</t>
  </si>
  <si>
    <t>タゲ42</t>
  </si>
  <si>
    <t>000grut00hvYt00gaXt00fmPt00fTGt00gb4t00gHQt00hfBt00gHOt00gb4t00gb5t00gb5t00gHRp00BaTo1JogHomOOUqp00APaalnrUTalnpf4apQGeQ</t>
  </si>
  <si>
    <t>12速新幹線</t>
  </si>
  <si>
    <t>突撃123</t>
  </si>
  <si>
    <t>000u72p00ixu9kVSCv9l1oOo9kW6wo9l1BIh9p49WI9p4jmu7kmCAo7kmEcK7kmHqt7kvFk87kvIxQ7kvKad7p8A387p8ESde00kqee00xQTga7bK6gmKb7yT01nUFa5qP8Oa3gHttjoHiHQr00F7xamKqqYamKt7Up00ICP400FVma00EAoa00Hhkp00cn7ai3xzkai3Agg</t>
  </si>
  <si>
    <t>導狙クロス空爆</t>
  </si>
  <si>
    <t>弾幕212</t>
  </si>
  <si>
    <t>001joV9oqdi69oqioz9oqo2B9oqtpu9oqyMCamLnvEp01yHCjo02FqamLkOIp01gWXajvOHi1o8L3P1o8NJK1o8QqIa3gIRAt018nMp01wiOU01xBdaggRr8agfOtuU00vaYp01AQ6a01w2DG01dIH7oz79o7oz9PC7ozcwur00JHx8d0HPlLfbhVrLfbDqXajvM1m8d1APDa3g3Yq8d0yWzaggQ6BaggNpFp01Az8a6vBOu</t>
  </si>
  <si>
    <t>乗り込み98</t>
  </si>
  <si>
    <t>001gKbj0rMRFa1T9hLa01tToa01rdoaknCVraknEOcaknGGWp01ABRp01naXt01e4wt01e4wt01e4wt01e4wt01e4wt01e4wt01e4wt01ekST015HCL01vh0L014ohp01eiYq01ACy8mKOpbp01AmM8mKQhVaiVjEkaj5aP9vd147Ka1T6APad134M</t>
  </si>
  <si>
    <t>突撃124</t>
  </si>
  <si>
    <t>0013zTjnPXmvE00Y1Mp00Sjep00Tn6p00UXKp00RMat00S6Jt00S6Jt00RPjt00RPkt00RyWao4l1AanYSAcj013iHp013ODakWEbVakWG4FakWHWqp00Rg6t00Riwt00Rixt00Rixt00Rix</t>
  </si>
  <si>
    <t>チュアディフェンス突撃</t>
  </si>
  <si>
    <t>財前</t>
  </si>
  <si>
    <t>突撃125</t>
  </si>
  <si>
    <t>000lQhp005aBp00duPp00mDcp00vvap00E6Ip00MHjp00Vzip014D7p014U1p00Vjrp00Mrrp00LUwp00UN1p01cXgp01lisp01crDp013Q0p013Qxp013QOp01bnQ600KQv600UMt605bo29laaqf9lNQO99mT0Klp00duhp00m5Sp00tSjp00e1yp00dcPp00591p00dsFp00lMRp004AHp01uaq4pRxWk4pN0R740NECX</t>
  </si>
  <si>
    <t>魔砲戦艦</t>
  </si>
  <si>
    <t>レートアウト185</t>
  </si>
  <si>
    <t>000i5u4ng6w7N0dnxk809mrvp011Sqp01kaQp01AzEp00Yf3p01hMSp01A5ip01894p0106alfwqa6ldmdoh7pur7k7pheWz7p44VX7oPMpl7oCAfA7opqeY7oc8Hm7nXVxB7nKLx07nxu0n7nfS6bjk0Fgcajv2DBaaG6DQ204tVX7kdHJM7kdKqI7kdN7E7kmEit7kmGYp7kmJFl</t>
  </si>
  <si>
    <t>弾幕213</t>
  </si>
  <si>
    <t>000gJwX00f917kmE257kmBBx7kmyUB7kmweFjoUfSAp00naLakzX8pakA0Ola00pS3a00sz1p00IFf800o14p00IGS4mKcxt800pSOp00IG4p00IEqp00xTcr00n8Xp01ARuO00iSYO00gtrO00dMvO00bmXw00iSYw00gtrw00dMvw00bmX</t>
  </si>
  <si>
    <t>餃子</t>
  </si>
  <si>
    <t>タゲ43</t>
  </si>
  <si>
    <t>000X9c4cRcqzKejwXFP8OFewi0Ey7xbcEhVT1n6WzUXenmgvenQ3Hmv8FlAMncDnQfSeS4FgIeAtSHim20aBAm6xePv0isELacHMPE1eNR4YrbCG60reERic</t>
  </si>
  <si>
    <t>レートアウト186</t>
  </si>
  <si>
    <t>000e29p01qBBoodocLo1OpUBamLhiUapig2sU01evTa3gvnLT01nVja3gHtA8fbDoCT00YOa8oVfyuU004kFanOWvaa3fnRW8008m2N6r8MWgnPMBNgoUT8og00XsE4ocWoNa3gjmrOpUVlup00xWea3fONza3fRuvp01jE2p01dKkp016M9p00kbTp008SAp00BEqp00p11p00g8hp00ww3p00GJQ</t>
  </si>
  <si>
    <t>界近導核</t>
  </si>
  <si>
    <t>乗り込み99</t>
  </si>
  <si>
    <t>000K1BU012uFdk5QxvdjvALMdjmJRmdj0Ggot00Jdyt00Jdtt00Jdtt00K1Et00K1zjny2y3U00JJfaoz0syaoyWLCal1X0eal1Ujpa2sGcxaoLUoFaoLSvUaoLPOYaocOkNaocMbAacHUalacHWQaan40sJan3WLNa4gFHOa2Yd1IU01x43r00K2Dp01AlB</t>
  </si>
  <si>
    <t>5速さん乗り</t>
  </si>
  <si>
    <t>乗り込み100</t>
  </si>
  <si>
    <t>000e3Vu00CMFu00D3uu00Cv9t00uqMt00kKBt00aO0t006vKu00CL1t00gsg</t>
  </si>
  <si>
    <t>ジェットターボ突撃</t>
  </si>
  <si>
    <t>環境落ち128</t>
  </si>
  <si>
    <t>000tC6800i6pjpQMFGp00TE9p00Oz0p00Ma7p00JtRp00egEG00ewva1nqOyt00lP8t00lP8t00lP8t00lP8t00lP8t00lP8t00lP8t00lP8t00lP8t00lP8p00Rfga1rSfVa0IRt6a0IUa2p00W42p00YsUp00EAMp00xSG</t>
  </si>
  <si>
    <t>突撃126</t>
  </si>
  <si>
    <t>000iAhjoUfQzp00jTKakW1Xtp00tRIt00hfdt00fnqaiLYG5GjuMhdp00wxkr00vtt6pHyV0zdqBhKU01nUEamU36R9eSSSI9fTzjU7eFFEoal1vPNamT6Tf60hLHca2s2Xkp00qBhp01ASHT01wMDaaQjv8a2to9AdnlunH</t>
  </si>
  <si>
    <t>2速ビデラビッツ+近</t>
  </si>
  <si>
    <t>特殊60</t>
  </si>
  <si>
    <t>0011meu0158Wt00JayU00vbxj013fEjnPXjra01b2za01dIwp01t3Wp01vsGp01ypfp01qEaamKOCoamKRjkg00xAxgmKkfXNdqWJka00vb0a00xQVPd0ypO</t>
  </si>
  <si>
    <t>星ラビッツ</t>
  </si>
  <si>
    <t>環境落ち129</t>
  </si>
  <si>
    <t>000iyGldmamC9lS4qv9nXTkD9mJXMmp00coR9opm9g9msnGlp004l47kE5Ev7l19057lenzn7kVOCv7kRnc87kN45Wjnxm8DjpDdEDjnk6KFEn7eJNEpMix14pV7ii9nkdJT9nxlBmvpqhR4vp8i2Q</t>
  </si>
  <si>
    <t>環境落ち130</t>
  </si>
  <si>
    <t>000e3Vp00CfOp00DQsp00FIvp00H3Mp00qVzp00fUja00qX2a00p5fa00nsRt00dMyt00dMyt00dMyt00dMyt00dMyt00dMyt00dMyt00dMyt00dMyt00dMyp004T5p004nMajuN8YajuLwBajuJnst00dMyt00dMy</t>
  </si>
  <si>
    <t>テイルス</t>
  </si>
  <si>
    <t>突撃127</t>
  </si>
  <si>
    <t>000Ngto09SqkolwP7gu00uc7u00tE4joyRq5u00zOUofJJ2GjntFM5</t>
  </si>
  <si>
    <t>三角界突撃</t>
  </si>
  <si>
    <t>環境落ち131</t>
  </si>
  <si>
    <t>000dYwX00egSO0dtUdO0dsiQO0dqGuO0dp58apHOdpapHMkCanfXDIanfVKXwpM4OIwpM5mvwpM5TiwpM6aGwpM4hVwpM3K9wpM3dmwpM2FzwpM2pbwpM1B0wpM6XRvdMxB5</t>
  </si>
  <si>
    <t>11撃4射タゲ</t>
  </si>
  <si>
    <t>環境落ち132</t>
  </si>
  <si>
    <t>弾幕214</t>
  </si>
  <si>
    <t>0014UPt014DRt015s5s00Wncs016vAs01gbGt017kOt016N4t017kPt016wCt017Bjt016wDt016wBt017kSt017kOt016gg</t>
  </si>
  <si>
    <t>鉄壁突撃</t>
  </si>
  <si>
    <t>環境落ち133</t>
  </si>
  <si>
    <t>000jo1SoCvmep01auHp0158Tp01A71p00JGgt00lh4t00j7Qt00heVt00m50t00kcaU01h29Ld4LqD8nQ9848n858Q8mp19D8lFWaq8i4Ggg8iMJaT8jvM5xp005cuajIasRajI7M0ajI561ajI2p5abYu77abYrGAa1a1K1a19Y41jmST0Up00jFkq01vwr</t>
  </si>
  <si>
    <t>5速チェーンソー</t>
  </si>
  <si>
    <t>環境落ち134</t>
  </si>
  <si>
    <t>000iPHiobXqOp00svU8n7iu8amx4BMamx1o4a1w1zSa1vJUyT00sL41nP7HE1nKLbU7k9pn97kdPsw7kiftm7kigOj7kdSWC7k9vy9zd0bkn9l1cui9kVSnb9kW1Hq904yY99095r2909cGIg3b1hulfapas415xpCj10Yg6r00afTp00imar00j92</t>
  </si>
  <si>
    <t>弾幕215</t>
  </si>
  <si>
    <t>000e3Vt006xot0060At005Jbt006gVt0060wt006xmt006xkt006NJt006xnt006NJq00GMN4puJ7F4pDuD73pHWCo31w3eO3d908C3pUV3Ms00wB5t006NKp00wPUr004nC</t>
  </si>
  <si>
    <t>下奥剣突撃</t>
  </si>
  <si>
    <t>環境落ち135</t>
  </si>
  <si>
    <t>000jmhp0071mp00gq8j15nYvamKhPop004zoxkdDSyxkdLWmxkzJDFxkzRHtzd05pyzd0dtmld05pyld0dtmld0iQeld09rsp00vbsT01AOx8dJF6f8m3hlBa3gQls8pizysp00zcRp00DeL8mLkN240JEgX</t>
  </si>
  <si>
    <t>弾入り戦連</t>
  </si>
  <si>
    <t>特殊61</t>
  </si>
  <si>
    <t>001lQtp01h0vr01fnxjnD0YcT017SKp01ATIa1sHN2a1sF76p01ASUamLnhpamLkAtajRRheajROAip01AS7p01ARyp01ktfGf6YkD9mGqL09oyY8v9mGyON9oz7cjN0vVK3g019dSamKPvra9KWuqOpVQM7p01AUgU00yssamKp9AamKh5L82fL0xdmKUSjamKmt4p00xotp016wl</t>
  </si>
  <si>
    <t>近乗り込み</t>
  </si>
  <si>
    <t>乗り込み101</t>
  </si>
  <si>
    <t>000naGt00jGmt00jpYt00jWKt00jpXt00ke9t00jWMa00z0bapVahVanTMRsanPqh9jpV45VjoHf0WjpuvmFE0MQX7p00m3ip00y8Yp00LzGp00OO7p00UJsp00XHxp00Ywrp00YgOj3KxJ4</t>
  </si>
  <si>
    <t>三枚壁突撃</t>
  </si>
  <si>
    <t>環境落ち136</t>
  </si>
  <si>
    <t>001lQ8p01zPrp01ASqp01grFp01AT2ajvRHrajvTAcajvVsYa01wB3a01zi3p01AROG018EMp01lAA7knwea7knzrM7oyTQ47oyWNoq01qEAafodu7jpRA5Gg0AEPTg0AwM5g0AyVeg0AB5ng0ACX8g0ERe1g0EP4Wg0AnU1U004C3djuC5Ya007yPp01gpsp00zdGzd15uk</t>
  </si>
  <si>
    <t>特殊62</t>
  </si>
  <si>
    <t>000dYpp00hcCjnXVbuj00j5gaoUn60aoUkp39kzIiH9kzNFz9kzT3r9kVK1U9kVPoM9kVULE9liLK89liR809liWuRxki6jVxki9O3xkidjaxkigNhp0098M7k0tRW7k0x6F7kdH7h7kdKl07kqUlB7kqX2xajQPB1ajQMU5</t>
  </si>
  <si>
    <t>段上げ拡散空爆</t>
  </si>
  <si>
    <t>弾幕216</t>
  </si>
  <si>
    <t>000O2Sp00TTTp00MHNt00x7Xp0117qp00Xrt9nPsrx9nPAvq9nPExk9nPIzea012tNa00YMN4ntOTEamKG4ramKDnsjnCtIxio7YvIr018Cr700IFm700Lmi700O3e7ogSUc7ogWW07k5mHw7k5s5d7kekBg7kepY89pI0O39pI8RV9pIcTP9pIgVJr00YLX9nPwtl</t>
  </si>
  <si>
    <t>中中正面</t>
  </si>
  <si>
    <t>夢妖</t>
  </si>
  <si>
    <t>弾幕217</t>
  </si>
  <si>
    <t>000e3Vo0ESjAq004QNohKRUk4oCrz8D012MigjMMIai1emfh2pVtVF4oDyTVU005XF80059WLpUK1o80dmGzr00uYzR00uY2QnoWGpP0dDmPR0dH8M</t>
  </si>
  <si>
    <t>わちゃわちゃ界防御</t>
  </si>
  <si>
    <t>レートアウト187</t>
  </si>
  <si>
    <t>000NdK4oyV8WapIqkrapInDsp017Q5p01awip01c7Wp01dYXT01goKa5mj8Ka5mhg0a5mfnfp00uF19l1UOU9l1ML49l1EGT9l1wD6900xSc900O187ke36g7ke63A7ke90U7kvYXt7kw2UN7kw5Sdp00LiXaknbrXgbgJIngbyMvkgbpL7f70vEee70vAcmj0NixXp011W6r00P7xa3g982p00nqlp010xN</t>
  </si>
  <si>
    <t>導クロス空爆</t>
  </si>
  <si>
    <t>環境落ち137</t>
  </si>
  <si>
    <t>001m4njo02DUa1b07Yp01osFajvWK6ajvU4ap01xSCp01zK5p01yWxaohOPbT014iW7oDmtr7oDoSY9pvwFQ9oQyTA9pIr7i9pIzYB90eydk709OQO709TGTa4pNJVa5djCJ90JasC91aIbvzd17Ptzd130o91jH9ua3TYl5a3U221p01439G01lv7p014kN90eDAf7oDqLJr01A5Qr01zPD</t>
  </si>
  <si>
    <t>上前弾幕</t>
  </si>
  <si>
    <t>弾幕218</t>
  </si>
  <si>
    <t>000odyp00pjBp00BUjadMERNa00BEtp005V5a00yXtakWfVVakWdfUadMHyI4oytbop004D5GoGNoTj1Nrs19l17mn9l1ajH9l1dxC9l1gLh9l1k0i9l1ne59l1qrL9l1tFv9l1wTf9l1A7C7kmFP87kmGDm7kmHry7kmIfI7kmJ3R7kmJR27kmKFd7kmLto7kmMhz7kmN5K</t>
  </si>
  <si>
    <t>的入り集中空爆</t>
  </si>
  <si>
    <t>弾幕219</t>
  </si>
  <si>
    <t>000THOjntVnLLpQGhdLljj64T012tWajvuA2800Xrwp00QJdp01iBop01hh5p01fVLp01eBst00QL1t00QL1t00QL1t00QL1t00QL1t00QL1t00QL1t00QL1t00QL1r01jVHG00IFya01fVSa01iCOajvqz8ajvtg58015cPad0IrA</t>
  </si>
  <si>
    <t>壁薙突撃トンボ</t>
  </si>
  <si>
    <t>突撃128</t>
  </si>
  <si>
    <t>000jDej00fQXjnPaUH9kVRhY9lEUJp9kzRru9liUSU9kVV3q9lEYuQ9kzVcX9liYEot00fkMt00fkMaphqWEaphtDxa3fJU4a3fMB4g3XwWyp00Pkup00UI4p00TUEp00Rftx5pEV0x53DcMx4GBtz</t>
  </si>
  <si>
    <t>弾導空爆</t>
  </si>
  <si>
    <t>環境落ち138</t>
  </si>
  <si>
    <t>000e3sp004QhojuBfDo0Fafn4juAYf4mCufIp00L5Up00JdGp00GgRp00D3Gp00MXa800vx5800x9r800z2c800ADy800CMH8011Y780148g8016xN8018GW801aQ6SpQCLeSoYrJSU00DyB800zMy800BFj800DOs800FHd800HzXgmKri4t005cwp00T7pp01eii</t>
  </si>
  <si>
    <t>界査乗り込み</t>
  </si>
  <si>
    <t>レートアウト188</t>
  </si>
  <si>
    <t>000DjN9oCoqh9nXLRr9oCssb9nXQaJ9oCwu59nXTVf9oCzYc9nXXX99oCExS9nY3039oCI309nY6Ky9oCM4T9nYaw49oCQ6N9nYexXp01kGYp00UXLp01szwp01j9Wp01kHWr00S1Moo8qR9o1aqfV</t>
  </si>
  <si>
    <t>下奥正面砲</t>
  </si>
  <si>
    <t>環境落ち139</t>
  </si>
  <si>
    <t>000e3Vjoyd6bj0Ilg7a0dPdcaplY7gaogY36ang3xQp00ve5p00jVyp008nEp00EDLp00EElamBl5ma0Rvwxp00DALN0dnxk7oUbC07plC5E7pUR3c7put057pQx8P9ppW017oc9f97oH41Vi2NTuv7kdN7E7kVQz57lEU1v7mK3Gg7nt7Ft4p4oy27noFLSg08VnlapqdE2</t>
  </si>
  <si>
    <t>下奥癒入り核先</t>
  </si>
  <si>
    <t>弾幕220</t>
  </si>
  <si>
    <t>000gHWInGYpq96MheyOfoLz4v5QleA8i4ECJ71a5fYO0EA0SJihK2mgoqDW6JhYqnR22OwUomhUt0t34kwPwnphqYs9mkzNmJ5RaYTxntqGj76vELk</t>
  </si>
  <si>
    <t>レートアウト189</t>
  </si>
  <si>
    <t>001noOjmLdNYj01xSla01wxka01zuH9nYXBz9o00dS9o01Pd9lFYv09lG0PW9lG2shX01bjAm0199Tw0185kw01bj3w01egnib8VKvv0eMrv</t>
  </si>
  <si>
    <t>環境落ち140</t>
  </si>
  <si>
    <t>000mSv8d1utU800w4RA00yYoAoytsHAn7mPfAlFfF0E00xDqEoytcjEnYdXnp00JY8p00JYFj00wyQj00rrs4ogQtVp00K0cp00K0JyjuI14F00bBaF00bRyg006NSp00qlTr00JHb</t>
  </si>
  <si>
    <t>聖贄障要塞</t>
  </si>
  <si>
    <t>レートアウト190</t>
  </si>
  <si>
    <t>000fkn7kr3Wcp004iC7kr51L7kiaCe7kibGN7k9pm47k9qqD9oxYA79oy7DU9oyfHI9004iC900cmq900kqe91rbct91rjgh91rrk5j15nYvp00vaXamKjbmamKguqa3fGFNq00tPz604x4Xxk0w26xk0BoXxk0GLP</t>
  </si>
  <si>
    <t>魔段正面弾幕</t>
  </si>
  <si>
    <t>弾幕221</t>
  </si>
  <si>
    <t>000dYPX005qgRpUI81RpQjnzRpHtO7RppQPlC00pwHCokXrKCoUnTDClNTs2CkdH7wCjuWuDC0vhnrG05kMqq00VAjkopcdka00XIU</t>
  </si>
  <si>
    <t>反貫飛タゲ</t>
  </si>
  <si>
    <t>レートアウト191</t>
  </si>
  <si>
    <t>000SzEF3GG5Pf81AUw6o86rSAnxrfhw2XG7qI64OQAOdqT2wF9Ks67lgbq3bM1WljpwnlkbSq9oO2ydi0AQR95QqSPIe1U34p7A26vrgCbakvdzwvy</t>
  </si>
  <si>
    <t>レートアウト192</t>
  </si>
  <si>
    <t>000j7D809ApXo00QuLp01osvooVoGRU01evWa16m74a16jq8U00QFva15YgCa15VzGU00w2UgmKmIHg00sgRgoyrjRa6vCzu9eJYKzU00SzNa1605Ra15WoVT014PJa6vAGJg01eMhU00Uvta160VXae5dPdakzWz9U00Hkca15OTPp00JYXp01sgWa6vyNYr01m6O7oU7gua15Xg2a15MdTakzTSc</t>
  </si>
  <si>
    <t>遠中心乗り込み</t>
  </si>
  <si>
    <t>algt</t>
  </si>
  <si>
    <t>乗り込み102</t>
  </si>
  <si>
    <t>000i2op005VFjoUfz5j15ogNa32wpRa32u0kp00x4OamKhjaamKk06h3b4Ldt00iPl9kE5nm9kEdqX9kzVKi9leomN9la7FU9l5Q0h7k4Sn9imjpwn7kmCkW7kmzDX7kmF1Pp00vJn7k4UMG7k4PpOxkE5nmx5LvUbp00EzT</t>
  </si>
  <si>
    <t>弾入り空爆</t>
  </si>
  <si>
    <t>弾幕222</t>
  </si>
  <si>
    <t>000z1Coo8O4Gp007PKonk8DY401jI44k4RjSt00i5Ct00qpPt00yK2t00HlEt00PWft00qqnt00yKyt00Hmct00PWLt00Y1z3bc7Al</t>
  </si>
  <si>
    <t>下奥界突撃</t>
  </si>
  <si>
    <t>環境落ち141</t>
  </si>
  <si>
    <t>000e2ro1AOj3p00hJkopM6Gj1nU8C41oM0hY1nLhrf1ngqpX1nLeKj1mTkos1mORX51mOP0K1momnW1mBwUM1mT7Kpjopogvj22cOne005qY9nt8Hf9noH509nbrq79mXcj29mOlF39mKaDB1mFRmV1mx20ir00uc6</t>
  </si>
  <si>
    <t>環境落ち142</t>
  </si>
  <si>
    <t>000Kh8j3g5CpU012r0p00IDBp00PlxG00F8sT00V1QLpVoLNgocPEagphXvJdkAzK0a162gwa164Wsa166g8a3gjilp01577p01heCL60raDN1s3YJ4pDXSYdmKHplp00XpUa3gcBNa3gfiJg05lPkT01j5Ea6vKmTa6vMfEa6vO8pa6vOFka6vRmgp01j6fOpVxUqr01awLr00ID7</t>
  </si>
  <si>
    <t>乗り込み103</t>
  </si>
  <si>
    <t>000P6Rn0vv7cn011Vmn00BI7n0106lnphD4Un011U3nphMhln0IPAdn00SAcnplMPn</t>
  </si>
  <si>
    <t>１０連変</t>
  </si>
  <si>
    <t>レートアウト193</t>
  </si>
  <si>
    <t>001jpKNiN2nQw1IY0WUhoQKih1n4vp64Q4gfKdEwNUTkrRKrmgBpDrKdMMUYR8Kp2oUihshi3ntUxFpjqjyQe0WQuMreal5urfjjynplag40</t>
  </si>
  <si>
    <t>レートアウト194</t>
  </si>
  <si>
    <t>000wPpjoUvI4p00yH1Gjv2Bgakea5AajRb3jp00Jcwp00LBoanPC5WanPELSp00QqMp00T72p00HOUp00pOza11mVWa15Onlj15EpNt00wiBt00rIoinoNwPi3k5TDhmOyziSotSHtEphvywinbBn2r01AQM</t>
  </si>
  <si>
    <t>中中回突</t>
  </si>
  <si>
    <t>特殊63</t>
  </si>
  <si>
    <t>000s1zo1aUSM401qXHp004zlomJQLe4005DA4d06Jgo9JQPQ4d07Dap01i6Hp018WPp0119Up00S5Bp00JJRp00BVUp00tkMp00lNdp00dc5p0057NE0057gE00f4iE00np2E00vd0E00CtaE00KxvE00R0uE010RYE01ayEE01jXUS00ikh</t>
  </si>
  <si>
    <t>下奥防御特化要塞</t>
  </si>
  <si>
    <t>レートアウト195</t>
  </si>
  <si>
    <t>000z1CN09iG0t00ydrX00lk5w00oNEw00lQkw00i5OjlOfdq9leU8vw00jqM9mbc5D9lFm8U9lAYNH9lSC3Q9mOPwf7krxPS7np2fY7krsd17krtxT7kruCK</t>
  </si>
  <si>
    <t>環境落ち143</t>
  </si>
  <si>
    <t>000fASj0hR287pQixM7ppRBU7pls4i7pcEDY7pcFbK7oYqRR7okNvP7oGOHh7pD6o27p3QGR6005Ev60hIb3604uVI61rcym60I82mdoy2hn</t>
  </si>
  <si>
    <t>魔弩散正面</t>
  </si>
  <si>
    <t>環境落ち144</t>
  </si>
  <si>
    <t>000e3VX00e3mw00cqsw00ejdw00gIKm00dLq600e2OP00eQ0O00f7oj00lQpj007AGa00oh4a00qX2300mnE</t>
  </si>
  <si>
    <t>下奥魔射撃機タゲ</t>
  </si>
  <si>
    <t>環境落ち145</t>
  </si>
  <si>
    <t>000wMWj1a3Qyp008kwp00hJF9l5vORa3fWgBa3fYWzamKsA8amKvh47kig067kiipD7kifbUT01jSKa6ROfga6RQVca4lHhir01kr87kivzU7kiy0s7kismc7kiuLJ7kmUR97kmX1i7kmRDq7kmU3X7ke49xq00FV79l5zQL9l1f9e9l1jrw9l1ntq9l1szT9kW7Rm9kWbTgr00SAwa00RvpzcUUa6</t>
  </si>
  <si>
    <t>忍入り連弾</t>
  </si>
  <si>
    <t>弾幕223</t>
  </si>
  <si>
    <t>000dYpp008kwp00hcv90uTvI90zzEa9oLcOrT015Eua6vEsSa6vBLWp015F5a6vxt4a6vz5qa6vAGM9oLsW3p00xk8amKl47amKnK3p00wMYa1iKn8a1iHG59kVHkY9kVPoM9kVXcc9liJ4c9liR809lj0bN7kdHE47kdKRM7kdO6v7kqWem7kr0s57kr3FN7oPFko7oPKqR1lrJ701lrKYK1lrOdtp00b6Ra3fuE9r008m3a3frTkr01yFL</t>
  </si>
  <si>
    <t>壁無し段上げクロス</t>
  </si>
  <si>
    <t>弾幕224</t>
  </si>
  <si>
    <t>000G0Ot00ncRt00e3Rt00e4uu00e3kjpm9zUj0vFmaq017Ckq017kPs017Sbq016Mtq00WnHq00Nfjt00nbJr00PGpj0rfxRq00Eniq00uHap014Eb</t>
  </si>
  <si>
    <t>下中多枚壁突撃</t>
  </si>
  <si>
    <t>環境落ち146</t>
  </si>
  <si>
    <t>001aL0U01zJXjodfSna1x3XIa1x6EET01c6lalTuJz808TWAp01y9fa6rgvYa6rjcU9oM67M9oMa9B9p0FEF9p0JX47oUVdX7oUXTQ7oVgUe7oVjBca0JedJp01aLQ7f2VCsU010iVU004k64pimp1a0J5mba0J2Ffa4krqEa4kp177jdSUldkwed49iQRc87i9osFdkvgSgg00WRQ</t>
  </si>
  <si>
    <t>乗り込み104</t>
  </si>
  <si>
    <t>000hg3p00wioj0Vzxmp00dtrajuKWnajuNDjGhKVqwt009sCamb2Ua60qyQaamb0eeU00vuOa26e8Ma1Jf76gpDt05p00tCE8lwmROOpQjoLzdqF37U00Maz8krCFea15UOMgng71PT015Gga5QWhXgocBWNa15S8Qa5QYXTp00CIFabpbHD</t>
  </si>
  <si>
    <t>ビデ乗り</t>
  </si>
  <si>
    <t>TAICHILEAF</t>
  </si>
  <si>
    <t>乗り込み105</t>
  </si>
  <si>
    <t>001dbxa3gNFKU01hJMjlTh3bT01AOxabVt0Ta5r0E0O05yrb7pdIGd9p4Uckp01dco7p9lhJ7p9nqS7p50PAr018VA9p4JrC9p51DL9p9wiGa3gvUyr01jSKa50lYeaggtw7T01ehh9lT6iBa22xqS4nHuLU9f70pda4lVw9p01Ailp01zL9a12hfJa2PnbR8e2hNCp01xmNp01zeW9pi3k0r01s1Ua3gE3b</t>
  </si>
  <si>
    <t>弾幕乗り込み</t>
  </si>
  <si>
    <t>乗り込み106</t>
  </si>
  <si>
    <t>000PDnU00t4LL00vdgp00xDlL00vK3L3BOl9amKgwIamKjdE9ilqYn9hkKybgnPgB1glj4wwU01evTan3GnNjoDa7IG00E3vp00FVLO0r6mtp00PkHU00LCEa3kp0Ha3krGDT012GEa6vuM5a6vwEPa6vyxAa5ddYBa5dgFxp012qQp00Wl1p01iP1dl6eWwdjuUTsU016ee801597a013gma3YoUDp01huLr010k9</t>
  </si>
  <si>
    <t>中中進行乗り込み</t>
  </si>
  <si>
    <t>乗り込み107</t>
  </si>
  <si>
    <t>001i2KjoVjl0p01yX0p01q4Np01wy5U01evSa01ixMt01ga3X0159ww017OUw016tWw0158Yw013N1O017OUO0158YT01AOxa3gQlva3gNEzp01AP8GjvHXva01fQQa6w6Rna6w4bra01ixPa01fQT9fbsnqp01ewt8ggPhYp01ASt</t>
  </si>
  <si>
    <t>砲ラビッツタゲ</t>
  </si>
  <si>
    <t>炎星人</t>
  </si>
  <si>
    <t>タゲ44</t>
  </si>
  <si>
    <t>000BnEp00ijup007yL9ng2aF9nfWkC9nfQWK9nfL379nfGd2lcQBSVlcQu6ylcQn7llcQgVij2jEeXjpVexmp00XWWp00Ilmp00yVJp00RdCp00XXup011SxapVDwRamGfoBq00YdKalnFkf</t>
  </si>
  <si>
    <t>砲戦連</t>
  </si>
  <si>
    <t>環境落ち147</t>
  </si>
  <si>
    <t>000u72jocsL9p00IBEp00FVmp00dHpp00kX29l1csi9kVNw29l5CO69l1kw69kVVzP9l5KRT9l1szT9kW4DD9l5SVH9l1ADH9kWcHr9l620v7kdO6v7kdPHR7kdSVA7kis5N7kivjw7kiwUS7p8AzU7p8CsF7p8Elq7p8Geb7p8GuzanTVXqanTYEma1rKWCa1rNDA</t>
  </si>
  <si>
    <t>上奥砲弩</t>
  </si>
  <si>
    <t>弾幕225</t>
  </si>
  <si>
    <t>000Ft4U01AOMt00CM5Ijw7GEIjw7qgIjw79RIjw6St8kaLoD8j1gFn3lGhLx3i4XDET01AmDa44jBFa44gUJU014mRa2bh89a2berdocyGavp01q5MonpQrEp01s0Ap01jX34pW7mng0IO2xg0Enplg0zVM9o2P0XVr01toe8pQWFdakAmRXakAkbXp00K1bp010PC</t>
  </si>
  <si>
    <t>1速箱乗り導導導</t>
  </si>
  <si>
    <t>レートアウト196</t>
  </si>
  <si>
    <t>000lzWp00PWWp00PWop00PVPp00PVhp00PUIp00Qbyp00Gf1p00uWtp00kJxp00awzakRvPdalrMFta00xpra00ADyE0dR6B4nYf5p3b38TQ80N2u9800BI8y00hieFpDn8ej00x7Jj26hnBN099he9nTx4y9nTFF9amjGuw</t>
  </si>
  <si>
    <t>二枚壁砲核先</t>
  </si>
  <si>
    <t>環境落ち148</t>
  </si>
  <si>
    <t>000gFPG004olj00pOmj00f3Fo01AUg401AUgomKcsw4juVVBX004klN0enO2ajuAr8ajuD84ajuYCxajuVVB6004jN9kdODBE00goD</t>
  </si>
  <si>
    <t>核先魔タゲ</t>
  </si>
  <si>
    <t>環境落ち149</t>
  </si>
  <si>
    <t>000hMzjmK5vLt005FKt005q3G008lfF004ADyiHbMPp00OgRq00p0Ip00H2op00Bnhp00CK9p00S1st00c95t00cpIt00fDwt00eyYt00gGRp00bzvaoUrWtaoUpgualSfaWa00uqh</t>
  </si>
  <si>
    <t>中奥高速聖贄突撃</t>
  </si>
  <si>
    <t>突撃129</t>
  </si>
  <si>
    <t>000qlQt0084vt007Na9l9Uzj9l5BcJ9l5GzB9l5LWF9l5Rkv9l5WHs7kdDSy7kdGzu7kdJgq7kr8fG7kraVC7krdCwU01lLwaeBgDyaeBjkup01AOU4oyxcsp00In2p00WRkr0085Ga007NKa1Xy2dj0RhtbLhy1aMLgb0cFamKoOCxkmxdwxkijuop00YcIa1nhnna1nk4nr00odD</t>
  </si>
  <si>
    <t>後方乗り空爆</t>
  </si>
  <si>
    <t>弾幕226</t>
  </si>
  <si>
    <t>001jHvt01iTSt01hPht01hitt01gKGt01guhX013k2O011H8O013zSO015sDw010maw011Xww013zSw015cfa3gJrya3gM8wamLhmVamLjw8p01479ajvAvvajvDcpp01livr01dKXr01kvl</t>
  </si>
  <si>
    <t>突撃タゲ</t>
  </si>
  <si>
    <t>タゲ45</t>
  </si>
  <si>
    <t>000lh2inBKDgr00f6VNpUOjka1NHl143XMz6p00yrip00EkO9oLBPB9oLx0N9oLsaG9oLnkBp00pOnanPoUhakEoIhjmo0ODjoyeoA7kinxW7kinhy7kiloM7kijw27kihDixkigyKxl5SXxa4GCR8a1iSs5E19Ic3aasV3H</t>
  </si>
  <si>
    <t>防御型正面弾幕</t>
  </si>
  <si>
    <t>欣辰</t>
  </si>
  <si>
    <t>弾幕227</t>
  </si>
  <si>
    <t>000i41U00coSolF9HqT012vTp00su4U00xUba2SPJf60qAbYa1NpjIa2SHFsp00svFad14W0apizEbaoztvOo0JrsNa00e0Ha00n9Lp01AS9O004ola1sdr7g01339p00vdqa2Smqx8008CPgphYCUgoyT2lN0AdHodkVLoO</t>
  </si>
  <si>
    <t>近導核乗り込み</t>
  </si>
  <si>
    <t>乗り込み108</t>
  </si>
  <si>
    <t>000P6RM00XXuU01Ai3U01AQ3U01AR4U01AS6U01jCEU011lUU00ISja01AhKa01AiIa01AA8a01ARy3mL5K03mKN123mKw5ft00OPtt00NKU3mKygp3mKEYf31nF3Ka01jlXa0115da00J9q301Az7T017OXN1jpGBg017hDa017hD8mKMtf</t>
  </si>
  <si>
    <t>中中近導核</t>
  </si>
  <si>
    <t>環境落ち150</t>
  </si>
  <si>
    <t>001dMwilFO7a4nlpT1t01dNojnQeeiabM9EVabM6YaajvQ6iajvOdzajvMkMp01gYIp018onp01pAza1Bwira1BtBvr01AlMp01ASdamPMiuamPJByp01ATa7nHeYS7nHjOX7oQITX7oVduuOpIDxd9nyBMl9nyjLX9nysUx9p0pRG9p0IGcp01ATCp01AUfT017BgapRp3E9mC5Le</t>
  </si>
  <si>
    <t>下前正面弾幕（炮乗）</t>
  </si>
  <si>
    <t>弾幕228</t>
  </si>
  <si>
    <t>001iSza01s26a01uI4t01crAt01crAt01crAt01crAt01crAt01crAt01crAt01crAt01crAt01crAakeQPNp01cFxp01lh8clFSniclFTYKjpzX5Bp01i4Ap01tBjakeSIyakeUBj</t>
  </si>
  <si>
    <t>加速裂</t>
  </si>
  <si>
    <t>突撃130</t>
  </si>
  <si>
    <t>001lQgimg3wh601dvzajvSe8ajvUU4p01vu4alKxFQPpisVlp01A5ip01zhFjnczvkp01lyndmoNt8T015X0a3gj4qp015app01APxp01gY9GgTVrxp01vvz9moNt8T01cs4a5zq1m9moSSCr01aQ0a3glJLa3goqHa01w4oa01yKmamLiasa1B4l9a1B725amLftwp01ART</t>
  </si>
  <si>
    <t>乗り込み109</t>
  </si>
  <si>
    <t>000hKM9l9UB49l5AGz9l5EaP9l5J0P9l1pmWlfao5x7kmAYN7kdNj47kmD8S7kdPsa7kmEdr7kighb7kmGmA7kiiqkxkmxeBx5CPK7E0uYmSj10YfKp00t3op00wwKp00BSU421N1uamKdNRamKguHa4GNQTT01drqa6vEsfa6mSEia6vJiua6mXuxp01eMYp00f8Ga3fqCap01AOx</t>
  </si>
  <si>
    <t>汎用空爆近</t>
  </si>
  <si>
    <t>弾幕229</t>
  </si>
  <si>
    <t>001cntamCgbxU01daVj0no3qp01cEP9p58mA9p51nB4oVldF9mtfSO7pdKzc7p4YuQ7pdPph7p9cWw9p4TonO05D16T018TD7eFzJJ9p4KfMa0AsVDa6vDVCa6vGCy9fbpq3U00sdHapV6crr00pgXa1iMvmapuDnHamCiRtT01xASp01wwOp01wgXp01vcVa5dGuSa5dJbOacRMC9abR4v1p01sMY</t>
  </si>
  <si>
    <t>乗り込み110</t>
  </si>
  <si>
    <t>000fUz2pzQ8t2p0t782ohdPo2oUmTw2ny2ka2nYj7E2oDGHl2nKF5y2oLdby2phepM5nyxuN5nYSkc5npsBU9oUB9n9nL1Qq9lFFfb9ncwQa9nplT59o7T9l9oykAI</t>
  </si>
  <si>
    <t>砲銃爆</t>
  </si>
  <si>
    <t>レートアウト197</t>
  </si>
  <si>
    <t>000hKDU01yFoaiqVBm9p8eyrt007O4U00AxQae5JeGLfaRmILfaquRagldGsahkV0a8cW8kGp00Crc6008SMa5pQexa5pSUx400qml7p8n9R7pcOAb7phh1xp00OMGj0Vzvar00dtbafanyC7kicLX7kr5iH1kVS6h1kIISP9p8jVj9plCxh9plHU99plNhKp0100D</t>
  </si>
  <si>
    <t>魔弾幕後方乗り込み</t>
  </si>
  <si>
    <t>乗り込み111</t>
  </si>
  <si>
    <t>000e3Vp00I6mcoh3hicp4uVncoh2cIcp4tQNcoh189cp4sMecoh03zcp4rHEE00EAHE00FoS400Mo8E00ejwE00i6pj00p5f4pcYl7p00uEO9lAMVp9lwnEb9lrXmW9lny5I9lj8Nup010O1p00Bqip00Jf7r00XYD</t>
  </si>
  <si>
    <t>裂空爆</t>
  </si>
  <si>
    <t>レートアウト198</t>
  </si>
  <si>
    <t>000Ud4X00PUSDpIiNQDpIg7UDpIdqYjpIsJVj1ah3Pjp09agOpzoW6y58BoeFoyLcPw05hxxjnyi8f</t>
  </si>
  <si>
    <t>4枚壁聖贄押タゲ</t>
  </si>
  <si>
    <t>環境落ち151</t>
  </si>
  <si>
    <t>100P6Rr018mXr018DVr018Ewr018F6r00Yglr00P7Xr00FYAr018mnr00XWBr00OxPr00F94r00vJir00w1gr00wyEr00wiOr00wzNr01huKr01qTwr01A2Tr01i3Hr01rc5r01A3tr01Aksr01hNur01Al3r01ASrr01rtFr018W5r018WFr019eFr00Yxkr00P8yr00FIMr00wApr00wB0r00x9mr00G1lr00Pq7r00YOTr00nrsr00e2Gr004CUr004Ckr004BKr004Bar00dc9r00mAUr004kbr00dK7r00mSur00vbUr0185or017Npr00uDyr00EAGr00O0sr00Xper017wEr00X7Sr00NI7r00Ejlr00uTzv01rIkv01izWv01rJwv01hwyv00YxXv00ORMv00Ft1v00X8iv00Ns8v00DLXv00mlav00dtbv00mCJv00dKK</t>
  </si>
  <si>
    <t>骨ファイナルステージ</t>
  </si>
  <si>
    <t>レートアウト199</t>
  </si>
  <si>
    <t>000e3V400PWX600wBD9nbjnx9nxDnr9maLOAt00HlKt00fnij00gaUj00HRYinxpH4igbxlLr00tCW7oYT931ng4Sy1nttWdr00CuW7oCMjm7ouaDN1ntmWX1nCiHu1nGvCB7oCR9rp00u9yp00DOI</t>
  </si>
  <si>
    <t>魔入り正面弾幕</t>
  </si>
  <si>
    <t>環境落ち152</t>
  </si>
  <si>
    <t>000nIYT004EINpUHmtj00fUwj00zi5a00xFIa00AmGak0TcQakrnmqakEc8YakEeOS80RpSqp00Rzjp00SDkp00TXJp00V2Ip00VySp00yHLp00nGDp00afWp00M9pemKdCOemKc1semKap6emK8MJemK7bnt00hhJt00h1kEliJG9</t>
  </si>
  <si>
    <t>2速狙連</t>
  </si>
  <si>
    <t>環境落ち153</t>
  </si>
  <si>
    <t>000E6tU01xGvt00H3Tt00GMlt00E6tt00DyFt00E6pt00EDct00E6ogkOnuPgp9IcognHBixgmguoGo3UhXSp015Feolszbxp004l0ogBo1eanU8A5anU5T7akF8kDakF5DHvnG91B</t>
  </si>
  <si>
    <t>七速地下鉄導乗込</t>
  </si>
  <si>
    <t>環境落ち154</t>
  </si>
  <si>
    <t>001m4ht01iPkt01iPkt01iPkU01AQ1a0JEhTakBassp01vcwakBbgD6pW5p4jo8Q8Hp01AynamLjIsamLmpoU01pgCanQgPianQjweE3gf0p809Lm3p012aXa4HSXza4HVEy9pmwDY9pmzkR9pN7vpa8aYSo9krYWa7pvuN2r012t7</t>
  </si>
  <si>
    <t>魔入り弾幕乗り込み</t>
  </si>
  <si>
    <t>乗り込み112</t>
  </si>
  <si>
    <t>001dcft01cVdjnHppxjpRAiDp01yWPp01xm6akarw5akapDiakanKxp01zdyanuo0canuljgp00L3XamLccEaal16gt01cVdt01cVdt01cVdt01cVdt01cVdt01cVdt01cVdt01cVdp01mjip01i3b</t>
  </si>
  <si>
    <t>突撃131</t>
  </si>
  <si>
    <t>001bTPX01e4OjodfWDajvNWeajvLgip01a0Kaozsq8OjebblOjIYvGOf2Adawapzj8wcmEtRp01syLG4lkKWp01pAEp01iRCp01ATGwbuIvEw05wDdaozv74p01AUgN0ewpCr0130wr01uEtT0188Va2KC0Va2KzjX</t>
  </si>
  <si>
    <t>タゲ46</t>
  </si>
  <si>
    <t>000e0g604NuCQgKozHQfAUcpT01zMlaoMHJ0ao9421anHD69an8o8Bao0euoanlA3NamYzpaa4d5n7a44j0x4pWe03LpUKvJa3LEY2a3HhO7404NL1T01Aigj00odoU01rX4apipBTa0afDga0rRC2a127PXal6SFC</t>
  </si>
  <si>
    <t>上奥乗り込み（梱入り）</t>
  </si>
  <si>
    <t>環境落ち155</t>
  </si>
  <si>
    <t>000rI2M00BELX00R15w00P7MX00HRHw00FI1w00HRaw00Jd8w00K1jw00Lmhw00MqSw00OQow00QJ9w00SBTw00Uegw00Uegw00DyT</t>
  </si>
  <si>
    <t>撃タゲ！</t>
  </si>
  <si>
    <t>環境落ち156</t>
  </si>
  <si>
    <t>001cXGt013iVt00Smjp00TG6ajvHu2p015Gzp01ik4j0NupGp019pJp01pBya01nrRa01qpct00WEEld10SVlbuufDl9KKn1l7Sd0vp01tSmLpIphet00PFlU00PouajvKaXa3g427a3g6Yrr016t9r014kG</t>
  </si>
  <si>
    <t>四速戦連補助乗り付き</t>
  </si>
  <si>
    <t>太陽の歌</t>
  </si>
  <si>
    <t>環境落ち157</t>
  </si>
  <si>
    <t>000e3VjpuAaUjpUYhHmpV1qgp00oK0mpV16Mgd4IYN9nkcb19ogAEc9o3uq29nTleP9nfGgt9nt0WD9nP9F57oCIeB7nXXFq7oCoVn7oc8az</t>
  </si>
  <si>
    <t>正面砲弩と機</t>
  </si>
  <si>
    <t>環境落ち158</t>
  </si>
  <si>
    <t>000CcIU00HzcLmG8XALnCpUILlFt5ap00L4R60ErnFjnPGViM00LAnp00CbzG00y8iU00npHU01evSa3gu2Na3fEgTa1ELz2r00u6V9gBVRz9gXYVJg00DwLgnPvmPgnPh7NT00YdPa3gaHka3gfOna3givjp00Yeq800Kfsa3gdofa00GcV</t>
  </si>
  <si>
    <t>乗り込み113</t>
  </si>
  <si>
    <t>000Yurt01leQt011lGU01byO9eFtii9ggrDmU00UfzL3c6mVIjvuBgIjvuBg8jvuBg8decMK8ggf5l8pInFko1jz9qjoDwVYoo4q2IalG4REalG2bIp01fp2al6v20al6sl4zd5cXEr00MDC7pvhlK7pvfJo7pve827pvcvF7pvaTj7pdysk7pdARR7pdCKC</t>
  </si>
  <si>
    <t>上前ラビッツ箱乗り</t>
  </si>
  <si>
    <t>o2o</t>
  </si>
  <si>
    <t>環境落ち159</t>
  </si>
  <si>
    <t>000VR0apzMSVt00YORapzPzRp01fWiGhl5sSajvyToajvwdsp011p1alKCu5p01AhOp01AlJp00RNLai8kwbai8nd7t00S6Tt00S6Tt00S6Tt00XtLt00XtLt00XtLt00XtLt00XtLalKba7p019Jr80egypp01AR7jnpwDl</t>
  </si>
  <si>
    <t>下中9速突撃</t>
  </si>
  <si>
    <t>突撃132</t>
  </si>
  <si>
    <t>000SQhBiIbee1d1xpA25puHKi7S2gB93FTtDIccIX7KogMeaCpMMX520NDKulcqchO4ogn9t1ffjkYQnP1PI2kRAUWqpqkRdQoQWjSrkIxnRLln9ag14tRlfrpDFEq</t>
  </si>
  <si>
    <t>レートアウト200</t>
  </si>
  <si>
    <t>000xmGT01mzGU01daUU004kKgmJPYDa004kda00719joUvXWp00MUYp00Pmep00t2Bp00CXyGpyV9wU00zgDU00kqIg00vedgn7kWNamKkzyaogSTMp00Jsnr00lfyN1rC84p00DfGa00hJia3fzW9a6vOVAa6vRCwa6vOVDa6vRCzp01mjSa01atYa01daUdkdDU9O0hXMI</t>
  </si>
  <si>
    <t>乗り込み114</t>
  </si>
  <si>
    <t>000e3VR009Ldzd06OvR00cs9jnP7KWj00gcijnPnTVj00wlgy009LdF00hP1EoyqybEnPgnwEmo03U</t>
  </si>
  <si>
    <t>０速四枚壁聖贄</t>
  </si>
  <si>
    <t>環境落ち160</t>
  </si>
  <si>
    <t>000uDNj1a3Qyp008kwp00i0G9l5vOR9l5AEW9l5Fv29l1lkh9l1qH99l1vxe9kWb65a0RwwQa0RzdO90uTvI90v50490vg1cp00J9N9ph32x9phjqxp01ARm7ke6Pt7ke8rP7kea4c7ke3BK7ke5e77ke6z57kiwo67kiy0s7kizBO7kitan7kiuLJanL8JVanLbqR</t>
  </si>
  <si>
    <t>弾幕230</t>
  </si>
  <si>
    <t>000jCFp008l29kE5md9kEdq19kIKeg9l5vOR9l5LWt9ph32x9phja990uTvI90vaDkabPBP6abPEvUN1mPdx7kdPHRp00uDv7kdKRM7kdO6v7kmFO77kmAY27kmDVma19WpRa1a06QamOFLEamOIsA1la4aT1l1iTJj15nYv90v2zw</t>
  </si>
  <si>
    <t>核クロス</t>
  </si>
  <si>
    <t>弾幕231</t>
  </si>
  <si>
    <t>000e2Bt01az2o019dvt007gYonKxJGt01ja4t00g8I9095cC9nowQY9oGVIBjoDvoAjpcGMEt00cnk9oy0sf9oCrBi3o7F72amPpss</t>
  </si>
  <si>
    <t>界加速正面砲</t>
  </si>
  <si>
    <t>環境落ち161</t>
  </si>
  <si>
    <t>000gFlp00vaXamFQJYamFTqUp00vbxa3fJmLa3fGFMT017NHamKS7CamKUNyp00EzJr01A6Lt00gokt00cmqt008kwt004iCj5pIG49oxYA79oy7DU9oyfHI9kVHkY9kVPoM9kVXsA7kmw8W7kmxdw7kmyi67kmzmF7kmArf7kmBvO7kmCAo7kmDEXLmJWFS</t>
  </si>
  <si>
    <t>４速クロス</t>
  </si>
  <si>
    <t>弾幕232</t>
  </si>
  <si>
    <t>000Ok3p017N3a4YYd7a501T6akrCFiakrFmgp01AQwp01s0vt00HBut00HBut00HBut00HBut00HBut00HBut00HBut00HBut00HBut00BGTLphwELp01iBOT00XIGakrMBYLpD7vPt00H4Ht00H4Hr009Kbr017NM</t>
  </si>
  <si>
    <t>新幹線トンボ</t>
  </si>
  <si>
    <t>突撃133</t>
  </si>
  <si>
    <t>000gHNimJQ1ki5pCgWh3XwI2j00izKjnPaWCt00cpxt00cpxp01daUp00MDMp00JXFp00Hiyp00ECrp00BWkp00zhdp00wB6yd05qgG004olajQCcjajQESeamoc7eamoeNda00xTSa00AAO800ncSad05rzad088ua3fNsra3fQ9n</t>
  </si>
  <si>
    <t>防御型突撃</t>
  </si>
  <si>
    <t>特殊64</t>
  </si>
  <si>
    <t>000e1HU004kKU00Dina005Fba3fVuGa3fSNKU00lM1a3fBioa3fDYka008m8U00UHPajvrPQajvuwMU01dd8ajvJl5ajvM21g004kdgoxYBHgn6RHQN19yfiU01dfPa01dfia01fVeO004lIaoyirIaoyl8G4ochwIa004ola0075hU00ULBa00UL4a00Xs0r00BWWr00Trb</t>
  </si>
  <si>
    <t>特化遠導核</t>
  </si>
  <si>
    <t>乗り込み115</t>
  </si>
  <si>
    <t>000NeXn0IShWn0rd5su00vLsu00ve8u00x7Wu00upot00x8st00vN3</t>
  </si>
  <si>
    <t>変突撃</t>
  </si>
  <si>
    <t>環境落ち162</t>
  </si>
  <si>
    <t>0013i5jpvyjW609Bc9t00P8lanu76tU00CuiamKngqa3fSNQp01ly4a2boEFaesld2p010PVp00P5daggww4a3g8xUU010QRa3gfiFamKO87U00tllamKfsra3fKJtgnPsr4gmKfc3a3gDrRg013NEp01ejedjv7JvdjvU4sp01npjamLdhjU01p1484yKmup01AQJ</t>
  </si>
  <si>
    <t>魔導乗り込み</t>
  </si>
  <si>
    <t>rabi</t>
  </si>
  <si>
    <t>乗り込み116</t>
  </si>
  <si>
    <t>000m3YyjuG5FF009FL39JVSbj00vsUj2azCda00uEGp00xDjp00LBip00Nc1p00CH2a00wxva00yqhamKa3zamKbVmamKdOaFjuG5Fq00OOd7jQOgG7jQONv7jQPlh7jQPS37jQQpO7jQQWA7jQRunxkdPYTxkdRRExkdTKm</t>
  </si>
  <si>
    <t>弾幕聖贄</t>
  </si>
  <si>
    <t>環境落ち163</t>
  </si>
  <si>
    <t>001odQU01AigM0jcslt01odOt01odQt01odQt01odQt01odQt01odQt01odQt01odQt01odQt01odQt01odQt01odQp01qltp01gFjaoqHnKaoqEXcvdeOBK</t>
  </si>
  <si>
    <t>12速騎乗り</t>
  </si>
  <si>
    <t>環境落ち164</t>
  </si>
  <si>
    <t>弾幕233</t>
  </si>
  <si>
    <t>000iPot008CAp00HNsimjq40amof30amohJ39kVHST9kRoMC9kN6uj9kIMUX9pHu479pDerI9pyXPC7kihCb7kift37kie877kibXV7kdQNa7kdPsd7kdNj87kdL9J1nKKUd1nTvDDE1itauj19MJFzcUM7ip00sM1a0vmup415xpkp017N3r01ATGabLbJU</t>
  </si>
  <si>
    <t>一速癒忍クロス</t>
  </si>
  <si>
    <t>asf改にんに</t>
  </si>
  <si>
    <t>弾幕234</t>
  </si>
  <si>
    <t>000jnUjnPaF9amKl4Kp00BDA7kmEef7kvtfT7kiias7kr7c87kdV6W7kmK8Cp0074Ma3fmAar004BWa3fjQVU01osrgmLeBYLhkyb5LgBHlV9ogFr69ogpjW9ogxnA9lj2SWimFtVVp00w1k8dJwuEGjv2kBp009HH9liTPrad1t3ep01AOx9liLLNp00ISfJl1khar00mB8aoUse7</t>
  </si>
  <si>
    <t>闇バッククロス</t>
  </si>
  <si>
    <t>弾幕235</t>
  </si>
  <si>
    <t>乗り込み117</t>
  </si>
  <si>
    <t>000jqNapIPOtL01A1mt00jazt00jHnU01otiapINVIapIMkm9fxBCU9gH6y09hHLHN7fxEjQ7eoa8nNdaeQuU01AhNgidEBPgidDgRgidBUT3dzkHW400ATWp00AToap4qqlap4nJpjjznTUr01dujp01zLwp01nGBp014Ddp00VQr</t>
  </si>
  <si>
    <t>2速彼方乗込</t>
  </si>
  <si>
    <t>環境落ち165</t>
  </si>
  <si>
    <t>000e1mo01fWzo004z1U00ABHU00ku6T01A1na6w3U3a6w6AYa00Di6a00ABaN15pEcU01w0Lp004zcT01mjia6vQ1aa6vSqHp01yL7p01liUa00nHhamK78Yg00ktygmK78YP0dv1Wp00hKsp00CIrp00DxG8007Ssa4lQGMa4lTnIamLklqamJQeramL5iVp00remr00A5D</t>
  </si>
  <si>
    <t>中奥星乗り込み</t>
  </si>
  <si>
    <t>A green hand Brony</t>
  </si>
  <si>
    <t>乗り込み118</t>
  </si>
  <si>
    <t>001lAaajvUFcajvWxWajvYqHa1sHO7a1sF8bp01AU7t01qGnp01qEVp01ASdp01gsjp01ATsp01ASNt019dVt019eA9oz8y89ozdV09ozjiR9mL2C09mL6DT9mLaFN7keLfd7keOsV7keRGE7n802U7n84S07od6i87odb8d1kWWKrjnucvRa01ycYa01ASU401yKqad18XK</t>
  </si>
  <si>
    <t>弾幕236</t>
  </si>
  <si>
    <t>000MIgt00Jekp00E6kp00Qc2p013Oxp01cauq01c8Wt00Jekt00Jekt00Jekt00Jekt00Jekt00Jejt00Jekt00Jekt00IWVt00IWVt00IWVt00IWVt00IWV</t>
  </si>
  <si>
    <t>14速4木1石</t>
  </si>
  <si>
    <t>環境落ち166</t>
  </si>
  <si>
    <t>001qmAp01swIanQsGbanQq08aoqH5CaoqEoPaihXrXaihUKHjpNpgljnD8sSNpW1EN6pRCs8T01yYqa1FUYOa1FT74gpW87eg2KSmMg2KQKqg2KP94U01eO7aodb3MacicrOL16wRop01vbhaoIg44vomf94</t>
  </si>
  <si>
    <t>上前乗り込み二枚壁</t>
  </si>
  <si>
    <t>乗り込み119</t>
  </si>
  <si>
    <t>特殊65</t>
  </si>
  <si>
    <t>001dfYjmtvxlp01w52p01xpbp01xorp01nYap01ePLp015r1a1sBCna1sEjjalP0GnGgCjtXp01autalP3njt019eqakeNTG7oDnCp7oDqQ87oDu4Qakanhuak5VEjEpqXS5t01aPKp00XtJzd5Ebkzdevm9e01hixe01dgDgpmG7RgpmC5Xgpmy44t01bDX</t>
  </si>
  <si>
    <t>下前導弾幕突撃</t>
  </si>
  <si>
    <t>弾幕237</t>
  </si>
  <si>
    <t>000dYpycHsqkGmL5iVt00adMSplrMMp00huuS0R85ip008Cv9kzUWf9kzTRF9kzSgj9kzQUl9kzPzn9oy8cL9oyaSG9oydzCg1rgAoq01Anqq01AmQ</t>
  </si>
  <si>
    <t>1速聖的砲</t>
  </si>
  <si>
    <t>環境落ち167</t>
  </si>
  <si>
    <t>000dYpt00f3Gj1rmKoj00hsTjoyemKE1RQrLt005DUt005DUt005DUt005DUt005DUymK1HMF00oJkp00EzJp00BTsr01uHKr01yKo</t>
  </si>
  <si>
    <t>突撃134</t>
  </si>
  <si>
    <t>000kLLjk550D7pyQ8a7phiI57oYCvA7oGYbQ7opqLL7o7Kzh7nxyPs7nfSCX4moeQvN093CXN0dwpjajuTk2agfGu7SpUVBSldIjGbp013L9p01hdop01uEDp013Nwp01hfLp01uH1p013PJi0maWf800ziAr00QLa</t>
  </si>
  <si>
    <t>癒査戦二連核先</t>
  </si>
  <si>
    <t>弾幕238</t>
  </si>
  <si>
    <t>000e3e6p8zQm6pqcP86pHP5i600pRI9oyfeB9nXNYz9oYzfMo0Ac6zoliU74p00fSO9oxYTOr01A1o</t>
  </si>
  <si>
    <t>砲魔界</t>
  </si>
  <si>
    <t>環境落ち168</t>
  </si>
  <si>
    <t>000e3kX00gtJiplrQHanth2Xantem0a0IuVFa0IsfFzcHLPzp00QJWp00W6Up012sSp009HH7k4YRb7k53T87kdNm47kdRo1jo3nW5O00dMgO00gtcw00dMgw00h0Yw00keHS00nsgr017OQr01dbO4nPgDj</t>
  </si>
  <si>
    <t>下奥癒査タゲ</t>
  </si>
  <si>
    <t>タゲ47</t>
  </si>
  <si>
    <t>000e3Gj1A43OjpMCJpp00BaOj7VUykjpHVhqp00gYFp00OkJiobXtLhnOVuajn7svejlNU3FjfWP1nibLHMehlNMNF</t>
  </si>
  <si>
    <t>壁玉いっぱい</t>
  </si>
  <si>
    <t>レートアウト201</t>
  </si>
  <si>
    <t>環境落ち169</t>
  </si>
  <si>
    <t>000rqCU00s0jN6uVqfamKcv3U00KN3ad0P6Tad0MpX800KMvX00whU600vtca00AiJa00Dg7EbUdW3j19XKsj1eta2akvDI8akA6Gjp00L51p00UJ58017Cn8006xu4ou9Naa00PGAvpRbiKvchbDs</t>
  </si>
  <si>
    <t>核乗り魔タゲ</t>
  </si>
  <si>
    <t>環境落ち170</t>
  </si>
  <si>
    <t>000e2Cp00yYxa00nGEa00ow9X008Emjpuv6Cjo7JIpOjuG8ip00yY1RjuIhrw00bB9w009s0p00z04a00pPNp00i3mamK5f2inxjdV2009bBS00awzp00yXvp00yWXp01ATmp01AS1</t>
  </si>
  <si>
    <t>二枚壁癒査タゲ</t>
  </si>
  <si>
    <t>タゲ48</t>
  </si>
  <si>
    <t>環境落ち171</t>
  </si>
  <si>
    <t>000e2tt00cGAt00ezqt00duOt00f7ct00ePNt00cWRt00e2st00deit00f74t00ezmp00Facp00Ozxp00OkGp00uGOp00OPmp00En5p00vKnp00wAKp00EUlp01gIep00XXGp017zRp00wz7p017kxp00WDQp017jWp00Xb5p01gcwp01gc1p00Fr7p00Yx7p00xoop00NMqj1F86R</t>
  </si>
  <si>
    <t>木壁突撃</t>
  </si>
  <si>
    <t>環境落ち172</t>
  </si>
  <si>
    <t>000gHtlercl6ldm7aslch1YOlbxXxoj00iPPp00HP2p00svMp00Dhoa3fI3Sa3fFmUa00EBOa00BUSaocoKsaocm4wp00bA1ajuLd6ajuIwaGjuFPep0070cp00ihKp00tiXp00EQW7k4Xut7kdNR57k52fV7kdRCz7puu0St00grB7pM56T7puqfo7pM1lr</t>
  </si>
  <si>
    <t>1速パワー戦連</t>
  </si>
  <si>
    <t>弾幕239</t>
  </si>
  <si>
    <t>000I7KU00rJxX00HjiN53MnRa0Iwg0O00DgRO00F9BO00H2mO00IU7O00KMRjphNP4w00Dxfw00Hz9alFARValjBPLp00VNjp00V1bantlBkajv52ba1O19Kp00XFpa1O3PHr00SRu</t>
  </si>
  <si>
    <t>タゲ核乗り込み</t>
  </si>
  <si>
    <t>タゲ49</t>
  </si>
  <si>
    <t>000e2tjnP7Juj00j8ea00nb0a00pQXajzcQbajzesxp00QXip00OP9p00Ma6800p5Dt00iA8p00Ju6t008Fct008Fct008Fct008Fct008Fct008Fct008Fct008Fcajzg4Tp00lyvp00Aiap00oJkp00cUa</t>
  </si>
  <si>
    <t>中奥二枚壁突撃</t>
  </si>
  <si>
    <t>突撃135</t>
  </si>
  <si>
    <t>000iOAp00nUlamKbUJamKeBFa3fIifr004iCt009G8r00L2qa7rtst7kifsj7kdR3P7k9tEm7k4Xc57k9oOh7kdPrt9ph4nB9ph8FT9phcY69phhho90uU3v90v2j890v8Kz9kIuDr9kIIBT7oYscU7oYtOh7oYx30a3fjOxzd0cnwj19MIWa3fKYdp00tzc4oYPjN</t>
  </si>
  <si>
    <t>最上段忍クロス</t>
  </si>
  <si>
    <t>弾幕240</t>
  </si>
  <si>
    <t>環境落ち173</t>
  </si>
  <si>
    <t>000Cfe8013k5p015t0p014U8p014Txp014Cvp00Udyp00L5fE1jckhN0dV8v9oQawb9mBAqs9mBSXB9oQt4kp00O51p00E5bp00EASp00Gc7jn7AzmjphO9maoz3auaoz1y8aoyYVLakAvJfiopzDK7nghhA7ngmo47o3Jts7o3OzV7oQhLN7oQcFkakw5nrakAsvwp00RxSr00kvV</t>
  </si>
  <si>
    <t>弾幕241</t>
  </si>
  <si>
    <t>000u719kVNwf9kVVAD9kW4DD9kWcHrj00vY9jnPr2Vp00NYwt007x69oGTgg9oydPL9oHanE9oHirsapm6iHapqsm87jQXEO7jVq6c7k0Rwz7k5bT97k9Dkw7ke5KT7kip8t7kmQyQq00Nsgvd8SSovnc4NwamKADVamKxX0ipQiNt</t>
  </si>
  <si>
    <t>上奥クロス</t>
  </si>
  <si>
    <t>魚肉双生児</t>
  </si>
  <si>
    <t>弾幕242</t>
  </si>
  <si>
    <t>000LSAU013OOp017QtL0n7GoLmoRvKglOv2rgnCDEv9hllQ0U01qULalouC4j1WMduGpDy4wU00wiWa3CK37U00OOYp00Ajup01Ajvp010z2a3BQLgajvisPa5h9dva3bVtga3C6goT013eEa6vyhca6vA9Wa6vC2HU01jDAdgPPtzalTfala3YG6v9jdrgkacV2Xor00uEB8jdqYVp01lvdp00LzVa4cymNa4cB3J80100Yp01166</t>
  </si>
  <si>
    <t>乗り込み120</t>
  </si>
  <si>
    <t>000eR4omxD68omSFilu00BYuu006vCu005Gmu006eF4pIu90</t>
  </si>
  <si>
    <t>界突撃</t>
  </si>
  <si>
    <t>環境落ち174</t>
  </si>
  <si>
    <t>100OiIq01axoq01awLq01aMwq01aLVq010iBq00P5Dq00F98p004AXp004C3p004Tvp005bWp004jqzd05oyzd05G6zd05Xzzd05rQzd05Ji</t>
  </si>
  <si>
    <t>ボスコア忍</t>
  </si>
  <si>
    <t>環境落ち175</t>
  </si>
  <si>
    <t>000BmDt00BmEt00BmEt00BmEt00BmEt00BmEt00BmEt00BmEt00BmEt00BD1t00Aytt00Aytt00zKlt00zKlt00zKlt00zKl</t>
  </si>
  <si>
    <t>15速</t>
  </si>
  <si>
    <t>環境落ち176</t>
  </si>
  <si>
    <t>00145jU00s0GN15t8Ta2sdrra2sg8n4nY6Y8a01cpBp01dKtp01gGjX00Qslw00OPrw00Rwnw00Udjal2h3Val2jJTT013vua3YpHBa3Yn1FO00UtHO00SRlp015oPp01cDSGfT8s5r00WRxp00VNfp011Sor00UKXa00Xrmjoz1va</t>
  </si>
  <si>
    <t>盾核乗りタゲ</t>
  </si>
  <si>
    <t>タゲ50</t>
  </si>
  <si>
    <t>000ACYW00Qrkm3g6pUm2fqg7m1rWMQm0vG76mpIgDmmoLXBDmnLjwp</t>
  </si>
  <si>
    <t>スイング機</t>
  </si>
  <si>
    <t>レートアウト202</t>
  </si>
  <si>
    <t>000jFyt00jFzin2ulAi3x18Yhnt0nNj0Im2Bj2SwUFa1iPg2a1iMz3p00j7KajuStrajuQAGajuOHVGfJG1Ap00w1YaoHhFzaoHeYDp00uWWU01tiIT01wMPa8Gbzoa8Gegk9f2OmPgo4wKyzdzvpIE00bBep00GKDd68OAJ</t>
  </si>
  <si>
    <t>特殊66</t>
  </si>
  <si>
    <t>100CLKp01AUgp01sjFp01jI5p01b7up012vTp00SUjp00kvqp00t7xp00KjIp00kvWp00t71p00STMp00kuTp00kunp01jH2p00Kjcp01ATJp01ATdp01ASGp01sj9p01siCp01si6p01jHyp01b6Xp012vnp00ktQp00t5rp01jGvp01b6rp01b5Up012uQp00STgp00SSJp00Ki9p012ukp00KhCp00Kh6p00Kgzp00BEYp00SSdp01jFYp01shzp01ASap01ARDp01b2Bp01b38p01jDcp012rxvjzXD8vjA7eIvjAfOM</t>
  </si>
  <si>
    <t>DT型ボスコア</t>
  </si>
  <si>
    <t>レートアウト203</t>
  </si>
  <si>
    <t>0011Xaq01xpYq01vMSq01urcq01pk4q01joFq018nkq00WmchlXq1lhkScvvt00NLKt00NMit00NMR9mL1h19mL4uJ9oUT9I9oyVIN6phUl99nH2lg9ocVjOimOTzq</t>
  </si>
  <si>
    <t>打ち上げ魔正面</t>
  </si>
  <si>
    <t>環境落ち177</t>
  </si>
  <si>
    <t>000e3Gp00wl04nPn5Wp00ACKp00BX5p00CKyakEsgtamKbbjp00sxdp00tB2p00uotp00vsja00vfSa00syWjoUfSJioLcUaO00azoN08Y4hN0dtbA7oc4Fs7oca3k7oy7JD7oyd7v7oUaNO7oUgbG7phdS07phjfR7kdKH77kdQ4Y7kibMw7kihao7kmBRV7kmHfN800reM</t>
  </si>
  <si>
    <t>弾幕243</t>
  </si>
  <si>
    <t>000e2Pq00nWCq00zw4q00CdQq00DQ8q00awmj04IpMj00ofXnpls7A608SERn0dipjnpQARO6puh9enplJA5</t>
  </si>
  <si>
    <t>変ビデ</t>
  </si>
  <si>
    <t>環境落ち178</t>
  </si>
  <si>
    <t>000e2bU00b4pU00veJa3fNr2a3fKK6p00ERYp01i1FT00S1Up00AAjp017Qga6vmIha6vppdp00cnIa3fSLma00FVnU00DfYU00n98a00pOwO0dhAwjogBafGjuIvGa3fCEva00TmVa00W3RdjvtcndjvqvrU00TntL2apr3LmOpWQL00dd1glENvKgmnSj99gXr5Y9hkuaaamK1KcajuIxlp00zg0</t>
  </si>
  <si>
    <t>乗り込み121</t>
  </si>
  <si>
    <t>001ekDjkFp4zp01ASSp014jHp01blCp016s9ajvJ7nalfPyvalkcC1Gpdzk7BoDxyXBozcA2a22QR0p01ATqajvL08ajvMRTp01ADQt018Gpt017Snt017Sft0189FLoyWwCajAkoiao4Diaao4FY6T01oMht010BzLlBCx09oz3bg9ozf0zg018Xl</t>
  </si>
  <si>
    <t>花要塞</t>
  </si>
  <si>
    <t>薙星Ⅹ</t>
  </si>
  <si>
    <t>突撃136</t>
  </si>
  <si>
    <t>000e3VjnTGsVjmK5xI9mOAKv9mK4KP9lNMvW9opw7V9p3UMg9msejG9mJVXq9maBmd9pUP949nGjxt9mwML09lSjNm9mBd1Q9nC3oh9nbhw2400wlg9noXfs</t>
  </si>
  <si>
    <t>下奥砲パワー</t>
  </si>
  <si>
    <t>環境落ち179</t>
  </si>
  <si>
    <t>No.</t>
  </si>
  <si>
    <t>パス</t>
  </si>
  <si>
    <t>軍資金</t>
  </si>
  <si>
    <t>要塞タイプ</t>
  </si>
  <si>
    <t>作者</t>
  </si>
  <si>
    <t>大雑把なタイプ分類</t>
  </si>
  <si>
    <t>上位要塞タイプ分布</t>
  </si>
  <si>
    <t>コア位置</t>
  </si>
  <si>
    <t>加速</t>
  </si>
  <si>
    <t>邪魔しまNo</t>
  </si>
  <si>
    <t>中間要塞タイプ区分</t>
  </si>
  <si>
    <t>第二要塞タイプ区分</t>
  </si>
  <si>
    <t>元レート</t>
  </si>
  <si>
    <r>
      <rPr>
        <b/>
        <sz val="10"/>
        <color theme="1"/>
        <rFont val="游ゴシック"/>
        <family val="2"/>
        <charset val="128"/>
      </rPr>
      <t>スコア</t>
    </r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</si>
</sst>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rgb="FF0F1419"/>
      <name val="Arial"/>
      <family val="2"/>
    </font>
    <font>
      <sz val="10"/>
      <color rgb="FF333322"/>
      <name val="Arial"/>
      <family val="2"/>
    </font>
    <font>
      <sz val="10"/>
      <color rgb="FF333333"/>
      <name val="Arial"/>
      <family val="2"/>
    </font>
    <font>
      <sz val="10"/>
      <color rgb="FF00FFFF"/>
      <name val="Arial"/>
      <family val="2"/>
    </font>
    <font>
      <b/>
      <sz val="10"/>
      <color theme="1"/>
      <name val="Arial"/>
      <family val="2"/>
    </font>
    <font>
      <b/>
      <sz val="10"/>
      <color theme="1"/>
      <name val="游ゴシック"/>
      <family val="2"/>
      <charset val="128"/>
    </font>
  </fonts>
  <fills count="6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EFEFE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9900FF"/>
        <bgColor indexed="64"/>
      </patternFill>
    </fill>
  </fills>
  <borders count="10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/>
      <bottom/>
      <diagonal/>
    </border>
  </borders>
  <cellStyleXfs count="4">
    <xf numFmtId="0" fontId="0" fillId="0" borderId="0">
      <alignment vertical="center"/>
    </xf>
    <xf numFmtId="0" fontId="1" fillId="2" borderId="1" applyNumberFormat="0" applyAlignment="0" applyProtection="0">
      <alignment vertical="center"/>
    </xf>
    <xf numFmtId="0" fontId="3" fillId="2" borderId="2" applyNumberFormat="0" applyAlignment="0" applyProtection="0">
      <alignment vertical="center"/>
    </xf>
    <xf numFmtId="0" fontId="4" fillId="0" borderId="3" applyNumberFormat="0" applyFill="0" applyAlignment="0" applyProtection="0">
      <alignment vertical="center"/>
    </xf>
  </cellStyleXfs>
  <cellXfs count="37">
    <xf numFmtId="0" fontId="0" fillId="0" borderId="0" xfId="0">
      <alignment vertical="center"/>
    </xf>
    <xf numFmtId="0" fontId="1" fillId="2" borderId="1" xfId="1">
      <alignment vertical="center"/>
    </xf>
    <xf numFmtId="0" fontId="3" fillId="2" borderId="2" xfId="2">
      <alignment vertical="center"/>
    </xf>
    <xf numFmtId="0" fontId="4" fillId="0" borderId="3" xfId="3">
      <alignment vertical="center"/>
    </xf>
    <xf numFmtId="0" fontId="5" fillId="0" borderId="4" xfId="0" applyFont="1" applyBorder="1" applyAlignment="1"/>
    <xf numFmtId="0" fontId="5" fillId="0" borderId="5" xfId="0" applyFont="1" applyBorder="1" applyAlignment="1">
      <alignment horizontal="right"/>
    </xf>
    <xf numFmtId="0" fontId="5" fillId="0" borderId="5" xfId="0" applyFont="1" applyBorder="1" applyAlignment="1"/>
    <xf numFmtId="0" fontId="5" fillId="0" borderId="5" xfId="0" applyFont="1" applyBorder="1" applyAlignment="1">
      <alignment horizontal="center" vertical="center"/>
    </xf>
    <xf numFmtId="0" fontId="5" fillId="4" borderId="5" xfId="0" applyFont="1" applyFill="1" applyBorder="1" applyAlignment="1"/>
    <xf numFmtId="0" fontId="5" fillId="4" borderId="5" xfId="0" applyFont="1" applyFill="1" applyBorder="1" applyAlignment="1">
      <alignment horizontal="right"/>
    </xf>
    <xf numFmtId="0" fontId="5" fillId="3" borderId="5" xfId="0" applyFont="1" applyFill="1" applyBorder="1" applyAlignment="1"/>
    <xf numFmtId="0" fontId="5" fillId="0" borderId="0" xfId="0" applyFont="1">
      <alignment vertical="center"/>
    </xf>
    <xf numFmtId="0" fontId="5" fillId="4" borderId="6" xfId="0" applyFont="1" applyFill="1" applyBorder="1" applyAlignment="1"/>
    <xf numFmtId="0" fontId="6" fillId="4" borderId="7" xfId="0" applyFont="1" applyFill="1" applyBorder="1" applyAlignment="1"/>
    <xf numFmtId="0" fontId="6" fillId="4" borderId="7" xfId="0" applyFont="1" applyFill="1" applyBorder="1" applyAlignment="1">
      <alignment horizontal="right"/>
    </xf>
    <xf numFmtId="0" fontId="5" fillId="0" borderId="7" xfId="0" applyFont="1" applyBorder="1" applyAlignment="1"/>
    <xf numFmtId="0" fontId="5" fillId="3" borderId="7" xfId="0" applyFont="1" applyFill="1" applyBorder="1" applyAlignment="1"/>
    <xf numFmtId="0" fontId="5" fillId="0" borderId="7" xfId="0" applyFont="1" applyBorder="1" applyAlignment="1">
      <alignment horizontal="right"/>
    </xf>
    <xf numFmtId="0" fontId="5" fillId="0" borderId="7" xfId="0" applyFont="1" applyBorder="1" applyAlignment="1">
      <alignment horizontal="center" vertical="center"/>
    </xf>
    <xf numFmtId="0" fontId="5" fillId="0" borderId="6" xfId="0" applyFont="1" applyBorder="1" applyAlignment="1"/>
    <xf numFmtId="0" fontId="5" fillId="4" borderId="7" xfId="0" applyFont="1" applyFill="1" applyBorder="1" applyAlignment="1"/>
    <xf numFmtId="0" fontId="5" fillId="4" borderId="7" xfId="0" applyFont="1" applyFill="1" applyBorder="1" applyAlignment="1">
      <alignment horizontal="right"/>
    </xf>
    <xf numFmtId="0" fontId="5" fillId="0" borderId="8" xfId="0" applyFont="1" applyBorder="1">
      <alignment vertical="center"/>
    </xf>
    <xf numFmtId="0" fontId="8" fillId="4" borderId="7" xfId="0" applyFont="1" applyFill="1" applyBorder="1" applyAlignment="1"/>
    <xf numFmtId="0" fontId="9" fillId="4" borderId="7" xfId="0" applyFont="1" applyFill="1" applyBorder="1" applyAlignment="1"/>
    <xf numFmtId="0" fontId="10" fillId="5" borderId="7" xfId="0" applyFont="1" applyFill="1" applyBorder="1" applyAlignment="1"/>
    <xf numFmtId="0" fontId="5" fillId="0" borderId="7" xfId="0" applyFont="1" applyBorder="1">
      <alignment vertical="center"/>
    </xf>
    <xf numFmtId="0" fontId="7" fillId="4" borderId="7" xfId="0" applyFont="1" applyFill="1" applyBorder="1" applyAlignment="1"/>
    <xf numFmtId="0" fontId="6" fillId="0" borderId="7" xfId="0" applyFont="1" applyBorder="1" applyAlignment="1"/>
    <xf numFmtId="0" fontId="11" fillId="0" borderId="4" xfId="0" applyFont="1" applyBorder="1" applyAlignment="1"/>
    <xf numFmtId="0" fontId="11" fillId="0" borderId="5" xfId="0" applyFont="1" applyBorder="1" applyAlignment="1"/>
    <xf numFmtId="0" fontId="11" fillId="0" borderId="5" xfId="0" applyFont="1" applyBorder="1" applyAlignment="1">
      <alignment horizontal="right"/>
    </xf>
    <xf numFmtId="0" fontId="11" fillId="3" borderId="5" xfId="0" applyFont="1" applyFill="1" applyBorder="1" applyAlignment="1"/>
    <xf numFmtId="0" fontId="11" fillId="0" borderId="5" xfId="0" applyFont="1" applyBorder="1">
      <alignment vertical="center"/>
    </xf>
    <xf numFmtId="0" fontId="11" fillId="0" borderId="5" xfId="0" applyFont="1" applyBorder="1" applyAlignment="1">
      <alignment horizontal="center" vertical="center"/>
    </xf>
    <xf numFmtId="0" fontId="5" fillId="0" borderId="8" xfId="0" applyFont="1" applyBorder="1" applyAlignment="1"/>
    <xf numFmtId="0" fontId="11" fillId="0" borderId="9" xfId="0" applyFont="1" applyBorder="1" applyAlignment="1"/>
  </cellXfs>
  <cellStyles count="4">
    <cellStyle name="計算" xfId="2" builtinId="22"/>
    <cellStyle name="集計" xfId="3" builtinId="25"/>
    <cellStyle name="出力" xfId="1" builtinId="21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保管庫!$M$2:$M$141</c:f>
              <c:numCache>
                <c:formatCode>General</c:formatCode>
                <c:ptCount val="140"/>
                <c:pt idx="0">
                  <c:v>112</c:v>
                </c:pt>
                <c:pt idx="1">
                  <c:v>157</c:v>
                </c:pt>
                <c:pt idx="2">
                  <c:v>247</c:v>
                </c:pt>
                <c:pt idx="3">
                  <c:v>293</c:v>
                </c:pt>
                <c:pt idx="4">
                  <c:v>314</c:v>
                </c:pt>
                <c:pt idx="5">
                  <c:v>428</c:v>
                </c:pt>
                <c:pt idx="6">
                  <c:v>469</c:v>
                </c:pt>
                <c:pt idx="7">
                  <c:v>576</c:v>
                </c:pt>
                <c:pt idx="8">
                  <c:v>614</c:v>
                </c:pt>
                <c:pt idx="9">
                  <c:v>614</c:v>
                </c:pt>
                <c:pt idx="10">
                  <c:v>626</c:v>
                </c:pt>
                <c:pt idx="11">
                  <c:v>648</c:v>
                </c:pt>
                <c:pt idx="12">
                  <c:v>828</c:v>
                </c:pt>
                <c:pt idx="13">
                  <c:v>942</c:v>
                </c:pt>
                <c:pt idx="14">
                  <c:v>1115</c:v>
                </c:pt>
                <c:pt idx="15">
                  <c:v>1185</c:v>
                </c:pt>
                <c:pt idx="16">
                  <c:v>1218</c:v>
                </c:pt>
                <c:pt idx="17">
                  <c:v>1399</c:v>
                </c:pt>
                <c:pt idx="18">
                  <c:v>1455</c:v>
                </c:pt>
                <c:pt idx="19">
                  <c:v>1607</c:v>
                </c:pt>
                <c:pt idx="20">
                  <c:v>1627</c:v>
                </c:pt>
                <c:pt idx="21">
                  <c:v>1705</c:v>
                </c:pt>
                <c:pt idx="22">
                  <c:v>1890</c:v>
                </c:pt>
                <c:pt idx="23">
                  <c:v>2005</c:v>
                </c:pt>
                <c:pt idx="24">
                  <c:v>2115</c:v>
                </c:pt>
                <c:pt idx="25">
                  <c:v>2476</c:v>
                </c:pt>
                <c:pt idx="26">
                  <c:v>2541</c:v>
                </c:pt>
                <c:pt idx="27">
                  <c:v>2713</c:v>
                </c:pt>
                <c:pt idx="28">
                  <c:v>3136</c:v>
                </c:pt>
                <c:pt idx="29">
                  <c:v>3478</c:v>
                </c:pt>
                <c:pt idx="30">
                  <c:v>3599</c:v>
                </c:pt>
                <c:pt idx="31">
                  <c:v>3798</c:v>
                </c:pt>
                <c:pt idx="32">
                  <c:v>3854</c:v>
                </c:pt>
                <c:pt idx="33">
                  <c:v>3868</c:v>
                </c:pt>
                <c:pt idx="34">
                  <c:v>4014</c:v>
                </c:pt>
                <c:pt idx="35">
                  <c:v>4178</c:v>
                </c:pt>
                <c:pt idx="36">
                  <c:v>4410</c:v>
                </c:pt>
                <c:pt idx="37">
                  <c:v>4417</c:v>
                </c:pt>
                <c:pt idx="38">
                  <c:v>4430</c:v>
                </c:pt>
                <c:pt idx="39">
                  <c:v>4518</c:v>
                </c:pt>
                <c:pt idx="40">
                  <c:v>4554</c:v>
                </c:pt>
                <c:pt idx="41">
                  <c:v>4724</c:v>
                </c:pt>
                <c:pt idx="42">
                  <c:v>4816</c:v>
                </c:pt>
                <c:pt idx="43">
                  <c:v>4935</c:v>
                </c:pt>
                <c:pt idx="44">
                  <c:v>4969</c:v>
                </c:pt>
                <c:pt idx="45">
                  <c:v>4973</c:v>
                </c:pt>
                <c:pt idx="46">
                  <c:v>5051</c:v>
                </c:pt>
                <c:pt idx="47">
                  <c:v>5100</c:v>
                </c:pt>
                <c:pt idx="48">
                  <c:v>5120</c:v>
                </c:pt>
                <c:pt idx="49">
                  <c:v>5137</c:v>
                </c:pt>
                <c:pt idx="50">
                  <c:v>5174</c:v>
                </c:pt>
                <c:pt idx="51">
                  <c:v>5175</c:v>
                </c:pt>
                <c:pt idx="52">
                  <c:v>5181</c:v>
                </c:pt>
                <c:pt idx="53">
                  <c:v>5325</c:v>
                </c:pt>
                <c:pt idx="54">
                  <c:v>5383</c:v>
                </c:pt>
                <c:pt idx="55">
                  <c:v>5430</c:v>
                </c:pt>
                <c:pt idx="56">
                  <c:v>5511</c:v>
                </c:pt>
                <c:pt idx="57">
                  <c:v>5619</c:v>
                </c:pt>
                <c:pt idx="58">
                  <c:v>5629</c:v>
                </c:pt>
                <c:pt idx="59">
                  <c:v>5642</c:v>
                </c:pt>
                <c:pt idx="60">
                  <c:v>5647</c:v>
                </c:pt>
                <c:pt idx="61">
                  <c:v>5659</c:v>
                </c:pt>
                <c:pt idx="62">
                  <c:v>5695</c:v>
                </c:pt>
                <c:pt idx="63">
                  <c:v>5700</c:v>
                </c:pt>
                <c:pt idx="64">
                  <c:v>5721</c:v>
                </c:pt>
                <c:pt idx="65">
                  <c:v>5815</c:v>
                </c:pt>
                <c:pt idx="66">
                  <c:v>5824</c:v>
                </c:pt>
                <c:pt idx="67">
                  <c:v>5827</c:v>
                </c:pt>
                <c:pt idx="68">
                  <c:v>5869</c:v>
                </c:pt>
                <c:pt idx="69">
                  <c:v>5871</c:v>
                </c:pt>
                <c:pt idx="70">
                  <c:v>5948</c:v>
                </c:pt>
                <c:pt idx="71">
                  <c:v>6014</c:v>
                </c:pt>
                <c:pt idx="72">
                  <c:v>6124</c:v>
                </c:pt>
                <c:pt idx="73">
                  <c:v>6136</c:v>
                </c:pt>
                <c:pt idx="74">
                  <c:v>6142</c:v>
                </c:pt>
                <c:pt idx="75">
                  <c:v>6158</c:v>
                </c:pt>
                <c:pt idx="76">
                  <c:v>6191</c:v>
                </c:pt>
                <c:pt idx="77">
                  <c:v>6232</c:v>
                </c:pt>
                <c:pt idx="78">
                  <c:v>6259</c:v>
                </c:pt>
                <c:pt idx="79">
                  <c:v>6309</c:v>
                </c:pt>
                <c:pt idx="80">
                  <c:v>6324</c:v>
                </c:pt>
                <c:pt idx="81">
                  <c:v>6510</c:v>
                </c:pt>
                <c:pt idx="82">
                  <c:v>6537</c:v>
                </c:pt>
                <c:pt idx="83">
                  <c:v>6554</c:v>
                </c:pt>
                <c:pt idx="84">
                  <c:v>6555</c:v>
                </c:pt>
                <c:pt idx="85">
                  <c:v>6654</c:v>
                </c:pt>
                <c:pt idx="86">
                  <c:v>6731</c:v>
                </c:pt>
                <c:pt idx="87">
                  <c:v>6822</c:v>
                </c:pt>
                <c:pt idx="88">
                  <c:v>6865</c:v>
                </c:pt>
                <c:pt idx="89">
                  <c:v>6906</c:v>
                </c:pt>
                <c:pt idx="90">
                  <c:v>6920</c:v>
                </c:pt>
                <c:pt idx="91">
                  <c:v>6964</c:v>
                </c:pt>
                <c:pt idx="92">
                  <c:v>6977</c:v>
                </c:pt>
                <c:pt idx="93">
                  <c:v>6988</c:v>
                </c:pt>
                <c:pt idx="94">
                  <c:v>7094</c:v>
                </c:pt>
                <c:pt idx="95">
                  <c:v>7114</c:v>
                </c:pt>
                <c:pt idx="96">
                  <c:v>7137</c:v>
                </c:pt>
                <c:pt idx="97">
                  <c:v>7206</c:v>
                </c:pt>
                <c:pt idx="98">
                  <c:v>7226</c:v>
                </c:pt>
                <c:pt idx="99">
                  <c:v>7322</c:v>
                </c:pt>
                <c:pt idx="100">
                  <c:v>7335</c:v>
                </c:pt>
                <c:pt idx="101">
                  <c:v>7403</c:v>
                </c:pt>
                <c:pt idx="102">
                  <c:v>7408</c:v>
                </c:pt>
                <c:pt idx="103">
                  <c:v>7419</c:v>
                </c:pt>
                <c:pt idx="104">
                  <c:v>7429</c:v>
                </c:pt>
                <c:pt idx="105">
                  <c:v>7434</c:v>
                </c:pt>
                <c:pt idx="106">
                  <c:v>7490</c:v>
                </c:pt>
                <c:pt idx="107">
                  <c:v>7521</c:v>
                </c:pt>
                <c:pt idx="108">
                  <c:v>7563</c:v>
                </c:pt>
                <c:pt idx="109">
                  <c:v>7579</c:v>
                </c:pt>
                <c:pt idx="110">
                  <c:v>7617</c:v>
                </c:pt>
                <c:pt idx="111">
                  <c:v>7626</c:v>
                </c:pt>
                <c:pt idx="112">
                  <c:v>7637</c:v>
                </c:pt>
                <c:pt idx="113">
                  <c:v>7783</c:v>
                </c:pt>
                <c:pt idx="114">
                  <c:v>7818</c:v>
                </c:pt>
                <c:pt idx="115">
                  <c:v>7887</c:v>
                </c:pt>
                <c:pt idx="116">
                  <c:v>7895</c:v>
                </c:pt>
                <c:pt idx="117">
                  <c:v>8051</c:v>
                </c:pt>
                <c:pt idx="118">
                  <c:v>8066</c:v>
                </c:pt>
                <c:pt idx="119">
                  <c:v>8119</c:v>
                </c:pt>
                <c:pt idx="120">
                  <c:v>8165</c:v>
                </c:pt>
                <c:pt idx="121">
                  <c:v>8303</c:v>
                </c:pt>
                <c:pt idx="122">
                  <c:v>8371</c:v>
                </c:pt>
                <c:pt idx="123">
                  <c:v>8413</c:v>
                </c:pt>
                <c:pt idx="124">
                  <c:v>8623</c:v>
                </c:pt>
                <c:pt idx="125">
                  <c:v>8652</c:v>
                </c:pt>
                <c:pt idx="126">
                  <c:v>8681</c:v>
                </c:pt>
                <c:pt idx="127">
                  <c:v>8747</c:v>
                </c:pt>
                <c:pt idx="128">
                  <c:v>8934</c:v>
                </c:pt>
                <c:pt idx="129">
                  <c:v>8958</c:v>
                </c:pt>
                <c:pt idx="130">
                  <c:v>9008</c:v>
                </c:pt>
                <c:pt idx="131">
                  <c:v>9025</c:v>
                </c:pt>
                <c:pt idx="132">
                  <c:v>9235</c:v>
                </c:pt>
                <c:pt idx="133">
                  <c:v>9339</c:v>
                </c:pt>
                <c:pt idx="134">
                  <c:v>9533</c:v>
                </c:pt>
                <c:pt idx="135">
                  <c:v>9542</c:v>
                </c:pt>
                <c:pt idx="136">
                  <c:v>9601</c:v>
                </c:pt>
                <c:pt idx="137">
                  <c:v>9642</c:v>
                </c:pt>
                <c:pt idx="138">
                  <c:v>9700</c:v>
                </c:pt>
                <c:pt idx="139">
                  <c:v>9986</c:v>
                </c:pt>
              </c:numCache>
            </c:numRef>
          </c:xVal>
          <c:yVal>
            <c:numRef>
              <c:f>保管庫!$N$2:$N$141</c:f>
              <c:numCache>
                <c:formatCode>General</c:formatCode>
                <c:ptCount val="140"/>
                <c:pt idx="0">
                  <c:v>1559.9890287323285</c:v>
                </c:pt>
                <c:pt idx="1">
                  <c:v>2486.4533452713599</c:v>
                </c:pt>
                <c:pt idx="2">
                  <c:v>2168.7532565901847</c:v>
                </c:pt>
                <c:pt idx="3">
                  <c:v>1526.1277389059844</c:v>
                </c:pt>
                <c:pt idx="4">
                  <c:v>1398.6608791368308</c:v>
                </c:pt>
                <c:pt idx="5">
                  <c:v>1134.9957787595513</c:v>
                </c:pt>
                <c:pt idx="6">
                  <c:v>1685.4055351353829</c:v>
                </c:pt>
                <c:pt idx="7">
                  <c:v>2243.8073193889886</c:v>
                </c:pt>
                <c:pt idx="8">
                  <c:v>847.43208158829543</c:v>
                </c:pt>
                <c:pt idx="9">
                  <c:v>1673.5974702755721</c:v>
                </c:pt>
                <c:pt idx="10">
                  <c:v>1175.2588895708795</c:v>
                </c:pt>
                <c:pt idx="11">
                  <c:v>1574.342872082887</c:v>
                </c:pt>
                <c:pt idx="12">
                  <c:v>1147.9113064154456</c:v>
                </c:pt>
                <c:pt idx="13">
                  <c:v>1409.5484824098282</c:v>
                </c:pt>
                <c:pt idx="14">
                  <c:v>1875.1735359229249</c:v>
                </c:pt>
                <c:pt idx="15">
                  <c:v>1364.2111064364769</c:v>
                </c:pt>
                <c:pt idx="16">
                  <c:v>971.04397042453616</c:v>
                </c:pt>
                <c:pt idx="17">
                  <c:v>1526.376984470799</c:v>
                </c:pt>
                <c:pt idx="18">
                  <c:v>1465.6780620304439</c:v>
                </c:pt>
                <c:pt idx="19">
                  <c:v>2036.5240961163997</c:v>
                </c:pt>
                <c:pt idx="20">
                  <c:v>1274.7822725907888</c:v>
                </c:pt>
                <c:pt idx="21">
                  <c:v>1628.7431743417999</c:v>
                </c:pt>
                <c:pt idx="22">
                  <c:v>2624.965480368191</c:v>
                </c:pt>
                <c:pt idx="23">
                  <c:v>2589.0026864587221</c:v>
                </c:pt>
                <c:pt idx="24">
                  <c:v>2173.5707317427068</c:v>
                </c:pt>
                <c:pt idx="25">
                  <c:v>1905.0564864001481</c:v>
                </c:pt>
                <c:pt idx="26">
                  <c:v>1702.9990277092145</c:v>
                </c:pt>
                <c:pt idx="27">
                  <c:v>2083.5964172124768</c:v>
                </c:pt>
                <c:pt idx="28">
                  <c:v>1707.0401120066588</c:v>
                </c:pt>
                <c:pt idx="29">
                  <c:v>1654.6890831854982</c:v>
                </c:pt>
                <c:pt idx="30">
                  <c:v>2385.4179770061819</c:v>
                </c:pt>
                <c:pt idx="31">
                  <c:v>2078.0718289751344</c:v>
                </c:pt>
                <c:pt idx="32">
                  <c:v>1733.8735226129668</c:v>
                </c:pt>
                <c:pt idx="33">
                  <c:v>2387.613251806571</c:v>
                </c:pt>
                <c:pt idx="34">
                  <c:v>2026.4631112339396</c:v>
                </c:pt>
                <c:pt idx="35">
                  <c:v>1340.6925476164852</c:v>
                </c:pt>
                <c:pt idx="36">
                  <c:v>2117.0661172534578</c:v>
                </c:pt>
                <c:pt idx="37">
                  <c:v>2395.1615738950868</c:v>
                </c:pt>
                <c:pt idx="38">
                  <c:v>1875.0301551274674</c:v>
                </c:pt>
                <c:pt idx="39">
                  <c:v>1918.3678755047008</c:v>
                </c:pt>
                <c:pt idx="40">
                  <c:v>2490.4907418996791</c:v>
                </c:pt>
                <c:pt idx="41">
                  <c:v>2502.7599172218361</c:v>
                </c:pt>
                <c:pt idx="42">
                  <c:v>2165.4055899518171</c:v>
                </c:pt>
                <c:pt idx="43">
                  <c:v>2773.5414999376749</c:v>
                </c:pt>
                <c:pt idx="44">
                  <c:v>2553.96211872808</c:v>
                </c:pt>
                <c:pt idx="45">
                  <c:v>2461.4760272861399</c:v>
                </c:pt>
                <c:pt idx="46">
                  <c:v>2171.3832229788964</c:v>
                </c:pt>
                <c:pt idx="47">
                  <c:v>1942.6084688190965</c:v>
                </c:pt>
                <c:pt idx="48">
                  <c:v>2053.2000158560845</c:v>
                </c:pt>
                <c:pt idx="49">
                  <c:v>2658.7433370203116</c:v>
                </c:pt>
                <c:pt idx="50">
                  <c:v>2628.6184783990302</c:v>
                </c:pt>
                <c:pt idx="51">
                  <c:v>2129.1605223774559</c:v>
                </c:pt>
                <c:pt idx="52">
                  <c:v>2303.8097734527801</c:v>
                </c:pt>
                <c:pt idx="53">
                  <c:v>2144.2550333706254</c:v>
                </c:pt>
                <c:pt idx="54">
                  <c:v>2432.0776399261222</c:v>
                </c:pt>
                <c:pt idx="55">
                  <c:v>2410.1043393357031</c:v>
                </c:pt>
                <c:pt idx="56">
                  <c:v>1866.9320491385668</c:v>
                </c:pt>
                <c:pt idx="57">
                  <c:v>2613.871465312011</c:v>
                </c:pt>
                <c:pt idx="58">
                  <c:v>2649.8530443892196</c:v>
                </c:pt>
                <c:pt idx="59">
                  <c:v>1532.3802360781758</c:v>
                </c:pt>
                <c:pt idx="60">
                  <c:v>2282.0028606437145</c:v>
                </c:pt>
                <c:pt idx="61">
                  <c:v>1987.146855106103</c:v>
                </c:pt>
                <c:pt idx="62">
                  <c:v>2446.4552729218285</c:v>
                </c:pt>
                <c:pt idx="63">
                  <c:v>2635.0128963416164</c:v>
                </c:pt>
                <c:pt idx="64">
                  <c:v>2029.2516975387325</c:v>
                </c:pt>
                <c:pt idx="65">
                  <c:v>3105.4408005256964</c:v>
                </c:pt>
                <c:pt idx="66">
                  <c:v>2235.5615498492289</c:v>
                </c:pt>
                <c:pt idx="67">
                  <c:v>2561.9081476658421</c:v>
                </c:pt>
                <c:pt idx="68">
                  <c:v>2666.9180939946996</c:v>
                </c:pt>
                <c:pt idx="69">
                  <c:v>1927.2401165363583</c:v>
                </c:pt>
                <c:pt idx="70">
                  <c:v>1897.7066317672163</c:v>
                </c:pt>
                <c:pt idx="71">
                  <c:v>2594.9933278563362</c:v>
                </c:pt>
                <c:pt idx="72">
                  <c:v>2148.8306249304305</c:v>
                </c:pt>
                <c:pt idx="73">
                  <c:v>2082.8957231700342</c:v>
                </c:pt>
                <c:pt idx="74">
                  <c:v>2711.9018775836475</c:v>
                </c:pt>
                <c:pt idx="75">
                  <c:v>2147.0850319077258</c:v>
                </c:pt>
                <c:pt idx="76">
                  <c:v>2289.5152415934795</c:v>
                </c:pt>
                <c:pt idx="77">
                  <c:v>2703.0783690149897</c:v>
                </c:pt>
                <c:pt idx="78">
                  <c:v>2237.4011887275487</c:v>
                </c:pt>
                <c:pt idx="79">
                  <c:v>2576.6423094578445</c:v>
                </c:pt>
                <c:pt idx="80">
                  <c:v>2104.3335301943998</c:v>
                </c:pt>
                <c:pt idx="81">
                  <c:v>1400.5673759655535</c:v>
                </c:pt>
                <c:pt idx="82">
                  <c:v>2461.4171094800777</c:v>
                </c:pt>
                <c:pt idx="83">
                  <c:v>1945.7736103050804</c:v>
                </c:pt>
                <c:pt idx="84">
                  <c:v>2290.3526122724697</c:v>
                </c:pt>
                <c:pt idx="85">
                  <c:v>2088.348915804449</c:v>
                </c:pt>
                <c:pt idx="86">
                  <c:v>2522.4648306839058</c:v>
                </c:pt>
                <c:pt idx="87">
                  <c:v>2622.3968362056144</c:v>
                </c:pt>
                <c:pt idx="88">
                  <c:v>2375.3614290109217</c:v>
                </c:pt>
                <c:pt idx="89">
                  <c:v>2849.5900846463533</c:v>
                </c:pt>
                <c:pt idx="90">
                  <c:v>2100.1839479982405</c:v>
                </c:pt>
                <c:pt idx="91">
                  <c:v>2975.1482646281274</c:v>
                </c:pt>
                <c:pt idx="92">
                  <c:v>2360.9428029194332</c:v>
                </c:pt>
                <c:pt idx="93">
                  <c:v>1801.9272713127941</c:v>
                </c:pt>
                <c:pt idx="94">
                  <c:v>2288.0752191879965</c:v>
                </c:pt>
                <c:pt idx="95">
                  <c:v>2400.9454241554258</c:v>
                </c:pt>
                <c:pt idx="96">
                  <c:v>2677.651720909194</c:v>
                </c:pt>
                <c:pt idx="97">
                  <c:v>2463.3145072207667</c:v>
                </c:pt>
                <c:pt idx="98">
                  <c:v>2502.955344363198</c:v>
                </c:pt>
                <c:pt idx="99">
                  <c:v>2012.6424237217593</c:v>
                </c:pt>
                <c:pt idx="100">
                  <c:v>2253.5058363943872</c:v>
                </c:pt>
                <c:pt idx="101">
                  <c:v>2977.9650666928114</c:v>
                </c:pt>
                <c:pt idx="102">
                  <c:v>2246.9426956224888</c:v>
                </c:pt>
                <c:pt idx="103">
                  <c:v>2317.2334452065938</c:v>
                </c:pt>
                <c:pt idx="104">
                  <c:v>2197.9333295147831</c:v>
                </c:pt>
                <c:pt idx="105">
                  <c:v>1982.961150468504</c:v>
                </c:pt>
                <c:pt idx="106">
                  <c:v>2454.6533430182349</c:v>
                </c:pt>
                <c:pt idx="107">
                  <c:v>2234.7628241341845</c:v>
                </c:pt>
                <c:pt idx="108">
                  <c:v>2523.7284879740619</c:v>
                </c:pt>
                <c:pt idx="109">
                  <c:v>2943.8825492752703</c:v>
                </c:pt>
                <c:pt idx="110">
                  <c:v>2427.888524399264</c:v>
                </c:pt>
                <c:pt idx="111">
                  <c:v>2318.4980750631998</c:v>
                </c:pt>
                <c:pt idx="112">
                  <c:v>2268.3332682143887</c:v>
                </c:pt>
                <c:pt idx="113">
                  <c:v>2829.3985554076862</c:v>
                </c:pt>
                <c:pt idx="114">
                  <c:v>2689.1206989180696</c:v>
                </c:pt>
                <c:pt idx="115">
                  <c:v>2498.6651900576294</c:v>
                </c:pt>
                <c:pt idx="116">
                  <c:v>2479.8653098252612</c:v>
                </c:pt>
                <c:pt idx="117">
                  <c:v>1937.0441014780486</c:v>
                </c:pt>
                <c:pt idx="118">
                  <c:v>2227.7054388964589</c:v>
                </c:pt>
                <c:pt idx="119">
                  <c:v>2340.9865778662502</c:v>
                </c:pt>
                <c:pt idx="120">
                  <c:v>2120.5094579530719</c:v>
                </c:pt>
                <c:pt idx="121">
                  <c:v>2948.7167620245655</c:v>
                </c:pt>
                <c:pt idx="122">
                  <c:v>2676.9099513166325</c:v>
                </c:pt>
                <c:pt idx="123">
                  <c:v>2354.4724047161963</c:v>
                </c:pt>
                <c:pt idx="124">
                  <c:v>2676.0023822573557</c:v>
                </c:pt>
                <c:pt idx="125">
                  <c:v>2488.7838893198523</c:v>
                </c:pt>
                <c:pt idx="126">
                  <c:v>2562.5221779280514</c:v>
                </c:pt>
                <c:pt idx="127">
                  <c:v>2684.0210780010002</c:v>
                </c:pt>
                <c:pt idx="128">
                  <c:v>2027.9487097177166</c:v>
                </c:pt>
                <c:pt idx="129">
                  <c:v>2134.5431664995353</c:v>
                </c:pt>
                <c:pt idx="130">
                  <c:v>2549.8309154842791</c:v>
                </c:pt>
                <c:pt idx="131">
                  <c:v>2893.3769239785915</c:v>
                </c:pt>
                <c:pt idx="132">
                  <c:v>2519.8153419729438</c:v>
                </c:pt>
                <c:pt idx="133">
                  <c:v>2690.3254778561036</c:v>
                </c:pt>
                <c:pt idx="134">
                  <c:v>2671.0701830377775</c:v>
                </c:pt>
                <c:pt idx="135">
                  <c:v>3112.7460893189204</c:v>
                </c:pt>
                <c:pt idx="136">
                  <c:v>2851.2396024986879</c:v>
                </c:pt>
                <c:pt idx="137">
                  <c:v>2927.4462266393944</c:v>
                </c:pt>
                <c:pt idx="138">
                  <c:v>2569.2646351418257</c:v>
                </c:pt>
                <c:pt idx="139">
                  <c:v>3490.4809831607167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67-4669-B09D-F7E9C01A7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5182352"/>
        <c:axId val="1235179856"/>
      </c:scatterChart>
      <c:valAx>
        <c:axId val="1235182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35179856"/>
        <c:crosses val="autoZero"/>
        <c:crossBetween val="midCat"/>
      </c:valAx>
      <c:valAx>
        <c:axId val="123517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35182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5</xdr:row>
      <xdr:rowOff>225425</xdr:rowOff>
    </xdr:from>
    <xdr:to>
      <xdr:col>21</xdr:col>
      <xdr:colOff>609600</xdr:colOff>
      <xdr:row>17</xdr:row>
      <xdr:rowOff>149225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F002761-1D07-4BBB-8D9A-0B936971FF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0127E-2153-4E6C-93A1-389685E6E6C3}">
  <dimension ref="A1:IT1812"/>
  <sheetViews>
    <sheetView tabSelected="1" workbookViewId="0">
      <selection activeCell="D10" sqref="D10"/>
    </sheetView>
  </sheetViews>
  <sheetFormatPr defaultRowHeight="18" x14ac:dyDescent="0.55000000000000004"/>
  <cols>
    <col min="4" max="4" width="9.4140625" bestFit="1" customWidth="1"/>
    <col min="6" max="6" width="10.1640625" style="1" bestFit="1" customWidth="1"/>
    <col min="7" max="9" width="8.6640625" style="1"/>
    <col min="11" max="11" width="8.6640625" customWidth="1"/>
    <col min="14" max="15" width="8.6640625" customWidth="1"/>
    <col min="16" max="16" width="8.6640625" style="2" customWidth="1"/>
    <col min="17" max="19" width="8.6640625" customWidth="1"/>
    <col min="20" max="20" width="8.6640625" style="2" customWidth="1"/>
    <col min="21" max="23" width="8.6640625" customWidth="1"/>
    <col min="24" max="24" width="8.6640625" style="2" customWidth="1"/>
    <col min="31" max="31" width="8.6640625" style="2"/>
    <col min="38" max="38" width="8.75" style="2" customWidth="1"/>
    <col min="45" max="45" width="8.6640625" style="2"/>
    <col min="52" max="52" width="8.6640625" style="2"/>
    <col min="59" max="59" width="8.9140625" style="2" bestFit="1" customWidth="1"/>
    <col min="66" max="66" width="8.6640625" style="2"/>
    <col min="73" max="73" width="8.6640625" style="2"/>
    <col min="80" max="80" width="9.1640625" style="2" customWidth="1"/>
    <col min="87" max="87" width="8.75" style="2" customWidth="1"/>
    <col min="94" max="94" width="8.58203125" style="2" customWidth="1"/>
    <col min="101" max="101" width="8.83203125" style="2" customWidth="1"/>
    <col min="108" max="108" width="8.83203125" style="2" customWidth="1"/>
    <col min="115" max="115" width="8.83203125" style="2" customWidth="1"/>
    <col min="122" max="122" width="8.83203125" style="2" customWidth="1"/>
    <col min="129" max="129" width="8.83203125" style="2" customWidth="1"/>
    <col min="136" max="136" width="8.83203125" style="2" customWidth="1"/>
    <col min="143" max="143" width="8.83203125" style="2" customWidth="1"/>
    <col min="150" max="150" width="8.83203125" style="2" customWidth="1"/>
    <col min="157" max="157" width="8.83203125" style="2" customWidth="1"/>
    <col min="164" max="164" width="8.83203125" style="2" customWidth="1"/>
    <col min="171" max="171" width="8.83203125" style="2" customWidth="1"/>
    <col min="178" max="178" width="8.83203125" style="2" customWidth="1"/>
    <col min="185" max="185" width="8.83203125" style="2" customWidth="1"/>
    <col min="192" max="192" width="8.83203125" style="2" customWidth="1"/>
    <col min="199" max="199" width="8.83203125" style="2" customWidth="1"/>
    <col min="206" max="206" width="8.83203125" style="2" customWidth="1"/>
    <col min="213" max="213" width="8.83203125" style="2" customWidth="1"/>
    <col min="220" max="220" width="8.83203125" style="2" customWidth="1"/>
    <col min="227" max="227" width="8.83203125" style="2" customWidth="1"/>
    <col min="234" max="234" width="8.83203125" style="2" customWidth="1"/>
    <col min="241" max="241" width="8.83203125" style="2" customWidth="1"/>
    <col min="248" max="248" width="8.83203125" style="2" customWidth="1"/>
  </cols>
  <sheetData>
    <row r="1" spans="1:254" x14ac:dyDescent="0.55000000000000004">
      <c r="A1">
        <v>0</v>
      </c>
      <c r="C1" t="s">
        <v>56</v>
      </c>
      <c r="D1" t="s">
        <v>57</v>
      </c>
      <c r="F1" s="1" t="s">
        <v>52</v>
      </c>
      <c r="G1" s="1" t="s">
        <v>53</v>
      </c>
      <c r="H1" s="1" t="s">
        <v>54</v>
      </c>
      <c r="I1" s="1" t="s">
        <v>55</v>
      </c>
      <c r="K1">
        <v>1</v>
      </c>
      <c r="L1">
        <f>MOD(LEN($D$2)-K1,6)</f>
        <v>5</v>
      </c>
      <c r="M1" t="str">
        <f t="shared" ref="M1:M64" si="0">MID(D$2,$K1,1)</f>
        <v>0</v>
      </c>
      <c r="N1" t="str">
        <f>IF(EXACT(M1,$A$1)=TRUE,"コア",IF(EXACT(M1,$A$2)=TRUE,"ボスコア"))</f>
        <v>コア</v>
      </c>
      <c r="P1" s="2" t="s">
        <v>59</v>
      </c>
      <c r="R1">
        <v>226</v>
      </c>
      <c r="S1">
        <v>0</v>
      </c>
      <c r="T1" s="2" t="s">
        <v>60</v>
      </c>
      <c r="V1">
        <v>0</v>
      </c>
      <c r="W1">
        <v>0</v>
      </c>
      <c r="X1" s="2" t="s">
        <v>58</v>
      </c>
      <c r="Z1">
        <v>293</v>
      </c>
      <c r="AA1">
        <v>0</v>
      </c>
      <c r="AB1">
        <v>50</v>
      </c>
      <c r="AC1">
        <v>10</v>
      </c>
      <c r="AD1">
        <v>50</v>
      </c>
      <c r="AE1" s="2" t="s">
        <v>64</v>
      </c>
      <c r="AJ1">
        <v>10</v>
      </c>
      <c r="AK1">
        <v>50</v>
      </c>
      <c r="AL1" s="2" t="s">
        <v>72</v>
      </c>
      <c r="AN1">
        <v>20</v>
      </c>
      <c r="AO1">
        <v>54</v>
      </c>
      <c r="AP1">
        <v>0</v>
      </c>
      <c r="AQ1">
        <v>54</v>
      </c>
      <c r="AR1">
        <v>6</v>
      </c>
      <c r="AS1" s="2" t="s">
        <v>65</v>
      </c>
      <c r="AU1">
        <v>283</v>
      </c>
      <c r="AV1">
        <v>0</v>
      </c>
      <c r="AW1">
        <v>50</v>
      </c>
      <c r="AX1">
        <v>10</v>
      </c>
      <c r="AY1">
        <v>50</v>
      </c>
      <c r="AZ1" s="2" t="s">
        <v>73</v>
      </c>
      <c r="BE1">
        <v>35</v>
      </c>
      <c r="BF1">
        <v>35</v>
      </c>
      <c r="BG1" s="2" t="s">
        <v>74</v>
      </c>
      <c r="BI1">
        <v>315</v>
      </c>
      <c r="BJ1">
        <v>20</v>
      </c>
      <c r="BK1">
        <v>68</v>
      </c>
      <c r="BL1">
        <v>10</v>
      </c>
      <c r="BM1">
        <v>50</v>
      </c>
      <c r="BN1" s="2" t="s">
        <v>75</v>
      </c>
      <c r="BS1">
        <v>50</v>
      </c>
      <c r="BT1">
        <v>-60</v>
      </c>
      <c r="BU1" s="2" t="s">
        <v>76</v>
      </c>
      <c r="BW1">
        <v>0</v>
      </c>
      <c r="BX1">
        <v>262</v>
      </c>
      <c r="BY1">
        <v>0</v>
      </c>
      <c r="BZ1">
        <v>50</v>
      </c>
      <c r="CA1">
        <v>-60</v>
      </c>
      <c r="CB1" s="2" t="s">
        <v>77</v>
      </c>
      <c r="CD1">
        <v>356</v>
      </c>
      <c r="CE1">
        <v>19</v>
      </c>
      <c r="CF1">
        <v>175</v>
      </c>
      <c r="CG1">
        <v>10</v>
      </c>
      <c r="CH1">
        <v>50</v>
      </c>
      <c r="CI1" s="2" t="s">
        <v>78</v>
      </c>
      <c r="CK1">
        <v>356</v>
      </c>
      <c r="CL1">
        <v>72</v>
      </c>
      <c r="CM1">
        <v>228</v>
      </c>
      <c r="CN1">
        <v>10</v>
      </c>
      <c r="CO1">
        <v>50</v>
      </c>
      <c r="CP1" s="2" t="s">
        <v>80</v>
      </c>
      <c r="CU1">
        <v>10</v>
      </c>
      <c r="CV1">
        <v>50</v>
      </c>
      <c r="CW1" s="2" t="s">
        <v>81</v>
      </c>
      <c r="DB1">
        <v>88</v>
      </c>
      <c r="DC1">
        <v>56</v>
      </c>
      <c r="DD1" s="2" t="s">
        <v>82</v>
      </c>
      <c r="DF1">
        <v>5</v>
      </c>
      <c r="DG1">
        <v>54</v>
      </c>
      <c r="DH1">
        <v>187</v>
      </c>
      <c r="DI1">
        <v>10</v>
      </c>
      <c r="DJ1">
        <v>50</v>
      </c>
      <c r="DK1" s="2" t="s">
        <v>83</v>
      </c>
      <c r="DM1">
        <v>0</v>
      </c>
      <c r="DN1">
        <v>335</v>
      </c>
      <c r="DO1">
        <v>0</v>
      </c>
      <c r="DP1">
        <v>50</v>
      </c>
      <c r="DQ1">
        <v>-60</v>
      </c>
      <c r="DR1" s="2" t="s">
        <v>84</v>
      </c>
      <c r="DT1">
        <v>183</v>
      </c>
      <c r="DU1">
        <v>26</v>
      </c>
      <c r="DV1">
        <v>120</v>
      </c>
      <c r="DW1">
        <v>10</v>
      </c>
      <c r="DX1">
        <v>50</v>
      </c>
      <c r="DY1" s="2" t="s">
        <v>85</v>
      </c>
      <c r="EA1">
        <v>25</v>
      </c>
      <c r="EB1">
        <v>0</v>
      </c>
      <c r="EC1">
        <v>349</v>
      </c>
      <c r="ED1">
        <v>174</v>
      </c>
      <c r="EE1">
        <v>0</v>
      </c>
      <c r="EF1" s="2" t="s">
        <v>86</v>
      </c>
      <c r="EH1">
        <v>25</v>
      </c>
      <c r="EI1">
        <v>0</v>
      </c>
      <c r="EJ1">
        <v>349</v>
      </c>
      <c r="EK1">
        <v>10</v>
      </c>
      <c r="EL1">
        <v>50</v>
      </c>
      <c r="EM1" s="2" t="s">
        <v>87</v>
      </c>
      <c r="EO1">
        <v>330</v>
      </c>
      <c r="EP1">
        <v>43</v>
      </c>
      <c r="EQ1">
        <v>64</v>
      </c>
      <c r="ER1">
        <v>10</v>
      </c>
      <c r="ES1">
        <v>50</v>
      </c>
      <c r="ET1" s="2" t="s">
        <v>88</v>
      </c>
      <c r="EV1">
        <v>325</v>
      </c>
      <c r="EW1">
        <v>320</v>
      </c>
      <c r="EX1">
        <v>0</v>
      </c>
      <c r="FA1" s="2" t="s">
        <v>89</v>
      </c>
      <c r="FF1">
        <v>21</v>
      </c>
      <c r="FG1">
        <v>-89</v>
      </c>
      <c r="FH1" s="2" t="s">
        <v>90</v>
      </c>
      <c r="FM1">
        <v>10</v>
      </c>
      <c r="FN1">
        <v>50</v>
      </c>
      <c r="FO1" s="2" t="s">
        <v>91</v>
      </c>
      <c r="FQ1">
        <v>305</v>
      </c>
      <c r="FR1">
        <v>345</v>
      </c>
      <c r="FS1">
        <v>8</v>
      </c>
      <c r="FV1" s="2" t="s">
        <v>92</v>
      </c>
      <c r="GA1">
        <v>10</v>
      </c>
      <c r="GB1">
        <v>50</v>
      </c>
      <c r="GC1" s="2" t="s">
        <v>93</v>
      </c>
      <c r="GH1">
        <v>15</v>
      </c>
      <c r="GI1">
        <v>0</v>
      </c>
      <c r="GJ1" s="2" t="s">
        <v>94</v>
      </c>
      <c r="GO1">
        <v>10</v>
      </c>
      <c r="GP1">
        <v>50</v>
      </c>
      <c r="GQ1" s="2" t="s">
        <v>95</v>
      </c>
      <c r="GS1">
        <v>0</v>
      </c>
      <c r="GT1">
        <v>317</v>
      </c>
      <c r="GU1">
        <v>142</v>
      </c>
      <c r="GV1">
        <v>130</v>
      </c>
      <c r="GW1">
        <v>30</v>
      </c>
      <c r="GX1" s="2" t="s">
        <v>96</v>
      </c>
      <c r="HC1">
        <v>10</v>
      </c>
      <c r="HD1">
        <v>50</v>
      </c>
      <c r="HE1" s="2" t="s">
        <v>97</v>
      </c>
      <c r="HJ1">
        <v>50</v>
      </c>
      <c r="HK1">
        <v>-60</v>
      </c>
      <c r="HL1" s="2" t="s">
        <v>98</v>
      </c>
      <c r="HQ1">
        <v>10</v>
      </c>
      <c r="HR1">
        <v>50</v>
      </c>
      <c r="HS1" s="2" t="s">
        <v>99</v>
      </c>
      <c r="HX1">
        <v>10</v>
      </c>
      <c r="HY1">
        <v>50</v>
      </c>
      <c r="HZ1" s="2" t="s">
        <v>100</v>
      </c>
      <c r="IE1">
        <v>58</v>
      </c>
      <c r="IF1">
        <v>-71</v>
      </c>
      <c r="IG1" s="2" t="s">
        <v>101</v>
      </c>
      <c r="IL1">
        <v>10</v>
      </c>
      <c r="IM1">
        <v>50</v>
      </c>
      <c r="IN1" s="2" t="s">
        <v>102</v>
      </c>
      <c r="IS1">
        <v>50</v>
      </c>
      <c r="IT1">
        <v>-60</v>
      </c>
    </row>
    <row r="2" spans="1:254" x14ac:dyDescent="0.55000000000000004">
      <c r="A2">
        <v>1</v>
      </c>
      <c r="C2">
        <v>1</v>
      </c>
      <c r="D2" s="11" t="s">
        <v>1092</v>
      </c>
      <c r="F2" s="1" t="str">
        <f>N1</f>
        <v>コア</v>
      </c>
      <c r="H2" s="1">
        <f>ROUND((RIGHT((SUM(N2:N6)-52058),6)-RIGHT((SUM(N2:N6)-52058),3))/1000,3)</f>
        <v>226</v>
      </c>
      <c r="I2" s="1">
        <f>ROUND(RIGHT((SUM(N2:N6)-52058),3),3)</f>
        <v>276</v>
      </c>
      <c r="K2">
        <v>2</v>
      </c>
      <c r="L2">
        <f t="shared" ref="L2:L65" si="1">MOD(LEN($D$2)-K2,6)</f>
        <v>4</v>
      </c>
      <c r="M2" t="str">
        <f t="shared" si="0"/>
        <v>0</v>
      </c>
      <c r="N2">
        <f>IF(EXACT(M2,$A$1)=TRUE,0,IF(EXACT(M2,$A$2)=TRUE,1,IF(EXACT(M2,$A$3)=TRUE,2,IF(EXACT(M2,$A$4)=TRUE,3,IF(EXACT(M2,$A$5)=TRUE,4,IF(EXACT(M2,$A$6)=TRUE,5,IF(EXACT(M2,$A$7)=TRUE,6,IF(EXACT(M2,$A$8)=TRUE,7,IF(EXACT(M2,$A$9)=TRUE,8,IF(EXACT(M2,$A$10)=TRUE,9,IF(EXACT(M2,$A$11)=TRUE,10,IF(EXACT(M2,$A$12)=TRUE,11,IF(EXACT(M2,$A$13)=TRUE,12,IF(EXACT(M2,$A$14)=TRUE,13,IF(EXACT(M2,$A$15)=TRUE,14,IF(EXACT(M2,$A$16)=TRUE,15,IF(EXACT(M2,$A$17)=TRUE,16,IF(EXACT(M2,$A$18)=TRUE,17,IF(EXACT(M2,$A$19)=TRUE,18,IF(EXACT(M2,$A$20)=TRUE,19,IF(EXACT(M2,$A$21)=TRUE,20,IF(EXACT(M2,$A$22)=TRUE,21,IF(EXACT(M2,$A$23)=TRUE,22,IF(EXACT(M2,$A$24)=TRUE,23,IF(EXACT(M2,$A$25)=TRUE,24,IF(EXACT(M2,$A$26)=TRUE,25,IF(EXACT(M2,$A$27)=TRUE,26,IF(EXACT(M2,$A$28)=TRUE,27,IF(EXACT(M2,$A$29)=TRUE,28,IF(EXACT(M2,$A$30)=TRUE,29,IF(EXACT(M2,$A$31)=TRUE,30,IF(EXACT(M2,$A$32)=TRUE,31,IF(EXACT(M2,$A$33)=TRUE,32,IF(EXACT(M2,$A$34)=TRUE,33,IF(EXACT(M2,$A$35)=TRUE,34,IF(EXACT(M2,$A$36)=TRUE,35,IF(EXACT(M2,$A$37)=TRUE,36,IF(EXACT(M2,$A$38)=TRUE,37,IF(EXACT(M2,$A$39)=TRUE,38,IF(EXACT(M2,$A$40)=TRUE,39,IF(EXACT(M2,$A$41)=TRUE,40,IF(EXACT(M2,$A$42)=TRUE,41,IF(EXACT(M2,$A$43)=TRUE,42,IF(EXACT(M2,$A$44)=TRUE,43,IF(EXACT(M2,$A$45)=TRUE,44,IF(EXACT(M2,$A$46)=TRUE,45,IF(EXACT(M2,$A$47)=TRUE,46,IF(EXACT(M2,$A$48)=TRUE,47,IF(EXACT(M2,$A$49)=TRUE,48,IF(EXACT(M2,$A$50)=TRUE,49,IF(EXACT(M2,$A$51)=TRUE,50,IF(EXACT(M2,$A$52)=TRUE,51,IF(EXACT(M2,$A$53)=TRUE,52,IF(EXACT(M2,$A$54)=TRUE,53,IF(EXACT(M2,$A$55)=TRUE,54,IF(EXACT(M2,$A$56)=TRUE,55,IF(EXACT(M2,$A$57)=TRUE,56,IF(EXACT(M2,$A$58)=TRUE,57,IF(EXACT(M2,$A$59)=TRUE,58,IF(EXACT(M2,$A$60)=TRUE,59,IF(EXACT(M2,$A$61)=TRUE,60,IF(EXACT(M2,$A$62)=TRUE,61))))))))))))))))))))))))))))))))))))))))))))))))))))))))))))))*61^$L2</f>
        <v>0</v>
      </c>
      <c r="Q2" cm="1">
        <f t="array" ref="Q2">IF($F2="コア",MIN((($H2-R:R)^2+($I2-S:S)^2)^0.5),"")</f>
        <v>256.84431081883048</v>
      </c>
      <c r="R2">
        <v>14</v>
      </c>
      <c r="S2">
        <v>131</v>
      </c>
      <c r="U2" t="str" cm="1">
        <f t="array" ref="U2">IF($F2="ボスコア",MIN(($H2-V:V)^2+($I2-W:W)^2),"")</f>
        <v/>
      </c>
      <c r="Z2">
        <v>345</v>
      </c>
      <c r="AA2">
        <v>0</v>
      </c>
      <c r="AB2">
        <v>50</v>
      </c>
      <c r="AC2">
        <v>12</v>
      </c>
      <c r="AD2">
        <v>-11</v>
      </c>
      <c r="AJ2">
        <v>40</v>
      </c>
      <c r="AK2">
        <v>-10</v>
      </c>
      <c r="AN2">
        <v>315</v>
      </c>
      <c r="AO2">
        <v>294</v>
      </c>
      <c r="AP2">
        <v>45</v>
      </c>
      <c r="AQ2">
        <v>68</v>
      </c>
      <c r="AR2">
        <v>45</v>
      </c>
      <c r="AU2">
        <v>353</v>
      </c>
      <c r="AV2">
        <v>230</v>
      </c>
      <c r="AW2">
        <v>46</v>
      </c>
      <c r="AX2">
        <v>12</v>
      </c>
      <c r="AY2">
        <v>-11</v>
      </c>
      <c r="BE2">
        <v>24</v>
      </c>
      <c r="BF2">
        <v>90</v>
      </c>
      <c r="BI2">
        <v>350</v>
      </c>
      <c r="BJ2">
        <v>245</v>
      </c>
      <c r="BK2">
        <v>0</v>
      </c>
      <c r="BL2">
        <v>12</v>
      </c>
      <c r="BM2">
        <v>-11</v>
      </c>
      <c r="BS2">
        <v>130</v>
      </c>
      <c r="BT2">
        <v>30</v>
      </c>
      <c r="BW2">
        <v>0</v>
      </c>
      <c r="BX2">
        <v>325</v>
      </c>
      <c r="BY2">
        <v>0</v>
      </c>
      <c r="BZ2">
        <v>130</v>
      </c>
      <c r="CA2">
        <v>30</v>
      </c>
      <c r="CD2">
        <v>4</v>
      </c>
      <c r="CE2">
        <v>14</v>
      </c>
      <c r="CF2">
        <v>180</v>
      </c>
      <c r="CG2">
        <v>12</v>
      </c>
      <c r="CH2">
        <v>-11</v>
      </c>
      <c r="CK2">
        <v>358</v>
      </c>
      <c r="CL2">
        <v>20</v>
      </c>
      <c r="CM2">
        <v>199</v>
      </c>
      <c r="CN2">
        <v>12</v>
      </c>
      <c r="CO2">
        <v>-11</v>
      </c>
      <c r="CU2">
        <v>-14</v>
      </c>
      <c r="CV2">
        <v>-41</v>
      </c>
      <c r="DB2">
        <v>75</v>
      </c>
      <c r="DC2">
        <v>11</v>
      </c>
      <c r="DF2">
        <v>0</v>
      </c>
      <c r="DG2">
        <v>0</v>
      </c>
      <c r="DH2">
        <v>349</v>
      </c>
      <c r="DI2">
        <v>12</v>
      </c>
      <c r="DJ2">
        <v>-11</v>
      </c>
      <c r="DM2">
        <v>0</v>
      </c>
      <c r="DN2">
        <v>220</v>
      </c>
      <c r="DO2">
        <v>349</v>
      </c>
      <c r="DP2">
        <v>130</v>
      </c>
      <c r="DQ2">
        <v>30</v>
      </c>
      <c r="DW2">
        <v>12</v>
      </c>
      <c r="DX2">
        <v>-11</v>
      </c>
      <c r="EA2">
        <v>345</v>
      </c>
      <c r="EB2">
        <v>348</v>
      </c>
      <c r="EC2">
        <v>0</v>
      </c>
      <c r="EH2">
        <v>345</v>
      </c>
      <c r="EI2">
        <v>348</v>
      </c>
      <c r="EJ2">
        <v>0</v>
      </c>
      <c r="EK2">
        <v>12</v>
      </c>
      <c r="EL2">
        <v>-11</v>
      </c>
      <c r="EO2">
        <v>329</v>
      </c>
      <c r="EP2">
        <v>55</v>
      </c>
      <c r="EQ2">
        <v>63</v>
      </c>
      <c r="ER2">
        <v>12</v>
      </c>
      <c r="ES2">
        <v>-11</v>
      </c>
      <c r="EV2">
        <v>270</v>
      </c>
      <c r="EW2">
        <v>20</v>
      </c>
      <c r="EX2">
        <v>68</v>
      </c>
      <c r="FF2">
        <v>-15</v>
      </c>
      <c r="FG2">
        <v>-93</v>
      </c>
      <c r="FM2">
        <v>12</v>
      </c>
      <c r="FN2">
        <v>-11</v>
      </c>
      <c r="FQ2">
        <v>270</v>
      </c>
      <c r="FR2">
        <v>20</v>
      </c>
      <c r="FS2">
        <v>68</v>
      </c>
      <c r="GA2">
        <v>12</v>
      </c>
      <c r="GB2">
        <v>-11</v>
      </c>
      <c r="GH2">
        <v>28</v>
      </c>
      <c r="GI2">
        <v>91</v>
      </c>
      <c r="GO2">
        <v>12</v>
      </c>
      <c r="GP2">
        <v>-11</v>
      </c>
      <c r="GS2">
        <v>0</v>
      </c>
      <c r="GT2">
        <v>253</v>
      </c>
      <c r="GU2">
        <v>260</v>
      </c>
      <c r="GV2">
        <v>130</v>
      </c>
      <c r="GW2">
        <v>-60</v>
      </c>
      <c r="HC2">
        <v>12</v>
      </c>
      <c r="HD2">
        <v>-11</v>
      </c>
      <c r="HJ2">
        <v>130</v>
      </c>
      <c r="HK2">
        <v>30</v>
      </c>
      <c r="HQ2">
        <v>12</v>
      </c>
      <c r="HR2">
        <v>-11</v>
      </c>
      <c r="HX2">
        <v>12</v>
      </c>
      <c r="HY2">
        <v>-11</v>
      </c>
      <c r="IE2">
        <v>87</v>
      </c>
      <c r="IF2">
        <v>-26</v>
      </c>
      <c r="IL2">
        <v>12</v>
      </c>
      <c r="IM2">
        <v>-11</v>
      </c>
      <c r="IS2">
        <v>130</v>
      </c>
      <c r="IT2">
        <v>30</v>
      </c>
    </row>
    <row r="3" spans="1:254" x14ac:dyDescent="0.55000000000000004">
      <c r="A3">
        <v>2</v>
      </c>
      <c r="F3" s="1" t="str" cm="1">
        <f t="array" ref="F3">INDEX(N:N,ROW()*6-11)</f>
        <v>癒玉</v>
      </c>
      <c r="G3" s="1">
        <f>ROUND((RIGHT((SUM(INDEX($N:$N,ROW()*6-10):INDEX($N:$N,ROW()*6-6))-16020),9)-RIGHT((SUM(INDEX($N:$N,ROW()*6-10):INDEX($N:$N,ROW()*6-6))-16020),6)-RIGHT((SUM(INDEX($N:$N,ROW()*6-10):INDEX($N:$N,ROW()*6-6))-16020),3))/1000000,3)</f>
        <v>324</v>
      </c>
      <c r="H3" s="1">
        <f>ROUND((RIGHT((SUM(INDEX($N:$N,ROW()*6-10):INDEX($N:$N,ROW()*6-6))-16020),6)-RIGHT((SUM(INDEX($N:$N,ROW()*6-10):INDEX($N:$N,ROW()*6-6))-16020),3))/1000,3)</f>
        <v>208</v>
      </c>
      <c r="I3" s="1">
        <f>ROUND((RIGHT((SUM(INDEX($N:$N,ROW()*6-10):INDEX($N:$N,ROW()*6-6))-16020),3)),3)</f>
        <v>349</v>
      </c>
      <c r="K3">
        <v>3</v>
      </c>
      <c r="L3">
        <f t="shared" si="1"/>
        <v>3</v>
      </c>
      <c r="M3" t="str">
        <f t="shared" si="0"/>
        <v>1</v>
      </c>
      <c r="N3">
        <f>IF(EXACT(M3,$A$1)=TRUE,0,IF(EXACT(M3,$A$2)=TRUE,1,IF(EXACT(M3,$A$3)=TRUE,2,IF(EXACT(M3,$A$4)=TRUE,3,IF(EXACT(M3,$A$5)=TRUE,4,IF(EXACT(M3,$A$6)=TRUE,5,IF(EXACT(M3,$A$7)=TRUE,6,IF(EXACT(M3,$A$8)=TRUE,7,IF(EXACT(M3,$A$9)=TRUE,8,IF(EXACT(M3,$A$10)=TRUE,9,IF(EXACT(M3,$A$11)=TRUE,10,IF(EXACT(M3,$A$12)=TRUE,11,IF(EXACT(M3,$A$13)=TRUE,12,IF(EXACT(M3,$A$14)=TRUE,13,IF(EXACT(M3,$A$15)=TRUE,14,IF(EXACT(M3,$A$16)=TRUE,15,IF(EXACT(M3,$A$17)=TRUE,16,IF(EXACT(M3,$A$18)=TRUE,17,IF(EXACT(M3,$A$19)=TRUE,18,IF(EXACT(M3,$A$20)=TRUE,19,IF(EXACT(M3,$A$21)=TRUE,20,IF(EXACT(M3,$A$22)=TRUE,21,IF(EXACT(M3,$A$23)=TRUE,22,IF(EXACT(M3,$A$24)=TRUE,23,IF(EXACT(M3,$A$25)=TRUE,24,IF(EXACT(M3,$A$26)=TRUE,25,IF(EXACT(M3,$A$27)=TRUE,26,IF(EXACT(M3,$A$28)=TRUE,27,IF(EXACT(M3,$A$29)=TRUE,28,IF(EXACT(M3,$A$30)=TRUE,29,IF(EXACT(M3,$A$31)=TRUE,30,IF(EXACT(M3,$A$32)=TRUE,31,IF(EXACT(M3,$A$33)=TRUE,32,IF(EXACT(M3,$A$34)=TRUE,33,IF(EXACT(M3,$A$35)=TRUE,34,IF(EXACT(M3,$A$36)=TRUE,35,IF(EXACT(M3,$A$37)=TRUE,36,IF(EXACT(M3,$A$38)=TRUE,37,IF(EXACT(M3,$A$39)=TRUE,38,IF(EXACT(M3,$A$40)=TRUE,39,IF(EXACT(M3,$A$41)=TRUE,40,IF(EXACT(M3,$A$42)=TRUE,41,IF(EXACT(M3,$A$43)=TRUE,42,IF(EXACT(M3,$A$44)=TRUE,43,IF(EXACT(M3,$A$45)=TRUE,44,IF(EXACT(M3,$A$46)=TRUE,45,IF(EXACT(M3,$A$47)=TRUE,46,IF(EXACT(M3,$A$48)=TRUE,47,IF(EXACT(M3,$A$49)=TRUE,48,IF(EXACT(M3,$A$50)=TRUE,49,IF(EXACT(M3,$A$51)=TRUE,50,IF(EXACT(M3,$A$52)=TRUE,51,IF(EXACT(M3,$A$53)=TRUE,52,IF(EXACT(M3,$A$54)=TRUE,53,IF(EXACT(M3,$A$55)=TRUE,54,IF(EXACT(M3,$A$56)=TRUE,55,IF(EXACT(M3,$A$57)=TRUE,56,IF(EXACT(M3,$A$58)=TRUE,57,IF(EXACT(M3,$A$59)=TRUE,58,IF(EXACT(M3,$A$60)=TRUE,59,IF(EXACT(M3,$A$61)=TRUE,60,IF(EXACT(M3,$A$62)=TRUE,61))))))))))))))))))))))))))))))))))))))))))))))))))))))))))))))*61^$L3</f>
        <v>226981</v>
      </c>
      <c r="P3" s="2" t="s">
        <v>61</v>
      </c>
      <c r="R3">
        <v>18</v>
      </c>
      <c r="S3">
        <v>41</v>
      </c>
      <c r="T3" s="2" t="s">
        <v>61</v>
      </c>
      <c r="X3" s="2" t="s">
        <v>69</v>
      </c>
      <c r="Y3" t="str" cm="1">
        <f t="array" ref="Y3">IF($F3="砲玉",MIN(($G3-Z:Z)^2+($H3-AA:AA)^2+($I3-AB:AB)^2)*X$8+MIN((($H$2-$H3)+AC:AC)^2+(($I$2-$I3)+AD:AD)^2)*X$10+1000*X$18,"")</f>
        <v/>
      </c>
      <c r="Z3">
        <v>353</v>
      </c>
      <c r="AA3">
        <v>230</v>
      </c>
      <c r="AB3">
        <v>46</v>
      </c>
      <c r="AC3">
        <v>20</v>
      </c>
      <c r="AD3">
        <v>-8</v>
      </c>
      <c r="AE3" s="2" t="s">
        <v>70</v>
      </c>
      <c r="AF3" t="str" cm="1">
        <f t="array" ref="AF3">IF($F3="薙玉",MIN(($G3-AG:AG)^2+($H3-AH:AH)^2+($I3-AI:AI)^2)*AE$8+MIN((($H$2-$H3)+AJ:AJ)^2+(($I$2-$I3)+AK:AK)^2)*AE$10+1000*AE$18,"")</f>
        <v/>
      </c>
      <c r="AJ3">
        <v>88</v>
      </c>
      <c r="AK3">
        <v>56</v>
      </c>
      <c r="AL3" s="2" t="s">
        <v>69</v>
      </c>
      <c r="AM3" t="str" cm="1">
        <f t="array" ref="AM3">IF($F3="壁玉",MIN(($G3-AN:AN)^2+($H3-AO:AO)^2+($I3-AP:AP)^2)*AL$8+MIN((($H$2-$H3)+AQ:AQ)^2+(($I$2-$I3)+AR:AR)^2)*AL$10+1000*AL$18,"")</f>
        <v/>
      </c>
      <c r="AN3">
        <v>344</v>
      </c>
      <c r="AO3">
        <v>54</v>
      </c>
      <c r="AP3">
        <v>120</v>
      </c>
      <c r="AQ3">
        <v>52</v>
      </c>
      <c r="AR3">
        <v>57</v>
      </c>
      <c r="AS3" s="2" t="s">
        <v>69</v>
      </c>
      <c r="AT3" t="str" cm="1">
        <f t="array" ref="AT3">IF($F3="弩玉",MIN(($G3-AU:AU)^2+($H3-AV:AV)^2+($I3-AW:AW)^2)*AS$8+MIN((($H$2-$H3)+AX:AX)^2+(($I$2-$I3)+AY:AY)^2)*AS$10+1000*AS$18,"")</f>
        <v/>
      </c>
      <c r="AU3">
        <v>285</v>
      </c>
      <c r="AV3">
        <v>14</v>
      </c>
      <c r="AW3">
        <v>349</v>
      </c>
      <c r="AX3">
        <v>20</v>
      </c>
      <c r="AY3">
        <v>-8</v>
      </c>
      <c r="AZ3" s="2" t="s">
        <v>69</v>
      </c>
      <c r="BA3" t="str" cm="1">
        <f t="array" ref="BA3">IF($F3="ジェット",MIN(($G3-BB:BB)^2+($H3-BC:BC)^2+($I3-BD:BD)^2)*AZ$8+MIN((($H$2-$H3)+BE:BE)^2+(($I$2-$I3)+BF:BF)^2)*AZ$10+1000*AZ$18,"")</f>
        <v/>
      </c>
      <c r="BG3" s="2" t="s">
        <v>69</v>
      </c>
      <c r="BH3" t="str" cm="1">
        <f t="array" ref="BH3">IF($F3="導玉",MIN(($G3-BI:BI)^2+($H3-BJ:BJ)^2+($I3-BK:BK)^2)*BG$8+MIN((($H$2-$H3)+BL:BL)^2+(($I$2-$I3)+BM:BM)^2)*BG$10+1000*BG$18,"")</f>
        <v/>
      </c>
      <c r="BI3">
        <v>315</v>
      </c>
      <c r="BJ3">
        <v>68</v>
      </c>
      <c r="BK3">
        <v>0</v>
      </c>
      <c r="BL3">
        <v>20</v>
      </c>
      <c r="BM3">
        <v>-8</v>
      </c>
      <c r="BN3" s="2" t="s">
        <v>69</v>
      </c>
      <c r="BO3" t="str" cm="1">
        <f t="array" ref="BO3">IF($F3="木壁",MIN(($G3-BP:BP)^2+($H3-BQ:BQ)^2+($I3-BR:BR)^2)*BN$8+MIN((($H$2-$H3)+BS:BS)^2+(($I$2-$I3)+BT:BT)^2)*BN$10+1000*BN$18,"")</f>
        <v/>
      </c>
      <c r="BS3">
        <v>130</v>
      </c>
      <c r="BT3">
        <v>-60</v>
      </c>
      <c r="BU3" s="2" t="s">
        <v>69</v>
      </c>
      <c r="BV3" t="str" cm="1">
        <f t="array" ref="BV3">IF($F3="遠壁",MIN(($G3-BW:BW)^2+($H3-BX:BX)^2+($I3-BY:BY)^2)*BU$8+MIN((($H$2-$H3)+BZ:BZ)^2+(($I$2-$I3)+CA:CA)^2)*BU$10+1000*BU$18,"")</f>
        <v/>
      </c>
      <c r="BW3">
        <v>0</v>
      </c>
      <c r="BX3">
        <v>197</v>
      </c>
      <c r="BY3">
        <v>0</v>
      </c>
      <c r="BZ3">
        <v>130</v>
      </c>
      <c r="CA3">
        <v>-60</v>
      </c>
      <c r="CB3" s="2" t="s">
        <v>69</v>
      </c>
      <c r="CC3" t="str" cm="1">
        <f t="array" ref="CC3">IF($F3="魔玉",MIN(($G3-CD:CD)^2+($H3-CE:CE)^2+($I3-CF:CF)^2)*CB$8+MIN((($H$2-$H3)+CG:CG)^2+(($I$2-$I3)+CH:CH)^2)*CB$10+1000*CB$18,"")</f>
        <v/>
      </c>
      <c r="CD3">
        <v>0</v>
      </c>
      <c r="CE3">
        <v>15</v>
      </c>
      <c r="CF3">
        <v>90</v>
      </c>
      <c r="CG3">
        <v>20</v>
      </c>
      <c r="CH3">
        <v>-8</v>
      </c>
      <c r="CI3" s="2" t="s">
        <v>69</v>
      </c>
      <c r="CJ3" t="str" cm="1">
        <f t="array" ref="CJ3">IF($F3="核玉",MIN(($G3-CK:CK)^2+($H3-CL:CL)^2+($I3-CM:CM)^2)*CI$8+MIN((($H$2-$H3)+CN:CN)^2+(($I$2-$I3)+CO:CO)^2)*CI$10+1000*CI$18,"")</f>
        <v/>
      </c>
      <c r="CK3">
        <v>2</v>
      </c>
      <c r="CL3">
        <v>24</v>
      </c>
      <c r="CM3">
        <v>349</v>
      </c>
      <c r="CN3">
        <v>20</v>
      </c>
      <c r="CO3">
        <v>-8</v>
      </c>
      <c r="CP3" s="2" t="s">
        <v>69</v>
      </c>
      <c r="CQ3" cm="1">
        <f t="array" ref="CQ3">IF($F3="癒玉",MIN(($G3-CR:CR)^2+($H3-CS:CS)^2+($I3-CT:CT)^2)*CP$8+MIN((($H$2-$H3)+CU:CU)^2+(($I$2-$I3)+CV:CV)^2)*CP$10+1000*CP$18,"")</f>
        <v>1813</v>
      </c>
      <c r="CW3" s="2" t="s">
        <v>69</v>
      </c>
      <c r="CX3" t="str" cm="1">
        <f t="array" ref="CX3">IF($F3="盾玉",MIN(($G3-CY:CY)^2+($H3-CZ:CZ)^2+($I3-DA:DA)^2)*CW$8+MIN((($H$2-$H3)+DB:DB)^2+(($I$2-$I3)+DC:DC)^2)*CW$10+1000*CW$18,"")</f>
        <v/>
      </c>
      <c r="DD3" s="2" t="s">
        <v>69</v>
      </c>
      <c r="DE3" t="str" cm="1">
        <f t="array" ref="DE3">IF($F3="射玉",MIN(($G3-DF:DF)^2+($H3-DG:DG)^2+($I3-DH:DH)^2)*DD$8+MIN((($H$2-$H3)+DI:DI)^2+(($I$2-$I3)+DJ:DJ)^2)*DD$10+1000*DD$18,"")</f>
        <v/>
      </c>
      <c r="DI3">
        <v>20</v>
      </c>
      <c r="DJ3">
        <v>-8</v>
      </c>
      <c r="DK3" s="2" t="s">
        <v>69</v>
      </c>
      <c r="DL3" t="str" cm="1">
        <f t="array" ref="DL3">IF($F3="近壁",MIN(($G3-DM:DM)^2+($H3-DN:DN)^2+($I3-DO:DO)^2)*DK$8+MIN((($H$2-$H3)+DP:DP)^2+(($I$2-$I3)+DQ:DQ)^2)*DK$10+1000*DK$18,"")</f>
        <v/>
      </c>
      <c r="DP3">
        <v>130</v>
      </c>
      <c r="DQ3">
        <v>-60</v>
      </c>
      <c r="DR3" s="2" t="s">
        <v>69</v>
      </c>
      <c r="DS3" t="str" cm="1">
        <f t="array" ref="DS3">IF($F3="忍玉",MIN(($G3-DT:DT)^2+($H3-DU:DU)^2+($I3-DV:DV)^2)*DR$8+MIN((($H$2-$H3)+DW:DW)^2+(($I$2-$I3)+DX:DX)^2)*DR$10+1000*DR$18,"")</f>
        <v/>
      </c>
      <c r="DW3">
        <v>20</v>
      </c>
      <c r="DX3">
        <v>-8</v>
      </c>
      <c r="DY3" s="2" t="s">
        <v>69</v>
      </c>
      <c r="DZ3" t="str" cm="1">
        <f t="array" ref="DZ3">IF($F3="界玉",MIN(($G3-EA:EA)^2+($H3-EB:EB)^2+($I3-EC:EC)^2)*DY$8+MIN((($H$2-$H3)+ED:ED)^2+(($I$2-$I3)+EE:EE)^2)*DY$10+1000*DY$18,"")</f>
        <v/>
      </c>
      <c r="EA3">
        <v>280</v>
      </c>
      <c r="EB3">
        <v>0</v>
      </c>
      <c r="EC3">
        <v>0</v>
      </c>
      <c r="EF3" s="2" t="s">
        <v>69</v>
      </c>
      <c r="EG3" t="str" cm="1">
        <f t="array" ref="EG3">IF($F3="戦玉",MIN(($G3-EH:EH)^2+($H3-EI:EI)^2+($I3-EJ:EJ)^2)*EF$8+MIN((($H$2-$H3)+EK:EK)^2+(($I$2-$I3)+EL:EL)^2)*EF$10+1000*EF$18,"")</f>
        <v/>
      </c>
      <c r="EH3">
        <v>280</v>
      </c>
      <c r="EI3">
        <v>0</v>
      </c>
      <c r="EJ3">
        <v>0</v>
      </c>
      <c r="EK3">
        <v>20</v>
      </c>
      <c r="EL3">
        <v>-8</v>
      </c>
      <c r="EM3" s="2" t="s">
        <v>69</v>
      </c>
      <c r="EN3" t="str" cm="1">
        <f t="array" ref="EN3">IF($F3="弓玉",MIN(($G3-EO:EO)^2+($H3-EP:EP)^2+($I3-EQ:EQ)^2)*EM$8+MIN((($H$2-$H3)+ER:ER)^2+(($I$2-$I3)+ES:ES)^2)*EM$10+1000*EM$18,"")</f>
        <v/>
      </c>
      <c r="EO3">
        <v>389</v>
      </c>
      <c r="EP3">
        <v>39</v>
      </c>
      <c r="EQ3">
        <v>0</v>
      </c>
      <c r="ER3">
        <v>20</v>
      </c>
      <c r="ES3">
        <v>-8</v>
      </c>
      <c r="ET3" s="2" t="s">
        <v>69</v>
      </c>
      <c r="EU3" t="str" cm="1">
        <f t="array" ref="EU3">IF($F3="散玉",MIN(($G3-EV:EV)^2+($H3-EW:EW)^2+($I3-EX:EX)^2)*ET$8+MIN((($H$2-$H3)+EY:EY)^2+(($I$2-$I3)+EZ:EZ)^2)*ET$10+1000*ET$18,"")</f>
        <v/>
      </c>
      <c r="FA3" s="2" t="s">
        <v>69</v>
      </c>
      <c r="FB3" t="str" cm="1">
        <f t="array" ref="FB3">IF($F3="的玉",MIN(($G3-FC:FC)^2+($H3-FD:FD)^2+($I3-FE:FE)^2)*FA$8+MIN((($H$2-$H3)+FF:FF)^2+(($I$2-$I3)+FG:FG)^2)*FA$10+1000*FA$18,"")</f>
        <v/>
      </c>
      <c r="FH3" s="2" t="s">
        <v>69</v>
      </c>
      <c r="FI3" t="str" cm="1">
        <f t="array" ref="FI3">IF($F3="撃玉",MIN(($G3-FJ:FJ)^2+($H3-FK:FK)^2+($I3-FL:FL)^2)*FH$8+MIN((($H$2-$H3)+FM:FM)^2+(($I$2-$I3)+FN:FN)^2)*FH$10+1000*FH$18,"")</f>
        <v/>
      </c>
      <c r="FM3">
        <v>20</v>
      </c>
      <c r="FN3">
        <v>-8</v>
      </c>
      <c r="FO3" s="2" t="s">
        <v>69</v>
      </c>
      <c r="FP3" t="str" cm="1">
        <f t="array" ref="FP3">IF($F3="槍玉",MIN(($G3-FQ:FQ)^2+($H3-FR:FR)^2+($I3-FS:FS)^2)*FO$8+MIN((($H$2-$H3)+FT:FT)^2+(($I$2-$I3)+FU:FU)^2)*FO$10+1000*FO$18,"")</f>
        <v/>
      </c>
      <c r="FV3" s="2" t="s">
        <v>69</v>
      </c>
      <c r="FW3" t="str" cm="1">
        <f t="array" ref="FW3">IF($F3="査玉",MIN(($G3-FX:FX)^2+($H3-FY:FY)^2+($I3-FZ:FZ)^2)*FV$8+MIN((($H$2-$H3)+GA:GA)^2+(($I$2-$I3)+GB:GB)^2)*FV$10+1000*FV$18,"")</f>
        <v/>
      </c>
      <c r="GA3">
        <v>20</v>
      </c>
      <c r="GB3">
        <v>-8</v>
      </c>
      <c r="GC3" s="2" t="s">
        <v>69</v>
      </c>
      <c r="GD3" t="str" cm="1">
        <f t="array" ref="GD3">IF($F3="タゲ壁",MIN(($G3-GE:GE)^2+($H3-GF:GF)^2+($I3-GG:GG)^2)*GC$8+MIN((($H$2-$H3)+GH:GH)^2+(($I$2-$I3)+GI:GI)^2)*GC$10+1000*GC$18,"")</f>
        <v/>
      </c>
      <c r="GH3">
        <v>-11</v>
      </c>
      <c r="GI3">
        <v>75</v>
      </c>
      <c r="GJ3" s="2" t="s">
        <v>69</v>
      </c>
      <c r="GK3" t="str" cm="1">
        <f t="array" ref="GK3">IF($F3="迎玉",MIN(($G3-GL:GL)^2+($H3-GM:GM)^2+($I3-GN:GN)^2)*GJ$8+MIN((($H$2-$H3)+GO:GO)^2+(($I$2-$I3)+GP:GP)^2)*GJ$10+1000*GJ$18,"")</f>
        <v/>
      </c>
      <c r="GO3">
        <v>20</v>
      </c>
      <c r="GP3">
        <v>-8</v>
      </c>
      <c r="GQ3" s="2" t="s">
        <v>69</v>
      </c>
      <c r="GR3" t="str" cm="1">
        <f t="array" ref="GR3">IF($F3="紙壁",MIN(($G3-GS:GS)^2+($H3-GT:GT)^2+($I3-GU:GU)^2)*GQ$8+MIN((($H$2-$H3)+GV:GV)^2+(($I$2-$I3)+GW:GW)^2)*GQ$10+1000*GQ$18,"")</f>
        <v/>
      </c>
      <c r="GS3">
        <v>0</v>
      </c>
      <c r="GT3">
        <v>288</v>
      </c>
      <c r="GU3">
        <v>210</v>
      </c>
      <c r="GX3" s="2" t="s">
        <v>69</v>
      </c>
      <c r="GY3" t="str" cm="1">
        <f t="array" ref="GY3">IF($F3="聖玉",MIN(($G3-GZ:GZ)^2+($H3-HA:HA)^2+($I3-HB:HB)^2)*GX$8+MIN((($H$2-$H3)+HC:HC)^2+(($I$2-$I3)+HD:HD)^2)*GX$10+1000*GX$18,"")</f>
        <v/>
      </c>
      <c r="HC3">
        <v>20</v>
      </c>
      <c r="HD3">
        <v>-8</v>
      </c>
      <c r="HE3" s="2" t="s">
        <v>69</v>
      </c>
      <c r="HF3" t="str" cm="1">
        <f t="array" ref="HF3">IF($F3="ターボ",MIN(($G3-HG:HG)^2+($H3-HH:HH)^2+($I3-HI:HI)^2)*HE$8+MIN((($H$2-$H3)+HJ:HJ)^2+(($I$2-$I3)+HK:HK)^2)*HE$10+1000*HE$18,"")</f>
        <v/>
      </c>
      <c r="HJ3">
        <v>130</v>
      </c>
      <c r="HK3">
        <v>-60</v>
      </c>
      <c r="HL3" s="2" t="s">
        <v>69</v>
      </c>
      <c r="HM3" t="str" cm="1">
        <f t="array" ref="HM3">IF($F3="采玉",MIN(($G3-HN:HN)^2+($H3-HO:HO)^2+($I3-HP:HP)^2)*HL$8+MIN((($H$2-$H3)+HQ:HQ)^2+(($I$2-$I3)+HR:HR)^2)*HL$10+1000*HL$18,"")</f>
        <v/>
      </c>
      <c r="HQ3">
        <v>52</v>
      </c>
      <c r="HR3">
        <v>57</v>
      </c>
      <c r="HS3" s="2" t="s">
        <v>69</v>
      </c>
      <c r="HT3" t="str" cm="1">
        <f t="array" ref="HT3">IF($F3="繕玉",MIN(($G3-HU:HU)^2+($H3-HV:HV)^2+($I3-HW:HW)^2)*HS$8+MIN((($H$2-$H3)+HX:HX)^2+(($I$2-$I3)+HY:HY)^2)*HS$10+1000*HS$18,"")</f>
        <v/>
      </c>
      <c r="HX3">
        <v>20</v>
      </c>
      <c r="HY3">
        <v>-8</v>
      </c>
      <c r="HZ3" s="2" t="s">
        <v>69</v>
      </c>
      <c r="IA3" t="str" cm="1">
        <f t="array" ref="IA3">IF($F3="贄玉",MIN(($G3-IB:IB)^2+($H3-IC:IC)^2+($I3-ID:ID)^2)*HZ$8+MIN((($H$2-$H3)+IE:IE)^2+(($I$2-$I3)+IF:IF)^2)*HZ$10+1000*HZ$18,"")</f>
        <v/>
      </c>
      <c r="IG3" s="2" t="s">
        <v>69</v>
      </c>
      <c r="IH3" t="str" cm="1">
        <f t="array" ref="IH3">IF($F3="弾玉",MIN(($G3-II:II)^2+($H3-IJ:IJ)^2+($I3-IK:IK)^2)*IG$8+MIN((($H$2-$H3)+IL:IL)^2+(($I$2-$I3)+IM:IM)^2)*IG$10+1000*IG$18,"")</f>
        <v/>
      </c>
      <c r="IL3">
        <v>20</v>
      </c>
      <c r="IM3">
        <v>-8</v>
      </c>
      <c r="IN3" s="2" t="s">
        <v>69</v>
      </c>
      <c r="IO3" t="str" cm="1">
        <f t="array" ref="IO3">IF($F3="石壁",MIN(($G3-IP:IP)^2+($H3-IQ:IQ)^2+($I3-IR:IR)^2)*IN$8+MIN((($H$2-$H3)+IS:IS)^2+(($I$2-$I3)+IT:IT)^2)*IN$10+1000*IN$18,"")</f>
        <v/>
      </c>
      <c r="IS3">
        <v>130</v>
      </c>
      <c r="IT3">
        <v>-60</v>
      </c>
    </row>
    <row r="4" spans="1:254" x14ac:dyDescent="0.55000000000000004">
      <c r="A4">
        <v>3</v>
      </c>
      <c r="C4" t="s">
        <v>67</v>
      </c>
      <c r="D4" s="2" t="str">
        <f>IF((COUNTIF($F3:$F303,"タゲ壁")*1500+COUNTIF($F3:$F303,"撃玉")*70)&gt;=1710,"タゲ",IF((COUNTIF($F3:$F303,"近壁")+COUNTIF($F3:$F303,"遠壁"))&gt;=3,"乗り込み",IF((COUNTIF($F3:$F303,"ジェット")+COUNTIF($F3:$F303,"ターボ")*2)&gt;=4,"突撃",IF(COUNTIF($F3:$F303,"弓玉")*30+COUNTIF($F3:$F303,"弩玉")*30+COUNTIF($F3:$F303,"弾玉")*60+(COUNTIF($F3:$F303,"砲玉")*70+COUNTIF($F3:$F303,"花玉")*70+COUNTIF($F3:$F303,"戦玉")*150)&gt;=350,"弾幕","特殊"))))</f>
        <v>特殊</v>
      </c>
      <c r="F4" s="1" t="str" cm="1">
        <f t="array" ref="F4">INDEX(N:N,ROW()*6-11)</f>
        <v>弩玉</v>
      </c>
      <c r="G4" s="1">
        <f>ROUND((RIGHT((SUM(INDEX($N:$N,ROW()*6-10):INDEX($N:$N,ROW()*6-6))-16020),9)-RIGHT((SUM(INDEX($N:$N,ROW()*6-10):INDEX($N:$N,ROW()*6-6))-16020),6)-RIGHT((SUM(INDEX($N:$N,ROW()*6-10):INDEX($N:$N,ROW()*6-6))-16020),3))/1000000,3)</f>
        <v>343</v>
      </c>
      <c r="H4" s="1">
        <f>ROUND((RIGHT((SUM(INDEX($N:$N,ROW()*6-10):INDEX($N:$N,ROW()*6-6))-16020),6)-RIGHT((SUM(INDEX($N:$N,ROW()*6-10):INDEX($N:$N,ROW()*6-6))-16020),3))/1000,3)</f>
        <v>254</v>
      </c>
      <c r="I4" s="1">
        <f>ROUND((RIGHT((SUM(INDEX($N:$N,ROW()*6-10):INDEX($N:$N,ROW()*6-6))-16020),3)),3)</f>
        <v>349</v>
      </c>
      <c r="K4">
        <v>4</v>
      </c>
      <c r="L4">
        <f t="shared" si="1"/>
        <v>2</v>
      </c>
      <c r="M4" t="str">
        <f t="shared" si="0"/>
        <v>d</v>
      </c>
      <c r="N4">
        <f>IF(EXACT(M4,$A$1)=TRUE,0,IF(EXACT(M4,$A$2)=TRUE,1,IF(EXACT(M4,$A$3)=TRUE,2,IF(EXACT(M4,$A$4)=TRUE,3,IF(EXACT(M4,$A$5)=TRUE,4,IF(EXACT(M4,$A$6)=TRUE,5,IF(EXACT(M4,$A$7)=TRUE,6,IF(EXACT(M4,$A$8)=TRUE,7,IF(EXACT(M4,$A$9)=TRUE,8,IF(EXACT(M4,$A$10)=TRUE,9,IF(EXACT(M4,$A$11)=TRUE,10,IF(EXACT(M4,$A$12)=TRUE,11,IF(EXACT(M4,$A$13)=TRUE,12,IF(EXACT(M4,$A$14)=TRUE,13,IF(EXACT(M4,$A$15)=TRUE,14,IF(EXACT(M4,$A$16)=TRUE,15,IF(EXACT(M4,$A$17)=TRUE,16,IF(EXACT(M4,$A$18)=TRUE,17,IF(EXACT(M4,$A$19)=TRUE,18,IF(EXACT(M4,$A$20)=TRUE,19,IF(EXACT(M4,$A$21)=TRUE,20,IF(EXACT(M4,$A$22)=TRUE,21,IF(EXACT(M4,$A$23)=TRUE,22,IF(EXACT(M4,$A$24)=TRUE,23,IF(EXACT(M4,$A$25)=TRUE,24,IF(EXACT(M4,$A$26)=TRUE,25,IF(EXACT(M4,$A$27)=TRUE,26,IF(EXACT(M4,$A$28)=TRUE,27,IF(EXACT(M4,$A$29)=TRUE,28,IF(EXACT(M4,$A$30)=TRUE,29,IF(EXACT(M4,$A$31)=TRUE,30,IF(EXACT(M4,$A$32)=TRUE,31,IF(EXACT(M4,$A$33)=TRUE,32,IF(EXACT(M4,$A$34)=TRUE,33,IF(EXACT(M4,$A$35)=TRUE,34,IF(EXACT(M4,$A$36)=TRUE,35,IF(EXACT(M4,$A$37)=TRUE,36,IF(EXACT(M4,$A$38)=TRUE,37,IF(EXACT(M4,$A$39)=TRUE,38,IF(EXACT(M4,$A$40)=TRUE,39,IF(EXACT(M4,$A$41)=TRUE,40,IF(EXACT(M4,$A$42)=TRUE,41,IF(EXACT(M4,$A$43)=TRUE,42,IF(EXACT(M4,$A$44)=TRUE,43,IF(EXACT(M4,$A$45)=TRUE,44,IF(EXACT(M4,$A$46)=TRUE,45,IF(EXACT(M4,$A$47)=TRUE,46,IF(EXACT(M4,$A$48)=TRUE,47,IF(EXACT(M4,$A$49)=TRUE,48,IF(EXACT(M4,$A$50)=TRUE,49,IF(EXACT(M4,$A$51)=TRUE,50,IF(EXACT(M4,$A$52)=TRUE,51,IF(EXACT(M4,$A$53)=TRUE,52,IF(EXACT(M4,$A$54)=TRUE,53,IF(EXACT(M4,$A$55)=TRUE,54,IF(EXACT(M4,$A$56)=TRUE,55,IF(EXACT(M4,$A$57)=TRUE,56,IF(EXACT(M4,$A$58)=TRUE,57,IF(EXACT(M4,$A$59)=TRUE,58,IF(EXACT(M4,$A$60)=TRUE,59,IF(EXACT(M4,$A$61)=TRUE,60,IF(EXACT(M4,$A$62)=TRUE,61))))))))))))))))))))))))))))))))))))))))))))))))))))))))))))))*61^$L4</f>
        <v>48373</v>
      </c>
      <c r="P4" s="2">
        <f>IF($F$2="コア",100*P$6/(Q2+1*P$6),0)</f>
        <v>28.023425613970318</v>
      </c>
      <c r="T4" s="2">
        <f>IF($F$2="ボスコア",300*T$6/(U2+1*T$6),0)</f>
        <v>0</v>
      </c>
      <c r="X4" s="2">
        <f>_xlfn.VAR.S(Y:Y)^(1/2)</f>
        <v>1922.6152111121976</v>
      </c>
      <c r="Y4" t="str" cm="1">
        <f t="array" ref="Y4">IF($F4="砲玉",MIN(($G4-Z:Z)^2+($H4-AA:AA)^2+($I4-AB:AB)^2)*X$8+MIN((($H$2-$H4)+AC:AC)^2+(($I$2-$I4)+AD:AD)^2)*X$10+1000*X$18,"")</f>
        <v/>
      </c>
      <c r="Z4">
        <v>318</v>
      </c>
      <c r="AA4">
        <v>224</v>
      </c>
      <c r="AB4">
        <v>308</v>
      </c>
      <c r="AC4">
        <v>36</v>
      </c>
      <c r="AD4">
        <v>-11</v>
      </c>
      <c r="AE4" s="2">
        <f>_xlfn.VAR.S(AF:AF)^(1/2)</f>
        <v>1823.0955131314431</v>
      </c>
      <c r="AF4" t="str" cm="1">
        <f t="array" ref="AF4">IF($F4="薙玉",MIN(($G4-AG:AG)^2+($H4-AH:AH)^2+($I4-AI:AI)^2)*AE$8+MIN((($H$2-$H4)+AJ:AJ)^2+(($I$2-$I4)+AK:AK)^2)*AE$10+1000*AE$18,"")</f>
        <v/>
      </c>
      <c r="AL4" s="2">
        <f>_xlfn.VAR.S(AM:AM)^(1/2)</f>
        <v>2870.1464248361963</v>
      </c>
      <c r="AM4" t="str" cm="1">
        <f t="array" ref="AM4">IF($F4="壁玉",MIN(($G4-AN:AN)^2+($H4-AO:AO)^2+($I4-AP:AP)^2)*AL$8+MIN((($H$2-$H4)+AQ:AQ)^2+(($I$2-$I4)+AR:AR)^2)*AL$10+1000*AL$18,"")</f>
        <v/>
      </c>
      <c r="AN4">
        <v>330</v>
      </c>
      <c r="AO4">
        <v>54</v>
      </c>
      <c r="AP4">
        <v>57</v>
      </c>
      <c r="AQ4">
        <v>10</v>
      </c>
      <c r="AR4">
        <v>50</v>
      </c>
      <c r="AS4" s="2">
        <f>_xlfn.VAR.S(AT:AT)^(1/2)</f>
        <v>15112.406366128458</v>
      </c>
      <c r="AT4" cm="1">
        <f t="array" ref="AT4">IF($F4="弩玉",MIN(($G4-AU:AU)^2+($H4-AV:AV)^2+($I4-AW:AW)^2)*AS$8+MIN((($H$2-$H4)+AX:AX)^2+(($I$2-$I4)+AY:AY)^2)*AS$10+1000*AS$18,"")</f>
        <v>30013</v>
      </c>
      <c r="AU4">
        <v>324</v>
      </c>
      <c r="AV4">
        <v>14</v>
      </c>
      <c r="AW4">
        <v>349</v>
      </c>
      <c r="AX4">
        <v>36</v>
      </c>
      <c r="AY4">
        <v>-11</v>
      </c>
      <c r="AZ4" s="2">
        <f>_xlfn.VAR.S(BA:BA)^(1/2)</f>
        <v>0</v>
      </c>
      <c r="BA4" t="str" cm="1">
        <f t="array" ref="BA4">IF($F4="ジェット",MIN(($G4-BB:BB)^2+($H4-BC:BC)^2+($I4-BD:BD)^2)*AZ$8+MIN((($H$2-$H4)+BE:BE)^2+(($I$2-$I4)+BF:BF)^2)*AZ$10+1000*AZ$18,"")</f>
        <v/>
      </c>
      <c r="BG4" s="2">
        <f>_xlfn.VAR.S(BH:BH)^(1/2)</f>
        <v>12280.604016555073</v>
      </c>
      <c r="BH4" t="str" cm="1">
        <f t="array" ref="BH4">IF($F4="導玉",MIN(($G4-BI:BI)^2+($H4-BJ:BJ)^2+($I4-BK:BK)^2)*BG$8+MIN((($H$2-$H4)+BL:BL)^2+(($I$2-$I4)+BM:BM)^2)*BG$10+1000*BG$18,"")</f>
        <v/>
      </c>
      <c r="BI4">
        <v>310</v>
      </c>
      <c r="BJ4">
        <v>310</v>
      </c>
      <c r="BK4">
        <v>0</v>
      </c>
      <c r="BL4">
        <v>36</v>
      </c>
      <c r="BM4">
        <v>-11</v>
      </c>
      <c r="BN4" s="2">
        <f>_xlfn.VAR.S(BO:BO)^(1/2)</f>
        <v>2095.7555703646085</v>
      </c>
      <c r="BO4" t="str" cm="1">
        <f t="array" ref="BO4">IF($F4="木壁",MIN(($G4-BP:BP)^2+($H4-BQ:BQ)^2+($I4-BR:BR)^2)*BN$8+MIN((($H$2-$H4)+BS:BS)^2+(($I$2-$I4)+BT:BT)^2)*BN$10+1000*BN$18,"")</f>
        <v/>
      </c>
      <c r="BU4" s="2">
        <f>_xlfn.VAR.S(BV:BV)^(1/2)</f>
        <v>0</v>
      </c>
      <c r="BV4" t="str" cm="1">
        <f t="array" ref="BV4">IF($F4="遠壁",MIN(($G4-BW:BW)^2+($H4-BX:BX)^2+($I4-BY:BY)^2)*BU$8+MIN((($H$2-$H4)+BZ:BZ)^2+(($I$2-$I4)+CA:CA)^2)*BU$10+1000*BU$18,"")</f>
        <v/>
      </c>
      <c r="BW4">
        <v>0</v>
      </c>
      <c r="BX4">
        <v>81</v>
      </c>
      <c r="BY4">
        <v>15</v>
      </c>
      <c r="CB4" s="2">
        <f>_xlfn.VAR.S(CC:CC)^(1/2)</f>
        <v>0</v>
      </c>
      <c r="CC4" t="str" cm="1">
        <f t="array" ref="CC4">IF($F4="魔玉",MIN(($G4-CD:CD)^2+($H4-CE:CE)^2+($I4-CF:CF)^2)*CB$8+MIN((($H$2-$H4)+CG:CG)^2+(($I$2-$I4)+CH:CH)^2)*CB$10+1000*CB$18,"")</f>
        <v/>
      </c>
      <c r="CD4">
        <v>6</v>
      </c>
      <c r="CE4">
        <v>20</v>
      </c>
      <c r="CF4">
        <v>119</v>
      </c>
      <c r="CG4">
        <v>36</v>
      </c>
      <c r="CH4">
        <v>-11</v>
      </c>
      <c r="CI4" s="2">
        <f>_xlfn.VAR.S(CJ:CJ)^(1/2)</f>
        <v>2166.3336800533139</v>
      </c>
      <c r="CJ4" t="str" cm="1">
        <f t="array" ref="CJ4">IF($F4="核玉",MIN(($G4-CK:CK)^2+($H4-CL:CL)^2+($I4-CM:CM)^2)*CI$8+MIN((($H$2-$H4)+CN:CN)^2+(($I$2-$I4)+CO:CO)^2)*CI$10+1000*CI$18,"")</f>
        <v/>
      </c>
      <c r="CK4">
        <v>8</v>
      </c>
      <c r="CL4">
        <v>212</v>
      </c>
      <c r="CM4">
        <v>316</v>
      </c>
      <c r="CN4">
        <v>36</v>
      </c>
      <c r="CO4">
        <v>-11</v>
      </c>
      <c r="CP4" s="2">
        <f>_xlfn.VAR.S(CQ:CQ)^(1/2)</f>
        <v>1046.7360380407915</v>
      </c>
      <c r="CQ4" t="str" cm="1">
        <f t="array" ref="CQ4">IF($F4="癒玉",MIN(($G4-CR:CR)^2+($H4-CS:CS)^2+($I4-CT:CT)^2)*CP$8+MIN((($H$2-$H4)+CU:CU)^2+(($I$2-$I4)+CV:CV)^2)*CP$10+1000*CP$18,"")</f>
        <v/>
      </c>
      <c r="CW4" s="2">
        <f>_xlfn.VAR.S(CX:CX)^(1/2)</f>
        <v>0</v>
      </c>
      <c r="CX4" t="str" cm="1">
        <f t="array" ref="CX4">IF($F4="盾玉",MIN(($G4-CY:CY)^2+($H4-CZ:CZ)^2+($I4-DA:DA)^2)*CW$8+MIN((($H$2-$H4)+DB:DB)^2+(($I$2-$I4)+DC:DC)^2)*CW$10+1000*CW$18,"")</f>
        <v/>
      </c>
      <c r="DD4" s="2">
        <f>_xlfn.VAR.S(DE:DE)^(1/2)</f>
        <v>0</v>
      </c>
      <c r="DE4" t="str" cm="1">
        <f t="array" ref="DE4">IF($F4="射玉",MIN(($G4-DF:DF)^2+($H4-DG:DG)^2+($I4-DH:DH)^2)*DD$8+MIN((($H$2-$H4)+DI:DI)^2+(($I$2-$I4)+DJ:DJ)^2)*DD$10+1000*DD$18,"")</f>
        <v/>
      </c>
      <c r="DI4">
        <v>36</v>
      </c>
      <c r="DJ4">
        <v>-11</v>
      </c>
      <c r="DK4" s="2">
        <f>_xlfn.VAR.S(DL:DL)^(1/2)</f>
        <v>0</v>
      </c>
      <c r="DL4" t="str" cm="1">
        <f t="array" ref="DL4">IF($F4="近壁",MIN(($G4-DM:DM)^2+($H4-DN:DN)^2+($I4-DO:DO)^2)*DK$8+MIN((($H$2-$H4)+DP:DP)^2+(($I$2-$I4)+DQ:DQ)^2)*DK$10+1000*DK$18,"")</f>
        <v/>
      </c>
      <c r="DR4" s="2">
        <f>_xlfn.VAR.S(DS:DS)^(1/2)</f>
        <v>0</v>
      </c>
      <c r="DS4" t="str" cm="1">
        <f t="array" ref="DS4">IF($F4="忍玉",MIN(($G4-DT:DT)^2+($H4-DU:DU)^2+($I4-DV:DV)^2)*DR$8+MIN((($H$2-$H4)+DW:DW)^2+(($I$2-$I4)+DX:DX)^2)*DR$10+1000*DR$18,"")</f>
        <v/>
      </c>
      <c r="DW4">
        <v>36</v>
      </c>
      <c r="DX4">
        <v>-11</v>
      </c>
      <c r="DY4" s="2">
        <f>_xlfn.VAR.S(DZ:DZ)^(1/2)</f>
        <v>0</v>
      </c>
      <c r="DZ4" t="str" cm="1">
        <f t="array" ref="DZ4">IF($F4="界玉",MIN(($G4-EA:EA)^2+($H4-EB:EB)^2+($I4-EC:EC)^2)*DY$8+MIN((($H$2-$H4)+ED:ED)^2+(($I$2-$I4)+EE:EE)^2)*DY$10+1000*DY$18,"")</f>
        <v/>
      </c>
      <c r="EA4">
        <v>0</v>
      </c>
      <c r="EB4">
        <v>348</v>
      </c>
      <c r="EC4">
        <v>349</v>
      </c>
      <c r="EF4" s="2">
        <f>_xlfn.VAR.S(EG:EG)^(1/2)</f>
        <v>0</v>
      </c>
      <c r="EG4" t="str" cm="1">
        <f t="array" ref="EG4">IF($F4="戦玉",MIN(($G4-EH:EH)^2+($H4-EI:EI)^2+($I4-EJ:EJ)^2)*EF$8+MIN((($H$2-$H4)+EK:EK)^2+(($I$2-$I4)+EL:EL)^2)*EF$10+1000*EF$18,"")</f>
        <v/>
      </c>
      <c r="EH4">
        <v>0</v>
      </c>
      <c r="EI4">
        <v>348</v>
      </c>
      <c r="EJ4">
        <v>349</v>
      </c>
      <c r="EK4">
        <v>36</v>
      </c>
      <c r="EL4">
        <v>-11</v>
      </c>
      <c r="EM4" s="2">
        <f>_xlfn.VAR.S(EN:EN)^(1/2)</f>
        <v>0</v>
      </c>
      <c r="EN4" t="str" cm="1">
        <f t="array" ref="EN4">IF($F4="弓玉",MIN(($G4-EO:EO)^2+($H4-EP:EP)^2+($I4-EQ:EQ)^2)*EM$8+MIN((($H$2-$H4)+ER:ER)^2+(($I$2-$I4)+ES:ES)^2)*EM$10+1000*EM$18,"")</f>
        <v/>
      </c>
      <c r="ER4">
        <v>36</v>
      </c>
      <c r="ES4">
        <v>-11</v>
      </c>
      <c r="ET4" s="2">
        <f>_xlfn.VAR.S(EU:EU)^(1/2)</f>
        <v>0</v>
      </c>
      <c r="EU4" t="str" cm="1">
        <f t="array" ref="EU4">IF($F4="散玉",MIN(($G4-EV:EV)^2+($H4-EW:EW)^2+($I4-EX:EX)^2)*ET$8+MIN((($H$2-$H4)+EY:EY)^2+(($I$2-$I4)+EZ:EZ)^2)*ET$10+1000*ET$18,"")</f>
        <v/>
      </c>
      <c r="FA4" s="2">
        <f>_xlfn.VAR.S(FB:FB)^(1/2)</f>
        <v>998.81596569805254</v>
      </c>
      <c r="FB4" t="str" cm="1">
        <f t="array" ref="FB4">IF($F4="的玉",MIN(($G4-FC:FC)^2+($H4-FD:FD)^2+($I4-FE:FE)^2)*FA$8+MIN((($H$2-$H4)+FF:FF)^2+(($I$2-$I4)+FG:FG)^2)*FA$10+1000*FA$18,"")</f>
        <v/>
      </c>
      <c r="FH4" s="2">
        <f>_xlfn.VAR.S(FI:FI)^(1/2)</f>
        <v>0</v>
      </c>
      <c r="FI4" t="str" cm="1">
        <f t="array" ref="FI4">IF($F4="撃玉",MIN(($G4-FJ:FJ)^2+($H4-FK:FK)^2+($I4-FL:FL)^2)*FH$8+MIN((($H$2-$H4)+FM:FM)^2+(($I$2-$I4)+FN:FN)^2)*FH$10+1000*FH$18,"")</f>
        <v/>
      </c>
      <c r="FM4">
        <v>36</v>
      </c>
      <c r="FN4">
        <v>-11</v>
      </c>
      <c r="FO4" s="2">
        <f>_xlfn.VAR.S(FP:FP)^(1/2)</f>
        <v>0</v>
      </c>
      <c r="FP4" t="str" cm="1">
        <f t="array" ref="FP4">IF($F4="槍玉",MIN(($G4-FQ:FQ)^2+($H4-FR:FR)^2+($I4-FS:FS)^2)*FO$8+MIN((($H$2-$H4)+FT:FT)^2+(($I$2-$I4)+FU:FU)^2)*FO$10+1000*FO$18,"")</f>
        <v/>
      </c>
      <c r="FV4" s="2">
        <f>_xlfn.VAR.S(FW:FW)^(1/2)</f>
        <v>0</v>
      </c>
      <c r="FW4" t="str" cm="1">
        <f t="array" ref="FW4">IF($F4="査玉",MIN(($G4-FX:FX)^2+($H4-FY:FY)^2+($I4-FZ:FZ)^2)*FV$8+MIN((($H$2-$H4)+GA:GA)^2+(($I$2-$I4)+GB:GB)^2)*FV$10+1000*FV$18,"")</f>
        <v/>
      </c>
      <c r="GA4">
        <v>36</v>
      </c>
      <c r="GB4">
        <v>-11</v>
      </c>
      <c r="GC4" s="2">
        <f>_xlfn.VAR.S(GD:GD)^(1/2)</f>
        <v>0</v>
      </c>
      <c r="GD4" t="str" cm="1">
        <f t="array" ref="GD4">IF($F4="タゲ壁",MIN(($G4-GE:GE)^2+($H4-GF:GF)^2+($I4-GG:GG)^2)*GC$8+MIN((($H$2-$H4)+GH:GH)^2+(($I$2-$I4)+GI:GI)^2)*GC$10+1000*GC$18,"")</f>
        <v/>
      </c>
      <c r="GJ4" s="2">
        <f>_xlfn.VAR.S(GK:GK)^(1/2)</f>
        <v>0</v>
      </c>
      <c r="GK4" t="str" cm="1">
        <f t="array" ref="GK4">IF($F4="迎玉",MIN(($G4-GL:GL)^2+($H4-GM:GM)^2+($I4-GN:GN)^2)*GJ$8+MIN((($H$2-$H4)+GO:GO)^2+(($I$2-$I4)+GP:GP)^2)*GJ$10+1000*GJ$18,"")</f>
        <v/>
      </c>
      <c r="GO4">
        <v>36</v>
      </c>
      <c r="GP4">
        <v>-11</v>
      </c>
      <c r="GQ4" s="2">
        <f>_xlfn.VAR.S(GR:GR)^(1/2)</f>
        <v>816.99756425585508</v>
      </c>
      <c r="GR4" t="str" cm="1">
        <f t="array" ref="GR4">IF($F4="紙壁",MIN(($G4-GS:GS)^2+($H4-GT:GT)^2+($I4-GU:GU)^2)*GQ$8+MIN((($H$2-$H4)+GV:GV)^2+(($I$2-$I4)+GW:GW)^2)*GQ$10+1000*GQ$18,"")</f>
        <v/>
      </c>
      <c r="GS4">
        <v>0</v>
      </c>
      <c r="GT4">
        <v>182</v>
      </c>
      <c r="GU4">
        <v>56</v>
      </c>
      <c r="GX4" s="2">
        <f>_xlfn.VAR.S(GY:GY)^(1/2)</f>
        <v>0</v>
      </c>
      <c r="GY4" t="str" cm="1">
        <f t="array" ref="GY4">IF($F4="聖玉",MIN(($G4-GZ:GZ)^2+($H4-HA:HA)^2+($I4-HB:HB)^2)*GX$8+MIN((($H$2-$H4)+HC:HC)^2+(($I$2-$I4)+HD:HD)^2)*GX$10+1000*GX$18,"")</f>
        <v/>
      </c>
      <c r="HC4">
        <v>36</v>
      </c>
      <c r="HD4">
        <v>-11</v>
      </c>
      <c r="HE4" s="2">
        <f>_xlfn.VAR.S(HF:HF)^(1/2)</f>
        <v>0</v>
      </c>
      <c r="HF4" t="str" cm="1">
        <f t="array" ref="HF4">IF($F4="ターボ",MIN(($G4-HG:HG)^2+($H4-HH:HH)^2+($I4-HI:HI)^2)*HE$8+MIN((($H$2-$H4)+HJ:HJ)^2+(($I$2-$I4)+HK:HK)^2)*HE$10+10000,"")</f>
        <v/>
      </c>
      <c r="HL4" s="2">
        <f>_xlfn.VAR.S(HM:HM)^(1/2)</f>
        <v>0</v>
      </c>
      <c r="HM4" t="str" cm="1">
        <f t="array" ref="HM4">IF($F4="采玉",MIN(($G4-HN:HN)^2+($H4-HO:HO)^2+($I4-HP:HP)^2)*HL$8+MIN((($H$2-$H4)+HQ:HQ)^2+(($I$2-$I4)+HR:HR)^2)*HL$10+1000*HL$18,"")</f>
        <v/>
      </c>
      <c r="HS4" s="2">
        <f>_xlfn.VAR.S(HT:HT)^(1/2)</f>
        <v>0</v>
      </c>
      <c r="HT4" t="str" cm="1">
        <f t="array" ref="HT4">IF($F4="繕玉",MIN(($G4-HU:HU)^2+($H4-HV:HV)^2+($I4-HW:HW)^2)*HS$8+MIN((($H$2-$H4)+HX:HX)^2+(($I$2-$I4)+HY:HY)^2)*HS$10+1000*HS$18,"")</f>
        <v/>
      </c>
      <c r="HX4">
        <v>36</v>
      </c>
      <c r="HY4">
        <v>-11</v>
      </c>
      <c r="HZ4" s="2">
        <f>_xlfn.VAR.S(IA:IA)^(1/2)</f>
        <v>0</v>
      </c>
      <c r="IA4" t="str" cm="1">
        <f t="array" ref="IA4">IF($F4="贄玉",MIN(($G4-IB:IB)^2+($H4-IC:IC)^2+($I4-ID:ID)^2)*HZ$8+MIN((($H$2-$H4)+IE:IE)^2+(($I$2-$I4)+IF:IF)^2)*HZ$10+1000*HZ$18,"")</f>
        <v/>
      </c>
      <c r="IG4" s="2">
        <f>_xlfn.VAR.S(IH:IH)^(1/2)</f>
        <v>0</v>
      </c>
      <c r="IH4" t="str" cm="1">
        <f t="array" ref="IH4">IF($F4="弾玉",MIN(($G4-II:II)^2+($H4-IJ:IJ)^2+($I4-IK:IK)^2)*IG$8+MIN((($H$2-$H4)+IL:IL)^2+(($I$2-$I4)+IM:IM)^2)*IG$10+1000*IG$18,"")</f>
        <v/>
      </c>
      <c r="IL4">
        <v>36</v>
      </c>
      <c r="IM4">
        <v>-11</v>
      </c>
      <c r="IN4" s="2">
        <f>_xlfn.VAR.S(IO:IO)^(1/2)</f>
        <v>0</v>
      </c>
      <c r="IO4" t="str" cm="1">
        <f t="array" ref="IO4">IF($F4="石壁",MIN(($G4-IP:IP)^2+($H4-IQ:IQ)^2+($I4-IR:IR)^2)*IN$8+MIN((($H$2-$H4)+IS:IS)^2+(($I$2-$I4)+IT:IT)^2)*IN$10+1000*IN$18,"")</f>
        <v/>
      </c>
    </row>
    <row r="5" spans="1:254" x14ac:dyDescent="0.55000000000000004">
      <c r="A5">
        <v>4</v>
      </c>
      <c r="F5" s="1" t="str" cm="1">
        <f t="array" ref="F5">INDEX(N:N,ROW()*6-11)</f>
        <v>弩玉</v>
      </c>
      <c r="G5" s="1">
        <f>ROUND((RIGHT((SUM(INDEX($N:$N,ROW()*6-10):INDEX($N:$N,ROW()*6-6))-16020),9)-RIGHT((SUM(INDEX($N:$N,ROW()*6-10):INDEX($N:$N,ROW()*6-6))-16020),6)-RIGHT((SUM(INDEX($N:$N,ROW()*6-10):INDEX($N:$N,ROW()*6-6))-16020),3))/1000000,3)</f>
        <v>342</v>
      </c>
      <c r="H5" s="1">
        <f>ROUND((RIGHT((SUM(INDEX($N:$N,ROW()*6-10):INDEX($N:$N,ROW()*6-6))-16020),6)-RIGHT((SUM(INDEX($N:$N,ROW()*6-10):INDEX($N:$N,ROW()*6-6))-16020),3))/1000,3)</f>
        <v>262</v>
      </c>
      <c r="I5" s="1">
        <f>ROUND((RIGHT((SUM(INDEX($N:$N,ROW()*6-10):INDEX($N:$N,ROW()*6-6))-16020),3)),3)</f>
        <v>349</v>
      </c>
      <c r="K5">
        <v>5</v>
      </c>
      <c r="L5">
        <f t="shared" si="1"/>
        <v>1</v>
      </c>
      <c r="M5" t="str">
        <f t="shared" si="0"/>
        <v>M</v>
      </c>
      <c r="N5">
        <f>IF(EXACT(M5,$A$1)=TRUE,0,IF(EXACT(M5,$A$2)=TRUE,1,IF(EXACT(M5,$A$3)=TRUE,2,IF(EXACT(M5,$A$4)=TRUE,3,IF(EXACT(M5,$A$5)=TRUE,4,IF(EXACT(M5,$A$6)=TRUE,5,IF(EXACT(M5,$A$7)=TRUE,6,IF(EXACT(M5,$A$8)=TRUE,7,IF(EXACT(M5,$A$9)=TRUE,8,IF(EXACT(M5,$A$10)=TRUE,9,IF(EXACT(M5,$A$11)=TRUE,10,IF(EXACT(M5,$A$12)=TRUE,11,IF(EXACT(M5,$A$13)=TRUE,12,IF(EXACT(M5,$A$14)=TRUE,13,IF(EXACT(M5,$A$15)=TRUE,14,IF(EXACT(M5,$A$16)=TRUE,15,IF(EXACT(M5,$A$17)=TRUE,16,IF(EXACT(M5,$A$18)=TRUE,17,IF(EXACT(M5,$A$19)=TRUE,18,IF(EXACT(M5,$A$20)=TRUE,19,IF(EXACT(M5,$A$21)=TRUE,20,IF(EXACT(M5,$A$22)=TRUE,21,IF(EXACT(M5,$A$23)=TRUE,22,IF(EXACT(M5,$A$24)=TRUE,23,IF(EXACT(M5,$A$25)=TRUE,24,IF(EXACT(M5,$A$26)=TRUE,25,IF(EXACT(M5,$A$27)=TRUE,26,IF(EXACT(M5,$A$28)=TRUE,27,IF(EXACT(M5,$A$29)=TRUE,28,IF(EXACT(M5,$A$30)=TRUE,29,IF(EXACT(M5,$A$31)=TRUE,30,IF(EXACT(M5,$A$32)=TRUE,31,IF(EXACT(M5,$A$33)=TRUE,32,IF(EXACT(M5,$A$34)=TRUE,33,IF(EXACT(M5,$A$35)=TRUE,34,IF(EXACT(M5,$A$36)=TRUE,35,IF(EXACT(M5,$A$37)=TRUE,36,IF(EXACT(M5,$A$38)=TRUE,37,IF(EXACT(M5,$A$39)=TRUE,38,IF(EXACT(M5,$A$40)=TRUE,39,IF(EXACT(M5,$A$41)=TRUE,40,IF(EXACT(M5,$A$42)=TRUE,41,IF(EXACT(M5,$A$43)=TRUE,42,IF(EXACT(M5,$A$44)=TRUE,43,IF(EXACT(M5,$A$45)=TRUE,44,IF(EXACT(M5,$A$46)=TRUE,45,IF(EXACT(M5,$A$47)=TRUE,46,IF(EXACT(M5,$A$48)=TRUE,47,IF(EXACT(M5,$A$49)=TRUE,48,IF(EXACT(M5,$A$50)=TRUE,49,IF(EXACT(M5,$A$51)=TRUE,50,IF(EXACT(M5,$A$52)=TRUE,51,IF(EXACT(M5,$A$53)=TRUE,52,IF(EXACT(M5,$A$54)=TRUE,53,IF(EXACT(M5,$A$55)=TRUE,54,IF(EXACT(M5,$A$56)=TRUE,55,IF(EXACT(M5,$A$57)=TRUE,56,IF(EXACT(M5,$A$58)=TRUE,57,IF(EXACT(M5,$A$59)=TRUE,58,IF(EXACT(M5,$A$60)=TRUE,59,IF(EXACT(M5,$A$61)=TRUE,60,IF(EXACT(M5,$A$62)=TRUE,61))))))))))))))))))))))))))))))))))))))))))))))))))))))))))))))*61^$L5</f>
        <v>2928</v>
      </c>
      <c r="P5" s="2" t="s">
        <v>160</v>
      </c>
      <c r="T5" s="2" t="s">
        <v>160</v>
      </c>
      <c r="X5" s="2" t="s">
        <v>61</v>
      </c>
      <c r="Y5" t="str" cm="1">
        <f t="array" ref="Y5">IF($F5="砲玉",MIN(($G5-Z:Z)^2+($H5-AA:AA)^2+($I5-AB:AB)^2)*X$8+MIN((($H$2-$H5)+AC:AC)^2+(($I$2-$I5)+AD:AD)^2)*X$10+1000*X$18,"")</f>
        <v/>
      </c>
      <c r="Z5">
        <v>350</v>
      </c>
      <c r="AA5">
        <v>0</v>
      </c>
      <c r="AB5">
        <v>143</v>
      </c>
      <c r="AC5">
        <v>10</v>
      </c>
      <c r="AD5">
        <v>57</v>
      </c>
      <c r="AE5" s="2" t="s">
        <v>61</v>
      </c>
      <c r="AF5" t="str" cm="1">
        <f t="array" ref="AF5">IF($F5="薙玉",MIN(($G5-AG:AG)^2+($H5-AH:AH)^2+($I5-AI:AI)^2)*AE$8+MIN((($H$2-$H5)+AJ:AJ)^2+(($I$2-$I5)+AK:AK)^2)*AE$10+1000*AE$18,"")</f>
        <v/>
      </c>
      <c r="AL5" s="2" t="s">
        <v>61</v>
      </c>
      <c r="AM5" t="str" cm="1">
        <f t="array" ref="AM5">IF($F5="壁玉",MIN(($G5-AN:AN)^2+($H5-AO:AO)^2+($I5-AP:AP)^2)*AL$8+MIN((($H$2-$H5)+AQ:AQ)^2+(($I$2-$I5)+AR:AR)^2)*AL$10+1000*AL$18,"")</f>
        <v/>
      </c>
      <c r="AQ5">
        <v>12</v>
      </c>
      <c r="AR5">
        <v>-11</v>
      </c>
      <c r="AS5" s="2" t="s">
        <v>61</v>
      </c>
      <c r="AT5" cm="1">
        <f t="array" ref="AT5">IF($F5="弩玉",MIN(($G5-AU:AU)^2+($H5-AV:AV)^2+($I5-AW:AW)^2)*AS$8+MIN((($H$2-$H5)+AX:AX)^2+(($I$2-$I5)+AY:AY)^2)*AS$10+1000*AS$18,"")</f>
        <v>31970.5</v>
      </c>
      <c r="AU5">
        <v>353</v>
      </c>
      <c r="AV5">
        <v>0</v>
      </c>
      <c r="AW5">
        <v>50</v>
      </c>
      <c r="AX5">
        <v>10</v>
      </c>
      <c r="AY5">
        <v>57</v>
      </c>
      <c r="AZ5" s="2" t="s">
        <v>61</v>
      </c>
      <c r="BA5" t="str" cm="1">
        <f t="array" ref="BA5">IF($F5="ジェット",MIN(($G5-BB:BB)^2+($H5-BC:BC)^2+($I5-BD:BD)^2)*AZ$8+MIN((($H$2-$H5)+BE:BE)^2+(($I$2-$I5)+BF:BF)^2)*AZ$10+1000*AZ$18,"")</f>
        <v/>
      </c>
      <c r="BG5" s="2" t="s">
        <v>61</v>
      </c>
      <c r="BH5" t="str" cm="1">
        <f t="array" ref="BH5">IF($F5="導玉",MIN(($G5-BI:BI)^2+($H5-BJ:BJ)^2+($I5-BK:BK)^2)*BG$8+MIN((($H$2-$H5)+BL:BL)^2+(($I$2-$I5)+BM:BM)^2)*BG$10+1000*BG$18,"")</f>
        <v/>
      </c>
      <c r="BI5">
        <v>0</v>
      </c>
      <c r="BJ5">
        <v>86</v>
      </c>
      <c r="BK5">
        <v>349</v>
      </c>
      <c r="BL5">
        <v>10</v>
      </c>
      <c r="BM5">
        <v>57</v>
      </c>
      <c r="BN5" s="2" t="s">
        <v>61</v>
      </c>
      <c r="BO5" t="str" cm="1">
        <f t="array" ref="BO5">IF($F5="木壁",MIN(($G5-BP:BP)^2+($H5-BQ:BQ)^2+($I5-BR:BR)^2)*BN$8+MIN((($H$2-$H5)+BS:BS)^2+(($I$2-$I5)+BT:BT)^2)*BN$10+1000*BN$18,"")</f>
        <v/>
      </c>
      <c r="BU5" s="2" t="s">
        <v>61</v>
      </c>
      <c r="BV5" t="str" cm="1">
        <f t="array" ref="BV5">IF($F5="遠壁",MIN(($G5-BW:BW)^2+($H5-BX:BX)^2+($I5-BY:BY)^2)*BU$8+MIN((($H$2-$H5)+BZ:BZ)^2+(($I$2-$I5)+CA:CA)^2)*BU$10+1000*BU$18,"")</f>
        <v/>
      </c>
      <c r="BW5">
        <v>0</v>
      </c>
      <c r="BX5">
        <v>35</v>
      </c>
      <c r="BY5">
        <v>100</v>
      </c>
      <c r="CB5" s="2" t="s">
        <v>61</v>
      </c>
      <c r="CC5" t="str" cm="1">
        <f t="array" ref="CC5">IF($F5="魔玉",MIN(($G5-CD:CD)^2+($H5-CE:CE)^2+($I5-CF:CF)^2)*CB$8+MIN((($H$2-$H5)+CG:CG)^2+(($I$2-$I5)+CH:CH)^2)*CB$10+1000*CB$18,"")</f>
        <v/>
      </c>
      <c r="CG5">
        <v>10</v>
      </c>
      <c r="CH5">
        <v>57</v>
      </c>
      <c r="CI5" s="2" t="s">
        <v>61</v>
      </c>
      <c r="CJ5" t="str" cm="1">
        <f t="array" ref="CJ5">IF($F5="核玉",MIN(($G5-CK:CK)^2+($H5-CL:CL)^2+($I5-CM:CM)^2)*CI$8+MIN((($H$2-$H5)+CN:CN)^2+(($I$2-$I5)+CO:CO)^2)*CI$10+1000*CI$18,"")</f>
        <v/>
      </c>
      <c r="CK5">
        <v>359</v>
      </c>
      <c r="CL5">
        <v>55</v>
      </c>
      <c r="CM5">
        <v>175</v>
      </c>
      <c r="CN5">
        <v>10</v>
      </c>
      <c r="CO5">
        <v>57</v>
      </c>
      <c r="CP5" s="2" t="s">
        <v>61</v>
      </c>
      <c r="CQ5" t="str" cm="1">
        <f t="array" ref="CQ5">IF($F5="癒玉",MIN(($G5-CR:CR)^2+($H5-CS:CS)^2+($I5-CT:CT)^2)*CP$8+MIN((($H$2-$H5)+CU:CU)^2+(($I$2-$I5)+CV:CV)^2)*CP$10+1000*CP$18,"")</f>
        <v/>
      </c>
      <c r="CW5" s="2" t="s">
        <v>61</v>
      </c>
      <c r="CX5" t="str" cm="1">
        <f t="array" ref="CX5">IF($F5="盾玉",MIN(($G5-CY:CY)^2+($H5-CZ:CZ)^2+($I5-DA:DA)^2)*CW$8+MIN((($H$2-$H5)+DB:DB)^2+(($I$2-$I5)+DC:DC)^2)*CW$10+1000*CW$18,"")</f>
        <v/>
      </c>
      <c r="DD5" s="2" t="s">
        <v>61</v>
      </c>
      <c r="DE5" t="str" cm="1">
        <f t="array" ref="DE5">IF($F5="射玉",MIN(($G5-DF:DF)^2+($H5-DG:DG)^2+($I5-DH:DH)^2)*DD$8+MIN((($H$2-$H5)+DI:DI)^2+(($I$2-$I5)+DJ:DJ)^2)*DD$10+1000*DD$18,"")</f>
        <v/>
      </c>
      <c r="DI5">
        <v>10</v>
      </c>
      <c r="DJ5">
        <v>57</v>
      </c>
      <c r="DK5" s="2" t="s">
        <v>61</v>
      </c>
      <c r="DL5" t="str" cm="1">
        <f t="array" ref="DL5">IF($F5="近壁",MIN(($G5-DM:DM)^2+($H5-DN:DN)^2+($I5-DO:DO)^2)*DK$8+MIN((($H$2-$H5)+DP:DP)^2+(($I$2-$I5)+DQ:DQ)^2)*DK$10+1000*DK$18,"")</f>
        <v/>
      </c>
      <c r="DR5" s="2" t="s">
        <v>61</v>
      </c>
      <c r="DS5" t="str" cm="1">
        <f t="array" ref="DS5">IF($F5="忍玉",MIN(($G5-DT:DT)^2+($H5-DU:DU)^2+($I5-DV:DV)^2)*DR$8+MIN((($H$2-$H5)+DW:DW)^2+(($I$2-$I5)+DX:DX)^2)*DR$10+1000*DR$18,"")</f>
        <v/>
      </c>
      <c r="DW5">
        <v>10</v>
      </c>
      <c r="DX5">
        <v>57</v>
      </c>
      <c r="DY5" s="2" t="s">
        <v>61</v>
      </c>
      <c r="DZ5" t="str" cm="1">
        <f t="array" ref="DZ5">IF($F5="界玉",MIN(($G5-EA:EA)^2+($H5-EB:EB)^2+($I5-EC:EC)^2)*DY$8+MIN((($H$2-$H5)+ED:ED)^2+(($I$2-$I5)+EE:EE)^2)*DY$10+1000*DY$18,"")</f>
        <v/>
      </c>
      <c r="EF5" s="2" t="s">
        <v>61</v>
      </c>
      <c r="EG5" t="str" cm="1">
        <f t="array" ref="EG5">IF($F5="戦玉",MIN(($G5-EH:EH)^2+($H5-EI:EI)^2+($I5-EJ:EJ)^2)*EF$8+MIN((($H$2-$H5)+EK:EK)^2+(($I$2-$I5)+EL:EL)^2)*EF$10+1000*EF$18,"")</f>
        <v/>
      </c>
      <c r="EK5">
        <v>10</v>
      </c>
      <c r="EL5">
        <v>57</v>
      </c>
      <c r="EM5" s="2" t="s">
        <v>61</v>
      </c>
      <c r="EN5" t="str" cm="1">
        <f t="array" ref="EN5">IF($F5="弓玉",MIN(($G5-EO:EO)^2+($H5-EP:EP)^2+($I5-EQ:EQ)^2)*EM$8+MIN((($H$2-$H5)+ER:ER)^2+(($I$2-$I5)+ES:ES)^2)*EM$10+1000*EM$18,"")</f>
        <v/>
      </c>
      <c r="ER5">
        <v>10</v>
      </c>
      <c r="ES5">
        <v>57</v>
      </c>
      <c r="ET5" s="2" t="s">
        <v>61</v>
      </c>
      <c r="EU5" t="str" cm="1">
        <f t="array" ref="EU5">IF($F5="散玉",MIN(($G5-EV:EV)^2+($H5-EW:EW)^2+($I5-EX:EX)^2)*ET$8+MIN((($H$2-$H5)+EY:EY)^2+(($I$2-$I5)+EZ:EZ)^2)*ET$10+1000*ET$18,"")</f>
        <v/>
      </c>
      <c r="FA5" s="2" t="s">
        <v>61</v>
      </c>
      <c r="FB5" t="str" cm="1">
        <f t="array" ref="FB5">IF($F5="的玉",MIN(($G5-FC:FC)^2+($H5-FD:FD)^2+($I5-FE:FE)^2)*FA$8+MIN((($H$2-$H5)+FF:FF)^2+(($I$2-$I5)+FG:FG)^2)*FA$10+1000*FA$18,"")</f>
        <v/>
      </c>
      <c r="FH5" s="2" t="s">
        <v>61</v>
      </c>
      <c r="FI5" t="str" cm="1">
        <f t="array" ref="FI5">IF($F5="撃玉",MIN(($G5-FJ:FJ)^2+($H5-FK:FK)^2+($I5-FL:FL)^2)*FH$8+MIN((($H$2-$H5)+FM:FM)^2+(($I$2-$I5)+FN:FN)^2)*FH$10+1000*FH$18,"")</f>
        <v/>
      </c>
      <c r="FM5">
        <v>10</v>
      </c>
      <c r="FN5">
        <v>57</v>
      </c>
      <c r="FO5" s="2" t="s">
        <v>61</v>
      </c>
      <c r="FP5" t="str" cm="1">
        <f t="array" ref="FP5">IF($F5="槍玉",MIN(($G5-FQ:FQ)^2+($H5-FR:FR)^2+($I5-FS:FS)^2)*FO$8+MIN((($H$2-$H5)+FT:FT)^2+(($I$2-$I5)+FU:FU)^2)*FO$10+1000*FO$18,"")</f>
        <v/>
      </c>
      <c r="FV5" s="2" t="s">
        <v>61</v>
      </c>
      <c r="FW5" t="str" cm="1">
        <f t="array" ref="FW5">IF($F5="査玉",MIN(($G5-FX:FX)^2+($H5-FY:FY)^2+($I5-FZ:FZ)^2)*FV$8+MIN((($H$2-$H5)+GA:GA)^2+(($I$2-$I5)+GB:GB)^2)*FV$10+1000*FV$18,"")</f>
        <v/>
      </c>
      <c r="GA5">
        <v>10</v>
      </c>
      <c r="GB5">
        <v>57</v>
      </c>
      <c r="GC5" s="2" t="s">
        <v>61</v>
      </c>
      <c r="GD5" t="str" cm="1">
        <f t="array" ref="GD5">IF($F5="タゲ壁",MIN(($G5-GE:GE)^2+($H5-GF:GF)^2+($I5-GG:GG)^2)*GC$8+MIN((($H$2-$H5)+GH:GH)^2+(($I$2-$I5)+GI:GI)^2)*GC$10+1000*GC$18,"")</f>
        <v/>
      </c>
      <c r="GJ5" s="2" t="s">
        <v>61</v>
      </c>
      <c r="GK5" t="str" cm="1">
        <f t="array" ref="GK5">IF($F5="迎玉",MIN(($G5-GL:GL)^2+($H5-GM:GM)^2+($I5-GN:GN)^2)*GJ$8+MIN((($H$2-$H5)+GO:GO)^2+(($I$2-$I5)+GP:GP)^2)*GJ$10+1000*GJ$18,"")</f>
        <v/>
      </c>
      <c r="GO5">
        <v>10</v>
      </c>
      <c r="GP5">
        <v>57</v>
      </c>
      <c r="GQ5" s="2" t="s">
        <v>61</v>
      </c>
      <c r="GR5" t="str" cm="1">
        <f t="array" ref="GR5">IF($F5="紙壁",MIN(($G5-GS:GS)^2+($H5-GT:GT)^2+($I5-GU:GU)^2)*GQ$8+MIN((($H$2-$H5)+GV:GV)^2+(($I$2-$I5)+GW:GW)^2)*GQ$10+1000*GQ$18,"")</f>
        <v/>
      </c>
      <c r="GS5">
        <v>0</v>
      </c>
      <c r="GT5">
        <v>348</v>
      </c>
      <c r="GU5">
        <v>275</v>
      </c>
      <c r="GX5" s="2" t="s">
        <v>61</v>
      </c>
      <c r="GY5" t="str" cm="1">
        <f t="array" ref="GY5">IF($F5="聖玉",MIN(($G5-GZ:GZ)^2+($H5-HA:HA)^2+($I5-HB:HB)^2)*GX$8+MIN((($H$2-$H5)+HC:HC)^2+(($I$2-$I5)+HD:HD)^2)*GX$10+1000*GX$18,"")</f>
        <v/>
      </c>
      <c r="HC5">
        <v>10</v>
      </c>
      <c r="HD5">
        <v>57</v>
      </c>
      <c r="HE5" s="2" t="s">
        <v>61</v>
      </c>
      <c r="HF5" t="str" cm="1">
        <f t="array" ref="HF5">IF($F5="ターボ",MIN(($G5-HG:HG)^2+($H5-HH:HH)^2+($I5-HI:HI)^2)*HE$8+MIN((($H$2-$H5)+HJ:HJ)^2+(($I$2-$I5)+HK:HK)^2)*HE$10+10000,"")</f>
        <v/>
      </c>
      <c r="HL5" s="2" t="s">
        <v>61</v>
      </c>
      <c r="HM5" t="str" cm="1">
        <f t="array" ref="HM5">IF($F5="采玉",MIN(($G5-HN:HN)^2+($H5-HO:HO)^2+($I5-HP:HP)^2)*HL$8+MIN((($H$2-$H5)+HQ:HQ)^2+(($I$2-$I5)+HR:HR)^2)*HL$10+1000*HL$18,"")</f>
        <v/>
      </c>
      <c r="HS5" s="2" t="s">
        <v>61</v>
      </c>
      <c r="HT5" t="str" cm="1">
        <f t="array" ref="HT5">IF($F5="繕玉",MIN(($G5-HU:HU)^2+($H5-HV:HV)^2+($I5-HW:HW)^2)*HS$8+MIN((($H$2-$H5)+HX:HX)^2+(($I$2-$I5)+HY:HY)^2)*HS$10+1000*HS$18,"")</f>
        <v/>
      </c>
      <c r="HX5">
        <v>10</v>
      </c>
      <c r="HY5">
        <v>57</v>
      </c>
      <c r="HZ5" s="2" t="s">
        <v>61</v>
      </c>
      <c r="IA5" t="str" cm="1">
        <f t="array" ref="IA5">IF($F5="贄玉",MIN(($G5-IB:IB)^2+($H5-IC:IC)^2+($I5-ID:ID)^2)*HZ$8+MIN((($H$2-$H5)+IE:IE)^2+(($I$2-$I5)+IF:IF)^2)*HZ$10+1000*HZ$18,"")</f>
        <v/>
      </c>
      <c r="IG5" s="2" t="s">
        <v>61</v>
      </c>
      <c r="IH5" t="str" cm="1">
        <f t="array" ref="IH5">IF($F5="弾玉",MIN(($G5-II:II)^2+($H5-IJ:IJ)^2+($I5-IK:IK)^2)*IG$8+MIN((($H$2-$H5)+IL:IL)^2+(($I$2-$I5)+IM:IM)^2)*IG$10+1000*IG$18,"")</f>
        <v/>
      </c>
      <c r="IL5">
        <v>10</v>
      </c>
      <c r="IM5">
        <v>57</v>
      </c>
      <c r="IN5" s="2" t="s">
        <v>61</v>
      </c>
      <c r="IO5" t="str" cm="1">
        <f t="array" ref="IO5">IF($F5="石壁",MIN(($G5-IP:IP)^2+($H5-IQ:IQ)^2+($I5-IR:IR)^2)*IN$8+MIN((($H$2-$H5)+IS:IS)^2+(($I$2-$I5)+IT:IT)^2)*IN$10+1000*IN$18,"")</f>
        <v/>
      </c>
    </row>
    <row r="6" spans="1:254" ht="18.5" thickBot="1" x14ac:dyDescent="0.6">
      <c r="A6">
        <v>5</v>
      </c>
      <c r="C6" t="s">
        <v>61</v>
      </c>
      <c r="D6" s="3">
        <f>$P$4+$T$4+X6+AE6+AL6+AS6+AZ6+BG6+BN6+BU6+CB6+CI6+CP6+CW6+DD6+DK6+DR6+DY6+EF6+EM6+ET6+FA6+FH6+FO6+FV6+GC6+GJ6+GQ6+GX6+HE6+HL6+HS6+HZ6+IG6+IN6</f>
        <v>2453.2311067453393</v>
      </c>
      <c r="F6" s="1" t="str" cm="1">
        <f t="array" ref="F6">INDEX(N:N,ROW()*6-11)</f>
        <v>弩玉</v>
      </c>
      <c r="G6" s="1">
        <f>ROUND((RIGHT((SUM(INDEX($N:$N,ROW()*6-10):INDEX($N:$N,ROW()*6-6))-16020),9)-RIGHT((SUM(INDEX($N:$N,ROW()*6-10):INDEX($N:$N,ROW()*6-6))-16020),6)-RIGHT((SUM(INDEX($N:$N,ROW()*6-10):INDEX($N:$N,ROW()*6-6))-16020),3))/1000000,3)</f>
        <v>343</v>
      </c>
      <c r="H6" s="1">
        <f>ROUND((RIGHT((SUM(INDEX($N:$N,ROW()*6-10):INDEX($N:$N,ROW()*6-6))-16020),6)-RIGHT((SUM(INDEX($N:$N,ROW()*6-10):INDEX($N:$N,ROW()*6-6))-16020),3))/1000,3)</f>
        <v>272</v>
      </c>
      <c r="I6" s="1">
        <f>ROUND((RIGHT((SUM(INDEX($N:$N,ROW()*6-10):INDEX($N:$N,ROW()*6-6))-16020),3)),3)</f>
        <v>349</v>
      </c>
      <c r="K6">
        <v>6</v>
      </c>
      <c r="L6">
        <f t="shared" si="1"/>
        <v>0</v>
      </c>
      <c r="M6" t="str">
        <f t="shared" si="0"/>
        <v>Q</v>
      </c>
      <c r="N6">
        <f>IF(EXACT(M6,$A$1)=TRUE,0,IF(EXACT(M6,$A$2)=TRUE,1,IF(EXACT(M6,$A$3)=TRUE,2,IF(EXACT(M6,$A$4)=TRUE,3,IF(EXACT(M6,$A$5)=TRUE,4,IF(EXACT(M6,$A$6)=TRUE,5,IF(EXACT(M6,$A$7)=TRUE,6,IF(EXACT(M6,$A$8)=TRUE,7,IF(EXACT(M6,$A$9)=TRUE,8,IF(EXACT(M6,$A$10)=TRUE,9,IF(EXACT(M6,$A$11)=TRUE,10,IF(EXACT(M6,$A$12)=TRUE,11,IF(EXACT(M6,$A$13)=TRUE,12,IF(EXACT(M6,$A$14)=TRUE,13,IF(EXACT(M6,$A$15)=TRUE,14,IF(EXACT(M6,$A$16)=TRUE,15,IF(EXACT(M6,$A$17)=TRUE,16,IF(EXACT(M6,$A$18)=TRUE,17,IF(EXACT(M6,$A$19)=TRUE,18,IF(EXACT(M6,$A$20)=TRUE,19,IF(EXACT(M6,$A$21)=TRUE,20,IF(EXACT(M6,$A$22)=TRUE,21,IF(EXACT(M6,$A$23)=TRUE,22,IF(EXACT(M6,$A$24)=TRUE,23,IF(EXACT(M6,$A$25)=TRUE,24,IF(EXACT(M6,$A$26)=TRUE,25,IF(EXACT(M6,$A$27)=TRUE,26,IF(EXACT(M6,$A$28)=TRUE,27,IF(EXACT(M6,$A$29)=TRUE,28,IF(EXACT(M6,$A$30)=TRUE,29,IF(EXACT(M6,$A$31)=TRUE,30,IF(EXACT(M6,$A$32)=TRUE,31,IF(EXACT(M6,$A$33)=TRUE,32,IF(EXACT(M6,$A$34)=TRUE,33,IF(EXACT(M6,$A$35)=TRUE,34,IF(EXACT(M6,$A$36)=TRUE,35,IF(EXACT(M6,$A$37)=TRUE,36,IF(EXACT(M6,$A$38)=TRUE,37,IF(EXACT(M6,$A$39)=TRUE,38,IF(EXACT(M6,$A$40)=TRUE,39,IF(EXACT(M6,$A$41)=TRUE,40,IF(EXACT(M6,$A$42)=TRUE,41,IF(EXACT(M6,$A$43)=TRUE,42,IF(EXACT(M6,$A$44)=TRUE,43,IF(EXACT(M6,$A$45)=TRUE,44,IF(EXACT(M6,$A$46)=TRUE,45,IF(EXACT(M6,$A$47)=TRUE,46,IF(EXACT(M6,$A$48)=TRUE,47,IF(EXACT(M6,$A$49)=TRUE,48,IF(EXACT(M6,$A$50)=TRUE,49,IF(EXACT(M6,$A$51)=TRUE,50,IF(EXACT(M6,$A$52)=TRUE,51,IF(EXACT(M6,$A$53)=TRUE,52,IF(EXACT(M6,$A$54)=TRUE,53,IF(EXACT(M6,$A$55)=TRUE,54,IF(EXACT(M6,$A$56)=TRUE,55,IF(EXACT(M6,$A$57)=TRUE,56,IF(EXACT(M6,$A$58)=TRUE,57,IF(EXACT(M6,$A$59)=TRUE,58,IF(EXACT(M6,$A$60)=TRUE,59,IF(EXACT(M6,$A$61)=TRUE,60,IF(EXACT(M6,$A$62)=TRUE,61))))))))))))))))))))))))))))))))))))))))))))))))))))))))))))))*61^$L6</f>
        <v>52</v>
      </c>
      <c r="P6" s="2">
        <v>100</v>
      </c>
      <c r="T6" s="2">
        <v>100</v>
      </c>
      <c r="X6" s="2">
        <f>IF(AVERAGE(Y:Y)&gt;0,((X$14*COUNTIF($F:$F,"砲玉"))^X$16+50/((X$4-X$20)^2+1)+$D$8*1000/AVERAGE(Y:Y))*X$12,0)</f>
        <v>292.50199588512442</v>
      </c>
      <c r="Y6" t="str" cm="1">
        <f t="array" ref="Y6">IF($F6="砲玉",MIN(($G6-Z:Z)^2+($H6-AA:AA)^2+($I6-AB:AB)^2)*X$8+MIN((($H$2-$H6)+AC:AC)^2+(($I$2-$I6)+AD:AD)^2)*X$10+1000*X$18,"")</f>
        <v/>
      </c>
      <c r="Z6">
        <v>290</v>
      </c>
      <c r="AA6">
        <v>0</v>
      </c>
      <c r="AB6">
        <v>143</v>
      </c>
      <c r="AC6">
        <v>20</v>
      </c>
      <c r="AD6">
        <v>57</v>
      </c>
      <c r="AE6" s="2">
        <f>IF(AVERAGE(AF:AF)&gt;0,((AE$14*COUNTIF($F:$F,"薙玉"))^AE$16+50/((AE$4-AE$20)^2+1)+$D$8*1000/AVERAGE(AF:AF))*AE$12,0)</f>
        <v>373.75533290683944</v>
      </c>
      <c r="AF6" t="str" cm="1">
        <f t="array" ref="AF6">IF($F6="薙玉",MIN(($G6-AG:AG)^2+($H6-AH:AH)^2+($I6-AI:AI)^2)*AE$8+MIN((($H$2-$H6)+AJ:AJ)^2+(($I$2-$I6)+AK:AK)^2)*AE$10+1000*AE$18,"")</f>
        <v/>
      </c>
      <c r="AL6" s="2">
        <f>IF(AVERAGE(AM:AM)&gt;0,((AL$14*COUNTIF($F:$F,"壁玉"))^AL$16+50/((AL$4-AL$20)^2+1)+$D$8*1000/AVERAGE(AM:AM))*AL$12,0)</f>
        <v>230.78067598853221</v>
      </c>
      <c r="AM6" t="str" cm="1">
        <f t="array" ref="AM6">IF($F6="壁玉",MIN(($G6-AN:AN)^2+($H6-AO:AO)^2+($I6-AP:AP)^2)*AL$8+MIN((($H$2-$H6)+AQ:AQ)^2+(($I$2-$I6)+AR:AR)^2)*AL$10+1000*AL$18,"")</f>
        <v/>
      </c>
      <c r="AQ6">
        <v>20</v>
      </c>
      <c r="AR6">
        <v>-8</v>
      </c>
      <c r="AS6" s="2">
        <f>IF(AVERAGE(AT:AT)&gt;0,((AS$14*COUNTIF($F:$F,"弩玉"))^AS$16+50/((AS$4-AS$20)^2+1)+$D$8*1000/AVERAGE(AT:AT))*AS$12,0)</f>
        <v>217.07095568529323</v>
      </c>
      <c r="AT6" cm="1">
        <f t="array" ref="AT6">IF($F6="弩玉",MIN(($G6-AU:AU)^2+($H6-AV:AV)^2+($I6-AW:AW)^2)*AS$8+MIN((($H$2-$H6)+AX:AX)^2+(($I$2-$I6)+AY:AY)^2)*AS$10+1000*AS$18,"")</f>
        <v>34598.5</v>
      </c>
      <c r="AU6">
        <v>0</v>
      </c>
      <c r="AV6">
        <v>0</v>
      </c>
      <c r="AW6">
        <v>142</v>
      </c>
      <c r="AX6">
        <v>20</v>
      </c>
      <c r="AY6">
        <v>57</v>
      </c>
      <c r="AZ6" s="2">
        <f>IF(AVERAGE(BA:BA)&gt;0,((AZ$14*COUNTIF($F:$F,"ジェット"))^AZ$16+50/((AZ$4-AZ$20)^2+1)+$D$8*1000/AVERAGE(BA:BA))*AZ$12,0)</f>
        <v>0</v>
      </c>
      <c r="BA6" t="str" cm="1">
        <f t="array" ref="BA6">IF($F6="ジェット",MIN(($G6-BB:BB)^2+($H6-BC:BC)^2+($I6-BD:BD)^2)*AZ$8+MIN((($H$2-$H6)+BE:BE)^2+(($I$2-$I6)+BF:BF)^2)*AZ$10+1000*AZ$18,"")</f>
        <v/>
      </c>
      <c r="BG6" s="2">
        <f>IF(AVERAGE(BH:BH)&gt;0,((BG$14*COUNTIF($F:$F,"導玉"))^BG$16+50/((BG$4-BG$20)^2+1)+$D$8*1000/AVERAGE(BH:BH))*BG$12,0)</f>
        <v>506.54310344860085</v>
      </c>
      <c r="BH6" t="str" cm="1">
        <f t="array" ref="BH6">IF($F6="導玉",MIN(($G6-BI:BI)^2+($H6-BJ:BJ)^2+($I6-BK:BK)^2)*BG$8+MIN((($H$2-$H6)+BL:BL)^2+(($I$2-$I6)+BM:BM)^2)*BG$10+1000*BG$18,"")</f>
        <v/>
      </c>
      <c r="BI6">
        <v>44</v>
      </c>
      <c r="BJ6">
        <v>23</v>
      </c>
      <c r="BK6">
        <v>82</v>
      </c>
      <c r="BL6">
        <v>20</v>
      </c>
      <c r="BM6">
        <v>57</v>
      </c>
      <c r="BN6" s="2">
        <f>IF(AVERAGE(BO:BO)&gt;0,((BN$14*COUNTIF($F:$F,"木壁"))^BN$16+50/((BN$4-BN$20)^2+1)+$D$8*1000/AVERAGE(BO:BO))*BN$12,0)</f>
        <v>138.62188362828653</v>
      </c>
      <c r="BO6" t="str" cm="1">
        <f t="array" ref="BO6">IF($F6="木壁",MIN(($G6-BP:BP)^2+($H6-BQ:BQ)^2+($I6-BR:BR)^2)*BN$8+MIN((($H$2-$H6)+BS:BS)^2+(($I$2-$I6)+BT:BT)^2)*BN$10+1000*BN$18,"")</f>
        <v/>
      </c>
      <c r="BU6" s="2">
        <f>IF(AVERAGE(BV:BV)&gt;0,((BU$14*COUNTIF($F:$F,"遠壁"))^BU$16+50/((BU$4-BU$20)^2+1)+$D$8*1000/AVERAGE(BV:BV))*BU$12,0)</f>
        <v>0</v>
      </c>
      <c r="BV6" t="str" cm="1">
        <f t="array" ref="BV6">IF($F6="遠壁",MIN(($G6-BW:BW)^2+($H6-BX:BX)^2+($I6-BY:BY)^2)*BU$8+MIN((($H$2-$H6)+BZ:BZ)^2+(($I$2-$I6)+CA:CA)^2)*BU$10+1000*BU$18,"")</f>
        <v/>
      </c>
      <c r="BW6">
        <v>0</v>
      </c>
      <c r="BX6">
        <v>0</v>
      </c>
      <c r="BY6">
        <v>150</v>
      </c>
      <c r="CB6" s="2">
        <f>IF(AVERAGE(CC:CC)&gt;0,((CB$14*COUNTIF($F:$F,"魔玉"))^CB$16+50/((CB$4-CB$20)^2+1)+$D$8*1000/AVERAGE(CC:CC))*CB$12,0)</f>
        <v>0</v>
      </c>
      <c r="CC6" t="str" cm="1">
        <f t="array" ref="CC6">IF($F6="魔玉",MIN(($G6-CD:CD)^2+($H6-CE:CE)^2+($I6-CF:CF)^2)*CB$8+MIN((($H$2-$H6)+CG:CG)^2+(($I$2-$I6)+CH:CH)^2)*CB$10+1000*CB$18,"")</f>
        <v/>
      </c>
      <c r="CG6">
        <v>20</v>
      </c>
      <c r="CH6">
        <v>57</v>
      </c>
      <c r="CI6" s="2">
        <f>IF(AVERAGE(CJ:CJ)&gt;0,((CI$14*COUNTIF($F:$F,"核玉"))^CI$16+50/((CI$4-CI$20)^2+1)+$D$8*1000/AVERAGE(CJ:CJ))*CI$12,0)</f>
        <v>269.71629003417047</v>
      </c>
      <c r="CJ6" t="str" cm="1">
        <f t="array" ref="CJ6">IF($F6="核玉",MIN(($G6-CK:CK)^2+($H6-CL:CL)^2+($I6-CM:CM)^2)*CI$8+MIN((($H$2-$H6)+CN:CN)^2+(($I$2-$I6)+CO:CO)^2)*CI$10+1000*CI$18,"")</f>
        <v/>
      </c>
      <c r="CN6">
        <v>20</v>
      </c>
      <c r="CO6">
        <v>57</v>
      </c>
      <c r="CP6" s="2">
        <f>IF(AVERAGE(CQ:CQ)&gt;0,((CP$14*COUNTIF($F:$F,"癒玉"))^CP$16+50/((CP$4-CP$20)^2+1)+$D$8*1000/AVERAGE(CQ:CQ))*CP$12,0)</f>
        <v>158.08451650123712</v>
      </c>
      <c r="CQ6" t="str" cm="1">
        <f t="array" ref="CQ6">IF($F6="癒玉",MIN(($G6-CR:CR)^2+($H6-CS:CS)^2+($I6-CT:CT)^2)*CP$8+MIN((($H$2-$H6)+CU:CU)^2+(($I$2-$I6)+CV:CV)^2)*CP$10+1000*CP$18,"")</f>
        <v/>
      </c>
      <c r="CW6" s="2">
        <f>IF(AVERAGE(CX:CX)&gt;0,((CW$14*COUNTIF($F:$F,"盾玉"))^CW$16+50/((CW$4-CW$20)^2+1)+$D$8*1000/AVERAGE(CX:CX))*CW$12,0)</f>
        <v>0</v>
      </c>
      <c r="CX6" t="str" cm="1">
        <f t="array" ref="CX6">IF($F6="盾玉",MIN(($G6-CY:CY)^2+($H6-CZ:CZ)^2+($I6-DA:DA)^2)*CW$8+MIN((($H$2-$H6)+DB:DB)^2+(($I$2-$I6)+DC:DC)^2)*CW$10+1000*CW$18,"")</f>
        <v/>
      </c>
      <c r="DD6" s="2">
        <f>IF(AVERAGE(DE:DE)&gt;0,((DD$14*COUNTIF($F:$F,"射玉"))^DD$16+50/((DD$4-DD$20)^2+1)+$D$8*1000/AVERAGE(DE:DE))*DD$12,0)</f>
        <v>0</v>
      </c>
      <c r="DE6" t="str" cm="1">
        <f t="array" ref="DE6">IF($F6="射玉",MIN(($G6-DF:DF)^2+($H6-DG:DG)^2+($I6-DH:DH)^2)*DD$8+MIN((($H$2-$H6)+DI:DI)^2+(($I$2-$I6)+DJ:DJ)^2)*DD$10+1000*DD$18,"")</f>
        <v/>
      </c>
      <c r="DI6">
        <v>20</v>
      </c>
      <c r="DJ6">
        <v>57</v>
      </c>
      <c r="DK6" s="2">
        <f>IF(AVERAGE(DL:DL)&gt;0,((DK$14*COUNTIF($F:$F,"近壁"))^DK$16+50/((DK$4-DK$20)^2+1)+$D$8*1000/AVERAGE(DL:DL))*DK$12,0)</f>
        <v>0</v>
      </c>
      <c r="DL6" t="str" cm="1">
        <f t="array" ref="DL6">IF($F6="近壁",MIN(($G6-DM:DM)^2+($H6-DN:DN)^2+($I6-DO:DO)^2)*DK$8+MIN((($H$2-$H6)+DP:DP)^2+(($I$2-$I6)+DQ:DQ)^2)*DK$10+1000*DK$18,"")</f>
        <v/>
      </c>
      <c r="DR6" s="2">
        <f>IF(AVERAGE(DS:DS)&gt;0,((DR$14*COUNTIF($F:$F,"忍玉"))^DR$16+50/((DR$4-DR$20)^2+1)+$D$8*1000/AVERAGE(DS:DS))*DR$12,0)</f>
        <v>0</v>
      </c>
      <c r="DS6" t="str" cm="1">
        <f t="array" ref="DS6">IF($F6="忍玉",MIN(($G6-DT:DT)^2+($H6-DU:DU)^2+($I6-DV:DV)^2)*DR$8+MIN((($H$2-$H6)+DW:DW)^2+(($I$2-$I6)+DX:DX)^2)*DR$10+1000*DR$18,"")</f>
        <v/>
      </c>
      <c r="DW6">
        <v>20</v>
      </c>
      <c r="DX6">
        <v>57</v>
      </c>
      <c r="DY6" s="2">
        <f>IF(AVERAGE(DZ:DZ)&gt;0,((DY$14*COUNTIF($F:$F,"界玉"))^DY$16+50/((DY$4-DY$20)^2+1)+$D$8*1000/AVERAGE(DZ:DZ))*DY$12,0)</f>
        <v>0</v>
      </c>
      <c r="DZ6" t="str" cm="1">
        <f t="array" ref="DZ6">IF($F6="界玉",MIN(($G6-EA:EA)^2+($H6-EB:EB)^2+($I6-EC:EC)^2)*DY$8+MIN((($H$2-$H6)+ED:ED)^2+(($I$2-$I6)+EE:EE)^2)*DY$10+1000*DY$18,"")</f>
        <v/>
      </c>
      <c r="EF6" s="2">
        <f>IF(AVERAGE(EG:EG)&gt;0,((EF$14*COUNTIF($F:$F,"戦玉"))^EF$16+50/((EF$4-EF$20)^2+1)+$D$8*1000/AVERAGE(EG:EG))*EF$12,0)</f>
        <v>0</v>
      </c>
      <c r="EG6" t="str" cm="1">
        <f t="array" ref="EG6">IF($F6="戦玉",MIN(($G6-EH:EH)^2+($H6-EI:EI)^2+($I6-EJ:EJ)^2)*EF$8+MIN((($H$2-$H6)+EK:EK)^2+(($I$2-$I6)+EL:EL)^2)*EF$10+1000*EF$18,"")</f>
        <v/>
      </c>
      <c r="EK6">
        <v>20</v>
      </c>
      <c r="EL6">
        <v>57</v>
      </c>
      <c r="EM6" s="2">
        <f>IF(AVERAGE(EN:EN)&gt;0,((EM$14*COUNTIF($F:$F,"弓玉"))^EM$16+50/((EM$4-EM$20)^2+1)+$D$8*1000/AVERAGE(EN:EN))*EM$12,0)</f>
        <v>0</v>
      </c>
      <c r="EN6" t="str" cm="1">
        <f t="array" ref="EN6">IF($F6="弓玉",MIN(($G6-EO:EO)^2+($H6-EP:EP)^2+($I6-EQ:EQ)^2)*EM$8+MIN((($H$2-$H6)+ER:ER)^2+(($I$2-$I6)+ES:ES)^2)*EM$10+1000*EM$18,"")</f>
        <v/>
      </c>
      <c r="ER6">
        <v>20</v>
      </c>
      <c r="ES6">
        <v>57</v>
      </c>
      <c r="ET6" s="2">
        <f>IF(AVERAGE(EU:EU)&gt;0,((ET$14*COUNTIF($F:$F,"散玉"))^ET$16+50/((ET$4-ET$20)^2+1)+$D$8*1000/AVERAGE(EU:EU))*ET$12,0)</f>
        <v>0</v>
      </c>
      <c r="EU6" t="str" cm="1">
        <f t="array" ref="EU6">IF($F6="散玉",MIN(($G6-EV:EV)^2+($H6-EW:EW)^2+($I6-EX:EX)^2)*ET$8+MIN((($H$2-$H6)+EY:EY)^2+(($I$2-$I6)+EZ:EZ)^2)*ET$10+1000*ET$18,"")</f>
        <v/>
      </c>
      <c r="FA6" s="2">
        <f>IF(AVERAGE(FB:FB)&gt;0,((FA$14*COUNTIF($F:$F,"的玉"))^FA$16+50/((FA$4-FA$20)^2+1)+$D$8*1000/AVERAGE(FB:FB))*FA$12,0)</f>
        <v>155.62711609717047</v>
      </c>
      <c r="FB6" t="str" cm="1">
        <f t="array" ref="FB6">IF($F6="的玉",MIN(($G6-FC:FC)^2+($H6-FD:FD)^2+($I6-FE:FE)^2)*FA$8+MIN((($H$2-$H6)+FF:FF)^2+(($I$2-$I6)+FG:FG)^2)*FA$10+1000*FA$18,"")</f>
        <v/>
      </c>
      <c r="FH6" s="2">
        <f>IF(AVERAGE(FI:FI)&gt;0,((FH$14*COUNTIF($F:$F,"撃玉"))^FH$16+50/((FH$4-FH$20)^2+1)+$D$8*1000/AVERAGE(FI:FI))*FH$12,0)</f>
        <v>0</v>
      </c>
      <c r="FI6" t="str" cm="1">
        <f t="array" ref="FI6">IF($F6="撃玉",MIN(($G6-FJ:FJ)^2+($H6-FK:FK)^2+($I6-FL:FL)^2)*FH$8+MIN((($H$2-$H6)+FM:FM)^2+(($I$2-$I6)+FN:FN)^2)*FH$10+1000*FH$18,"")</f>
        <v/>
      </c>
      <c r="FM6">
        <v>20</v>
      </c>
      <c r="FN6">
        <v>57</v>
      </c>
      <c r="FO6" s="2">
        <f>IF(AVERAGE(FP:FP)&gt;0,((FO$14*COUNTIF($F:$F,"槍玉"))^FO$16+50/((FO$4-FO$20)^2+1)+$D$8*1000/AVERAGE(FP:FP))*FO$12,0)</f>
        <v>0</v>
      </c>
      <c r="FP6" t="str" cm="1">
        <f t="array" ref="FP6">IF($F6="槍玉",MIN(($G6-FQ:FQ)^2+($H6-FR:FR)^2+($I6-FS:FS)^2)*FO$8+MIN((($H$2-$H6)+FT:FT)^2+(($I$2-$I6)+FU:FU)^2)*FO$10+1000*FO$18,"")</f>
        <v/>
      </c>
      <c r="FV6" s="2">
        <f>IF(AVERAGE(FW:FW)&gt;0,((FV$14*COUNTIF($F:$F,"査玉"))^FV$16+50/((FV$4-FV$20)^2+1)+$D$8*1000/AVERAGE(FW:FW))*FV$12,0)</f>
        <v>0</v>
      </c>
      <c r="FW6" t="str" cm="1">
        <f t="array" ref="FW6">IF($F6="査玉",MIN(($G6-FX:FX)^2+($H6-FY:FY)^2+($I6-FZ:FZ)^2)*FV$8+MIN((($H$2-$H6)+GA:GA)^2+(($I$2-$I6)+GB:GB)^2)*FV$10+1000*FV$18,"")</f>
        <v/>
      </c>
      <c r="GA6">
        <v>20</v>
      </c>
      <c r="GB6">
        <v>57</v>
      </c>
      <c r="GC6" s="2">
        <f>IF(AVERAGE(GD:GD)&gt;0,((GC$14*COUNTIF($F:$F,"タゲ壁"))^GC$16+50/((GC$4-GC$20)^2+1)+$D$8*1000/AVERAGE(GD:GD))*GC$12,0)</f>
        <v>0</v>
      </c>
      <c r="GD6" t="str" cm="1">
        <f t="array" ref="GD6">IF($F6="タゲ壁",MIN(($G6-GE:GE)^2+($H6-GF:GF)^2+($I6-GG:GG)^2)*GC$8+MIN((($H$2-$H6)+GH:GH)^2+(($I$2-$I6)+GI:GI)^2)*GC$10+1000*GC$18,"")</f>
        <v/>
      </c>
      <c r="GJ6" s="2">
        <f>IF(AVERAGE(GK:GK)&gt;0,((GJ$14*COUNTIF($F:$F,"迎玉"))^GJ$16+50/((GJ$4-GJ$20)^2+1)+$D$8*1000/AVERAGE(GK:GK))*GJ$12,0)</f>
        <v>0</v>
      </c>
      <c r="GK6" t="str" cm="1">
        <f t="array" ref="GK6">IF($F6="迎玉",MIN(($G6-GL:GL)^2+($H6-GM:GM)^2+($I6-GN:GN)^2)*GJ$8+MIN((($H$2-$H6)+GO:GO)^2+(($I$2-$I6)+GP:GP)^2)*GJ$10+1000*GJ$18,"")</f>
        <v/>
      </c>
      <c r="GO6">
        <v>20</v>
      </c>
      <c r="GP6">
        <v>57</v>
      </c>
      <c r="GQ6" s="2">
        <f>IF(AVERAGE(GR:GR)&gt;0,((GQ$14*COUNTIF($F:$F,"紙壁"))^GQ$16+50/((GQ$4-GQ$20)^2+1)+$D$8*1000/AVERAGE(GR:GR))*GQ$12,0)</f>
        <v>82.505810956114217</v>
      </c>
      <c r="GR6" t="str" cm="1">
        <f t="array" ref="GR6">IF($F6="紙壁",MIN(($G6-GS:GS)^2+($H6-GT:GT)^2+($I6-GU:GU)^2)*GQ$8+MIN((($H$2-$H6)+GV:GV)^2+(($I$2-$I6)+GW:GW)^2)*GQ$10+1000*GQ$18,"")</f>
        <v/>
      </c>
      <c r="GS6">
        <v>0</v>
      </c>
      <c r="GT6">
        <v>0</v>
      </c>
      <c r="GU6">
        <v>70</v>
      </c>
      <c r="GX6" s="2">
        <f>IF(AVERAGE(GY:GY)&gt;0,((GX$14*COUNTIF($F:$F,"聖玉"))^GX$16+50/((GX$4-GX$20)^2+1)+$D$8*1000/AVERAGE(GY:GY))*GX$12,0)</f>
        <v>0</v>
      </c>
      <c r="GY6" t="str" cm="1">
        <f t="array" ref="GY6">IF($F6="聖玉",MIN(($G6-GZ:GZ)^2+($H6-HA:HA)^2+($I6-HB:HB)^2)*GX$8+MIN((($H$2-$H6)+HC:HC)^2+(($I$2-$I6)+HD:HD)^2)*GX$10+1000*GX$18,"")</f>
        <v/>
      </c>
      <c r="HC6">
        <v>20</v>
      </c>
      <c r="HD6">
        <v>57</v>
      </c>
      <c r="HE6" s="2">
        <f>IF(AVERAGE(HF:HF)&gt;0,((HE$14*COUNTIF($F:$F,"ターボ"))^HE$16+50/((HE$4-HE$20)^2+1)+$D$8*1000/AVERAGE(HF:HF))*HE$12,0)</f>
        <v>0</v>
      </c>
      <c r="HF6" t="str" cm="1">
        <f t="array" ref="HF6">IF($F6="ターボ",MIN(($G6-HG:HG)^2+($H6-HH:HH)^2+($I6-HI:HI)^2)*HE$8+MIN((($H$2-$H6)+HJ:HJ)^2+(($I$2-$I6)+HK:HK)^2)*HE$10+10000,"")</f>
        <v/>
      </c>
      <c r="HL6" s="2">
        <f>IF(AVERAGE(HM:HM)&gt;0,((HL$14*COUNTIF($F:$F,"采玉"))^HL$16+50/((HL$4-HL$20)^2+1)+$D$8*1000/AVERAGE(HM:HM))*HL$12,0)</f>
        <v>0</v>
      </c>
      <c r="HM6" t="str" cm="1">
        <f t="array" ref="HM6">IF($F6="采玉",MIN(($G6-HN:HN)^2+($H6-HO:HO)^2+($I6-HP:HP)^2)*HL$8+MIN((($H$2-$H6)+HQ:HQ)^2+(($I$2-$I6)+HR:HR)^2)*HL$10+1000*HL$18,"")</f>
        <v/>
      </c>
      <c r="HS6" s="2">
        <f>IF(AVERAGE(HT:HT)&gt;0,((HS$14*COUNTIF($F:$F,"繕玉"))^HS$16+50/((HS$4-HS$20)^2+1)+$D$8*1000/AVERAGE(HT:HT))*HS$12,0)</f>
        <v>0</v>
      </c>
      <c r="HT6" t="str" cm="1">
        <f t="array" ref="HT6">IF($F6="繕玉",MIN(($G6-HU:HU)^2+($H6-HV:HV)^2+($I6-HW:HW)^2)*HS$8+MIN((($H$2-$H6)+HX:HX)^2+(($I$2-$I6)+HY:HY)^2)*HS$10+1000*HS$18,"")</f>
        <v/>
      </c>
      <c r="HX6">
        <v>20</v>
      </c>
      <c r="HY6">
        <v>57</v>
      </c>
      <c r="HZ6" s="2">
        <f>IF(AVERAGE(IA:IA)&gt;0,((HZ$14*COUNTIF($F:$F,"贄玉"))^HZ$16+50/((HZ$4-HZ$20)^2+1)+$D$8*1000/AVERAGE(IA:IA))*HZ$12,0)</f>
        <v>0</v>
      </c>
      <c r="IA6" t="str" cm="1">
        <f t="array" ref="IA6">IF($F6="贄玉",MIN(($G6-IB:IB)^2+($H6-IC:IC)^2+($I6-ID:ID)^2)*HZ$8+MIN((($H$2-$H6)+IE:IE)^2+(($I$2-$I6)+IF:IF)^2)*HZ$10+1000*HZ$18,"")</f>
        <v/>
      </c>
      <c r="IG6" s="2">
        <f>IF(AVERAGE(IH:IH)&gt;0,((IG$14*COUNTIF($F:$F,"弾玉"))^IG$16+50/((IG$4-IG$20)^2+1)+$D$8*1000/AVERAGE(IH:IH))*IG$12,0)</f>
        <v>0</v>
      </c>
      <c r="IH6" t="str" cm="1">
        <f t="array" ref="IH6">IF($F6="弾玉",MIN(($G6-II:II)^2+($H6-IJ:IJ)^2+($I6-IK:IK)^2)*IG$8+MIN((($H$2-$H6)+IL:IL)^2+(($I$2-$I6)+IM:IM)^2)*IG$10+1000*IG$18,"")</f>
        <v/>
      </c>
      <c r="IL6">
        <v>20</v>
      </c>
      <c r="IM6">
        <v>57</v>
      </c>
      <c r="IN6" s="2">
        <f>IF(AVERAGE(IO:IO)&gt;0,((IN$14*COUNTIF($F:$F,"石壁"))^IN$16+50/((IN$4-IN$20)^2+1)+$D$8*1000/AVERAGE(IO:IO))*IN$12,0)</f>
        <v>0</v>
      </c>
      <c r="IO6" t="str" cm="1">
        <f t="array" ref="IO6">IF($F6="石壁",MIN(($G6-IP:IP)^2+($H6-IQ:IQ)^2+($I6-IR:IR)^2)*IN$8+MIN((($H$2-$H6)+IS:IS)^2+(($I$2-$I6)+IT:IT)^2)*IN$10+1000*IN$18,"")</f>
        <v/>
      </c>
    </row>
    <row r="7" spans="1:254" ht="18.5" thickTop="1" x14ac:dyDescent="0.55000000000000004">
      <c r="A7">
        <v>6</v>
      </c>
      <c r="F7" s="1" t="str" cm="1">
        <f t="array" ref="F7">INDEX(N:N,ROW()*6-11)</f>
        <v>弩玉</v>
      </c>
      <c r="G7" s="1">
        <f>ROUND((RIGHT((SUM(INDEX($N:$N,ROW()*6-10):INDEX($N:$N,ROW()*6-6))-16020),9)-RIGHT((SUM(INDEX($N:$N,ROW()*6-10):INDEX($N:$N,ROW()*6-6))-16020),6)-RIGHT((SUM(INDEX($N:$N,ROW()*6-10):INDEX($N:$N,ROW()*6-6))-16020),3))/1000000,3)</f>
        <v>342</v>
      </c>
      <c r="H7" s="1">
        <f>ROUND((RIGHT((SUM(INDEX($N:$N,ROW()*6-10):INDEX($N:$N,ROW()*6-6))-16020),6)-RIGHT((SUM(INDEX($N:$N,ROW()*6-10):INDEX($N:$N,ROW()*6-6))-16020),3))/1000,3)</f>
        <v>280</v>
      </c>
      <c r="I7" s="1">
        <f>ROUND((RIGHT((SUM(INDEX($N:$N,ROW()*6-10):INDEX($N:$N,ROW()*6-6))-16020),3)),3)</f>
        <v>349</v>
      </c>
      <c r="K7">
        <v>7</v>
      </c>
      <c r="L7">
        <f t="shared" si="1"/>
        <v>5</v>
      </c>
      <c r="M7" t="str">
        <f t="shared" si="0"/>
        <v>i</v>
      </c>
      <c r="N7" t="str">
        <f>IF(EXACT(M7,$A$1)=TRUE,"コア",IF(EXACT(M7,$A$2)=TRUE,"弓玉",IF(EXACT(M7,$A$3)=TRUE,"銃玉",IF(EXACT(M7,$A$4)=TRUE,"剣玉",IF(EXACT(M7,$A$5)=TRUE,"盾玉",IF(EXACT(M7,$A$6)=TRUE,"爆玉",IF(EXACT(M7,$A$7)=TRUE,"魔玉",IF(EXACT(M7,$A$8)=TRUE,"弩玉",IF(EXACT(M7,$A$9)=TRUE,"槍玉",IF(EXACT(M7,$A$10)=TRUE,"砲玉",IF(EXACT(M7,$A$11)=TRUE,"薙玉",IF(EXACT(M7,$A$12)=TRUE,"跳玉",IF(EXACT(M7,$A$13)=TRUE,"裂玉",IF(EXACT(M7,$A$14)=TRUE,"散玉",IF(EXACT(M7,$A$15)=TRUE,"狙玉",IF(EXACT(M7,$A$16)=TRUE,"浮玉",IF(EXACT(M7,$A$17)=TRUE,"導玉",IF(EXACT(M7,$A$18)=TRUE,"繕玉",IF(EXACT(M7,$A$19)=TRUE,"癒玉",IF(EXACT(M7,$A$20)=TRUE,"壁玉",IF(EXACT(M7,$A$21)=TRUE,"飛玉",IF(EXACT(M7,$A$22)=TRUE,"戦玉",IF(EXACT(M7,$A$23)=TRUE,"機玉",IF(EXACT(M7,$A$24)=TRUE,"変玉",IF(EXACT(M7,$A$25)=TRUE,"界玉",IF(EXACT(M7,$A$26)=TRUE,"木壁",IF(EXACT(M7,$A$27)=TRUE,"石壁",IF(EXACT(M7,$A$28)=TRUE,"紙壁",IF(EXACT(M7,$A$29)=TRUE,"鉄壁",IF(EXACT(M7,$A$30)=TRUE,"ジェット",IF(EXACT(M7,$A$31)=TRUE,"ターボ",IF(EXACT(M7,$A$32)=TRUE,"骨玉",IF(EXACT(M7,$A$33)=TRUE,"撃玉",IF(EXACT(M7,$A$34)=TRUE,"弾玉",IF(EXACT(M7,$A$35)=TRUE,"聖玉",IF(EXACT(M7,$A$36)=TRUE,"忍玉",IF(EXACT(M7,$A$37)=TRUE,"障玉",IF(EXACT(M7,$A$38)=TRUE,"花玉",IF(EXACT(M7,$A$39)=TRUE,"反玉",IF(EXACT(M7,$A$40)=TRUE,"押玉",IF(EXACT(M7,$A$41)=TRUE,"迎玉",IF(EXACT(M7,$A$42)=TRUE,"贄玉",IF(EXACT(M7,$A$43)=TRUE,"的玉",IF(EXACT(M7,$A$44)=TRUE,"墜玉",IF(EXACT(M7,$A$45)=TRUE,"箱玉",IF(EXACT(M7,$A$46)=TRUE,"闇玉",IF(EXACT(M7,$A$47)=TRUE,"旋玉",IF(EXACT(M7,$A$48)=TRUE,"采玉",IF(EXACT(M7,$A$49)=TRUE,"騎玉",IF(EXACT(M7,$A$50)=TRUE,"核玉",IF(EXACT(M7,$A$51)=TRUE,"射玉",IF(EXACT(M7,$A$52)=TRUE,"星玉",IF(EXACT(M7,$A$53)=TRUE,"梱玉",IF(EXACT(M7,$A$54)=TRUE,"貫玉",IF(EXACT(M7,$A$55)=TRUE,"査玉",IF(EXACT(M7,$A$56)=TRUE,"近壁",IF(EXACT(M7,$A$57)=TRUE,"遠壁",IF(EXACT(M7,$A$58)=TRUE,"広壁",IF(EXACT(M7,$A$59)=TRUE,"狭壁",IF(EXACT(M7,$A$60)=TRUE,"タゲ壁",IF(EXACT(M7,$A$61)=TRUE,"エレ壁")))))))))))))))))))))))))))))))))))))))))))))))))))))))))))))</f>
        <v>癒玉</v>
      </c>
      <c r="X7" s="2" t="s">
        <v>62</v>
      </c>
      <c r="Y7" t="str" cm="1">
        <f t="array" ref="Y7">IF($F7="砲玉",MIN(($G7-Z:Z)^2+($H7-AA:AA)^2+($I7-AB:AB)^2)*X$8+MIN((($H$2-$H7)+AC:AC)^2+(($I$2-$I7)+AD:AD)^2)*X$10+1000*X$18,"")</f>
        <v/>
      </c>
      <c r="Z7">
        <v>208</v>
      </c>
      <c r="AA7">
        <v>286</v>
      </c>
      <c r="AB7">
        <v>0</v>
      </c>
      <c r="AC7">
        <v>30</v>
      </c>
      <c r="AD7">
        <v>57</v>
      </c>
      <c r="AE7" s="2" t="s">
        <v>62</v>
      </c>
      <c r="AF7" t="str" cm="1">
        <f t="array" ref="AF7">IF($F7="薙玉",MIN(($G7-AG:AG)^2+($H7-AH:AH)^2+($I7-AI:AI)^2)*AE$8+MIN((($H$2-$H7)+AJ:AJ)^2+(($I$2-$I7)+AK:AK)^2)*AE$10+1000*AE$18,"")</f>
        <v/>
      </c>
      <c r="AL7" s="2" t="s">
        <v>62</v>
      </c>
      <c r="AM7" t="str" cm="1">
        <f t="array" ref="AM7">IF($F7="壁玉",MIN(($G7-AN:AN)^2+($H7-AO:AO)^2+($I7-AP:AP)^2)*AL$8+MIN((($H$2-$H7)+AQ:AQ)^2+(($I$2-$I7)+AR:AR)^2)*AL$10+1000*AL$18,"")</f>
        <v/>
      </c>
      <c r="AQ7">
        <v>36</v>
      </c>
      <c r="AR7">
        <v>-11</v>
      </c>
      <c r="AS7" s="2" t="s">
        <v>62</v>
      </c>
      <c r="AT7" cm="1">
        <f t="array" ref="AT7">IF($F7="弩玉",MIN(($G7-AU:AU)^2+($H7-AV:AV)^2+($I7-AW:AW)^2)*AS$8+MIN((($H$2-$H7)+AX:AX)^2+(($I$2-$I7)+AY:AY)^2)*AS$10+1000*AS$18,"")</f>
        <v>36676</v>
      </c>
      <c r="AU7">
        <v>203</v>
      </c>
      <c r="AV7">
        <v>286</v>
      </c>
      <c r="AW7">
        <v>0</v>
      </c>
      <c r="AX7">
        <v>30</v>
      </c>
      <c r="AY7">
        <v>57</v>
      </c>
      <c r="AZ7" s="2" t="s">
        <v>62</v>
      </c>
      <c r="BA7" t="str" cm="1">
        <f t="array" ref="BA7">IF($F7="ジェット",MIN(($G7-BB:BB)^2+($H7-BC:BC)^2+($I7-BD:BD)^2)*AZ$8+MIN((($H$2-$H7)+BE:BE)^2+(($I$2-$I7)+BF:BF)^2)*AZ$10+1000*AZ$18,"")</f>
        <v/>
      </c>
      <c r="BG7" s="2" t="s">
        <v>62</v>
      </c>
      <c r="BH7" t="str" cm="1">
        <f t="array" ref="BH7">IF($F7="導玉",MIN(($G7-BI:BI)^2+($H7-BJ:BJ)^2+($I7-BK:BK)^2)*BG$8+MIN((($H$2-$H7)+BL:BL)^2+(($I$2-$I7)+BM:BM)^2)*BG$10+1000*BG$18,"")</f>
        <v/>
      </c>
      <c r="BI7">
        <v>31</v>
      </c>
      <c r="BJ7">
        <v>15</v>
      </c>
      <c r="BK7">
        <v>143</v>
      </c>
      <c r="BL7">
        <v>30</v>
      </c>
      <c r="BM7">
        <v>57</v>
      </c>
      <c r="BN7" s="2" t="s">
        <v>62</v>
      </c>
      <c r="BO7" t="str" cm="1">
        <f t="array" ref="BO7">IF($F7="木壁",MIN(($G7-BP:BP)^2+($H7-BQ:BQ)^2+($I7-BR:BR)^2)*BN$8+MIN((($H$2-$H7)+BS:BS)^2+(($I$2-$I7)+BT:BT)^2)*BN$10+1000*BN$18,"")</f>
        <v/>
      </c>
      <c r="BU7" s="2" t="s">
        <v>62</v>
      </c>
      <c r="BV7" t="str" cm="1">
        <f t="array" ref="BV7">IF($F7="遠壁",MIN(($G7-BW:BW)^2+($H7-BX:BX)^2+($I7-BY:BY)^2)*BU$8+MIN((($H$2-$H7)+BZ:BZ)^2+(($I$2-$I7)+CA:CA)^2)*BU$10+1000*BU$18,"")</f>
        <v/>
      </c>
      <c r="BW7">
        <v>0</v>
      </c>
      <c r="BX7">
        <v>157</v>
      </c>
      <c r="BY7">
        <v>234</v>
      </c>
      <c r="CB7" s="2" t="s">
        <v>62</v>
      </c>
      <c r="CC7" t="str" cm="1">
        <f t="array" ref="CC7">IF($F7="魔玉",MIN(($G7-CD:CD)^2+($H7-CE:CE)^2+($I7-CF:CF)^2)*CB$8+MIN((($H$2-$H7)+CG:CG)^2+(($I$2-$I7)+CH:CH)^2)*CB$10+1000*CB$18,"")</f>
        <v/>
      </c>
      <c r="CG7">
        <v>30</v>
      </c>
      <c r="CH7">
        <v>57</v>
      </c>
      <c r="CI7" s="2" t="s">
        <v>62</v>
      </c>
      <c r="CJ7" t="str" cm="1">
        <f t="array" ref="CJ7">IF($F7="核玉",MIN(($G7-CK:CK)^2+($H7-CL:CL)^2+($I7-CM:CM)^2)*CI$8+MIN((($H$2-$H7)+CN:CN)^2+(($I$2-$I7)+CO:CO)^2)*CI$10+1000*CI$18,"")</f>
        <v/>
      </c>
      <c r="CN7">
        <v>30</v>
      </c>
      <c r="CO7">
        <v>57</v>
      </c>
      <c r="CP7" s="2" t="s">
        <v>62</v>
      </c>
      <c r="CQ7" t="str" cm="1">
        <f t="array" ref="CQ7">IF($F7="癒玉",MIN(($G7-CR:CR)^2+($H7-CS:CS)^2+($I7-CT:CT)^2)*CP$8+MIN((($H$2-$H7)+CU:CU)^2+(($I$2-$I7)+CV:CV)^2)*CP$10+1000*CP$18,"")</f>
        <v/>
      </c>
      <c r="CW7" s="2" t="s">
        <v>62</v>
      </c>
      <c r="CX7" t="str" cm="1">
        <f t="array" ref="CX7">IF($F7="盾玉",MIN(($G7-CY:CY)^2+($H7-CZ:CZ)^2+($I7-DA:DA)^2)*CW$8+MIN((($H$2-$H7)+DB:DB)^2+(($I$2-$I7)+DC:DC)^2)*CW$10+1000*CW$18,"")</f>
        <v/>
      </c>
      <c r="DD7" s="2" t="s">
        <v>62</v>
      </c>
      <c r="DE7" t="str" cm="1">
        <f t="array" ref="DE7">IF($F7="射玉",MIN(($G7-DF:DF)^2+($H7-DG:DG)^2+($I7-DH:DH)^2)*DD$8+MIN((($H$2-$H7)+DI:DI)^2+(($I$2-$I7)+DJ:DJ)^2)*DD$10+1000*DD$18,"")</f>
        <v/>
      </c>
      <c r="DI7">
        <v>30</v>
      </c>
      <c r="DJ7">
        <v>57</v>
      </c>
      <c r="DK7" s="2" t="s">
        <v>62</v>
      </c>
      <c r="DL7" t="str" cm="1">
        <f t="array" ref="DL7">IF($F7="近壁",MIN(($G7-DM:DM)^2+($H7-DN:DN)^2+($I7-DO:DO)^2)*DK$8+MIN((($H$2-$H7)+DP:DP)^2+(($I$2-$I7)+DQ:DQ)^2)*DK$10+1000*DK$18,"")</f>
        <v/>
      </c>
      <c r="DR7" s="2" t="s">
        <v>62</v>
      </c>
      <c r="DS7" t="str" cm="1">
        <f t="array" ref="DS7">IF($F7="忍玉",MIN(($G7-DT:DT)^2+($H7-DU:DU)^2+($I7-DV:DV)^2)*DR$8+MIN((($H$2-$H7)+DW:DW)^2+(($I$2-$I7)+DX:DX)^2)*DR$10+1000*DR$18,"")</f>
        <v/>
      </c>
      <c r="DW7">
        <v>30</v>
      </c>
      <c r="DX7">
        <v>57</v>
      </c>
      <c r="DY7" s="2" t="s">
        <v>62</v>
      </c>
      <c r="DZ7" t="str" cm="1">
        <f t="array" ref="DZ7">IF($F7="界玉",MIN(($G7-EA:EA)^2+($H7-EB:EB)^2+($I7-EC:EC)^2)*DY$8+MIN((($H$2-$H7)+ED:ED)^2+(($I$2-$I7)+EE:EE)^2)*DY$10+1000*DY$18,"")</f>
        <v/>
      </c>
      <c r="EF7" s="2" t="s">
        <v>62</v>
      </c>
      <c r="EG7" t="str" cm="1">
        <f t="array" ref="EG7">IF($F7="戦玉",MIN(($G7-EH:EH)^2+($H7-EI:EI)^2+($I7-EJ:EJ)^2)*EF$8+MIN((($H$2-$H7)+EK:EK)^2+(($I$2-$I7)+EL:EL)^2)*EF$10+1000*EF$18,"")</f>
        <v/>
      </c>
      <c r="EK7">
        <v>30</v>
      </c>
      <c r="EL7">
        <v>57</v>
      </c>
      <c r="EM7" s="2" t="s">
        <v>62</v>
      </c>
      <c r="EN7" t="str" cm="1">
        <f t="array" ref="EN7">IF($F7="弓玉",MIN(($G7-EO:EO)^2+($H7-EP:EP)^2+($I7-EQ:EQ)^2)*EM$8+MIN((($H$2-$H7)+ER:ER)^2+(($I$2-$I7)+ES:ES)^2)*EM$10+1000*EM$18,"")</f>
        <v/>
      </c>
      <c r="ER7">
        <v>30</v>
      </c>
      <c r="ES7">
        <v>57</v>
      </c>
      <c r="ET7" s="2" t="s">
        <v>62</v>
      </c>
      <c r="EU7" t="str" cm="1">
        <f t="array" ref="EU7">IF($F7="散玉",MIN(($G7-EV:EV)^2+($H7-EW:EW)^2+($I7-EX:EX)^2)*ET$8+MIN((($H$2-$H7)+EY:EY)^2+(($I$2-$I7)+EZ:EZ)^2)*ET$10+1000*ET$18,"")</f>
        <v/>
      </c>
      <c r="FA7" s="2" t="s">
        <v>62</v>
      </c>
      <c r="FB7" t="str" cm="1">
        <f t="array" ref="FB7">IF($F7="的玉",MIN(($G7-FC:FC)^2+($H7-FD:FD)^2+($I7-FE:FE)^2)*FA$8+MIN((($H$2-$H7)+FF:FF)^2+(($I$2-$I7)+FG:FG)^2)*FA$10+1000*FA$18,"")</f>
        <v/>
      </c>
      <c r="FH7" s="2" t="s">
        <v>62</v>
      </c>
      <c r="FI7" t="str" cm="1">
        <f t="array" ref="FI7">IF($F7="撃玉",MIN(($G7-FJ:FJ)^2+($H7-FK:FK)^2+($I7-FL:FL)^2)*FH$8+MIN((($H$2-$H7)+FM:FM)^2+(($I$2-$I7)+FN:FN)^2)*FH$10+1000*FH$18,"")</f>
        <v/>
      </c>
      <c r="FM7">
        <v>30</v>
      </c>
      <c r="FN7">
        <v>57</v>
      </c>
      <c r="FO7" s="2" t="s">
        <v>62</v>
      </c>
      <c r="FP7" t="str" cm="1">
        <f t="array" ref="FP7">IF($F7="槍玉",MIN(($G7-FQ:FQ)^2+($H7-FR:FR)^2+($I7-FS:FS)^2)*FO$8+MIN((($H$2-$H7)+FT:FT)^2+(($I$2-$I7)+FU:FU)^2)*FO$10+1000*FO$18,"")</f>
        <v/>
      </c>
      <c r="FV7" s="2" t="s">
        <v>62</v>
      </c>
      <c r="FW7" t="str" cm="1">
        <f t="array" ref="FW7">IF($F7="査玉",MIN(($G7-FX:FX)^2+($H7-FY:FY)^2+($I7-FZ:FZ)^2)*FV$8+MIN((($H$2-$H7)+GA:GA)^2+(($I$2-$I7)+GB:GB)^2)*FV$10+1000*FV$18,"")</f>
        <v/>
      </c>
      <c r="GA7">
        <v>30</v>
      </c>
      <c r="GB7">
        <v>57</v>
      </c>
      <c r="GC7" s="2" t="s">
        <v>62</v>
      </c>
      <c r="GD7" t="str" cm="1">
        <f t="array" ref="GD7">IF($F7="タゲ壁",MIN(($G7-GE:GE)^2+($H7-GF:GF)^2+($I7-GG:GG)^2)*GC$8+MIN((($H$2-$H7)+GH:GH)^2+(($I$2-$I7)+GI:GI)^2)*GC$10+1000*GC$18,"")</f>
        <v/>
      </c>
      <c r="GJ7" s="2" t="s">
        <v>62</v>
      </c>
      <c r="GK7" t="str" cm="1">
        <f t="array" ref="GK7">IF($F7="迎玉",MIN(($G7-GL:GL)^2+($H7-GM:GM)^2+($I7-GN:GN)^2)*GJ$8+MIN((($H$2-$H7)+GO:GO)^2+(($I$2-$I7)+GP:GP)^2)*GJ$10+1000*GJ$18,"")</f>
        <v/>
      </c>
      <c r="GO7">
        <v>30</v>
      </c>
      <c r="GP7">
        <v>57</v>
      </c>
      <c r="GQ7" s="2" t="s">
        <v>62</v>
      </c>
      <c r="GR7" t="str" cm="1">
        <f t="array" ref="GR7">IF($F7="紙壁",MIN(($G7-GS:GS)^2+($H7-GT:GT)^2+($I7-GU:GU)^2)*GQ$8+MIN((($H$2-$H7)+GV:GV)^2+(($I$2-$I7)+GW:GW)^2)*GQ$10+1000*GQ$18,"")</f>
        <v/>
      </c>
      <c r="GX7" s="2" t="s">
        <v>62</v>
      </c>
      <c r="GY7" t="str" cm="1">
        <f t="array" ref="GY7">IF($F7="聖玉",MIN(($G7-GZ:GZ)^2+($H7-HA:HA)^2+($I7-HB:HB)^2)*GX$8+MIN((($H$2-$H7)+HC:HC)^2+(($I$2-$I7)+HD:HD)^2)*GX$10+1000*GX$18,"")</f>
        <v/>
      </c>
      <c r="HC7">
        <v>30</v>
      </c>
      <c r="HD7">
        <v>57</v>
      </c>
      <c r="HE7" s="2" t="s">
        <v>62</v>
      </c>
      <c r="HF7" t="str" cm="1">
        <f t="array" ref="HF7">IF($F7="ターボ",MIN(($G7-HG:HG)^2+($H7-HH:HH)^2+($I7-HI:HI)^2)*HE$8+MIN((($H$2-$H7)+HJ:HJ)^2+(($I$2-$I7)+HK:HK)^2)*HE$10+10000,"")</f>
        <v/>
      </c>
      <c r="HL7" s="2" t="s">
        <v>62</v>
      </c>
      <c r="HM7" t="str" cm="1">
        <f t="array" ref="HM7">IF($F7="采玉",MIN(($G7-HN:HN)^2+($H7-HO:HO)^2+($I7-HP:HP)^2)*HL$8+MIN((($H$2-$H7)+HQ:HQ)^2+(($I$2-$I7)+HR:HR)^2)*HL$10+1000*HL$18,"")</f>
        <v/>
      </c>
      <c r="HS7" s="2" t="s">
        <v>62</v>
      </c>
      <c r="HT7" t="str" cm="1">
        <f t="array" ref="HT7">IF($F7="繕玉",MIN(($G7-HU:HU)^2+($H7-HV:HV)^2+($I7-HW:HW)^2)*HS$8+MIN((($H$2-$H7)+HX:HX)^2+(($I$2-$I7)+HY:HY)^2)*HS$10+1000*HS$18,"")</f>
        <v/>
      </c>
      <c r="HX7">
        <v>30</v>
      </c>
      <c r="HY7">
        <v>57</v>
      </c>
      <c r="HZ7" s="2" t="s">
        <v>62</v>
      </c>
      <c r="IA7" t="str" cm="1">
        <f t="array" ref="IA7">IF($F7="贄玉",MIN(($G7-IB:IB)^2+($H7-IC:IC)^2+($I7-ID:ID)^2)*HZ$8+MIN((($H$2-$H7)+IE:IE)^2+(($I$2-$I7)+IF:IF)^2)*HZ$10+1000*HZ$18,"")</f>
        <v/>
      </c>
      <c r="IG7" s="2" t="s">
        <v>62</v>
      </c>
      <c r="IH7" t="str" cm="1">
        <f t="array" ref="IH7">IF($F7="弾玉",MIN(($G7-II:II)^2+($H7-IJ:IJ)^2+($I7-IK:IK)^2)*IG$8+MIN((($H$2-$H7)+IL:IL)^2+(($I$2-$I7)+IM:IM)^2)*IG$10+1000*IG$18,"")</f>
        <v/>
      </c>
      <c r="IL7">
        <v>30</v>
      </c>
      <c r="IM7">
        <v>57</v>
      </c>
      <c r="IN7" s="2" t="s">
        <v>62</v>
      </c>
      <c r="IO7" t="str" cm="1">
        <f t="array" ref="IO7">IF($F7="石壁",MIN(($G7-IP:IP)^2+($H7-IQ:IQ)^2+($I7-IR:IR)^2)*IN$8+MIN((($H$2-$H7)+IS:IS)^2+(($I$2-$I7)+IT:IT)^2)*IN$10+1000*IN$18,"")</f>
        <v/>
      </c>
    </row>
    <row r="8" spans="1:254" x14ac:dyDescent="0.55000000000000004">
      <c r="A8">
        <v>7</v>
      </c>
      <c r="C8" t="s">
        <v>143</v>
      </c>
      <c r="D8">
        <v>50</v>
      </c>
      <c r="F8" s="1" t="str" cm="1">
        <f t="array" ref="F8">INDEX(N:N,ROW()*6-11)</f>
        <v>薙玉</v>
      </c>
      <c r="G8" s="1">
        <f>ROUND((RIGHT((SUM(INDEX($N:$N,ROW()*6-10):INDEX($N:$N,ROW()*6-6))-16020),9)-RIGHT((SUM(INDEX($N:$N,ROW()*6-10):INDEX($N:$N,ROW()*6-6))-16020),6)-RIGHT((SUM(INDEX($N:$N,ROW()*6-10):INDEX($N:$N,ROW()*6-6))-16020),3))/1000000,3)</f>
        <v>205</v>
      </c>
      <c r="H8" s="1">
        <f>ROUND((RIGHT((SUM(INDEX($N:$N,ROW()*6-10):INDEX($N:$N,ROW()*6-6))-16020),6)-RIGHT((SUM(INDEX($N:$N,ROW()*6-10):INDEX($N:$N,ROW()*6-6))-16020),3))/1000,3)</f>
        <v>226</v>
      </c>
      <c r="I8" s="1">
        <f>ROUND((RIGHT((SUM(INDEX($N:$N,ROW()*6-10):INDEX($N:$N,ROW()*6-6))-16020),3)),3)</f>
        <v>325</v>
      </c>
      <c r="K8">
        <v>8</v>
      </c>
      <c r="L8">
        <f t="shared" si="1"/>
        <v>4</v>
      </c>
      <c r="M8" t="str">
        <f t="shared" si="0"/>
        <v>n</v>
      </c>
      <c r="N8">
        <f>IF(EXACT(M8,$A$1)=TRUE,0,IF(EXACT(M8,$A$2)=TRUE,1,IF(EXACT(M8,$A$3)=TRUE,2,IF(EXACT(M8,$A$4)=TRUE,3,IF(EXACT(M8,$A$5)=TRUE,4,IF(EXACT(M8,$A$6)=TRUE,5,IF(EXACT(M8,$A$7)=TRUE,6,IF(EXACT(M8,$A$8)=TRUE,7,IF(EXACT(M8,$A$9)=TRUE,8,IF(EXACT(M8,$A$10)=TRUE,9,IF(EXACT(M8,$A$11)=TRUE,10,IF(EXACT(M8,$A$12)=TRUE,11,IF(EXACT(M8,$A$13)=TRUE,12,IF(EXACT(M8,$A$14)=TRUE,13,IF(EXACT(M8,$A$15)=TRUE,14,IF(EXACT(M8,$A$16)=TRUE,15,IF(EXACT(M8,$A$17)=TRUE,16,IF(EXACT(M8,$A$18)=TRUE,17,IF(EXACT(M8,$A$19)=TRUE,18,IF(EXACT(M8,$A$20)=TRUE,19,IF(EXACT(M8,$A$21)=TRUE,20,IF(EXACT(M8,$A$22)=TRUE,21,IF(EXACT(M8,$A$23)=TRUE,22,IF(EXACT(M8,$A$24)=TRUE,23,IF(EXACT(M8,$A$25)=TRUE,24,IF(EXACT(M8,$A$26)=TRUE,25,IF(EXACT(M8,$A$27)=TRUE,26,IF(EXACT(M8,$A$28)=TRUE,27,IF(EXACT(M8,$A$29)=TRUE,28,IF(EXACT(M8,$A$30)=TRUE,29,IF(EXACT(M8,$A$31)=TRUE,30,IF(EXACT(M8,$A$32)=TRUE,31,IF(EXACT(M8,$A$33)=TRUE,32,IF(EXACT(M8,$A$34)=TRUE,33,IF(EXACT(M8,$A$35)=TRUE,34,IF(EXACT(M8,$A$36)=TRUE,35,IF(EXACT(M8,$A$37)=TRUE,36,IF(EXACT(M8,$A$38)=TRUE,37,IF(EXACT(M8,$A$39)=TRUE,38,IF(EXACT(M8,$A$40)=TRUE,39,IF(EXACT(M8,$A$41)=TRUE,40,IF(EXACT(M8,$A$42)=TRUE,41,IF(EXACT(M8,$A$43)=TRUE,42,IF(EXACT(M8,$A$44)=TRUE,43,IF(EXACT(M8,$A$45)=TRUE,44,IF(EXACT(M8,$A$46)=TRUE,45,IF(EXACT(M8,$A$47)=TRUE,46,IF(EXACT(M8,$A$48)=TRUE,47,IF(EXACT(M8,$A$49)=TRUE,48,IF(EXACT(M8,$A$50)=TRUE,49,IF(EXACT(M8,$A$51)=TRUE,50,IF(EXACT(M8,$A$52)=TRUE,51,IF(EXACT(M8,$A$53)=TRUE,52,IF(EXACT(M8,$A$54)=TRUE,53,IF(EXACT(M8,$A$55)=TRUE,54,IF(EXACT(M8,$A$56)=TRUE,55,IF(EXACT(M8,$A$57)=TRUE,56,IF(EXACT(M8,$A$58)=TRUE,57,IF(EXACT(M8,$A$59)=TRUE,58,IF(EXACT(M8,$A$60)=TRUE,59,IF(EXACT(M8,$A$61)=TRUE,60,IF(EXACT(M8,$A$62)=TRUE,61))))))))))))))))))))))))))))))))))))))))))))))))))))))))))))))*61^$L8</f>
        <v>318454343</v>
      </c>
      <c r="X8" s="2">
        <v>0.5</v>
      </c>
      <c r="Y8" t="str" cm="1">
        <f t="array" ref="Y8">IF($F8="砲玉",MIN(($G8-Z:Z)^2+($H8-AA:AA)^2+($I8-AB:AB)^2)*X$8+MIN((($H$2-$H8)+AC:AC)^2+(($I$2-$I8)+AD:AD)^2)*X$10+1000*X$18,"")</f>
        <v/>
      </c>
      <c r="AC8">
        <v>40</v>
      </c>
      <c r="AD8">
        <v>57</v>
      </c>
      <c r="AE8" s="2">
        <v>0</v>
      </c>
      <c r="AF8" cm="1">
        <f t="array" ref="AF8">IF($F8="薙玉",MIN(($G8-AG:AG)^2+($H8-AH:AH)^2+($I8-AI:AI)^2)*AE$8+MIN((($H$2-$H8)+AJ:AJ)^2+(($I$2-$I8)+AK:AK)^2)*AE$10+1000*AE$18,"")</f>
        <v>1101</v>
      </c>
      <c r="AL8" s="2">
        <v>0.05</v>
      </c>
      <c r="AM8" t="str" cm="1">
        <f t="array" ref="AM8">IF($F8="壁玉",MIN(($G8-AN:AN)^2+($H8-AO:AO)^2+($I8-AP:AP)^2)*AL$8+MIN((($H$2-$H8)+AQ:AQ)^2+(($I$2-$I8)+AR:AR)^2)*AL$10+1000*AL$18,"")</f>
        <v/>
      </c>
      <c r="AQ8">
        <v>10</v>
      </c>
      <c r="AR8">
        <v>57</v>
      </c>
      <c r="AS8" s="2">
        <v>0.5</v>
      </c>
      <c r="AT8" t="str" cm="1">
        <f t="array" ref="AT8">IF($F8="弩玉",MIN(($G8-AU:AU)^2+($H8-AV:AV)^2+($I8-AW:AW)^2)*AS$8+MIN((($H$2-$H8)+AX:AX)^2+(($I$2-$I8)+AY:AY)^2)*AS$10+1000*AS$18,"")</f>
        <v/>
      </c>
      <c r="AX8">
        <v>40</v>
      </c>
      <c r="AY8">
        <v>57</v>
      </c>
      <c r="AZ8" s="2">
        <v>0</v>
      </c>
      <c r="BA8" t="str" cm="1">
        <f t="array" ref="BA8">IF($F8="ジェット",MIN(($G8-BB:BB)^2+($H8-BC:BC)^2+($I8-BD:BD)^2)*AZ$8+MIN((($H$2-$H8)+BE:BE)^2+(($I$2-$I8)+BF:BF)^2)*AZ$10+1000*AZ$18,"")</f>
        <v/>
      </c>
      <c r="BG8" s="2">
        <v>0.8</v>
      </c>
      <c r="BH8" t="str" cm="1">
        <f t="array" ref="BH8">IF($F8="導玉",MIN(($G8-BI:BI)^2+($H8-BJ:BJ)^2+($I8-BK:BK)^2)*BG$8+MIN((($H$2-$H8)+BL:BL)^2+(($I$2-$I8)+BM:BM)^2)*BG$10+1000*BG$18,"")</f>
        <v/>
      </c>
      <c r="BL8">
        <v>40</v>
      </c>
      <c r="BM8">
        <v>57</v>
      </c>
      <c r="BN8" s="2">
        <v>0</v>
      </c>
      <c r="BO8" t="str" cm="1">
        <f t="array" ref="BO8">IF($F8="木壁",MIN(($G8-BP:BP)^2+($H8-BQ:BQ)^2+($I8-BR:BR)^2)*BN$8+MIN((($H$2-$H8)+BS:BS)^2+(($I$2-$I8)+BT:BT)^2)*BN$10+1000*BN$18,"")</f>
        <v/>
      </c>
      <c r="BU8" s="2">
        <v>0.9</v>
      </c>
      <c r="BV8" t="str" cm="1">
        <f t="array" ref="BV8">IF($F8="遠壁",MIN(($G8-BW:BW)^2+($H8-BX:BX)^2+($I8-BY:BY)^2)*BU$8+MIN((($H$2-$H8)+BZ:BZ)^2+(($I$2-$I8)+CA:CA)^2)*BU$10+1000*BU$18,"")</f>
        <v/>
      </c>
      <c r="BW8">
        <v>0</v>
      </c>
      <c r="BX8">
        <v>32</v>
      </c>
      <c r="BY8">
        <v>226</v>
      </c>
      <c r="CB8" s="2">
        <v>0.2</v>
      </c>
      <c r="CC8" t="str" cm="1">
        <f t="array" ref="CC8">IF($F8="魔玉",MIN(($G8-CD:CD)^2+($H8-CE:CE)^2+($I8-CF:CF)^2)*CB$8+MIN((($H$2-$H8)+CG:CG)^2+(($I$2-$I8)+CH:CH)^2)*CB$10+1000*CB$18,"")</f>
        <v/>
      </c>
      <c r="CG8">
        <v>40</v>
      </c>
      <c r="CH8">
        <v>57</v>
      </c>
      <c r="CI8" s="2">
        <v>0.8</v>
      </c>
      <c r="CJ8" t="str" cm="1">
        <f t="array" ref="CJ8">IF($F8="核玉",MIN(($G8-CK:CK)^2+($H8-CL:CL)^2+($I8-CM:CM)^2)*CI$8+MIN((($H$2-$H8)+CN:CN)^2+(($I$2-$I8)+CO:CO)^2)*CI$10+1000*CI$18,"")</f>
        <v/>
      </c>
      <c r="CN8">
        <v>40</v>
      </c>
      <c r="CO8">
        <v>57</v>
      </c>
      <c r="CP8" s="2">
        <v>0</v>
      </c>
      <c r="CQ8" t="str" cm="1">
        <f t="array" ref="CQ8">IF($F8="癒玉",MIN(($G8-CR:CR)^2+($H8-CS:CS)^2+($I8-CT:CT)^2)*CP$8+MIN((($H$2-$H8)+CU:CU)^2+(($I$2-$I8)+CV:CV)^2)*CP$10+1000*CP$18,"")</f>
        <v/>
      </c>
      <c r="CW8" s="2">
        <v>0</v>
      </c>
      <c r="CX8" t="str" cm="1">
        <f t="array" ref="CX8">IF($F8="盾玉",MIN(($G8-CY:CY)^2+($H8-CZ:CZ)^2+($I8-DA:DA)^2)*CW$8+MIN((($H$2-$H8)+DB:DB)^2+(($I$2-$I8)+DC:DC)^2)*CW$10+1000*CW$18,"")</f>
        <v/>
      </c>
      <c r="DD8" s="2">
        <v>0.5</v>
      </c>
      <c r="DE8" t="str" cm="1">
        <f t="array" ref="DE8">IF($F8="射玉",MIN(($G8-DF:DF)^2+($H8-DG:DG)^2+($I8-DH:DH)^2)*DD$8+MIN((($H$2-$H8)+DI:DI)^2+(($I$2-$I8)+DJ:DJ)^2)*DD$10+1000*DD$18,"")</f>
        <v/>
      </c>
      <c r="DI8">
        <v>40</v>
      </c>
      <c r="DJ8">
        <v>57</v>
      </c>
      <c r="DK8" s="2">
        <v>0.9</v>
      </c>
      <c r="DL8" t="str" cm="1">
        <f t="array" ref="DL8">IF($F8="近壁",MIN(($G8-DM:DM)^2+($H8-DN:DN)^2+($I8-DO:DO)^2)*DK$8+MIN((($H$2-$H8)+DP:DP)^2+(($I$2-$I8)+DQ:DQ)^2)*DK$10+1000*DK$18,"")</f>
        <v/>
      </c>
      <c r="DR8" s="2">
        <v>0.05</v>
      </c>
      <c r="DS8" t="str" cm="1">
        <f t="array" ref="DS8">IF($F8="忍玉",MIN(($G8-DT:DT)^2+($H8-DU:DU)^2+($I8-DV:DV)^2)*DR$8+MIN((($H$2-$H8)+DW:DW)^2+(($I$2-$I8)+DX:DX)^2)*DR$10+1000*DR$18,"")</f>
        <v/>
      </c>
      <c r="DW8">
        <v>40</v>
      </c>
      <c r="DX8">
        <v>57</v>
      </c>
      <c r="DY8" s="2">
        <v>0.5</v>
      </c>
      <c r="DZ8" t="str" cm="1">
        <f t="array" ref="DZ8">IF($F8="界玉",MIN(($G8-EA:EA)^2+($H8-EB:EB)^2+($I8-EC:EC)^2)*DY$8+MIN((($H$2-$H8)+ED:ED)^2+(($I$2-$I8)+EE:EE)^2)*DY$10+1000*DY$18,"")</f>
        <v/>
      </c>
      <c r="EF8" s="2">
        <v>0</v>
      </c>
      <c r="EG8" t="str" cm="1">
        <f t="array" ref="EG8">IF($F8="戦玉",MIN(($G8-EH:EH)^2+($H8-EI:EI)^2+($I8-EJ:EJ)^2)*EF$8+MIN((($H$2-$H8)+EK:EK)^2+(($I$2-$I8)+EL:EL)^2)*EF$10+1000*EF$18,"")</f>
        <v/>
      </c>
      <c r="EK8">
        <v>40</v>
      </c>
      <c r="EL8">
        <v>57</v>
      </c>
      <c r="EM8" s="2">
        <v>0.05</v>
      </c>
      <c r="EN8" t="str" cm="1">
        <f t="array" ref="EN8">IF($F8="弓玉",MIN(($G8-EO:EO)^2+($H8-EP:EP)^2+($I8-EQ:EQ)^2)*EM$8+MIN((($H$2-$H8)+ER:ER)^2+(($I$2-$I8)+ES:ES)^2)*EM$10+1000*EM$18,"")</f>
        <v/>
      </c>
      <c r="ER8">
        <v>40</v>
      </c>
      <c r="ES8">
        <v>57</v>
      </c>
      <c r="ET8" s="2">
        <v>1</v>
      </c>
      <c r="EU8" t="str" cm="1">
        <f t="array" ref="EU8">IF($F8="散玉",MIN(($G8-EV:EV)^2+($H8-EW:EW)^2+($I8-EX:EX)^2)*ET$8+MIN((($H$2-$H8)+EY:EY)^2+(($I$2-$I8)+EZ:EZ)^2)*ET$10+1000*ET$18,"")</f>
        <v/>
      </c>
      <c r="FA8" s="2">
        <v>0</v>
      </c>
      <c r="FB8" t="str" cm="1">
        <f t="array" ref="FB8">IF($F8="的玉",MIN(($G8-FC:FC)^2+($H8-FD:FD)^2+($I8-FE:FE)^2)*FA$8+MIN((($H$2-$H8)+FF:FF)^2+(($I$2-$I8)+FG:FG)^2)*FA$10+1000*FA$18,"")</f>
        <v/>
      </c>
      <c r="FH8" s="2">
        <v>0</v>
      </c>
      <c r="FI8" t="str" cm="1">
        <f t="array" ref="FI8">IF($F8="撃玉",MIN(($G8-FJ:FJ)^2+($H8-FK:FK)^2+($I8-FL:FL)^2)*FH$8+MIN((($H$2-$H8)+FM:FM)^2+(($I$2-$I8)+FN:FN)^2)*FH$10+1000*FH$18,"")</f>
        <v/>
      </c>
      <c r="FM8">
        <v>40</v>
      </c>
      <c r="FN8">
        <v>57</v>
      </c>
      <c r="FO8" s="2">
        <v>1</v>
      </c>
      <c r="FP8" t="str" cm="1">
        <f t="array" ref="FP8">IF($F8="槍玉",MIN(($G8-FQ:FQ)^2+($H8-FR:FR)^2+($I8-FS:FS)^2)*FO$8+MIN((($H$2-$H8)+FT:FT)^2+(($I$2-$I8)+FU:FU)^2)*FO$10+1000*FO$18,"")</f>
        <v/>
      </c>
      <c r="FV8" s="2">
        <v>0</v>
      </c>
      <c r="FW8" t="str" cm="1">
        <f t="array" ref="FW8">IF($F8="査玉",MIN(($G8-FX:FX)^2+($H8-FY:FY)^2+($I8-FZ:FZ)^2)*FV$8+MIN((($H$2-$H8)+GA:GA)^2+(($I$2-$I8)+GB:GB)^2)*FV$10+1000*FV$18,"")</f>
        <v/>
      </c>
      <c r="GA8">
        <v>40</v>
      </c>
      <c r="GB8">
        <v>57</v>
      </c>
      <c r="GC8" s="2">
        <v>0</v>
      </c>
      <c r="GD8" t="str" cm="1">
        <f t="array" ref="GD8">IF($F8="タゲ壁",MIN(($G8-GE:GE)^2+($H8-GF:GF)^2+($I8-GG:GG)^2)*GC$8+MIN((($H$2-$H8)+GH:GH)^2+(($I$2-$I8)+GI:GI)^2)*GC$10+1000*GC$18,"")</f>
        <v/>
      </c>
      <c r="GJ8" s="2">
        <v>0</v>
      </c>
      <c r="GK8" t="str" cm="1">
        <f t="array" ref="GK8">IF($F8="迎玉",MIN(($G8-GL:GL)^2+($H8-GM:GM)^2+($I8-GN:GN)^2)*GJ$8+MIN((($H$2-$H8)+GO:GO)^2+(($I$2-$I8)+GP:GP)^2)*GJ$10+1000*GJ$18,"")</f>
        <v/>
      </c>
      <c r="GO8">
        <v>40</v>
      </c>
      <c r="GP8">
        <v>57</v>
      </c>
      <c r="GQ8" s="2">
        <v>0.9</v>
      </c>
      <c r="GR8" t="str" cm="1">
        <f t="array" ref="GR8">IF($F8="紙壁",MIN(($G8-GS:GS)^2+($H8-GT:GT)^2+($I8-GU:GU)^2)*GQ$8+MIN((($H$2-$H8)+GV:GV)^2+(($I$2-$I8)+GW:GW)^2)*GQ$10+1000*GQ$18,"")</f>
        <v/>
      </c>
      <c r="GX8" s="2">
        <v>0</v>
      </c>
      <c r="GY8" t="str" cm="1">
        <f t="array" ref="GY8">IF($F8="聖玉",MIN(($G8-GZ:GZ)^2+($H8-HA:HA)^2+($I8-HB:HB)^2)*GX$8+MIN((($H$2-$H8)+HC:HC)^2+(($I$2-$I8)+HD:HD)^2)*GX$10+1000*GX$18,"")</f>
        <v/>
      </c>
      <c r="HC8">
        <v>40</v>
      </c>
      <c r="HD8">
        <v>57</v>
      </c>
      <c r="HE8" s="2">
        <v>0</v>
      </c>
      <c r="HF8" t="str" cm="1">
        <f t="array" ref="HF8">IF($F8="ターボ",MIN(($G8-HG:HG)^2+($H8-HH:HH)^2+($I8-HI:HI)^2)*HE$8+MIN((($H$2-$H8)+HJ:HJ)^2+(($I$2-$I8)+HK:HK)^2)*HE$10+10000,"")</f>
        <v/>
      </c>
      <c r="HL8" s="2">
        <v>0</v>
      </c>
      <c r="HM8" t="str" cm="1">
        <f t="array" ref="HM8">IF($F8="采玉",MIN(($G8-HN:HN)^2+($H8-HO:HO)^2+($I8-HP:HP)^2)*HL$8+MIN((($H$2-$H8)+HQ:HQ)^2+(($I$2-$I8)+HR:HR)^2)*HL$10+1000*HL$18,"")</f>
        <v/>
      </c>
      <c r="HS8" s="2">
        <v>0</v>
      </c>
      <c r="HT8" t="str" cm="1">
        <f t="array" ref="HT8">IF($F8="繕玉",MIN(($G8-HU:HU)^2+($H8-HV:HV)^2+($I8-HW:HW)^2)*HS$8+MIN((($H$2-$H8)+HX:HX)^2+(($I$2-$I8)+HY:HY)^2)*HS$10+1000*HS$18,"")</f>
        <v/>
      </c>
      <c r="HX8">
        <v>40</v>
      </c>
      <c r="HY8">
        <v>57</v>
      </c>
      <c r="HZ8" s="2">
        <v>0</v>
      </c>
      <c r="IA8" t="str" cm="1">
        <f t="array" ref="IA8">IF($F8="贄玉",MIN(($G8-IB:IB)^2+($H8-IC:IC)^2+($I8-ID:ID)^2)*HZ$8+MIN((($H$2-$H8)+IE:IE)^2+(($I$2-$I8)+IF:IF)^2)*HZ$10+1000*HZ$18,"")</f>
        <v/>
      </c>
      <c r="IG8" s="2">
        <v>0</v>
      </c>
      <c r="IH8" t="str" cm="1">
        <f t="array" ref="IH8">IF($F8="弾玉",MIN(($G8-II:II)^2+($H8-IJ:IJ)^2+($I8-IK:IK)^2)*IG$8+MIN((($H$2-$H8)+IL:IL)^2+(($I$2-$I8)+IM:IM)^2)*IG$10+1000*IG$18,"")</f>
        <v/>
      </c>
      <c r="IL8">
        <v>40</v>
      </c>
      <c r="IM8">
        <v>57</v>
      </c>
      <c r="IN8" s="2">
        <v>0</v>
      </c>
      <c r="IO8" t="str" cm="1">
        <f t="array" ref="IO8">IF($F8="石壁",MIN(($G8-IP:IP)^2+($H8-IQ:IQ)^2+($I8-IR:IR)^2)*IN$8+MIN((($H$2-$H8)+IS:IS)^2+(($I$2-$I8)+IT:IT)^2)*IN$10+1000*IN$18,"")</f>
        <v/>
      </c>
    </row>
    <row r="9" spans="1:254" x14ac:dyDescent="0.55000000000000004">
      <c r="A9">
        <v>8</v>
      </c>
      <c r="F9" s="1" t="str" cm="1">
        <f t="array" ref="F9">INDEX(N:N,ROW()*6-11)</f>
        <v>砲玉</v>
      </c>
      <c r="G9" s="1">
        <f>ROUND((RIGHT((SUM(INDEX($N:$N,ROW()*6-10):INDEX($N:$N,ROW()*6-6))-16020),9)-RIGHT((SUM(INDEX($N:$N,ROW()*6-10):INDEX($N:$N,ROW()*6-6))-16020),6)-RIGHT((SUM(INDEX($N:$N,ROW()*6-10):INDEX($N:$N,ROW()*6-6))-16020),3))/1000000,3)</f>
        <v>342</v>
      </c>
      <c r="H9" s="1">
        <f>ROUND((RIGHT((SUM(INDEX($N:$N,ROW()*6-10):INDEX($N:$N,ROW()*6-6))-16020),6)-RIGHT((SUM(INDEX($N:$N,ROW()*6-10):INDEX($N:$N,ROW()*6-6))-16020),3))/1000,3)</f>
        <v>280</v>
      </c>
      <c r="I9" s="1">
        <f>ROUND((RIGHT((SUM(INDEX($N:$N,ROW()*6-10):INDEX($N:$N,ROW()*6-6))-16020),3)),3)</f>
        <v>349</v>
      </c>
      <c r="K9">
        <v>9</v>
      </c>
      <c r="L9">
        <f t="shared" si="1"/>
        <v>3</v>
      </c>
      <c r="M9" t="str">
        <f t="shared" si="0"/>
        <v>p</v>
      </c>
      <c r="N9">
        <f>IF(EXACT(M9,$A$1)=TRUE,0,IF(EXACT(M9,$A$2)=TRUE,1,IF(EXACT(M9,$A$3)=TRUE,2,IF(EXACT(M9,$A$4)=TRUE,3,IF(EXACT(M9,$A$5)=TRUE,4,IF(EXACT(M9,$A$6)=TRUE,5,IF(EXACT(M9,$A$7)=TRUE,6,IF(EXACT(M9,$A$8)=TRUE,7,IF(EXACT(M9,$A$9)=TRUE,8,IF(EXACT(M9,$A$10)=TRUE,9,IF(EXACT(M9,$A$11)=TRUE,10,IF(EXACT(M9,$A$12)=TRUE,11,IF(EXACT(M9,$A$13)=TRUE,12,IF(EXACT(M9,$A$14)=TRUE,13,IF(EXACT(M9,$A$15)=TRUE,14,IF(EXACT(M9,$A$16)=TRUE,15,IF(EXACT(M9,$A$17)=TRUE,16,IF(EXACT(M9,$A$18)=TRUE,17,IF(EXACT(M9,$A$19)=TRUE,18,IF(EXACT(M9,$A$20)=TRUE,19,IF(EXACT(M9,$A$21)=TRUE,20,IF(EXACT(M9,$A$22)=TRUE,21,IF(EXACT(M9,$A$23)=TRUE,22,IF(EXACT(M9,$A$24)=TRUE,23,IF(EXACT(M9,$A$25)=TRUE,24,IF(EXACT(M9,$A$26)=TRUE,25,IF(EXACT(M9,$A$27)=TRUE,26,IF(EXACT(M9,$A$28)=TRUE,27,IF(EXACT(M9,$A$29)=TRUE,28,IF(EXACT(M9,$A$30)=TRUE,29,IF(EXACT(M9,$A$31)=TRUE,30,IF(EXACT(M9,$A$32)=TRUE,31,IF(EXACT(M9,$A$33)=TRUE,32,IF(EXACT(M9,$A$34)=TRUE,33,IF(EXACT(M9,$A$35)=TRUE,34,IF(EXACT(M9,$A$36)=TRUE,35,IF(EXACT(M9,$A$37)=TRUE,36,IF(EXACT(M9,$A$38)=TRUE,37,IF(EXACT(M9,$A$39)=TRUE,38,IF(EXACT(M9,$A$40)=TRUE,39,IF(EXACT(M9,$A$41)=TRUE,40,IF(EXACT(M9,$A$42)=TRUE,41,IF(EXACT(M9,$A$43)=TRUE,42,IF(EXACT(M9,$A$44)=TRUE,43,IF(EXACT(M9,$A$45)=TRUE,44,IF(EXACT(M9,$A$46)=TRUE,45,IF(EXACT(M9,$A$47)=TRUE,46,IF(EXACT(M9,$A$48)=TRUE,47,IF(EXACT(M9,$A$49)=TRUE,48,IF(EXACT(M9,$A$50)=TRUE,49,IF(EXACT(M9,$A$51)=TRUE,50,IF(EXACT(M9,$A$52)=TRUE,51,IF(EXACT(M9,$A$53)=TRUE,52,IF(EXACT(M9,$A$54)=TRUE,53,IF(EXACT(M9,$A$55)=TRUE,54,IF(EXACT(M9,$A$56)=TRUE,55,IF(EXACT(M9,$A$57)=TRUE,56,IF(EXACT(M9,$A$58)=TRUE,57,IF(EXACT(M9,$A$59)=TRUE,58,IF(EXACT(M9,$A$60)=TRUE,59,IF(EXACT(M9,$A$61)=TRUE,60,IF(EXACT(M9,$A$62)=TRUE,61))))))))))))))))))))))))))))))))))))))))))))))))))))))))))))))*61^$L9</f>
        <v>5674525</v>
      </c>
      <c r="X9" s="2" t="s">
        <v>63</v>
      </c>
      <c r="Y9" cm="1">
        <f t="array" ref="Y9">IF($F9="砲玉",MIN(($G9-Z:Z)^2+($H9-AA:AA)^2+($I9-AB:AB)^2)*X$8+MIN((($H$2-$H9)+AC:AC)^2+(($I$2-$I9)+AD:AD)^2)*X$10+1000*X$18,"")</f>
        <v>3832.5</v>
      </c>
      <c r="AC9">
        <v>50</v>
      </c>
      <c r="AD9">
        <v>57</v>
      </c>
      <c r="AE9" s="2" t="s">
        <v>63</v>
      </c>
      <c r="AF9" t="str" cm="1">
        <f t="array" ref="AF9">IF($F9="薙玉",MIN(($G9-AG:AG)^2+($H9-AH:AH)^2+($I9-AI:AI)^2)*AE$8+MIN((($H$2-$H9)+AJ:AJ)^2+(($I$2-$I9)+AK:AK)^2)*AE$10+1000*AE$18,"")</f>
        <v/>
      </c>
      <c r="AL9" s="2" t="s">
        <v>63</v>
      </c>
      <c r="AM9" t="str" cm="1">
        <f t="array" ref="AM9">IF($F9="壁玉",MIN(($G9-AN:AN)^2+($H9-AO:AO)^2+($I9-AP:AP)^2)*AL$8+MIN((($H$2-$H9)+AQ:AQ)^2+(($I$2-$I9)+AR:AR)^2)*AL$10+1000*AL$18,"")</f>
        <v/>
      </c>
      <c r="AQ9">
        <v>20</v>
      </c>
      <c r="AR9">
        <v>57</v>
      </c>
      <c r="AS9" s="2" t="s">
        <v>63</v>
      </c>
      <c r="AT9" t="str" cm="1">
        <f t="array" ref="AT9">IF($F9="弩玉",MIN(($G9-AU:AU)^2+($H9-AV:AV)^2+($I9-AW:AW)^2)*AS$8+MIN((($H$2-$H9)+AX:AX)^2+(($I$2-$I9)+AY:AY)^2)*AS$10+1000*AS$18,"")</f>
        <v/>
      </c>
      <c r="AX9">
        <v>50</v>
      </c>
      <c r="AY9">
        <v>57</v>
      </c>
      <c r="AZ9" s="2" t="s">
        <v>63</v>
      </c>
      <c r="BA9" t="str" cm="1">
        <f t="array" ref="BA9">IF($F9="ジェット",MIN(($G9-BB:BB)^2+($H9-BC:BC)^2+($I9-BD:BD)^2)*AZ$8+MIN((($H$2-$H9)+BE:BE)^2+(($I$2-$I9)+BF:BF)^2)*AZ$10+1000*AZ$18,"")</f>
        <v/>
      </c>
      <c r="BG9" s="2" t="s">
        <v>63</v>
      </c>
      <c r="BH9" t="str" cm="1">
        <f t="array" ref="BH9">IF($F9="導玉",MIN(($G9-BI:BI)^2+($H9-BJ:BJ)^2+($I9-BK:BK)^2)*BG$8+MIN((($H$2-$H9)+BL:BL)^2+(($I$2-$I9)+BM:BM)^2)*BG$10+1000*BG$18,"")</f>
        <v/>
      </c>
      <c r="BL9">
        <v>50</v>
      </c>
      <c r="BM9">
        <v>57</v>
      </c>
      <c r="BN9" s="2" t="s">
        <v>63</v>
      </c>
      <c r="BO9" t="str" cm="1">
        <f t="array" ref="BO9">IF($F9="木壁",MIN(($G9-BP:BP)^2+($H9-BQ:BQ)^2+($I9-BR:BR)^2)*BN$8+MIN((($H$2-$H9)+BS:BS)^2+(($I$2-$I9)+BT:BT)^2)*BN$10+1000*BN$18,"")</f>
        <v/>
      </c>
      <c r="BU9" s="2" t="s">
        <v>63</v>
      </c>
      <c r="BV9" t="str" cm="1">
        <f t="array" ref="BV9">IF($F9="遠壁",MIN(($G9-BW:BW)^2+($H9-BX:BX)^2+($I9-BY:BY)^2)*BU$8+MIN((($H$2-$H9)+BZ:BZ)^2+(($I$2-$I9)+CA:CA)^2)*BU$10+1000*BU$18,"")</f>
        <v/>
      </c>
      <c r="CB9" s="2" t="s">
        <v>63</v>
      </c>
      <c r="CC9" t="str" cm="1">
        <f t="array" ref="CC9">IF($F9="魔玉",MIN(($G9-CD:CD)^2+($H9-CE:CE)^2+($I9-CF:CF)^2)*CB$8+MIN((($H$2-$H9)+CG:CG)^2+(($I$2-$I9)+CH:CH)^2)*CB$10+1000*CB$18,"")</f>
        <v/>
      </c>
      <c r="CG9">
        <v>50</v>
      </c>
      <c r="CH9">
        <v>57</v>
      </c>
      <c r="CI9" s="2" t="s">
        <v>63</v>
      </c>
      <c r="CJ9" t="str" cm="1">
        <f t="array" ref="CJ9">IF($F9="核玉",MIN(($G9-CK:CK)^2+($H9-CL:CL)^2+($I9-CM:CM)^2)*CI$8+MIN((($H$2-$H9)+CN:CN)^2+(($I$2-$I9)+CO:CO)^2)*CI$10+1000*CI$18,"")</f>
        <v/>
      </c>
      <c r="CN9">
        <v>50</v>
      </c>
      <c r="CO9">
        <v>57</v>
      </c>
      <c r="CP9" s="2" t="s">
        <v>63</v>
      </c>
      <c r="CQ9" t="str" cm="1">
        <f t="array" ref="CQ9">IF($F9="癒玉",MIN(($G9-CR:CR)^2+($H9-CS:CS)^2+($I9-CT:CT)^2)*CP$8+MIN((($H$2-$H9)+CU:CU)^2+(($I$2-$I9)+CV:CV)^2)*CP$10+1000*CP$18,"")</f>
        <v/>
      </c>
      <c r="CW9" s="2" t="s">
        <v>63</v>
      </c>
      <c r="CX9" t="str" cm="1">
        <f t="array" ref="CX9">IF($F9="盾玉",MIN(($G9-CY:CY)^2+($H9-CZ:CZ)^2+($I9-DA:DA)^2)*CW$8+MIN((($H$2-$H9)+DB:DB)^2+(($I$2-$I9)+DC:DC)^2)*CW$10+1000*CW$18,"")</f>
        <v/>
      </c>
      <c r="DD9" s="2" t="s">
        <v>63</v>
      </c>
      <c r="DE9" t="str" cm="1">
        <f t="array" ref="DE9">IF($F9="射玉",MIN(($G9-DF:DF)^2+($H9-DG:DG)^2+($I9-DH:DH)^2)*DD$8+MIN((($H$2-$H9)+DI:DI)^2+(($I$2-$I9)+DJ:DJ)^2)*DD$10+1000*DD$18,"")</f>
        <v/>
      </c>
      <c r="DI9">
        <v>50</v>
      </c>
      <c r="DJ9">
        <v>57</v>
      </c>
      <c r="DK9" s="2" t="s">
        <v>63</v>
      </c>
      <c r="DL9" t="str" cm="1">
        <f t="array" ref="DL9">IF($F9="近壁",MIN(($G9-DM:DM)^2+($H9-DN:DN)^2+($I9-DO:DO)^2)*DK$8+MIN((($H$2-$H9)+DP:DP)^2+(($I$2-$I9)+DQ:DQ)^2)*DK$10+1000*DK$18,"")</f>
        <v/>
      </c>
      <c r="DR9" s="2" t="s">
        <v>63</v>
      </c>
      <c r="DS9" t="str" cm="1">
        <f t="array" ref="DS9">IF($F9="忍玉",MIN(($G9-DT:DT)^2+($H9-DU:DU)^2+($I9-DV:DV)^2)*DR$8+MIN((($H$2-$H9)+DW:DW)^2+(($I$2-$I9)+DX:DX)^2)*DR$10+1000*DR$18,"")</f>
        <v/>
      </c>
      <c r="DW9">
        <v>50</v>
      </c>
      <c r="DX9">
        <v>57</v>
      </c>
      <c r="DY9" s="2" t="s">
        <v>63</v>
      </c>
      <c r="DZ9" t="str" cm="1">
        <f t="array" ref="DZ9">IF($F9="界玉",MIN(($G9-EA:EA)^2+($H9-EB:EB)^2+($I9-EC:EC)^2)*DY$8+MIN((($H$2-$H9)+ED:ED)^2+(($I$2-$I9)+EE:EE)^2)*DY$10+1000*DY$18,"")</f>
        <v/>
      </c>
      <c r="EF9" s="2" t="s">
        <v>63</v>
      </c>
      <c r="EG9" t="str" cm="1">
        <f t="array" ref="EG9">IF($F9="戦玉",MIN(($G9-EH:EH)^2+($H9-EI:EI)^2+($I9-EJ:EJ)^2)*EF$8+MIN((($H$2-$H9)+EK:EK)^2+(($I$2-$I9)+EL:EL)^2)*EF$10+1000*EF$18,"")</f>
        <v/>
      </c>
      <c r="EK9">
        <v>50</v>
      </c>
      <c r="EL9">
        <v>57</v>
      </c>
      <c r="EM9" s="2" t="s">
        <v>63</v>
      </c>
      <c r="EN9" t="str" cm="1">
        <f t="array" ref="EN9">IF($F9="弓玉",MIN(($G9-EO:EO)^2+($H9-EP:EP)^2+($I9-EQ:EQ)^2)*EM$8+MIN((($H$2-$H9)+ER:ER)^2+(($I$2-$I9)+ES:ES)^2)*EM$10+1000*EM$18,"")</f>
        <v/>
      </c>
      <c r="ER9">
        <v>50</v>
      </c>
      <c r="ES9">
        <v>57</v>
      </c>
      <c r="ET9" s="2" t="s">
        <v>63</v>
      </c>
      <c r="EU9" t="str" cm="1">
        <f t="array" ref="EU9">IF($F9="散玉",MIN(($G9-EV:EV)^2+($H9-EW:EW)^2+($I9-EX:EX)^2)*ET$8+MIN((($H$2-$H9)+EY:EY)^2+(($I$2-$I9)+EZ:EZ)^2)*ET$10+1000*ET$18,"")</f>
        <v/>
      </c>
      <c r="FA9" s="2" t="s">
        <v>63</v>
      </c>
      <c r="FB9" t="str" cm="1">
        <f t="array" ref="FB9">IF($F9="的玉",MIN(($G9-FC:FC)^2+($H9-FD:FD)^2+($I9-FE:FE)^2)*FA$8+MIN((($H$2-$H9)+FF:FF)^2+(($I$2-$I9)+FG:FG)^2)*FA$10+1000*FA$18,"")</f>
        <v/>
      </c>
      <c r="FH9" s="2" t="s">
        <v>63</v>
      </c>
      <c r="FI9" t="str" cm="1">
        <f t="array" ref="FI9">IF($F9="撃玉",MIN(($G9-FJ:FJ)^2+($H9-FK:FK)^2+($I9-FL:FL)^2)*FH$8+MIN((($H$2-$H9)+FM:FM)^2+(($I$2-$I9)+FN:FN)^2)*FH$10+1000*FH$18,"")</f>
        <v/>
      </c>
      <c r="FM9">
        <v>50</v>
      </c>
      <c r="FN9">
        <v>57</v>
      </c>
      <c r="FO9" s="2" t="s">
        <v>63</v>
      </c>
      <c r="FP9" t="str" cm="1">
        <f t="array" ref="FP9">IF($F9="槍玉",MIN(($G9-FQ:FQ)^2+($H9-FR:FR)^2+($I9-FS:FS)^2)*FO$8+MIN((($H$2-$H9)+FT:FT)^2+(($I$2-$I9)+FU:FU)^2)*FO$10+1000*FO$18,"")</f>
        <v/>
      </c>
      <c r="FV9" s="2" t="s">
        <v>63</v>
      </c>
      <c r="FW9" t="str" cm="1">
        <f t="array" ref="FW9">IF($F9="査玉",MIN(($G9-FX:FX)^2+($H9-FY:FY)^2+($I9-FZ:FZ)^2)*FV$8+MIN((($H$2-$H9)+GA:GA)^2+(($I$2-$I9)+GB:GB)^2)*FV$10+1000*FV$18,"")</f>
        <v/>
      </c>
      <c r="GA9">
        <v>50</v>
      </c>
      <c r="GB9">
        <v>57</v>
      </c>
      <c r="GC9" s="2" t="s">
        <v>63</v>
      </c>
      <c r="GD9" t="str" cm="1">
        <f t="array" ref="GD9">IF($F9="タゲ壁",MIN(($G9-GE:GE)^2+($H9-GF:GF)^2+($I9-GG:GG)^2)*GC$8+MIN((($H$2-$H9)+GH:GH)^2+(($I$2-$I9)+GI:GI)^2)*GC$10+1000*GC$18,"")</f>
        <v/>
      </c>
      <c r="GJ9" s="2" t="s">
        <v>63</v>
      </c>
      <c r="GK9" t="str" cm="1">
        <f t="array" ref="GK9">IF($F9="迎玉",MIN(($G9-GL:GL)^2+($H9-GM:GM)^2+($I9-GN:GN)^2)*GJ$8+MIN((($H$2-$H9)+GO:GO)^2+(($I$2-$I9)+GP:GP)^2)*GJ$10+1000*GJ$18,"")</f>
        <v/>
      </c>
      <c r="GO9">
        <v>50</v>
      </c>
      <c r="GP9">
        <v>57</v>
      </c>
      <c r="GQ9" s="2" t="s">
        <v>63</v>
      </c>
      <c r="GR9" t="str" cm="1">
        <f t="array" ref="GR9">IF($F9="紙壁",MIN(($G9-GS:GS)^2+($H9-GT:GT)^2+($I9-GU:GU)^2)*GQ$8+MIN((($H$2-$H9)+GV:GV)^2+(($I$2-$I9)+GW:GW)^2)*GQ$10+1000*GQ$18,"")</f>
        <v/>
      </c>
      <c r="GX9" s="2" t="s">
        <v>63</v>
      </c>
      <c r="GY9" t="str" cm="1">
        <f t="array" ref="GY9">IF($F9="聖玉",MIN(($G9-GZ:GZ)^2+($H9-HA:HA)^2+($I9-HB:HB)^2)*GX$8+MIN((($H$2-$H9)+HC:HC)^2+(($I$2-$I9)+HD:HD)^2)*GX$10+1000*GX$18,"")</f>
        <v/>
      </c>
      <c r="HC9">
        <v>50</v>
      </c>
      <c r="HD9">
        <v>57</v>
      </c>
      <c r="HE9" s="2" t="s">
        <v>63</v>
      </c>
      <c r="HF9" t="str" cm="1">
        <f t="array" ref="HF9">IF($F9="ターボ",MIN(($G9-HG:HG)^2+($H9-HH:HH)^2+($I9-HI:HI)^2)*HE$8+MIN((($H$2-$H9)+HJ:HJ)^2+(($I$2-$I9)+HK:HK)^2)*HE$10+10000,"")</f>
        <v/>
      </c>
      <c r="HL9" s="2" t="s">
        <v>63</v>
      </c>
      <c r="HM9" t="str" cm="1">
        <f t="array" ref="HM9">IF($F9="采玉",MIN(($G9-HN:HN)^2+($H9-HO:HO)^2+($I9-HP:HP)^2)*HL$8+MIN((($H$2-$H9)+HQ:HQ)^2+(($I$2-$I9)+HR:HR)^2)*HL$10+1000*HL$18,"")</f>
        <v/>
      </c>
      <c r="HS9" s="2" t="s">
        <v>63</v>
      </c>
      <c r="HT9" t="str" cm="1">
        <f t="array" ref="HT9">IF($F9="繕玉",MIN(($G9-HU:HU)^2+($H9-HV:HV)^2+($I9-HW:HW)^2)*HS$8+MIN((($H$2-$H9)+HX:HX)^2+(($I$2-$I9)+HY:HY)^2)*HS$10+1000*HS$18,"")</f>
        <v/>
      </c>
      <c r="HX9">
        <v>50</v>
      </c>
      <c r="HY9">
        <v>57</v>
      </c>
      <c r="HZ9" s="2" t="s">
        <v>63</v>
      </c>
      <c r="IA9" t="str" cm="1">
        <f t="array" ref="IA9">IF($F9="贄玉",MIN(($G9-IB:IB)^2+($H9-IC:IC)^2+($I9-ID:ID)^2)*HZ$8+MIN((($H$2-$H9)+IE:IE)^2+(($I$2-$I9)+IF:IF)^2)*HZ$10+1000*HZ$18,"")</f>
        <v/>
      </c>
      <c r="IG9" s="2" t="s">
        <v>63</v>
      </c>
      <c r="IH9" t="str" cm="1">
        <f t="array" ref="IH9">IF($F9="弾玉",MIN(($G9-II:II)^2+($H9-IJ:IJ)^2+($I9-IK:IK)^2)*IG$8+MIN((($H$2-$H9)+IL:IL)^2+(($I$2-$I9)+IM:IM)^2)*IG$10+1000*IG$18,"")</f>
        <v/>
      </c>
      <c r="IL9">
        <v>50</v>
      </c>
      <c r="IM9">
        <v>57</v>
      </c>
      <c r="IN9" s="2" t="s">
        <v>63</v>
      </c>
      <c r="IO9" t="str" cm="1">
        <f t="array" ref="IO9">IF($F9="石壁",MIN(($G9-IP:IP)^2+($H9-IQ:IQ)^2+($I9-IR:IR)^2)*IN$8+MIN((($H$2-$H9)+IS:IS)^2+(($I$2-$I9)+IT:IT)^2)*IN$10+1000*IN$18,"")</f>
        <v/>
      </c>
    </row>
    <row r="10" spans="1:254" x14ac:dyDescent="0.55000000000000004">
      <c r="A10">
        <v>9</v>
      </c>
      <c r="F10" s="1" t="str" cm="1">
        <f t="array" ref="F10">INDEX(N:N,ROW()*6-11)</f>
        <v>砲玉</v>
      </c>
      <c r="G10" s="1">
        <f>ROUND((RIGHT((SUM(INDEX($N:$N,ROW()*6-10):INDEX($N:$N,ROW()*6-6))-16020),9)-RIGHT((SUM(INDEX($N:$N,ROW()*6-10):INDEX($N:$N,ROW()*6-6))-16020),6)-RIGHT((SUM(INDEX($N:$N,ROW()*6-10):INDEX($N:$N,ROW()*6-6))-16020),3))/1000000,3)</f>
        <v>345</v>
      </c>
      <c r="H10" s="1">
        <f>ROUND((RIGHT((SUM(INDEX($N:$N,ROW()*6-10):INDEX($N:$N,ROW()*6-6))-16020),6)-RIGHT((SUM(INDEX($N:$N,ROW()*6-10):INDEX($N:$N,ROW()*6-6))-16020),3))/1000,3)</f>
        <v>220</v>
      </c>
      <c r="I10" s="1">
        <f>ROUND((RIGHT((SUM(INDEX($N:$N,ROW()*6-10):INDEX($N:$N,ROW()*6-6))-16020),3)),3)</f>
        <v>325</v>
      </c>
      <c r="K10">
        <v>10</v>
      </c>
      <c r="L10">
        <f t="shared" si="1"/>
        <v>2</v>
      </c>
      <c r="M10" t="str">
        <f t="shared" si="0"/>
        <v>p</v>
      </c>
      <c r="N10">
        <f>IF(EXACT(M10,$A$1)=TRUE,0,IF(EXACT(M10,$A$2)=TRUE,1,IF(EXACT(M10,$A$3)=TRUE,2,IF(EXACT(M10,$A$4)=TRUE,3,IF(EXACT(M10,$A$5)=TRUE,4,IF(EXACT(M10,$A$6)=TRUE,5,IF(EXACT(M10,$A$7)=TRUE,6,IF(EXACT(M10,$A$8)=TRUE,7,IF(EXACT(M10,$A$9)=TRUE,8,IF(EXACT(M10,$A$10)=TRUE,9,IF(EXACT(M10,$A$11)=TRUE,10,IF(EXACT(M10,$A$12)=TRUE,11,IF(EXACT(M10,$A$13)=TRUE,12,IF(EXACT(M10,$A$14)=TRUE,13,IF(EXACT(M10,$A$15)=TRUE,14,IF(EXACT(M10,$A$16)=TRUE,15,IF(EXACT(M10,$A$17)=TRUE,16,IF(EXACT(M10,$A$18)=TRUE,17,IF(EXACT(M10,$A$19)=TRUE,18,IF(EXACT(M10,$A$20)=TRUE,19,IF(EXACT(M10,$A$21)=TRUE,20,IF(EXACT(M10,$A$22)=TRUE,21,IF(EXACT(M10,$A$23)=TRUE,22,IF(EXACT(M10,$A$24)=TRUE,23,IF(EXACT(M10,$A$25)=TRUE,24,IF(EXACT(M10,$A$26)=TRUE,25,IF(EXACT(M10,$A$27)=TRUE,26,IF(EXACT(M10,$A$28)=TRUE,27,IF(EXACT(M10,$A$29)=TRUE,28,IF(EXACT(M10,$A$30)=TRUE,29,IF(EXACT(M10,$A$31)=TRUE,30,IF(EXACT(M10,$A$32)=TRUE,31,IF(EXACT(M10,$A$33)=TRUE,32,IF(EXACT(M10,$A$34)=TRUE,33,IF(EXACT(M10,$A$35)=TRUE,34,IF(EXACT(M10,$A$36)=TRUE,35,IF(EXACT(M10,$A$37)=TRUE,36,IF(EXACT(M10,$A$38)=TRUE,37,IF(EXACT(M10,$A$39)=TRUE,38,IF(EXACT(M10,$A$40)=TRUE,39,IF(EXACT(M10,$A$41)=TRUE,40,IF(EXACT(M10,$A$42)=TRUE,41,IF(EXACT(M10,$A$43)=TRUE,42,IF(EXACT(M10,$A$44)=TRUE,43,IF(EXACT(M10,$A$45)=TRUE,44,IF(EXACT(M10,$A$46)=TRUE,45,IF(EXACT(M10,$A$47)=TRUE,46,IF(EXACT(M10,$A$48)=TRUE,47,IF(EXACT(M10,$A$49)=TRUE,48,IF(EXACT(M10,$A$50)=TRUE,49,IF(EXACT(M10,$A$51)=TRUE,50,IF(EXACT(M10,$A$52)=TRUE,51,IF(EXACT(M10,$A$53)=TRUE,52,IF(EXACT(M10,$A$54)=TRUE,53,IF(EXACT(M10,$A$55)=TRUE,54,IF(EXACT(M10,$A$56)=TRUE,55,IF(EXACT(M10,$A$57)=TRUE,56,IF(EXACT(M10,$A$58)=TRUE,57,IF(EXACT(M10,$A$59)=TRUE,58,IF(EXACT(M10,$A$60)=TRUE,59,IF(EXACT(M10,$A$61)=TRUE,60,IF(EXACT(M10,$A$62)=TRUE,61))))))))))))))))))))))))))))))))))))))))))))))))))))))))))))))*61^$L10</f>
        <v>93025</v>
      </c>
      <c r="X10" s="2">
        <v>0.5</v>
      </c>
      <c r="Y10" cm="1">
        <f t="array" ref="Y10">IF($F10="砲玉",MIN(($G10-Z:Z)^2+($H10-AA:AA)^2+($I10-AB:AB)^2)*X$8+MIN((($H$2-$H10)+AC:AC)^2+(($I$2-$I10)+AD:AD)^2)*X$10+1000*X$18,"")</f>
        <v>1645.5</v>
      </c>
      <c r="AC10">
        <v>19</v>
      </c>
      <c r="AD10">
        <v>81</v>
      </c>
      <c r="AE10" s="2">
        <v>1</v>
      </c>
      <c r="AF10" t="str" cm="1">
        <f t="array" ref="AF10">IF($F10="薙玉",MIN(($G10-AG:AG)^2+($H10-AH:AH)^2+($I10-AI:AI)^2)*AE$8+MIN((($H$2-$H10)+AJ:AJ)^2+(($I$2-$I10)+AK:AK)^2)*AE$10+1000*AE$18,"")</f>
        <v/>
      </c>
      <c r="AL10" s="2">
        <v>0.95</v>
      </c>
      <c r="AM10" t="str" cm="1">
        <f t="array" ref="AM10">IF($F10="壁玉",MIN(($G10-AN:AN)^2+($H10-AO:AO)^2+($I10-AP:AP)^2)*AL$8+MIN((($H$2-$H10)+AQ:AQ)^2+(($I$2-$I10)+AR:AR)^2)*AL$10+1000*AL$18,"")</f>
        <v/>
      </c>
      <c r="AQ10">
        <v>30</v>
      </c>
      <c r="AR10">
        <v>57</v>
      </c>
      <c r="AS10" s="2">
        <v>0.5</v>
      </c>
      <c r="AT10" t="str" cm="1">
        <f t="array" ref="AT10">IF($F10="弩玉",MIN(($G10-AU:AU)^2+($H10-AV:AV)^2+($I10-AW:AW)^2)*AS$8+MIN((($H$2-$H10)+AX:AX)^2+(($I$2-$I10)+AY:AY)^2)*AS$10+1000*AS$18,"")</f>
        <v/>
      </c>
      <c r="AX10">
        <v>19</v>
      </c>
      <c r="AY10">
        <v>81</v>
      </c>
      <c r="AZ10" s="2">
        <v>1</v>
      </c>
      <c r="BA10" t="str" cm="1">
        <f t="array" ref="BA10">IF($F10="ジェット",MIN(($G10-BB:BB)^2+($H10-BC:BC)^2+($I10-BD:BD)^2)*AZ$8+MIN((($H$2-$H10)+BE:BE)^2+(($I$2-$I10)+BF:BF)^2)*AZ$10+1000*AZ$18,"")</f>
        <v/>
      </c>
      <c r="BG10" s="2">
        <v>0.2</v>
      </c>
      <c r="BH10" t="str" cm="1">
        <f t="array" ref="BH10">IF($F10="導玉",MIN(($G10-BI:BI)^2+($H10-BJ:BJ)^2+($I10-BK:BK)^2)*BG$8+MIN((($H$2-$H10)+BL:BL)^2+(($I$2-$I10)+BM:BM)^2)*BG$10+1000*BG$18,"")</f>
        <v/>
      </c>
      <c r="BL10">
        <v>19</v>
      </c>
      <c r="BM10">
        <v>81</v>
      </c>
      <c r="BN10" s="2">
        <v>1</v>
      </c>
      <c r="BO10" t="str" cm="1">
        <f t="array" ref="BO10">IF($F10="木壁",MIN(($G10-BP:BP)^2+($H10-BQ:BQ)^2+($I10-BR:BR)^2)*BN$8+MIN((($H$2-$H10)+BS:BS)^2+(($I$2-$I10)+BT:BT)^2)*BN$10+1000*BN$18,"")</f>
        <v/>
      </c>
      <c r="BU10" s="2">
        <v>0.1</v>
      </c>
      <c r="BV10" t="str" cm="1">
        <f t="array" ref="BV10">IF($F10="遠壁",MIN(($G10-BW:BW)^2+($H10-BX:BX)^2+($I10-BY:BY)^2)*BU$8+MIN((($H$2-$H10)+BZ:BZ)^2+(($I$2-$I10)+CA:CA)^2)*BU$10+1000*BU$18,"")</f>
        <v/>
      </c>
      <c r="CB10" s="2">
        <v>0.8</v>
      </c>
      <c r="CC10" t="str" cm="1">
        <f t="array" ref="CC10">IF($F10="魔玉",MIN(($G10-CD:CD)^2+($H10-CE:CE)^2+($I10-CF:CF)^2)*CB$8+MIN((($H$2-$H10)+CG:CG)^2+(($I$2-$I10)+CH:CH)^2)*CB$10+1000*CB$18,"")</f>
        <v/>
      </c>
      <c r="CG10">
        <v>19</v>
      </c>
      <c r="CH10">
        <v>81</v>
      </c>
      <c r="CI10" s="2">
        <v>0.2</v>
      </c>
      <c r="CJ10" t="str" cm="1">
        <f t="array" ref="CJ10">IF($F10="核玉",MIN(($G10-CK:CK)^2+($H10-CL:CL)^2+($I10-CM:CM)^2)*CI$8+MIN((($H$2-$H10)+CN:CN)^2+(($I$2-$I10)+CO:CO)^2)*CI$10+1000*CI$18,"")</f>
        <v/>
      </c>
      <c r="CN10">
        <v>19</v>
      </c>
      <c r="CO10">
        <v>81</v>
      </c>
      <c r="CP10" s="2">
        <v>1</v>
      </c>
      <c r="CQ10" t="str" cm="1">
        <f t="array" ref="CQ10">IF($F10="癒玉",MIN(($G10-CR:CR)^2+($H10-CS:CS)^2+($I10-CT:CT)^2)*CP$8+MIN((($H$2-$H10)+CU:CU)^2+(($I$2-$I10)+CV:CV)^2)*CP$10+1000*CP$18,"")</f>
        <v/>
      </c>
      <c r="CW10" s="2">
        <v>1</v>
      </c>
      <c r="CX10" t="str" cm="1">
        <f t="array" ref="CX10">IF($F10="盾玉",MIN(($G10-CY:CY)^2+($H10-CZ:CZ)^2+($I10-DA:DA)^2)*CW$8+MIN((($H$2-$H10)+DB:DB)^2+(($I$2-$I10)+DC:DC)^2)*CW$10+1000*CW$18,"")</f>
        <v/>
      </c>
      <c r="DD10" s="2">
        <v>0.5</v>
      </c>
      <c r="DE10" t="str" cm="1">
        <f t="array" ref="DE10">IF($F10="射玉",MIN(($G10-DF:DF)^2+($H10-DG:DG)^2+($I10-DH:DH)^2)*DD$8+MIN((($H$2-$H10)+DI:DI)^2+(($I$2-$I10)+DJ:DJ)^2)*DD$10+1000*DD$18,"")</f>
        <v/>
      </c>
      <c r="DI10">
        <v>19</v>
      </c>
      <c r="DJ10">
        <v>81</v>
      </c>
      <c r="DK10" s="2">
        <v>0.1</v>
      </c>
      <c r="DL10" t="str" cm="1">
        <f t="array" ref="DL10">IF($F10="近壁",MIN(($G10-DM:DM)^2+($H10-DN:DN)^2+($I10-DO:DO)^2)*DK$8+MIN((($H$2-$H10)+DP:DP)^2+(($I$2-$I10)+DQ:DQ)^2)*DK$10+1000*DK$18,"")</f>
        <v/>
      </c>
      <c r="DR10" s="2">
        <v>0.95</v>
      </c>
      <c r="DS10" t="str" cm="1">
        <f t="array" ref="DS10">IF($F10="忍玉",MIN(($G10-DT:DT)^2+($H10-DU:DU)^2+($I10-DV:DV)^2)*DR$8+MIN((($H$2-$H10)+DW:DW)^2+(($I$2-$I10)+DX:DX)^2)*DR$10+1000*DR$18,"")</f>
        <v/>
      </c>
      <c r="DW10">
        <v>19</v>
      </c>
      <c r="DX10">
        <v>81</v>
      </c>
      <c r="DY10" s="2">
        <v>0.5</v>
      </c>
      <c r="DZ10" t="str" cm="1">
        <f t="array" ref="DZ10">IF($F10="界玉",MIN(($G10-EA:EA)^2+($H10-EB:EB)^2+($I10-EC:EC)^2)*DY$8+MIN((($H$2-$H10)+ED:ED)^2+(($I$2-$I10)+EE:EE)^2)*DY$10+1000*DY$18,"")</f>
        <v/>
      </c>
      <c r="EF10" s="2">
        <v>1</v>
      </c>
      <c r="EG10" t="str" cm="1">
        <f t="array" ref="EG10">IF($F10="戦玉",MIN(($G10-EH:EH)^2+($H10-EI:EI)^2+($I10-EJ:EJ)^2)*EF$8+MIN((($H$2-$H10)+EK:EK)^2+(($I$2-$I10)+EL:EL)^2)*EF$10+1000*EF$18,"")</f>
        <v/>
      </c>
      <c r="EK10">
        <v>19</v>
      </c>
      <c r="EL10">
        <v>81</v>
      </c>
      <c r="EM10" s="2">
        <v>0.95</v>
      </c>
      <c r="EN10" t="str" cm="1">
        <f t="array" ref="EN10">IF($F10="弓玉",MIN(($G10-EO:EO)^2+($H10-EP:EP)^2+($I10-EQ:EQ)^2)*EM$8+MIN((($H$2-$H10)+ER:ER)^2+(($I$2-$I10)+ES:ES)^2)*EM$10+1000*EM$18,"")</f>
        <v/>
      </c>
      <c r="ET10" s="2">
        <v>0</v>
      </c>
      <c r="EU10" t="str" cm="1">
        <f t="array" ref="EU10">IF($F10="散玉",MIN(($G10-EV:EV)^2+($H10-EW:EW)^2+($I10-EX:EX)^2)*ET$8+MIN((($H$2-$H10)+EY:EY)^2+(($I$2-$I10)+EZ:EZ)^2)*ET$10+1000*ET$18,"")</f>
        <v/>
      </c>
      <c r="FA10" s="2">
        <v>1</v>
      </c>
      <c r="FB10" t="str" cm="1">
        <f t="array" ref="FB10">IF($F10="的玉",MIN(($G10-FC:FC)^2+($H10-FD:FD)^2+($I10-FE:FE)^2)*FA$8+MIN((($H$2-$H10)+FF:FF)^2+(($I$2-$I10)+FG:FG)^2)*FA$10+1000*FA$18,"")</f>
        <v/>
      </c>
      <c r="FH10" s="2">
        <v>1</v>
      </c>
      <c r="FI10" t="str" cm="1">
        <f t="array" ref="FI10">IF($F10="撃玉",MIN(($G10-FJ:FJ)^2+($H10-FK:FK)^2+($I10-FL:FL)^2)*FH$8+MIN((($H$2-$H10)+FM:FM)^2+(($I$2-$I10)+FN:FN)^2)*FH$10+1000*FH$18,"")</f>
        <v/>
      </c>
      <c r="FO10" s="2">
        <v>0</v>
      </c>
      <c r="FP10" t="str" cm="1">
        <f t="array" ref="FP10">IF($F10="槍玉",MIN(($G10-FQ:FQ)^2+($H10-FR:FR)^2+($I10-FS:FS)^2)*FO$8+MIN((($H$2-$H10)+FT:FT)^2+(($I$2-$I10)+FU:FU)^2)*FO$10+1000*FO$18,"")</f>
        <v/>
      </c>
      <c r="FV10" s="2">
        <v>1</v>
      </c>
      <c r="FW10" t="str" cm="1">
        <f t="array" ref="FW10">IF($F10="査玉",MIN(($G10-FX:FX)^2+($H10-FY:FY)^2+($I10-FZ:FZ)^2)*FV$8+MIN((($H$2-$H10)+GA:GA)^2+(($I$2-$I10)+GB:GB)^2)*FV$10+1000*FV$18,"")</f>
        <v/>
      </c>
      <c r="GA10">
        <v>19</v>
      </c>
      <c r="GB10">
        <v>81</v>
      </c>
      <c r="GC10" s="2">
        <v>1</v>
      </c>
      <c r="GD10" t="str" cm="1">
        <f t="array" ref="GD10">IF($F10="タゲ壁",MIN(($G10-GE:GE)^2+($H10-GF:GF)^2+($I10-GG:GG)^2)*GC$8+MIN((($H$2-$H10)+GH:GH)^2+(($I$2-$I10)+GI:GI)^2)*GC$10+1000*GC$18,"")</f>
        <v/>
      </c>
      <c r="GJ10" s="2">
        <v>1</v>
      </c>
      <c r="GK10" t="str" cm="1">
        <f t="array" ref="GK10">IF($F10="迎玉",MIN(($G10-GL:GL)^2+($H10-GM:GM)^2+($I10-GN:GN)^2)*GJ$8+MIN((($H$2-$H10)+GO:GO)^2+(($I$2-$I10)+GP:GP)^2)*GJ$10+1000*GJ$18,"")</f>
        <v/>
      </c>
      <c r="GO10">
        <v>19</v>
      </c>
      <c r="GP10">
        <v>81</v>
      </c>
      <c r="GQ10" s="2">
        <v>0.1</v>
      </c>
      <c r="GR10" t="str" cm="1">
        <f t="array" ref="GR10">IF($F10="紙壁",MIN(($G10-GS:GS)^2+($H10-GT:GT)^2+($I10-GU:GU)^2)*GQ$8+MIN((($H$2-$H10)+GV:GV)^2+(($I$2-$I10)+GW:GW)^2)*GQ$10+1000*GQ$18,"")</f>
        <v/>
      </c>
      <c r="GX10" s="2">
        <v>1</v>
      </c>
      <c r="GY10" t="str" cm="1">
        <f t="array" ref="GY10">IF($F10="聖玉",MIN(($G10-GZ:GZ)^2+($H10-HA:HA)^2+($I10-HB:HB)^2)*GX$8+MIN((($H$2-$H10)+HC:HC)^2+(($I$2-$I10)+HD:HD)^2)*GX$10+1000*GX$18,"")</f>
        <v/>
      </c>
      <c r="HE10" s="2">
        <v>1</v>
      </c>
      <c r="HF10" t="str" cm="1">
        <f t="array" ref="HF10">IF($F10="ターボ",MIN(($G10-HG:HG)^2+($H10-HH:HH)^2+($I10-HI:HI)^2)*HE$8+MIN((($H$2-$H10)+HJ:HJ)^2+(($I$2-$I10)+HK:HK)^2)*HE$10+10000,"")</f>
        <v/>
      </c>
      <c r="HL10" s="2">
        <v>1</v>
      </c>
      <c r="HM10" t="str" cm="1">
        <f t="array" ref="HM10">IF($F10="采玉",MIN(($G10-HN:HN)^2+($H10-HO:HO)^2+($I10-HP:HP)^2)*HL$8+MIN((($H$2-$H10)+HQ:HQ)^2+(($I$2-$I10)+HR:HR)^2)*HL$10+1000*HL$18,"")</f>
        <v/>
      </c>
      <c r="HS10" s="2">
        <v>1</v>
      </c>
      <c r="HT10" t="str" cm="1">
        <f t="array" ref="HT10">IF($F10="繕玉",MIN(($G10-HU:HU)^2+($H10-HV:HV)^2+($I10-HW:HW)^2)*HS$8+MIN((($H$2-$H10)+HX:HX)^2+(($I$2-$I10)+HY:HY)^2)*HS$10+1000*HS$18,"")</f>
        <v/>
      </c>
      <c r="HZ10" s="2">
        <v>1</v>
      </c>
      <c r="IA10" t="str" cm="1">
        <f t="array" ref="IA10">IF($F10="贄玉",MIN(($G10-IB:IB)^2+($H10-IC:IC)^2+($I10-ID:ID)^2)*HZ$8+MIN((($H$2-$H10)+IE:IE)^2+(($I$2-$I10)+IF:IF)^2)*HZ$10+1000*HZ$18,"")</f>
        <v/>
      </c>
      <c r="IG10" s="2">
        <v>1</v>
      </c>
      <c r="IH10" t="str" cm="1">
        <f t="array" ref="IH10">IF($F10="弾玉",MIN(($G10-II:II)^2+($H10-IJ:IJ)^2+($I10-IK:IK)^2)*IG$8+MIN((($H$2-$H10)+IL:IL)^2+(($I$2-$I10)+IM:IM)^2)*IG$10+1000*IG$18,"")</f>
        <v/>
      </c>
      <c r="IN10" s="2">
        <v>1</v>
      </c>
      <c r="IO10" t="str" cm="1">
        <f t="array" ref="IO10">IF($F10="石壁",MIN(($G10-IP:IP)^2+($H10-IQ:IQ)^2+($I10-IR:IR)^2)*IN$8+MIN((($H$2-$H10)+IS:IS)^2+(($I$2-$I10)+IT:IT)^2)*IN$10+1000*IN$18,"")</f>
        <v/>
      </c>
    </row>
    <row r="11" spans="1:254" x14ac:dyDescent="0.55000000000000004">
      <c r="A11" t="s">
        <v>2</v>
      </c>
      <c r="F11" s="1" t="str" cm="1">
        <f t="array" ref="F11">INDEX(N:N,ROW()*6-11)</f>
        <v>核玉</v>
      </c>
      <c r="G11" s="1">
        <f>ROUND((RIGHT((SUM(INDEX($N:$N,ROW()*6-10):INDEX($N:$N,ROW()*6-6))-16020),9)-RIGHT((SUM(INDEX($N:$N,ROW()*6-10):INDEX($N:$N,ROW()*6-6))-16020),6)-RIGHT((SUM(INDEX($N:$N,ROW()*6-10):INDEX($N:$N,ROW()*6-6))-16020),3))/1000000,3)</f>
        <v>3</v>
      </c>
      <c r="H11" s="1">
        <f>ROUND((RIGHT((SUM(INDEX($N:$N,ROW()*6-10):INDEX($N:$N,ROW()*6-6))-16020),6)-RIGHT((SUM(INDEX($N:$N,ROW()*6-10):INDEX($N:$N,ROW()*6-6))-16020),3))/1000,3)</f>
        <v>260</v>
      </c>
      <c r="I11" s="1">
        <f>ROUND((RIGHT((SUM(INDEX($N:$N,ROW()*6-10):INDEX($N:$N,ROW()*6-6))-16020),3)),3)</f>
        <v>349</v>
      </c>
      <c r="K11">
        <v>11</v>
      </c>
      <c r="L11">
        <f t="shared" si="1"/>
        <v>1</v>
      </c>
      <c r="M11" t="str">
        <f t="shared" si="0"/>
        <v>E</v>
      </c>
      <c r="N11">
        <f>IF(EXACT(M11,$A$1)=TRUE,0,IF(EXACT(M11,$A$2)=TRUE,1,IF(EXACT(M11,$A$3)=TRUE,2,IF(EXACT(M11,$A$4)=TRUE,3,IF(EXACT(M11,$A$5)=TRUE,4,IF(EXACT(M11,$A$6)=TRUE,5,IF(EXACT(M11,$A$7)=TRUE,6,IF(EXACT(M11,$A$8)=TRUE,7,IF(EXACT(M11,$A$9)=TRUE,8,IF(EXACT(M11,$A$10)=TRUE,9,IF(EXACT(M11,$A$11)=TRUE,10,IF(EXACT(M11,$A$12)=TRUE,11,IF(EXACT(M11,$A$13)=TRUE,12,IF(EXACT(M11,$A$14)=TRUE,13,IF(EXACT(M11,$A$15)=TRUE,14,IF(EXACT(M11,$A$16)=TRUE,15,IF(EXACT(M11,$A$17)=TRUE,16,IF(EXACT(M11,$A$18)=TRUE,17,IF(EXACT(M11,$A$19)=TRUE,18,IF(EXACT(M11,$A$20)=TRUE,19,IF(EXACT(M11,$A$21)=TRUE,20,IF(EXACT(M11,$A$22)=TRUE,21,IF(EXACT(M11,$A$23)=TRUE,22,IF(EXACT(M11,$A$24)=TRUE,23,IF(EXACT(M11,$A$25)=TRUE,24,IF(EXACT(M11,$A$26)=TRUE,25,IF(EXACT(M11,$A$27)=TRUE,26,IF(EXACT(M11,$A$28)=TRUE,27,IF(EXACT(M11,$A$29)=TRUE,28,IF(EXACT(M11,$A$30)=TRUE,29,IF(EXACT(M11,$A$31)=TRUE,30,IF(EXACT(M11,$A$32)=TRUE,31,IF(EXACT(M11,$A$33)=TRUE,32,IF(EXACT(M11,$A$34)=TRUE,33,IF(EXACT(M11,$A$35)=TRUE,34,IF(EXACT(M11,$A$36)=TRUE,35,IF(EXACT(M11,$A$37)=TRUE,36,IF(EXACT(M11,$A$38)=TRUE,37,IF(EXACT(M11,$A$39)=TRUE,38,IF(EXACT(M11,$A$40)=TRUE,39,IF(EXACT(M11,$A$41)=TRUE,40,IF(EXACT(M11,$A$42)=TRUE,41,IF(EXACT(M11,$A$43)=TRUE,42,IF(EXACT(M11,$A$44)=TRUE,43,IF(EXACT(M11,$A$45)=TRUE,44,IF(EXACT(M11,$A$46)=TRUE,45,IF(EXACT(M11,$A$47)=TRUE,46,IF(EXACT(M11,$A$48)=TRUE,47,IF(EXACT(M11,$A$49)=TRUE,48,IF(EXACT(M11,$A$50)=TRUE,49,IF(EXACT(M11,$A$51)=TRUE,50,IF(EXACT(M11,$A$52)=TRUE,51,IF(EXACT(M11,$A$53)=TRUE,52,IF(EXACT(M11,$A$54)=TRUE,53,IF(EXACT(M11,$A$55)=TRUE,54,IF(EXACT(M11,$A$56)=TRUE,55,IF(EXACT(M11,$A$57)=TRUE,56,IF(EXACT(M11,$A$58)=TRUE,57,IF(EXACT(M11,$A$59)=TRUE,58,IF(EXACT(M11,$A$60)=TRUE,59,IF(EXACT(M11,$A$61)=TRUE,60,IF(EXACT(M11,$A$62)=TRUE,61))))))))))))))))))))))))))))))))))))))))))))))))))))))))))))))*61^$L11</f>
        <v>2440</v>
      </c>
      <c r="X11" s="2" t="s">
        <v>66</v>
      </c>
      <c r="Y11" t="str" cm="1">
        <f t="array" ref="Y11">IF($F11="砲玉",MIN(($G11-Z:Z)^2+($H11-AA:AA)^2+($I11-AB:AB)^2)*X$8+MIN((($H$2-$H11)+AC:AC)^2+(($I$2-$I11)+AD:AD)^2)*X$10+1000*X$18,"")</f>
        <v/>
      </c>
      <c r="AC11">
        <v>29</v>
      </c>
      <c r="AD11">
        <v>81</v>
      </c>
      <c r="AE11" s="2" t="s">
        <v>66</v>
      </c>
      <c r="AF11" t="str" cm="1">
        <f t="array" ref="AF11">IF($F11="薙玉",MIN(($G11-AG:AG)^2+($H11-AH:AH)^2+($I11-AI:AI)^2)*AE$8+MIN((($H$2-$H11)+AJ:AJ)^2+(($I$2-$I11)+AK:AK)^2)*AE$10+1000*AE$18,"")</f>
        <v/>
      </c>
      <c r="AL11" s="2" t="s">
        <v>66</v>
      </c>
      <c r="AM11" t="str" cm="1">
        <f t="array" ref="AM11">IF($F11="壁玉",MIN(($G11-AN:AN)^2+($H11-AO:AO)^2+($I11-AP:AP)^2)*AL$8+MIN((($H$2-$H11)+AQ:AQ)^2+(($I$2-$I11)+AR:AR)^2)*AL$10+1000*AL$18,"")</f>
        <v/>
      </c>
      <c r="AQ11">
        <v>40</v>
      </c>
      <c r="AR11">
        <v>57</v>
      </c>
      <c r="AS11" s="2" t="s">
        <v>66</v>
      </c>
      <c r="AT11" t="str" cm="1">
        <f t="array" ref="AT11">IF($F11="弩玉",MIN(($G11-AU:AU)^2+($H11-AV:AV)^2+($I11-AW:AW)^2)*AS$8+MIN((($H$2-$H11)+AX:AX)^2+(($I$2-$I11)+AY:AY)^2)*AS$10+1000*AS$18,"")</f>
        <v/>
      </c>
      <c r="AX11">
        <v>29</v>
      </c>
      <c r="AY11">
        <v>81</v>
      </c>
      <c r="AZ11" s="2" t="s">
        <v>66</v>
      </c>
      <c r="BA11" t="str" cm="1">
        <f t="array" ref="BA11">IF($F11="ジェット",MIN(($G11-BB:BB)^2+($H11-BC:BC)^2+($I11-BD:BD)^2)*AZ$8+MIN((($H$2-$H11)+BE:BE)^2+(($I$2-$I11)+BF:BF)^2)*AZ$10+1000*AZ$18,"")</f>
        <v/>
      </c>
      <c r="BG11" s="2" t="s">
        <v>66</v>
      </c>
      <c r="BH11" t="str" cm="1">
        <f t="array" ref="BH11">IF($F11="導玉",MIN(($G11-BI:BI)^2+($H11-BJ:BJ)^2+($I11-BK:BK)^2)*BG$8+MIN((($H$2-$H11)+BL:BL)^2+(($I$2-$I11)+BM:BM)^2)*BG$10+1000*BG$18,"")</f>
        <v/>
      </c>
      <c r="BL11">
        <v>29</v>
      </c>
      <c r="BM11">
        <v>81</v>
      </c>
      <c r="BN11" s="2" t="s">
        <v>66</v>
      </c>
      <c r="BO11" t="str" cm="1">
        <f t="array" ref="BO11">IF($F11="木壁",MIN(($G11-BP:BP)^2+($H11-BQ:BQ)^2+($I11-BR:BR)^2)*BN$8+MIN((($H$2-$H11)+BS:BS)^2+(($I$2-$I11)+BT:BT)^2)*BN$10+1000*BN$18,"")</f>
        <v/>
      </c>
      <c r="BU11" s="2" t="s">
        <v>66</v>
      </c>
      <c r="BV11" t="str" cm="1">
        <f t="array" ref="BV11">IF($F11="遠壁",MIN(($G11-BW:BW)^2+($H11-BX:BX)^2+($I11-BY:BY)^2)*BU$8+MIN((($H$2-$H11)+BZ:BZ)^2+(($I$2-$I11)+CA:CA)^2)*BU$10+1000*BU$18,"")</f>
        <v/>
      </c>
      <c r="CB11" s="2" t="s">
        <v>66</v>
      </c>
      <c r="CC11" t="str" cm="1">
        <f t="array" ref="CC11">IF($F11="魔玉",MIN(($G11-CD:CD)^2+($H11-CE:CE)^2+($I11-CF:CF)^2)*CB$8+MIN((($H$2-$H11)+CG:CG)^2+(($I$2-$I11)+CH:CH)^2)*CB$10+1000*CB$18,"")</f>
        <v/>
      </c>
      <c r="CG11">
        <v>29</v>
      </c>
      <c r="CH11">
        <v>81</v>
      </c>
      <c r="CI11" s="2" t="s">
        <v>66</v>
      </c>
      <c r="CJ11" cm="1">
        <f t="array" ref="CJ11">IF($F11="核玉",MIN(($G11-CK:CK)^2+($H11-CL:CL)^2+($I11-CM:CM)^2)*CI$8+MIN((($H$2-$H11)+CN:CN)^2+(($I$2-$I11)+CO:CO)^2)*CI$10+1000*CI$18,"")</f>
        <v>3752.2000000000003</v>
      </c>
      <c r="CN11">
        <v>29</v>
      </c>
      <c r="CO11">
        <v>81</v>
      </c>
      <c r="CP11" s="2" t="s">
        <v>66</v>
      </c>
      <c r="CQ11" t="str" cm="1">
        <f t="array" ref="CQ11">IF($F11="癒玉",MIN(($G11-CR:CR)^2+($H11-CS:CS)^2+($I11-CT:CT)^2)*CP$8+MIN((($H$2-$H11)+CU:CU)^2+(($I$2-$I11)+CV:CV)^2)*CP$10+1000*CP$18,"")</f>
        <v/>
      </c>
      <c r="CW11" s="2" t="s">
        <v>66</v>
      </c>
      <c r="CX11" t="str" cm="1">
        <f t="array" ref="CX11">IF($F11="盾玉",MIN(($G11-CY:CY)^2+($H11-CZ:CZ)^2+($I11-DA:DA)^2)*CW$8+MIN((($H$2-$H11)+DB:DB)^2+(($I$2-$I11)+DC:DC)^2)*CW$10+1000*CW$18,"")</f>
        <v/>
      </c>
      <c r="DD11" s="2" t="s">
        <v>66</v>
      </c>
      <c r="DE11" t="str" cm="1">
        <f t="array" ref="DE11">IF($F11="射玉",MIN(($G11-DF:DF)^2+($H11-DG:DG)^2+($I11-DH:DH)^2)*DD$8+MIN((($H$2-$H11)+DI:DI)^2+(($I$2-$I11)+DJ:DJ)^2)*DD$10+1000*DD$18,"")</f>
        <v/>
      </c>
      <c r="DI11">
        <v>29</v>
      </c>
      <c r="DJ11">
        <v>81</v>
      </c>
      <c r="DK11" s="2" t="s">
        <v>66</v>
      </c>
      <c r="DL11" t="str" cm="1">
        <f t="array" ref="DL11">IF($F11="近壁",MIN(($G11-DM:DM)^2+($H11-DN:DN)^2+($I11-DO:DO)^2)*DK$8+MIN((($H$2-$H11)+DP:DP)^2+(($I$2-$I11)+DQ:DQ)^2)*DK$10+1000*DK$18,"")</f>
        <v/>
      </c>
      <c r="DR11" s="2" t="s">
        <v>66</v>
      </c>
      <c r="DS11" t="str" cm="1">
        <f t="array" ref="DS11">IF($F11="忍玉",MIN(($G11-DT:DT)^2+($H11-DU:DU)^2+($I11-DV:DV)^2)*DR$8+MIN((($H$2-$H11)+DW:DW)^2+(($I$2-$I11)+DX:DX)^2)*DR$10+1000*DR$18,"")</f>
        <v/>
      </c>
      <c r="DW11">
        <v>29</v>
      </c>
      <c r="DX11">
        <v>81</v>
      </c>
      <c r="DY11" s="2" t="s">
        <v>66</v>
      </c>
      <c r="DZ11" t="str" cm="1">
        <f t="array" ref="DZ11">IF($F11="界玉",MIN(($G11-EA:EA)^2+($H11-EB:EB)^2+($I11-EC:EC)^2)*DY$8+MIN((($H$2-$H11)+ED:ED)^2+(($I$2-$I11)+EE:EE)^2)*DY$10+1000*DY$18,"")</f>
        <v/>
      </c>
      <c r="EF11" s="2" t="s">
        <v>66</v>
      </c>
      <c r="EG11" t="str" cm="1">
        <f t="array" ref="EG11">IF($F11="戦玉",MIN(($G11-EH:EH)^2+($H11-EI:EI)^2+($I11-EJ:EJ)^2)*EF$8+MIN((($H$2-$H11)+EK:EK)^2+(($I$2-$I11)+EL:EL)^2)*EF$10+1000*EF$18,"")</f>
        <v/>
      </c>
      <c r="EK11">
        <v>29</v>
      </c>
      <c r="EL11">
        <v>81</v>
      </c>
      <c r="EM11" s="2" t="s">
        <v>66</v>
      </c>
      <c r="EN11" t="str" cm="1">
        <f t="array" ref="EN11">IF($F11="弓玉",MIN(($G11-EO:EO)^2+($H11-EP:EP)^2+($I11-EQ:EQ)^2)*EM$8+MIN((($H$2-$H11)+ER:ER)^2+(($I$2-$I11)+ES:ES)^2)*EM$10+1000*EM$18,"")</f>
        <v/>
      </c>
      <c r="ET11" s="2" t="s">
        <v>66</v>
      </c>
      <c r="EU11" t="str" cm="1">
        <f t="array" ref="EU11">IF($F11="散玉",MIN(($G11-EV:EV)^2+($H11-EW:EW)^2+($I11-EX:EX)^2)*ET$8+MIN((($H$2-$H11)+EY:EY)^2+(($I$2-$I11)+EZ:EZ)^2)*ET$10+1000*ET$18,"")</f>
        <v/>
      </c>
      <c r="FA11" s="2" t="s">
        <v>66</v>
      </c>
      <c r="FB11" t="str" cm="1">
        <f t="array" ref="FB11">IF($F11="的玉",MIN(($G11-FC:FC)^2+($H11-FD:FD)^2+($I11-FE:FE)^2)*FA$8+MIN((($H$2-$H11)+FF:FF)^2+(($I$2-$I11)+FG:FG)^2)*FA$10+1000*FA$18,"")</f>
        <v/>
      </c>
      <c r="FH11" s="2" t="s">
        <v>66</v>
      </c>
      <c r="FI11" t="str" cm="1">
        <f t="array" ref="FI11">IF($F11="撃玉",MIN(($G11-FJ:FJ)^2+($H11-FK:FK)^2+($I11-FL:FL)^2)*FH$8+MIN((($H$2-$H11)+FM:FM)^2+(($I$2-$I11)+FN:FN)^2)*FH$10+1000*FH$18,"")</f>
        <v/>
      </c>
      <c r="FO11" s="2" t="s">
        <v>66</v>
      </c>
      <c r="FP11" t="str" cm="1">
        <f t="array" ref="FP11">IF($F11="槍玉",MIN(($G11-FQ:FQ)^2+($H11-FR:FR)^2+($I11-FS:FS)^2)*FO$8+MIN((($H$2-$H11)+FT:FT)^2+(($I$2-$I11)+FU:FU)^2)*FO$10+1000*FO$18,"")</f>
        <v/>
      </c>
      <c r="FV11" s="2" t="s">
        <v>66</v>
      </c>
      <c r="FW11" t="str" cm="1">
        <f t="array" ref="FW11">IF($F11="査玉",MIN(($G11-FX:FX)^2+($H11-FY:FY)^2+($I11-FZ:FZ)^2)*FV$8+MIN((($H$2-$H11)+GA:GA)^2+(($I$2-$I11)+GB:GB)^2)*FV$10+1000*FV$18,"")</f>
        <v/>
      </c>
      <c r="GA11">
        <v>29</v>
      </c>
      <c r="GB11">
        <v>81</v>
      </c>
      <c r="GC11" s="2" t="s">
        <v>66</v>
      </c>
      <c r="GD11" t="str" cm="1">
        <f t="array" ref="GD11">IF($F11="タゲ壁",MIN(($G11-GE:GE)^2+($H11-GF:GF)^2+($I11-GG:GG)^2)*GC$8+MIN((($H$2-$H11)+GH:GH)^2+(($I$2-$I11)+GI:GI)^2)*GC$10+1000*GC$18,"")</f>
        <v/>
      </c>
      <c r="GJ11" s="2" t="s">
        <v>66</v>
      </c>
      <c r="GK11" t="str" cm="1">
        <f t="array" ref="GK11">IF($F11="迎玉",MIN(($G11-GL:GL)^2+($H11-GM:GM)^2+($I11-GN:GN)^2)*GJ$8+MIN((($H$2-$H11)+GO:GO)^2+(($I$2-$I11)+GP:GP)^2)*GJ$10+1000*GJ$18,"")</f>
        <v/>
      </c>
      <c r="GO11">
        <v>29</v>
      </c>
      <c r="GP11">
        <v>81</v>
      </c>
      <c r="GQ11" s="2" t="s">
        <v>66</v>
      </c>
      <c r="GR11" t="str" cm="1">
        <f t="array" ref="GR11">IF($F11="紙壁",MIN(($G11-GS:GS)^2+($H11-GT:GT)^2+($I11-GU:GU)^2)*GQ$8+MIN((($H$2-$H11)+GV:GV)^2+(($I$2-$I11)+GW:GW)^2)*GQ$10+1000*GQ$18,"")</f>
        <v/>
      </c>
      <c r="GX11" s="2" t="s">
        <v>66</v>
      </c>
      <c r="GY11" t="str" cm="1">
        <f t="array" ref="GY11">IF($F11="聖玉",MIN(($G11-GZ:GZ)^2+($H11-HA:HA)^2+($I11-HB:HB)^2)*GX$8+MIN((($H$2-$H11)+HC:HC)^2+(($I$2-$I11)+HD:HD)^2)*GX$10+1000*GX$18,"")</f>
        <v/>
      </c>
      <c r="HE11" s="2" t="s">
        <v>66</v>
      </c>
      <c r="HF11" t="str" cm="1">
        <f t="array" ref="HF11">IF($F11="ターボ",MIN(($G11-HG:HG)^2+($H11-HH:HH)^2+($I11-HI:HI)^2)*HE$8+MIN((($H$2-$H11)+HJ:HJ)^2+(($I$2-$I11)+HK:HK)^2)*HE$10+10000,"")</f>
        <v/>
      </c>
      <c r="HL11" s="2" t="s">
        <v>66</v>
      </c>
      <c r="HM11" t="str" cm="1">
        <f t="array" ref="HM11">IF($F11="采玉",MIN(($G11-HN:HN)^2+($H11-HO:HO)^2+($I11-HP:HP)^2)*HL$8+MIN((($H$2-$H11)+HQ:HQ)^2+(($I$2-$I11)+HR:HR)^2)*HL$10+1000*HL$18,"")</f>
        <v/>
      </c>
      <c r="HS11" s="2" t="s">
        <v>66</v>
      </c>
      <c r="HT11" t="str" cm="1">
        <f t="array" ref="HT11">IF($F11="繕玉",MIN(($G11-HU:HU)^2+($H11-HV:HV)^2+($I11-HW:HW)^2)*HS$8+MIN((($H$2-$H11)+HX:HX)^2+(($I$2-$I11)+HY:HY)^2)*HS$10+1000*HS$18,"")</f>
        <v/>
      </c>
      <c r="HZ11" s="2" t="s">
        <v>66</v>
      </c>
      <c r="IA11" t="str" cm="1">
        <f t="array" ref="IA11">IF($F11="贄玉",MIN(($G11-IB:IB)^2+($H11-IC:IC)^2+($I11-ID:ID)^2)*HZ$8+MIN((($H$2-$H11)+IE:IE)^2+(($I$2-$I11)+IF:IF)^2)*HZ$10+1000*HZ$18,"")</f>
        <v/>
      </c>
      <c r="IG11" s="2" t="s">
        <v>66</v>
      </c>
      <c r="IH11" t="str" cm="1">
        <f t="array" ref="IH11">IF($F11="弾玉",MIN(($G11-II:II)^2+($H11-IJ:IJ)^2+($I11-IK:IK)^2)*IG$8+MIN((($H$2-$H11)+IL:IL)^2+(($I$2-$I11)+IM:IM)^2)*IG$10+1000*IG$18,"")</f>
        <v/>
      </c>
      <c r="IN11" s="2" t="s">
        <v>66</v>
      </c>
      <c r="IO11" t="str" cm="1">
        <f t="array" ref="IO11">IF($F11="石壁",MIN(($G11-IP:IP)^2+($H11-IQ:IQ)^2+($I11-IR:IR)^2)*IN$8+MIN((($H$2-$H11)+IS:IS)^2+(($I$2-$I11)+IT:IT)^2)*IN$10+1000*IN$18,"")</f>
        <v/>
      </c>
    </row>
    <row r="12" spans="1:254" x14ac:dyDescent="0.55000000000000004">
      <c r="A12" t="s">
        <v>3</v>
      </c>
      <c r="F12" s="1" t="str" cm="1">
        <f t="array" ref="F12">INDEX(N:N,ROW()*6-11)</f>
        <v>導玉</v>
      </c>
      <c r="G12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2" s="1">
        <f>ROUND((RIGHT((SUM(INDEX($N:$N,ROW()*6-10):INDEX($N:$N,ROW()*6-6))-16020),6)-RIGHT((SUM(INDEX($N:$N,ROW()*6-10):INDEX($N:$N,ROW()*6-6))-16020),3))/1000,3)</f>
        <v>235</v>
      </c>
      <c r="I12" s="1">
        <f>ROUND((RIGHT((SUM(INDEX($N:$N,ROW()*6-10):INDEX($N:$N,ROW()*6-6))-16020),3)),3)</f>
        <v>349</v>
      </c>
      <c r="K12">
        <v>12</v>
      </c>
      <c r="L12">
        <f t="shared" si="1"/>
        <v>0</v>
      </c>
      <c r="M12" t="str">
        <f t="shared" si="0"/>
        <v>A</v>
      </c>
      <c r="N12">
        <f>IF(EXACT(M12,$A$1)=TRUE,0,IF(EXACT(M12,$A$2)=TRUE,1,IF(EXACT(M12,$A$3)=TRUE,2,IF(EXACT(M12,$A$4)=TRUE,3,IF(EXACT(M12,$A$5)=TRUE,4,IF(EXACT(M12,$A$6)=TRUE,5,IF(EXACT(M12,$A$7)=TRUE,6,IF(EXACT(M12,$A$8)=TRUE,7,IF(EXACT(M12,$A$9)=TRUE,8,IF(EXACT(M12,$A$10)=TRUE,9,IF(EXACT(M12,$A$11)=TRUE,10,IF(EXACT(M12,$A$12)=TRUE,11,IF(EXACT(M12,$A$13)=TRUE,12,IF(EXACT(M12,$A$14)=TRUE,13,IF(EXACT(M12,$A$15)=TRUE,14,IF(EXACT(M12,$A$16)=TRUE,15,IF(EXACT(M12,$A$17)=TRUE,16,IF(EXACT(M12,$A$18)=TRUE,17,IF(EXACT(M12,$A$19)=TRUE,18,IF(EXACT(M12,$A$20)=TRUE,19,IF(EXACT(M12,$A$21)=TRUE,20,IF(EXACT(M12,$A$22)=TRUE,21,IF(EXACT(M12,$A$23)=TRUE,22,IF(EXACT(M12,$A$24)=TRUE,23,IF(EXACT(M12,$A$25)=TRUE,24,IF(EXACT(M12,$A$26)=TRUE,25,IF(EXACT(M12,$A$27)=TRUE,26,IF(EXACT(M12,$A$28)=TRUE,27,IF(EXACT(M12,$A$29)=TRUE,28,IF(EXACT(M12,$A$30)=TRUE,29,IF(EXACT(M12,$A$31)=TRUE,30,IF(EXACT(M12,$A$32)=TRUE,31,IF(EXACT(M12,$A$33)=TRUE,32,IF(EXACT(M12,$A$34)=TRUE,33,IF(EXACT(M12,$A$35)=TRUE,34,IF(EXACT(M12,$A$36)=TRUE,35,IF(EXACT(M12,$A$37)=TRUE,36,IF(EXACT(M12,$A$38)=TRUE,37,IF(EXACT(M12,$A$39)=TRUE,38,IF(EXACT(M12,$A$40)=TRUE,39,IF(EXACT(M12,$A$41)=TRUE,40,IF(EXACT(M12,$A$42)=TRUE,41,IF(EXACT(M12,$A$43)=TRUE,42,IF(EXACT(M12,$A$44)=TRUE,43,IF(EXACT(M12,$A$45)=TRUE,44,IF(EXACT(M12,$A$46)=TRUE,45,IF(EXACT(M12,$A$47)=TRUE,46,IF(EXACT(M12,$A$48)=TRUE,47,IF(EXACT(M12,$A$49)=TRUE,48,IF(EXACT(M12,$A$50)=TRUE,49,IF(EXACT(M12,$A$51)=TRUE,50,IF(EXACT(M12,$A$52)=TRUE,51,IF(EXACT(M12,$A$53)=TRUE,52,IF(EXACT(M12,$A$54)=TRUE,53,IF(EXACT(M12,$A$55)=TRUE,54,IF(EXACT(M12,$A$56)=TRUE,55,IF(EXACT(M12,$A$57)=TRUE,56,IF(EXACT(M12,$A$58)=TRUE,57,IF(EXACT(M12,$A$59)=TRUE,58,IF(EXACT(M12,$A$60)=TRUE,59,IF(EXACT(M12,$A$61)=TRUE,60,IF(EXACT(M12,$A$62)=TRUE,61))))))))))))))))))))))))))))))))))))))))))))))))))))))))))))))*61^$L12</f>
        <v>36</v>
      </c>
      <c r="X12" s="2">
        <v>1</v>
      </c>
      <c r="Y12" t="str" cm="1">
        <f t="array" ref="Y12">IF($F12="砲玉",MIN(($G12-Z:Z)^2+($H12-AA:AA)^2+($I12-AB:AB)^2)*X$8+MIN((($H$2-$H12)+AC:AC)^2+(($I$2-$I12)+AD:AD)^2)*X$10+1000*X$18,"")</f>
        <v/>
      </c>
      <c r="AC12">
        <v>68</v>
      </c>
      <c r="AD12">
        <v>45</v>
      </c>
      <c r="AE12" s="2">
        <v>1</v>
      </c>
      <c r="AF12" t="str" cm="1">
        <f t="array" ref="AF12">IF($F12="薙玉",MIN(($G12-AG:AG)^2+($H12-AH:AH)^2+($I12-AI:AI)^2)*AE$8+MIN((($H$2-$H12)+AJ:AJ)^2+(($I$2-$I12)+AK:AK)^2)*AE$10+1000*AE$18,"")</f>
        <v/>
      </c>
      <c r="AL12" s="2">
        <v>0.625</v>
      </c>
      <c r="AM12" t="str" cm="1">
        <f t="array" ref="AM12">IF($F12="壁玉",MIN(($G12-AN:AN)^2+($H12-AO:AO)^2+($I12-AP:AP)^2)*AL$8+MIN((($H$2-$H12)+AQ:AQ)^2+(($I$2-$I12)+AR:AR)^2)*AL$10+1000*AL$18,"")</f>
        <v/>
      </c>
      <c r="AQ12">
        <v>50</v>
      </c>
      <c r="AR12">
        <v>57</v>
      </c>
      <c r="AS12" s="2">
        <v>1</v>
      </c>
      <c r="AT12" t="str" cm="1">
        <f t="array" ref="AT12">IF($F12="弩玉",MIN(($G12-AU:AU)^2+($H12-AV:AV)^2+($I12-AW:AW)^2)*AS$8+MIN((($H$2-$H12)+AX:AX)^2+(($I$2-$I12)+AY:AY)^2)*AS$10+1000*AS$18,"")</f>
        <v/>
      </c>
      <c r="AZ12" s="2">
        <v>1</v>
      </c>
      <c r="BA12" t="str" cm="1">
        <f t="array" ref="BA12">IF($F12="ジェット",MIN(($G12-BB:BB)^2+($H12-BC:BC)^2+($I12-BD:BD)^2)*AZ$8+MIN((($H$2-$H12)+BE:BE)^2+(($I$2-$I12)+BF:BF)^2)*AZ$10+1000*AZ$18,"")</f>
        <v/>
      </c>
      <c r="BG12" s="2">
        <v>1</v>
      </c>
      <c r="BH12" cm="1">
        <f t="array" ref="BH12">IF($F12="導玉",MIN(($G12-BI:BI)^2+($H12-BJ:BJ)^2+($I12-BK:BK)^2)*BG$8+MIN((($H$2-$H12)+BL:BL)^2+(($I$2-$I12)+BM:BM)^2)*BG$10+1000*BG$18,"")</f>
        <v>18793.599999999999</v>
      </c>
      <c r="BN12" s="2">
        <v>1</v>
      </c>
      <c r="BO12" t="str" cm="1">
        <f t="array" ref="BO12">IF($F12="木壁",MIN(($G12-BP:BP)^2+($H12-BQ:BQ)^2+($I12-BR:BR)^2)*BN$8+MIN((($H$2-$H12)+BS:BS)^2+(($I$2-$I12)+BT:BT)^2)*BN$10+1000*BN$18,"")</f>
        <v/>
      </c>
      <c r="BU12" s="2">
        <v>1</v>
      </c>
      <c r="BV12" t="str" cm="1">
        <f t="array" ref="BV12">IF($F12="遠壁",MIN(($G12-BW:BW)^2+($H12-BX:BX)^2+($I12-BY:BY)^2)*BU$8+MIN((($H$2-$H12)+BZ:BZ)^2+(($I$2-$I12)+CA:CA)^2)*BU$10+1000*BU$18,"")</f>
        <v/>
      </c>
      <c r="CB12" s="2">
        <f>0.625*0.8</f>
        <v>0.5</v>
      </c>
      <c r="CC12" t="str" cm="1">
        <f t="array" ref="CC12">IF($F12="魔玉",MIN(($G12-CD:CD)^2+($H12-CE:CE)^2+($I12-CF:CF)^2)*CB$8+MIN((($H$2-$H12)+CG:CG)^2+(($I$2-$I12)+CH:CH)^2)*CB$10+1000*CB$18,"")</f>
        <v/>
      </c>
      <c r="CI12" s="2">
        <v>1</v>
      </c>
      <c r="CJ12" t="str" cm="1">
        <f t="array" ref="CJ12">IF($F12="核玉",MIN(($G12-CK:CK)^2+($H12-CL:CL)^2+($I12-CM:CM)^2)*CI$8+MIN((($H$2-$H12)+CN:CN)^2+(($I$2-$I12)+CO:CO)^2)*CI$10+1000*CI$18,"")</f>
        <v/>
      </c>
      <c r="CP12" s="2">
        <v>0.8</v>
      </c>
      <c r="CQ12" t="str" cm="1">
        <f t="array" ref="CQ12">IF($F12="癒玉",MIN(($G12-CR:CR)^2+($H12-CS:CS)^2+($I12-CT:CT)^2)*CP$8+MIN((($H$2-$H12)+CU:CU)^2+(($I$2-$I12)+CV:CV)^2)*CP$10+1000*CP$18,"")</f>
        <v/>
      </c>
      <c r="CW12" s="2">
        <f>0.8*0.5</f>
        <v>0.4</v>
      </c>
      <c r="CX12" t="str" cm="1">
        <f t="array" ref="CX12">IF($F12="盾玉",MIN(($G12-CY:CY)^2+($H12-CZ:CZ)^2+($I12-DA:DA)^2)*CW$8+MIN((($H$2-$H12)+DB:DB)^2+(($I$2-$I12)+DC:DC)^2)*CW$10+1000*CW$18,"")</f>
        <v/>
      </c>
      <c r="DD12" s="2">
        <v>0.8</v>
      </c>
      <c r="DE12" t="str" cm="1">
        <f t="array" ref="DE12">IF($F12="射玉",MIN(($G12-DF:DF)^2+($H12-DG:DG)^2+($I12-DH:DH)^2)*DD$8+MIN((($H$2-$H12)+DI:DI)^2+(($I$2-$I12)+DJ:DJ)^2)*DD$10+1000*DD$18,"")</f>
        <v/>
      </c>
      <c r="DK12" s="2">
        <v>0.8</v>
      </c>
      <c r="DL12" t="str" cm="1">
        <f t="array" ref="DL12">IF($F12="近壁",MIN(($G12-DM:DM)^2+($H12-DN:DN)^2+($I12-DO:DO)^2)*DK$8+MIN((($H$2-$H12)+DP:DP)^2+(($I$2-$I12)+DQ:DQ)^2)*DK$10+1000*DK$18,"")</f>
        <v/>
      </c>
      <c r="DR12" s="2">
        <f>0.625*0.8</f>
        <v>0.5</v>
      </c>
      <c r="DS12" t="str" cm="1">
        <f t="array" ref="DS12">IF($F12="忍玉",MIN(($G12-DT:DT)^2+($H12-DU:DU)^2+($I12-DV:DV)^2)*DR$8+MIN((($H$2-$H12)+DW:DW)^2+(($I$2-$I12)+DX:DX)^2)*DR$10+1000*DR$18,"")</f>
        <v/>
      </c>
      <c r="DY12" s="2">
        <v>1</v>
      </c>
      <c r="DZ12" t="str" cm="1">
        <f t="array" ref="DZ12">IF($F12="界玉",MIN(($G12-EA:EA)^2+($H12-EB:EB)^2+($I12-EC:EC)^2)*DY$8+MIN((($H$2-$H12)+ED:ED)^2+(($I$2-$I12)+EE:EE)^2)*DY$10+1000*DY$18,"")</f>
        <v/>
      </c>
      <c r="EF12" s="2">
        <f>0.625*0.8</f>
        <v>0.5</v>
      </c>
      <c r="EG12" t="str" cm="1">
        <f t="array" ref="EG12">IF($F12="戦玉",MIN(($G12-EH:EH)^2+($H12-EI:EI)^2+($I12-EJ:EJ)^2)*EF$8+MIN((($H$2-$H12)+EK:EK)^2+(($I$2-$I12)+EL:EL)^2)*EF$10+1000*EF$18,"")</f>
        <v/>
      </c>
      <c r="EM12" s="2">
        <v>0.5</v>
      </c>
      <c r="EN12" t="str" cm="1">
        <f t="array" ref="EN12">IF($F12="弓玉",MIN(($G12-EO:EO)^2+($H12-EP:EP)^2+($I12-EQ:EQ)^2)*EM$8+MIN((($H$2-$H12)+ER:ER)^2+(($I$2-$I12)+ES:ES)^2)*EM$10+1000*EM$18,"")</f>
        <v/>
      </c>
      <c r="ET12" s="2">
        <v>1</v>
      </c>
      <c r="EU12" t="str" cm="1">
        <f t="array" ref="EU12">IF($F12="散玉",MIN(($G12-EV:EV)^2+($H12-EW:EW)^2+($I12-EX:EX)^2)*ET$8+MIN((($H$2-$H12)+EY:EY)^2+(($I$2-$I12)+EZ:EZ)^2)*ET$10+1000*ET$18,"")</f>
        <v/>
      </c>
      <c r="FA12" s="2">
        <v>1</v>
      </c>
      <c r="FB12" t="str" cm="1">
        <f t="array" ref="FB12">IF($F12="的玉",MIN(($G12-FC:FC)^2+($H12-FD:FD)^2+($I12-FE:FE)^2)*FA$8+MIN((($H$2-$H12)+FF:FF)^2+(($I$2-$I12)+FG:FG)^2)*FA$10+1000*FA$18,"")</f>
        <v/>
      </c>
      <c r="FH12" s="2">
        <v>0.8</v>
      </c>
      <c r="FI12" t="str" cm="1">
        <f t="array" ref="FI12">IF($F12="撃玉",MIN(($G12-FJ:FJ)^2+($H12-FK:FK)^2+($I12-FL:FL)^2)*FH$8+MIN((($H$2-$H12)+FM:FM)^2+(($I$2-$I12)+FN:FN)^2)*FH$10+1000*FH$18,"")</f>
        <v/>
      </c>
      <c r="FO12" s="2">
        <v>1</v>
      </c>
      <c r="FP12" t="str" cm="1">
        <f t="array" ref="FP12">IF($F12="槍玉",MIN(($G12-FQ:FQ)^2+($H12-FR:FR)^2+($I12-FS:FS)^2)*FO$8+MIN((($H$2-$H12)+FT:FT)^2+(($I$2-$I12)+FU:FU)^2)*FO$10+1000*FO$18,"")</f>
        <v/>
      </c>
      <c r="FV12" s="2">
        <f>0.625*0.8</f>
        <v>0.5</v>
      </c>
      <c r="FW12" t="str" cm="1">
        <f t="array" ref="FW12">IF($F12="査玉",MIN(($G12-FX:FX)^2+($H12-FY:FY)^2+($I12-FZ:FZ)^2)*FV$8+MIN((($H$2-$H12)+GA:GA)^2+(($I$2-$I12)+GB:GB)^2)*FV$10+1000*FV$18,"")</f>
        <v/>
      </c>
      <c r="GC12" s="2">
        <v>0.625</v>
      </c>
      <c r="GD12" t="str" cm="1">
        <f t="array" ref="GD12">IF($F12="タゲ壁",MIN(($G12-GE:GE)^2+($H12-GF:GF)^2+($I12-GG:GG)^2)*GC$8+MIN((($H$2-$H12)+GH:GH)^2+(($I$2-$I12)+GI:GI)^2)*GC$10+1000*GC$18,"")</f>
        <v/>
      </c>
      <c r="GJ12" s="2">
        <f>0.8*0.8</f>
        <v>0.64000000000000012</v>
      </c>
      <c r="GK12" t="str" cm="1">
        <f t="array" ref="GK12">IF($F12="迎玉",MIN(($G12-GL:GL)^2+($H12-GM:GM)^2+($I12-GN:GN)^2)*GJ$8+MIN((($H$2-$H12)+GO:GO)^2+(($I$2-$I12)+GP:GP)^2)*GJ$10+1000*GJ$18,"")</f>
        <v/>
      </c>
      <c r="GQ12" s="2">
        <v>1</v>
      </c>
      <c r="GR12" t="str" cm="1">
        <f t="array" ref="GR12">IF($F12="紙壁",MIN(($G12-GS:GS)^2+($H12-GT:GT)^2+($I12-GU:GU)^2)*GQ$8+MIN((($H$2-$H12)+GV:GV)^2+(($I$2-$I12)+GW:GW)^2)*GQ$10+1000*GQ$18,"")</f>
        <v/>
      </c>
      <c r="GX12" s="2">
        <v>0.625</v>
      </c>
      <c r="GY12" t="str" cm="1">
        <f t="array" ref="GY12">IF($F12="聖玉",MIN(($G12-GZ:GZ)^2+($H12-HA:HA)^2+($I12-HB:HB)^2)*GX$8+MIN((($H$2-$H12)+HC:HC)^2+(($I$2-$I12)+HD:HD)^2)*GX$10+1000*GX$18,"")</f>
        <v/>
      </c>
      <c r="HE12" s="2">
        <v>1</v>
      </c>
      <c r="HF12" t="str" cm="1">
        <f t="array" ref="HF12">IF($F12="ターボ",MIN(($G12-HG:HG)^2+($H12-HH:HH)^2+($I12-HI:HI)^2)*HE$8+MIN((($H$2-$H12)+HJ:HJ)^2+(($I$2-$I12)+HK:HK)^2)*HE$10+10000,"")</f>
        <v/>
      </c>
      <c r="HL12" s="2">
        <v>0.5</v>
      </c>
      <c r="HM12" t="str" cm="1">
        <f t="array" ref="HM12">IF($F12="采玉",MIN(($G12-HN:HN)^2+($H12-HO:HO)^2+($I12-HP:HP)^2)*HL$8+MIN((($H$2-$H12)+HQ:HQ)^2+(($I$2-$I12)+HR:HR)^2)*HL$10+1000*HL$18,"")</f>
        <v/>
      </c>
      <c r="HS12" s="2">
        <v>0.4</v>
      </c>
      <c r="HT12" t="str" cm="1">
        <f t="array" ref="HT12">IF($F12="繕玉",MIN(($G12-HU:HU)^2+($H12-HV:HV)^2+($I12-HW:HW)^2)*HS$8+MIN((($H$2-$H12)+HX:HX)^2+(($I$2-$I12)+HY:HY)^2)*HS$10+1000*HS$18,"")</f>
        <v/>
      </c>
      <c r="HZ12" s="2">
        <v>1</v>
      </c>
      <c r="IA12" t="str" cm="1">
        <f t="array" ref="IA12">IF($F12="贄玉",MIN(($G12-IB:IB)^2+($H12-IC:IC)^2+($I12-ID:ID)^2)*HZ$8+MIN((($H$2-$H12)+IE:IE)^2+(($I$2-$I12)+IF:IF)^2)*HZ$10+1000*HZ$18,"")</f>
        <v/>
      </c>
      <c r="IG12" s="2">
        <f>0.8*0.5</f>
        <v>0.4</v>
      </c>
      <c r="IH12" t="str" cm="1">
        <f t="array" ref="IH12">IF($F12="弾玉",MIN(($G12-II:II)^2+($H12-IJ:IJ)^2+($I12-IK:IK)^2)*IG$8+MIN((($H$2-$H12)+IL:IL)^2+(($I$2-$I12)+IM:IM)^2)*IG$10+1000*IG$18,"")</f>
        <v/>
      </c>
      <c r="IN12" s="2">
        <v>1</v>
      </c>
      <c r="IO12" t="str" cm="1">
        <f t="array" ref="IO12">IF($F12="石壁",MIN(($G12-IP:IP)^2+($H12-IQ:IQ)^2+($I12-IR:IR)^2)*IN$8+MIN((($H$2-$H12)+IS:IS)^2+(($I$2-$I12)+IT:IT)^2)*IN$10+1000*IN$18,"")</f>
        <v/>
      </c>
    </row>
    <row r="13" spans="1:254" x14ac:dyDescent="0.55000000000000004">
      <c r="A13" t="s">
        <v>4</v>
      </c>
      <c r="F13" s="1" t="str" cm="1">
        <f t="array" ref="F13">INDEX(N:N,ROW()*6-11)</f>
        <v>導玉</v>
      </c>
      <c r="G13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3" s="1">
        <f>ROUND((RIGHT((SUM(INDEX($N:$N,ROW()*6-10):INDEX($N:$N,ROW()*6-6))-16020),6)-RIGHT((SUM(INDEX($N:$N,ROW()*6-10):INDEX($N:$N,ROW()*6-6))-16020),3))/1000,3)</f>
        <v>250</v>
      </c>
      <c r="I13" s="1">
        <f>ROUND((RIGHT((SUM(INDEX($N:$N,ROW()*6-10):INDEX($N:$N,ROW()*6-6))-16020),3)),3)</f>
        <v>349</v>
      </c>
      <c r="K13">
        <v>13</v>
      </c>
      <c r="L13">
        <f t="shared" si="1"/>
        <v>5</v>
      </c>
      <c r="M13" t="str">
        <f t="shared" si="0"/>
        <v>7</v>
      </c>
      <c r="N13" t="str">
        <f>IF(EXACT(M13,$A$1)=TRUE,"コア",IF(EXACT(M13,$A$2)=TRUE,"弓玉",IF(EXACT(M13,$A$3)=TRUE,"銃玉",IF(EXACT(M13,$A$4)=TRUE,"剣玉",IF(EXACT(M13,$A$5)=TRUE,"盾玉",IF(EXACT(M13,$A$6)=TRUE,"爆玉",IF(EXACT(M13,$A$7)=TRUE,"魔玉",IF(EXACT(M13,$A$8)=TRUE,"弩玉",IF(EXACT(M13,$A$9)=TRUE,"槍玉",IF(EXACT(M13,$A$10)=TRUE,"砲玉",IF(EXACT(M13,$A$11)=TRUE,"薙玉",IF(EXACT(M13,$A$12)=TRUE,"跳玉",IF(EXACT(M13,$A$13)=TRUE,"裂玉",IF(EXACT(M13,$A$14)=TRUE,"散玉",IF(EXACT(M13,$A$15)=TRUE,"狙玉",IF(EXACT(M13,$A$16)=TRUE,"浮玉",IF(EXACT(M13,$A$17)=TRUE,"導玉",IF(EXACT(M13,$A$18)=TRUE,"繕玉",IF(EXACT(M13,$A$19)=TRUE,"癒玉",IF(EXACT(M13,$A$20)=TRUE,"壁玉",IF(EXACT(M13,$A$21)=TRUE,"飛玉",IF(EXACT(M13,$A$22)=TRUE,"戦玉",IF(EXACT(M13,$A$23)=TRUE,"機玉",IF(EXACT(M13,$A$24)=TRUE,"変玉",IF(EXACT(M13,$A$25)=TRUE,"界玉",IF(EXACT(M13,$A$26)=TRUE,"木壁",IF(EXACT(M13,$A$27)=TRUE,"石壁",IF(EXACT(M13,$A$28)=TRUE,"紙壁",IF(EXACT(M13,$A$29)=TRUE,"鉄壁",IF(EXACT(M13,$A$30)=TRUE,"ジェット",IF(EXACT(M13,$A$31)=TRUE,"ターボ",IF(EXACT(M13,$A$32)=TRUE,"骨玉",IF(EXACT(M13,$A$33)=TRUE,"撃玉",IF(EXACT(M13,$A$34)=TRUE,"弾玉",IF(EXACT(M13,$A$35)=TRUE,"聖玉",IF(EXACT(M13,$A$36)=TRUE,"忍玉",IF(EXACT(M13,$A$37)=TRUE,"障玉",IF(EXACT(M13,$A$38)=TRUE,"花玉",IF(EXACT(M13,$A$39)=TRUE,"反玉",IF(EXACT(M13,$A$40)=TRUE,"押玉",IF(EXACT(M13,$A$41)=TRUE,"迎玉",IF(EXACT(M13,$A$42)=TRUE,"贄玉",IF(EXACT(M13,$A$43)=TRUE,"的玉",IF(EXACT(M13,$A$44)=TRUE,"墜玉",IF(EXACT(M13,$A$45)=TRUE,"箱玉",IF(EXACT(M13,$A$46)=TRUE,"闇玉",IF(EXACT(M13,$A$47)=TRUE,"旋玉",IF(EXACT(M13,$A$48)=TRUE,"采玉",IF(EXACT(M13,$A$49)=TRUE,"騎玉",IF(EXACT(M13,$A$50)=TRUE,"核玉",IF(EXACT(M13,$A$51)=TRUE,"射玉",IF(EXACT(M13,$A$52)=TRUE,"星玉",IF(EXACT(M13,$A$53)=TRUE,"梱玉",IF(EXACT(M13,$A$54)=TRUE,"貫玉",IF(EXACT(M13,$A$55)=TRUE,"査玉",IF(EXACT(M13,$A$56)=TRUE,"近壁",IF(EXACT(M13,$A$57)=TRUE,"遠壁",IF(EXACT(M13,$A$58)=TRUE,"広壁",IF(EXACT(M13,$A$59)=TRUE,"狭壁",IF(EXACT(M13,$A$60)=TRUE,"タゲ壁",IF(EXACT(M13,$A$61)=TRUE,"エレ壁")))))))))))))))))))))))))))))))))))))))))))))))))))))))))))))</f>
        <v>弩玉</v>
      </c>
      <c r="X13" s="2" t="s">
        <v>68</v>
      </c>
      <c r="Y13" t="str" cm="1">
        <f t="array" ref="Y13">IF($F13="砲玉",MIN(($G13-Z:Z)^2+($H13-AA:AA)^2+($I13-AB:AB)^2)*X$8+MIN((($H$2-$H13)+AC:AC)^2+(($I$2-$I13)+AD:AD)^2)*X$10+1000*X$18,"")</f>
        <v/>
      </c>
      <c r="AE13" s="2" t="s">
        <v>68</v>
      </c>
      <c r="AF13" t="str" cm="1">
        <f t="array" ref="AF13">IF($F13="薙玉",MIN(($G13-AG:AG)^2+($H13-AH:AH)^2+($I13-AI:AI)^2)*AE$8+MIN((($H$2-$H13)+AJ:AJ)^2+(($I$2-$I13)+AK:AK)^2)*AE$10+1000*AE$18,"")</f>
        <v/>
      </c>
      <c r="AL13" s="2" t="s">
        <v>68</v>
      </c>
      <c r="AM13" t="str" cm="1">
        <f t="array" ref="AM13">IF($F13="壁玉",MIN(($G13-AN:AN)^2+($H13-AO:AO)^2+($I13-AP:AP)^2)*AL$8+MIN((($H$2-$H13)+AQ:AQ)^2+(($I$2-$I13)+AR:AR)^2)*AL$10+1000*AL$18,"")</f>
        <v/>
      </c>
      <c r="AQ13">
        <v>19</v>
      </c>
      <c r="AR13">
        <v>81</v>
      </c>
      <c r="AS13" s="2" t="s">
        <v>68</v>
      </c>
      <c r="AT13" t="str" cm="1">
        <f t="array" ref="AT13">IF($F13="弩玉",MIN(($G13-AU:AU)^2+($H13-AV:AV)^2+($I13-AW:AW)^2)*AS$8+MIN((($H$2-$H13)+AX:AX)^2+(($I$2-$I13)+AY:AY)^2)*AS$10+1000*AS$18,"")</f>
        <v/>
      </c>
      <c r="AZ13" s="2" t="s">
        <v>68</v>
      </c>
      <c r="BA13" t="str" cm="1">
        <f t="array" ref="BA13">IF($F13="ジェット",MIN(($G13-BB:BB)^2+($H13-BC:BC)^2+($I13-BD:BD)^2)*AZ$8+MIN((($H$2-$H13)+BE:BE)^2+(($I$2-$I13)+BF:BF)^2)*AZ$10+1000*AZ$18,"")</f>
        <v/>
      </c>
      <c r="BG13" s="2" t="s">
        <v>68</v>
      </c>
      <c r="BH13" cm="1">
        <f t="array" ref="BH13">IF($F13="導玉",MIN(($G13-BI:BI)^2+($H13-BJ:BJ)^2+($I13-BK:BK)^2)*BG$8+MIN((($H$2-$H13)+BL:BL)^2+(($I$2-$I13)+BM:BM)^2)*BG$10+1000*BG$18,"")</f>
        <v>22534.600000000002</v>
      </c>
      <c r="BN13" s="2" t="s">
        <v>68</v>
      </c>
      <c r="BO13" t="str" cm="1">
        <f t="array" ref="BO13">IF($F13="木壁",MIN(($G13-BP:BP)^2+($H13-BQ:BQ)^2+($I13-BR:BR)^2)*BN$8+MIN((($H$2-$H13)+BS:BS)^2+(($I$2-$I13)+BT:BT)^2)*BN$10+1000*BN$18,"")</f>
        <v/>
      </c>
      <c r="BU13" s="2" t="s">
        <v>68</v>
      </c>
      <c r="BV13" t="str" cm="1">
        <f t="array" ref="BV13">IF($F13="遠壁",MIN(($G13-BW:BW)^2+($H13-BX:BX)^2+($I13-BY:BY)^2)*BU$8+MIN((($H$2-$H13)+BZ:BZ)^2+(($I$2-$I13)+CA:CA)^2)*BU$10+1000*BU$18,"")</f>
        <v/>
      </c>
      <c r="CB13" s="2" t="s">
        <v>68</v>
      </c>
      <c r="CC13" t="str" cm="1">
        <f t="array" ref="CC13">IF($F13="魔玉",MIN(($G13-CD:CD)^2+($H13-CE:CE)^2+($I13-CF:CF)^2)*CB$8+MIN((($H$2-$H13)+CG:CG)^2+(($I$2-$I13)+CH:CH)^2)*CB$10+1000*CB$18,"")</f>
        <v/>
      </c>
      <c r="CI13" s="2" t="s">
        <v>68</v>
      </c>
      <c r="CJ13" t="str" cm="1">
        <f t="array" ref="CJ13">IF($F13="核玉",MIN(($G13-CK:CK)^2+($H13-CL:CL)^2+($I13-CM:CM)^2)*CI$8+MIN((($H$2-$H13)+CN:CN)^2+(($I$2-$I13)+CO:CO)^2)*CI$10+1000*CI$18,"")</f>
        <v/>
      </c>
      <c r="CP13" s="2" t="s">
        <v>68</v>
      </c>
      <c r="CQ13" t="str" cm="1">
        <f t="array" ref="CQ13">IF($F13="癒玉",MIN(($G13-CR:CR)^2+($H13-CS:CS)^2+($I13-CT:CT)^2)*CP$8+MIN((($H$2-$H13)+CU:CU)^2+(($I$2-$I13)+CV:CV)^2)*CP$10+1000*CP$18,"")</f>
        <v/>
      </c>
      <c r="CW13" s="2" t="s">
        <v>68</v>
      </c>
      <c r="CX13" t="str" cm="1">
        <f t="array" ref="CX13">IF($F13="盾玉",MIN(($G13-CY:CY)^2+($H13-CZ:CZ)^2+($I13-DA:DA)^2)*CW$8+MIN((($H$2-$H13)+DB:DB)^2+(($I$2-$I13)+DC:DC)^2)*CW$10+1000*CW$18,"")</f>
        <v/>
      </c>
      <c r="DD13" s="2" t="s">
        <v>68</v>
      </c>
      <c r="DE13" t="str" cm="1">
        <f t="array" ref="DE13">IF($F13="射玉",MIN(($G13-DF:DF)^2+($H13-DG:DG)^2+($I13-DH:DH)^2)*DD$8+MIN((($H$2-$H13)+DI:DI)^2+(($I$2-$I13)+DJ:DJ)^2)*DD$10+1000*DD$18,"")</f>
        <v/>
      </c>
      <c r="DK13" s="2" t="s">
        <v>68</v>
      </c>
      <c r="DL13" t="str" cm="1">
        <f t="array" ref="DL13">IF($F13="近壁",MIN(($G13-DM:DM)^2+($H13-DN:DN)^2+($I13-DO:DO)^2)*DK$8+MIN((($H$2-$H13)+DP:DP)^2+(($I$2-$I13)+DQ:DQ)^2)*DK$10+1000*DK$18,"")</f>
        <v/>
      </c>
      <c r="DR13" s="2" t="s">
        <v>68</v>
      </c>
      <c r="DS13" t="str" cm="1">
        <f t="array" ref="DS13">IF($F13="忍玉",MIN(($G13-DT:DT)^2+($H13-DU:DU)^2+($I13-DV:DV)^2)*DR$8+MIN((($H$2-$H13)+DW:DW)^2+(($I$2-$I13)+DX:DX)^2)*DR$10+1000*DR$18,"")</f>
        <v/>
      </c>
      <c r="DY13" s="2" t="s">
        <v>68</v>
      </c>
      <c r="DZ13" t="str" cm="1">
        <f t="array" ref="DZ13">IF($F13="界玉",MIN(($G13-EA:EA)^2+($H13-EB:EB)^2+($I13-EC:EC)^2)*DY$8+MIN((($H$2-$H13)+ED:ED)^2+(($I$2-$I13)+EE:EE)^2)*DY$10+1000*DY$18,"")</f>
        <v/>
      </c>
      <c r="EF13" s="2" t="s">
        <v>68</v>
      </c>
      <c r="EG13" t="str" cm="1">
        <f t="array" ref="EG13">IF($F13="戦玉",MIN(($G13-EH:EH)^2+($H13-EI:EI)^2+($I13-EJ:EJ)^2)*EF$8+MIN((($H$2-$H13)+EK:EK)^2+(($I$2-$I13)+EL:EL)^2)*EF$10+1000*EF$18,"")</f>
        <v/>
      </c>
      <c r="EM13" s="2" t="s">
        <v>68</v>
      </c>
      <c r="EN13" t="str" cm="1">
        <f t="array" ref="EN13">IF($F13="弓玉",MIN(($G13-EO:EO)^2+($H13-EP:EP)^2+($I13-EQ:EQ)^2)*EM$8+MIN((($H$2-$H13)+ER:ER)^2+(($I$2-$I13)+ES:ES)^2)*EM$10+1000*EM$18,"")</f>
        <v/>
      </c>
      <c r="ET13" s="2" t="s">
        <v>68</v>
      </c>
      <c r="EU13" t="str" cm="1">
        <f t="array" ref="EU13">IF($F13="散玉",MIN(($G13-EV:EV)^2+($H13-EW:EW)^2+($I13-EX:EX)^2)*ET$8+MIN((($H$2-$H13)+EY:EY)^2+(($I$2-$I13)+EZ:EZ)^2)*ET$10+1000*ET$18,"")</f>
        <v/>
      </c>
      <c r="FA13" s="2" t="s">
        <v>68</v>
      </c>
      <c r="FB13" t="str" cm="1">
        <f t="array" ref="FB13">IF($F13="的玉",MIN(($G13-FC:FC)^2+($H13-FD:FD)^2+($I13-FE:FE)^2)*FA$8+MIN((($H$2-$H13)+FF:FF)^2+(($I$2-$I13)+FG:FG)^2)*FA$10+1000*FA$18,"")</f>
        <v/>
      </c>
      <c r="FH13" s="2" t="s">
        <v>68</v>
      </c>
      <c r="FI13" t="str" cm="1">
        <f t="array" ref="FI13">IF($F13="撃玉",MIN(($G13-FJ:FJ)^2+($H13-FK:FK)^2+($I13-FL:FL)^2)*FH$8+MIN((($H$2-$H13)+FM:FM)^2+(($I$2-$I13)+FN:FN)^2)*FH$10+1000*FH$18,"")</f>
        <v/>
      </c>
      <c r="FO13" s="2" t="s">
        <v>68</v>
      </c>
      <c r="FP13" t="str" cm="1">
        <f t="array" ref="FP13">IF($F13="槍玉",MIN(($G13-FQ:FQ)^2+($H13-FR:FR)^2+($I13-FS:FS)^2)*FO$8+MIN((($H$2-$H13)+FT:FT)^2+(($I$2-$I13)+FU:FU)^2)*FO$10+1000*FO$18,"")</f>
        <v/>
      </c>
      <c r="FV13" s="2" t="s">
        <v>68</v>
      </c>
      <c r="FW13" t="str" cm="1">
        <f t="array" ref="FW13">IF($F13="査玉",MIN(($G13-FX:FX)^2+($H13-FY:FY)^2+($I13-FZ:FZ)^2)*FV$8+MIN((($H$2-$H13)+GA:GA)^2+(($I$2-$I13)+GB:GB)^2)*FV$10+1000*FV$18,"")</f>
        <v/>
      </c>
      <c r="GC13" s="2" t="s">
        <v>68</v>
      </c>
      <c r="GD13" t="str" cm="1">
        <f t="array" ref="GD13">IF($F13="タゲ壁",MIN(($G13-GE:GE)^2+($H13-GF:GF)^2+($I13-GG:GG)^2)*GC$8+MIN((($H$2-$H13)+GH:GH)^2+(($I$2-$I13)+GI:GI)^2)*GC$10+1000*GC$18,"")</f>
        <v/>
      </c>
      <c r="GJ13" s="2" t="s">
        <v>68</v>
      </c>
      <c r="GK13" t="str" cm="1">
        <f t="array" ref="GK13">IF($F13="迎玉",MIN(($G13-GL:GL)^2+($H13-GM:GM)^2+($I13-GN:GN)^2)*GJ$8+MIN((($H$2-$H13)+GO:GO)^2+(($I$2-$I13)+GP:GP)^2)*GJ$10+1000*GJ$18,"")</f>
        <v/>
      </c>
      <c r="GQ13" s="2" t="s">
        <v>68</v>
      </c>
      <c r="GR13" t="str" cm="1">
        <f t="array" ref="GR13">IF($F13="紙壁",MIN(($G13-GS:GS)^2+($H13-GT:GT)^2+($I13-GU:GU)^2)*GQ$8+MIN((($H$2-$H13)+GV:GV)^2+(($I$2-$I13)+GW:GW)^2)*GQ$10+1000*GQ$18,"")</f>
        <v/>
      </c>
      <c r="GX13" s="2" t="s">
        <v>68</v>
      </c>
      <c r="GY13" t="str" cm="1">
        <f t="array" ref="GY13">IF($F13="聖玉",MIN(($G13-GZ:GZ)^2+($H13-HA:HA)^2+($I13-HB:HB)^2)*GX$8+MIN((($H$2-$H13)+HC:HC)^2+(($I$2-$I13)+HD:HD)^2)*GX$10+1000*GX$18,"")</f>
        <v/>
      </c>
      <c r="HE13" s="2" t="s">
        <v>68</v>
      </c>
      <c r="HF13" t="str" cm="1">
        <f t="array" ref="HF13">IF($F13="ターボ",MIN(($G13-HG:HG)^2+($H13-HH:HH)^2+($I13-HI:HI)^2)*HE$8+MIN((($H$2-$H13)+HJ:HJ)^2+(($I$2-$I13)+HK:HK)^2)*HE$10+10000,"")</f>
        <v/>
      </c>
      <c r="HL13" s="2" t="s">
        <v>68</v>
      </c>
      <c r="HM13" t="str" cm="1">
        <f t="array" ref="HM13">IF($F13="采玉",MIN(($G13-HN:HN)^2+($H13-HO:HO)^2+($I13-HP:HP)^2)*HL$8+MIN((($H$2-$H13)+HQ:HQ)^2+(($I$2-$I13)+HR:HR)^2)*HL$10+1000*HL$18,"")</f>
        <v/>
      </c>
      <c r="HS13" s="2" t="s">
        <v>68</v>
      </c>
      <c r="HT13" t="str" cm="1">
        <f t="array" ref="HT13">IF($F13="繕玉",MIN(($G13-HU:HU)^2+($H13-HV:HV)^2+($I13-HW:HW)^2)*HS$8+MIN((($H$2-$H13)+HX:HX)^2+(($I$2-$I13)+HY:HY)^2)*HS$10+1000*HS$18,"")</f>
        <v/>
      </c>
      <c r="HZ13" s="2" t="s">
        <v>68</v>
      </c>
      <c r="IA13" t="str" cm="1">
        <f t="array" ref="IA13">IF($F13="贄玉",MIN(($G13-IB:IB)^2+($H13-IC:IC)^2+($I13-ID:ID)^2)*HZ$8+MIN((($H$2-$H13)+IE:IE)^2+(($I$2-$I13)+IF:IF)^2)*HZ$10+1000*HZ$18,"")</f>
        <v/>
      </c>
      <c r="IG13" s="2" t="s">
        <v>68</v>
      </c>
      <c r="IH13" t="str" cm="1">
        <f t="array" ref="IH13">IF($F13="弾玉",MIN(($G13-II:II)^2+($H13-IJ:IJ)^2+($I13-IK:IK)^2)*IG$8+MIN((($H$2-$H13)+IL:IL)^2+(($I$2-$I13)+IM:IM)^2)*IG$10+1000*IG$18,"")</f>
        <v/>
      </c>
      <c r="IN13" s="2" t="s">
        <v>68</v>
      </c>
      <c r="IO13" t="str" cm="1">
        <f t="array" ref="IO13">IF($F13="石壁",MIN(($G13-IP:IP)^2+($H13-IQ:IQ)^2+($I13-IR:IR)^2)*IN$8+MIN((($H$2-$H13)+IS:IS)^2+(($I$2-$I13)+IT:IT)^2)*IN$10+1000*IN$18,"")</f>
        <v/>
      </c>
    </row>
    <row r="14" spans="1:254" x14ac:dyDescent="0.55000000000000004">
      <c r="A14" t="s">
        <v>5</v>
      </c>
      <c r="F14" s="1" t="str" cm="1">
        <f t="array" ref="F14">INDEX(N:N,ROW()*6-11)</f>
        <v>導玉</v>
      </c>
      <c r="G14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4" s="1">
        <f>ROUND((RIGHT((SUM(INDEX($N:$N,ROW()*6-10):INDEX($N:$N,ROW()*6-6))-16020),6)-RIGHT((SUM(INDEX($N:$N,ROW()*6-10):INDEX($N:$N,ROW()*6-6))-16020),3))/1000,3)</f>
        <v>265</v>
      </c>
      <c r="I14" s="1">
        <f>ROUND((RIGHT((SUM(INDEX($N:$N,ROW()*6-10):INDEX($N:$N,ROW()*6-6))-16020),3)),3)</f>
        <v>349</v>
      </c>
      <c r="K14">
        <v>14</v>
      </c>
      <c r="L14">
        <f t="shared" si="1"/>
        <v>4</v>
      </c>
      <c r="M14" t="str">
        <f t="shared" si="0"/>
        <v>o</v>
      </c>
      <c r="N14">
        <f>IF(EXACT(M14,$A$1)=TRUE,0,IF(EXACT(M14,$A$2)=TRUE,1,IF(EXACT(M14,$A$3)=TRUE,2,IF(EXACT(M14,$A$4)=TRUE,3,IF(EXACT(M14,$A$5)=TRUE,4,IF(EXACT(M14,$A$6)=TRUE,5,IF(EXACT(M14,$A$7)=TRUE,6,IF(EXACT(M14,$A$8)=TRUE,7,IF(EXACT(M14,$A$9)=TRUE,8,IF(EXACT(M14,$A$10)=TRUE,9,IF(EXACT(M14,$A$11)=TRUE,10,IF(EXACT(M14,$A$12)=TRUE,11,IF(EXACT(M14,$A$13)=TRUE,12,IF(EXACT(M14,$A$14)=TRUE,13,IF(EXACT(M14,$A$15)=TRUE,14,IF(EXACT(M14,$A$16)=TRUE,15,IF(EXACT(M14,$A$17)=TRUE,16,IF(EXACT(M14,$A$18)=TRUE,17,IF(EXACT(M14,$A$19)=TRUE,18,IF(EXACT(M14,$A$20)=TRUE,19,IF(EXACT(M14,$A$21)=TRUE,20,IF(EXACT(M14,$A$22)=TRUE,21,IF(EXACT(M14,$A$23)=TRUE,22,IF(EXACT(M14,$A$24)=TRUE,23,IF(EXACT(M14,$A$25)=TRUE,24,IF(EXACT(M14,$A$26)=TRUE,25,IF(EXACT(M14,$A$27)=TRUE,26,IF(EXACT(M14,$A$28)=TRUE,27,IF(EXACT(M14,$A$29)=TRUE,28,IF(EXACT(M14,$A$30)=TRUE,29,IF(EXACT(M14,$A$31)=TRUE,30,IF(EXACT(M14,$A$32)=TRUE,31,IF(EXACT(M14,$A$33)=TRUE,32,IF(EXACT(M14,$A$34)=TRUE,33,IF(EXACT(M14,$A$35)=TRUE,34,IF(EXACT(M14,$A$36)=TRUE,35,IF(EXACT(M14,$A$37)=TRUE,36,IF(EXACT(M14,$A$38)=TRUE,37,IF(EXACT(M14,$A$39)=TRUE,38,IF(EXACT(M14,$A$40)=TRUE,39,IF(EXACT(M14,$A$41)=TRUE,40,IF(EXACT(M14,$A$42)=TRUE,41,IF(EXACT(M14,$A$43)=TRUE,42,IF(EXACT(M14,$A$44)=TRUE,43,IF(EXACT(M14,$A$45)=TRUE,44,IF(EXACT(M14,$A$46)=TRUE,45,IF(EXACT(M14,$A$47)=TRUE,46,IF(EXACT(M14,$A$48)=TRUE,47,IF(EXACT(M14,$A$49)=TRUE,48,IF(EXACT(M14,$A$50)=TRUE,49,IF(EXACT(M14,$A$51)=TRUE,50,IF(EXACT(M14,$A$52)=TRUE,51,IF(EXACT(M14,$A$53)=TRUE,52,IF(EXACT(M14,$A$54)=TRUE,53,IF(EXACT(M14,$A$55)=TRUE,54,IF(EXACT(M14,$A$56)=TRUE,55,IF(EXACT(M14,$A$57)=TRUE,56,IF(EXACT(M14,$A$58)=TRUE,57,IF(EXACT(M14,$A$59)=TRUE,58,IF(EXACT(M14,$A$60)=TRUE,59,IF(EXACT(M14,$A$61)=TRUE,60,IF(EXACT(M14,$A$62)=TRUE,61))))))))))))))))))))))))))))))))))))))))))))))))))))))))))))))*61^$L14</f>
        <v>332300184</v>
      </c>
      <c r="X14" s="2">
        <f>100^1.43*2</f>
        <v>1448.8719201499805</v>
      </c>
      <c r="Y14" t="str" cm="1">
        <f t="array" ref="Y14">IF($F14="砲玉",MIN(($G14-Z:Z)^2+($H14-AA:AA)^2+($I14-AB:AB)^2)*X$8+MIN((($H$2-$H14)+AC:AC)^2+(($I$2-$I14)+AD:AD)^2)*X$10+1000*X$18,"")</f>
        <v/>
      </c>
      <c r="AE14" s="2">
        <f>50^1.43*2</f>
        <v>537.72112907130338</v>
      </c>
      <c r="AF14" t="str" cm="1">
        <f t="array" ref="AF14">IF($F14="薙玉",MIN(($G14-AG:AG)^2+($H14-AH:AH)^2+($I14-AI:AI)^2)*AE$8+MIN((($H$2-$H14)+AJ:AJ)^2+(($I$2-$I14)+AK:AK)^2)*AE$10+1000*AE$18,"")</f>
        <v/>
      </c>
      <c r="AL14" s="2">
        <f>300^5*2</f>
        <v>4860000000000</v>
      </c>
      <c r="AM14" t="str" cm="1">
        <f t="array" ref="AM14">IF($F14="壁玉",MIN(($G14-AN:AN)^2+($H14-AO:AO)^2+($I14-AP:AP)^2)*AL$8+MIN((($H$2-$H14)+AQ:AQ)^2+(($I$2-$I14)+AR:AR)^2)*AL$10+1000*AL$18,"")</f>
        <v/>
      </c>
      <c r="AQ14">
        <v>29</v>
      </c>
      <c r="AR14">
        <v>81</v>
      </c>
      <c r="AS14" s="2">
        <f>50^1.43*2</f>
        <v>537.72112907130338</v>
      </c>
      <c r="AT14" t="str" cm="1">
        <f t="array" ref="AT14">IF($F14="弩玉",MIN(($G14-AU:AU)^2+($H14-AV:AV)^2+($I14-AW:AW)^2)*AS$8+MIN((($H$2-$H14)+AX:AX)^2+(($I$2-$I14)+AY:AY)^2)*AS$10+1000*AS$18,"")</f>
        <v/>
      </c>
      <c r="AZ14" s="2">
        <f>150^1.43*2</f>
        <v>2587.2625134442033</v>
      </c>
      <c r="BA14" t="str" cm="1">
        <f t="array" ref="BA14">IF($F14="ジェット",MIN(($G14-BB:BB)^2+($H14-BC:BC)^2+($I14-BD:BD)^2)*AZ$8+MIN((($H$2-$H14)+BE:BE)^2+(($I$2-$I14)+BF:BF)^2)*AZ$10+1000*AZ$18,"")</f>
        <v/>
      </c>
      <c r="BG14" s="2">
        <f>100^1.43*2</f>
        <v>1448.8719201499805</v>
      </c>
      <c r="BH14" cm="1">
        <f t="array" ref="BH14">IF($F14="導玉",MIN(($G14-BI:BI)^2+($H14-BJ:BJ)^2+($I14-BK:BK)^2)*BG$8+MIN((($H$2-$H14)+BL:BL)^2+(($I$2-$I14)+BM:BM)^2)*BG$10+1000*BG$18,"")</f>
        <v>26665.600000000002</v>
      </c>
      <c r="BN14" s="2">
        <f>20^1.43*2</f>
        <v>145.04504244611806</v>
      </c>
      <c r="BO14" t="str" cm="1">
        <f t="array" ref="BO14">IF($F14="木壁",MIN(($G14-BP:BP)^2+($H14-BQ:BQ)^2+($I14-BR:BR)^2)*BN$8+MIN((($H$2-$H14)+BS:BS)^2+(($I$2-$I14)+BT:BT)^2)*BN$10+1000*BN$18,"")</f>
        <v/>
      </c>
      <c r="BU14" s="2">
        <f>100^1.43*2</f>
        <v>1448.8719201499805</v>
      </c>
      <c r="BV14" t="str" cm="1">
        <f t="array" ref="BV14">IF($F14="遠壁",MIN(($G14-BW:BW)^2+($H14-BX:BX)^2+($I14-BY:BY)^2)*BU$8+MIN((($H$2-$H14)+BZ:BZ)^2+(($I$2-$I14)+CA:CA)^2)*BU$10+1000*BU$18,"")</f>
        <v/>
      </c>
      <c r="CB14" s="2">
        <f>200^5*2</f>
        <v>640000000000</v>
      </c>
      <c r="CC14" t="str" cm="1">
        <f t="array" ref="CC14">IF($F14="魔玉",MIN(($G14-CD:CD)^2+($H14-CE:CE)^2+($I14-CF:CF)^2)*CB$8+MIN((($H$2-$H14)+CG:CG)^2+(($I$2-$I14)+CH:CH)^2)*CB$10+1000*CB$18,"")</f>
        <v/>
      </c>
      <c r="CI14" s="2">
        <f>200^5*2</f>
        <v>640000000000</v>
      </c>
      <c r="CJ14" t="str" cm="1">
        <f t="array" ref="CJ14">IF($F14="核玉",MIN(($G14-CK:CK)^2+($H14-CL:CL)^2+($I14-CM:CM)^2)*CI$8+MIN((($H$2-$H14)+CN:CN)^2+(($I$2-$I14)+CO:CO)^2)*CI$10+1000*CI$18,"")</f>
        <v/>
      </c>
      <c r="CP14" s="2">
        <f>100^5*2</f>
        <v>20000000000</v>
      </c>
      <c r="CQ14" t="str" cm="1">
        <f t="array" ref="CQ14">IF($F14="癒玉",MIN(($G14-CR:CR)^2+($H14-CS:CS)^2+($I14-CT:CT)^2)*CP$8+MIN((($H$2-$H14)+CU:CU)^2+(($I$2-$I14)+CV:CV)^2)*CP$10+1000*CP$18,"")</f>
        <v/>
      </c>
      <c r="CW14" s="2">
        <f>60^5*2</f>
        <v>1555200000</v>
      </c>
      <c r="CX14" t="str" cm="1">
        <f t="array" ref="CX14">IF($F14="盾玉",MIN(($G14-CY:CY)^2+($H14-CZ:CZ)^2+($I14-DA:DA)^2)*CW$8+MIN((($H$2-$H14)+DB:DB)^2+(($I$2-$I14)+DC:DC)^2)*CW$10+1000*CW$18,"")</f>
        <v/>
      </c>
      <c r="DD14" s="2">
        <f>100^2*2</f>
        <v>20000</v>
      </c>
      <c r="DE14" t="str" cm="1">
        <f t="array" ref="DE14">IF($F14="射玉",MIN(($G14-DF:DF)^2+($H14-DG:DG)^2+($I14-DH:DH)^2)*DD$8+MIN((($H$2-$H14)+DI:DI)^2+(($I$2-$I14)+DJ:DJ)^2)*DD$10+1000*DD$18,"")</f>
        <v/>
      </c>
      <c r="DK14" s="2">
        <f>100^5*2</f>
        <v>20000000000</v>
      </c>
      <c r="DL14" t="str" cm="1">
        <f t="array" ref="DL14">IF($F14="近壁",MIN(($G14-DM:DM)^2+($H14-DN:DN)^2+($I14-DO:DO)^2)*DK$8+MIN((($H$2-$H14)+DP:DP)^2+(($I$2-$I14)+DQ:DQ)^2)*DK$10+1000*DK$18,"")</f>
        <v/>
      </c>
      <c r="DR14" s="2">
        <f>70^1.25*2</f>
        <v>404.95106519267102</v>
      </c>
      <c r="DS14" t="str" cm="1">
        <f t="array" ref="DS14">IF($F14="忍玉",MIN(($G14-DT:DT)^2+($H14-DU:DU)^2+($I14-DV:DV)^2)*DR$8+MIN((($H$2-$H14)+DW:DW)^2+(($I$2-$I14)+DX:DX)^2)*DR$10+1000*DR$18,"")</f>
        <v/>
      </c>
      <c r="DY14" s="2">
        <f>150^5*2</f>
        <v>151875000000</v>
      </c>
      <c r="DZ14" t="str" cm="1">
        <f t="array" ref="DZ14">IF($F14="界玉",MIN(($G14-EA:EA)^2+($H14-EB:EB)^2+($I14-EC:EC)^2)*DY$8+MIN((($H$2-$H14)+ED:ED)^2+(($I$2-$I14)+EE:EE)^2)*DY$10+1000*DY$18,"")</f>
        <v/>
      </c>
      <c r="EF14" s="2">
        <f>150^2*2</f>
        <v>45000</v>
      </c>
      <c r="EG14" t="str" cm="1">
        <f t="array" ref="EG14">IF($F14="戦玉",MIN(($G14-EH:EH)^2+($H14-EI:EI)^2+($I14-EJ:EJ)^2)*EF$8+MIN((($H$2-$H14)+EK:EK)^2+(($I$2-$I14)+EL:EL)^2)*EF$10+1000*EF$18,"")</f>
        <v/>
      </c>
      <c r="EM14" s="2">
        <f>20^5*2</f>
        <v>6400000</v>
      </c>
      <c r="EN14" t="str" cm="1">
        <f t="array" ref="EN14">IF($F14="弓玉",MIN(($G14-EO:EO)^2+($H14-EP:EP)^2+($I14-EQ:EQ)^2)*EM$8+MIN((($H$2-$H14)+ER:ER)^2+(($I$2-$I14)+ES:ES)^2)*EM$10+1000*EM$18,"")</f>
        <v/>
      </c>
      <c r="ET14" s="2">
        <f>50^2*2</f>
        <v>5000</v>
      </c>
      <c r="EU14" t="str" cm="1">
        <f t="array" ref="EU14">IF($F14="散玉",MIN(($G14-EV:EV)^2+($H14-EW:EW)^2+($I14-EX:EX)^2)*ET$8+MIN((($H$2-$H14)+EY:EY)^2+(($I$2-$I14)+EZ:EZ)^2)*ET$10+1000*ET$18,"")</f>
        <v/>
      </c>
      <c r="FA14" s="2">
        <f>60^5*2</f>
        <v>1555200000</v>
      </c>
      <c r="FB14" t="str" cm="1">
        <f t="array" ref="FB14">IF($F14="的玉",MIN(($G14-FC:FC)^2+($H14-FD:FD)^2+($I14-FE:FE)^2)*FA$8+MIN((($H$2-$H14)+FF:FF)^2+(($I$2-$I14)+FG:FG)^2)*FA$10+1000*FA$18,"")</f>
        <v/>
      </c>
      <c r="FH14" s="2">
        <f>70</f>
        <v>70</v>
      </c>
      <c r="FI14" t="str" cm="1">
        <f t="array" ref="FI14">IF($F14="撃玉",MIN(($G14-FJ:FJ)^2+($H14-FK:FK)^2+($I14-FL:FL)^2)*FH$8+MIN((($H$2-$H14)+FM:FM)^2+(($I$2-$I14)+FN:FN)^2)*FH$10+1000*FH$18,"")</f>
        <v/>
      </c>
      <c r="FO14" s="2">
        <f>30^2*2</f>
        <v>1800</v>
      </c>
      <c r="FP14" t="str" cm="1">
        <f t="array" ref="FP14">IF($F14="槍玉",MIN(($G14-FQ:FQ)^2+($H14-FR:FR)^2+($I14-FS:FS)^2)*FO$8+MIN((($H$2-$H14)+FT:FT)^2+(($I$2-$I14)+FU:FU)^2)*FO$10+1000*FO$18,"")</f>
        <v/>
      </c>
      <c r="FV14" s="2">
        <f>200^5*2</f>
        <v>640000000000</v>
      </c>
      <c r="FW14" t="str" cm="1">
        <f t="array" ref="FW14">IF($F14="査玉",MIN(($G14-FX:FX)^2+($H14-FY:FY)^2+($I14-FZ:FZ)^2)*FV$8+MIN((($H$2-$H14)+GA:GA)^2+(($I$2-$I14)+GB:GB)^2)*FV$10+1000*FV$18,"")</f>
        <v/>
      </c>
      <c r="GC14" s="2">
        <f>200^10*2</f>
        <v>2.048E+23</v>
      </c>
      <c r="GD14" t="str" cm="1">
        <f t="array" ref="GD14">IF($F14="タゲ壁",MIN(($G14-GE:GE)^2+($H14-GF:GF)^2+($I14-GG:GG)^2)*GC$8+MIN((($H$2-$H14)+GH:GH)^2+(($I$2-$I14)+GI:GI)^2)*GC$10+1000*GC$18,"")</f>
        <v/>
      </c>
      <c r="GJ14" s="2">
        <f>60^2*2</f>
        <v>7200</v>
      </c>
      <c r="GK14" t="str" cm="1">
        <f t="array" ref="GK14">IF($F14="迎玉",MIN(($G14-GL:GL)^2+($H14-GM:GM)^2+($I14-GN:GN)^2)*GJ$8+MIN((($H$2-$H14)+GO:GO)^2+(($I$2-$I14)+GP:GP)^2)*GJ$10+1000*GJ$18,"")</f>
        <v/>
      </c>
      <c r="GQ14" s="2">
        <f>5^2*2</f>
        <v>50</v>
      </c>
      <c r="GR14" t="str" cm="1">
        <f t="array" ref="GR14">IF($F14="紙壁",MIN(($G14-GS:GS)^2+($H14-GT:GT)^2+($I14-GU:GU)^2)*GQ$8+MIN((($H$2-$H14)+GV:GV)^2+(($I$2-$I14)+GW:GW)^2)*GQ$10+1000*GQ$18,"")</f>
        <v/>
      </c>
      <c r="GX14" s="2">
        <f>200^10*2</f>
        <v>2.048E+23</v>
      </c>
      <c r="GY14" t="str" cm="1">
        <f t="array" ref="GY14">IF($F14="聖玉",MIN(($G14-GZ:GZ)^2+($H14-HA:HA)^2+($I14-HB:HB)^2)*GX$8+MIN((($H$2-$H14)+HC:HC)^2+(($I$2-$I14)+HD:HD)^2)*GX$10+1000*GX$18,"")</f>
        <v/>
      </c>
      <c r="HE14" s="2">
        <f>250^2*2</f>
        <v>125000</v>
      </c>
      <c r="HF14" t="str" cm="1">
        <f t="array" ref="HF14">IF($F14="ターボ",MIN(($G14-HG:HG)^2+($H14-HH:HH)^2+($I14-HI:HI)^2)*HE$8+MIN((($H$2-$H14)+HJ:HJ)^2+(($I$2-$I14)+HK:HK)^2)*HE$10+10000,"")</f>
        <v/>
      </c>
      <c r="HL14" s="2">
        <f>20^2*2</f>
        <v>800</v>
      </c>
      <c r="HM14" t="str" cm="1">
        <f t="array" ref="HM14">IF($F14="采玉",MIN(($G14-HN:HN)^2+($H14-HO:HO)^2+($I14-HP:HP)^2)*HL$8+MIN((($H$2-$H14)+HQ:HQ)^2+(($I$2-$I14)+HR:HR)^2)*HL$10+1000*HL$18,"")</f>
        <v/>
      </c>
      <c r="HS14" s="2">
        <f>100^2*2</f>
        <v>20000</v>
      </c>
      <c r="HT14" t="str" cm="1">
        <f t="array" ref="HT14">IF($F14="繕玉",MIN(($G14-HU:HU)^2+($H14-HV:HV)^2+($I14-HW:HW)^2)*HS$8+MIN((($H$2-$H14)+HX:HX)^2+(($I$2-$I14)+HY:HY)^2)*HS$10+1000*HS$18,"")</f>
        <v/>
      </c>
      <c r="HZ14" s="2">
        <f>150^10*2</f>
        <v>1.15330078125E+22</v>
      </c>
      <c r="IA14" t="str" cm="1">
        <f t="array" ref="IA14">IF($F14="贄玉",MIN(($G14-IB:IB)^2+($H14-IC:IC)^2+($I14-ID:ID)^2)*HZ$8+MIN((($H$2-$H14)+IE:IE)^2+(($I$2-$I14)+IF:IF)^2)*HZ$10+1000*HZ$18,"")</f>
        <v/>
      </c>
      <c r="IG14" s="2">
        <v>60</v>
      </c>
      <c r="IH14" t="str" cm="1">
        <f t="array" ref="IH14">IF($F14="弾玉",MIN(($G14-II:II)^2+($H14-IJ:IJ)^2+($I14-IK:IK)^2)*IG$8+MIN((($H$2-$H14)+IL:IL)^2+(($I$2-$I14)+IM:IM)^2)*IG$10+1000*IG$18,"")</f>
        <v/>
      </c>
      <c r="IN14" s="2">
        <f>20^2*2</f>
        <v>800</v>
      </c>
      <c r="IO14" t="str" cm="1">
        <f t="array" ref="IO14">IF($F14="石壁",MIN(($G14-IP:IP)^2+($H14-IQ:IQ)^2+($I14-IR:IR)^2)*IN$8+MIN((($H$2-$H14)+IS:IS)^2+(($I$2-$I14)+IT:IT)^2)*IN$10+1000*IN$18,"")</f>
        <v/>
      </c>
    </row>
    <row r="15" spans="1:254" x14ac:dyDescent="0.55000000000000004">
      <c r="A15" t="s">
        <v>6</v>
      </c>
      <c r="F15" s="1" t="str" cm="1">
        <f t="array" ref="F15">INDEX(N:N,ROW()*6-11)</f>
        <v>導玉</v>
      </c>
      <c r="G15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5" s="1">
        <f>ROUND((RIGHT((SUM(INDEX($N:$N,ROW()*6-10):INDEX($N:$N,ROW()*6-6))-16020),6)-RIGHT((SUM(INDEX($N:$N,ROW()*6-10):INDEX($N:$N,ROW()*6-6))-16020),3))/1000,3)</f>
        <v>280</v>
      </c>
      <c r="I15" s="1">
        <f>ROUND((RIGHT((SUM(INDEX($N:$N,ROW()*6-10):INDEX($N:$N,ROW()*6-6))-16020),3)),3)</f>
        <v>349</v>
      </c>
      <c r="K15">
        <v>15</v>
      </c>
      <c r="L15">
        <f t="shared" si="1"/>
        <v>3</v>
      </c>
      <c r="M15" t="str">
        <f t="shared" si="0"/>
        <v>M</v>
      </c>
      <c r="N15">
        <f>IF(EXACT(M15,$A$1)=TRUE,0,IF(EXACT(M15,$A$2)=TRUE,1,IF(EXACT(M15,$A$3)=TRUE,2,IF(EXACT(M15,$A$4)=TRUE,3,IF(EXACT(M15,$A$5)=TRUE,4,IF(EXACT(M15,$A$6)=TRUE,5,IF(EXACT(M15,$A$7)=TRUE,6,IF(EXACT(M15,$A$8)=TRUE,7,IF(EXACT(M15,$A$9)=TRUE,8,IF(EXACT(M15,$A$10)=TRUE,9,IF(EXACT(M15,$A$11)=TRUE,10,IF(EXACT(M15,$A$12)=TRUE,11,IF(EXACT(M15,$A$13)=TRUE,12,IF(EXACT(M15,$A$14)=TRUE,13,IF(EXACT(M15,$A$15)=TRUE,14,IF(EXACT(M15,$A$16)=TRUE,15,IF(EXACT(M15,$A$17)=TRUE,16,IF(EXACT(M15,$A$18)=TRUE,17,IF(EXACT(M15,$A$19)=TRUE,18,IF(EXACT(M15,$A$20)=TRUE,19,IF(EXACT(M15,$A$21)=TRUE,20,IF(EXACT(M15,$A$22)=TRUE,21,IF(EXACT(M15,$A$23)=TRUE,22,IF(EXACT(M15,$A$24)=TRUE,23,IF(EXACT(M15,$A$25)=TRUE,24,IF(EXACT(M15,$A$26)=TRUE,25,IF(EXACT(M15,$A$27)=TRUE,26,IF(EXACT(M15,$A$28)=TRUE,27,IF(EXACT(M15,$A$29)=TRUE,28,IF(EXACT(M15,$A$30)=TRUE,29,IF(EXACT(M15,$A$31)=TRUE,30,IF(EXACT(M15,$A$32)=TRUE,31,IF(EXACT(M15,$A$33)=TRUE,32,IF(EXACT(M15,$A$34)=TRUE,33,IF(EXACT(M15,$A$35)=TRUE,34,IF(EXACT(M15,$A$36)=TRUE,35,IF(EXACT(M15,$A$37)=TRUE,36,IF(EXACT(M15,$A$38)=TRUE,37,IF(EXACT(M15,$A$39)=TRUE,38,IF(EXACT(M15,$A$40)=TRUE,39,IF(EXACT(M15,$A$41)=TRUE,40,IF(EXACT(M15,$A$42)=TRUE,41,IF(EXACT(M15,$A$43)=TRUE,42,IF(EXACT(M15,$A$44)=TRUE,43,IF(EXACT(M15,$A$45)=TRUE,44,IF(EXACT(M15,$A$46)=TRUE,45,IF(EXACT(M15,$A$47)=TRUE,46,IF(EXACT(M15,$A$48)=TRUE,47,IF(EXACT(M15,$A$49)=TRUE,48,IF(EXACT(M15,$A$50)=TRUE,49,IF(EXACT(M15,$A$51)=TRUE,50,IF(EXACT(M15,$A$52)=TRUE,51,IF(EXACT(M15,$A$53)=TRUE,52,IF(EXACT(M15,$A$54)=TRUE,53,IF(EXACT(M15,$A$55)=TRUE,54,IF(EXACT(M15,$A$56)=TRUE,55,IF(EXACT(M15,$A$57)=TRUE,56,IF(EXACT(M15,$A$58)=TRUE,57,IF(EXACT(M15,$A$59)=TRUE,58,IF(EXACT(M15,$A$60)=TRUE,59,IF(EXACT(M15,$A$61)=TRUE,60,IF(EXACT(M15,$A$62)=TRUE,61))))))))))))))))))))))))))))))))))))))))))))))))))))))))))))))*61^$L15</f>
        <v>10895088</v>
      </c>
      <c r="X15" s="2" t="s">
        <v>79</v>
      </c>
      <c r="Y15" t="str" cm="1">
        <f t="array" ref="Y15">IF($F15="砲玉",MIN(($G15-Z:Z)^2+($H15-AA:AA)^2+($I15-AB:AB)^2)*X$8+MIN((($H$2-$H15)+AC:AC)^2+(($I$2-$I15)+AD:AD)^2)*X$10+1000*X$18,"")</f>
        <v/>
      </c>
      <c r="AE15" s="2" t="s">
        <v>79</v>
      </c>
      <c r="AF15" t="str" cm="1">
        <f t="array" ref="AF15">IF($F15="薙玉",MIN(($G15-AG:AG)^2+($H15-AH:AH)^2+($I15-AI:AI)^2)*AE$8+MIN((($H$2-$H15)+AJ:AJ)^2+(($I$2-$I15)+AK:AK)^2)*AE$10+1000*AE$18,"")</f>
        <v/>
      </c>
      <c r="AL15" s="2" t="s">
        <v>79</v>
      </c>
      <c r="AM15" t="str" cm="1">
        <f t="array" ref="AM15">IF($F15="壁玉",MIN(($G15-AN:AN)^2+($H15-AO:AO)^2+($I15-AP:AP)^2)*AL$8+MIN((($H$2-$H15)+AQ:AQ)^2+(($I$2-$I15)+AR:AR)^2)*AL$10+1000*AL$18,"")</f>
        <v/>
      </c>
      <c r="AS15" s="2" t="s">
        <v>79</v>
      </c>
      <c r="AT15" t="str" cm="1">
        <f t="array" ref="AT15">IF($F15="弩玉",MIN(($G15-AU:AU)^2+($H15-AV:AV)^2+($I15-AW:AW)^2)*AS$8+MIN((($H$2-$H15)+AX:AX)^2+(($I$2-$I15)+AY:AY)^2)*AS$10+1000*AS$18,"")</f>
        <v/>
      </c>
      <c r="AZ15" s="2" t="s">
        <v>79</v>
      </c>
      <c r="BA15" t="str" cm="1">
        <f t="array" ref="BA15">IF($F15="ジェット",MIN(($G15-BB:BB)^2+($H15-BC:BC)^2+($I15-BD:BD)^2)*AZ$8+MIN((($H$2-$H15)+BE:BE)^2+(($I$2-$I15)+BF:BF)^2)*AZ$10+1000*AZ$18,"")</f>
        <v/>
      </c>
      <c r="BG15" s="2" t="s">
        <v>79</v>
      </c>
      <c r="BH15" cm="1">
        <f t="array" ref="BH15">IF($F15="導玉",MIN(($G15-BI:BI)^2+($H15-BJ:BJ)^2+($I15-BK:BK)^2)*BG$8+MIN((($H$2-$H15)+BL:BL)^2+(($I$2-$I15)+BM:BM)^2)*BG$10+1000*BG$18,"")</f>
        <v>31163.200000000004</v>
      </c>
      <c r="BN15" s="2" t="s">
        <v>79</v>
      </c>
      <c r="BO15" t="str" cm="1">
        <f t="array" ref="BO15">IF($F15="木壁",MIN(($G15-BP:BP)^2+($H15-BQ:BQ)^2+($I15-BR:BR)^2)*BN$8+MIN((($H$2-$H15)+BS:BS)^2+(($I$2-$I15)+BT:BT)^2)*BN$10+1000*BN$18,"")</f>
        <v/>
      </c>
      <c r="BU15" s="2" t="s">
        <v>79</v>
      </c>
      <c r="BV15" t="str" cm="1">
        <f t="array" ref="BV15">IF($F15="遠壁",MIN(($G15-BW:BW)^2+($H15-BX:BX)^2+($I15-BY:BY)^2)*BU$8+MIN((($H$2-$H15)+BZ:BZ)^2+(($I$2-$I15)+CA:CA)^2)*BU$10+1000*BU$18,"")</f>
        <v/>
      </c>
      <c r="CB15" s="2" t="s">
        <v>79</v>
      </c>
      <c r="CC15" t="str" cm="1">
        <f t="array" ref="CC15">IF($F15="魔玉",MIN(($G15-CD:CD)^2+($H15-CE:CE)^2+($I15-CF:CF)^2)*CB$8+MIN((($H$2-$H15)+CG:CG)^2+(($I$2-$I15)+CH:CH)^2)*CB$10+1000*CB$18,"")</f>
        <v/>
      </c>
      <c r="CI15" s="2" t="s">
        <v>79</v>
      </c>
      <c r="CJ15" t="str" cm="1">
        <f t="array" ref="CJ15">IF($F15="核玉",MIN(($G15-CK:CK)^2+($H15-CL:CL)^2+($I15-CM:CM)^2)*CI$8+MIN((($H$2-$H15)+CN:CN)^2+(($I$2-$I15)+CO:CO)^2)*CI$10+1000*CI$18,"")</f>
        <v/>
      </c>
      <c r="CP15" s="2" t="s">
        <v>79</v>
      </c>
      <c r="CQ15" t="str" cm="1">
        <f t="array" ref="CQ15">IF($F15="癒玉",MIN(($G15-CR:CR)^2+($H15-CS:CS)^2+($I15-CT:CT)^2)*CP$8+MIN((($H$2-$H15)+CU:CU)^2+(($I$2-$I15)+CV:CV)^2)*CP$10+1000*CP$18,"")</f>
        <v/>
      </c>
      <c r="CW15" s="2" t="s">
        <v>79</v>
      </c>
      <c r="CX15" t="str" cm="1">
        <f t="array" ref="CX15">IF($F15="盾玉",MIN(($G15-CY:CY)^2+($H15-CZ:CZ)^2+($I15-DA:DA)^2)*CW$8+MIN((($H$2-$H15)+DB:DB)^2+(($I$2-$I15)+DC:DC)^2)*CW$10+1000*CW$18,"")</f>
        <v/>
      </c>
      <c r="DD15" s="2" t="s">
        <v>79</v>
      </c>
      <c r="DE15" t="str" cm="1">
        <f t="array" ref="DE15">IF($F15="射玉",MIN(($G15-DF:DF)^2+($H15-DG:DG)^2+($I15-DH:DH)^2)*DD$8+MIN((($H$2-$H15)+DI:DI)^2+(($I$2-$I15)+DJ:DJ)^2)*DD$10+1000*DD$18,"")</f>
        <v/>
      </c>
      <c r="DK15" s="2" t="s">
        <v>79</v>
      </c>
      <c r="DL15" t="str" cm="1">
        <f t="array" ref="DL15">IF($F15="近壁",MIN(($G15-DM:DM)^2+($H15-DN:DN)^2+($I15-DO:DO)^2)*DK$8+MIN((($H$2-$H15)+DP:DP)^2+(($I$2-$I15)+DQ:DQ)^2)*DK$10+1000*DK$18,"")</f>
        <v/>
      </c>
      <c r="DR15" s="2" t="s">
        <v>79</v>
      </c>
      <c r="DS15" t="str" cm="1">
        <f t="array" ref="DS15">IF($F15="忍玉",MIN(($G15-DT:DT)^2+($H15-DU:DU)^2+($I15-DV:DV)^2)*DR$8+MIN((($H$2-$H15)+DW:DW)^2+(($I$2-$I15)+DX:DX)^2)*DR$10+1000*DR$18,"")</f>
        <v/>
      </c>
      <c r="DY15" s="2" t="s">
        <v>79</v>
      </c>
      <c r="DZ15" t="str" cm="1">
        <f t="array" ref="DZ15">IF($F15="界玉",MIN(($G15-EA:EA)^2+($H15-EB:EB)^2+($I15-EC:EC)^2)*DY$8+MIN((($H$2-$H15)+ED:ED)^2+(($I$2-$I15)+EE:EE)^2)*DY$10+1000*DY$18,"")</f>
        <v/>
      </c>
      <c r="EF15" s="2" t="s">
        <v>79</v>
      </c>
      <c r="EG15" t="str" cm="1">
        <f t="array" ref="EG15">IF($F15="戦玉",MIN(($G15-EH:EH)^2+($H15-EI:EI)^2+($I15-EJ:EJ)^2)*EF$8+MIN((($H$2-$H15)+EK:EK)^2+(($I$2-$I15)+EL:EL)^2)*EF$10+1000*EF$18,"")</f>
        <v/>
      </c>
      <c r="EM15" s="2" t="s">
        <v>79</v>
      </c>
      <c r="EN15" t="str" cm="1">
        <f t="array" ref="EN15">IF($F15="弓玉",MIN(($G15-EO:EO)^2+($H15-EP:EP)^2+($I15-EQ:EQ)^2)*EM$8+MIN((($H$2-$H15)+ER:ER)^2+(($I$2-$I15)+ES:ES)^2)*EM$10+1000*EM$18,"")</f>
        <v/>
      </c>
      <c r="ET15" s="2" t="s">
        <v>79</v>
      </c>
      <c r="EU15" t="str" cm="1">
        <f t="array" ref="EU15">IF($F15="散玉",MIN(($G15-EV:EV)^2+($H15-EW:EW)^2+($I15-EX:EX)^2)*ET$8+MIN((($H$2-$H15)+EY:EY)^2+(($I$2-$I15)+EZ:EZ)^2)*ET$10+1000*ET$18,"")</f>
        <v/>
      </c>
      <c r="FA15" s="2" t="s">
        <v>79</v>
      </c>
      <c r="FB15" t="str" cm="1">
        <f t="array" ref="FB15">IF($F15="的玉",MIN(($G15-FC:FC)^2+($H15-FD:FD)^2+($I15-FE:FE)^2)*FA$8+MIN((($H$2-$H15)+FF:FF)^2+(($I$2-$I15)+FG:FG)^2)*FA$10+1000*FA$18,"")</f>
        <v/>
      </c>
      <c r="FH15" s="2" t="s">
        <v>79</v>
      </c>
      <c r="FI15" t="str" cm="1">
        <f t="array" ref="FI15">IF($F15="撃玉",MIN(($G15-FJ:FJ)^2+($H15-FK:FK)^2+($I15-FL:FL)^2)*FH$8+MIN((($H$2-$H15)+FM:FM)^2+(($I$2-$I15)+FN:FN)^2)*FH$10+1000*FH$18,"")</f>
        <v/>
      </c>
      <c r="FO15" s="2" t="s">
        <v>79</v>
      </c>
      <c r="FP15" t="str" cm="1">
        <f t="array" ref="FP15">IF($F15="槍玉",MIN(($G15-FQ:FQ)^2+($H15-FR:FR)^2+($I15-FS:FS)^2)*FO$8+MIN((($H$2-$H15)+FT:FT)^2+(($I$2-$I15)+FU:FU)^2)*FO$10+1000*FO$18,"")</f>
        <v/>
      </c>
      <c r="FV15" s="2" t="s">
        <v>79</v>
      </c>
      <c r="FW15" t="str" cm="1">
        <f t="array" ref="FW15">IF($F15="査玉",MIN(($G15-FX:FX)^2+($H15-FY:FY)^2+($I15-FZ:FZ)^2)*FV$8+MIN((($H$2-$H15)+GA:GA)^2+(($I$2-$I15)+GB:GB)^2)*FV$10+1000*FV$18,"")</f>
        <v/>
      </c>
      <c r="GC15" s="2" t="s">
        <v>79</v>
      </c>
      <c r="GD15" t="str" cm="1">
        <f t="array" ref="GD15">IF($F15="タゲ壁",MIN(($G15-GE:GE)^2+($H15-GF:GF)^2+($I15-GG:GG)^2)*GC$8+MIN((($H$2-$H15)+GH:GH)^2+(($I$2-$I15)+GI:GI)^2)*GC$10+1000*GC$18,"")</f>
        <v/>
      </c>
      <c r="GJ15" s="2" t="s">
        <v>79</v>
      </c>
      <c r="GK15" t="str" cm="1">
        <f t="array" ref="GK15">IF($F15="迎玉",MIN(($G15-GL:GL)^2+($H15-GM:GM)^2+($I15-GN:GN)^2)*GJ$8+MIN((($H$2-$H15)+GO:GO)^2+(($I$2-$I15)+GP:GP)^2)*GJ$10+1000*GJ$18,"")</f>
        <v/>
      </c>
      <c r="GQ15" s="2" t="s">
        <v>79</v>
      </c>
      <c r="GR15" t="str" cm="1">
        <f t="array" ref="GR15">IF($F15="紙壁",MIN(($G15-GS:GS)^2+($H15-GT:GT)^2+($I15-GU:GU)^2)*GQ$8+MIN((($H$2-$H15)+GV:GV)^2+(($I$2-$I15)+GW:GW)^2)*GQ$10+1000*GQ$18,"")</f>
        <v/>
      </c>
      <c r="GX15" s="2" t="s">
        <v>79</v>
      </c>
      <c r="GY15" t="str" cm="1">
        <f t="array" ref="GY15">IF($F15="聖玉",MIN(($G15-GZ:GZ)^2+($H15-HA:HA)^2+($I15-HB:HB)^2)*GX$8+MIN((($H$2-$H15)+HC:HC)^2+(($I$2-$I15)+HD:HD)^2)*GX$10+1000*GX$18,"")</f>
        <v/>
      </c>
      <c r="HE15" s="2" t="s">
        <v>79</v>
      </c>
      <c r="HF15" t="str" cm="1">
        <f t="array" ref="HF15">IF($F15="ターボ",MIN(($G15-HG:HG)^2+($H15-HH:HH)^2+($I15-HI:HI)^2)*HE$8+MIN((($H$2-$H15)+HJ:HJ)^2+(($I$2-$I15)+HK:HK)^2)*HE$10+10000,"")</f>
        <v/>
      </c>
      <c r="HL15" s="2" t="s">
        <v>79</v>
      </c>
      <c r="HM15" t="str" cm="1">
        <f t="array" ref="HM15">IF($F15="采玉",MIN(($G15-HN:HN)^2+($H15-HO:HO)^2+($I15-HP:HP)^2)*HL$8+MIN((($H$2-$H15)+HQ:HQ)^2+(($I$2-$I15)+HR:HR)^2)*HL$10+1000*HL$18,"")</f>
        <v/>
      </c>
      <c r="HS15" s="2" t="s">
        <v>79</v>
      </c>
      <c r="HT15" t="str" cm="1">
        <f t="array" ref="HT15">IF($F15="繕玉",MIN(($G15-HU:HU)^2+($H15-HV:HV)^2+($I15-HW:HW)^2)*HS$8+MIN((($H$2-$H15)+HX:HX)^2+(($I$2-$I15)+HY:HY)^2)*HS$10+1000*HS$18,"")</f>
        <v/>
      </c>
      <c r="HZ15" s="2" t="s">
        <v>79</v>
      </c>
      <c r="IA15" t="str" cm="1">
        <f t="array" ref="IA15">IF($F15="贄玉",MIN(($G15-IB:IB)^2+($H15-IC:IC)^2+($I15-ID:ID)^2)*HZ$8+MIN((($H$2-$H15)+IE:IE)^2+(($I$2-$I15)+IF:IF)^2)*HZ$10+1000*HZ$18,"")</f>
        <v/>
      </c>
      <c r="IG15" s="2" t="s">
        <v>79</v>
      </c>
      <c r="IH15" t="str" cm="1">
        <f t="array" ref="IH15">IF($F15="弾玉",MIN(($G15-II:II)^2+($H15-IJ:IJ)^2+($I15-IK:IK)^2)*IG$8+MIN((($H$2-$H15)+IL:IL)^2+(($I$2-$I15)+IM:IM)^2)*IG$10+1000*IG$18,"")</f>
        <v/>
      </c>
      <c r="IN15" s="2" t="s">
        <v>79</v>
      </c>
      <c r="IO15" t="str" cm="1">
        <f t="array" ref="IO15">IF($F15="石壁",MIN(($G15-IP:IP)^2+($H15-IQ:IQ)^2+($I15-IR:IR)^2)*IN$8+MIN((($H$2-$H15)+IS:IS)^2+(($I$2-$I15)+IT:IT)^2)*IN$10+1000*IN$18,"")</f>
        <v/>
      </c>
    </row>
    <row r="16" spans="1:254" x14ac:dyDescent="0.55000000000000004">
      <c r="A16" t="s">
        <v>7</v>
      </c>
      <c r="F16" s="1" t="str" cm="1">
        <f t="array" ref="F16">INDEX(N:N,ROW()*6-11)</f>
        <v>導玉</v>
      </c>
      <c r="G16" s="1">
        <f>ROUND((RIGHT((SUM(INDEX($N:$N,ROW()*6-10):INDEX($N:$N,ROW()*6-6))-16020),9)-RIGHT((SUM(INDEX($N:$N,ROW()*6-10):INDEX($N:$N,ROW()*6-6))-16020),6)-RIGHT((SUM(INDEX($N:$N,ROW()*6-10):INDEX($N:$N,ROW()*6-6))-16020),3))/1000000,3)</f>
        <v>2</v>
      </c>
      <c r="H16" s="1">
        <f>ROUND((RIGHT((SUM(INDEX($N:$N,ROW()*6-10):INDEX($N:$N,ROW()*6-6))-16020),6)-RIGHT((SUM(INDEX($N:$N,ROW()*6-10):INDEX($N:$N,ROW()*6-6))-16020),3))/1000,3)</f>
        <v>220</v>
      </c>
      <c r="I16" s="1">
        <f>ROUND((RIGHT((SUM(INDEX($N:$N,ROW()*6-10):INDEX($N:$N,ROW()*6-6))-16020),3)),3)</f>
        <v>325</v>
      </c>
      <c r="K16">
        <v>16</v>
      </c>
      <c r="L16">
        <f t="shared" si="1"/>
        <v>2</v>
      </c>
      <c r="M16" t="str">
        <f t="shared" si="0"/>
        <v>k</v>
      </c>
      <c r="N16">
        <f>IF(EXACT(M16,$A$1)=TRUE,0,IF(EXACT(M16,$A$2)=TRUE,1,IF(EXACT(M16,$A$3)=TRUE,2,IF(EXACT(M16,$A$4)=TRUE,3,IF(EXACT(M16,$A$5)=TRUE,4,IF(EXACT(M16,$A$6)=TRUE,5,IF(EXACT(M16,$A$7)=TRUE,6,IF(EXACT(M16,$A$8)=TRUE,7,IF(EXACT(M16,$A$9)=TRUE,8,IF(EXACT(M16,$A$10)=TRUE,9,IF(EXACT(M16,$A$11)=TRUE,10,IF(EXACT(M16,$A$12)=TRUE,11,IF(EXACT(M16,$A$13)=TRUE,12,IF(EXACT(M16,$A$14)=TRUE,13,IF(EXACT(M16,$A$15)=TRUE,14,IF(EXACT(M16,$A$16)=TRUE,15,IF(EXACT(M16,$A$17)=TRUE,16,IF(EXACT(M16,$A$18)=TRUE,17,IF(EXACT(M16,$A$19)=TRUE,18,IF(EXACT(M16,$A$20)=TRUE,19,IF(EXACT(M16,$A$21)=TRUE,20,IF(EXACT(M16,$A$22)=TRUE,21,IF(EXACT(M16,$A$23)=TRUE,22,IF(EXACT(M16,$A$24)=TRUE,23,IF(EXACT(M16,$A$25)=TRUE,24,IF(EXACT(M16,$A$26)=TRUE,25,IF(EXACT(M16,$A$27)=TRUE,26,IF(EXACT(M16,$A$28)=TRUE,27,IF(EXACT(M16,$A$29)=TRUE,28,IF(EXACT(M16,$A$30)=TRUE,29,IF(EXACT(M16,$A$31)=TRUE,30,IF(EXACT(M16,$A$32)=TRUE,31,IF(EXACT(M16,$A$33)=TRUE,32,IF(EXACT(M16,$A$34)=TRUE,33,IF(EXACT(M16,$A$35)=TRUE,34,IF(EXACT(M16,$A$36)=TRUE,35,IF(EXACT(M16,$A$37)=TRUE,36,IF(EXACT(M16,$A$38)=TRUE,37,IF(EXACT(M16,$A$39)=TRUE,38,IF(EXACT(M16,$A$40)=TRUE,39,IF(EXACT(M16,$A$41)=TRUE,40,IF(EXACT(M16,$A$42)=TRUE,41,IF(EXACT(M16,$A$43)=TRUE,42,IF(EXACT(M16,$A$44)=TRUE,43,IF(EXACT(M16,$A$45)=TRUE,44,IF(EXACT(M16,$A$46)=TRUE,45,IF(EXACT(M16,$A$47)=TRUE,46,IF(EXACT(M16,$A$48)=TRUE,47,IF(EXACT(M16,$A$49)=TRUE,48,IF(EXACT(M16,$A$50)=TRUE,49,IF(EXACT(M16,$A$51)=TRUE,50,IF(EXACT(M16,$A$52)=TRUE,51,IF(EXACT(M16,$A$53)=TRUE,52,IF(EXACT(M16,$A$54)=TRUE,53,IF(EXACT(M16,$A$55)=TRUE,54,IF(EXACT(M16,$A$56)=TRUE,55,IF(EXACT(M16,$A$57)=TRUE,56,IF(EXACT(M16,$A$58)=TRUE,57,IF(EXACT(M16,$A$59)=TRUE,58,IF(EXACT(M16,$A$60)=TRUE,59,IF(EXACT(M16,$A$61)=TRUE,60,IF(EXACT(M16,$A$62)=TRUE,61))))))))))))))))))))))))))))))))))))))))))))))))))))))))))))))*61^$L16</f>
        <v>74420</v>
      </c>
      <c r="X16" s="2">
        <v>0.7</v>
      </c>
      <c r="Y16" t="str" cm="1">
        <f t="array" ref="Y16">IF($F16="砲玉",MIN(($G16-Z:Z)^2+($H16-AA:AA)^2+($I16-AB:AB)^2)*X$8+MIN((($H$2-$H16)+AC:AC)^2+(($I$2-$I16)+AD:AD)^2)*X$10+1000*X$18,"")</f>
        <v/>
      </c>
      <c r="AE16" s="2">
        <v>0.7</v>
      </c>
      <c r="AF16" t="str" cm="1">
        <f t="array" ref="AF16">IF($F16="薙玉",MIN(($G16-AG:AG)^2+($H16-AH:AH)^2+($I16-AI:AI)^2)*AE$8+MIN((($H$2-$H16)+AJ:AJ)^2+(($I$2-$I16)+AK:AK)^2)*AE$10+1000*AE$18,"")</f>
        <v/>
      </c>
      <c r="AL16" s="2">
        <v>0.2</v>
      </c>
      <c r="AM16" t="str" cm="1">
        <f t="array" ref="AM16">IF($F16="壁玉",MIN(($G16-AN:AN)^2+($H16-AO:AO)^2+($I16-AP:AP)^2)*AL$8+MIN((($H$2-$H16)+AQ:AQ)^2+(($I$2-$I16)+AR:AR)^2)*AL$10+1000*AL$18,"")</f>
        <v/>
      </c>
      <c r="AS16" s="2">
        <v>0.7</v>
      </c>
      <c r="AT16" t="str" cm="1">
        <f t="array" ref="AT16">IF($F16="弩玉",MIN(($G16-AU:AU)^2+($H16-AV:AV)^2+($I16-AW:AW)^2)*AS$8+MIN((($H$2-$H16)+AX:AX)^2+(($I$2-$I16)+AY:AY)^2)*AS$10+1000*AS$18,"")</f>
        <v/>
      </c>
      <c r="AZ16" s="2">
        <v>0.7</v>
      </c>
      <c r="BA16" t="str" cm="1">
        <f t="array" ref="BA16">IF($F16="ジェット",MIN(($G16-BB:BB)^2+($H16-BC:BC)^2+($I16-BD:BD)^2)*AZ$8+MIN((($H$2-$H16)+BE:BE)^2+(($I$2-$I16)+BF:BF)^2)*AZ$10+1000*AZ$18,"")</f>
        <v/>
      </c>
      <c r="BG16" s="2">
        <v>0.7</v>
      </c>
      <c r="BH16" cm="1">
        <f t="array" ref="BH16">IF($F16="導玉",MIN(($G16-BI:BI)^2+($H16-BJ:BJ)^2+($I16-BK:BK)^2)*BG$8+MIN((($H$2-$H16)+BL:BL)^2+(($I$2-$I16)+BM:BM)^2)*BG$10+1000*BG$18,"")</f>
        <v>15880.2</v>
      </c>
      <c r="BN16" s="2">
        <v>0.7</v>
      </c>
      <c r="BO16" t="str" cm="1">
        <f t="array" ref="BO16">IF($F16="木壁",MIN(($G16-BP:BP)^2+($H16-BQ:BQ)^2+($I16-BR:BR)^2)*BN$8+MIN((($H$2-$H16)+BS:BS)^2+(($I$2-$I16)+BT:BT)^2)*BN$10+1000*BN$18,"")</f>
        <v/>
      </c>
      <c r="BU16" s="2">
        <v>0.7</v>
      </c>
      <c r="BV16" t="str" cm="1">
        <f t="array" ref="BV16">IF($F16="遠壁",MIN(($G16-BW:BW)^2+($H16-BX:BX)^2+($I16-BY:BY)^2)*BU$8+MIN((($H$2-$H16)+BZ:BZ)^2+(($I$2-$I16)+CA:CA)^2)*BU$10+1000*BU$18,"")</f>
        <v/>
      </c>
      <c r="CB16" s="2">
        <v>0.2</v>
      </c>
      <c r="CC16" t="str" cm="1">
        <f t="array" ref="CC16">IF($F16="魔玉",MIN(($G16-CD:CD)^2+($H16-CE:CE)^2+($I16-CF:CF)^2)*CB$8+MIN((($H$2-$H16)+CG:CG)^2+(($I$2-$I16)+CH:CH)^2)*CB$10+1000*CB$18,"")</f>
        <v/>
      </c>
      <c r="CI16" s="2">
        <v>0.2</v>
      </c>
      <c r="CJ16" t="str" cm="1">
        <f t="array" ref="CJ16">IF($F16="核玉",MIN(($G16-CK:CK)^2+($H16-CL:CL)^2+($I16-CM:CM)^2)*CI$8+MIN((($H$2-$H16)+CN:CN)^2+(($I$2-$I16)+CO:CO)^2)*CI$10+1000*CI$18,"")</f>
        <v/>
      </c>
      <c r="CP16" s="2">
        <v>0.2</v>
      </c>
      <c r="CQ16" t="str" cm="1">
        <f t="array" ref="CQ16">IF($F16="癒玉",MIN(($G16-CR:CR)^2+($H16-CS:CS)^2+($I16-CT:CT)^2)*CP$8+MIN((($H$2-$H16)+CU:CU)^2+(($I$2-$I16)+CV:CV)^2)*CP$10+1000*CP$18,"")</f>
        <v/>
      </c>
      <c r="CW16" s="2">
        <v>0.2</v>
      </c>
      <c r="CX16" t="str" cm="1">
        <f t="array" ref="CX16">IF($F16="盾玉",MIN(($G16-CY:CY)^2+($H16-CZ:CZ)^2+($I16-DA:DA)^2)*CW$8+MIN((($H$2-$H16)+DB:DB)^2+(($I$2-$I16)+DC:DC)^2)*CW$10+1000*CW$18,"")</f>
        <v/>
      </c>
      <c r="DD16" s="2">
        <v>0.5</v>
      </c>
      <c r="DE16" t="str" cm="1">
        <f t="array" ref="DE16">IF($F16="射玉",MIN(($G16-DF:DF)^2+($H16-DG:DG)^2+($I16-DH:DH)^2)*DD$8+MIN((($H$2-$H16)+DI:DI)^2+(($I$2-$I16)+DJ:DJ)^2)*DD$10+1000*DD$18,"")</f>
        <v/>
      </c>
      <c r="DK16" s="2">
        <v>0.2</v>
      </c>
      <c r="DL16" t="str" cm="1">
        <f t="array" ref="DL16">IF($F16="近壁",MIN(($G16-DM:DM)^2+($H16-DN:DN)^2+($I16-DO:DO)^2)*DK$8+MIN((($H$2-$H16)+DP:DP)^2+(($I$2-$I16)+DQ:DQ)^2)*DK$10+1000*DK$18,"")</f>
        <v/>
      </c>
      <c r="DR16" s="2">
        <f>0.8</f>
        <v>0.8</v>
      </c>
      <c r="DS16" t="str" cm="1">
        <f t="array" ref="DS16">IF($F16="忍玉",MIN(($G16-DT:DT)^2+($H16-DU:DU)^2+($I16-DV:DV)^2)*DR$8+MIN((($H$2-$H16)+DW:DW)^2+(($I$2-$I16)+DX:DX)^2)*DR$10+1000*DR$18,"")</f>
        <v/>
      </c>
      <c r="DY16" s="2">
        <v>0.2</v>
      </c>
      <c r="DZ16" t="str" cm="1">
        <f t="array" ref="DZ16">IF($F16="界玉",MIN(($G16-EA:EA)^2+($H16-EB:EB)^2+($I16-EC:EC)^2)*DY$8+MIN((($H$2-$H16)+ED:ED)^2+(($I$2-$I16)+EE:EE)^2)*DY$10+1000*DY$18,"")</f>
        <v/>
      </c>
      <c r="EF16" s="2">
        <v>0.5</v>
      </c>
      <c r="EG16" t="str" cm="1">
        <f t="array" ref="EG16">IF($F16="戦玉",MIN(($G16-EH:EH)^2+($H16-EI:EI)^2+($I16-EJ:EJ)^2)*EF$8+MIN((($H$2-$H16)+EK:EK)^2+(($I$2-$I16)+EL:EL)^2)*EF$10+1000*EF$18,"")</f>
        <v/>
      </c>
      <c r="EM16" s="2">
        <v>0.2</v>
      </c>
      <c r="EN16" t="str" cm="1">
        <f t="array" ref="EN16">IF($F16="弓玉",MIN(($G16-EO:EO)^2+($H16-EP:EP)^2+($I16-EQ:EQ)^2)*EM$8+MIN((($H$2-$H16)+ER:ER)^2+(($I$2-$I16)+ES:ES)^2)*EM$10+1000*EM$18,"")</f>
        <v/>
      </c>
      <c r="ET16" s="2">
        <v>0.5</v>
      </c>
      <c r="EU16" t="str" cm="1">
        <f t="array" ref="EU16">IF($F16="散玉",MIN(($G16-EV:EV)^2+($H16-EW:EW)^2+($I16-EX:EX)^2)*ET$8+MIN((($H$2-$H16)+EY:EY)^2+(($I$2-$I16)+EZ:EZ)^2)*ET$10+1000*ET$18,"")</f>
        <v/>
      </c>
      <c r="FA16" s="2">
        <v>0.2</v>
      </c>
      <c r="FB16" t="str" cm="1">
        <f t="array" ref="FB16">IF($F16="的玉",MIN(($G16-FC:FC)^2+($H16-FD:FD)^2+($I16-FE:FE)^2)*FA$8+MIN((($H$2-$H16)+FF:FF)^2+(($I$2-$I16)+FG:FG)^2)*FA$10+1000*FA$18,"")</f>
        <v/>
      </c>
      <c r="FH16" s="2">
        <v>1</v>
      </c>
      <c r="FI16" t="str" cm="1">
        <f t="array" ref="FI16">IF($F16="撃玉",MIN(($G16-FJ:FJ)^2+($H16-FK:FK)^2+($I16-FL:FL)^2)*FH$8+MIN((($H$2-$H16)+FM:FM)^2+(($I$2-$I16)+FN:FN)^2)*FH$10+1000*FH$18,"")</f>
        <v/>
      </c>
      <c r="FO16" s="2">
        <v>0.5</v>
      </c>
      <c r="FP16" t="str" cm="1">
        <f t="array" ref="FP16">IF($F16="槍玉",MIN(($G16-FQ:FQ)^2+($H16-FR:FR)^2+($I16-FS:FS)^2)*FO$8+MIN((($H$2-$H16)+FT:FT)^2+(($I$2-$I16)+FU:FU)^2)*FO$10+1000*FO$18,"")</f>
        <v/>
      </c>
      <c r="FV16" s="2">
        <v>0.2</v>
      </c>
      <c r="FW16" t="str" cm="1">
        <f t="array" ref="FW16">IF($F16="査玉",MIN(($G16-FX:FX)^2+($H16-FY:FY)^2+($I16-FZ:FZ)^2)*FV$8+MIN((($H$2-$H16)+GA:GA)^2+(($I$2-$I16)+GB:GB)^2)*FV$10+1000*FV$18,"")</f>
        <v/>
      </c>
      <c r="GC16" s="2">
        <v>0.1</v>
      </c>
      <c r="GD16" t="str" cm="1">
        <f t="array" ref="GD16">IF($F16="タゲ壁",MIN(($G16-GE:GE)^2+($H16-GF:GF)^2+($I16-GG:GG)^2)*GC$8+MIN((($H$2-$H16)+GH:GH)^2+(($I$2-$I16)+GI:GI)^2)*GC$10+1000*GC$18,"")</f>
        <v/>
      </c>
      <c r="GJ16" s="2">
        <v>0.5</v>
      </c>
      <c r="GK16" t="str" cm="1">
        <f t="array" ref="GK16">IF($F16="迎玉",MIN(($G16-GL:GL)^2+($H16-GM:GM)^2+($I16-GN:GN)^2)*GJ$8+MIN((($H$2-$H16)+GO:GO)^2+(($I$2-$I16)+GP:GP)^2)*GJ$10+1000*GJ$18,"")</f>
        <v/>
      </c>
      <c r="GQ16" s="2">
        <v>0.5</v>
      </c>
      <c r="GR16" t="str" cm="1">
        <f t="array" ref="GR16">IF($F16="紙壁",MIN(($G16-GS:GS)^2+($H16-GT:GT)^2+($I16-GU:GU)^2)*GQ$8+MIN((($H$2-$H16)+GV:GV)^2+(($I$2-$I16)+GW:GW)^2)*GQ$10+1000*GQ$18,"")</f>
        <v/>
      </c>
      <c r="GX16" s="2">
        <v>0.1</v>
      </c>
      <c r="GY16" t="str" cm="1">
        <f t="array" ref="GY16">IF($F16="聖玉",MIN(($G16-GZ:GZ)^2+($H16-HA:HA)^2+($I16-HB:HB)^2)*GX$8+MIN((($H$2-$H16)+HC:HC)^2+(($I$2-$I16)+HD:HD)^2)*GX$10+1000*GX$18,"")</f>
        <v/>
      </c>
      <c r="HE16" s="2">
        <v>0.5</v>
      </c>
      <c r="HF16" t="str" cm="1">
        <f t="array" ref="HF16">IF($F16="ターボ",MIN(($G16-HG:HG)^2+($H16-HH:HH)^2+($I16-HI:HI)^2)*HE$8+MIN((($H$2-$H16)+HJ:HJ)^2+(($I$2-$I16)+HK:HK)^2)*HE$10+10000,"")</f>
        <v/>
      </c>
      <c r="HL16" s="2">
        <v>0.5</v>
      </c>
      <c r="HM16" t="str" cm="1">
        <f t="array" ref="HM16">IF($F16="采玉",MIN(($G16-HN:HN)^2+($H16-HO:HO)^2+($I16-HP:HP)^2)*HL$8+MIN((($H$2-$H16)+HQ:HQ)^2+(($I$2-$I16)+HR:HR)^2)*HL$10+1000*HL$18,"")</f>
        <v/>
      </c>
      <c r="HS16" s="2">
        <v>0.5</v>
      </c>
      <c r="HT16" t="str" cm="1">
        <f t="array" ref="HT16">IF($F16="繕玉",MIN(($G16-HU:HU)^2+($H16-HV:HV)^2+($I16-HW:HW)^2)*HS$8+MIN((($H$2-$H16)+HX:HX)^2+(($I$2-$I16)+HY:HY)^2)*HS$10+1000*HS$18,"")</f>
        <v/>
      </c>
      <c r="HZ16" s="2">
        <v>0.1</v>
      </c>
      <c r="IA16" t="str" cm="1">
        <f t="array" ref="IA16">IF($F16="贄玉",MIN(($G16-IB:IB)^2+($H16-IC:IC)^2+($I16-ID:ID)^2)*HZ$8+MIN((($H$2-$H16)+IE:IE)^2+(($I$2-$I16)+IF:IF)^2)*HZ$10+1000*HZ$18,"")</f>
        <v/>
      </c>
      <c r="IG16" s="2">
        <v>1</v>
      </c>
      <c r="IH16" t="str" cm="1">
        <f t="array" ref="IH16">IF($F16="弾玉",MIN(($G16-II:II)^2+($H16-IJ:IJ)^2+($I16-IK:IK)^2)*IG$8+MIN((($H$2-$H16)+IL:IL)^2+(($I$2-$I16)+IM:IM)^2)*IG$10+1000*IG$18,"")</f>
        <v/>
      </c>
      <c r="IN16" s="2">
        <v>0.5</v>
      </c>
      <c r="IO16" t="str" cm="1">
        <f t="array" ref="IO16">IF($F16="石壁",MIN(($G16-IP:IP)^2+($H16-IQ:IQ)^2+($I16-IR:IR)^2)*IN$8+MIN((($H$2-$H16)+IS:IS)^2+(($I$2-$I16)+IT:IT)^2)*IN$10+1000*IN$18,"")</f>
        <v/>
      </c>
    </row>
    <row r="17" spans="1:249" x14ac:dyDescent="0.55000000000000004">
      <c r="A17" t="s">
        <v>8</v>
      </c>
      <c r="F17" s="1" t="str" cm="1">
        <f t="array" ref="F17">INDEX(N:N,ROW()*6-11)</f>
        <v>木壁</v>
      </c>
      <c r="G17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7" s="1">
        <f>ROUND((RIGHT((SUM(INDEX($N:$N,ROW()*6-10):INDEX($N:$N,ROW()*6-6))-16020),6)-RIGHT((SUM(INDEX($N:$N,ROW()*6-10):INDEX($N:$N,ROW()*6-6))-16020),3))/1000,3)</f>
        <v>348</v>
      </c>
      <c r="I17" s="1">
        <f>ROUND((RIGHT((SUM(INDEX($N:$N,ROW()*6-10):INDEX($N:$N,ROW()*6-6))-16020),3)),3)</f>
        <v>332</v>
      </c>
      <c r="K17">
        <v>17</v>
      </c>
      <c r="L17">
        <f t="shared" si="1"/>
        <v>1</v>
      </c>
      <c r="M17" t="str">
        <f t="shared" si="0"/>
        <v>b</v>
      </c>
      <c r="N17">
        <f>IF(EXACT(M17,$A$1)=TRUE,0,IF(EXACT(M17,$A$2)=TRUE,1,IF(EXACT(M17,$A$3)=TRUE,2,IF(EXACT(M17,$A$4)=TRUE,3,IF(EXACT(M17,$A$5)=TRUE,4,IF(EXACT(M17,$A$6)=TRUE,5,IF(EXACT(M17,$A$7)=TRUE,6,IF(EXACT(M17,$A$8)=TRUE,7,IF(EXACT(M17,$A$9)=TRUE,8,IF(EXACT(M17,$A$10)=TRUE,9,IF(EXACT(M17,$A$11)=TRUE,10,IF(EXACT(M17,$A$12)=TRUE,11,IF(EXACT(M17,$A$13)=TRUE,12,IF(EXACT(M17,$A$14)=TRUE,13,IF(EXACT(M17,$A$15)=TRUE,14,IF(EXACT(M17,$A$16)=TRUE,15,IF(EXACT(M17,$A$17)=TRUE,16,IF(EXACT(M17,$A$18)=TRUE,17,IF(EXACT(M17,$A$19)=TRUE,18,IF(EXACT(M17,$A$20)=TRUE,19,IF(EXACT(M17,$A$21)=TRUE,20,IF(EXACT(M17,$A$22)=TRUE,21,IF(EXACT(M17,$A$23)=TRUE,22,IF(EXACT(M17,$A$24)=TRUE,23,IF(EXACT(M17,$A$25)=TRUE,24,IF(EXACT(M17,$A$26)=TRUE,25,IF(EXACT(M17,$A$27)=TRUE,26,IF(EXACT(M17,$A$28)=TRUE,27,IF(EXACT(M17,$A$29)=TRUE,28,IF(EXACT(M17,$A$30)=TRUE,29,IF(EXACT(M17,$A$31)=TRUE,30,IF(EXACT(M17,$A$32)=TRUE,31,IF(EXACT(M17,$A$33)=TRUE,32,IF(EXACT(M17,$A$34)=TRUE,33,IF(EXACT(M17,$A$35)=TRUE,34,IF(EXACT(M17,$A$36)=TRUE,35,IF(EXACT(M17,$A$37)=TRUE,36,IF(EXACT(M17,$A$38)=TRUE,37,IF(EXACT(M17,$A$39)=TRUE,38,IF(EXACT(M17,$A$40)=TRUE,39,IF(EXACT(M17,$A$41)=TRUE,40,IF(EXACT(M17,$A$42)=TRUE,41,IF(EXACT(M17,$A$43)=TRUE,42,IF(EXACT(M17,$A$44)=TRUE,43,IF(EXACT(M17,$A$45)=TRUE,44,IF(EXACT(M17,$A$46)=TRUE,45,IF(EXACT(M17,$A$47)=TRUE,46,IF(EXACT(M17,$A$48)=TRUE,47,IF(EXACT(M17,$A$49)=TRUE,48,IF(EXACT(M17,$A$50)=TRUE,49,IF(EXACT(M17,$A$51)=TRUE,50,IF(EXACT(M17,$A$52)=TRUE,51,IF(EXACT(M17,$A$53)=TRUE,52,IF(EXACT(M17,$A$54)=TRUE,53,IF(EXACT(M17,$A$55)=TRUE,54,IF(EXACT(M17,$A$56)=TRUE,55,IF(EXACT(M17,$A$57)=TRUE,56,IF(EXACT(M17,$A$58)=TRUE,57,IF(EXACT(M17,$A$59)=TRUE,58,IF(EXACT(M17,$A$60)=TRUE,59,IF(EXACT(M17,$A$61)=TRUE,60,IF(EXACT(M17,$A$62)=TRUE,61))))))))))))))))))))))))))))))))))))))))))))))))))))))))))))))*61^$L17</f>
        <v>671</v>
      </c>
      <c r="X17" s="2" t="s">
        <v>161</v>
      </c>
      <c r="Y17" t="str" cm="1">
        <f t="array" ref="Y17">IF($F17="砲玉",MIN(($G17-Z:Z)^2+($H17-AA:AA)^2+($I17-AB:AB)^2)*X$8+MIN((($H$2-$H17)+AC:AC)^2+(($I$2-$I17)+AD:AD)^2)*X$10+1000*X$18,"")</f>
        <v/>
      </c>
      <c r="AE17" s="2" t="s">
        <v>161</v>
      </c>
      <c r="AF17" t="str" cm="1">
        <f t="array" ref="AF17">IF($F17="薙玉",MIN(($G17-AG:AG)^2+($H17-AH:AH)^2+($I17-AI:AI)^2)*AE$8+MIN((($H$2-$H17)+AJ:AJ)^2+(($I$2-$I17)+AK:AK)^2)*AE$10+1000*AE$18,"")</f>
        <v/>
      </c>
      <c r="AL17" s="2" t="s">
        <v>161</v>
      </c>
      <c r="AM17" t="str" cm="1">
        <f t="array" ref="AM17">IF($F17="壁玉",MIN(($G17-AN:AN)^2+($H17-AO:AO)^2+($I17-AP:AP)^2)*AL$8+MIN((($H$2-$H17)+AQ:AQ)^2+(($I$2-$I17)+AR:AR)^2)*AL$10+1000*AL$18,"")</f>
        <v/>
      </c>
      <c r="AS17" s="2" t="s">
        <v>161</v>
      </c>
      <c r="AT17" t="str" cm="1">
        <f t="array" ref="AT17">IF($F17="弩玉",MIN(($G17-AU:AU)^2+($H17-AV:AV)^2+($I17-AW:AW)^2)*AS$8+MIN((($H$2-$H17)+AX:AX)^2+(($I$2-$I17)+AY:AY)^2)*AS$10+1000*AS$18,"")</f>
        <v/>
      </c>
      <c r="AZ17" s="2" t="s">
        <v>161</v>
      </c>
      <c r="BA17" t="str" cm="1">
        <f t="array" ref="BA17">IF($F17="ジェット",MIN(($G17-BB:BB)^2+($H17-BC:BC)^2+($I17-BD:BD)^2)*AZ$8+MIN((($H$2-$H17)+BE:BE)^2+(($I$2-$I17)+BF:BF)^2)*AZ$10+1000*AZ$18,"")</f>
        <v/>
      </c>
      <c r="BG17" s="2" t="s">
        <v>161</v>
      </c>
      <c r="BH17" t="str" cm="1">
        <f t="array" ref="BH17">IF($F17="導玉",MIN(($G17-BI:BI)^2+($H17-BJ:BJ)^2+($I17-BK:BK)^2)*BG$8+MIN((($H$2-$H17)+BL:BL)^2+(($I$2-$I17)+BM:BM)^2)*BG$10+1000*BG$18,"")</f>
        <v/>
      </c>
      <c r="BN17" s="2" t="s">
        <v>161</v>
      </c>
      <c r="BO17" cm="1">
        <f t="array" ref="BO17">IF($F17="木壁",MIN(($G17-BP:BP)^2+($H17-BQ:BQ)^2+($I17-BR:BR)^2)*BN$8+MIN((($H$2-$H17)+BS:BS)^2+(($I$2-$I17)+BT:BT)^2)*BN$10+1000*BN$18,"")</f>
        <v>1740</v>
      </c>
      <c r="BU17" s="2" t="s">
        <v>161</v>
      </c>
      <c r="BV17" t="str" cm="1">
        <f t="array" ref="BV17">IF($F17="遠壁",MIN(($G17-BW:BW)^2+($H17-BX:BX)^2+($I17-BY:BY)^2)*BU$8+MIN((($H$2-$H17)+BZ:BZ)^2+(($I$2-$I17)+CA:CA)^2)*BU$10+1000*BU$18,"")</f>
        <v/>
      </c>
      <c r="CB17" s="2" t="s">
        <v>161</v>
      </c>
      <c r="CC17" t="str" cm="1">
        <f t="array" ref="CC17">IF($F17="魔玉",MIN(($G17-CD:CD)^2+($H17-CE:CE)^2+($I17-CF:CF)^2)*CB$8+MIN((($H$2-$H17)+CG:CG)^2+(($I$2-$I17)+CH:CH)^2)*CB$10+1000*CB$18,"")</f>
        <v/>
      </c>
      <c r="CI17" s="2" t="s">
        <v>161</v>
      </c>
      <c r="CJ17" t="str" cm="1">
        <f t="array" ref="CJ17">IF($F17="核玉",MIN(($G17-CK:CK)^2+($H17-CL:CL)^2+($I17-CM:CM)^2)*CI$8+MIN((($H$2-$H17)+CN:CN)^2+(($I$2-$I17)+CO:CO)^2)*CI$10+1000*CI$18,"")</f>
        <v/>
      </c>
      <c r="CP17" s="2" t="s">
        <v>161</v>
      </c>
      <c r="CQ17" t="str" cm="1">
        <f t="array" ref="CQ17">IF($F17="癒玉",MIN(($G17-CR:CR)^2+($H17-CS:CS)^2+($I17-CT:CT)^2)*CP$8+MIN((($H$2-$H17)+CU:CU)^2+(($I$2-$I17)+CV:CV)^2)*CP$10+1000*CP$18,"")</f>
        <v/>
      </c>
      <c r="CW17" s="2" t="s">
        <v>161</v>
      </c>
      <c r="CX17" t="str" cm="1">
        <f t="array" ref="CX17">IF($F17="盾玉",MIN(($G17-CY:CY)^2+($H17-CZ:CZ)^2+($I17-DA:DA)^2)*CW$8+MIN((($H$2-$H17)+DB:DB)^2+(($I$2-$I17)+DC:DC)^2)*CW$10+1000*CW$18,"")</f>
        <v/>
      </c>
      <c r="DD17" s="2" t="s">
        <v>161</v>
      </c>
      <c r="DE17" t="str" cm="1">
        <f t="array" ref="DE17">IF($F17="射玉",MIN(($G17-DF:DF)^2+($H17-DG:DG)^2+($I17-DH:DH)^2)*DD$8+MIN((($H$2-$H17)+DI:DI)^2+(($I$2-$I17)+DJ:DJ)^2)*DD$10+1000*DD$18,"")</f>
        <v/>
      </c>
      <c r="DK17" s="2" t="s">
        <v>161</v>
      </c>
      <c r="DL17" t="str" cm="1">
        <f t="array" ref="DL17">IF($F17="近壁",MIN(($G17-DM:DM)^2+($H17-DN:DN)^2+($I17-DO:DO)^2)*DK$8+MIN((($H$2-$H17)+DP:DP)^2+(($I$2-$I17)+DQ:DQ)^2)*DK$10+1000*DK$18,"")</f>
        <v/>
      </c>
      <c r="DR17" s="2" t="s">
        <v>161</v>
      </c>
      <c r="DS17" t="str" cm="1">
        <f t="array" ref="DS17">IF($F17="忍玉",MIN(($G17-DT:DT)^2+($H17-DU:DU)^2+($I17-DV:DV)^2)*DR$8+MIN((($H$2-$H17)+DW:DW)^2+(($I$2-$I17)+DX:DX)^2)*DR$10+1000*DR$18,"")</f>
        <v/>
      </c>
      <c r="DY17" s="2" t="s">
        <v>161</v>
      </c>
      <c r="DZ17" t="str" cm="1">
        <f t="array" ref="DZ17">IF($F17="界玉",MIN(($G17-EA:EA)^2+($H17-EB:EB)^2+($I17-EC:EC)^2)*DY$8+MIN((($H$2-$H17)+ED:ED)^2+(($I$2-$I17)+EE:EE)^2)*DY$10+1000*DY$18,"")</f>
        <v/>
      </c>
      <c r="EF17" s="2" t="s">
        <v>161</v>
      </c>
      <c r="EG17" t="str" cm="1">
        <f t="array" ref="EG17">IF($F17="戦玉",MIN(($G17-EH:EH)^2+($H17-EI:EI)^2+($I17-EJ:EJ)^2)*EF$8+MIN((($H$2-$H17)+EK:EK)^2+(($I$2-$I17)+EL:EL)^2)*EF$10+1000*EF$18,"")</f>
        <v/>
      </c>
      <c r="EM17" s="2" t="s">
        <v>161</v>
      </c>
      <c r="EN17" t="str" cm="1">
        <f t="array" ref="EN17">IF($F17="弓玉",MIN(($G17-EO:EO)^2+($H17-EP:EP)^2+($I17-EQ:EQ)^2)*EM$8+MIN((($H$2-$H17)+ER:ER)^2+(($I$2-$I17)+ES:ES)^2)*EM$10+1000*EM$18,"")</f>
        <v/>
      </c>
      <c r="ET17" s="2" t="s">
        <v>161</v>
      </c>
      <c r="EU17" t="str" cm="1">
        <f t="array" ref="EU17">IF($F17="散玉",MIN(($G17-EV:EV)^2+($H17-EW:EW)^2+($I17-EX:EX)^2)*ET$8+MIN((($H$2-$H17)+EY:EY)^2+(($I$2-$I17)+EZ:EZ)^2)*ET$10+1000*ET$18,"")</f>
        <v/>
      </c>
      <c r="FA17" s="2" t="s">
        <v>161</v>
      </c>
      <c r="FB17" t="str" cm="1">
        <f t="array" ref="FB17">IF($F17="的玉",MIN(($G17-FC:FC)^2+($H17-FD:FD)^2+($I17-FE:FE)^2)*FA$8+MIN((($H$2-$H17)+FF:FF)^2+(($I$2-$I17)+FG:FG)^2)*FA$10+1000*FA$18,"")</f>
        <v/>
      </c>
      <c r="FH17" s="2" t="s">
        <v>161</v>
      </c>
      <c r="FI17" t="str" cm="1">
        <f t="array" ref="FI17">IF($F17="撃玉",MIN(($G17-FJ:FJ)^2+($H17-FK:FK)^2+($I17-FL:FL)^2)*FH$8+MIN((($H$2-$H17)+FM:FM)^2+(($I$2-$I17)+FN:FN)^2)*FH$10+1000*FH$18,"")</f>
        <v/>
      </c>
      <c r="FO17" s="2" t="s">
        <v>161</v>
      </c>
      <c r="FP17" t="str" cm="1">
        <f t="array" ref="FP17">IF($F17="槍玉",MIN(($G17-FQ:FQ)^2+($H17-FR:FR)^2+($I17-FS:FS)^2)*FO$8+MIN((($H$2-$H17)+FT:FT)^2+(($I$2-$I17)+FU:FU)^2)*FO$10+1000*FO$18,"")</f>
        <v/>
      </c>
      <c r="FV17" s="2" t="s">
        <v>161</v>
      </c>
      <c r="FW17" t="str" cm="1">
        <f t="array" ref="FW17">IF($F17="査玉",MIN(($G17-FX:FX)^2+($H17-FY:FY)^2+($I17-FZ:FZ)^2)*FV$8+MIN((($H$2-$H17)+GA:GA)^2+(($I$2-$I17)+GB:GB)^2)*FV$10+1000*FV$18,"")</f>
        <v/>
      </c>
      <c r="GC17" s="2" t="s">
        <v>161</v>
      </c>
      <c r="GD17" t="str" cm="1">
        <f t="array" ref="GD17">IF($F17="タゲ壁",MIN(($G17-GE:GE)^2+($H17-GF:GF)^2+($I17-GG:GG)^2)*GC$8+MIN((($H$2-$H17)+GH:GH)^2+(($I$2-$I17)+GI:GI)^2)*GC$10+1000*GC$18,"")</f>
        <v/>
      </c>
      <c r="GJ17" s="2" t="s">
        <v>161</v>
      </c>
      <c r="GK17" t="str" cm="1">
        <f t="array" ref="GK17">IF($F17="迎玉",MIN(($G17-GL:GL)^2+($H17-GM:GM)^2+($I17-GN:GN)^2)*GJ$8+MIN((($H$2-$H17)+GO:GO)^2+(($I$2-$I17)+GP:GP)^2)*GJ$10+1000*GJ$18,"")</f>
        <v/>
      </c>
      <c r="GQ17" s="2" t="s">
        <v>161</v>
      </c>
      <c r="GR17" t="str" cm="1">
        <f t="array" ref="GR17">IF($F17="紙壁",MIN(($G17-GS:GS)^2+($H17-GT:GT)^2+($I17-GU:GU)^2)*GQ$8+MIN((($H$2-$H17)+GV:GV)^2+(($I$2-$I17)+GW:GW)^2)*GQ$10+1000*GQ$18,"")</f>
        <v/>
      </c>
      <c r="GX17" s="2" t="s">
        <v>161</v>
      </c>
      <c r="GY17" t="str" cm="1">
        <f t="array" ref="GY17">IF($F17="聖玉",MIN(($G17-GZ:GZ)^2+($H17-HA:HA)^2+($I17-HB:HB)^2)*GX$8+MIN((($H$2-$H17)+HC:HC)^2+(($I$2-$I17)+HD:HD)^2)*GX$10+1000*GX$18,"")</f>
        <v/>
      </c>
      <c r="HE17" s="2" t="s">
        <v>161</v>
      </c>
      <c r="HF17" t="str" cm="1">
        <f t="array" ref="HF17">IF($F17="ターボ",MIN(($G17-HG:HG)^2+($H17-HH:HH)^2+($I17-HI:HI)^2)*HE$8+MIN((($H$2-$H17)+HJ:HJ)^2+(($I$2-$I17)+HK:HK)^2)*HE$10+10000,"")</f>
        <v/>
      </c>
      <c r="HL17" s="2" t="s">
        <v>161</v>
      </c>
      <c r="HM17" t="str" cm="1">
        <f t="array" ref="HM17">IF($F17="采玉",MIN(($G17-HN:HN)^2+($H17-HO:HO)^2+($I17-HP:HP)^2)*HL$8+MIN((($H$2-$H17)+HQ:HQ)^2+(($I$2-$I17)+HR:HR)^2)*HL$10+1000*HL$18,"")</f>
        <v/>
      </c>
      <c r="HS17" s="2" t="s">
        <v>161</v>
      </c>
      <c r="HT17" t="str" cm="1">
        <f t="array" ref="HT17">IF($F17="繕玉",MIN(($G17-HU:HU)^2+($H17-HV:HV)^2+($I17-HW:HW)^2)*HS$8+MIN((($H$2-$H17)+HX:HX)^2+(($I$2-$I17)+HY:HY)^2)*HS$10+1000*HS$18,"")</f>
        <v/>
      </c>
      <c r="HZ17" s="2" t="s">
        <v>161</v>
      </c>
      <c r="IA17" t="str" cm="1">
        <f t="array" ref="IA17">IF($F17="贄玉",MIN(($G17-IB:IB)^2+($H17-IC:IC)^2+($I17-ID:ID)^2)*HZ$8+MIN((($H$2-$H17)+IE:IE)^2+(($I$2-$I17)+IF:IF)^2)*HZ$10+1000*HZ$18,"")</f>
        <v/>
      </c>
      <c r="IG17" s="2" t="s">
        <v>161</v>
      </c>
      <c r="IH17" t="str" cm="1">
        <f t="array" ref="IH17">IF($F17="弾玉",MIN(($G17-II:II)^2+($H17-IJ:IJ)^2+($I17-IK:IK)^2)*IG$8+MIN((($H$2-$H17)+IL:IL)^2+(($I$2-$I17)+IM:IM)^2)*IG$10+1000*IG$18,"")</f>
        <v/>
      </c>
      <c r="IN17" s="2" t="s">
        <v>161</v>
      </c>
      <c r="IO17" t="str" cm="1">
        <f t="array" ref="IO17">IF($F17="石壁",MIN(($G17-IP:IP)^2+($H17-IQ:IQ)^2+($I17-IR:IR)^2)*IN$8+MIN((($H$2-$H17)+IS:IS)^2+(($I$2-$I17)+IT:IT)^2)*IN$10+1000*IN$18,"")</f>
        <v/>
      </c>
    </row>
    <row r="18" spans="1:249" x14ac:dyDescent="0.55000000000000004">
      <c r="A18" t="s">
        <v>9</v>
      </c>
      <c r="F18" s="1" t="str" cm="1">
        <f t="array" ref="F18">INDEX(N:N,ROW()*6-11)</f>
        <v>薙玉</v>
      </c>
      <c r="G18" s="1">
        <f>ROUND((RIGHT((SUM(INDEX($N:$N,ROW()*6-10):INDEX($N:$N,ROW()*6-6))-16020),9)-RIGHT((SUM(INDEX($N:$N,ROW()*6-10):INDEX($N:$N,ROW()*6-6))-16020),6)-RIGHT((SUM(INDEX($N:$N,ROW()*6-10):INDEX($N:$N,ROW()*6-6))-16020),3))/1000000,3)</f>
        <v>320</v>
      </c>
      <c r="H18" s="1">
        <f>ROUND((RIGHT((SUM(INDEX($N:$N,ROW()*6-10):INDEX($N:$N,ROW()*6-6))-16020),6)-RIGHT((SUM(INDEX($N:$N,ROW()*6-10):INDEX($N:$N,ROW()*6-6))-16020),3))/1000,3)</f>
        <v>338</v>
      </c>
      <c r="I18" s="1">
        <f>ROUND((RIGHT((SUM(INDEX($N:$N,ROW()*6-10):INDEX($N:$N,ROW()*6-6))-16020),3)),3)</f>
        <v>299</v>
      </c>
      <c r="K18">
        <v>18</v>
      </c>
      <c r="L18">
        <f t="shared" si="1"/>
        <v>0</v>
      </c>
      <c r="M18" t="str">
        <f t="shared" si="0"/>
        <v>6</v>
      </c>
      <c r="N18">
        <f>IF(EXACT(M18,$A$1)=TRUE,0,IF(EXACT(M18,$A$2)=TRUE,1,IF(EXACT(M18,$A$3)=TRUE,2,IF(EXACT(M18,$A$4)=TRUE,3,IF(EXACT(M18,$A$5)=TRUE,4,IF(EXACT(M18,$A$6)=TRUE,5,IF(EXACT(M18,$A$7)=TRUE,6,IF(EXACT(M18,$A$8)=TRUE,7,IF(EXACT(M18,$A$9)=TRUE,8,IF(EXACT(M18,$A$10)=TRUE,9,IF(EXACT(M18,$A$11)=TRUE,10,IF(EXACT(M18,$A$12)=TRUE,11,IF(EXACT(M18,$A$13)=TRUE,12,IF(EXACT(M18,$A$14)=TRUE,13,IF(EXACT(M18,$A$15)=TRUE,14,IF(EXACT(M18,$A$16)=TRUE,15,IF(EXACT(M18,$A$17)=TRUE,16,IF(EXACT(M18,$A$18)=TRUE,17,IF(EXACT(M18,$A$19)=TRUE,18,IF(EXACT(M18,$A$20)=TRUE,19,IF(EXACT(M18,$A$21)=TRUE,20,IF(EXACT(M18,$A$22)=TRUE,21,IF(EXACT(M18,$A$23)=TRUE,22,IF(EXACT(M18,$A$24)=TRUE,23,IF(EXACT(M18,$A$25)=TRUE,24,IF(EXACT(M18,$A$26)=TRUE,25,IF(EXACT(M18,$A$27)=TRUE,26,IF(EXACT(M18,$A$28)=TRUE,27,IF(EXACT(M18,$A$29)=TRUE,28,IF(EXACT(M18,$A$30)=TRUE,29,IF(EXACT(M18,$A$31)=TRUE,30,IF(EXACT(M18,$A$32)=TRUE,31,IF(EXACT(M18,$A$33)=TRUE,32,IF(EXACT(M18,$A$34)=TRUE,33,IF(EXACT(M18,$A$35)=TRUE,34,IF(EXACT(M18,$A$36)=TRUE,35,IF(EXACT(M18,$A$37)=TRUE,36,IF(EXACT(M18,$A$38)=TRUE,37,IF(EXACT(M18,$A$39)=TRUE,38,IF(EXACT(M18,$A$40)=TRUE,39,IF(EXACT(M18,$A$41)=TRUE,40,IF(EXACT(M18,$A$42)=TRUE,41,IF(EXACT(M18,$A$43)=TRUE,42,IF(EXACT(M18,$A$44)=TRUE,43,IF(EXACT(M18,$A$45)=TRUE,44,IF(EXACT(M18,$A$46)=TRUE,45,IF(EXACT(M18,$A$47)=TRUE,46,IF(EXACT(M18,$A$48)=TRUE,47,IF(EXACT(M18,$A$49)=TRUE,48,IF(EXACT(M18,$A$50)=TRUE,49,IF(EXACT(M18,$A$51)=TRUE,50,IF(EXACT(M18,$A$52)=TRUE,51,IF(EXACT(M18,$A$53)=TRUE,52,IF(EXACT(M18,$A$54)=TRUE,53,IF(EXACT(M18,$A$55)=TRUE,54,IF(EXACT(M18,$A$56)=TRUE,55,IF(EXACT(M18,$A$57)=TRUE,56,IF(EXACT(M18,$A$58)=TRUE,57,IF(EXACT(M18,$A$59)=TRUE,58,IF(EXACT(M18,$A$60)=TRUE,59,IF(EXACT(M18,$A$61)=TRUE,60,IF(EXACT(M18,$A$62)=TRUE,61))))))))))))))))))))))))))))))))))))))))))))))))))))))))))))))*61^$L18</f>
        <v>6</v>
      </c>
      <c r="X18" s="2">
        <v>1</v>
      </c>
      <c r="Y18" t="str" cm="1">
        <f t="array" ref="Y18">IF($F18="砲玉",MIN(($G18-Z:Z)^2+($H18-AA:AA)^2+($I18-AB:AB)^2)*X$8+MIN((($H$2-$H18)+AC:AC)^2+(($I$2-$I18)+AD:AD)^2)*X$10+1000*X$18,"")</f>
        <v/>
      </c>
      <c r="AE18" s="2">
        <v>1</v>
      </c>
      <c r="AF18" cm="1">
        <f t="array" ref="AF18">IF($F18="薙玉",MIN(($G18-AG:AG)^2+($H18-AH:AH)^2+($I18-AI:AI)^2)*AE$8+MIN((($H$2-$H18)+AJ:AJ)^2+(($I$2-$I18)+AK:AK)^2)*AE$10+1000*AE$18,"")</f>
        <v>2665</v>
      </c>
      <c r="AL18" s="2">
        <v>0.25</v>
      </c>
      <c r="AM18" t="str" cm="1">
        <f t="array" ref="AM18">IF($F18="壁玉",MIN(($G18-AN:AN)^2+($H18-AO:AO)^2+($I18-AP:AP)^2)*AL$8+MIN((($H$2-$H18)+AQ:AQ)^2+(($I$2-$I18)+AR:AR)^2)*AL$10+1000*AL$18,"")</f>
        <v/>
      </c>
      <c r="AS18" s="2">
        <v>1</v>
      </c>
      <c r="AT18" t="str" cm="1">
        <f t="array" ref="AT18">IF($F18="弩玉",MIN(($G18-AU:AU)^2+($H18-AV:AV)^2+($I18-AW:AW)^2)*AS$8+MIN((($H$2-$H18)+AX:AX)^2+(($I$2-$I18)+AY:AY)^2)*AS$10+1000*AS$18,"")</f>
        <v/>
      </c>
      <c r="AZ18" s="2">
        <v>1</v>
      </c>
      <c r="BA18" t="str" cm="1">
        <f t="array" ref="BA18">IF($F18="ジェット",MIN(($G18-BB:BB)^2+($H18-BC:BC)^2+($I18-BD:BD)^2)*AZ$8+MIN((($H$2-$H18)+BE:BE)^2+(($I$2-$I18)+BF:BF)^2)*AZ$10+1000*AZ$18,"")</f>
        <v/>
      </c>
      <c r="BG18" s="2">
        <v>1</v>
      </c>
      <c r="BH18" t="str" cm="1">
        <f t="array" ref="BH18">IF($F18="導玉",MIN(($G18-BI:BI)^2+($H18-BJ:BJ)^2+($I18-BK:BK)^2)*BG$8+MIN((($H$2-$H18)+BL:BL)^2+(($I$2-$I18)+BM:BM)^2)*BG$10+1000*BG$18,"")</f>
        <v/>
      </c>
      <c r="BN18" s="2">
        <v>1</v>
      </c>
      <c r="BO18" t="str" cm="1">
        <f t="array" ref="BO18">IF($F18="木壁",MIN(($G18-BP:BP)^2+($H18-BQ:BQ)^2+($I18-BR:BR)^2)*BN$8+MIN((($H$2-$H18)+BS:BS)^2+(($I$2-$I18)+BT:BT)^2)*BN$10+1000*BN$18,"")</f>
        <v/>
      </c>
      <c r="BU18" s="2">
        <v>1</v>
      </c>
      <c r="BV18" t="str" cm="1">
        <f t="array" ref="BV18">IF($F18="遠壁",MIN(($G18-BW:BW)^2+($H18-BX:BX)^2+($I18-BY:BY)^2)*BU$8+MIN((($H$2-$H18)+BZ:BZ)^2+(($I$2-$I18)+CA:CA)^2)*BU$10+1000*BU$18,"")</f>
        <v/>
      </c>
      <c r="CB18" s="2">
        <v>0.25</v>
      </c>
      <c r="CC18" t="str" cm="1">
        <f t="array" ref="CC18">IF($F18="魔玉",MIN(($G18-CD:CD)^2+($H18-CE:CE)^2+($I18-CF:CF)^2)*CB$8+MIN((($H$2-$H18)+CG:CG)^2+(($I$2-$I18)+CH:CH)^2)*CB$10+1000*CB$18,"")</f>
        <v/>
      </c>
      <c r="CI18" s="2">
        <v>1</v>
      </c>
      <c r="CJ18" t="str" cm="1">
        <f t="array" ref="CJ18">IF($F18="核玉",MIN(($G18-CK:CK)^2+($H18-CL:CL)^2+($I18-CM:CM)^2)*CI$8+MIN((($H$2-$H18)+CN:CN)^2+(($I$2-$I18)+CO:CO)^2)*CI$10+1000*CI$18,"")</f>
        <v/>
      </c>
      <c r="CP18" s="2">
        <v>0.5</v>
      </c>
      <c r="CQ18" t="str" cm="1">
        <f t="array" ref="CQ18">IF($F18="癒玉",MIN(($G18-CR:CR)^2+($H18-CS:CS)^2+($I18-CT:CT)^2)*CP$8+MIN((($H$2-$H18)+CU:CU)^2+(($I$2-$I18)+CV:CV)^2)*CP$10+1000*CP$18,"")</f>
        <v/>
      </c>
      <c r="CW18" s="2">
        <v>0.5</v>
      </c>
      <c r="CX18" t="str" cm="1">
        <f t="array" ref="CX18">IF($F18="盾玉",MIN(($G18-CY:CY)^2+($H18-CZ:CZ)^2+($I18-DA:DA)^2)*CW$8+MIN((($H$2-$H18)+DB:DB)^2+(($I$2-$I18)+DC:DC)^2)*CW$10+1000*CW$18,"")</f>
        <v/>
      </c>
      <c r="DD18" s="2">
        <v>0.5</v>
      </c>
      <c r="DE18" t="str" cm="1">
        <f t="array" ref="DE18">IF($F18="射玉",MIN(($G18-DF:DF)^2+($H18-DG:DG)^2+($I18-DH:DH)^2)*DD$8+MIN((($H$2-$H18)+DI:DI)^2+(($I$2-$I18)+DJ:DJ)^2)*DD$10+1000*DD$18,"")</f>
        <v/>
      </c>
      <c r="DK18" s="2">
        <v>0.5</v>
      </c>
      <c r="DL18" t="str" cm="1">
        <f t="array" ref="DL18">IF($F18="近壁",MIN(($G18-DM:DM)^2+($H18-DN:DN)^2+($I18-DO:DO)^2)*DK$8+MIN((($H$2-$H18)+DP:DP)^2+(($I$2-$I18)+DQ:DQ)^2)*DK$10+1000*DK$18,"")</f>
        <v/>
      </c>
      <c r="DR18" s="2">
        <v>0.25</v>
      </c>
      <c r="DS18" t="str" cm="1">
        <f t="array" ref="DS18">IF($F18="忍玉",MIN(($G18-DT:DT)^2+($H18-DU:DU)^2+($I18-DV:DV)^2)*DR$8+MIN((($H$2-$H18)+DW:DW)^2+(($I$2-$I18)+DX:DX)^2)*DR$10+1000*DR$18,"")</f>
        <v/>
      </c>
      <c r="DY18" s="2">
        <v>1</v>
      </c>
      <c r="DZ18" t="str" cm="1">
        <f t="array" ref="DZ18">IF($F18="界玉",MIN(($G18-EA:EA)^2+($H18-EB:EB)^2+($I18-EC:EC)^2)*DY$8+MIN((($H$2-$H18)+ED:ED)^2+(($I$2-$I18)+EE:EE)^2)*DY$10+1000*DY$18,"")</f>
        <v/>
      </c>
      <c r="EF18" s="2">
        <v>0.25</v>
      </c>
      <c r="EG18" t="str" cm="1">
        <f t="array" ref="EG18">IF($F18="戦玉",MIN(($G18-EH:EH)^2+($H18-EI:EI)^2+($I18-EJ:EJ)^2)*EF$8+MIN((($H$2-$H18)+EK:EK)^2+(($I$2-$I18)+EL:EL)^2)*EF$10+1000*EF$18,"")</f>
        <v/>
      </c>
      <c r="EM18" s="2">
        <v>1</v>
      </c>
      <c r="EN18" t="str" cm="1">
        <f t="array" ref="EN18">IF($F18="弓玉",MIN(($G18-EO:EO)^2+($H18-EP:EP)^2+($I18-EQ:EQ)^2)*EM$8+MIN((($H$2-$H18)+ER:ER)^2+(($I$2-$I18)+ES:ES)^2)*EM$10+1000*EM$18,"")</f>
        <v/>
      </c>
      <c r="ET18" s="2">
        <v>1</v>
      </c>
      <c r="EU18" t="str" cm="1">
        <f t="array" ref="EU18">IF($F18="散玉",MIN(($G18-EV:EV)^2+($H18-EW:EW)^2+($I18-EX:EX)^2)*ET$8+MIN((($H$2-$H18)+EY:EY)^2+(($I$2-$I18)+EZ:EZ)^2)*ET$10+1000*ET$18,"")</f>
        <v/>
      </c>
      <c r="FA18" s="2">
        <v>1</v>
      </c>
      <c r="FB18" t="str" cm="1">
        <f t="array" ref="FB18">IF($F18="的玉",MIN(($G18-FC:FC)^2+($H18-FD:FD)^2+($I18-FE:FE)^2)*FA$8+MIN((($H$2-$H18)+FF:FF)^2+(($I$2-$I18)+FG:FG)^2)*FA$10+1000*FA$18,"")</f>
        <v/>
      </c>
      <c r="FH18" s="2">
        <v>0.5</v>
      </c>
      <c r="FI18" t="str" cm="1">
        <f t="array" ref="FI18">IF($F18="撃玉",MIN(($G18-FJ:FJ)^2+($H18-FK:FK)^2+($I18-FL:FL)^2)*FH$8+MIN((($H$2-$H18)+FM:FM)^2+(($I$2-$I18)+FN:FN)^2)*FH$10+1000*FH$18,"")</f>
        <v/>
      </c>
      <c r="FO18" s="2">
        <v>1</v>
      </c>
      <c r="FP18" t="str" cm="1">
        <f t="array" ref="FP18">IF($F18="槍玉",MIN(($G18-FQ:FQ)^2+($H18-FR:FR)^2+($I18-FS:FS)^2)*FO$8+MIN((($H$2-$H18)+FT:FT)^2+(($I$2-$I18)+FU:FU)^2)*FO$10+1000*FO$18,"")</f>
        <v/>
      </c>
      <c r="FV18" s="2">
        <v>0.25</v>
      </c>
      <c r="FW18" t="str" cm="1">
        <f t="array" ref="FW18">IF($F18="査玉",MIN(($G18-FX:FX)^2+($H18-FY:FY)^2+($I18-FZ:FZ)^2)*FV$8+MIN((($H$2-$H18)+GA:GA)^2+(($I$2-$I18)+GB:GB)^2)*FV$10+1000*FV$18,"")</f>
        <v/>
      </c>
      <c r="GC18" s="2">
        <v>0.25</v>
      </c>
      <c r="GD18" t="str" cm="1">
        <f t="array" ref="GD18">IF($F18="タゲ壁",MIN(($G18-GE:GE)^2+($H18-GF:GF)^2+($I18-GG:GG)^2)*GC$8+MIN((($H$2-$H18)+GH:GH)^2+(($I$2-$I18)+GI:GI)^2)*GC$10+1000*GC$18,"")</f>
        <v/>
      </c>
      <c r="GJ18" s="2">
        <v>0.5</v>
      </c>
      <c r="GK18" t="str" cm="1">
        <f t="array" ref="GK18">IF($F18="迎玉",MIN(($G18-GL:GL)^2+($H18-GM:GM)^2+($I18-GN:GN)^2)*GJ$8+MIN((($H$2-$H18)+GO:GO)^2+(($I$2-$I18)+GP:GP)^2)*GJ$10+1000*GJ$18,"")</f>
        <v/>
      </c>
      <c r="GQ18" s="2">
        <v>1</v>
      </c>
      <c r="GR18" t="str" cm="1">
        <f t="array" ref="GR18">IF($F18="紙壁",MIN(($G18-GS:GS)^2+($H18-GT:GT)^2+($I18-GU:GU)^2)*GQ$8+MIN((($H$2-$H18)+GV:GV)^2+(($I$2-$I18)+GW:GW)^2)*GQ$10+1000*GQ$18,"")</f>
        <v/>
      </c>
      <c r="GX18" s="2">
        <v>0.25</v>
      </c>
      <c r="GY18" t="str" cm="1">
        <f t="array" ref="GY18">IF($F18="聖玉",MIN(($G18-GZ:GZ)^2+($H18-HA:HA)^2+($I18-HB:HB)^2)*GX$8+MIN((($H$2-$H18)+HC:HC)^2+(($I$2-$I18)+HD:HD)^2)*GX$10+1000*GX$18,"")</f>
        <v/>
      </c>
      <c r="HE18" s="2">
        <v>1</v>
      </c>
      <c r="HF18" t="str" cm="1">
        <f t="array" ref="HF18">IF($F18="ターボ",MIN(($G18-HG:HG)^2+($H18-HH:HH)^2+($I18-HI:HI)^2)*HE$8+MIN((($H$2-$H18)+HJ:HJ)^2+(($I$2-$I18)+HK:HK)^2)*HE$10+10000,"")</f>
        <v/>
      </c>
      <c r="HL18" s="2">
        <v>1</v>
      </c>
      <c r="HM18" t="str" cm="1">
        <f t="array" ref="HM18">IF($F18="采玉",MIN(($G18-HN:HN)^2+($H18-HO:HO)^2+($I18-HP:HP)^2)*HL$8+MIN((($H$2-$H18)+HQ:HQ)^2+(($I$2-$I18)+HR:HR)^2)*HL$10+1000*HL$18,"")</f>
        <v/>
      </c>
      <c r="HS18" s="2">
        <v>0.5</v>
      </c>
      <c r="HT18" t="str" cm="1">
        <f t="array" ref="HT18">IF($F18="繕玉",MIN(($G18-HU:HU)^2+($H18-HV:HV)^2+($I18-HW:HW)^2)*HS$8+MIN((($H$2-$H18)+HX:HX)^2+(($I$2-$I18)+HY:HY)^2)*HS$10+1000*HS$18,"")</f>
        <v/>
      </c>
      <c r="HZ18" s="2">
        <v>1</v>
      </c>
      <c r="IA18" t="str" cm="1">
        <f t="array" ref="IA18">IF($F18="贄玉",MIN(($G18-IB:IB)^2+($H18-IC:IC)^2+($I18-ID:ID)^2)*HZ$8+MIN((($H$2-$H18)+IE:IE)^2+(($I$2-$I18)+IF:IF)^2)*HZ$10+1000*HZ$18,"")</f>
        <v/>
      </c>
      <c r="IG18" s="2">
        <v>0.5</v>
      </c>
      <c r="IH18" t="str" cm="1">
        <f t="array" ref="IH18">IF($F18="弾玉",MIN(($G18-II:II)^2+($H18-IJ:IJ)^2+($I18-IK:IK)^2)*IG$8+MIN((($H$2-$H18)+IL:IL)^2+(($I$2-$I18)+IM:IM)^2)*IG$10+1000*IG$18,"")</f>
        <v/>
      </c>
      <c r="IN18" s="2">
        <v>1</v>
      </c>
      <c r="IO18" t="str" cm="1">
        <f t="array" ref="IO18">IF($F18="石壁",MIN(($G18-IP:IP)^2+($H18-IQ:IQ)^2+($I18-IR:IR)^2)*IN$8+MIN((($H$2-$H18)+IS:IS)^2+(($I$2-$I18)+IT:IT)^2)*IN$10+1000*IN$18,"")</f>
        <v/>
      </c>
    </row>
    <row r="19" spans="1:249" x14ac:dyDescent="0.55000000000000004">
      <c r="A19" t="s">
        <v>10</v>
      </c>
      <c r="F19" s="1" t="str" cm="1">
        <f t="array" ref="F19">INDEX(N:N,ROW()*6-11)</f>
        <v>薙玉</v>
      </c>
      <c r="G19" s="1">
        <f>ROUND((RIGHT((SUM(INDEX($N:$N,ROW()*6-10):INDEX($N:$N,ROW()*6-6))-16020),9)-RIGHT((SUM(INDEX($N:$N,ROW()*6-10):INDEX($N:$N,ROW()*6-6))-16020),6)-RIGHT((SUM(INDEX($N:$N,ROW()*6-10):INDEX($N:$N,ROW()*6-6))-16020),3))/1000000,3)</f>
        <v>320</v>
      </c>
      <c r="H19" s="1">
        <f>ROUND((RIGHT((SUM(INDEX($N:$N,ROW()*6-10):INDEX($N:$N,ROW()*6-6))-16020),6)-RIGHT((SUM(INDEX($N:$N,ROW()*6-10):INDEX($N:$N,ROW()*6-6))-16020),3))/1000,3)</f>
        <v>348</v>
      </c>
      <c r="I19" s="1">
        <f>ROUND((RIGHT((SUM(INDEX($N:$N,ROW()*6-10):INDEX($N:$N,ROW()*6-6))-16020),3)),3)</f>
        <v>299</v>
      </c>
      <c r="K19">
        <v>19</v>
      </c>
      <c r="L19">
        <f t="shared" si="1"/>
        <v>5</v>
      </c>
      <c r="M19" t="str">
        <f t="shared" si="0"/>
        <v>7</v>
      </c>
      <c r="N19" t="str">
        <f>IF(EXACT(M19,$A$1)=TRUE,"コア",IF(EXACT(M19,$A$2)=TRUE,"弓玉",IF(EXACT(M19,$A$3)=TRUE,"銃玉",IF(EXACT(M19,$A$4)=TRUE,"剣玉",IF(EXACT(M19,$A$5)=TRUE,"盾玉",IF(EXACT(M19,$A$6)=TRUE,"爆玉",IF(EXACT(M19,$A$7)=TRUE,"魔玉",IF(EXACT(M19,$A$8)=TRUE,"弩玉",IF(EXACT(M19,$A$9)=TRUE,"槍玉",IF(EXACT(M19,$A$10)=TRUE,"砲玉",IF(EXACT(M19,$A$11)=TRUE,"薙玉",IF(EXACT(M19,$A$12)=TRUE,"跳玉",IF(EXACT(M19,$A$13)=TRUE,"裂玉",IF(EXACT(M19,$A$14)=TRUE,"散玉",IF(EXACT(M19,$A$15)=TRUE,"狙玉",IF(EXACT(M19,$A$16)=TRUE,"浮玉",IF(EXACT(M19,$A$17)=TRUE,"導玉",IF(EXACT(M19,$A$18)=TRUE,"繕玉",IF(EXACT(M19,$A$19)=TRUE,"癒玉",IF(EXACT(M19,$A$20)=TRUE,"壁玉",IF(EXACT(M19,$A$21)=TRUE,"飛玉",IF(EXACT(M19,$A$22)=TRUE,"戦玉",IF(EXACT(M19,$A$23)=TRUE,"機玉",IF(EXACT(M19,$A$24)=TRUE,"変玉",IF(EXACT(M19,$A$25)=TRUE,"界玉",IF(EXACT(M19,$A$26)=TRUE,"木壁",IF(EXACT(M19,$A$27)=TRUE,"石壁",IF(EXACT(M19,$A$28)=TRUE,"紙壁",IF(EXACT(M19,$A$29)=TRUE,"鉄壁",IF(EXACT(M19,$A$30)=TRUE,"ジェット",IF(EXACT(M19,$A$31)=TRUE,"ターボ",IF(EXACT(M19,$A$32)=TRUE,"骨玉",IF(EXACT(M19,$A$33)=TRUE,"撃玉",IF(EXACT(M19,$A$34)=TRUE,"弾玉",IF(EXACT(M19,$A$35)=TRUE,"聖玉",IF(EXACT(M19,$A$36)=TRUE,"忍玉",IF(EXACT(M19,$A$37)=TRUE,"障玉",IF(EXACT(M19,$A$38)=TRUE,"花玉",IF(EXACT(M19,$A$39)=TRUE,"反玉",IF(EXACT(M19,$A$40)=TRUE,"押玉",IF(EXACT(M19,$A$41)=TRUE,"迎玉",IF(EXACT(M19,$A$42)=TRUE,"贄玉",IF(EXACT(M19,$A$43)=TRUE,"的玉",IF(EXACT(M19,$A$44)=TRUE,"墜玉",IF(EXACT(M19,$A$45)=TRUE,"箱玉",IF(EXACT(M19,$A$46)=TRUE,"闇玉",IF(EXACT(M19,$A$47)=TRUE,"旋玉",IF(EXACT(M19,$A$48)=TRUE,"采玉",IF(EXACT(M19,$A$49)=TRUE,"騎玉",IF(EXACT(M19,$A$50)=TRUE,"核玉",IF(EXACT(M19,$A$51)=TRUE,"射玉",IF(EXACT(M19,$A$52)=TRUE,"星玉",IF(EXACT(M19,$A$53)=TRUE,"梱玉",IF(EXACT(M19,$A$54)=TRUE,"貫玉",IF(EXACT(M19,$A$55)=TRUE,"査玉",IF(EXACT(M19,$A$56)=TRUE,"近壁",IF(EXACT(M19,$A$57)=TRUE,"遠壁",IF(EXACT(M19,$A$58)=TRUE,"広壁",IF(EXACT(M19,$A$59)=TRUE,"狭壁",IF(EXACT(M19,$A$60)=TRUE,"タゲ壁",IF(EXACT(M19,$A$61)=TRUE,"エレ壁")))))))))))))))))))))))))))))))))))))))))))))))))))))))))))))</f>
        <v>弩玉</v>
      </c>
      <c r="X19" s="2" t="s">
        <v>162</v>
      </c>
      <c r="Y19" t="str" cm="1">
        <f t="array" ref="Y19">IF($F19="砲玉",MIN(($G19-Z:Z)^2+($H19-AA:AA)^2+($I19-AB:AB)^2)*X$8+MIN((($H$2-$H19)+AC:AC)^2+(($I$2-$I19)+AD:AD)^2)*X$10+1000*X$18,"")</f>
        <v/>
      </c>
      <c r="AE19" s="2" t="s">
        <v>162</v>
      </c>
      <c r="AF19" cm="1">
        <f t="array" ref="AF19">IF($F19="薙玉",MIN(($G19-AG:AG)^2+($H19-AH:AH)^2+($I19-AI:AI)^2)*AE$8+MIN((($H$2-$H19)+AJ:AJ)^2+(($I$2-$I19)+AK:AK)^2)*AE$10+1000*AE$18,"")</f>
        <v>3245</v>
      </c>
      <c r="AL19" s="2" t="s">
        <v>162</v>
      </c>
      <c r="AM19" t="str" cm="1">
        <f t="array" ref="AM19">IF($F19="壁玉",MIN(($G19-AN:AN)^2+($H19-AO:AO)^2+($I19-AP:AP)^2)*AL$8+MIN((($H$2-$H19)+AQ:AQ)^2+(($I$2-$I19)+AR:AR)^2)*AL$10+1000*AL$18,"")</f>
        <v/>
      </c>
      <c r="AS19" s="2" t="s">
        <v>162</v>
      </c>
      <c r="AT19" t="str" cm="1">
        <f t="array" ref="AT19">IF($F19="弩玉",MIN(($G19-AU:AU)^2+($H19-AV:AV)^2+($I19-AW:AW)^2)*AS$8+MIN((($H$2-$H19)+AX:AX)^2+(($I$2-$I19)+AY:AY)^2)*AS$10+1000*AS$18,"")</f>
        <v/>
      </c>
      <c r="AZ19" s="2" t="s">
        <v>162</v>
      </c>
      <c r="BA19" t="str" cm="1">
        <f t="array" ref="BA19">IF($F19="ジェット",MIN(($G19-BB:BB)^2+($H19-BC:BC)^2+($I19-BD:BD)^2)*AZ$8+MIN((($H$2-$H19)+BE:BE)^2+(($I$2-$I19)+BF:BF)^2)*AZ$10+1000*AZ$18,"")</f>
        <v/>
      </c>
      <c r="BG19" s="2" t="s">
        <v>162</v>
      </c>
      <c r="BH19" t="str" cm="1">
        <f t="array" ref="BH19">IF($F19="導玉",MIN(($G19-BI:BI)^2+($H19-BJ:BJ)^2+($I19-BK:BK)^2)*BG$8+MIN((($H$2-$H19)+BL:BL)^2+(($I$2-$I19)+BM:BM)^2)*BG$10+1000*BG$18,"")</f>
        <v/>
      </c>
      <c r="BN19" s="2" t="s">
        <v>162</v>
      </c>
      <c r="BO19" t="str" cm="1">
        <f t="array" ref="BO19">IF($F19="木壁",MIN(($G19-BP:BP)^2+($H19-BQ:BQ)^2+($I19-BR:BR)^2)*BN$8+MIN((($H$2-$H19)+BS:BS)^2+(($I$2-$I19)+BT:BT)^2)*BN$10+1000*BN$18,"")</f>
        <v/>
      </c>
      <c r="BU19" s="2" t="s">
        <v>162</v>
      </c>
      <c r="BV19" t="str" cm="1">
        <f t="array" ref="BV19">IF($F19="遠壁",MIN(($G19-BW:BW)^2+($H19-BX:BX)^2+($I19-BY:BY)^2)*BU$8+MIN((($H$2-$H19)+BZ:BZ)^2+(($I$2-$I19)+CA:CA)^2)*BU$10+1000*BU$18,"")</f>
        <v/>
      </c>
      <c r="CB19" s="2" t="s">
        <v>162</v>
      </c>
      <c r="CC19" t="str" cm="1">
        <f t="array" ref="CC19">IF($F19="魔玉",MIN(($G19-CD:CD)^2+($H19-CE:CE)^2+($I19-CF:CF)^2)*CB$8+MIN((($H$2-$H19)+CG:CG)^2+(($I$2-$I19)+CH:CH)^2)*CB$10+1000*CB$18,"")</f>
        <v/>
      </c>
      <c r="CI19" s="2" t="s">
        <v>162</v>
      </c>
      <c r="CJ19" t="str" cm="1">
        <f t="array" ref="CJ19">IF($F19="核玉",MIN(($G19-CK:CK)^2+($H19-CL:CL)^2+($I19-CM:CM)^2)*CI$8+MIN((($H$2-$H19)+CN:CN)^2+(($I$2-$I19)+CO:CO)^2)*CI$10+1000*CI$18,"")</f>
        <v/>
      </c>
      <c r="CP19" s="2" t="s">
        <v>162</v>
      </c>
      <c r="CQ19" t="str" cm="1">
        <f t="array" ref="CQ19">IF($F19="癒玉",MIN(($G19-CR:CR)^2+($H19-CS:CS)^2+($I19-CT:CT)^2)*CP$8+MIN((($H$2-$H19)+CU:CU)^2+(($I$2-$I19)+CV:CV)^2)*CP$10+1000*CP$18,"")</f>
        <v/>
      </c>
      <c r="CW19" s="2" t="s">
        <v>162</v>
      </c>
      <c r="CX19" t="str" cm="1">
        <f t="array" ref="CX19">IF($F19="盾玉",MIN(($G19-CY:CY)^2+($H19-CZ:CZ)^2+($I19-DA:DA)^2)*CW$8+MIN((($H$2-$H19)+DB:DB)^2+(($I$2-$I19)+DC:DC)^2)*CW$10+1000*CW$18,"")</f>
        <v/>
      </c>
      <c r="DD19" s="2" t="s">
        <v>162</v>
      </c>
      <c r="DE19" t="str" cm="1">
        <f t="array" ref="DE19">IF($F19="射玉",MIN(($G19-DF:DF)^2+($H19-DG:DG)^2+($I19-DH:DH)^2)*DD$8+MIN((($H$2-$H19)+DI:DI)^2+(($I$2-$I19)+DJ:DJ)^2)*DD$10+1000*DD$18,"")</f>
        <v/>
      </c>
      <c r="DK19" s="2" t="s">
        <v>162</v>
      </c>
      <c r="DL19" t="str" cm="1">
        <f t="array" ref="DL19">IF($F19="近壁",MIN(($G19-DM:DM)^2+($H19-DN:DN)^2+($I19-DO:DO)^2)*DK$8+MIN((($H$2-$H19)+DP:DP)^2+(($I$2-$I19)+DQ:DQ)^2)*DK$10+1000*DK$18,"")</f>
        <v/>
      </c>
      <c r="DR19" s="2" t="s">
        <v>162</v>
      </c>
      <c r="DS19" t="str" cm="1">
        <f t="array" ref="DS19">IF($F19="忍玉",MIN(($G19-DT:DT)^2+($H19-DU:DU)^2+($I19-DV:DV)^2)*DR$8+MIN((($H$2-$H19)+DW:DW)^2+(($I$2-$I19)+DX:DX)^2)*DR$10+1000*DR$18,"")</f>
        <v/>
      </c>
      <c r="DY19" s="2" t="s">
        <v>162</v>
      </c>
      <c r="DZ19" t="str" cm="1">
        <f t="array" ref="DZ19">IF($F19="界玉",MIN(($G19-EA:EA)^2+($H19-EB:EB)^2+($I19-EC:EC)^2)*DY$8+MIN((($H$2-$H19)+ED:ED)^2+(($I$2-$I19)+EE:EE)^2)*DY$10+1000*DY$18,"")</f>
        <v/>
      </c>
      <c r="EF19" s="2" t="s">
        <v>162</v>
      </c>
      <c r="EG19" t="str" cm="1">
        <f t="array" ref="EG19">IF($F19="戦玉",MIN(($G19-EH:EH)^2+($H19-EI:EI)^2+($I19-EJ:EJ)^2)*EF$8+MIN((($H$2-$H19)+EK:EK)^2+(($I$2-$I19)+EL:EL)^2)*EF$10+1000*EF$18,"")</f>
        <v/>
      </c>
      <c r="EM19" s="2" t="s">
        <v>162</v>
      </c>
      <c r="EN19" t="str" cm="1">
        <f t="array" ref="EN19">IF($F19="弓玉",MIN(($G19-EO:EO)^2+($H19-EP:EP)^2+($I19-EQ:EQ)^2)*EM$8+MIN((($H$2-$H19)+ER:ER)^2+(($I$2-$I19)+ES:ES)^2)*EM$10+1000*EM$18,"")</f>
        <v/>
      </c>
      <c r="ET19" s="2" t="s">
        <v>162</v>
      </c>
      <c r="EU19" t="str" cm="1">
        <f t="array" ref="EU19">IF($F19="散玉",MIN(($G19-EV:EV)^2+($H19-EW:EW)^2+($I19-EX:EX)^2)*ET$8+MIN((($H$2-$H19)+EY:EY)^2+(($I$2-$I19)+EZ:EZ)^2)*ET$10+1000*ET$18,"")</f>
        <v/>
      </c>
      <c r="FA19" s="2" t="s">
        <v>162</v>
      </c>
      <c r="FB19" t="str" cm="1">
        <f t="array" ref="FB19">IF($F19="的玉",MIN(($G19-FC:FC)^2+($H19-FD:FD)^2+($I19-FE:FE)^2)*FA$8+MIN((($H$2-$H19)+FF:FF)^2+(($I$2-$I19)+FG:FG)^2)*FA$10+1000*FA$18,"")</f>
        <v/>
      </c>
      <c r="FH19" s="2" t="s">
        <v>162</v>
      </c>
      <c r="FI19" t="str" cm="1">
        <f t="array" ref="FI19">IF($F19="撃玉",MIN(($G19-FJ:FJ)^2+($H19-FK:FK)^2+($I19-FL:FL)^2)*FH$8+MIN((($H$2-$H19)+FM:FM)^2+(($I$2-$I19)+FN:FN)^2)*FH$10+1000*FH$18,"")</f>
        <v/>
      </c>
      <c r="FO19" s="2" t="s">
        <v>162</v>
      </c>
      <c r="FP19" t="str" cm="1">
        <f t="array" ref="FP19">IF($F19="槍玉",MIN(($G19-FQ:FQ)^2+($H19-FR:FR)^2+($I19-FS:FS)^2)*FO$8+MIN((($H$2-$H19)+FT:FT)^2+(($I$2-$I19)+FU:FU)^2)*FO$10+1000*FO$18,"")</f>
        <v/>
      </c>
      <c r="FV19" s="2" t="s">
        <v>162</v>
      </c>
      <c r="FW19" t="str" cm="1">
        <f t="array" ref="FW19">IF($F19="査玉",MIN(($G19-FX:FX)^2+($H19-FY:FY)^2+($I19-FZ:FZ)^2)*FV$8+MIN((($H$2-$H19)+GA:GA)^2+(($I$2-$I19)+GB:GB)^2)*FV$10+1000*FV$18,"")</f>
        <v/>
      </c>
      <c r="GC19" s="2" t="s">
        <v>162</v>
      </c>
      <c r="GD19" t="str" cm="1">
        <f t="array" ref="GD19">IF($F19="タゲ壁",MIN(($G19-GE:GE)^2+($H19-GF:GF)^2+($I19-GG:GG)^2)*GC$8+MIN((($H$2-$H19)+GH:GH)^2+(($I$2-$I19)+GI:GI)^2)*GC$10+1000*GC$18,"")</f>
        <v/>
      </c>
      <c r="GJ19" s="2" t="s">
        <v>162</v>
      </c>
      <c r="GK19" t="str" cm="1">
        <f t="array" ref="GK19">IF($F19="迎玉",MIN(($G19-GL:GL)^2+($H19-GM:GM)^2+($I19-GN:GN)^2)*GJ$8+MIN((($H$2-$H19)+GO:GO)^2+(($I$2-$I19)+GP:GP)^2)*GJ$10+1000*GJ$18,"")</f>
        <v/>
      </c>
      <c r="GQ19" s="2" t="s">
        <v>162</v>
      </c>
      <c r="GR19" t="str" cm="1">
        <f t="array" ref="GR19">IF($F19="紙壁",MIN(($G19-GS:GS)^2+($H19-GT:GT)^2+($I19-GU:GU)^2)*GQ$8+MIN((($H$2-$H19)+GV:GV)^2+(($I$2-$I19)+GW:GW)^2)*GQ$10+1000*GQ$18,"")</f>
        <v/>
      </c>
      <c r="GX19" s="2" t="s">
        <v>162</v>
      </c>
      <c r="GY19" t="str" cm="1">
        <f t="array" ref="GY19">IF($F19="聖玉",MIN(($G19-GZ:GZ)^2+($H19-HA:HA)^2+($I19-HB:HB)^2)*GX$8+MIN((($H$2-$H19)+HC:HC)^2+(($I$2-$I19)+HD:HD)^2)*GX$10+1000*GX$18,"")</f>
        <v/>
      </c>
      <c r="HE19" s="2" t="s">
        <v>162</v>
      </c>
      <c r="HF19" t="str" cm="1">
        <f t="array" ref="HF19">IF($F19="ターボ",MIN(($G19-HG:HG)^2+($H19-HH:HH)^2+($I19-HI:HI)^2)*HE$8+MIN((($H$2-$H19)+HJ:HJ)^2+(($I$2-$I19)+HK:HK)^2)*HE$10+10000,"")</f>
        <v/>
      </c>
      <c r="HL19" s="2" t="s">
        <v>162</v>
      </c>
      <c r="HM19" t="str" cm="1">
        <f t="array" ref="HM19">IF($F19="采玉",MIN(($G19-HN:HN)^2+($H19-HO:HO)^2+($I19-HP:HP)^2)*HL$8+MIN((($H$2-$H19)+HQ:HQ)^2+(($I$2-$I19)+HR:HR)^2)*HL$10+1000*HL$18,"")</f>
        <v/>
      </c>
      <c r="HS19" s="2" t="s">
        <v>162</v>
      </c>
      <c r="HT19" t="str" cm="1">
        <f t="array" ref="HT19">IF($F19="繕玉",MIN(($G19-HU:HU)^2+($H19-HV:HV)^2+($I19-HW:HW)^2)*HS$8+MIN((($H$2-$H19)+HX:HX)^2+(($I$2-$I19)+HY:HY)^2)*HS$10+1000*HS$18,"")</f>
        <v/>
      </c>
      <c r="HZ19" s="2" t="s">
        <v>162</v>
      </c>
      <c r="IA19" t="str" cm="1">
        <f t="array" ref="IA19">IF($F19="贄玉",MIN(($G19-IB:IB)^2+($H19-IC:IC)^2+($I19-ID:ID)^2)*HZ$8+MIN((($H$2-$H19)+IE:IE)^2+(($I$2-$I19)+IF:IF)^2)*HZ$10+1000*HZ$18,"")</f>
        <v/>
      </c>
      <c r="IG19" s="2" t="s">
        <v>162</v>
      </c>
      <c r="IH19" t="str" cm="1">
        <f t="array" ref="IH19">IF($F19="弾玉",MIN(($G19-II:II)^2+($H19-IJ:IJ)^2+($I19-IK:IK)^2)*IG$8+MIN((($H$2-$H19)+IL:IL)^2+(($I$2-$I19)+IM:IM)^2)*IG$10+1000*IG$18,"")</f>
        <v/>
      </c>
      <c r="IN19" s="2" t="s">
        <v>162</v>
      </c>
      <c r="IO19" t="str" cm="1">
        <f t="array" ref="IO19">IF($F19="石壁",MIN(($G19-IP:IP)^2+($H19-IQ:IQ)^2+($I19-IR:IR)^2)*IN$8+MIN((($H$2-$H19)+IS:IS)^2+(($I$2-$I19)+IT:IT)^2)*IN$10+1000*IN$18,"")</f>
        <v/>
      </c>
    </row>
    <row r="20" spans="1:249" x14ac:dyDescent="0.55000000000000004">
      <c r="A20" t="s">
        <v>11</v>
      </c>
      <c r="F20" s="1" t="str" cm="1">
        <f t="array" ref="F20">INDEX(N:N,ROW()*6-11)</f>
        <v>木壁</v>
      </c>
      <c r="G20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0" s="1">
        <f>ROUND((RIGHT((SUM(INDEX($N:$N,ROW()*6-10):INDEX($N:$N,ROW()*6-6))-16020),6)-RIGHT((SUM(INDEX($N:$N,ROW()*6-10):INDEX($N:$N,ROW()*6-6))-16020),3))/1000,3)</f>
        <v>253</v>
      </c>
      <c r="I20" s="1">
        <f>ROUND((RIGHT((SUM(INDEX($N:$N,ROW()*6-10):INDEX($N:$N,ROW()*6-6))-16020),3)),3)</f>
        <v>216</v>
      </c>
      <c r="K20">
        <v>20</v>
      </c>
      <c r="L20">
        <f t="shared" si="1"/>
        <v>4</v>
      </c>
      <c r="M20" t="str">
        <f t="shared" si="0"/>
        <v>o</v>
      </c>
      <c r="N20">
        <f>IF(EXACT(M20,$A$1)=TRUE,0,IF(EXACT(M20,$A$2)=TRUE,1,IF(EXACT(M20,$A$3)=TRUE,2,IF(EXACT(M20,$A$4)=TRUE,3,IF(EXACT(M20,$A$5)=TRUE,4,IF(EXACT(M20,$A$6)=TRUE,5,IF(EXACT(M20,$A$7)=TRUE,6,IF(EXACT(M20,$A$8)=TRUE,7,IF(EXACT(M20,$A$9)=TRUE,8,IF(EXACT(M20,$A$10)=TRUE,9,IF(EXACT(M20,$A$11)=TRUE,10,IF(EXACT(M20,$A$12)=TRUE,11,IF(EXACT(M20,$A$13)=TRUE,12,IF(EXACT(M20,$A$14)=TRUE,13,IF(EXACT(M20,$A$15)=TRUE,14,IF(EXACT(M20,$A$16)=TRUE,15,IF(EXACT(M20,$A$17)=TRUE,16,IF(EXACT(M20,$A$18)=TRUE,17,IF(EXACT(M20,$A$19)=TRUE,18,IF(EXACT(M20,$A$20)=TRUE,19,IF(EXACT(M20,$A$21)=TRUE,20,IF(EXACT(M20,$A$22)=TRUE,21,IF(EXACT(M20,$A$23)=TRUE,22,IF(EXACT(M20,$A$24)=TRUE,23,IF(EXACT(M20,$A$25)=TRUE,24,IF(EXACT(M20,$A$26)=TRUE,25,IF(EXACT(M20,$A$27)=TRUE,26,IF(EXACT(M20,$A$28)=TRUE,27,IF(EXACT(M20,$A$29)=TRUE,28,IF(EXACT(M20,$A$30)=TRUE,29,IF(EXACT(M20,$A$31)=TRUE,30,IF(EXACT(M20,$A$32)=TRUE,31,IF(EXACT(M20,$A$33)=TRUE,32,IF(EXACT(M20,$A$34)=TRUE,33,IF(EXACT(M20,$A$35)=TRUE,34,IF(EXACT(M20,$A$36)=TRUE,35,IF(EXACT(M20,$A$37)=TRUE,36,IF(EXACT(M20,$A$38)=TRUE,37,IF(EXACT(M20,$A$39)=TRUE,38,IF(EXACT(M20,$A$40)=TRUE,39,IF(EXACT(M20,$A$41)=TRUE,40,IF(EXACT(M20,$A$42)=TRUE,41,IF(EXACT(M20,$A$43)=TRUE,42,IF(EXACT(M20,$A$44)=TRUE,43,IF(EXACT(M20,$A$45)=TRUE,44,IF(EXACT(M20,$A$46)=TRUE,45,IF(EXACT(M20,$A$47)=TRUE,46,IF(EXACT(M20,$A$48)=TRUE,47,IF(EXACT(M20,$A$49)=TRUE,48,IF(EXACT(M20,$A$50)=TRUE,49,IF(EXACT(M20,$A$51)=TRUE,50,IF(EXACT(M20,$A$52)=TRUE,51,IF(EXACT(M20,$A$53)=TRUE,52,IF(EXACT(M20,$A$54)=TRUE,53,IF(EXACT(M20,$A$55)=TRUE,54,IF(EXACT(M20,$A$56)=TRUE,55,IF(EXACT(M20,$A$57)=TRUE,56,IF(EXACT(M20,$A$58)=TRUE,57,IF(EXACT(M20,$A$59)=TRUE,58,IF(EXACT(M20,$A$60)=TRUE,59,IF(EXACT(M20,$A$61)=TRUE,60,IF(EXACT(M20,$A$62)=TRUE,61))))))))))))))))))))))))))))))))))))))))))))))))))))))))))))))*61^$L20</f>
        <v>332300184</v>
      </c>
      <c r="X20" s="2">
        <v>3000</v>
      </c>
      <c r="Y20" t="str" cm="1">
        <f t="array" ref="Y20">IF($F20="砲玉",MIN(($G20-Z:Z)^2+($H20-AA:AA)^2+($I20-AB:AB)^2)*X$8+MIN((($H$2-$H20)+AC:AC)^2+(($I$2-$I20)+AD:AD)^2)*X$10+1000*X$18,"")</f>
        <v/>
      </c>
      <c r="AE20" s="2">
        <v>3000</v>
      </c>
      <c r="AF20" t="str" cm="1">
        <f t="array" ref="AF20">IF($F20="薙玉",MIN(($G20-AG:AG)^2+($H20-AH:AH)^2+($I20-AI:AI)^2)*AE$8+MIN((($H$2-$H20)+AJ:AJ)^2+(($I$2-$I20)+AK:AK)^2)*AE$10+1000*AE$18,"")</f>
        <v/>
      </c>
      <c r="AL20" s="2">
        <v>3000</v>
      </c>
      <c r="AM20" t="str" cm="1">
        <f t="array" ref="AM20">IF($F20="壁玉",MIN(($G20-AN:AN)^2+($H20-AO:AO)^2+($I20-AP:AP)^2)*AL$8+MIN((($H$2-$H20)+AQ:AQ)^2+(($I$2-$I20)+AR:AR)^2)*AL$10+1000*AL$18,"")</f>
        <v/>
      </c>
      <c r="AS20" s="2">
        <v>3000</v>
      </c>
      <c r="AT20" t="str" cm="1">
        <f t="array" ref="AT20">IF($F20="弩玉",MIN(($G20-AU:AU)^2+($H20-AV:AV)^2+($I20-AW:AW)^2)*AS$8+MIN((($H$2-$H20)+AX:AX)^2+(($I$2-$I20)+AY:AY)^2)*AS$10+1000*AS$18,"")</f>
        <v/>
      </c>
      <c r="AZ20" s="2">
        <v>3000</v>
      </c>
      <c r="BA20" t="str" cm="1">
        <f t="array" ref="BA20">IF($F20="ジェット",MIN(($G20-BB:BB)^2+($H20-BC:BC)^2+($I20-BD:BD)^2)*AZ$8+MIN((($H$2-$H20)+BE:BE)^2+(($I$2-$I20)+BF:BF)^2)*AZ$10+1000*AZ$18,"")</f>
        <v/>
      </c>
      <c r="BG20" s="2">
        <v>3000</v>
      </c>
      <c r="BH20" t="str" cm="1">
        <f t="array" ref="BH20">IF($F20="導玉",MIN(($G20-BI:BI)^2+($H20-BJ:BJ)^2+($I20-BK:BK)^2)*BG$8+MIN((($H$2-$H20)+BL:BL)^2+(($I$2-$I20)+BM:BM)^2)*BG$10+1000*BG$18,"")</f>
        <v/>
      </c>
      <c r="BN20" s="2">
        <v>3000</v>
      </c>
      <c r="BO20" cm="1">
        <f t="array" ref="BO20">IF($F20="木壁",MIN(($G20-BP:BP)^2+($H20-BQ:BQ)^2+($I20-BR:BR)^2)*BN$8+MIN((($H$2-$H20)+BS:BS)^2+(($I$2-$I20)+BT:BT)^2)*BN$10+1000*BN$18,"")</f>
        <v>1529</v>
      </c>
      <c r="BU20" s="2">
        <v>3000</v>
      </c>
      <c r="BV20" t="str" cm="1">
        <f t="array" ref="BV20">IF($F20="遠壁",MIN(($G20-BW:BW)^2+($H20-BX:BX)^2+($I20-BY:BY)^2)*BU$8+MIN((($H$2-$H20)+BZ:BZ)^2+(($I$2-$I20)+CA:CA)^2)*BU$10+1000*BU$18,"")</f>
        <v/>
      </c>
      <c r="CB20" s="2">
        <v>3000</v>
      </c>
      <c r="CC20" t="str" cm="1">
        <f t="array" ref="CC20">IF($F20="魔玉",MIN(($G20-CD:CD)^2+($H20-CE:CE)^2+($I20-CF:CF)^2)*CB$8+MIN((($H$2-$H20)+CG:CG)^2+(($I$2-$I20)+CH:CH)^2)*CB$10+1000*CB$18,"")</f>
        <v/>
      </c>
      <c r="CI20" s="2">
        <v>3000</v>
      </c>
      <c r="CJ20" t="str" cm="1">
        <f t="array" ref="CJ20">IF($F20="核玉",MIN(($G20-CK:CK)^2+($H20-CL:CL)^2+($I20-CM:CM)^2)*CI$8+MIN((($H$2-$H20)+CN:CN)^2+(($I$2-$I20)+CO:CO)^2)*CI$10+1000*CI$18,"")</f>
        <v/>
      </c>
      <c r="CP20" s="2">
        <v>3000</v>
      </c>
      <c r="CQ20" t="str" cm="1">
        <f t="array" ref="CQ20">IF($F20="癒玉",MIN(($G20-CR:CR)^2+($H20-CS:CS)^2+($I20-CT:CT)^2)*CP$8+MIN((($H$2-$H20)+CU:CU)^2+(($I$2-$I20)+CV:CV)^2)*CP$10+1000*CP$18,"")</f>
        <v/>
      </c>
      <c r="CW20" s="2">
        <v>3000</v>
      </c>
      <c r="CX20" t="str" cm="1">
        <f t="array" ref="CX20">IF($F20="盾玉",MIN(($G20-CY:CY)^2+($H20-CZ:CZ)^2+($I20-DA:DA)^2)*CW$8+MIN((($H$2-$H20)+DB:DB)^2+(($I$2-$I20)+DC:DC)^2)*CW$10+1000*CW$18,"")</f>
        <v/>
      </c>
      <c r="DD20" s="2">
        <v>3000</v>
      </c>
      <c r="DE20" t="str" cm="1">
        <f t="array" ref="DE20">IF($F20="射玉",MIN(($G20-DF:DF)^2+($H20-DG:DG)^2+($I20-DH:DH)^2)*DD$8+MIN((($H$2-$H20)+DI:DI)^2+(($I$2-$I20)+DJ:DJ)^2)*DD$10+1000*DD$18,"")</f>
        <v/>
      </c>
      <c r="DK20" s="2">
        <v>3000</v>
      </c>
      <c r="DL20" t="str" cm="1">
        <f t="array" ref="DL20">IF($F20="近壁",MIN(($G20-DM:DM)^2+($H20-DN:DN)^2+($I20-DO:DO)^2)*DK$8+MIN((($H$2-$H20)+DP:DP)^2+(($I$2-$I20)+DQ:DQ)^2)*DK$10+1000*DK$18,"")</f>
        <v/>
      </c>
      <c r="DR20" s="2">
        <v>3000</v>
      </c>
      <c r="DS20" t="str" cm="1">
        <f t="array" ref="DS20">IF($F20="忍玉",MIN(($G20-DT:DT)^2+($H20-DU:DU)^2+($I20-DV:DV)^2)*DR$8+MIN((($H$2-$H20)+DW:DW)^2+(($I$2-$I20)+DX:DX)^2)*DR$10+1000*DR$18,"")</f>
        <v/>
      </c>
      <c r="DY20" s="2">
        <v>3000</v>
      </c>
      <c r="DZ20" t="str" cm="1">
        <f t="array" ref="DZ20">IF($F20="界玉",MIN(($G20-EA:EA)^2+($H20-EB:EB)^2+($I20-EC:EC)^2)*DY$8+MIN((($H$2-$H20)+ED:ED)^2+(($I$2-$I20)+EE:EE)^2)*DY$10+1000*DY$18,"")</f>
        <v/>
      </c>
      <c r="EF20" s="2">
        <v>3000</v>
      </c>
      <c r="EG20" t="str" cm="1">
        <f t="array" ref="EG20">IF($F20="戦玉",MIN(($G20-EH:EH)^2+($H20-EI:EI)^2+($I20-EJ:EJ)^2)*EF$8+MIN((($H$2-$H20)+EK:EK)^2+(($I$2-$I20)+EL:EL)^2)*EF$10+1000*EF$18,"")</f>
        <v/>
      </c>
      <c r="EM20" s="2">
        <v>3000</v>
      </c>
      <c r="EN20" t="str" cm="1">
        <f t="array" ref="EN20">IF($F20="弓玉",MIN(($G20-EO:EO)^2+($H20-EP:EP)^2+($I20-EQ:EQ)^2)*EM$8+MIN((($H$2-$H20)+ER:ER)^2+(($I$2-$I20)+ES:ES)^2)*EM$10+1000*EM$18,"")</f>
        <v/>
      </c>
      <c r="ET20" s="2">
        <v>3000</v>
      </c>
      <c r="EU20" t="str" cm="1">
        <f t="array" ref="EU20">IF($F20="散玉",MIN(($G20-EV:EV)^2+($H20-EW:EW)^2+($I20-EX:EX)^2)*ET$8+MIN((($H$2-$H20)+EY:EY)^2+(($I$2-$I20)+EZ:EZ)^2)*ET$10+1000*ET$18,"")</f>
        <v/>
      </c>
      <c r="FA20" s="2">
        <v>3000</v>
      </c>
      <c r="FB20" t="str" cm="1">
        <f t="array" ref="FB20">IF($F20="的玉",MIN(($G20-FC:FC)^2+($H20-FD:FD)^2+($I20-FE:FE)^2)*FA$8+MIN((($H$2-$H20)+FF:FF)^2+(($I$2-$I20)+FG:FG)^2)*FA$10+1000*FA$18,"")</f>
        <v/>
      </c>
      <c r="FH20" s="2">
        <v>3000</v>
      </c>
      <c r="FI20" t="str" cm="1">
        <f t="array" ref="FI20">IF($F20="撃玉",MIN(($G20-FJ:FJ)^2+($H20-FK:FK)^2+($I20-FL:FL)^2)*FH$8+MIN((($H$2-$H20)+FM:FM)^2+(($I$2-$I20)+FN:FN)^2)*FH$10+1000*FH$18,"")</f>
        <v/>
      </c>
      <c r="FO20" s="2">
        <v>3000</v>
      </c>
      <c r="FP20" t="str" cm="1">
        <f t="array" ref="FP20">IF($F20="槍玉",MIN(($G20-FQ:FQ)^2+($H20-FR:FR)^2+($I20-FS:FS)^2)*FO$8+MIN((($H$2-$H20)+FT:FT)^2+(($I$2-$I20)+FU:FU)^2)*FO$10+1000*FO$18,"")</f>
        <v/>
      </c>
      <c r="FV20" s="2">
        <v>3000</v>
      </c>
      <c r="FW20" t="str" cm="1">
        <f t="array" ref="FW20">IF($F20="査玉",MIN(($G20-FX:FX)^2+($H20-FY:FY)^2+($I20-FZ:FZ)^2)*FV$8+MIN((($H$2-$H20)+GA:GA)^2+(($I$2-$I20)+GB:GB)^2)*FV$10+1000*FV$18,"")</f>
        <v/>
      </c>
      <c r="GC20" s="2">
        <v>3000</v>
      </c>
      <c r="GD20" t="str" cm="1">
        <f t="array" ref="GD20">IF($F20="タゲ壁",MIN(($G20-GE:GE)^2+($H20-GF:GF)^2+($I20-GG:GG)^2)*GC$8+MIN((($H$2-$H20)+GH:GH)^2+(($I$2-$I20)+GI:GI)^2)*GC$10+1000*GC$18,"")</f>
        <v/>
      </c>
      <c r="GJ20" s="2">
        <v>3000</v>
      </c>
      <c r="GK20" t="str" cm="1">
        <f t="array" ref="GK20">IF($F20="迎玉",MIN(($G20-GL:GL)^2+($H20-GM:GM)^2+($I20-GN:GN)^2)*GJ$8+MIN((($H$2-$H20)+GO:GO)^2+(($I$2-$I20)+GP:GP)^2)*GJ$10+1000*GJ$18,"")</f>
        <v/>
      </c>
      <c r="GQ20" s="2">
        <v>3000</v>
      </c>
      <c r="GR20" t="str" cm="1">
        <f t="array" ref="GR20">IF($F20="紙壁",MIN(($G20-GS:GS)^2+($H20-GT:GT)^2+($I20-GU:GU)^2)*GQ$8+MIN((($H$2-$H20)+GV:GV)^2+(($I$2-$I20)+GW:GW)^2)*GQ$10+1000*GQ$18,"")</f>
        <v/>
      </c>
      <c r="GX20" s="2">
        <v>3000</v>
      </c>
      <c r="GY20" t="str" cm="1">
        <f t="array" ref="GY20">IF($F20="聖玉",MIN(($G20-GZ:GZ)^2+($H20-HA:HA)^2+($I20-HB:HB)^2)*GX$8+MIN((($H$2-$H20)+HC:HC)^2+(($I$2-$I20)+HD:HD)^2)*GX$10+1000*GX$18,"")</f>
        <v/>
      </c>
      <c r="HE20" s="2">
        <v>3000</v>
      </c>
      <c r="HF20" t="str" cm="1">
        <f t="array" ref="HF20">IF($F20="ターボ",MIN(($G20-HG:HG)^2+($H20-HH:HH)^2+($I20-HI:HI)^2)*HE$8+MIN((($H$2-$H20)+HJ:HJ)^2+(($I$2-$I20)+HK:HK)^2)*HE$10+10000,"")</f>
        <v/>
      </c>
      <c r="HL20" s="2">
        <v>3000</v>
      </c>
      <c r="HM20" t="str" cm="1">
        <f t="array" ref="HM20">IF($F20="采玉",MIN(($G20-HN:HN)^2+($H20-HO:HO)^2+($I20-HP:HP)^2)*HL$8+MIN((($H$2-$H20)+HQ:HQ)^2+(($I$2-$I20)+HR:HR)^2)*HL$10+1000*HL$18,"")</f>
        <v/>
      </c>
      <c r="HS20" s="2">
        <v>3000</v>
      </c>
      <c r="HT20" t="str" cm="1">
        <f t="array" ref="HT20">IF($F20="繕玉",MIN(($G20-HU:HU)^2+($H20-HV:HV)^2+($I20-HW:HW)^2)*HS$8+MIN((($H$2-$H20)+HX:HX)^2+(($I$2-$I20)+HY:HY)^2)*HS$10+1000*HS$18,"")</f>
        <v/>
      </c>
      <c r="HZ20" s="2">
        <v>3000</v>
      </c>
      <c r="IA20" t="str" cm="1">
        <f t="array" ref="IA20">IF($F20="贄玉",MIN(($G20-IB:IB)^2+($H20-IC:IC)^2+($I20-ID:ID)^2)*HZ$8+MIN((($H$2-$H20)+IE:IE)^2+(($I$2-$I20)+IF:IF)^2)*HZ$10+1000*HZ$18,"")</f>
        <v/>
      </c>
      <c r="IG20" s="2">
        <v>3000</v>
      </c>
      <c r="IH20" t="str" cm="1">
        <f t="array" ref="IH20">IF($F20="弾玉",MIN(($G20-II:II)^2+($H20-IJ:IJ)^2+($I20-IK:IK)^2)*IG$8+MIN((($H$2-$H20)+IL:IL)^2+(($I$2-$I20)+IM:IM)^2)*IG$10+1000*IG$18,"")</f>
        <v/>
      </c>
      <c r="IN20" s="2">
        <v>3000</v>
      </c>
      <c r="IO20" t="str" cm="1">
        <f t="array" ref="IO20">IF($F20="石壁",MIN(($G20-IP:IP)^2+($H20-IQ:IQ)^2+($I20-IR:IR)^2)*IN$8+MIN((($H$2-$H20)+IS:IS)^2+(($I$2-$I20)+IT:IT)^2)*IN$10+1000*IN$18,"")</f>
        <v/>
      </c>
    </row>
    <row r="21" spans="1:249" x14ac:dyDescent="0.55000000000000004">
      <c r="A21" t="s">
        <v>12</v>
      </c>
      <c r="F21" s="1" t="str" cm="1">
        <f t="array" ref="F21">INDEX(N:N,ROW()*6-11)</f>
        <v>木壁</v>
      </c>
      <c r="G21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1" s="1">
        <f>ROUND((RIGHT((SUM(INDEX($N:$N,ROW()*6-10):INDEX($N:$N,ROW()*6-6))-16020),6)-RIGHT((SUM(INDEX($N:$N,ROW()*6-10):INDEX($N:$N,ROW()*6-6))-16020),3))/1000,3)</f>
        <v>317</v>
      </c>
      <c r="I21" s="1">
        <f>ROUND((RIGHT((SUM(INDEX($N:$N,ROW()*6-10):INDEX($N:$N,ROW()*6-6))-16020),3)),3)</f>
        <v>235</v>
      </c>
      <c r="K21">
        <v>21</v>
      </c>
      <c r="L21">
        <f t="shared" si="1"/>
        <v>3</v>
      </c>
      <c r="M21" t="str">
        <f t="shared" si="0"/>
        <v>H</v>
      </c>
      <c r="N21">
        <f>IF(EXACT(M21,$A$1)=TRUE,0,IF(EXACT(M21,$A$2)=TRUE,1,IF(EXACT(M21,$A$3)=TRUE,2,IF(EXACT(M21,$A$4)=TRUE,3,IF(EXACT(M21,$A$5)=TRUE,4,IF(EXACT(M21,$A$6)=TRUE,5,IF(EXACT(M21,$A$7)=TRUE,6,IF(EXACT(M21,$A$8)=TRUE,7,IF(EXACT(M21,$A$9)=TRUE,8,IF(EXACT(M21,$A$10)=TRUE,9,IF(EXACT(M21,$A$11)=TRUE,10,IF(EXACT(M21,$A$12)=TRUE,11,IF(EXACT(M21,$A$13)=TRUE,12,IF(EXACT(M21,$A$14)=TRUE,13,IF(EXACT(M21,$A$15)=TRUE,14,IF(EXACT(M21,$A$16)=TRUE,15,IF(EXACT(M21,$A$17)=TRUE,16,IF(EXACT(M21,$A$18)=TRUE,17,IF(EXACT(M21,$A$19)=TRUE,18,IF(EXACT(M21,$A$20)=TRUE,19,IF(EXACT(M21,$A$21)=TRUE,20,IF(EXACT(M21,$A$22)=TRUE,21,IF(EXACT(M21,$A$23)=TRUE,22,IF(EXACT(M21,$A$24)=TRUE,23,IF(EXACT(M21,$A$25)=TRUE,24,IF(EXACT(M21,$A$26)=TRUE,25,IF(EXACT(M21,$A$27)=TRUE,26,IF(EXACT(M21,$A$28)=TRUE,27,IF(EXACT(M21,$A$29)=TRUE,28,IF(EXACT(M21,$A$30)=TRUE,29,IF(EXACT(M21,$A$31)=TRUE,30,IF(EXACT(M21,$A$32)=TRUE,31,IF(EXACT(M21,$A$33)=TRUE,32,IF(EXACT(M21,$A$34)=TRUE,33,IF(EXACT(M21,$A$35)=TRUE,34,IF(EXACT(M21,$A$36)=TRUE,35,IF(EXACT(M21,$A$37)=TRUE,36,IF(EXACT(M21,$A$38)=TRUE,37,IF(EXACT(M21,$A$39)=TRUE,38,IF(EXACT(M21,$A$40)=TRUE,39,IF(EXACT(M21,$A$41)=TRUE,40,IF(EXACT(M21,$A$42)=TRUE,41,IF(EXACT(M21,$A$43)=TRUE,42,IF(EXACT(M21,$A$44)=TRUE,43,IF(EXACT(M21,$A$45)=TRUE,44,IF(EXACT(M21,$A$46)=TRUE,45,IF(EXACT(M21,$A$47)=TRUE,46,IF(EXACT(M21,$A$48)=TRUE,47,IF(EXACT(M21,$A$49)=TRUE,48,IF(EXACT(M21,$A$50)=TRUE,49,IF(EXACT(M21,$A$51)=TRUE,50,IF(EXACT(M21,$A$52)=TRUE,51,IF(EXACT(M21,$A$53)=TRUE,52,IF(EXACT(M21,$A$54)=TRUE,53,IF(EXACT(M21,$A$55)=TRUE,54,IF(EXACT(M21,$A$56)=TRUE,55,IF(EXACT(M21,$A$57)=TRUE,56,IF(EXACT(M21,$A$58)=TRUE,57,IF(EXACT(M21,$A$59)=TRUE,58,IF(EXACT(M21,$A$60)=TRUE,59,IF(EXACT(M21,$A$61)=TRUE,60,IF(EXACT(M21,$A$62)=TRUE,61))))))))))))))))))))))))))))))))))))))))))))))))))))))))))))))*61^$L21</f>
        <v>9760183</v>
      </c>
      <c r="Y21" t="str" cm="1">
        <f t="array" ref="Y21">IF($F21="砲玉",MIN(($G21-Z:Z)^2+($H21-AA:AA)^2+($I21-AB:AB)^2)*X$8+MIN((($H$2-$H21)+AC:AC)^2+(($I$2-$I21)+AD:AD)^2)*X$10+1000*X$18,"")</f>
        <v/>
      </c>
      <c r="AF21" t="str" cm="1">
        <f t="array" ref="AF21">IF($F21="薙玉",MIN(($G21-AG:AG)^2+($H21-AH:AH)^2+($I21-AI:AI)^2)*AE$8+MIN((($H$2-$H21)+AJ:AJ)^2+(($I$2-$I21)+AK:AK)^2)*AE$10+1000*AE$18,"")</f>
        <v/>
      </c>
      <c r="AM21" t="str" cm="1">
        <f t="array" ref="AM21">IF($F21="壁玉",MIN(($G21-AN:AN)^2+($H21-AO:AO)^2+($I21-AP:AP)^2)*AL$8+MIN((($H$2-$H21)+AQ:AQ)^2+(($I$2-$I21)+AR:AR)^2)*AL$10+1000*AL$18,"")</f>
        <v/>
      </c>
      <c r="AT21" t="str" cm="1">
        <f t="array" ref="AT21">IF($F21="弩玉",MIN(($G21-AU:AU)^2+($H21-AV:AV)^2+($I21-AW:AW)^2)*AS$8+MIN((($H$2-$H21)+AX:AX)^2+(($I$2-$I21)+AY:AY)^2)*AS$10+1000*AS$18,"")</f>
        <v/>
      </c>
      <c r="BA21" t="str" cm="1">
        <f t="array" ref="BA21">IF($F21="ジェット",MIN(($G21-BB:BB)^2+($H21-BC:BC)^2+($I21-BD:BD)^2)*AZ$8+MIN((($H$2-$H21)+BE:BE)^2+(($I$2-$I21)+BF:BF)^2)*AZ$10+1000*AZ$18,"")</f>
        <v/>
      </c>
      <c r="BH21" t="str" cm="1">
        <f t="array" ref="BH21">IF($F21="導玉",MIN(($G21-BI:BI)^2+($H21-BJ:BJ)^2+($I21-BK:BK)^2)*BG$8+MIN((($H$2-$H21)+BL:BL)^2+(($I$2-$I21)+BM:BM)^2)*BG$10+1000*BG$18,"")</f>
        <v/>
      </c>
      <c r="BO21" cm="1">
        <f t="array" ref="BO21">IF($F21="木壁",MIN(($G21-BP:BP)^2+($H21-BQ:BQ)^2+($I21-BR:BR)^2)*BN$8+MIN((($H$2-$H21)+BS:BS)^2+(($I$2-$I21)+BT:BT)^2)*BN$10+1000*BN$18,"")</f>
        <v>2882</v>
      </c>
      <c r="BV21" t="str" cm="1">
        <f t="array" ref="BV21">IF($F21="遠壁",MIN(($G21-BW:BW)^2+($H21-BX:BX)^2+($I21-BY:BY)^2)*BU$8+MIN((($H$2-$H21)+BZ:BZ)^2+(($I$2-$I21)+CA:CA)^2)*BU$10+1000*BU$18,"")</f>
        <v/>
      </c>
      <c r="CC21" t="str" cm="1">
        <f t="array" ref="CC21">IF($F21="魔玉",MIN(($G21-CD:CD)^2+($H21-CE:CE)^2+($I21-CF:CF)^2)*CB$8+MIN((($H$2-$H21)+CG:CG)^2+(($I$2-$I21)+CH:CH)^2)*CB$10+1000*CB$18,"")</f>
        <v/>
      </c>
      <c r="CJ21" t="str" cm="1">
        <f t="array" ref="CJ21">IF($F21="核玉",MIN(($G21-CK:CK)^2+($H21-CL:CL)^2+($I21-CM:CM)^2)*CI$8+MIN((($H$2-$H21)+CN:CN)^2+(($I$2-$I21)+CO:CO)^2)*CI$10+1000*CI$18,"")</f>
        <v/>
      </c>
      <c r="CQ21" t="str" cm="1">
        <f t="array" ref="CQ21">IF($F21="癒玉",MIN(($G21-CR:CR)^2+($H21-CS:CS)^2+($I21-CT:CT)^2)*CP$8+MIN((($H$2-$H21)+CU:CU)^2+(($I$2-$I21)+CV:CV)^2)*CP$10+1000*CP$18,"")</f>
        <v/>
      </c>
      <c r="CX21" t="str" cm="1">
        <f t="array" ref="CX21">IF($F21="盾玉",MIN(($G21-CY:CY)^2+($H21-CZ:CZ)^2+($I21-DA:DA)^2)*CW$8+MIN((($H$2-$H21)+DB:DB)^2+(($I$2-$I21)+DC:DC)^2)*CW$10+1000*CW$18,"")</f>
        <v/>
      </c>
      <c r="DE21" t="str" cm="1">
        <f t="array" ref="DE21">IF($F21="射玉",MIN(($G21-DF:DF)^2+($H21-DG:DG)^2+($I21-DH:DH)^2)*DD$8+MIN((($H$2-$H21)+DI:DI)^2+(($I$2-$I21)+DJ:DJ)^2)*DD$10+1000*DD$18,"")</f>
        <v/>
      </c>
      <c r="DL21" t="str" cm="1">
        <f t="array" ref="DL21">IF($F21="近壁",MIN(($G21-DM:DM)^2+($H21-DN:DN)^2+($I21-DO:DO)^2)*DK$8+MIN((($H$2-$H21)+DP:DP)^2+(($I$2-$I21)+DQ:DQ)^2)*DK$10+1000*DK$18,"")</f>
        <v/>
      </c>
      <c r="DS21" t="str" cm="1">
        <f t="array" ref="DS21">IF($F21="忍玉",MIN(($G21-DT:DT)^2+($H21-DU:DU)^2+($I21-DV:DV)^2)*DR$8+MIN((($H$2-$H21)+DW:DW)^2+(($I$2-$I21)+DX:DX)^2)*DR$10+1000*DR$18,"")</f>
        <v/>
      </c>
      <c r="DZ21" t="str" cm="1">
        <f t="array" ref="DZ21">IF($F21="界玉",MIN(($G21-EA:EA)^2+($H21-EB:EB)^2+($I21-EC:EC)^2)*DY$8+MIN((($H$2-$H21)+ED:ED)^2+(($I$2-$I21)+EE:EE)^2)*DY$10+1000*DY$18,"")</f>
        <v/>
      </c>
      <c r="EG21" t="str" cm="1">
        <f t="array" ref="EG21">IF($F21="戦玉",MIN(($G21-EH:EH)^2+($H21-EI:EI)^2+($I21-EJ:EJ)^2)*EF$8+MIN((($H$2-$H21)+EK:EK)^2+(($I$2-$I21)+EL:EL)^2)*EF$10+1000*EF$18,"")</f>
        <v/>
      </c>
      <c r="EN21" t="str" cm="1">
        <f t="array" ref="EN21">IF($F21="弓玉",MIN(($G21-EO:EO)^2+($H21-EP:EP)^2+($I21-EQ:EQ)^2)*EM$8+MIN((($H$2-$H21)+ER:ER)^2+(($I$2-$I21)+ES:ES)^2)*EM$10+1000*EM$18,"")</f>
        <v/>
      </c>
      <c r="EU21" t="str" cm="1">
        <f t="array" ref="EU21">IF($F21="散玉",MIN(($G21-EV:EV)^2+($H21-EW:EW)^2+($I21-EX:EX)^2)*ET$8+MIN((($H$2-$H21)+EY:EY)^2+(($I$2-$I21)+EZ:EZ)^2)*ET$10+1000*ET$18,"")</f>
        <v/>
      </c>
      <c r="FB21" t="str" cm="1">
        <f t="array" ref="FB21">IF($F21="的玉",MIN(($G21-FC:FC)^2+($H21-FD:FD)^2+($I21-FE:FE)^2)*FA$8+MIN((($H$2-$H21)+FF:FF)^2+(($I$2-$I21)+FG:FG)^2)*FA$10+1000*FA$18,"")</f>
        <v/>
      </c>
      <c r="FI21" t="str" cm="1">
        <f t="array" ref="FI21">IF($F21="撃玉",MIN(($G21-FJ:FJ)^2+($H21-FK:FK)^2+($I21-FL:FL)^2)*FH$8+MIN((($H$2-$H21)+FM:FM)^2+(($I$2-$I21)+FN:FN)^2)*FH$10+1000*FH$18,"")</f>
        <v/>
      </c>
      <c r="FP21" t="str" cm="1">
        <f t="array" ref="FP21">IF($F21="槍玉",MIN(($G21-FQ:FQ)^2+($H21-FR:FR)^2+($I21-FS:FS)^2)*FO$8+MIN((($H$2-$H21)+FT:FT)^2+(($I$2-$I21)+FU:FU)^2)*FO$10+1000*FO$18,"")</f>
        <v/>
      </c>
      <c r="FW21" t="str" cm="1">
        <f t="array" ref="FW21">IF($F21="査玉",MIN(($G21-FX:FX)^2+($H21-FY:FY)^2+($I21-FZ:FZ)^2)*FV$8+MIN((($H$2-$H21)+GA:GA)^2+(($I$2-$I21)+GB:GB)^2)*FV$10+1000*FV$18,"")</f>
        <v/>
      </c>
      <c r="GD21" t="str" cm="1">
        <f t="array" ref="GD21">IF($F21="タゲ壁",MIN(($G21-GE:GE)^2+($H21-GF:GF)^2+($I21-GG:GG)^2)*GC$8+MIN((($H$2-$H21)+GH:GH)^2+(($I$2-$I21)+GI:GI)^2)*GC$10+1000*GC$18,"")</f>
        <v/>
      </c>
      <c r="GK21" t="str" cm="1">
        <f t="array" ref="GK21">IF($F21="迎玉",MIN(($G21-GL:GL)^2+($H21-GM:GM)^2+($I21-GN:GN)^2)*GJ$8+MIN((($H$2-$H21)+GO:GO)^2+(($I$2-$I21)+GP:GP)^2)*GJ$10+1000*GJ$18,"")</f>
        <v/>
      </c>
      <c r="GR21" t="str" cm="1">
        <f t="array" ref="GR21">IF($F21="紙壁",MIN(($G21-GS:GS)^2+($H21-GT:GT)^2+($I21-GU:GU)^2)*GQ$8+MIN((($H$2-$H21)+GV:GV)^2+(($I$2-$I21)+GW:GW)^2)*GQ$10+1000*GQ$18,"")</f>
        <v/>
      </c>
      <c r="GY21" t="str" cm="1">
        <f t="array" ref="GY21">IF($F21="聖玉",MIN(($G21-GZ:GZ)^2+($H21-HA:HA)^2+($I21-HB:HB)^2)*GX$8+MIN((($H$2-$H21)+HC:HC)^2+(($I$2-$I21)+HD:HD)^2)*GX$10+1000*GX$18,"")</f>
        <v/>
      </c>
      <c r="HF21" t="str" cm="1">
        <f t="array" ref="HF21">IF($F21="ターボ",MIN(($G21-HG:HG)^2+($H21-HH:HH)^2+($I21-HI:HI)^2)*HE$8+MIN((($H$2-$H21)+HJ:HJ)^2+(($I$2-$I21)+HK:HK)^2)*HE$10+10000,"")</f>
        <v/>
      </c>
      <c r="HM21" t="str" cm="1">
        <f t="array" ref="HM21">IF($F21="采玉",MIN(($G21-HN:HN)^2+($H21-HO:HO)^2+($I21-HP:HP)^2)*HL$8+MIN((($H$2-$H21)+HQ:HQ)^2+(($I$2-$I21)+HR:HR)^2)*HL$10+1000*HL$18,"")</f>
        <v/>
      </c>
      <c r="HT21" t="str" cm="1">
        <f t="array" ref="HT21">IF($F21="繕玉",MIN(($G21-HU:HU)^2+($H21-HV:HV)^2+($I21-HW:HW)^2)*HS$8+MIN((($H$2-$H21)+HX:HX)^2+(($I$2-$I21)+HY:HY)^2)*HS$10+1000*HS$18,"")</f>
        <v/>
      </c>
      <c r="IA21" t="str" cm="1">
        <f t="array" ref="IA21">IF($F21="贄玉",MIN(($G21-IB:IB)^2+($H21-IC:IC)^2+($I21-ID:ID)^2)*HZ$8+MIN((($H$2-$H21)+IE:IE)^2+(($I$2-$I21)+IF:IF)^2)*HZ$10+1000*HZ$18,"")</f>
        <v/>
      </c>
      <c r="IH21" t="str" cm="1">
        <f t="array" ref="IH21">IF($F21="弾玉",MIN(($G21-II:II)^2+($H21-IJ:IJ)^2+($I21-IK:IK)^2)*IG$8+MIN((($H$2-$H21)+IL:IL)^2+(($I$2-$I21)+IM:IM)^2)*IG$10+1000*IG$18,"")</f>
        <v/>
      </c>
      <c r="IO21" t="str" cm="1">
        <f t="array" ref="IO21">IF($F21="石壁",MIN(($G21-IP:IP)^2+($H21-IQ:IQ)^2+($I21-IR:IR)^2)*IN$8+MIN((($H$2-$H21)+IS:IS)^2+(($I$2-$I21)+IT:IT)^2)*IN$10+1000*IN$18,"")</f>
        <v/>
      </c>
    </row>
    <row r="22" spans="1:249" x14ac:dyDescent="0.55000000000000004">
      <c r="A22" t="s">
        <v>13</v>
      </c>
      <c r="F22" s="1" t="str" cm="1">
        <f t="array" ref="F22">INDEX(N:N,ROW()*6-11)</f>
        <v>木壁</v>
      </c>
      <c r="G22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2" s="1">
        <f>ROUND((RIGHT((SUM(INDEX($N:$N,ROW()*6-10):INDEX($N:$N,ROW()*6-6))-16020),6)-RIGHT((SUM(INDEX($N:$N,ROW()*6-10):INDEX($N:$N,ROW()*6-6))-16020),3))/1000,3)</f>
        <v>287</v>
      </c>
      <c r="I22" s="1">
        <f>ROUND((RIGHT((SUM(INDEX($N:$N,ROW()*6-10):INDEX($N:$N,ROW()*6-6))-16020),3)),3)</f>
        <v>215</v>
      </c>
      <c r="K22">
        <v>22</v>
      </c>
      <c r="L22">
        <f t="shared" si="1"/>
        <v>2</v>
      </c>
      <c r="M22" t="str">
        <f t="shared" si="0"/>
        <v>W</v>
      </c>
      <c r="N22">
        <f>IF(EXACT(M22,$A$1)=TRUE,0,IF(EXACT(M22,$A$2)=TRUE,1,IF(EXACT(M22,$A$3)=TRUE,2,IF(EXACT(M22,$A$4)=TRUE,3,IF(EXACT(M22,$A$5)=TRUE,4,IF(EXACT(M22,$A$6)=TRUE,5,IF(EXACT(M22,$A$7)=TRUE,6,IF(EXACT(M22,$A$8)=TRUE,7,IF(EXACT(M22,$A$9)=TRUE,8,IF(EXACT(M22,$A$10)=TRUE,9,IF(EXACT(M22,$A$11)=TRUE,10,IF(EXACT(M22,$A$12)=TRUE,11,IF(EXACT(M22,$A$13)=TRUE,12,IF(EXACT(M22,$A$14)=TRUE,13,IF(EXACT(M22,$A$15)=TRUE,14,IF(EXACT(M22,$A$16)=TRUE,15,IF(EXACT(M22,$A$17)=TRUE,16,IF(EXACT(M22,$A$18)=TRUE,17,IF(EXACT(M22,$A$19)=TRUE,18,IF(EXACT(M22,$A$20)=TRUE,19,IF(EXACT(M22,$A$21)=TRUE,20,IF(EXACT(M22,$A$22)=TRUE,21,IF(EXACT(M22,$A$23)=TRUE,22,IF(EXACT(M22,$A$24)=TRUE,23,IF(EXACT(M22,$A$25)=TRUE,24,IF(EXACT(M22,$A$26)=TRUE,25,IF(EXACT(M22,$A$27)=TRUE,26,IF(EXACT(M22,$A$28)=TRUE,27,IF(EXACT(M22,$A$29)=TRUE,28,IF(EXACT(M22,$A$30)=TRUE,29,IF(EXACT(M22,$A$31)=TRUE,30,IF(EXACT(M22,$A$32)=TRUE,31,IF(EXACT(M22,$A$33)=TRUE,32,IF(EXACT(M22,$A$34)=TRUE,33,IF(EXACT(M22,$A$35)=TRUE,34,IF(EXACT(M22,$A$36)=TRUE,35,IF(EXACT(M22,$A$37)=TRUE,36,IF(EXACT(M22,$A$38)=TRUE,37,IF(EXACT(M22,$A$39)=TRUE,38,IF(EXACT(M22,$A$40)=TRUE,39,IF(EXACT(M22,$A$41)=TRUE,40,IF(EXACT(M22,$A$42)=TRUE,41,IF(EXACT(M22,$A$43)=TRUE,42,IF(EXACT(M22,$A$44)=TRUE,43,IF(EXACT(M22,$A$45)=TRUE,44,IF(EXACT(M22,$A$46)=TRUE,45,IF(EXACT(M22,$A$47)=TRUE,46,IF(EXACT(M22,$A$48)=TRUE,47,IF(EXACT(M22,$A$49)=TRUE,48,IF(EXACT(M22,$A$50)=TRUE,49,IF(EXACT(M22,$A$51)=TRUE,50,IF(EXACT(M22,$A$52)=TRUE,51,IF(EXACT(M22,$A$53)=TRUE,52,IF(EXACT(M22,$A$54)=TRUE,53,IF(EXACT(M22,$A$55)=TRUE,54,IF(EXACT(M22,$A$56)=TRUE,55,IF(EXACT(M22,$A$57)=TRUE,56,IF(EXACT(M22,$A$58)=TRUE,57,IF(EXACT(M22,$A$59)=TRUE,58,IF(EXACT(M22,$A$60)=TRUE,59,IF(EXACT(M22,$A$61)=TRUE,60,IF(EXACT(M22,$A$62)=TRUE,61))))))))))))))))))))))))))))))))))))))))))))))))))))))))))))))*61^$L22</f>
        <v>215818</v>
      </c>
      <c r="Y22" t="str" cm="1">
        <f t="array" ref="Y22">IF($F22="砲玉",MIN(($G22-Z:Z)^2+($H22-AA:AA)^2+($I22-AB:AB)^2)*X$8+MIN((($H$2-$H22)+AC:AC)^2+(($I$2-$I22)+AD:AD)^2)*X$10+1000*X$18,"")</f>
        <v/>
      </c>
      <c r="AF22" t="str" cm="1">
        <f t="array" ref="AF22">IF($F22="薙玉",MIN(($G22-AG:AG)^2+($H22-AH:AH)^2+($I22-AI:AI)^2)*AE$8+MIN((($H$2-$H22)+AJ:AJ)^2+(($I$2-$I22)+AK:AK)^2)*AE$10+1000*AE$18,"")</f>
        <v/>
      </c>
      <c r="AM22" t="str" cm="1">
        <f t="array" ref="AM22">IF($F22="壁玉",MIN(($G22-AN:AN)^2+($H22-AO:AO)^2+($I22-AP:AP)^2)*AL$8+MIN((($H$2-$H22)+AQ:AQ)^2+(($I$2-$I22)+AR:AR)^2)*AL$10+1000*AL$18,"")</f>
        <v/>
      </c>
      <c r="AT22" t="str" cm="1">
        <f t="array" ref="AT22">IF($F22="弩玉",MIN(($G22-AU:AU)^2+($H22-AV:AV)^2+($I22-AW:AW)^2)*AS$8+MIN((($H$2-$H22)+AX:AX)^2+(($I$2-$I22)+AY:AY)^2)*AS$10+1000*AS$18,"")</f>
        <v/>
      </c>
      <c r="BA22" t="str" cm="1">
        <f t="array" ref="BA22">IF($F22="ジェット",MIN(($G22-BB:BB)^2+($H22-BC:BC)^2+($I22-BD:BD)^2)*AZ$8+MIN((($H$2-$H22)+BE:BE)^2+(($I$2-$I22)+BF:BF)^2)*AZ$10+1000*AZ$18,"")</f>
        <v/>
      </c>
      <c r="BH22" t="str" cm="1">
        <f t="array" ref="BH22">IF($F22="導玉",MIN(($G22-BI:BI)^2+($H22-BJ:BJ)^2+($I22-BK:BK)^2)*BG$8+MIN((($H$2-$H22)+BL:BL)^2+(($I$2-$I22)+BM:BM)^2)*BG$10+1000*BG$18,"")</f>
        <v/>
      </c>
      <c r="BO22" cm="1">
        <f t="array" ref="BO22">IF($F22="木壁",MIN(($G22-BP:BP)^2+($H22-BQ:BQ)^2+($I22-BR:BR)^2)*BN$8+MIN((($H$2-$H22)+BS:BS)^2+(($I$2-$I22)+BT:BT)^2)*BN$10+1000*BN$18,"")</f>
        <v>1122</v>
      </c>
      <c r="BV22" t="str" cm="1">
        <f t="array" ref="BV22">IF($F22="遠壁",MIN(($G22-BW:BW)^2+($H22-BX:BX)^2+($I22-BY:BY)^2)*BU$8+MIN((($H$2-$H22)+BZ:BZ)^2+(($I$2-$I22)+CA:CA)^2)*BU$10+1000*BU$18,"")</f>
        <v/>
      </c>
      <c r="CC22" t="str" cm="1">
        <f t="array" ref="CC22">IF($F22="魔玉",MIN(($G22-CD:CD)^2+($H22-CE:CE)^2+($I22-CF:CF)^2)*CB$8+MIN((($H$2-$H22)+CG:CG)^2+(($I$2-$I22)+CH:CH)^2)*CB$10+1000*CB$18,"")</f>
        <v/>
      </c>
      <c r="CJ22" t="str" cm="1">
        <f t="array" ref="CJ22">IF($F22="核玉",MIN(($G22-CK:CK)^2+($H22-CL:CL)^2+($I22-CM:CM)^2)*CI$8+MIN((($H$2-$H22)+CN:CN)^2+(($I$2-$I22)+CO:CO)^2)*CI$10+1000*CI$18,"")</f>
        <v/>
      </c>
      <c r="CQ22" t="str" cm="1">
        <f t="array" ref="CQ22">IF($F22="癒玉",MIN(($G22-CR:CR)^2+($H22-CS:CS)^2+($I22-CT:CT)^2)*CP$8+MIN((($H$2-$H22)+CU:CU)^2+(($I$2-$I22)+CV:CV)^2)*CP$10+1000*CP$18,"")</f>
        <v/>
      </c>
      <c r="CX22" t="str" cm="1">
        <f t="array" ref="CX22">IF($F22="盾玉",MIN(($G22-CY:CY)^2+($H22-CZ:CZ)^2+($I22-DA:DA)^2)*CW$8+MIN((($H$2-$H22)+DB:DB)^2+(($I$2-$I22)+DC:DC)^2)*CW$10+1000*CW$18,"")</f>
        <v/>
      </c>
      <c r="DE22" t="str" cm="1">
        <f t="array" ref="DE22">IF($F22="射玉",MIN(($G22-DF:DF)^2+($H22-DG:DG)^2+($I22-DH:DH)^2)*DD$8+MIN((($H$2-$H22)+DI:DI)^2+(($I$2-$I22)+DJ:DJ)^2)*DD$10+1000*DD$18,"")</f>
        <v/>
      </c>
      <c r="DL22" t="str" cm="1">
        <f t="array" ref="DL22">IF($F22="近壁",MIN(($G22-DM:DM)^2+($H22-DN:DN)^2+($I22-DO:DO)^2)*DK$8+MIN((($H$2-$H22)+DP:DP)^2+(($I$2-$I22)+DQ:DQ)^2)*DK$10+1000*DK$18,"")</f>
        <v/>
      </c>
      <c r="DS22" t="str" cm="1">
        <f t="array" ref="DS22">IF($F22="忍玉",MIN(($G22-DT:DT)^2+($H22-DU:DU)^2+($I22-DV:DV)^2)*DR$8+MIN((($H$2-$H22)+DW:DW)^2+(($I$2-$I22)+DX:DX)^2)*DR$10+1000*DR$18,"")</f>
        <v/>
      </c>
      <c r="DZ22" t="str" cm="1">
        <f t="array" ref="DZ22">IF($F22="界玉",MIN(($G22-EA:EA)^2+($H22-EB:EB)^2+($I22-EC:EC)^2)*DY$8+MIN((($H$2-$H22)+ED:ED)^2+(($I$2-$I22)+EE:EE)^2)*DY$10+1000*DY$18,"")</f>
        <v/>
      </c>
      <c r="EG22" t="str" cm="1">
        <f t="array" ref="EG22">IF($F22="戦玉",MIN(($G22-EH:EH)^2+($H22-EI:EI)^2+($I22-EJ:EJ)^2)*EF$8+MIN((($H$2-$H22)+EK:EK)^2+(($I$2-$I22)+EL:EL)^2)*EF$10+1000*EF$18,"")</f>
        <v/>
      </c>
      <c r="EN22" t="str" cm="1">
        <f t="array" ref="EN22">IF($F22="弓玉",MIN(($G22-EO:EO)^2+($H22-EP:EP)^2+($I22-EQ:EQ)^2)*EM$8+MIN((($H$2-$H22)+ER:ER)^2+(($I$2-$I22)+ES:ES)^2)*EM$10+1000*EM$18,"")</f>
        <v/>
      </c>
      <c r="EU22" t="str" cm="1">
        <f t="array" ref="EU22">IF($F22="散玉",MIN(($G22-EV:EV)^2+($H22-EW:EW)^2+($I22-EX:EX)^2)*ET$8+MIN((($H$2-$H22)+EY:EY)^2+(($I$2-$I22)+EZ:EZ)^2)*ET$10+1000*ET$18,"")</f>
        <v/>
      </c>
      <c r="FB22" t="str" cm="1">
        <f t="array" ref="FB22">IF($F22="的玉",MIN(($G22-FC:FC)^2+($H22-FD:FD)^2+($I22-FE:FE)^2)*FA$8+MIN((($H$2-$H22)+FF:FF)^2+(($I$2-$I22)+FG:FG)^2)*FA$10+1000*FA$18,"")</f>
        <v/>
      </c>
      <c r="FI22" t="str" cm="1">
        <f t="array" ref="FI22">IF($F22="撃玉",MIN(($G22-FJ:FJ)^2+($H22-FK:FK)^2+($I22-FL:FL)^2)*FH$8+MIN((($H$2-$H22)+FM:FM)^2+(($I$2-$I22)+FN:FN)^2)*FH$10+1000*FH$18,"")</f>
        <v/>
      </c>
      <c r="FP22" t="str" cm="1">
        <f t="array" ref="FP22">IF($F22="槍玉",MIN(($G22-FQ:FQ)^2+($H22-FR:FR)^2+($I22-FS:FS)^2)*FO$8+MIN((($H$2-$H22)+FT:FT)^2+(($I$2-$I22)+FU:FU)^2)*FO$10+1000*FO$18,"")</f>
        <v/>
      </c>
      <c r="FW22" t="str" cm="1">
        <f t="array" ref="FW22">IF($F22="査玉",MIN(($G22-FX:FX)^2+($H22-FY:FY)^2+($I22-FZ:FZ)^2)*FV$8+MIN((($H$2-$H22)+GA:GA)^2+(($I$2-$I22)+GB:GB)^2)*FV$10+1000*FV$18,"")</f>
        <v/>
      </c>
      <c r="GD22" t="str" cm="1">
        <f t="array" ref="GD22">IF($F22="タゲ壁",MIN(($G22-GE:GE)^2+($H22-GF:GF)^2+($I22-GG:GG)^2)*GC$8+MIN((($H$2-$H22)+GH:GH)^2+(($I$2-$I22)+GI:GI)^2)*GC$10+1000*GC$18,"")</f>
        <v/>
      </c>
      <c r="GK22" t="str" cm="1">
        <f t="array" ref="GK22">IF($F22="迎玉",MIN(($G22-GL:GL)^2+($H22-GM:GM)^2+($I22-GN:GN)^2)*GJ$8+MIN((($H$2-$H22)+GO:GO)^2+(($I$2-$I22)+GP:GP)^2)*GJ$10+1000*GJ$18,"")</f>
        <v/>
      </c>
      <c r="GR22" t="str" cm="1">
        <f t="array" ref="GR22">IF($F22="紙壁",MIN(($G22-GS:GS)^2+($H22-GT:GT)^2+($I22-GU:GU)^2)*GQ$8+MIN((($H$2-$H22)+GV:GV)^2+(($I$2-$I22)+GW:GW)^2)*GQ$10+1000*GQ$18,"")</f>
        <v/>
      </c>
      <c r="GY22" t="str" cm="1">
        <f t="array" ref="GY22">IF($F22="聖玉",MIN(($G22-GZ:GZ)^2+($H22-HA:HA)^2+($I22-HB:HB)^2)*GX$8+MIN((($H$2-$H22)+HC:HC)^2+(($I$2-$I22)+HD:HD)^2)*GX$10+1000*GX$18,"")</f>
        <v/>
      </c>
      <c r="HF22" t="str" cm="1">
        <f t="array" ref="HF22">IF($F22="ターボ",MIN(($G22-HG:HG)^2+($H22-HH:HH)^2+($I22-HI:HI)^2)*HE$8+MIN((($H$2-$H22)+HJ:HJ)^2+(($I$2-$I22)+HK:HK)^2)*HE$10+10000,"")</f>
        <v/>
      </c>
      <c r="HM22" t="str" cm="1">
        <f t="array" ref="HM22">IF($F22="采玉",MIN(($G22-HN:HN)^2+($H22-HO:HO)^2+($I22-HP:HP)^2)*HL$8+MIN((($H$2-$H22)+HQ:HQ)^2+(($I$2-$I22)+HR:HR)^2)*HL$10+1000*HL$18,"")</f>
        <v/>
      </c>
      <c r="HT22" t="str" cm="1">
        <f t="array" ref="HT22">IF($F22="繕玉",MIN(($G22-HU:HU)^2+($H22-HV:HV)^2+($I22-HW:HW)^2)*HS$8+MIN((($H$2-$H22)+HX:HX)^2+(($I$2-$I22)+HY:HY)^2)*HS$10+1000*HS$18,"")</f>
        <v/>
      </c>
      <c r="IA22" t="str" cm="1">
        <f t="array" ref="IA22">IF($F22="贄玉",MIN(($G22-IB:IB)^2+($H22-IC:IC)^2+($I22-ID:ID)^2)*HZ$8+MIN((($H$2-$H22)+IE:IE)^2+(($I$2-$I22)+IF:IF)^2)*HZ$10+1000*HZ$18,"")</f>
        <v/>
      </c>
      <c r="IH22" t="str" cm="1">
        <f t="array" ref="IH22">IF($F22="弾玉",MIN(($G22-II:II)^2+($H22-IJ:IJ)^2+($I22-IK:IK)^2)*IG$8+MIN((($H$2-$H22)+IL:IL)^2+(($I$2-$I22)+IM:IM)^2)*IG$10+1000*IG$18,"")</f>
        <v/>
      </c>
      <c r="IO22" t="str" cm="1">
        <f t="array" ref="IO22">IF($F22="石壁",MIN(($G22-IP:IP)^2+($H22-IQ:IQ)^2+($I22-IR:IR)^2)*IN$8+MIN((($H$2-$H22)+IS:IS)^2+(($I$2-$I22)+IT:IT)^2)*IN$10+1000*IN$18,"")</f>
        <v/>
      </c>
    </row>
    <row r="23" spans="1:249" x14ac:dyDescent="0.55000000000000004">
      <c r="A23" t="s">
        <v>14</v>
      </c>
      <c r="F23" s="1" t="str" cm="1">
        <f t="array" ref="F23">INDEX(N:N,ROW()*6-11)</f>
        <v>木壁</v>
      </c>
      <c r="G23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3" s="1">
        <f>ROUND((RIGHT((SUM(INDEX($N:$N,ROW()*6-10):INDEX($N:$N,ROW()*6-6))-16020),6)-RIGHT((SUM(INDEX($N:$N,ROW()*6-10):INDEX($N:$N,ROW()*6-6))-16020),3))/1000,3)</f>
        <v>348</v>
      </c>
      <c r="I23" s="1">
        <f>ROUND((RIGHT((SUM(INDEX($N:$N,ROW()*6-10):INDEX($N:$N,ROW()*6-6))-16020),3)),3)</f>
        <v>255</v>
      </c>
      <c r="K23">
        <v>23</v>
      </c>
      <c r="L23">
        <f t="shared" si="1"/>
        <v>1</v>
      </c>
      <c r="M23" t="str">
        <f t="shared" si="0"/>
        <v>z</v>
      </c>
      <c r="N23">
        <f>IF(EXACT(M23,$A$1)=TRUE,0,IF(EXACT(M23,$A$2)=TRUE,1,IF(EXACT(M23,$A$3)=TRUE,2,IF(EXACT(M23,$A$4)=TRUE,3,IF(EXACT(M23,$A$5)=TRUE,4,IF(EXACT(M23,$A$6)=TRUE,5,IF(EXACT(M23,$A$7)=TRUE,6,IF(EXACT(M23,$A$8)=TRUE,7,IF(EXACT(M23,$A$9)=TRUE,8,IF(EXACT(M23,$A$10)=TRUE,9,IF(EXACT(M23,$A$11)=TRUE,10,IF(EXACT(M23,$A$12)=TRUE,11,IF(EXACT(M23,$A$13)=TRUE,12,IF(EXACT(M23,$A$14)=TRUE,13,IF(EXACT(M23,$A$15)=TRUE,14,IF(EXACT(M23,$A$16)=TRUE,15,IF(EXACT(M23,$A$17)=TRUE,16,IF(EXACT(M23,$A$18)=TRUE,17,IF(EXACT(M23,$A$19)=TRUE,18,IF(EXACT(M23,$A$20)=TRUE,19,IF(EXACT(M23,$A$21)=TRUE,20,IF(EXACT(M23,$A$22)=TRUE,21,IF(EXACT(M23,$A$23)=TRUE,22,IF(EXACT(M23,$A$24)=TRUE,23,IF(EXACT(M23,$A$25)=TRUE,24,IF(EXACT(M23,$A$26)=TRUE,25,IF(EXACT(M23,$A$27)=TRUE,26,IF(EXACT(M23,$A$28)=TRUE,27,IF(EXACT(M23,$A$29)=TRUE,28,IF(EXACT(M23,$A$30)=TRUE,29,IF(EXACT(M23,$A$31)=TRUE,30,IF(EXACT(M23,$A$32)=TRUE,31,IF(EXACT(M23,$A$33)=TRUE,32,IF(EXACT(M23,$A$34)=TRUE,33,IF(EXACT(M23,$A$35)=TRUE,34,IF(EXACT(M23,$A$36)=TRUE,35,IF(EXACT(M23,$A$37)=TRUE,36,IF(EXACT(M23,$A$38)=TRUE,37,IF(EXACT(M23,$A$39)=TRUE,38,IF(EXACT(M23,$A$40)=TRUE,39,IF(EXACT(M23,$A$41)=TRUE,40,IF(EXACT(M23,$A$42)=TRUE,41,IF(EXACT(M23,$A$43)=TRUE,42,IF(EXACT(M23,$A$44)=TRUE,43,IF(EXACT(M23,$A$45)=TRUE,44,IF(EXACT(M23,$A$46)=TRUE,45,IF(EXACT(M23,$A$47)=TRUE,46,IF(EXACT(M23,$A$48)=TRUE,47,IF(EXACT(M23,$A$49)=TRUE,48,IF(EXACT(M23,$A$50)=TRUE,49,IF(EXACT(M23,$A$51)=TRUE,50,IF(EXACT(M23,$A$52)=TRUE,51,IF(EXACT(M23,$A$53)=TRUE,52,IF(EXACT(M23,$A$54)=TRUE,53,IF(EXACT(M23,$A$55)=TRUE,54,IF(EXACT(M23,$A$56)=TRUE,55,IF(EXACT(M23,$A$57)=TRUE,56,IF(EXACT(M23,$A$58)=TRUE,57,IF(EXACT(M23,$A$59)=TRUE,58,IF(EXACT(M23,$A$60)=TRUE,59,IF(EXACT(M23,$A$61)=TRUE,60,IF(EXACT(M23,$A$62)=TRUE,61))))))))))))))))))))))))))))))))))))))))))))))))))))))))))))))*61^$L23</f>
        <v>2135</v>
      </c>
      <c r="Y23" t="str" cm="1">
        <f t="array" ref="Y23">IF($F23="砲玉",MIN(($G23-Z:Z)^2+($H23-AA:AA)^2+($I23-AB:AB)^2)*X$8+MIN((($H$2-$H23)+AC:AC)^2+(($I$2-$I23)+AD:AD)^2)*X$10+1000*X$18,"")</f>
        <v/>
      </c>
      <c r="AF23" t="str" cm="1">
        <f t="array" ref="AF23">IF($F23="薙玉",MIN(($G23-AG:AG)^2+($H23-AH:AH)^2+($I23-AI:AI)^2)*AE$8+MIN((($H$2-$H23)+AJ:AJ)^2+(($I$2-$I23)+AK:AK)^2)*AE$10+1000*AE$18,"")</f>
        <v/>
      </c>
      <c r="AM23" t="str" cm="1">
        <f t="array" ref="AM23">IF($F23="壁玉",MIN(($G23-AN:AN)^2+($H23-AO:AO)^2+($I23-AP:AP)^2)*AL$8+MIN((($H$2-$H23)+AQ:AQ)^2+(($I$2-$I23)+AR:AR)^2)*AL$10+1000*AL$18,"")</f>
        <v/>
      </c>
      <c r="AT23" t="str" cm="1">
        <f t="array" ref="AT23">IF($F23="弩玉",MIN(($G23-AU:AU)^2+($H23-AV:AV)^2+($I23-AW:AW)^2)*AS$8+MIN((($H$2-$H23)+AX:AX)^2+(($I$2-$I23)+AY:AY)^2)*AS$10+1000*AS$18,"")</f>
        <v/>
      </c>
      <c r="BA23" t="str" cm="1">
        <f t="array" ref="BA23">IF($F23="ジェット",MIN(($G23-BB:BB)^2+($H23-BC:BC)^2+($I23-BD:BD)^2)*AZ$8+MIN((($H$2-$H23)+BE:BE)^2+(($I$2-$I23)+BF:BF)^2)*AZ$10+1000*AZ$18,"")</f>
        <v/>
      </c>
      <c r="BH23" t="str" cm="1">
        <f t="array" ref="BH23">IF($F23="導玉",MIN(($G23-BI:BI)^2+($H23-BJ:BJ)^2+($I23-BK:BK)^2)*BG$8+MIN((($H$2-$H23)+BL:BL)^2+(($I$2-$I23)+BM:BM)^2)*BG$10+1000*BG$18,"")</f>
        <v/>
      </c>
      <c r="BO23" cm="1">
        <f t="array" ref="BO23">IF($F23="木壁",MIN(($G23-BP:BP)^2+($H23-BQ:BQ)^2+($I23-BR:BR)^2)*BN$8+MIN((($H$2-$H23)+BS:BS)^2+(($I$2-$I23)+BT:BT)^2)*BN$10+1000*BN$18,"")</f>
        <v>2585</v>
      </c>
      <c r="BV23" t="str" cm="1">
        <f t="array" ref="BV23">IF($F23="遠壁",MIN(($G23-BW:BW)^2+($H23-BX:BX)^2+($I23-BY:BY)^2)*BU$8+MIN((($H$2-$H23)+BZ:BZ)^2+(($I$2-$I23)+CA:CA)^2)*BU$10+1000*BU$18,"")</f>
        <v/>
      </c>
      <c r="CC23" t="str" cm="1">
        <f t="array" ref="CC23">IF($F23="魔玉",MIN(($G23-CD:CD)^2+($H23-CE:CE)^2+($I23-CF:CF)^2)*CB$8+MIN((($H$2-$H23)+CG:CG)^2+(($I$2-$I23)+CH:CH)^2)*CB$10+1000*CB$18,"")</f>
        <v/>
      </c>
      <c r="CJ23" t="str" cm="1">
        <f t="array" ref="CJ23">IF($F23="核玉",MIN(($G23-CK:CK)^2+($H23-CL:CL)^2+($I23-CM:CM)^2)*CI$8+MIN((($H$2-$H23)+CN:CN)^2+(($I$2-$I23)+CO:CO)^2)*CI$10+1000*CI$18,"")</f>
        <v/>
      </c>
      <c r="CQ23" t="str" cm="1">
        <f t="array" ref="CQ23">IF($F23="癒玉",MIN(($G23-CR:CR)^2+($H23-CS:CS)^2+($I23-CT:CT)^2)*CP$8+MIN((($H$2-$H23)+CU:CU)^2+(($I$2-$I23)+CV:CV)^2)*CP$10+1000*CP$18,"")</f>
        <v/>
      </c>
      <c r="CX23" t="str" cm="1">
        <f t="array" ref="CX23">IF($F23="盾玉",MIN(($G23-CY:CY)^2+($H23-CZ:CZ)^2+($I23-DA:DA)^2)*CW$8+MIN((($H$2-$H23)+DB:DB)^2+(($I$2-$I23)+DC:DC)^2)*CW$10+1000*CW$18,"")</f>
        <v/>
      </c>
      <c r="DE23" t="str" cm="1">
        <f t="array" ref="DE23">IF($F23="射玉",MIN(($G23-DF:DF)^2+($H23-DG:DG)^2+($I23-DH:DH)^2)*DD$8+MIN((($H$2-$H23)+DI:DI)^2+(($I$2-$I23)+DJ:DJ)^2)*DD$10+1000*DD$18,"")</f>
        <v/>
      </c>
      <c r="DL23" t="str" cm="1">
        <f t="array" ref="DL23">IF($F23="近壁",MIN(($G23-DM:DM)^2+($H23-DN:DN)^2+($I23-DO:DO)^2)*DK$8+MIN((($H$2-$H23)+DP:DP)^2+(($I$2-$I23)+DQ:DQ)^2)*DK$10+1000*DK$18,"")</f>
        <v/>
      </c>
      <c r="DS23" t="str" cm="1">
        <f t="array" ref="DS23">IF($F23="忍玉",MIN(($G23-DT:DT)^2+($H23-DU:DU)^2+($I23-DV:DV)^2)*DR$8+MIN((($H$2-$H23)+DW:DW)^2+(($I$2-$I23)+DX:DX)^2)*DR$10+1000*DR$18,"")</f>
        <v/>
      </c>
      <c r="DZ23" t="str" cm="1">
        <f t="array" ref="DZ23">IF($F23="界玉",MIN(($G23-EA:EA)^2+($H23-EB:EB)^2+($I23-EC:EC)^2)*DY$8+MIN((($H$2-$H23)+ED:ED)^2+(($I$2-$I23)+EE:EE)^2)*DY$10+1000*DY$18,"")</f>
        <v/>
      </c>
      <c r="EG23" t="str" cm="1">
        <f t="array" ref="EG23">IF($F23="戦玉",MIN(($G23-EH:EH)^2+($H23-EI:EI)^2+($I23-EJ:EJ)^2)*EF$8+MIN((($H$2-$H23)+EK:EK)^2+(($I$2-$I23)+EL:EL)^2)*EF$10+1000*EF$18,"")</f>
        <v/>
      </c>
      <c r="EN23" t="str" cm="1">
        <f t="array" ref="EN23">IF($F23="弓玉",MIN(($G23-EO:EO)^2+($H23-EP:EP)^2+($I23-EQ:EQ)^2)*EM$8+MIN((($H$2-$H23)+ER:ER)^2+(($I$2-$I23)+ES:ES)^2)*EM$10+1000*EM$18,"")</f>
        <v/>
      </c>
      <c r="EU23" t="str" cm="1">
        <f t="array" ref="EU23">IF($F23="散玉",MIN(($G23-EV:EV)^2+($H23-EW:EW)^2+($I23-EX:EX)^2)*ET$8+MIN((($H$2-$H23)+EY:EY)^2+(($I$2-$I23)+EZ:EZ)^2)*ET$10+1000*ET$18,"")</f>
        <v/>
      </c>
      <c r="FB23" t="str" cm="1">
        <f t="array" ref="FB23">IF($F23="的玉",MIN(($G23-FC:FC)^2+($H23-FD:FD)^2+($I23-FE:FE)^2)*FA$8+MIN((($H$2-$H23)+FF:FF)^2+(($I$2-$I23)+FG:FG)^2)*FA$10+1000*FA$18,"")</f>
        <v/>
      </c>
      <c r="FI23" t="str" cm="1">
        <f t="array" ref="FI23">IF($F23="撃玉",MIN(($G23-FJ:FJ)^2+($H23-FK:FK)^2+($I23-FL:FL)^2)*FH$8+MIN((($H$2-$H23)+FM:FM)^2+(($I$2-$I23)+FN:FN)^2)*FH$10+1000*FH$18,"")</f>
        <v/>
      </c>
      <c r="FP23" t="str" cm="1">
        <f t="array" ref="FP23">IF($F23="槍玉",MIN(($G23-FQ:FQ)^2+($H23-FR:FR)^2+($I23-FS:FS)^2)*FO$8+MIN((($H$2-$H23)+FT:FT)^2+(($I$2-$I23)+FU:FU)^2)*FO$10+1000*FO$18,"")</f>
        <v/>
      </c>
      <c r="FW23" t="str" cm="1">
        <f t="array" ref="FW23">IF($F23="査玉",MIN(($G23-FX:FX)^2+($H23-FY:FY)^2+($I23-FZ:FZ)^2)*FV$8+MIN((($H$2-$H23)+GA:GA)^2+(($I$2-$I23)+GB:GB)^2)*FV$10+1000*FV$18,"")</f>
        <v/>
      </c>
      <c r="GD23" t="str" cm="1">
        <f t="array" ref="GD23">IF($F23="タゲ壁",MIN(($G23-GE:GE)^2+($H23-GF:GF)^2+($I23-GG:GG)^2)*GC$8+MIN((($H$2-$H23)+GH:GH)^2+(($I$2-$I23)+GI:GI)^2)*GC$10+1000*GC$18,"")</f>
        <v/>
      </c>
      <c r="GK23" t="str" cm="1">
        <f t="array" ref="GK23">IF($F23="迎玉",MIN(($G23-GL:GL)^2+($H23-GM:GM)^2+($I23-GN:GN)^2)*GJ$8+MIN((($H$2-$H23)+GO:GO)^2+(($I$2-$I23)+GP:GP)^2)*GJ$10+1000*GJ$18,"")</f>
        <v/>
      </c>
      <c r="GR23" t="str" cm="1">
        <f t="array" ref="GR23">IF($F23="紙壁",MIN(($G23-GS:GS)^2+($H23-GT:GT)^2+($I23-GU:GU)^2)*GQ$8+MIN((($H$2-$H23)+GV:GV)^2+(($I$2-$I23)+GW:GW)^2)*GQ$10+1000*GQ$18,"")</f>
        <v/>
      </c>
      <c r="GY23" t="str" cm="1">
        <f t="array" ref="GY23">IF($F23="聖玉",MIN(($G23-GZ:GZ)^2+($H23-HA:HA)^2+($I23-HB:HB)^2)*GX$8+MIN((($H$2-$H23)+HC:HC)^2+(($I$2-$I23)+HD:HD)^2)*GX$10+1000*GX$18,"")</f>
        <v/>
      </c>
      <c r="HF23" t="str" cm="1">
        <f t="array" ref="HF23">IF($F23="ターボ",MIN(($G23-HG:HG)^2+($H23-HH:HH)^2+($I23-HI:HI)^2)*HE$8+MIN((($H$2-$H23)+HJ:HJ)^2+(($I$2-$I23)+HK:HK)^2)*HE$10+10000,"")</f>
        <v/>
      </c>
      <c r="HM23" t="str" cm="1">
        <f t="array" ref="HM23">IF($F23="采玉",MIN(($G23-HN:HN)^2+($H23-HO:HO)^2+($I23-HP:HP)^2)*HL$8+MIN((($H$2-$H23)+HQ:HQ)^2+(($I$2-$I23)+HR:HR)^2)*HL$10+1000*HL$18,"")</f>
        <v/>
      </c>
      <c r="HT23" t="str" cm="1">
        <f t="array" ref="HT23">IF($F23="繕玉",MIN(($G23-HU:HU)^2+($H23-HV:HV)^2+($I23-HW:HW)^2)*HS$8+MIN((($H$2-$H23)+HX:HX)^2+(($I$2-$I23)+HY:HY)^2)*HS$10+1000*HS$18,"")</f>
        <v/>
      </c>
      <c r="IA23" t="str" cm="1">
        <f t="array" ref="IA23">IF($F23="贄玉",MIN(($G23-IB:IB)^2+($H23-IC:IC)^2+($I23-ID:ID)^2)*HZ$8+MIN((($H$2-$H23)+IE:IE)^2+(($I$2-$I23)+IF:IF)^2)*HZ$10+1000*HZ$18,"")</f>
        <v/>
      </c>
      <c r="IH23" t="str" cm="1">
        <f t="array" ref="IH23">IF($F23="弾玉",MIN(($G23-II:II)^2+($H23-IJ:IJ)^2+($I23-IK:IK)^2)*IG$8+MIN((($H$2-$H23)+IL:IL)^2+(($I$2-$I23)+IM:IM)^2)*IG$10+1000*IG$18,"")</f>
        <v/>
      </c>
      <c r="IO23" t="str" cm="1">
        <f t="array" ref="IO23">IF($F23="石壁",MIN(($G23-IP:IP)^2+($H23-IQ:IQ)^2+($I23-IR:IR)^2)*IN$8+MIN((($H$2-$H23)+IS:IS)^2+(($I$2-$I23)+IT:IT)^2)*IN$10+1000*IN$18,"")</f>
        <v/>
      </c>
    </row>
    <row r="24" spans="1:249" x14ac:dyDescent="0.55000000000000004">
      <c r="A24" t="s">
        <v>15</v>
      </c>
      <c r="F24" s="1" t="str" cm="1">
        <f t="array" ref="F24">INDEX(N:N,ROW()*6-11)</f>
        <v>薙玉</v>
      </c>
      <c r="G24" s="1">
        <f>ROUND((RIGHT((SUM(INDEX($N:$N,ROW()*6-10):INDEX($N:$N,ROW()*6-6))-16020),9)-RIGHT((SUM(INDEX($N:$N,ROW()*6-10):INDEX($N:$N,ROW()*6-6))-16020),6)-RIGHT((SUM(INDEX($N:$N,ROW()*6-10):INDEX($N:$N,ROW()*6-6))-16020),3))/1000000,3)</f>
        <v>295</v>
      </c>
      <c r="H24" s="1">
        <f>ROUND((RIGHT((SUM(INDEX($N:$N,ROW()*6-10):INDEX($N:$N,ROW()*6-6))-16020),6)-RIGHT((SUM(INDEX($N:$N,ROW()*6-10):INDEX($N:$N,ROW()*6-6))-16020),3))/1000,3)</f>
        <v>266</v>
      </c>
      <c r="I24" s="1">
        <f>ROUND((RIGHT((SUM(INDEX($N:$N,ROW()*6-10):INDEX($N:$N,ROW()*6-6))-16020),3)),3)</f>
        <v>265</v>
      </c>
      <c r="K24">
        <v>24</v>
      </c>
      <c r="L24">
        <f t="shared" si="1"/>
        <v>0</v>
      </c>
      <c r="M24" t="str">
        <f t="shared" si="0"/>
        <v>N</v>
      </c>
      <c r="N24">
        <f>IF(EXACT(M24,$A$1)=TRUE,0,IF(EXACT(M24,$A$2)=TRUE,1,IF(EXACT(M24,$A$3)=TRUE,2,IF(EXACT(M24,$A$4)=TRUE,3,IF(EXACT(M24,$A$5)=TRUE,4,IF(EXACT(M24,$A$6)=TRUE,5,IF(EXACT(M24,$A$7)=TRUE,6,IF(EXACT(M24,$A$8)=TRUE,7,IF(EXACT(M24,$A$9)=TRUE,8,IF(EXACT(M24,$A$10)=TRUE,9,IF(EXACT(M24,$A$11)=TRUE,10,IF(EXACT(M24,$A$12)=TRUE,11,IF(EXACT(M24,$A$13)=TRUE,12,IF(EXACT(M24,$A$14)=TRUE,13,IF(EXACT(M24,$A$15)=TRUE,14,IF(EXACT(M24,$A$16)=TRUE,15,IF(EXACT(M24,$A$17)=TRUE,16,IF(EXACT(M24,$A$18)=TRUE,17,IF(EXACT(M24,$A$19)=TRUE,18,IF(EXACT(M24,$A$20)=TRUE,19,IF(EXACT(M24,$A$21)=TRUE,20,IF(EXACT(M24,$A$22)=TRUE,21,IF(EXACT(M24,$A$23)=TRUE,22,IF(EXACT(M24,$A$24)=TRUE,23,IF(EXACT(M24,$A$25)=TRUE,24,IF(EXACT(M24,$A$26)=TRUE,25,IF(EXACT(M24,$A$27)=TRUE,26,IF(EXACT(M24,$A$28)=TRUE,27,IF(EXACT(M24,$A$29)=TRUE,28,IF(EXACT(M24,$A$30)=TRUE,29,IF(EXACT(M24,$A$31)=TRUE,30,IF(EXACT(M24,$A$32)=TRUE,31,IF(EXACT(M24,$A$33)=TRUE,32,IF(EXACT(M24,$A$34)=TRUE,33,IF(EXACT(M24,$A$35)=TRUE,34,IF(EXACT(M24,$A$36)=TRUE,35,IF(EXACT(M24,$A$37)=TRUE,36,IF(EXACT(M24,$A$38)=TRUE,37,IF(EXACT(M24,$A$39)=TRUE,38,IF(EXACT(M24,$A$40)=TRUE,39,IF(EXACT(M24,$A$41)=TRUE,40,IF(EXACT(M24,$A$42)=TRUE,41,IF(EXACT(M24,$A$43)=TRUE,42,IF(EXACT(M24,$A$44)=TRUE,43,IF(EXACT(M24,$A$45)=TRUE,44,IF(EXACT(M24,$A$46)=TRUE,45,IF(EXACT(M24,$A$47)=TRUE,46,IF(EXACT(M24,$A$48)=TRUE,47,IF(EXACT(M24,$A$49)=TRUE,48,IF(EXACT(M24,$A$50)=TRUE,49,IF(EXACT(M24,$A$51)=TRUE,50,IF(EXACT(M24,$A$52)=TRUE,51,IF(EXACT(M24,$A$53)=TRUE,52,IF(EXACT(M24,$A$54)=TRUE,53,IF(EXACT(M24,$A$55)=TRUE,54,IF(EXACT(M24,$A$56)=TRUE,55,IF(EXACT(M24,$A$57)=TRUE,56,IF(EXACT(M24,$A$58)=TRUE,57,IF(EXACT(M24,$A$59)=TRUE,58,IF(EXACT(M24,$A$60)=TRUE,59,IF(EXACT(M24,$A$61)=TRUE,60,IF(EXACT(M24,$A$62)=TRUE,61))))))))))))))))))))))))))))))))))))))))))))))))))))))))))))))*61^$L24</f>
        <v>49</v>
      </c>
      <c r="Y24" t="str" cm="1">
        <f t="array" ref="Y24">IF($F24="砲玉",MIN(($G24-Z:Z)^2+($H24-AA:AA)^2+($I24-AB:AB)^2)*X$8+MIN((($H$2-$H24)+AC:AC)^2+(($I$2-$I24)+AD:AD)^2)*X$10+1000*X$18,"")</f>
        <v/>
      </c>
      <c r="AF24" cm="1">
        <f t="array" ref="AF24">IF($F24="薙玉",MIN(($G24-AG:AG)^2+($H24-AH:AH)^2+($I24-AI:AI)^2)*AE$8+MIN((($H$2-$H24)+AJ:AJ)^2+(($I$2-$I24)+AK:AK)^2)*AE$10+1000*AE$18,"")</f>
        <v>1001</v>
      </c>
      <c r="AM24" t="str" cm="1">
        <f t="array" ref="AM24">IF($F24="壁玉",MIN(($G24-AN:AN)^2+($H24-AO:AO)^2+($I24-AP:AP)^2)*AL$8+MIN((($H$2-$H24)+AQ:AQ)^2+(($I$2-$I24)+AR:AR)^2)*AL$10+1000*AL$18,"")</f>
        <v/>
      </c>
      <c r="AT24" t="str" cm="1">
        <f t="array" ref="AT24">IF($F24="弩玉",MIN(($G24-AU:AU)^2+($H24-AV:AV)^2+($I24-AW:AW)^2)*AS$8+MIN((($H$2-$H24)+AX:AX)^2+(($I$2-$I24)+AY:AY)^2)*AS$10+1000*AS$18,"")</f>
        <v/>
      </c>
      <c r="BA24" t="str" cm="1">
        <f t="array" ref="BA24">IF($F24="ジェット",MIN(($G24-BB:BB)^2+($H24-BC:BC)^2+($I24-BD:BD)^2)*AZ$8+MIN((($H$2-$H24)+BE:BE)^2+(($I$2-$I24)+BF:BF)^2)*AZ$10+1000*AZ$18,"")</f>
        <v/>
      </c>
      <c r="BH24" t="str" cm="1">
        <f t="array" ref="BH24">IF($F24="導玉",MIN(($G24-BI:BI)^2+($H24-BJ:BJ)^2+($I24-BK:BK)^2)*BG$8+MIN((($H$2-$H24)+BL:BL)^2+(($I$2-$I24)+BM:BM)^2)*BG$10+1000*BG$18,"")</f>
        <v/>
      </c>
      <c r="BO24" t="str" cm="1">
        <f t="array" ref="BO24">IF($F24="木壁",MIN(($G24-BP:BP)^2+($H24-BQ:BQ)^2+($I24-BR:BR)^2)*BN$8+MIN((($H$2-$H24)+BS:BS)^2+(($I$2-$I24)+BT:BT)^2)*BN$10+1000*BN$18,"")</f>
        <v/>
      </c>
      <c r="BV24" t="str" cm="1">
        <f t="array" ref="BV24">IF($F24="遠壁",MIN(($G24-BW:BW)^2+($H24-BX:BX)^2+($I24-BY:BY)^2)*BU$8+MIN((($H$2-$H24)+BZ:BZ)^2+(($I$2-$I24)+CA:CA)^2)*BU$10+1000*BU$18,"")</f>
        <v/>
      </c>
      <c r="CC24" t="str" cm="1">
        <f t="array" ref="CC24">IF($F24="魔玉",MIN(($G24-CD:CD)^2+($H24-CE:CE)^2+($I24-CF:CF)^2)*CB$8+MIN((($H$2-$H24)+CG:CG)^2+(($I$2-$I24)+CH:CH)^2)*CB$10+1000*CB$18,"")</f>
        <v/>
      </c>
      <c r="CJ24" t="str" cm="1">
        <f t="array" ref="CJ24">IF($F24="核玉",MIN(($G24-CK:CK)^2+($H24-CL:CL)^2+($I24-CM:CM)^2)*CI$8+MIN((($H$2-$H24)+CN:CN)^2+(($I$2-$I24)+CO:CO)^2)*CI$10+1000*CI$18,"")</f>
        <v/>
      </c>
      <c r="CQ24" t="str" cm="1">
        <f t="array" ref="CQ24">IF($F24="癒玉",MIN(($G24-CR:CR)^2+($H24-CS:CS)^2+($I24-CT:CT)^2)*CP$8+MIN((($H$2-$H24)+CU:CU)^2+(($I$2-$I24)+CV:CV)^2)*CP$10+1000*CP$18,"")</f>
        <v/>
      </c>
      <c r="CX24" t="str" cm="1">
        <f t="array" ref="CX24">IF($F24="盾玉",MIN(($G24-CY:CY)^2+($H24-CZ:CZ)^2+($I24-DA:DA)^2)*CW$8+MIN((($H$2-$H24)+DB:DB)^2+(($I$2-$I24)+DC:DC)^2)*CW$10+1000*CW$18,"")</f>
        <v/>
      </c>
      <c r="DE24" t="str" cm="1">
        <f t="array" ref="DE24">IF($F24="射玉",MIN(($G24-DF:DF)^2+($H24-DG:DG)^2+($I24-DH:DH)^2)*DD$8+MIN((($H$2-$H24)+DI:DI)^2+(($I$2-$I24)+DJ:DJ)^2)*DD$10+1000*DD$18,"")</f>
        <v/>
      </c>
      <c r="DL24" t="str" cm="1">
        <f t="array" ref="DL24">IF($F24="近壁",MIN(($G24-DM:DM)^2+($H24-DN:DN)^2+($I24-DO:DO)^2)*DK$8+MIN((($H$2-$H24)+DP:DP)^2+(($I$2-$I24)+DQ:DQ)^2)*DK$10+1000*DK$18,"")</f>
        <v/>
      </c>
      <c r="DS24" t="str" cm="1">
        <f t="array" ref="DS24">IF($F24="忍玉",MIN(($G24-DT:DT)^2+($H24-DU:DU)^2+($I24-DV:DV)^2)*DR$8+MIN((($H$2-$H24)+DW:DW)^2+(($I$2-$I24)+DX:DX)^2)*DR$10+1000*DR$18,"")</f>
        <v/>
      </c>
      <c r="DZ24" t="str" cm="1">
        <f t="array" ref="DZ24">IF($F24="界玉",MIN(($G24-EA:EA)^2+($H24-EB:EB)^2+($I24-EC:EC)^2)*DY$8+MIN((($H$2-$H24)+ED:ED)^2+(($I$2-$I24)+EE:EE)^2)*DY$10+1000*DY$18,"")</f>
        <v/>
      </c>
      <c r="EG24" t="str" cm="1">
        <f t="array" ref="EG24">IF($F24="戦玉",MIN(($G24-EH:EH)^2+($H24-EI:EI)^2+($I24-EJ:EJ)^2)*EF$8+MIN((($H$2-$H24)+EK:EK)^2+(($I$2-$I24)+EL:EL)^2)*EF$10+1000*EF$18,"")</f>
        <v/>
      </c>
      <c r="EN24" t="str" cm="1">
        <f t="array" ref="EN24">IF($F24="弓玉",MIN(($G24-EO:EO)^2+($H24-EP:EP)^2+($I24-EQ:EQ)^2)*EM$8+MIN((($H$2-$H24)+ER:ER)^2+(($I$2-$I24)+ES:ES)^2)*EM$10+1000*EM$18,"")</f>
        <v/>
      </c>
      <c r="EU24" t="str" cm="1">
        <f t="array" ref="EU24">IF($F24="散玉",MIN(($G24-EV:EV)^2+($H24-EW:EW)^2+($I24-EX:EX)^2)*ET$8+MIN((($H$2-$H24)+EY:EY)^2+(($I$2-$I24)+EZ:EZ)^2)*ET$10+1000*ET$18,"")</f>
        <v/>
      </c>
      <c r="FB24" t="str" cm="1">
        <f t="array" ref="FB24">IF($F24="的玉",MIN(($G24-FC:FC)^2+($H24-FD:FD)^2+($I24-FE:FE)^2)*FA$8+MIN((($H$2-$H24)+FF:FF)^2+(($I$2-$I24)+FG:FG)^2)*FA$10+1000*FA$18,"")</f>
        <v/>
      </c>
      <c r="FI24" t="str" cm="1">
        <f t="array" ref="FI24">IF($F24="撃玉",MIN(($G24-FJ:FJ)^2+($H24-FK:FK)^2+($I24-FL:FL)^2)*FH$8+MIN((($H$2-$H24)+FM:FM)^2+(($I$2-$I24)+FN:FN)^2)*FH$10+1000*FH$18,"")</f>
        <v/>
      </c>
      <c r="FP24" t="str" cm="1">
        <f t="array" ref="FP24">IF($F24="槍玉",MIN(($G24-FQ:FQ)^2+($H24-FR:FR)^2+($I24-FS:FS)^2)*FO$8+MIN((($H$2-$H24)+FT:FT)^2+(($I$2-$I24)+FU:FU)^2)*FO$10+1000*FO$18,"")</f>
        <v/>
      </c>
      <c r="FW24" t="str" cm="1">
        <f t="array" ref="FW24">IF($F24="査玉",MIN(($G24-FX:FX)^2+($H24-FY:FY)^2+($I24-FZ:FZ)^2)*FV$8+MIN((($H$2-$H24)+GA:GA)^2+(($I$2-$I24)+GB:GB)^2)*FV$10+1000*FV$18,"")</f>
        <v/>
      </c>
      <c r="GD24" t="str" cm="1">
        <f t="array" ref="GD24">IF($F24="タゲ壁",MIN(($G24-GE:GE)^2+($H24-GF:GF)^2+($I24-GG:GG)^2)*GC$8+MIN((($H$2-$H24)+GH:GH)^2+(($I$2-$I24)+GI:GI)^2)*GC$10+1000*GC$18,"")</f>
        <v/>
      </c>
      <c r="GK24" t="str" cm="1">
        <f t="array" ref="GK24">IF($F24="迎玉",MIN(($G24-GL:GL)^2+($H24-GM:GM)^2+($I24-GN:GN)^2)*GJ$8+MIN((($H$2-$H24)+GO:GO)^2+(($I$2-$I24)+GP:GP)^2)*GJ$10+1000*GJ$18,"")</f>
        <v/>
      </c>
      <c r="GR24" t="str" cm="1">
        <f t="array" ref="GR24">IF($F24="紙壁",MIN(($G24-GS:GS)^2+($H24-GT:GT)^2+($I24-GU:GU)^2)*GQ$8+MIN((($H$2-$H24)+GV:GV)^2+(($I$2-$I24)+GW:GW)^2)*GQ$10+1000*GQ$18,"")</f>
        <v/>
      </c>
      <c r="GY24" t="str" cm="1">
        <f t="array" ref="GY24">IF($F24="聖玉",MIN(($G24-GZ:GZ)^2+($H24-HA:HA)^2+($I24-HB:HB)^2)*GX$8+MIN((($H$2-$H24)+HC:HC)^2+(($I$2-$I24)+HD:HD)^2)*GX$10+1000*GX$18,"")</f>
        <v/>
      </c>
      <c r="HF24" t="str" cm="1">
        <f t="array" ref="HF24">IF($F24="ターボ",MIN(($G24-HG:HG)^2+($H24-HH:HH)^2+($I24-HI:HI)^2)*HE$8+MIN((($H$2-$H24)+HJ:HJ)^2+(($I$2-$I24)+HK:HK)^2)*HE$10+10000,"")</f>
        <v/>
      </c>
      <c r="HM24" t="str" cm="1">
        <f t="array" ref="HM24">IF($F24="采玉",MIN(($G24-HN:HN)^2+($H24-HO:HO)^2+($I24-HP:HP)^2)*HL$8+MIN((($H$2-$H24)+HQ:HQ)^2+(($I$2-$I24)+HR:HR)^2)*HL$10+1000*HL$18,"")</f>
        <v/>
      </c>
      <c r="HT24" t="str" cm="1">
        <f t="array" ref="HT24">IF($F24="繕玉",MIN(($G24-HU:HU)^2+($H24-HV:HV)^2+($I24-HW:HW)^2)*HS$8+MIN((($H$2-$H24)+HX:HX)^2+(($I$2-$I24)+HY:HY)^2)*HS$10+1000*HS$18,"")</f>
        <v/>
      </c>
      <c r="IA24" t="str" cm="1">
        <f t="array" ref="IA24">IF($F24="贄玉",MIN(($G24-IB:IB)^2+($H24-IC:IC)^2+($I24-ID:ID)^2)*HZ$8+MIN((($H$2-$H24)+IE:IE)^2+(($I$2-$I24)+IF:IF)^2)*HZ$10+1000*HZ$18,"")</f>
        <v/>
      </c>
      <c r="IH24" t="str" cm="1">
        <f t="array" ref="IH24">IF($F24="弾玉",MIN(($G24-II:II)^2+($H24-IJ:IJ)^2+($I24-IK:IK)^2)*IG$8+MIN((($H$2-$H24)+IL:IL)^2+(($I$2-$I24)+IM:IM)^2)*IG$10+1000*IG$18,"")</f>
        <v/>
      </c>
      <c r="IO24" t="str" cm="1">
        <f t="array" ref="IO24">IF($F24="石壁",MIN(($G24-IP:IP)^2+($H24-IQ:IQ)^2+($I24-IR:IR)^2)*IN$8+MIN((($H$2-$H24)+IS:IS)^2+(($I$2-$I24)+IT:IT)^2)*IN$10+1000*IN$18,"")</f>
        <v/>
      </c>
    </row>
    <row r="25" spans="1:249" x14ac:dyDescent="0.55000000000000004">
      <c r="A25" t="s">
        <v>16</v>
      </c>
      <c r="F25" s="1" t="str" cm="1">
        <f t="array" ref="F25">INDEX(N:N,ROW()*6-11)</f>
        <v>薙玉</v>
      </c>
      <c r="G25" s="1">
        <f>ROUND((RIGHT((SUM(INDEX($N:$N,ROW()*6-10):INDEX($N:$N,ROW()*6-6))-16020),9)-RIGHT((SUM(INDEX($N:$N,ROW()*6-10):INDEX($N:$N,ROW()*6-6))-16020),6)-RIGHT((SUM(INDEX($N:$N,ROW()*6-10):INDEX($N:$N,ROW()*6-6))-16020),3))/1000000,3)</f>
        <v>276</v>
      </c>
      <c r="H25" s="1">
        <f>ROUND((RIGHT((SUM(INDEX($N:$N,ROW()*6-10):INDEX($N:$N,ROW()*6-6))-16020),6)-RIGHT((SUM(INDEX($N:$N,ROW()*6-10):INDEX($N:$N,ROW()*6-6))-16020),3))/1000,3)</f>
        <v>273</v>
      </c>
      <c r="I25" s="1">
        <f>ROUND((RIGHT((SUM(INDEX($N:$N,ROW()*6-10):INDEX($N:$N,ROW()*6-6))-16020),3)),3)</f>
        <v>266</v>
      </c>
      <c r="K25">
        <v>25</v>
      </c>
      <c r="L25">
        <f t="shared" si="1"/>
        <v>5</v>
      </c>
      <c r="M25" t="str">
        <f t="shared" si="0"/>
        <v>7</v>
      </c>
      <c r="N25" t="str">
        <f>IF(EXACT(M25,$A$1)=TRUE,"コア",IF(EXACT(M25,$A$2)=TRUE,"弓玉",IF(EXACT(M25,$A$3)=TRUE,"銃玉",IF(EXACT(M25,$A$4)=TRUE,"剣玉",IF(EXACT(M25,$A$5)=TRUE,"盾玉",IF(EXACT(M25,$A$6)=TRUE,"爆玉",IF(EXACT(M25,$A$7)=TRUE,"魔玉",IF(EXACT(M25,$A$8)=TRUE,"弩玉",IF(EXACT(M25,$A$9)=TRUE,"槍玉",IF(EXACT(M25,$A$10)=TRUE,"砲玉",IF(EXACT(M25,$A$11)=TRUE,"薙玉",IF(EXACT(M25,$A$12)=TRUE,"跳玉",IF(EXACT(M25,$A$13)=TRUE,"裂玉",IF(EXACT(M25,$A$14)=TRUE,"散玉",IF(EXACT(M25,$A$15)=TRUE,"狙玉",IF(EXACT(M25,$A$16)=TRUE,"浮玉",IF(EXACT(M25,$A$17)=TRUE,"導玉",IF(EXACT(M25,$A$18)=TRUE,"繕玉",IF(EXACT(M25,$A$19)=TRUE,"癒玉",IF(EXACT(M25,$A$20)=TRUE,"壁玉",IF(EXACT(M25,$A$21)=TRUE,"飛玉",IF(EXACT(M25,$A$22)=TRUE,"戦玉",IF(EXACT(M25,$A$23)=TRUE,"機玉",IF(EXACT(M25,$A$24)=TRUE,"変玉",IF(EXACT(M25,$A$25)=TRUE,"界玉",IF(EXACT(M25,$A$26)=TRUE,"木壁",IF(EXACT(M25,$A$27)=TRUE,"石壁",IF(EXACT(M25,$A$28)=TRUE,"紙壁",IF(EXACT(M25,$A$29)=TRUE,"鉄壁",IF(EXACT(M25,$A$30)=TRUE,"ジェット",IF(EXACT(M25,$A$31)=TRUE,"ターボ",IF(EXACT(M25,$A$32)=TRUE,"骨玉",IF(EXACT(M25,$A$33)=TRUE,"撃玉",IF(EXACT(M25,$A$34)=TRUE,"弾玉",IF(EXACT(M25,$A$35)=TRUE,"聖玉",IF(EXACT(M25,$A$36)=TRUE,"忍玉",IF(EXACT(M25,$A$37)=TRUE,"障玉",IF(EXACT(M25,$A$38)=TRUE,"花玉",IF(EXACT(M25,$A$39)=TRUE,"反玉",IF(EXACT(M25,$A$40)=TRUE,"押玉",IF(EXACT(M25,$A$41)=TRUE,"迎玉",IF(EXACT(M25,$A$42)=TRUE,"贄玉",IF(EXACT(M25,$A$43)=TRUE,"的玉",IF(EXACT(M25,$A$44)=TRUE,"墜玉",IF(EXACT(M25,$A$45)=TRUE,"箱玉",IF(EXACT(M25,$A$46)=TRUE,"闇玉",IF(EXACT(M25,$A$47)=TRUE,"旋玉",IF(EXACT(M25,$A$48)=TRUE,"采玉",IF(EXACT(M25,$A$49)=TRUE,"騎玉",IF(EXACT(M25,$A$50)=TRUE,"核玉",IF(EXACT(M25,$A$51)=TRUE,"射玉",IF(EXACT(M25,$A$52)=TRUE,"星玉",IF(EXACT(M25,$A$53)=TRUE,"梱玉",IF(EXACT(M25,$A$54)=TRUE,"貫玉",IF(EXACT(M25,$A$55)=TRUE,"査玉",IF(EXACT(M25,$A$56)=TRUE,"近壁",IF(EXACT(M25,$A$57)=TRUE,"遠壁",IF(EXACT(M25,$A$58)=TRUE,"広壁",IF(EXACT(M25,$A$59)=TRUE,"狭壁",IF(EXACT(M25,$A$60)=TRUE,"タゲ壁",IF(EXACT(M25,$A$61)=TRUE,"エレ壁")))))))))))))))))))))))))))))))))))))))))))))))))))))))))))))</f>
        <v>弩玉</v>
      </c>
      <c r="Y25" t="str" cm="1">
        <f t="array" ref="Y25">IF($F25="砲玉",MIN(($G25-Z:Z)^2+($H25-AA:AA)^2+($I25-AB:AB)^2)*X$8+MIN((($H$2-$H25)+AC:AC)^2+(($I$2-$I25)+AD:AD)^2)*X$10+1000*X$18,"")</f>
        <v/>
      </c>
      <c r="AF25" cm="1">
        <f t="array" ref="AF25">IF($F25="薙玉",MIN(($G25-AG:AG)^2+($H25-AH:AH)^2+($I25-AI:AI)^2)*AE$8+MIN((($H$2-$H25)+AJ:AJ)^2+(($I$2-$I25)+AK:AK)^2)*AE$10+1000*AE$18,"")</f>
        <v>1049</v>
      </c>
      <c r="AM25" t="str" cm="1">
        <f t="array" ref="AM25">IF($F25="壁玉",MIN(($G25-AN:AN)^2+($H25-AO:AO)^2+($I25-AP:AP)^2)*AL$8+MIN((($H$2-$H25)+AQ:AQ)^2+(($I$2-$I25)+AR:AR)^2)*AL$10+1000*AL$18,"")</f>
        <v/>
      </c>
      <c r="AT25" t="str" cm="1">
        <f t="array" ref="AT25">IF($F25="弩玉",MIN(($G25-AU:AU)^2+($H25-AV:AV)^2+($I25-AW:AW)^2)*AS$8+MIN((($H$2-$H25)+AX:AX)^2+(($I$2-$I25)+AY:AY)^2)*AS$10+1000*AS$18,"")</f>
        <v/>
      </c>
      <c r="BA25" t="str" cm="1">
        <f t="array" ref="BA25">IF($F25="ジェット",MIN(($G25-BB:BB)^2+($H25-BC:BC)^2+($I25-BD:BD)^2)*AZ$8+MIN((($H$2-$H25)+BE:BE)^2+(($I$2-$I25)+BF:BF)^2)*AZ$10+1000*AZ$18,"")</f>
        <v/>
      </c>
      <c r="BH25" t="str" cm="1">
        <f t="array" ref="BH25">IF($F25="導玉",MIN(($G25-BI:BI)^2+($H25-BJ:BJ)^2+($I25-BK:BK)^2)*BG$8+MIN((($H$2-$H25)+BL:BL)^2+(($I$2-$I25)+BM:BM)^2)*BG$10+1000*BG$18,"")</f>
        <v/>
      </c>
      <c r="BO25" t="str" cm="1">
        <f t="array" ref="BO25">IF($F25="木壁",MIN(($G25-BP:BP)^2+($H25-BQ:BQ)^2+($I25-BR:BR)^2)*BN$8+MIN((($H$2-$H25)+BS:BS)^2+(($I$2-$I25)+BT:BT)^2)*BN$10+1000*BN$18,"")</f>
        <v/>
      </c>
      <c r="BV25" t="str" cm="1">
        <f t="array" ref="BV25">IF($F25="遠壁",MIN(($G25-BW:BW)^2+($H25-BX:BX)^2+($I25-BY:BY)^2)*BU$8+MIN((($H$2-$H25)+BZ:BZ)^2+(($I$2-$I25)+CA:CA)^2)*BU$10+1000*BU$18,"")</f>
        <v/>
      </c>
      <c r="CC25" t="str" cm="1">
        <f t="array" ref="CC25">IF($F25="魔玉",MIN(($G25-CD:CD)^2+($H25-CE:CE)^2+($I25-CF:CF)^2)*CB$8+MIN((($H$2-$H25)+CG:CG)^2+(($I$2-$I25)+CH:CH)^2)*CB$10+1000*CB$18,"")</f>
        <v/>
      </c>
      <c r="CJ25" t="str" cm="1">
        <f t="array" ref="CJ25">IF($F25="核玉",MIN(($G25-CK:CK)^2+($H25-CL:CL)^2+($I25-CM:CM)^2)*CI$8+MIN((($H$2-$H25)+CN:CN)^2+(($I$2-$I25)+CO:CO)^2)*CI$10+1000*CI$18,"")</f>
        <v/>
      </c>
      <c r="CQ25" t="str" cm="1">
        <f t="array" ref="CQ25">IF($F25="癒玉",MIN(($G25-CR:CR)^2+($H25-CS:CS)^2+($I25-CT:CT)^2)*CP$8+MIN((($H$2-$H25)+CU:CU)^2+(($I$2-$I25)+CV:CV)^2)*CP$10+1000*CP$18,"")</f>
        <v/>
      </c>
      <c r="CX25" t="str" cm="1">
        <f t="array" ref="CX25">IF($F25="盾玉",MIN(($G25-CY:CY)^2+($H25-CZ:CZ)^2+($I25-DA:DA)^2)*CW$8+MIN((($H$2-$H25)+DB:DB)^2+(($I$2-$I25)+DC:DC)^2)*CW$10+1000*CW$18,"")</f>
        <v/>
      </c>
      <c r="DE25" t="str" cm="1">
        <f t="array" ref="DE25">IF($F25="射玉",MIN(($G25-DF:DF)^2+($H25-DG:DG)^2+($I25-DH:DH)^2)*DD$8+MIN((($H$2-$H25)+DI:DI)^2+(($I$2-$I25)+DJ:DJ)^2)*DD$10+1000*DD$18,"")</f>
        <v/>
      </c>
      <c r="DL25" t="str" cm="1">
        <f t="array" ref="DL25">IF($F25="近壁",MIN(($G25-DM:DM)^2+($H25-DN:DN)^2+($I25-DO:DO)^2)*DK$8+MIN((($H$2-$H25)+DP:DP)^2+(($I$2-$I25)+DQ:DQ)^2)*DK$10+1000*DK$18,"")</f>
        <v/>
      </c>
      <c r="DS25" t="str" cm="1">
        <f t="array" ref="DS25">IF($F25="忍玉",MIN(($G25-DT:DT)^2+($H25-DU:DU)^2+($I25-DV:DV)^2)*DR$8+MIN((($H$2-$H25)+DW:DW)^2+(($I$2-$I25)+DX:DX)^2)*DR$10+1000*DR$18,"")</f>
        <v/>
      </c>
      <c r="DZ25" t="str" cm="1">
        <f t="array" ref="DZ25">IF($F25="界玉",MIN(($G25-EA:EA)^2+($H25-EB:EB)^2+($I25-EC:EC)^2)*DY$8+MIN((($H$2-$H25)+ED:ED)^2+(($I$2-$I25)+EE:EE)^2)*DY$10+1000*DY$18,"")</f>
        <v/>
      </c>
      <c r="EG25" t="str" cm="1">
        <f t="array" ref="EG25">IF($F25="戦玉",MIN(($G25-EH:EH)^2+($H25-EI:EI)^2+($I25-EJ:EJ)^2)*EF$8+MIN((($H$2-$H25)+EK:EK)^2+(($I$2-$I25)+EL:EL)^2)*EF$10+1000*EF$18,"")</f>
        <v/>
      </c>
      <c r="EN25" t="str" cm="1">
        <f t="array" ref="EN25">IF($F25="弓玉",MIN(($G25-EO:EO)^2+($H25-EP:EP)^2+($I25-EQ:EQ)^2)*EM$8+MIN((($H$2-$H25)+ER:ER)^2+(($I$2-$I25)+ES:ES)^2)*EM$10+1000*EM$18,"")</f>
        <v/>
      </c>
      <c r="EU25" t="str" cm="1">
        <f t="array" ref="EU25">IF($F25="散玉",MIN(($G25-EV:EV)^2+($H25-EW:EW)^2+($I25-EX:EX)^2)*ET$8+MIN((($H$2-$H25)+EY:EY)^2+(($I$2-$I25)+EZ:EZ)^2)*ET$10+1000*ET$18,"")</f>
        <v/>
      </c>
      <c r="FB25" t="str" cm="1">
        <f t="array" ref="FB25">IF($F25="的玉",MIN(($G25-FC:FC)^2+($H25-FD:FD)^2+($I25-FE:FE)^2)*FA$8+MIN((($H$2-$H25)+FF:FF)^2+(($I$2-$I25)+FG:FG)^2)*FA$10+1000*FA$18,"")</f>
        <v/>
      </c>
      <c r="FI25" t="str" cm="1">
        <f t="array" ref="FI25">IF($F25="撃玉",MIN(($G25-FJ:FJ)^2+($H25-FK:FK)^2+($I25-FL:FL)^2)*FH$8+MIN((($H$2-$H25)+FM:FM)^2+(($I$2-$I25)+FN:FN)^2)*FH$10+1000*FH$18,"")</f>
        <v/>
      </c>
      <c r="FP25" t="str" cm="1">
        <f t="array" ref="FP25">IF($F25="槍玉",MIN(($G25-FQ:FQ)^2+($H25-FR:FR)^2+($I25-FS:FS)^2)*FO$8+MIN((($H$2-$H25)+FT:FT)^2+(($I$2-$I25)+FU:FU)^2)*FO$10+1000*FO$18,"")</f>
        <v/>
      </c>
      <c r="FW25" t="str" cm="1">
        <f t="array" ref="FW25">IF($F25="査玉",MIN(($G25-FX:FX)^2+($H25-FY:FY)^2+($I25-FZ:FZ)^2)*FV$8+MIN((($H$2-$H25)+GA:GA)^2+(($I$2-$I25)+GB:GB)^2)*FV$10+1000*FV$18,"")</f>
        <v/>
      </c>
      <c r="GD25" t="str" cm="1">
        <f t="array" ref="GD25">IF($F25="タゲ壁",MIN(($G25-GE:GE)^2+($H25-GF:GF)^2+($I25-GG:GG)^2)*GC$8+MIN((($H$2-$H25)+GH:GH)^2+(($I$2-$I25)+GI:GI)^2)*GC$10+1000*GC$18,"")</f>
        <v/>
      </c>
      <c r="GK25" t="str" cm="1">
        <f t="array" ref="GK25">IF($F25="迎玉",MIN(($G25-GL:GL)^2+($H25-GM:GM)^2+($I25-GN:GN)^2)*GJ$8+MIN((($H$2-$H25)+GO:GO)^2+(($I$2-$I25)+GP:GP)^2)*GJ$10+1000*GJ$18,"")</f>
        <v/>
      </c>
      <c r="GR25" t="str" cm="1">
        <f t="array" ref="GR25">IF($F25="紙壁",MIN(($G25-GS:GS)^2+($H25-GT:GT)^2+($I25-GU:GU)^2)*GQ$8+MIN((($H$2-$H25)+GV:GV)^2+(($I$2-$I25)+GW:GW)^2)*GQ$10+1000*GQ$18,"")</f>
        <v/>
      </c>
      <c r="GY25" t="str" cm="1">
        <f t="array" ref="GY25">IF($F25="聖玉",MIN(($G25-GZ:GZ)^2+($H25-HA:HA)^2+($I25-HB:HB)^2)*GX$8+MIN((($H$2-$H25)+HC:HC)^2+(($I$2-$I25)+HD:HD)^2)*GX$10+1000*GX$18,"")</f>
        <v/>
      </c>
      <c r="HF25" t="str" cm="1">
        <f t="array" ref="HF25">IF($F25="ターボ",MIN(($G25-HG:HG)^2+($H25-HH:HH)^2+($I25-HI:HI)^2)*HE$8+MIN((($H$2-$H25)+HJ:HJ)^2+(($I$2-$I25)+HK:HK)^2)*HE$10+10000,"")</f>
        <v/>
      </c>
      <c r="HM25" t="str" cm="1">
        <f t="array" ref="HM25">IF($F25="采玉",MIN(($G25-HN:HN)^2+($H25-HO:HO)^2+($I25-HP:HP)^2)*HL$8+MIN((($H$2-$H25)+HQ:HQ)^2+(($I$2-$I25)+HR:HR)^2)*HL$10+1000*HL$18,"")</f>
        <v/>
      </c>
      <c r="HT25" t="str" cm="1">
        <f t="array" ref="HT25">IF($F25="繕玉",MIN(($G25-HU:HU)^2+($H25-HV:HV)^2+($I25-HW:HW)^2)*HS$8+MIN((($H$2-$H25)+HX:HX)^2+(($I$2-$I25)+HY:HY)^2)*HS$10+1000*HS$18,"")</f>
        <v/>
      </c>
      <c r="IA25" t="str" cm="1">
        <f t="array" ref="IA25">IF($F25="贄玉",MIN(($G25-IB:IB)^2+($H25-IC:IC)^2+($I25-ID:ID)^2)*HZ$8+MIN((($H$2-$H25)+IE:IE)^2+(($I$2-$I25)+IF:IF)^2)*HZ$10+1000*HZ$18,"")</f>
        <v/>
      </c>
      <c r="IH25" t="str" cm="1">
        <f t="array" ref="IH25">IF($F25="弾玉",MIN(($G25-II:II)^2+($H25-IJ:IJ)^2+($I25-IK:IK)^2)*IG$8+MIN((($H$2-$H25)+IL:IL)^2+(($I$2-$I25)+IM:IM)^2)*IG$10+1000*IG$18,"")</f>
        <v/>
      </c>
      <c r="IO25" t="str" cm="1">
        <f t="array" ref="IO25">IF($F25="石壁",MIN(($G25-IP:IP)^2+($H25-IQ:IQ)^2+($I25-IR:IR)^2)*IN$8+MIN((($H$2-$H25)+IS:IS)^2+(($I$2-$I25)+IT:IT)^2)*IN$10+1000*IN$18,"")</f>
        <v/>
      </c>
    </row>
    <row r="26" spans="1:249" x14ac:dyDescent="0.55000000000000004">
      <c r="A26" t="s">
        <v>17</v>
      </c>
      <c r="F26" s="1" t="str" cm="1">
        <f t="array" ref="F26">INDEX(N:N,ROW()*6-11)</f>
        <v>薙玉</v>
      </c>
      <c r="G26" s="1">
        <f>ROUND((RIGHT((SUM(INDEX($N:$N,ROW()*6-10):INDEX($N:$N,ROW()*6-6))-16020),9)-RIGHT((SUM(INDEX($N:$N,ROW()*6-10):INDEX($N:$N,ROW()*6-6))-16020),6)-RIGHT((SUM(INDEX($N:$N,ROW()*6-10):INDEX($N:$N,ROW()*6-6))-16020),3))/1000000,3)</f>
        <v>271</v>
      </c>
      <c r="H26" s="1">
        <f>ROUND((RIGHT((SUM(INDEX($N:$N,ROW()*6-10):INDEX($N:$N,ROW()*6-6))-16020),6)-RIGHT((SUM(INDEX($N:$N,ROW()*6-10):INDEX($N:$N,ROW()*6-6))-16020),3))/1000,3)</f>
        <v>280</v>
      </c>
      <c r="I26" s="1">
        <f>ROUND((RIGHT((SUM(INDEX($N:$N,ROW()*6-10):INDEX($N:$N,ROW()*6-6))-16020),3)),3)</f>
        <v>270</v>
      </c>
      <c r="K26">
        <v>26</v>
      </c>
      <c r="L26">
        <f t="shared" si="1"/>
        <v>4</v>
      </c>
      <c r="M26" t="str">
        <f t="shared" si="0"/>
        <v>o</v>
      </c>
      <c r="N26">
        <f>IF(EXACT(M26,$A$1)=TRUE,0,IF(EXACT(M26,$A$2)=TRUE,1,IF(EXACT(M26,$A$3)=TRUE,2,IF(EXACT(M26,$A$4)=TRUE,3,IF(EXACT(M26,$A$5)=TRUE,4,IF(EXACT(M26,$A$6)=TRUE,5,IF(EXACT(M26,$A$7)=TRUE,6,IF(EXACT(M26,$A$8)=TRUE,7,IF(EXACT(M26,$A$9)=TRUE,8,IF(EXACT(M26,$A$10)=TRUE,9,IF(EXACT(M26,$A$11)=TRUE,10,IF(EXACT(M26,$A$12)=TRUE,11,IF(EXACT(M26,$A$13)=TRUE,12,IF(EXACT(M26,$A$14)=TRUE,13,IF(EXACT(M26,$A$15)=TRUE,14,IF(EXACT(M26,$A$16)=TRUE,15,IF(EXACT(M26,$A$17)=TRUE,16,IF(EXACT(M26,$A$18)=TRUE,17,IF(EXACT(M26,$A$19)=TRUE,18,IF(EXACT(M26,$A$20)=TRUE,19,IF(EXACT(M26,$A$21)=TRUE,20,IF(EXACT(M26,$A$22)=TRUE,21,IF(EXACT(M26,$A$23)=TRUE,22,IF(EXACT(M26,$A$24)=TRUE,23,IF(EXACT(M26,$A$25)=TRUE,24,IF(EXACT(M26,$A$26)=TRUE,25,IF(EXACT(M26,$A$27)=TRUE,26,IF(EXACT(M26,$A$28)=TRUE,27,IF(EXACT(M26,$A$29)=TRUE,28,IF(EXACT(M26,$A$30)=TRUE,29,IF(EXACT(M26,$A$31)=TRUE,30,IF(EXACT(M26,$A$32)=TRUE,31,IF(EXACT(M26,$A$33)=TRUE,32,IF(EXACT(M26,$A$34)=TRUE,33,IF(EXACT(M26,$A$35)=TRUE,34,IF(EXACT(M26,$A$36)=TRUE,35,IF(EXACT(M26,$A$37)=TRUE,36,IF(EXACT(M26,$A$38)=TRUE,37,IF(EXACT(M26,$A$39)=TRUE,38,IF(EXACT(M26,$A$40)=TRUE,39,IF(EXACT(M26,$A$41)=TRUE,40,IF(EXACT(M26,$A$42)=TRUE,41,IF(EXACT(M26,$A$43)=TRUE,42,IF(EXACT(M26,$A$44)=TRUE,43,IF(EXACT(M26,$A$45)=TRUE,44,IF(EXACT(M26,$A$46)=TRUE,45,IF(EXACT(M26,$A$47)=TRUE,46,IF(EXACT(M26,$A$48)=TRUE,47,IF(EXACT(M26,$A$49)=TRUE,48,IF(EXACT(M26,$A$50)=TRUE,49,IF(EXACT(M26,$A$51)=TRUE,50,IF(EXACT(M26,$A$52)=TRUE,51,IF(EXACT(M26,$A$53)=TRUE,52,IF(EXACT(M26,$A$54)=TRUE,53,IF(EXACT(M26,$A$55)=TRUE,54,IF(EXACT(M26,$A$56)=TRUE,55,IF(EXACT(M26,$A$57)=TRUE,56,IF(EXACT(M26,$A$58)=TRUE,57,IF(EXACT(M26,$A$59)=TRUE,58,IF(EXACT(M26,$A$60)=TRUE,59,IF(EXACT(M26,$A$61)=TRUE,60,IF(EXACT(M26,$A$62)=TRUE,61))))))))))))))))))))))))))))))))))))))))))))))))))))))))))))))*61^$L26</f>
        <v>332300184</v>
      </c>
      <c r="Y26" t="str" cm="1">
        <f t="array" ref="Y26">IF($F26="砲玉",MIN(($G26-Z:Z)^2+($H26-AA:AA)^2+($I26-AB:AB)^2)*X$8+MIN((($H$2-$H26)+AC:AC)^2+(($I$2-$I26)+AD:AD)^2)*X$10+1000*X$18,"")</f>
        <v/>
      </c>
      <c r="AF26" cm="1">
        <f t="array" ref="AF26">IF($F26="薙玉",MIN(($G26-AG:AG)^2+($H26-AH:AH)^2+($I26-AI:AI)^2)*AE$8+MIN((($H$2-$H26)+AJ:AJ)^2+(($I$2-$I26)+AK:AK)^2)*AE$10+1000*AE$18,"")</f>
        <v>1212</v>
      </c>
      <c r="AM26" t="str" cm="1">
        <f t="array" ref="AM26">IF($F26="壁玉",MIN(($G26-AN:AN)^2+($H26-AO:AO)^2+($I26-AP:AP)^2)*AL$8+MIN((($H$2-$H26)+AQ:AQ)^2+(($I$2-$I26)+AR:AR)^2)*AL$10+1000*AL$18,"")</f>
        <v/>
      </c>
      <c r="AT26" t="str" cm="1">
        <f t="array" ref="AT26">IF($F26="弩玉",MIN(($G26-AU:AU)^2+($H26-AV:AV)^2+($I26-AW:AW)^2)*AS$8+MIN((($H$2-$H26)+AX:AX)^2+(($I$2-$I26)+AY:AY)^2)*AS$10+1000*AS$18,"")</f>
        <v/>
      </c>
      <c r="BA26" t="str" cm="1">
        <f t="array" ref="BA26">IF($F26="ジェット",MIN(($G26-BB:BB)^2+($H26-BC:BC)^2+($I26-BD:BD)^2)*AZ$8+MIN((($H$2-$H26)+BE:BE)^2+(($I$2-$I26)+BF:BF)^2)*AZ$10+1000*AZ$18,"")</f>
        <v/>
      </c>
      <c r="BH26" t="str" cm="1">
        <f t="array" ref="BH26">IF($F26="導玉",MIN(($G26-BI:BI)^2+($H26-BJ:BJ)^2+($I26-BK:BK)^2)*BG$8+MIN((($H$2-$H26)+BL:BL)^2+(($I$2-$I26)+BM:BM)^2)*BG$10+1000*BG$18,"")</f>
        <v/>
      </c>
      <c r="BO26" t="str" cm="1">
        <f t="array" ref="BO26">IF($F26="木壁",MIN(($G26-BP:BP)^2+($H26-BQ:BQ)^2+($I26-BR:BR)^2)*BN$8+MIN((($H$2-$H26)+BS:BS)^2+(($I$2-$I26)+BT:BT)^2)*BN$10+1000*BN$18,"")</f>
        <v/>
      </c>
      <c r="BV26" t="str" cm="1">
        <f t="array" ref="BV26">IF($F26="遠壁",MIN(($G26-BW:BW)^2+($H26-BX:BX)^2+($I26-BY:BY)^2)*BU$8+MIN((($H$2-$H26)+BZ:BZ)^2+(($I$2-$I26)+CA:CA)^2)*BU$10+1000*BU$18,"")</f>
        <v/>
      </c>
      <c r="CC26" t="str" cm="1">
        <f t="array" ref="CC26">IF($F26="魔玉",MIN(($G26-CD:CD)^2+($H26-CE:CE)^2+($I26-CF:CF)^2)*CB$8+MIN((($H$2-$H26)+CG:CG)^2+(($I$2-$I26)+CH:CH)^2)*CB$10+1000*CB$18,"")</f>
        <v/>
      </c>
      <c r="CJ26" t="str" cm="1">
        <f t="array" ref="CJ26">IF($F26="核玉",MIN(($G26-CK:CK)^2+($H26-CL:CL)^2+($I26-CM:CM)^2)*CI$8+MIN((($H$2-$H26)+CN:CN)^2+(($I$2-$I26)+CO:CO)^2)*CI$10+1000*CI$18,"")</f>
        <v/>
      </c>
      <c r="CQ26" t="str" cm="1">
        <f t="array" ref="CQ26">IF($F26="癒玉",MIN(($G26-CR:CR)^2+($H26-CS:CS)^2+($I26-CT:CT)^2)*CP$8+MIN((($H$2-$H26)+CU:CU)^2+(($I$2-$I26)+CV:CV)^2)*CP$10+1000*CP$18,"")</f>
        <v/>
      </c>
      <c r="CX26" t="str" cm="1">
        <f t="array" ref="CX26">IF($F26="盾玉",MIN(($G26-CY:CY)^2+($H26-CZ:CZ)^2+($I26-DA:DA)^2)*CW$8+MIN((($H$2-$H26)+DB:DB)^2+(($I$2-$I26)+DC:DC)^2)*CW$10+1000*CW$18,"")</f>
        <v/>
      </c>
      <c r="DE26" t="str" cm="1">
        <f t="array" ref="DE26">IF($F26="射玉",MIN(($G26-DF:DF)^2+($H26-DG:DG)^2+($I26-DH:DH)^2)*DD$8+MIN((($H$2-$H26)+DI:DI)^2+(($I$2-$I26)+DJ:DJ)^2)*DD$10+1000*DD$18,"")</f>
        <v/>
      </c>
      <c r="DL26" t="str" cm="1">
        <f t="array" ref="DL26">IF($F26="近壁",MIN(($G26-DM:DM)^2+($H26-DN:DN)^2+($I26-DO:DO)^2)*DK$8+MIN((($H$2-$H26)+DP:DP)^2+(($I$2-$I26)+DQ:DQ)^2)*DK$10+1000*DK$18,"")</f>
        <v/>
      </c>
      <c r="DS26" t="str" cm="1">
        <f t="array" ref="DS26">IF($F26="忍玉",MIN(($G26-DT:DT)^2+($H26-DU:DU)^2+($I26-DV:DV)^2)*DR$8+MIN((($H$2-$H26)+DW:DW)^2+(($I$2-$I26)+DX:DX)^2)*DR$10+1000*DR$18,"")</f>
        <v/>
      </c>
      <c r="DZ26" t="str" cm="1">
        <f t="array" ref="DZ26">IF($F26="界玉",MIN(($G26-EA:EA)^2+($H26-EB:EB)^2+($I26-EC:EC)^2)*DY$8+MIN((($H$2-$H26)+ED:ED)^2+(($I$2-$I26)+EE:EE)^2)*DY$10+1000*DY$18,"")</f>
        <v/>
      </c>
      <c r="EG26" t="str" cm="1">
        <f t="array" ref="EG26">IF($F26="戦玉",MIN(($G26-EH:EH)^2+($H26-EI:EI)^2+($I26-EJ:EJ)^2)*EF$8+MIN((($H$2-$H26)+EK:EK)^2+(($I$2-$I26)+EL:EL)^2)*EF$10+1000*EF$18,"")</f>
        <v/>
      </c>
      <c r="EN26" t="str" cm="1">
        <f t="array" ref="EN26">IF($F26="弓玉",MIN(($G26-EO:EO)^2+($H26-EP:EP)^2+($I26-EQ:EQ)^2)*EM$8+MIN((($H$2-$H26)+ER:ER)^2+(($I$2-$I26)+ES:ES)^2)*EM$10+1000*EM$18,"")</f>
        <v/>
      </c>
      <c r="EU26" t="str" cm="1">
        <f t="array" ref="EU26">IF($F26="散玉",MIN(($G26-EV:EV)^2+($H26-EW:EW)^2+($I26-EX:EX)^2)*ET$8+MIN((($H$2-$H26)+EY:EY)^2+(($I$2-$I26)+EZ:EZ)^2)*ET$10+1000*ET$18,"")</f>
        <v/>
      </c>
      <c r="FB26" t="str" cm="1">
        <f t="array" ref="FB26">IF($F26="的玉",MIN(($G26-FC:FC)^2+($H26-FD:FD)^2+($I26-FE:FE)^2)*FA$8+MIN((($H$2-$H26)+FF:FF)^2+(($I$2-$I26)+FG:FG)^2)*FA$10+1000*FA$18,"")</f>
        <v/>
      </c>
      <c r="FI26" t="str" cm="1">
        <f t="array" ref="FI26">IF($F26="撃玉",MIN(($G26-FJ:FJ)^2+($H26-FK:FK)^2+($I26-FL:FL)^2)*FH$8+MIN((($H$2-$H26)+FM:FM)^2+(($I$2-$I26)+FN:FN)^2)*FH$10+1000*FH$18,"")</f>
        <v/>
      </c>
      <c r="FP26" t="str" cm="1">
        <f t="array" ref="FP26">IF($F26="槍玉",MIN(($G26-FQ:FQ)^2+($H26-FR:FR)^2+($I26-FS:FS)^2)*FO$8+MIN((($H$2-$H26)+FT:FT)^2+(($I$2-$I26)+FU:FU)^2)*FO$10+1000*FO$18,"")</f>
        <v/>
      </c>
      <c r="FW26" t="str" cm="1">
        <f t="array" ref="FW26">IF($F26="査玉",MIN(($G26-FX:FX)^2+($H26-FY:FY)^2+($I26-FZ:FZ)^2)*FV$8+MIN((($H$2-$H26)+GA:GA)^2+(($I$2-$I26)+GB:GB)^2)*FV$10+1000*FV$18,"")</f>
        <v/>
      </c>
      <c r="GD26" t="str" cm="1">
        <f t="array" ref="GD26">IF($F26="タゲ壁",MIN(($G26-GE:GE)^2+($H26-GF:GF)^2+($I26-GG:GG)^2)*GC$8+MIN((($H$2-$H26)+GH:GH)^2+(($I$2-$I26)+GI:GI)^2)*GC$10+1000*GC$18,"")</f>
        <v/>
      </c>
      <c r="GK26" t="str" cm="1">
        <f t="array" ref="GK26">IF($F26="迎玉",MIN(($G26-GL:GL)^2+($H26-GM:GM)^2+($I26-GN:GN)^2)*GJ$8+MIN((($H$2-$H26)+GO:GO)^2+(($I$2-$I26)+GP:GP)^2)*GJ$10+1000*GJ$18,"")</f>
        <v/>
      </c>
      <c r="GR26" t="str" cm="1">
        <f t="array" ref="GR26">IF($F26="紙壁",MIN(($G26-GS:GS)^2+($H26-GT:GT)^2+($I26-GU:GU)^2)*GQ$8+MIN((($H$2-$H26)+GV:GV)^2+(($I$2-$I26)+GW:GW)^2)*GQ$10+1000*GQ$18,"")</f>
        <v/>
      </c>
      <c r="GY26" t="str" cm="1">
        <f t="array" ref="GY26">IF($F26="聖玉",MIN(($G26-GZ:GZ)^2+($H26-HA:HA)^2+($I26-HB:HB)^2)*GX$8+MIN((($H$2-$H26)+HC:HC)^2+(($I$2-$I26)+HD:HD)^2)*GX$10+1000*GX$18,"")</f>
        <v/>
      </c>
      <c r="HF26" t="str" cm="1">
        <f t="array" ref="HF26">IF($F26="ターボ",MIN(($G26-HG:HG)^2+($H26-HH:HH)^2+($I26-HI:HI)^2)*HE$8+MIN((($H$2-$H26)+HJ:HJ)^2+(($I$2-$I26)+HK:HK)^2)*HE$10+10000,"")</f>
        <v/>
      </c>
      <c r="HM26" t="str" cm="1">
        <f t="array" ref="HM26">IF($F26="采玉",MIN(($G26-HN:HN)^2+($H26-HO:HO)^2+($I26-HP:HP)^2)*HL$8+MIN((($H$2-$H26)+HQ:HQ)^2+(($I$2-$I26)+HR:HR)^2)*HL$10+1000*HL$18,"")</f>
        <v/>
      </c>
      <c r="HT26" t="str" cm="1">
        <f t="array" ref="HT26">IF($F26="繕玉",MIN(($G26-HU:HU)^2+($H26-HV:HV)^2+($I26-HW:HW)^2)*HS$8+MIN((($H$2-$H26)+HX:HX)^2+(($I$2-$I26)+HY:HY)^2)*HS$10+1000*HS$18,"")</f>
        <v/>
      </c>
      <c r="IA26" t="str" cm="1">
        <f t="array" ref="IA26">IF($F26="贄玉",MIN(($G26-IB:IB)^2+($H26-IC:IC)^2+($I26-ID:ID)^2)*HZ$8+MIN((($H$2-$H26)+IE:IE)^2+(($I$2-$I26)+IF:IF)^2)*HZ$10+1000*HZ$18,"")</f>
        <v/>
      </c>
      <c r="IH26" t="str" cm="1">
        <f t="array" ref="IH26">IF($F26="弾玉",MIN(($G26-II:II)^2+($H26-IJ:IJ)^2+($I26-IK:IK)^2)*IG$8+MIN((($H$2-$H26)+IL:IL)^2+(($I$2-$I26)+IM:IM)^2)*IG$10+1000*IG$18,"")</f>
        <v/>
      </c>
      <c r="IO26" t="str" cm="1">
        <f t="array" ref="IO26">IF($F26="石壁",MIN(($G26-IP:IP)^2+($H26-IQ:IQ)^2+($I26-IR:IR)^2)*IN$8+MIN((($H$2-$H26)+IS:IS)^2+(($I$2-$I26)+IT:IT)^2)*IN$10+1000*IN$18,"")</f>
        <v/>
      </c>
    </row>
    <row r="27" spans="1:249" x14ac:dyDescent="0.55000000000000004">
      <c r="A27" t="s">
        <v>18</v>
      </c>
      <c r="F27" s="1" t="str" cm="1">
        <f t="array" ref="F27">INDEX(N:N,ROW()*6-11)</f>
        <v>紙壁</v>
      </c>
      <c r="G27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7" s="1">
        <f>ROUND((RIGHT((SUM(INDEX($N:$N,ROW()*6-10):INDEX($N:$N,ROW()*6-6))-16020),6)-RIGHT((SUM(INDEX($N:$N,ROW()*6-10):INDEX($N:$N,ROW()*6-6))-16020),3))/1000,3)</f>
        <v>348</v>
      </c>
      <c r="I27" s="1">
        <f>ROUND((RIGHT((SUM(INDEX($N:$N,ROW()*6-10):INDEX($N:$N,ROW()*6-6))-16020),3)),3)</f>
        <v>286</v>
      </c>
      <c r="K27">
        <v>27</v>
      </c>
      <c r="L27">
        <f t="shared" si="1"/>
        <v>3</v>
      </c>
      <c r="M27" t="str">
        <f t="shared" si="0"/>
        <v>M</v>
      </c>
      <c r="N27">
        <f>IF(EXACT(M27,$A$1)=TRUE,0,IF(EXACT(M27,$A$2)=TRUE,1,IF(EXACT(M27,$A$3)=TRUE,2,IF(EXACT(M27,$A$4)=TRUE,3,IF(EXACT(M27,$A$5)=TRUE,4,IF(EXACT(M27,$A$6)=TRUE,5,IF(EXACT(M27,$A$7)=TRUE,6,IF(EXACT(M27,$A$8)=TRUE,7,IF(EXACT(M27,$A$9)=TRUE,8,IF(EXACT(M27,$A$10)=TRUE,9,IF(EXACT(M27,$A$11)=TRUE,10,IF(EXACT(M27,$A$12)=TRUE,11,IF(EXACT(M27,$A$13)=TRUE,12,IF(EXACT(M27,$A$14)=TRUE,13,IF(EXACT(M27,$A$15)=TRUE,14,IF(EXACT(M27,$A$16)=TRUE,15,IF(EXACT(M27,$A$17)=TRUE,16,IF(EXACT(M27,$A$18)=TRUE,17,IF(EXACT(M27,$A$19)=TRUE,18,IF(EXACT(M27,$A$20)=TRUE,19,IF(EXACT(M27,$A$21)=TRUE,20,IF(EXACT(M27,$A$22)=TRUE,21,IF(EXACT(M27,$A$23)=TRUE,22,IF(EXACT(M27,$A$24)=TRUE,23,IF(EXACT(M27,$A$25)=TRUE,24,IF(EXACT(M27,$A$26)=TRUE,25,IF(EXACT(M27,$A$27)=TRUE,26,IF(EXACT(M27,$A$28)=TRUE,27,IF(EXACT(M27,$A$29)=TRUE,28,IF(EXACT(M27,$A$30)=TRUE,29,IF(EXACT(M27,$A$31)=TRUE,30,IF(EXACT(M27,$A$32)=TRUE,31,IF(EXACT(M27,$A$33)=TRUE,32,IF(EXACT(M27,$A$34)=TRUE,33,IF(EXACT(M27,$A$35)=TRUE,34,IF(EXACT(M27,$A$36)=TRUE,35,IF(EXACT(M27,$A$37)=TRUE,36,IF(EXACT(M27,$A$38)=TRUE,37,IF(EXACT(M27,$A$39)=TRUE,38,IF(EXACT(M27,$A$40)=TRUE,39,IF(EXACT(M27,$A$41)=TRUE,40,IF(EXACT(M27,$A$42)=TRUE,41,IF(EXACT(M27,$A$43)=TRUE,42,IF(EXACT(M27,$A$44)=TRUE,43,IF(EXACT(M27,$A$45)=TRUE,44,IF(EXACT(M27,$A$46)=TRUE,45,IF(EXACT(M27,$A$47)=TRUE,46,IF(EXACT(M27,$A$48)=TRUE,47,IF(EXACT(M27,$A$49)=TRUE,48,IF(EXACT(M27,$A$50)=TRUE,49,IF(EXACT(M27,$A$51)=TRUE,50,IF(EXACT(M27,$A$52)=TRUE,51,IF(EXACT(M27,$A$53)=TRUE,52,IF(EXACT(M27,$A$54)=TRUE,53,IF(EXACT(M27,$A$55)=TRUE,54,IF(EXACT(M27,$A$56)=TRUE,55,IF(EXACT(M27,$A$57)=TRUE,56,IF(EXACT(M27,$A$58)=TRUE,57,IF(EXACT(M27,$A$59)=TRUE,58,IF(EXACT(M27,$A$60)=TRUE,59,IF(EXACT(M27,$A$61)=TRUE,60,IF(EXACT(M27,$A$62)=TRUE,61))))))))))))))))))))))))))))))))))))))))))))))))))))))))))))))*61^$L27</f>
        <v>10895088</v>
      </c>
      <c r="Y27" t="str" cm="1">
        <f t="array" ref="Y27">IF($F27="砲玉",MIN(($G27-Z:Z)^2+($H27-AA:AA)^2+($I27-AB:AB)^2)*X$8+MIN((($H$2-$H27)+AC:AC)^2+(($I$2-$I27)+AD:AD)^2)*X$10+1000*X$18,"")</f>
        <v/>
      </c>
      <c r="AF27" t="str" cm="1">
        <f t="array" ref="AF27">IF($F27="薙玉",MIN(($G27-AG:AG)^2+($H27-AH:AH)^2+($I27-AI:AI)^2)*AE$8+MIN((($H$2-$H27)+AJ:AJ)^2+(($I$2-$I27)+AK:AK)^2)*AE$10+1000*AE$18,"")</f>
        <v/>
      </c>
      <c r="AM27" t="str" cm="1">
        <f t="array" ref="AM27">IF($F27="壁玉",MIN(($G27-AN:AN)^2+($H27-AO:AO)^2+($I27-AP:AP)^2)*AL$8+MIN((($H$2-$H27)+AQ:AQ)^2+(($I$2-$I27)+AR:AR)^2)*AL$10+1000*AL$18,"")</f>
        <v/>
      </c>
      <c r="AT27" t="str" cm="1">
        <f t="array" ref="AT27">IF($F27="弩玉",MIN(($G27-AU:AU)^2+($H27-AV:AV)^2+($I27-AW:AW)^2)*AS$8+MIN((($H$2-$H27)+AX:AX)^2+(($I$2-$I27)+AY:AY)^2)*AS$10+1000*AS$18,"")</f>
        <v/>
      </c>
      <c r="BA27" t="str" cm="1">
        <f t="array" ref="BA27">IF($F27="ジェット",MIN(($G27-BB:BB)^2+($H27-BC:BC)^2+($I27-BD:BD)^2)*AZ$8+MIN((($H$2-$H27)+BE:BE)^2+(($I$2-$I27)+BF:BF)^2)*AZ$10+1000*AZ$18,"")</f>
        <v/>
      </c>
      <c r="BH27" t="str" cm="1">
        <f t="array" ref="BH27">IF($F27="導玉",MIN(($G27-BI:BI)^2+($H27-BJ:BJ)^2+($I27-BK:BK)^2)*BG$8+MIN((($H$2-$H27)+BL:BL)^2+(($I$2-$I27)+BM:BM)^2)*BG$10+1000*BG$18,"")</f>
        <v/>
      </c>
      <c r="BO27" t="str" cm="1">
        <f t="array" ref="BO27">IF($F27="木壁",MIN(($G27-BP:BP)^2+($H27-BQ:BQ)^2+($I27-BR:BR)^2)*BN$8+MIN((($H$2-$H27)+BS:BS)^2+(($I$2-$I27)+BT:BT)^2)*BN$10+1000*BN$18,"")</f>
        <v/>
      </c>
      <c r="BV27" t="str" cm="1">
        <f t="array" ref="BV27">IF($F27="遠壁",MIN(($G27-BW:BW)^2+($H27-BX:BX)^2+($I27-BY:BY)^2)*BU$8+MIN((($H$2-$H27)+BZ:BZ)^2+(($I$2-$I27)+CA:CA)^2)*BU$10+1000*BU$18,"")</f>
        <v/>
      </c>
      <c r="CC27" t="str" cm="1">
        <f t="array" ref="CC27">IF($F27="魔玉",MIN(($G27-CD:CD)^2+($H27-CE:CE)^2+($I27-CF:CF)^2)*CB$8+MIN((($H$2-$H27)+CG:CG)^2+(($I$2-$I27)+CH:CH)^2)*CB$10+1000*CB$18,"")</f>
        <v/>
      </c>
      <c r="CJ27" t="str" cm="1">
        <f t="array" ref="CJ27">IF($F27="核玉",MIN(($G27-CK:CK)^2+($H27-CL:CL)^2+($I27-CM:CM)^2)*CI$8+MIN((($H$2-$H27)+CN:CN)^2+(($I$2-$I27)+CO:CO)^2)*CI$10+1000*CI$18,"")</f>
        <v/>
      </c>
      <c r="CQ27" t="str" cm="1">
        <f t="array" ref="CQ27">IF($F27="癒玉",MIN(($G27-CR:CR)^2+($H27-CS:CS)^2+($I27-CT:CT)^2)*CP$8+MIN((($H$2-$H27)+CU:CU)^2+(($I$2-$I27)+CV:CV)^2)*CP$10+1000*CP$18,"")</f>
        <v/>
      </c>
      <c r="CX27" t="str" cm="1">
        <f t="array" ref="CX27">IF($F27="盾玉",MIN(($G27-CY:CY)^2+($H27-CZ:CZ)^2+($I27-DA:DA)^2)*CW$8+MIN((($H$2-$H27)+DB:DB)^2+(($I$2-$I27)+DC:DC)^2)*CW$10+1000*CW$18,"")</f>
        <v/>
      </c>
      <c r="DE27" t="str" cm="1">
        <f t="array" ref="DE27">IF($F27="射玉",MIN(($G27-DF:DF)^2+($H27-DG:DG)^2+($I27-DH:DH)^2)*DD$8+MIN((($H$2-$H27)+DI:DI)^2+(($I$2-$I27)+DJ:DJ)^2)*DD$10+1000*DD$18,"")</f>
        <v/>
      </c>
      <c r="DL27" t="str" cm="1">
        <f t="array" ref="DL27">IF($F27="近壁",MIN(($G27-DM:DM)^2+($H27-DN:DN)^2+($I27-DO:DO)^2)*DK$8+MIN((($H$2-$H27)+DP:DP)^2+(($I$2-$I27)+DQ:DQ)^2)*DK$10+1000*DK$18,"")</f>
        <v/>
      </c>
      <c r="DS27" t="str" cm="1">
        <f t="array" ref="DS27">IF($F27="忍玉",MIN(($G27-DT:DT)^2+($H27-DU:DU)^2+($I27-DV:DV)^2)*DR$8+MIN((($H$2-$H27)+DW:DW)^2+(($I$2-$I27)+DX:DX)^2)*DR$10+1000*DR$18,"")</f>
        <v/>
      </c>
      <c r="DZ27" t="str" cm="1">
        <f t="array" ref="DZ27">IF($F27="界玉",MIN(($G27-EA:EA)^2+($H27-EB:EB)^2+($I27-EC:EC)^2)*DY$8+MIN((($H$2-$H27)+ED:ED)^2+(($I$2-$I27)+EE:EE)^2)*DY$10+1000*DY$18,"")</f>
        <v/>
      </c>
      <c r="EG27" t="str" cm="1">
        <f t="array" ref="EG27">IF($F27="戦玉",MIN(($G27-EH:EH)^2+($H27-EI:EI)^2+($I27-EJ:EJ)^2)*EF$8+MIN((($H$2-$H27)+EK:EK)^2+(($I$2-$I27)+EL:EL)^2)*EF$10+1000*EF$18,"")</f>
        <v/>
      </c>
      <c r="EN27" t="str" cm="1">
        <f t="array" ref="EN27">IF($F27="弓玉",MIN(($G27-EO:EO)^2+($H27-EP:EP)^2+($I27-EQ:EQ)^2)*EM$8+MIN((($H$2-$H27)+ER:ER)^2+(($I$2-$I27)+ES:ES)^2)*EM$10+1000*EM$18,"")</f>
        <v/>
      </c>
      <c r="EU27" t="str" cm="1">
        <f t="array" ref="EU27">IF($F27="散玉",MIN(($G27-EV:EV)^2+($H27-EW:EW)^2+($I27-EX:EX)^2)*ET$8+MIN((($H$2-$H27)+EY:EY)^2+(($I$2-$I27)+EZ:EZ)^2)*ET$10+1000*ET$18,"")</f>
        <v/>
      </c>
      <c r="FB27" t="str" cm="1">
        <f t="array" ref="FB27">IF($F27="的玉",MIN(($G27-FC:FC)^2+($H27-FD:FD)^2+($I27-FE:FE)^2)*FA$8+MIN((($H$2-$H27)+FF:FF)^2+(($I$2-$I27)+FG:FG)^2)*FA$10+1000*FA$18,"")</f>
        <v/>
      </c>
      <c r="FI27" t="str" cm="1">
        <f t="array" ref="FI27">IF($F27="撃玉",MIN(($G27-FJ:FJ)^2+($H27-FK:FK)^2+($I27-FL:FL)^2)*FH$8+MIN((($H$2-$H27)+FM:FM)^2+(($I$2-$I27)+FN:FN)^2)*FH$10+1000*FH$18,"")</f>
        <v/>
      </c>
      <c r="FP27" t="str" cm="1">
        <f t="array" ref="FP27">IF($F27="槍玉",MIN(($G27-FQ:FQ)^2+($H27-FR:FR)^2+($I27-FS:FS)^2)*FO$8+MIN((($H$2-$H27)+FT:FT)^2+(($I$2-$I27)+FU:FU)^2)*FO$10+1000*FO$18,"")</f>
        <v/>
      </c>
      <c r="FW27" t="str" cm="1">
        <f t="array" ref="FW27">IF($F27="査玉",MIN(($G27-FX:FX)^2+($H27-FY:FY)^2+($I27-FZ:FZ)^2)*FV$8+MIN((($H$2-$H27)+GA:GA)^2+(($I$2-$I27)+GB:GB)^2)*FV$10+1000*FV$18,"")</f>
        <v/>
      </c>
      <c r="GD27" t="str" cm="1">
        <f t="array" ref="GD27">IF($F27="タゲ壁",MIN(($G27-GE:GE)^2+($H27-GF:GF)^2+($I27-GG:GG)^2)*GC$8+MIN((($H$2-$H27)+GH:GH)^2+(($I$2-$I27)+GI:GI)^2)*GC$10+1000*GC$18,"")</f>
        <v/>
      </c>
      <c r="GK27" t="str" cm="1">
        <f t="array" ref="GK27">IF($F27="迎玉",MIN(($G27-GL:GL)^2+($H27-GM:GM)^2+($I27-GN:GN)^2)*GJ$8+MIN((($H$2-$H27)+GO:GO)^2+(($I$2-$I27)+GP:GP)^2)*GJ$10+1000*GJ$18,"")</f>
        <v/>
      </c>
      <c r="GR27" cm="1">
        <f t="array" ref="GR27">IF($F27="紙壁",MIN(($G27-GS:GS)^2+($H27-GT:GT)^2+($I27-GU:GU)^2)*GQ$8+MIN((($H$2-$H27)+GV:GV)^2+(($I$2-$I27)+GW:GW)^2)*GQ$10+1000*GQ$18,"")</f>
        <v>1155.3</v>
      </c>
      <c r="GY27" t="str" cm="1">
        <f t="array" ref="GY27">IF($F27="聖玉",MIN(($G27-GZ:GZ)^2+($H27-HA:HA)^2+($I27-HB:HB)^2)*GX$8+MIN((($H$2-$H27)+HC:HC)^2+(($I$2-$I27)+HD:HD)^2)*GX$10+1000*GX$18,"")</f>
        <v/>
      </c>
      <c r="HF27" t="str" cm="1">
        <f t="array" ref="HF27">IF($F27="ターボ",MIN(($G27-HG:HG)^2+($H27-HH:HH)^2+($I27-HI:HI)^2)*HE$8+MIN((($H$2-$H27)+HJ:HJ)^2+(($I$2-$I27)+HK:HK)^2)*HE$10+10000,"")</f>
        <v/>
      </c>
      <c r="HM27" t="str" cm="1">
        <f t="array" ref="HM27">IF($F27="采玉",MIN(($G27-HN:HN)^2+($H27-HO:HO)^2+($I27-HP:HP)^2)*HL$8+MIN((($H$2-$H27)+HQ:HQ)^2+(($I$2-$I27)+HR:HR)^2)*HL$10+1000*HL$18,"")</f>
        <v/>
      </c>
      <c r="HT27" t="str" cm="1">
        <f t="array" ref="HT27">IF($F27="繕玉",MIN(($G27-HU:HU)^2+($H27-HV:HV)^2+($I27-HW:HW)^2)*HS$8+MIN((($H$2-$H27)+HX:HX)^2+(($I$2-$I27)+HY:HY)^2)*HS$10+1000*HS$18,"")</f>
        <v/>
      </c>
      <c r="IA27" t="str" cm="1">
        <f t="array" ref="IA27">IF($F27="贄玉",MIN(($G27-IB:IB)^2+($H27-IC:IC)^2+($I27-ID:ID)^2)*HZ$8+MIN((($H$2-$H27)+IE:IE)^2+(($I$2-$I27)+IF:IF)^2)*HZ$10+1000*HZ$18,"")</f>
        <v/>
      </c>
      <c r="IH27" t="str" cm="1">
        <f t="array" ref="IH27">IF($F27="弾玉",MIN(($G27-II:II)^2+($H27-IJ:IJ)^2+($I27-IK:IK)^2)*IG$8+MIN((($H$2-$H27)+IL:IL)^2+(($I$2-$I27)+IM:IM)^2)*IG$10+1000*IG$18,"")</f>
        <v/>
      </c>
      <c r="IO27" t="str" cm="1">
        <f t="array" ref="IO27">IF($F27="石壁",MIN(($G27-IP:IP)^2+($H27-IQ:IQ)^2+($I27-IR:IR)^2)*IN$8+MIN((($H$2-$H27)+IS:IS)^2+(($I$2-$I27)+IT:IT)^2)*IN$10+1000*IN$18,"")</f>
        <v/>
      </c>
    </row>
    <row r="28" spans="1:249" x14ac:dyDescent="0.55000000000000004">
      <c r="A28" t="s">
        <v>19</v>
      </c>
      <c r="F28" s="1" t="str" cm="1">
        <f t="array" ref="F28">INDEX(N:N,ROW()*6-11)</f>
        <v>紙壁</v>
      </c>
      <c r="G28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8" s="1">
        <f>ROUND((RIGHT((SUM(INDEX($N:$N,ROW()*6-10):INDEX($N:$N,ROW()*6-6))-16020),6)-RIGHT((SUM(INDEX($N:$N,ROW()*6-10):INDEX($N:$N,ROW()*6-6))-16020),3))/1000,3)</f>
        <v>335</v>
      </c>
      <c r="I28" s="1">
        <f>ROUND((RIGHT((SUM(INDEX($N:$N,ROW()*6-10):INDEX($N:$N,ROW()*6-6))-16020),3)),3)</f>
        <v>296</v>
      </c>
      <c r="K28">
        <v>28</v>
      </c>
      <c r="L28">
        <f t="shared" si="1"/>
        <v>2</v>
      </c>
      <c r="M28" t="str">
        <f t="shared" si="0"/>
        <v>p</v>
      </c>
      <c r="N28">
        <f>IF(EXACT(M28,$A$1)=TRUE,0,IF(EXACT(M28,$A$2)=TRUE,1,IF(EXACT(M28,$A$3)=TRUE,2,IF(EXACT(M28,$A$4)=TRUE,3,IF(EXACT(M28,$A$5)=TRUE,4,IF(EXACT(M28,$A$6)=TRUE,5,IF(EXACT(M28,$A$7)=TRUE,6,IF(EXACT(M28,$A$8)=TRUE,7,IF(EXACT(M28,$A$9)=TRUE,8,IF(EXACT(M28,$A$10)=TRUE,9,IF(EXACT(M28,$A$11)=TRUE,10,IF(EXACT(M28,$A$12)=TRUE,11,IF(EXACT(M28,$A$13)=TRUE,12,IF(EXACT(M28,$A$14)=TRUE,13,IF(EXACT(M28,$A$15)=TRUE,14,IF(EXACT(M28,$A$16)=TRUE,15,IF(EXACT(M28,$A$17)=TRUE,16,IF(EXACT(M28,$A$18)=TRUE,17,IF(EXACT(M28,$A$19)=TRUE,18,IF(EXACT(M28,$A$20)=TRUE,19,IF(EXACT(M28,$A$21)=TRUE,20,IF(EXACT(M28,$A$22)=TRUE,21,IF(EXACT(M28,$A$23)=TRUE,22,IF(EXACT(M28,$A$24)=TRUE,23,IF(EXACT(M28,$A$25)=TRUE,24,IF(EXACT(M28,$A$26)=TRUE,25,IF(EXACT(M28,$A$27)=TRUE,26,IF(EXACT(M28,$A$28)=TRUE,27,IF(EXACT(M28,$A$29)=TRUE,28,IF(EXACT(M28,$A$30)=TRUE,29,IF(EXACT(M28,$A$31)=TRUE,30,IF(EXACT(M28,$A$32)=TRUE,31,IF(EXACT(M28,$A$33)=TRUE,32,IF(EXACT(M28,$A$34)=TRUE,33,IF(EXACT(M28,$A$35)=TRUE,34,IF(EXACT(M28,$A$36)=TRUE,35,IF(EXACT(M28,$A$37)=TRUE,36,IF(EXACT(M28,$A$38)=TRUE,37,IF(EXACT(M28,$A$39)=TRUE,38,IF(EXACT(M28,$A$40)=TRUE,39,IF(EXACT(M28,$A$41)=TRUE,40,IF(EXACT(M28,$A$42)=TRUE,41,IF(EXACT(M28,$A$43)=TRUE,42,IF(EXACT(M28,$A$44)=TRUE,43,IF(EXACT(M28,$A$45)=TRUE,44,IF(EXACT(M28,$A$46)=TRUE,45,IF(EXACT(M28,$A$47)=TRUE,46,IF(EXACT(M28,$A$48)=TRUE,47,IF(EXACT(M28,$A$49)=TRUE,48,IF(EXACT(M28,$A$50)=TRUE,49,IF(EXACT(M28,$A$51)=TRUE,50,IF(EXACT(M28,$A$52)=TRUE,51,IF(EXACT(M28,$A$53)=TRUE,52,IF(EXACT(M28,$A$54)=TRUE,53,IF(EXACT(M28,$A$55)=TRUE,54,IF(EXACT(M28,$A$56)=TRUE,55,IF(EXACT(M28,$A$57)=TRUE,56,IF(EXACT(M28,$A$58)=TRUE,57,IF(EXACT(M28,$A$59)=TRUE,58,IF(EXACT(M28,$A$60)=TRUE,59,IF(EXACT(M28,$A$61)=TRUE,60,IF(EXACT(M28,$A$62)=TRUE,61))))))))))))))))))))))))))))))))))))))))))))))))))))))))))))))*61^$L28</f>
        <v>93025</v>
      </c>
      <c r="Y28" t="str" cm="1">
        <f t="array" ref="Y28">IF($F28="砲玉",MIN(($G28-Z:Z)^2+($H28-AA:AA)^2+($I28-AB:AB)^2)*X$8+MIN((($H$2-$H28)+AC:AC)^2+(($I$2-$I28)+AD:AD)^2)*X$10+1000*X$18,"")</f>
        <v/>
      </c>
      <c r="AF28" t="str" cm="1">
        <f t="array" ref="AF28">IF($F28="薙玉",MIN(($G28-AG:AG)^2+($H28-AH:AH)^2+($I28-AI:AI)^2)*AE$8+MIN((($H$2-$H28)+AJ:AJ)^2+(($I$2-$I28)+AK:AK)^2)*AE$10+1000*AE$18,"")</f>
        <v/>
      </c>
      <c r="AM28" t="str" cm="1">
        <f t="array" ref="AM28">IF($F28="壁玉",MIN(($G28-AN:AN)^2+($H28-AO:AO)^2+($I28-AP:AP)^2)*AL$8+MIN((($H$2-$H28)+AQ:AQ)^2+(($I$2-$I28)+AR:AR)^2)*AL$10+1000*AL$18,"")</f>
        <v/>
      </c>
      <c r="AT28" t="str" cm="1">
        <f t="array" ref="AT28">IF($F28="弩玉",MIN(($G28-AU:AU)^2+($H28-AV:AV)^2+($I28-AW:AW)^2)*AS$8+MIN((($H$2-$H28)+AX:AX)^2+(($I$2-$I28)+AY:AY)^2)*AS$10+1000*AS$18,"")</f>
        <v/>
      </c>
      <c r="BA28" t="str" cm="1">
        <f t="array" ref="BA28">IF($F28="ジェット",MIN(($G28-BB:BB)^2+($H28-BC:BC)^2+($I28-BD:BD)^2)*AZ$8+MIN((($H$2-$H28)+BE:BE)^2+(($I$2-$I28)+BF:BF)^2)*AZ$10+1000*AZ$18,"")</f>
        <v/>
      </c>
      <c r="BH28" t="str" cm="1">
        <f t="array" ref="BH28">IF($F28="導玉",MIN(($G28-BI:BI)^2+($H28-BJ:BJ)^2+($I28-BK:BK)^2)*BG$8+MIN((($H$2-$H28)+BL:BL)^2+(($I$2-$I28)+BM:BM)^2)*BG$10+1000*BG$18,"")</f>
        <v/>
      </c>
      <c r="BO28" t="str" cm="1">
        <f t="array" ref="BO28">IF($F28="木壁",MIN(($G28-BP:BP)^2+($H28-BQ:BQ)^2+($I28-BR:BR)^2)*BN$8+MIN((($H$2-$H28)+BS:BS)^2+(($I$2-$I28)+BT:BT)^2)*BN$10+1000*BN$18,"")</f>
        <v/>
      </c>
      <c r="BV28" t="str" cm="1">
        <f t="array" ref="BV28">IF($F28="遠壁",MIN(($G28-BW:BW)^2+($H28-BX:BX)^2+($I28-BY:BY)^2)*BU$8+MIN((($H$2-$H28)+BZ:BZ)^2+(($I$2-$I28)+CA:CA)^2)*BU$10+1000*BU$18,"")</f>
        <v/>
      </c>
      <c r="CC28" t="str" cm="1">
        <f t="array" ref="CC28">IF($F28="魔玉",MIN(($G28-CD:CD)^2+($H28-CE:CE)^2+($I28-CF:CF)^2)*CB$8+MIN((($H$2-$H28)+CG:CG)^2+(($I$2-$I28)+CH:CH)^2)*CB$10+1000*CB$18,"")</f>
        <v/>
      </c>
      <c r="CJ28" t="str" cm="1">
        <f t="array" ref="CJ28">IF($F28="核玉",MIN(($G28-CK:CK)^2+($H28-CL:CL)^2+($I28-CM:CM)^2)*CI$8+MIN((($H$2-$H28)+CN:CN)^2+(($I$2-$I28)+CO:CO)^2)*CI$10+1000*CI$18,"")</f>
        <v/>
      </c>
      <c r="CQ28" t="str" cm="1">
        <f t="array" ref="CQ28">IF($F28="癒玉",MIN(($G28-CR:CR)^2+($H28-CS:CS)^2+($I28-CT:CT)^2)*CP$8+MIN((($H$2-$H28)+CU:CU)^2+(($I$2-$I28)+CV:CV)^2)*CP$10+1000*CP$18,"")</f>
        <v/>
      </c>
      <c r="CX28" t="str" cm="1">
        <f t="array" ref="CX28">IF($F28="盾玉",MIN(($G28-CY:CY)^2+($H28-CZ:CZ)^2+($I28-DA:DA)^2)*CW$8+MIN((($H$2-$H28)+DB:DB)^2+(($I$2-$I28)+DC:DC)^2)*CW$10+1000*CW$18,"")</f>
        <v/>
      </c>
      <c r="DE28" t="str" cm="1">
        <f t="array" ref="DE28">IF($F28="射玉",MIN(($G28-DF:DF)^2+($H28-DG:DG)^2+($I28-DH:DH)^2)*DD$8+MIN((($H$2-$H28)+DI:DI)^2+(($I$2-$I28)+DJ:DJ)^2)*DD$10+1000*DD$18,"")</f>
        <v/>
      </c>
      <c r="DL28" t="str" cm="1">
        <f t="array" ref="DL28">IF($F28="近壁",MIN(($G28-DM:DM)^2+($H28-DN:DN)^2+($I28-DO:DO)^2)*DK$8+MIN((($H$2-$H28)+DP:DP)^2+(($I$2-$I28)+DQ:DQ)^2)*DK$10+1000*DK$18,"")</f>
        <v/>
      </c>
      <c r="DS28" t="str" cm="1">
        <f t="array" ref="DS28">IF($F28="忍玉",MIN(($G28-DT:DT)^2+($H28-DU:DU)^2+($I28-DV:DV)^2)*DR$8+MIN((($H$2-$H28)+DW:DW)^2+(($I$2-$I28)+DX:DX)^2)*DR$10+1000*DR$18,"")</f>
        <v/>
      </c>
      <c r="DZ28" t="str" cm="1">
        <f t="array" ref="DZ28">IF($F28="界玉",MIN(($G28-EA:EA)^2+($H28-EB:EB)^2+($I28-EC:EC)^2)*DY$8+MIN((($H$2-$H28)+ED:ED)^2+(($I$2-$I28)+EE:EE)^2)*DY$10+1000*DY$18,"")</f>
        <v/>
      </c>
      <c r="EG28" t="str" cm="1">
        <f t="array" ref="EG28">IF($F28="戦玉",MIN(($G28-EH:EH)^2+($H28-EI:EI)^2+($I28-EJ:EJ)^2)*EF$8+MIN((($H$2-$H28)+EK:EK)^2+(($I$2-$I28)+EL:EL)^2)*EF$10+1000*EF$18,"")</f>
        <v/>
      </c>
      <c r="EN28" t="str" cm="1">
        <f t="array" ref="EN28">IF($F28="弓玉",MIN(($G28-EO:EO)^2+($H28-EP:EP)^2+($I28-EQ:EQ)^2)*EM$8+MIN((($H$2-$H28)+ER:ER)^2+(($I$2-$I28)+ES:ES)^2)*EM$10+1000*EM$18,"")</f>
        <v/>
      </c>
      <c r="EU28" t="str" cm="1">
        <f t="array" ref="EU28">IF($F28="散玉",MIN(($G28-EV:EV)^2+($H28-EW:EW)^2+($I28-EX:EX)^2)*ET$8+MIN((($H$2-$H28)+EY:EY)^2+(($I$2-$I28)+EZ:EZ)^2)*ET$10+1000*ET$18,"")</f>
        <v/>
      </c>
      <c r="FB28" t="str" cm="1">
        <f t="array" ref="FB28">IF($F28="的玉",MIN(($G28-FC:FC)^2+($H28-FD:FD)^2+($I28-FE:FE)^2)*FA$8+MIN((($H$2-$H28)+FF:FF)^2+(($I$2-$I28)+FG:FG)^2)*FA$10+1000*FA$18,"")</f>
        <v/>
      </c>
      <c r="FI28" t="str" cm="1">
        <f t="array" ref="FI28">IF($F28="撃玉",MIN(($G28-FJ:FJ)^2+($H28-FK:FK)^2+($I28-FL:FL)^2)*FH$8+MIN((($H$2-$H28)+FM:FM)^2+(($I$2-$I28)+FN:FN)^2)*FH$10+1000*FH$18,"")</f>
        <v/>
      </c>
      <c r="FP28" t="str" cm="1">
        <f t="array" ref="FP28">IF($F28="槍玉",MIN(($G28-FQ:FQ)^2+($H28-FR:FR)^2+($I28-FS:FS)^2)*FO$8+MIN((($H$2-$H28)+FT:FT)^2+(($I$2-$I28)+FU:FU)^2)*FO$10+1000*FO$18,"")</f>
        <v/>
      </c>
      <c r="FW28" t="str" cm="1">
        <f t="array" ref="FW28">IF($F28="査玉",MIN(($G28-FX:FX)^2+($H28-FY:FY)^2+($I28-FZ:FZ)^2)*FV$8+MIN((($H$2-$H28)+GA:GA)^2+(($I$2-$I28)+GB:GB)^2)*FV$10+1000*FV$18,"")</f>
        <v/>
      </c>
      <c r="GD28" t="str" cm="1">
        <f t="array" ref="GD28">IF($F28="タゲ壁",MIN(($G28-GE:GE)^2+($H28-GF:GF)^2+($I28-GG:GG)^2)*GC$8+MIN((($H$2-$H28)+GH:GH)^2+(($I$2-$I28)+GI:GI)^2)*GC$10+1000*GC$18,"")</f>
        <v/>
      </c>
      <c r="GK28" t="str" cm="1">
        <f t="array" ref="GK28">IF($F28="迎玉",MIN(($G28-GL:GL)^2+($H28-GM:GM)^2+($I28-GN:GN)^2)*GJ$8+MIN((($H$2-$H28)+GO:GO)^2+(($I$2-$I28)+GP:GP)^2)*GJ$10+1000*GJ$18,"")</f>
        <v/>
      </c>
      <c r="GR28" cm="1">
        <f t="array" ref="GR28">IF($F28="紙壁",MIN(($G28-GS:GS)^2+($H28-GT:GT)^2+($I28-GU:GU)^2)*GQ$8+MIN((($H$2-$H28)+GV:GV)^2+(($I$2-$I28)+GW:GW)^2)*GQ$10+1000*GQ$18,"")</f>
        <v>1603.1</v>
      </c>
      <c r="GY28" t="str" cm="1">
        <f t="array" ref="GY28">IF($F28="聖玉",MIN(($G28-GZ:GZ)^2+($H28-HA:HA)^2+($I28-HB:HB)^2)*GX$8+MIN((($H$2-$H28)+HC:HC)^2+(($I$2-$I28)+HD:HD)^2)*GX$10+1000*GX$18,"")</f>
        <v/>
      </c>
      <c r="HF28" t="str" cm="1">
        <f t="array" ref="HF28">IF($F28="ターボ",MIN(($G28-HG:HG)^2+($H28-HH:HH)^2+($I28-HI:HI)^2)*HE$8+MIN((($H$2-$H28)+HJ:HJ)^2+(($I$2-$I28)+HK:HK)^2)*HE$10+10000,"")</f>
        <v/>
      </c>
      <c r="HM28" t="str" cm="1">
        <f t="array" ref="HM28">IF($F28="采玉",MIN(($G28-HN:HN)^2+($H28-HO:HO)^2+($I28-HP:HP)^2)*HL$8+MIN((($H$2-$H28)+HQ:HQ)^2+(($I$2-$I28)+HR:HR)^2)*HL$10+1000*HL$18,"")</f>
        <v/>
      </c>
      <c r="HT28" t="str" cm="1">
        <f t="array" ref="HT28">IF($F28="繕玉",MIN(($G28-HU:HU)^2+($H28-HV:HV)^2+($I28-HW:HW)^2)*HS$8+MIN((($H$2-$H28)+HX:HX)^2+(($I$2-$I28)+HY:HY)^2)*HS$10+1000*HS$18,"")</f>
        <v/>
      </c>
      <c r="IA28" t="str" cm="1">
        <f t="array" ref="IA28">IF($F28="贄玉",MIN(($G28-IB:IB)^2+($H28-IC:IC)^2+($I28-ID:ID)^2)*HZ$8+MIN((($H$2-$H28)+IE:IE)^2+(($I$2-$I28)+IF:IF)^2)*HZ$10+1000*HZ$18,"")</f>
        <v/>
      </c>
      <c r="IH28" t="str" cm="1">
        <f t="array" ref="IH28">IF($F28="弾玉",MIN(($G28-II:II)^2+($H28-IJ:IJ)^2+($I28-IK:IK)^2)*IG$8+MIN((($H$2-$H28)+IL:IL)^2+(($I$2-$I28)+IM:IM)^2)*IG$10+1000*IG$18,"")</f>
        <v/>
      </c>
      <c r="IO28" t="str" cm="1">
        <f t="array" ref="IO28">IF($F28="石壁",MIN(($G28-IP:IP)^2+($H28-IQ:IQ)^2+($I28-IR:IR)^2)*IN$8+MIN((($H$2-$H28)+IS:IS)^2+(($I$2-$I28)+IT:IT)^2)*IN$10+1000*IN$18,"")</f>
        <v/>
      </c>
    </row>
    <row r="29" spans="1:249" x14ac:dyDescent="0.55000000000000004">
      <c r="A29" t="s">
        <v>20</v>
      </c>
      <c r="F29" s="1" t="str" cm="1">
        <f t="array" ref="F29">INDEX(N:N,ROW()*6-11)</f>
        <v>薙玉</v>
      </c>
      <c r="G29" s="1">
        <f>ROUND((RIGHT((SUM(INDEX($N:$N,ROW()*6-10):INDEX($N:$N,ROW()*6-6))-16020),9)-RIGHT((SUM(INDEX($N:$N,ROW()*6-10):INDEX($N:$N,ROW()*6-6))-16020),6)-RIGHT((SUM(INDEX($N:$N,ROW()*6-10):INDEX($N:$N,ROW()*6-6))-16020),3))/1000000,3)</f>
        <v>90</v>
      </c>
      <c r="H29" s="1">
        <f>ROUND((RIGHT((SUM(INDEX($N:$N,ROW()*6-10):INDEX($N:$N,ROW()*6-6))-16020),6)-RIGHT((SUM(INDEX($N:$N,ROW()*6-10):INDEX($N:$N,ROW()*6-6))-16020),3))/1000,3)</f>
        <v>156</v>
      </c>
      <c r="I29" s="1">
        <f>ROUND((RIGHT((SUM(INDEX($N:$N,ROW()*6-10):INDEX($N:$N,ROW()*6-6))-16020),3)),3)</f>
        <v>292</v>
      </c>
      <c r="K29">
        <v>29</v>
      </c>
      <c r="L29">
        <f t="shared" si="1"/>
        <v>1</v>
      </c>
      <c r="M29" t="str">
        <f t="shared" si="0"/>
        <v>1</v>
      </c>
      <c r="N29">
        <f>IF(EXACT(M29,$A$1)=TRUE,0,IF(EXACT(M29,$A$2)=TRUE,1,IF(EXACT(M29,$A$3)=TRUE,2,IF(EXACT(M29,$A$4)=TRUE,3,IF(EXACT(M29,$A$5)=TRUE,4,IF(EXACT(M29,$A$6)=TRUE,5,IF(EXACT(M29,$A$7)=TRUE,6,IF(EXACT(M29,$A$8)=TRUE,7,IF(EXACT(M29,$A$9)=TRUE,8,IF(EXACT(M29,$A$10)=TRUE,9,IF(EXACT(M29,$A$11)=TRUE,10,IF(EXACT(M29,$A$12)=TRUE,11,IF(EXACT(M29,$A$13)=TRUE,12,IF(EXACT(M29,$A$14)=TRUE,13,IF(EXACT(M29,$A$15)=TRUE,14,IF(EXACT(M29,$A$16)=TRUE,15,IF(EXACT(M29,$A$17)=TRUE,16,IF(EXACT(M29,$A$18)=TRUE,17,IF(EXACT(M29,$A$19)=TRUE,18,IF(EXACT(M29,$A$20)=TRUE,19,IF(EXACT(M29,$A$21)=TRUE,20,IF(EXACT(M29,$A$22)=TRUE,21,IF(EXACT(M29,$A$23)=TRUE,22,IF(EXACT(M29,$A$24)=TRUE,23,IF(EXACT(M29,$A$25)=TRUE,24,IF(EXACT(M29,$A$26)=TRUE,25,IF(EXACT(M29,$A$27)=TRUE,26,IF(EXACT(M29,$A$28)=TRUE,27,IF(EXACT(M29,$A$29)=TRUE,28,IF(EXACT(M29,$A$30)=TRUE,29,IF(EXACT(M29,$A$31)=TRUE,30,IF(EXACT(M29,$A$32)=TRUE,31,IF(EXACT(M29,$A$33)=TRUE,32,IF(EXACT(M29,$A$34)=TRUE,33,IF(EXACT(M29,$A$35)=TRUE,34,IF(EXACT(M29,$A$36)=TRUE,35,IF(EXACT(M29,$A$37)=TRUE,36,IF(EXACT(M29,$A$38)=TRUE,37,IF(EXACT(M29,$A$39)=TRUE,38,IF(EXACT(M29,$A$40)=TRUE,39,IF(EXACT(M29,$A$41)=TRUE,40,IF(EXACT(M29,$A$42)=TRUE,41,IF(EXACT(M29,$A$43)=TRUE,42,IF(EXACT(M29,$A$44)=TRUE,43,IF(EXACT(M29,$A$45)=TRUE,44,IF(EXACT(M29,$A$46)=TRUE,45,IF(EXACT(M29,$A$47)=TRUE,46,IF(EXACT(M29,$A$48)=TRUE,47,IF(EXACT(M29,$A$49)=TRUE,48,IF(EXACT(M29,$A$50)=TRUE,49,IF(EXACT(M29,$A$51)=TRUE,50,IF(EXACT(M29,$A$52)=TRUE,51,IF(EXACT(M29,$A$53)=TRUE,52,IF(EXACT(M29,$A$54)=TRUE,53,IF(EXACT(M29,$A$55)=TRUE,54,IF(EXACT(M29,$A$56)=TRUE,55,IF(EXACT(M29,$A$57)=TRUE,56,IF(EXACT(M29,$A$58)=TRUE,57,IF(EXACT(M29,$A$59)=TRUE,58,IF(EXACT(M29,$A$60)=TRUE,59,IF(EXACT(M29,$A$61)=TRUE,60,IF(EXACT(M29,$A$62)=TRUE,61))))))))))))))))))))))))))))))))))))))))))))))))))))))))))))))*61^$L29</f>
        <v>61</v>
      </c>
      <c r="Y29" t="str" cm="1">
        <f t="array" ref="Y29">IF($F29="砲玉",MIN(($G29-Z:Z)^2+($H29-AA:AA)^2+($I29-AB:AB)^2)*X$8+MIN((($H$2-$H29)+AC:AC)^2+(($I$2-$I29)+AD:AD)^2)*X$10+1000*X$18,"")</f>
        <v/>
      </c>
      <c r="AF29" cm="1">
        <f t="array" ref="AF29">IF($F29="薙玉",MIN(($G29-AG:AG)^2+($H29-AH:AH)^2+($I29-AI:AI)^2)*AE$8+MIN((($H$2-$H29)+AJ:AJ)^2+(($I$2-$I29)+AK:AK)^2)*AE$10+1000*AE$18,"")</f>
        <v>6156</v>
      </c>
      <c r="AM29" t="str" cm="1">
        <f t="array" ref="AM29">IF($F29="壁玉",MIN(($G29-AN:AN)^2+($H29-AO:AO)^2+($I29-AP:AP)^2)*AL$8+MIN((($H$2-$H29)+AQ:AQ)^2+(($I$2-$I29)+AR:AR)^2)*AL$10+1000*AL$18,"")</f>
        <v/>
      </c>
      <c r="AT29" t="str" cm="1">
        <f t="array" ref="AT29">IF($F29="弩玉",MIN(($G29-AU:AU)^2+($H29-AV:AV)^2+($I29-AW:AW)^2)*AS$8+MIN((($H$2-$H29)+AX:AX)^2+(($I$2-$I29)+AY:AY)^2)*AS$10+1000*AS$18,"")</f>
        <v/>
      </c>
      <c r="BA29" t="str" cm="1">
        <f t="array" ref="BA29">IF($F29="ジェット",MIN(($G29-BB:BB)^2+($H29-BC:BC)^2+($I29-BD:BD)^2)*AZ$8+MIN((($H$2-$H29)+BE:BE)^2+(($I$2-$I29)+BF:BF)^2)*AZ$10+1000*AZ$18,"")</f>
        <v/>
      </c>
      <c r="BH29" t="str" cm="1">
        <f t="array" ref="BH29">IF($F29="導玉",MIN(($G29-BI:BI)^2+($H29-BJ:BJ)^2+($I29-BK:BK)^2)*BG$8+MIN((($H$2-$H29)+BL:BL)^2+(($I$2-$I29)+BM:BM)^2)*BG$10+1000*BG$18,"")</f>
        <v/>
      </c>
      <c r="BO29" t="str" cm="1">
        <f t="array" ref="BO29">IF($F29="木壁",MIN(($G29-BP:BP)^2+($H29-BQ:BQ)^2+($I29-BR:BR)^2)*BN$8+MIN((($H$2-$H29)+BS:BS)^2+(($I$2-$I29)+BT:BT)^2)*BN$10+1000*BN$18,"")</f>
        <v/>
      </c>
      <c r="BV29" t="str" cm="1">
        <f t="array" ref="BV29">IF($F29="遠壁",MIN(($G29-BW:BW)^2+($H29-BX:BX)^2+($I29-BY:BY)^2)*BU$8+MIN((($H$2-$H29)+BZ:BZ)^2+(($I$2-$I29)+CA:CA)^2)*BU$10+1000*BU$18,"")</f>
        <v/>
      </c>
      <c r="CC29" t="str" cm="1">
        <f t="array" ref="CC29">IF($F29="魔玉",MIN(($G29-CD:CD)^2+($H29-CE:CE)^2+($I29-CF:CF)^2)*CB$8+MIN((($H$2-$H29)+CG:CG)^2+(($I$2-$I29)+CH:CH)^2)*CB$10+1000*CB$18,"")</f>
        <v/>
      </c>
      <c r="CJ29" t="str" cm="1">
        <f t="array" ref="CJ29">IF($F29="核玉",MIN(($G29-CK:CK)^2+($H29-CL:CL)^2+($I29-CM:CM)^2)*CI$8+MIN((($H$2-$H29)+CN:CN)^2+(($I$2-$I29)+CO:CO)^2)*CI$10+1000*CI$18,"")</f>
        <v/>
      </c>
      <c r="CQ29" t="str" cm="1">
        <f t="array" ref="CQ29">IF($F29="癒玉",MIN(($G29-CR:CR)^2+($H29-CS:CS)^2+($I29-CT:CT)^2)*CP$8+MIN((($H$2-$H29)+CU:CU)^2+(($I$2-$I29)+CV:CV)^2)*CP$10+1000*CP$18,"")</f>
        <v/>
      </c>
      <c r="CX29" t="str" cm="1">
        <f t="array" ref="CX29">IF($F29="盾玉",MIN(($G29-CY:CY)^2+($H29-CZ:CZ)^2+($I29-DA:DA)^2)*CW$8+MIN((($H$2-$H29)+DB:DB)^2+(($I$2-$I29)+DC:DC)^2)*CW$10+1000*CW$18,"")</f>
        <v/>
      </c>
      <c r="DE29" t="str" cm="1">
        <f t="array" ref="DE29">IF($F29="射玉",MIN(($G29-DF:DF)^2+($H29-DG:DG)^2+($I29-DH:DH)^2)*DD$8+MIN((($H$2-$H29)+DI:DI)^2+(($I$2-$I29)+DJ:DJ)^2)*DD$10+1000*DD$18,"")</f>
        <v/>
      </c>
      <c r="DL29" t="str" cm="1">
        <f t="array" ref="DL29">IF($F29="近壁",MIN(($G29-DM:DM)^2+($H29-DN:DN)^2+($I29-DO:DO)^2)*DK$8+MIN((($H$2-$H29)+DP:DP)^2+(($I$2-$I29)+DQ:DQ)^2)*DK$10+1000*DK$18,"")</f>
        <v/>
      </c>
      <c r="DS29" t="str" cm="1">
        <f t="array" ref="DS29">IF($F29="忍玉",MIN(($G29-DT:DT)^2+($H29-DU:DU)^2+($I29-DV:DV)^2)*DR$8+MIN((($H$2-$H29)+DW:DW)^2+(($I$2-$I29)+DX:DX)^2)*DR$10+1000*DR$18,"")</f>
        <v/>
      </c>
      <c r="DZ29" t="str" cm="1">
        <f t="array" ref="DZ29">IF($F29="界玉",MIN(($G29-EA:EA)^2+($H29-EB:EB)^2+($I29-EC:EC)^2)*DY$8+MIN((($H$2-$H29)+ED:ED)^2+(($I$2-$I29)+EE:EE)^2)*DY$10+1000*DY$18,"")</f>
        <v/>
      </c>
      <c r="EG29" t="str" cm="1">
        <f t="array" ref="EG29">IF($F29="戦玉",MIN(($G29-EH:EH)^2+($H29-EI:EI)^2+($I29-EJ:EJ)^2)*EF$8+MIN((($H$2-$H29)+EK:EK)^2+(($I$2-$I29)+EL:EL)^2)*EF$10+1000*EF$18,"")</f>
        <v/>
      </c>
      <c r="EN29" t="str" cm="1">
        <f t="array" ref="EN29">IF($F29="弓玉",MIN(($G29-EO:EO)^2+($H29-EP:EP)^2+($I29-EQ:EQ)^2)*EM$8+MIN((($H$2-$H29)+ER:ER)^2+(($I$2-$I29)+ES:ES)^2)*EM$10+1000*EM$18,"")</f>
        <v/>
      </c>
      <c r="EU29" t="str" cm="1">
        <f t="array" ref="EU29">IF($F29="散玉",MIN(($G29-EV:EV)^2+($H29-EW:EW)^2+($I29-EX:EX)^2)*ET$8+MIN((($H$2-$H29)+EY:EY)^2+(($I$2-$I29)+EZ:EZ)^2)*ET$10+1000*ET$18,"")</f>
        <v/>
      </c>
      <c r="FB29" t="str" cm="1">
        <f t="array" ref="FB29">IF($F29="的玉",MIN(($G29-FC:FC)^2+($H29-FD:FD)^2+($I29-FE:FE)^2)*FA$8+MIN((($H$2-$H29)+FF:FF)^2+(($I$2-$I29)+FG:FG)^2)*FA$10+1000*FA$18,"")</f>
        <v/>
      </c>
      <c r="FI29" t="str" cm="1">
        <f t="array" ref="FI29">IF($F29="撃玉",MIN(($G29-FJ:FJ)^2+($H29-FK:FK)^2+($I29-FL:FL)^2)*FH$8+MIN((($H$2-$H29)+FM:FM)^2+(($I$2-$I29)+FN:FN)^2)*FH$10+1000*FH$18,"")</f>
        <v/>
      </c>
      <c r="FP29" t="str" cm="1">
        <f t="array" ref="FP29">IF($F29="槍玉",MIN(($G29-FQ:FQ)^2+($H29-FR:FR)^2+($I29-FS:FS)^2)*FO$8+MIN((($H$2-$H29)+FT:FT)^2+(($I$2-$I29)+FU:FU)^2)*FO$10+1000*FO$18,"")</f>
        <v/>
      </c>
      <c r="FW29" t="str" cm="1">
        <f t="array" ref="FW29">IF($F29="査玉",MIN(($G29-FX:FX)^2+($H29-FY:FY)^2+($I29-FZ:FZ)^2)*FV$8+MIN((($H$2-$H29)+GA:GA)^2+(($I$2-$I29)+GB:GB)^2)*FV$10+1000*FV$18,"")</f>
        <v/>
      </c>
      <c r="GD29" t="str" cm="1">
        <f t="array" ref="GD29">IF($F29="タゲ壁",MIN(($G29-GE:GE)^2+($H29-GF:GF)^2+($I29-GG:GG)^2)*GC$8+MIN((($H$2-$H29)+GH:GH)^2+(($I$2-$I29)+GI:GI)^2)*GC$10+1000*GC$18,"")</f>
        <v/>
      </c>
      <c r="GK29" t="str" cm="1">
        <f t="array" ref="GK29">IF($F29="迎玉",MIN(($G29-GL:GL)^2+($H29-GM:GM)^2+($I29-GN:GN)^2)*GJ$8+MIN((($H$2-$H29)+GO:GO)^2+(($I$2-$I29)+GP:GP)^2)*GJ$10+1000*GJ$18,"")</f>
        <v/>
      </c>
      <c r="GR29" t="str" cm="1">
        <f t="array" ref="GR29">IF($F29="紙壁",MIN(($G29-GS:GS)^2+($H29-GT:GT)^2+($I29-GU:GU)^2)*GQ$8+MIN((($H$2-$H29)+GV:GV)^2+(($I$2-$I29)+GW:GW)^2)*GQ$10+1000*GQ$18,"")</f>
        <v/>
      </c>
      <c r="GY29" t="str" cm="1">
        <f t="array" ref="GY29">IF($F29="聖玉",MIN(($G29-GZ:GZ)^2+($H29-HA:HA)^2+($I29-HB:HB)^2)*GX$8+MIN((($H$2-$H29)+HC:HC)^2+(($I$2-$I29)+HD:HD)^2)*GX$10+1000*GX$18,"")</f>
        <v/>
      </c>
      <c r="HF29" t="str" cm="1">
        <f t="array" ref="HF29">IF($F29="ターボ",MIN(($G29-HG:HG)^2+($H29-HH:HH)^2+($I29-HI:HI)^2)*HE$8+MIN((($H$2-$H29)+HJ:HJ)^2+(($I$2-$I29)+HK:HK)^2)*HE$10+10000,"")</f>
        <v/>
      </c>
      <c r="HM29" t="str" cm="1">
        <f t="array" ref="HM29">IF($F29="采玉",MIN(($G29-HN:HN)^2+($H29-HO:HO)^2+($I29-HP:HP)^2)*HL$8+MIN((($H$2-$H29)+HQ:HQ)^2+(($I$2-$I29)+HR:HR)^2)*HL$10+1000*HL$18,"")</f>
        <v/>
      </c>
      <c r="HT29" t="str" cm="1">
        <f t="array" ref="HT29">IF($F29="繕玉",MIN(($G29-HU:HU)^2+($H29-HV:HV)^2+($I29-HW:HW)^2)*HS$8+MIN((($H$2-$H29)+HX:HX)^2+(($I$2-$I29)+HY:HY)^2)*HS$10+1000*HS$18,"")</f>
        <v/>
      </c>
      <c r="IA29" t="str" cm="1">
        <f t="array" ref="IA29">IF($F29="贄玉",MIN(($G29-IB:IB)^2+($H29-IC:IC)^2+($I29-ID:ID)^2)*HZ$8+MIN((($H$2-$H29)+IE:IE)^2+(($I$2-$I29)+IF:IF)^2)*HZ$10+1000*HZ$18,"")</f>
        <v/>
      </c>
      <c r="IH29" t="str" cm="1">
        <f t="array" ref="IH29">IF($F29="弾玉",MIN(($G29-II:II)^2+($H29-IJ:IJ)^2+($I29-IK:IK)^2)*IG$8+MIN((($H$2-$H29)+IL:IL)^2+(($I$2-$I29)+IM:IM)^2)*IG$10+1000*IG$18,"")</f>
        <v/>
      </c>
      <c r="IO29" t="str" cm="1">
        <f t="array" ref="IO29">IF($F29="石壁",MIN(($G29-IP:IP)^2+($H29-IQ:IQ)^2+($I29-IR:IR)^2)*IN$8+MIN((($H$2-$H29)+IS:IS)^2+(($I$2-$I29)+IT:IT)^2)*IN$10+1000*IN$18,"")</f>
        <v/>
      </c>
    </row>
    <row r="30" spans="1:249" x14ac:dyDescent="0.55000000000000004">
      <c r="A30" t="s">
        <v>21</v>
      </c>
      <c r="F30" s="1" t="str" cm="1">
        <f t="array" ref="F30">INDEX(N:N,ROW()*6-11)</f>
        <v>木壁</v>
      </c>
      <c r="G30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30" s="1">
        <f>ROUND((RIGHT((SUM(INDEX($N:$N,ROW()*6-10):INDEX($N:$N,ROW()*6-6))-16020),6)-RIGHT((SUM(INDEX($N:$N,ROW()*6-10):INDEX($N:$N,ROW()*6-6))-16020),3))/1000,3)</f>
        <v>170</v>
      </c>
      <c r="I30" s="1">
        <f>ROUND((RIGHT((SUM(INDEX($N:$N,ROW()*6-10):INDEX($N:$N,ROW()*6-6))-16020),3)),3)</f>
        <v>325</v>
      </c>
      <c r="K30">
        <v>30</v>
      </c>
      <c r="L30">
        <f t="shared" si="1"/>
        <v>0</v>
      </c>
      <c r="M30" t="str">
        <f t="shared" si="0"/>
        <v>b</v>
      </c>
      <c r="N30">
        <f>IF(EXACT(M30,$A$1)=TRUE,0,IF(EXACT(M30,$A$2)=TRUE,1,IF(EXACT(M30,$A$3)=TRUE,2,IF(EXACT(M30,$A$4)=TRUE,3,IF(EXACT(M30,$A$5)=TRUE,4,IF(EXACT(M30,$A$6)=TRUE,5,IF(EXACT(M30,$A$7)=TRUE,6,IF(EXACT(M30,$A$8)=TRUE,7,IF(EXACT(M30,$A$9)=TRUE,8,IF(EXACT(M30,$A$10)=TRUE,9,IF(EXACT(M30,$A$11)=TRUE,10,IF(EXACT(M30,$A$12)=TRUE,11,IF(EXACT(M30,$A$13)=TRUE,12,IF(EXACT(M30,$A$14)=TRUE,13,IF(EXACT(M30,$A$15)=TRUE,14,IF(EXACT(M30,$A$16)=TRUE,15,IF(EXACT(M30,$A$17)=TRUE,16,IF(EXACT(M30,$A$18)=TRUE,17,IF(EXACT(M30,$A$19)=TRUE,18,IF(EXACT(M30,$A$20)=TRUE,19,IF(EXACT(M30,$A$21)=TRUE,20,IF(EXACT(M30,$A$22)=TRUE,21,IF(EXACT(M30,$A$23)=TRUE,22,IF(EXACT(M30,$A$24)=TRUE,23,IF(EXACT(M30,$A$25)=TRUE,24,IF(EXACT(M30,$A$26)=TRUE,25,IF(EXACT(M30,$A$27)=TRUE,26,IF(EXACT(M30,$A$28)=TRUE,27,IF(EXACT(M30,$A$29)=TRUE,28,IF(EXACT(M30,$A$30)=TRUE,29,IF(EXACT(M30,$A$31)=TRUE,30,IF(EXACT(M30,$A$32)=TRUE,31,IF(EXACT(M30,$A$33)=TRUE,32,IF(EXACT(M30,$A$34)=TRUE,33,IF(EXACT(M30,$A$35)=TRUE,34,IF(EXACT(M30,$A$36)=TRUE,35,IF(EXACT(M30,$A$37)=TRUE,36,IF(EXACT(M30,$A$38)=TRUE,37,IF(EXACT(M30,$A$39)=TRUE,38,IF(EXACT(M30,$A$40)=TRUE,39,IF(EXACT(M30,$A$41)=TRUE,40,IF(EXACT(M30,$A$42)=TRUE,41,IF(EXACT(M30,$A$43)=TRUE,42,IF(EXACT(M30,$A$44)=TRUE,43,IF(EXACT(M30,$A$45)=TRUE,44,IF(EXACT(M30,$A$46)=TRUE,45,IF(EXACT(M30,$A$47)=TRUE,46,IF(EXACT(M30,$A$48)=TRUE,47,IF(EXACT(M30,$A$49)=TRUE,48,IF(EXACT(M30,$A$50)=TRUE,49,IF(EXACT(M30,$A$51)=TRUE,50,IF(EXACT(M30,$A$52)=TRUE,51,IF(EXACT(M30,$A$53)=TRUE,52,IF(EXACT(M30,$A$54)=TRUE,53,IF(EXACT(M30,$A$55)=TRUE,54,IF(EXACT(M30,$A$56)=TRUE,55,IF(EXACT(M30,$A$57)=TRUE,56,IF(EXACT(M30,$A$58)=TRUE,57,IF(EXACT(M30,$A$59)=TRUE,58,IF(EXACT(M30,$A$60)=TRUE,59,IF(EXACT(M30,$A$61)=TRUE,60,IF(EXACT(M30,$A$62)=TRUE,61))))))))))))))))))))))))))))))))))))))))))))))))))))))))))))))*61^$L30</f>
        <v>11</v>
      </c>
      <c r="Y30" t="str" cm="1">
        <f t="array" ref="Y30">IF($F30="砲玉",MIN(($G30-Z:Z)^2+($H30-AA:AA)^2+($I30-AB:AB)^2)*X$8+MIN((($H$2-$H30)+AC:AC)^2+(($I$2-$I30)+AD:AD)^2)*X$10+1000*X$18,"")</f>
        <v/>
      </c>
      <c r="AF30" t="str" cm="1">
        <f t="array" ref="AF30">IF($F30="薙玉",MIN(($G30-AG:AG)^2+($H30-AH:AH)^2+($I30-AI:AI)^2)*AE$8+MIN((($H$2-$H30)+AJ:AJ)^2+(($I$2-$I30)+AK:AK)^2)*AE$10+1000*AE$18,"")</f>
        <v/>
      </c>
      <c r="AM30" t="str" cm="1">
        <f t="array" ref="AM30">IF($F30="壁玉",MIN(($G30-AN:AN)^2+($H30-AO:AO)^2+($I30-AP:AP)^2)*AL$8+MIN((($H$2-$H30)+AQ:AQ)^2+(($I$2-$I30)+AR:AR)^2)*AL$10+1000*AL$18,"")</f>
        <v/>
      </c>
      <c r="AT30" t="str" cm="1">
        <f t="array" ref="AT30">IF($F30="弩玉",MIN(($G30-AU:AU)^2+($H30-AV:AV)^2+($I30-AW:AW)^2)*AS$8+MIN((($H$2-$H30)+AX:AX)^2+(($I$2-$I30)+AY:AY)^2)*AS$10+1000*AS$18,"")</f>
        <v/>
      </c>
      <c r="BA30" t="str" cm="1">
        <f t="array" ref="BA30">IF($F30="ジェット",MIN(($G30-BB:BB)^2+($H30-BC:BC)^2+($I30-BD:BD)^2)*AZ$8+MIN((($H$2-$H30)+BE:BE)^2+(($I$2-$I30)+BF:BF)^2)*AZ$10+1000*AZ$18,"")</f>
        <v/>
      </c>
      <c r="BH30" t="str" cm="1">
        <f t="array" ref="BH30">IF($F30="導玉",MIN(($G30-BI:BI)^2+($H30-BJ:BJ)^2+($I30-BK:BK)^2)*BG$8+MIN((($H$2-$H30)+BL:BL)^2+(($I$2-$I30)+BM:BM)^2)*BG$10+1000*BG$18,"")</f>
        <v/>
      </c>
      <c r="BO30" cm="1">
        <f t="array" ref="BO30">IF($F30="木壁",MIN(($G30-BP:BP)^2+($H30-BQ:BQ)^2+($I30-BR:BR)^2)*BN$8+MIN((($H$2-$H30)+BS:BS)^2+(($I$2-$I30)+BT:BT)^2)*BN$10+1000*BN$18,"")</f>
        <v>6537</v>
      </c>
      <c r="BV30" t="str" cm="1">
        <f t="array" ref="BV30">IF($F30="遠壁",MIN(($G30-BW:BW)^2+($H30-BX:BX)^2+($I30-BY:BY)^2)*BU$8+MIN((($H$2-$H30)+BZ:BZ)^2+(($I$2-$I30)+CA:CA)^2)*BU$10+1000*BU$18,"")</f>
        <v/>
      </c>
      <c r="CC30" t="str" cm="1">
        <f t="array" ref="CC30">IF($F30="魔玉",MIN(($G30-CD:CD)^2+($H30-CE:CE)^2+($I30-CF:CF)^2)*CB$8+MIN((($H$2-$H30)+CG:CG)^2+(($I$2-$I30)+CH:CH)^2)*CB$10+1000*CB$18,"")</f>
        <v/>
      </c>
      <c r="CJ30" t="str" cm="1">
        <f t="array" ref="CJ30">IF($F30="核玉",MIN(($G30-CK:CK)^2+($H30-CL:CL)^2+($I30-CM:CM)^2)*CI$8+MIN((($H$2-$H30)+CN:CN)^2+(($I$2-$I30)+CO:CO)^2)*CI$10+1000*CI$18,"")</f>
        <v/>
      </c>
      <c r="CQ30" t="str" cm="1">
        <f t="array" ref="CQ30">IF($F30="癒玉",MIN(($G30-CR:CR)^2+($H30-CS:CS)^2+($I30-CT:CT)^2)*CP$8+MIN((($H$2-$H30)+CU:CU)^2+(($I$2-$I30)+CV:CV)^2)*CP$10+1000*CP$18,"")</f>
        <v/>
      </c>
      <c r="CX30" t="str" cm="1">
        <f t="array" ref="CX30">IF($F30="盾玉",MIN(($G30-CY:CY)^2+($H30-CZ:CZ)^2+($I30-DA:DA)^2)*CW$8+MIN((($H$2-$H30)+DB:DB)^2+(($I$2-$I30)+DC:DC)^2)*CW$10+1000*CW$18,"")</f>
        <v/>
      </c>
      <c r="DE30" t="str" cm="1">
        <f t="array" ref="DE30">IF($F30="射玉",MIN(($G30-DF:DF)^2+($H30-DG:DG)^2+($I30-DH:DH)^2)*DD$8+MIN((($H$2-$H30)+DI:DI)^2+(($I$2-$I30)+DJ:DJ)^2)*DD$10+1000*DD$18,"")</f>
        <v/>
      </c>
      <c r="DL30" t="str" cm="1">
        <f t="array" ref="DL30">IF($F30="近壁",MIN(($G30-DM:DM)^2+($H30-DN:DN)^2+($I30-DO:DO)^2)*DK$8+MIN((($H$2-$H30)+DP:DP)^2+(($I$2-$I30)+DQ:DQ)^2)*DK$10+1000*DK$18,"")</f>
        <v/>
      </c>
      <c r="DS30" t="str" cm="1">
        <f t="array" ref="DS30">IF($F30="忍玉",MIN(($G30-DT:DT)^2+($H30-DU:DU)^2+($I30-DV:DV)^2)*DR$8+MIN((($H$2-$H30)+DW:DW)^2+(($I$2-$I30)+DX:DX)^2)*DR$10+1000*DR$18,"")</f>
        <v/>
      </c>
      <c r="DZ30" t="str" cm="1">
        <f t="array" ref="DZ30">IF($F30="界玉",MIN(($G30-EA:EA)^2+($H30-EB:EB)^2+($I30-EC:EC)^2)*DY$8+MIN((($H$2-$H30)+ED:ED)^2+(($I$2-$I30)+EE:EE)^2)*DY$10+1000*DY$18,"")</f>
        <v/>
      </c>
      <c r="EG30" t="str" cm="1">
        <f t="array" ref="EG30">IF($F30="戦玉",MIN(($G30-EH:EH)^2+($H30-EI:EI)^2+($I30-EJ:EJ)^2)*EF$8+MIN((($H$2-$H30)+EK:EK)^2+(($I$2-$I30)+EL:EL)^2)*EF$10+1000*EF$18,"")</f>
        <v/>
      </c>
      <c r="EN30" t="str" cm="1">
        <f t="array" ref="EN30">IF($F30="弓玉",MIN(($G30-EO:EO)^2+($H30-EP:EP)^2+($I30-EQ:EQ)^2)*EM$8+MIN((($H$2-$H30)+ER:ER)^2+(($I$2-$I30)+ES:ES)^2)*EM$10+1000*EM$18,"")</f>
        <v/>
      </c>
      <c r="EU30" t="str" cm="1">
        <f t="array" ref="EU30">IF($F30="散玉",MIN(($G30-EV:EV)^2+($H30-EW:EW)^2+($I30-EX:EX)^2)*ET$8+MIN((($H$2-$H30)+EY:EY)^2+(($I$2-$I30)+EZ:EZ)^2)*ET$10+1000*ET$18,"")</f>
        <v/>
      </c>
      <c r="FB30" t="str" cm="1">
        <f t="array" ref="FB30">IF($F30="的玉",MIN(($G30-FC:FC)^2+($H30-FD:FD)^2+($I30-FE:FE)^2)*FA$8+MIN((($H$2-$H30)+FF:FF)^2+(($I$2-$I30)+FG:FG)^2)*FA$10+1000*FA$18,"")</f>
        <v/>
      </c>
      <c r="FI30" t="str" cm="1">
        <f t="array" ref="FI30">IF($F30="撃玉",MIN(($G30-FJ:FJ)^2+($H30-FK:FK)^2+($I30-FL:FL)^2)*FH$8+MIN((($H$2-$H30)+FM:FM)^2+(($I$2-$I30)+FN:FN)^2)*FH$10+1000*FH$18,"")</f>
        <v/>
      </c>
      <c r="FP30" t="str" cm="1">
        <f t="array" ref="FP30">IF($F30="槍玉",MIN(($G30-FQ:FQ)^2+($H30-FR:FR)^2+($I30-FS:FS)^2)*FO$8+MIN((($H$2-$H30)+FT:FT)^2+(($I$2-$I30)+FU:FU)^2)*FO$10+1000*FO$18,"")</f>
        <v/>
      </c>
      <c r="FW30" t="str" cm="1">
        <f t="array" ref="FW30">IF($F30="査玉",MIN(($G30-FX:FX)^2+($H30-FY:FY)^2+($I30-FZ:FZ)^2)*FV$8+MIN((($H$2-$H30)+GA:GA)^2+(($I$2-$I30)+GB:GB)^2)*FV$10+1000*FV$18,"")</f>
        <v/>
      </c>
      <c r="GD30" t="str" cm="1">
        <f t="array" ref="GD30">IF($F30="タゲ壁",MIN(($G30-GE:GE)^2+($H30-GF:GF)^2+($I30-GG:GG)^2)*GC$8+MIN((($H$2-$H30)+GH:GH)^2+(($I$2-$I30)+GI:GI)^2)*GC$10+1000*GC$18,"")</f>
        <v/>
      </c>
      <c r="GK30" t="str" cm="1">
        <f t="array" ref="GK30">IF($F30="迎玉",MIN(($G30-GL:GL)^2+($H30-GM:GM)^2+($I30-GN:GN)^2)*GJ$8+MIN((($H$2-$H30)+GO:GO)^2+(($I$2-$I30)+GP:GP)^2)*GJ$10+1000*GJ$18,"")</f>
        <v/>
      </c>
      <c r="GR30" t="str" cm="1">
        <f t="array" ref="GR30">IF($F30="紙壁",MIN(($G30-GS:GS)^2+($H30-GT:GT)^2+($I30-GU:GU)^2)*GQ$8+MIN((($H$2-$H30)+GV:GV)^2+(($I$2-$I30)+GW:GW)^2)*GQ$10+1000*GQ$18,"")</f>
        <v/>
      </c>
      <c r="GY30" t="str" cm="1">
        <f t="array" ref="GY30">IF($F30="聖玉",MIN(($G30-GZ:GZ)^2+($H30-HA:HA)^2+($I30-HB:HB)^2)*GX$8+MIN((($H$2-$H30)+HC:HC)^2+(($I$2-$I30)+HD:HD)^2)*GX$10+1000*GX$18,"")</f>
        <v/>
      </c>
      <c r="HF30" t="str" cm="1">
        <f t="array" ref="HF30">IF($F30="ターボ",MIN(($G30-HG:HG)^2+($H30-HH:HH)^2+($I30-HI:HI)^2)*HE$8+MIN((($H$2-$H30)+HJ:HJ)^2+(($I$2-$I30)+HK:HK)^2)*HE$10+10000,"")</f>
        <v/>
      </c>
      <c r="HM30" t="str" cm="1">
        <f t="array" ref="HM30">IF($F30="采玉",MIN(($G30-HN:HN)^2+($H30-HO:HO)^2+($I30-HP:HP)^2)*HL$8+MIN((($H$2-$H30)+HQ:HQ)^2+(($I$2-$I30)+HR:HR)^2)*HL$10+1000*HL$18,"")</f>
        <v/>
      </c>
      <c r="HT30" t="str" cm="1">
        <f t="array" ref="HT30">IF($F30="繕玉",MIN(($G30-HU:HU)^2+($H30-HV:HV)^2+($I30-HW:HW)^2)*HS$8+MIN((($H$2-$H30)+HX:HX)^2+(($I$2-$I30)+HY:HY)^2)*HS$10+1000*HS$18,"")</f>
        <v/>
      </c>
      <c r="IA30" t="str" cm="1">
        <f t="array" ref="IA30">IF($F30="贄玉",MIN(($G30-IB:IB)^2+($H30-IC:IC)^2+($I30-ID:ID)^2)*HZ$8+MIN((($H$2-$H30)+IE:IE)^2+(($I$2-$I30)+IF:IF)^2)*HZ$10+1000*HZ$18,"")</f>
        <v/>
      </c>
      <c r="IH30" t="str" cm="1">
        <f t="array" ref="IH30">IF($F30="弾玉",MIN(($G30-II:II)^2+($H30-IJ:IJ)^2+($I30-IK:IK)^2)*IG$8+MIN((($H$2-$H30)+IL:IL)^2+(($I$2-$I30)+IM:IM)^2)*IG$10+1000*IG$18,"")</f>
        <v/>
      </c>
      <c r="IO30" t="str" cm="1">
        <f t="array" ref="IO30">IF($F30="石壁",MIN(($G30-IP:IP)^2+($H30-IQ:IQ)^2+($I30-IR:IR)^2)*IN$8+MIN((($H$2-$H30)+IS:IS)^2+(($I$2-$I30)+IT:IT)^2)*IN$10+1000*IN$18,"")</f>
        <v/>
      </c>
    </row>
    <row r="31" spans="1:249" x14ac:dyDescent="0.55000000000000004">
      <c r="A31" t="s">
        <v>22</v>
      </c>
      <c r="F31" s="1" t="str" cm="1">
        <f t="array" ref="F31">INDEX(N:N,ROW()*6-11)</f>
        <v>壁玉</v>
      </c>
      <c r="G31" s="1">
        <f>ROUND((RIGHT((SUM(INDEX($N:$N,ROW()*6-10):INDEX($N:$N,ROW()*6-6))-16020),9)-RIGHT((SUM(INDEX($N:$N,ROW()*6-10):INDEX($N:$N,ROW()*6-6))-16020),6)-RIGHT((SUM(INDEX($N:$N,ROW()*6-10):INDEX($N:$N,ROW()*6-6))-16020),3))/1000000,3)</f>
        <v>313</v>
      </c>
      <c r="H31" s="1">
        <f>ROUND((RIGHT((SUM(INDEX($N:$N,ROW()*6-10):INDEX($N:$N,ROW()*6-6))-16020),6)-RIGHT((SUM(INDEX($N:$N,ROW()*6-10):INDEX($N:$N,ROW()*6-6))-16020),3))/1000,3)</f>
        <v>294</v>
      </c>
      <c r="I31" s="1">
        <f>ROUND((RIGHT((SUM(INDEX($N:$N,ROW()*6-10):INDEX($N:$N,ROW()*6-6))-16020),3)),3)</f>
        <v>321</v>
      </c>
      <c r="K31">
        <v>31</v>
      </c>
      <c r="L31">
        <f t="shared" si="1"/>
        <v>5</v>
      </c>
      <c r="M31" t="str">
        <f t="shared" si="0"/>
        <v>7</v>
      </c>
      <c r="N31" t="str">
        <f>IF(EXACT(M31,$A$1)=TRUE,"コア",IF(EXACT(M31,$A$2)=TRUE,"弓玉",IF(EXACT(M31,$A$3)=TRUE,"銃玉",IF(EXACT(M31,$A$4)=TRUE,"剣玉",IF(EXACT(M31,$A$5)=TRUE,"盾玉",IF(EXACT(M31,$A$6)=TRUE,"爆玉",IF(EXACT(M31,$A$7)=TRUE,"魔玉",IF(EXACT(M31,$A$8)=TRUE,"弩玉",IF(EXACT(M31,$A$9)=TRUE,"槍玉",IF(EXACT(M31,$A$10)=TRUE,"砲玉",IF(EXACT(M31,$A$11)=TRUE,"薙玉",IF(EXACT(M31,$A$12)=TRUE,"跳玉",IF(EXACT(M31,$A$13)=TRUE,"裂玉",IF(EXACT(M31,$A$14)=TRUE,"散玉",IF(EXACT(M31,$A$15)=TRUE,"狙玉",IF(EXACT(M31,$A$16)=TRUE,"浮玉",IF(EXACT(M31,$A$17)=TRUE,"導玉",IF(EXACT(M31,$A$18)=TRUE,"繕玉",IF(EXACT(M31,$A$19)=TRUE,"癒玉",IF(EXACT(M31,$A$20)=TRUE,"壁玉",IF(EXACT(M31,$A$21)=TRUE,"飛玉",IF(EXACT(M31,$A$22)=TRUE,"戦玉",IF(EXACT(M31,$A$23)=TRUE,"機玉",IF(EXACT(M31,$A$24)=TRUE,"変玉",IF(EXACT(M31,$A$25)=TRUE,"界玉",IF(EXACT(M31,$A$26)=TRUE,"木壁",IF(EXACT(M31,$A$27)=TRUE,"石壁",IF(EXACT(M31,$A$28)=TRUE,"紙壁",IF(EXACT(M31,$A$29)=TRUE,"鉄壁",IF(EXACT(M31,$A$30)=TRUE,"ジェット",IF(EXACT(M31,$A$31)=TRUE,"ターボ",IF(EXACT(M31,$A$32)=TRUE,"骨玉",IF(EXACT(M31,$A$33)=TRUE,"撃玉",IF(EXACT(M31,$A$34)=TRUE,"弾玉",IF(EXACT(M31,$A$35)=TRUE,"聖玉",IF(EXACT(M31,$A$36)=TRUE,"忍玉",IF(EXACT(M31,$A$37)=TRUE,"障玉",IF(EXACT(M31,$A$38)=TRUE,"花玉",IF(EXACT(M31,$A$39)=TRUE,"反玉",IF(EXACT(M31,$A$40)=TRUE,"押玉",IF(EXACT(M31,$A$41)=TRUE,"迎玉",IF(EXACT(M31,$A$42)=TRUE,"贄玉",IF(EXACT(M31,$A$43)=TRUE,"的玉",IF(EXACT(M31,$A$44)=TRUE,"墜玉",IF(EXACT(M31,$A$45)=TRUE,"箱玉",IF(EXACT(M31,$A$46)=TRUE,"闇玉",IF(EXACT(M31,$A$47)=TRUE,"旋玉",IF(EXACT(M31,$A$48)=TRUE,"采玉",IF(EXACT(M31,$A$49)=TRUE,"騎玉",IF(EXACT(M31,$A$50)=TRUE,"核玉",IF(EXACT(M31,$A$51)=TRUE,"射玉",IF(EXACT(M31,$A$52)=TRUE,"星玉",IF(EXACT(M31,$A$53)=TRUE,"梱玉",IF(EXACT(M31,$A$54)=TRUE,"貫玉",IF(EXACT(M31,$A$55)=TRUE,"査玉",IF(EXACT(M31,$A$56)=TRUE,"近壁",IF(EXACT(M31,$A$57)=TRUE,"遠壁",IF(EXACT(M31,$A$58)=TRUE,"広壁",IF(EXACT(M31,$A$59)=TRUE,"狭壁",IF(EXACT(M31,$A$60)=TRUE,"タゲ壁",IF(EXACT(M31,$A$61)=TRUE,"エレ壁")))))))))))))))))))))))))))))))))))))))))))))))))))))))))))))</f>
        <v>弩玉</v>
      </c>
      <c r="Y31" t="str" cm="1">
        <f t="array" ref="Y31">IF($F31="砲玉",MIN(($G31-Z:Z)^2+($H31-AA:AA)^2+($I31-AB:AB)^2)*X$8+MIN((($H$2-$H31)+AC:AC)^2+(($I$2-$I31)+AD:AD)^2)*X$10+1000*X$18,"")</f>
        <v/>
      </c>
      <c r="AF31" t="str" cm="1">
        <f t="array" ref="AF31">IF($F31="薙玉",MIN(($G31-AG:AG)^2+($H31-AH:AH)^2+($I31-AI:AI)^2)*AE$8+MIN((($H$2-$H31)+AJ:AJ)^2+(($I$2-$I31)+AK:AK)^2)*AE$10+1000*AE$18,"")</f>
        <v/>
      </c>
      <c r="AM31" cm="1">
        <f t="array" ref="AM31">IF($F31="壁玉",MIN(($G31-AN:AN)^2+($H31-AO:AO)^2+($I31-AP:AP)^2)*AL$8+MIN((($H$2-$H31)+AQ:AQ)^2+(($I$2-$I31)+AR:AR)^2)*AL$10+1000*AL$18,"")</f>
        <v>4059</v>
      </c>
      <c r="AT31" t="str" cm="1">
        <f t="array" ref="AT31">IF($F31="弩玉",MIN(($G31-AU:AU)^2+($H31-AV:AV)^2+($I31-AW:AW)^2)*AS$8+MIN((($H$2-$H31)+AX:AX)^2+(($I$2-$I31)+AY:AY)^2)*AS$10+1000*AS$18,"")</f>
        <v/>
      </c>
      <c r="BA31" t="str" cm="1">
        <f t="array" ref="BA31">IF($F31="ジェット",MIN(($G31-BB:BB)^2+($H31-BC:BC)^2+($I31-BD:BD)^2)*AZ$8+MIN((($H$2-$H31)+BE:BE)^2+(($I$2-$I31)+BF:BF)^2)*AZ$10+1000*AZ$18,"")</f>
        <v/>
      </c>
      <c r="BH31" t="str" cm="1">
        <f t="array" ref="BH31">IF($F31="導玉",MIN(($G31-BI:BI)^2+($H31-BJ:BJ)^2+($I31-BK:BK)^2)*BG$8+MIN((($H$2-$H31)+BL:BL)^2+(($I$2-$I31)+BM:BM)^2)*BG$10+1000*BG$18,"")</f>
        <v/>
      </c>
      <c r="BO31" t="str" cm="1">
        <f t="array" ref="BO31">IF($F31="木壁",MIN(($G31-BP:BP)^2+($H31-BQ:BQ)^2+($I31-BR:BR)^2)*BN$8+MIN((($H$2-$H31)+BS:BS)^2+(($I$2-$I31)+BT:BT)^2)*BN$10+1000*BN$18,"")</f>
        <v/>
      </c>
      <c r="BV31" t="str" cm="1">
        <f t="array" ref="BV31">IF($F31="遠壁",MIN(($G31-BW:BW)^2+($H31-BX:BX)^2+($I31-BY:BY)^2)*BU$8+MIN((($H$2-$H31)+BZ:BZ)^2+(($I$2-$I31)+CA:CA)^2)*BU$10+1000*BU$18,"")</f>
        <v/>
      </c>
      <c r="CC31" t="str" cm="1">
        <f t="array" ref="CC31">IF($F31="魔玉",MIN(($G31-CD:CD)^2+($H31-CE:CE)^2+($I31-CF:CF)^2)*CB$8+MIN((($H$2-$H31)+CG:CG)^2+(($I$2-$I31)+CH:CH)^2)*CB$10+1000*CB$18,"")</f>
        <v/>
      </c>
      <c r="CJ31" t="str" cm="1">
        <f t="array" ref="CJ31">IF($F31="核玉",MIN(($G31-CK:CK)^2+($H31-CL:CL)^2+($I31-CM:CM)^2)*CI$8+MIN((($H$2-$H31)+CN:CN)^2+(($I$2-$I31)+CO:CO)^2)*CI$10+1000*CI$18,"")</f>
        <v/>
      </c>
      <c r="CQ31" t="str" cm="1">
        <f t="array" ref="CQ31">IF($F31="癒玉",MIN(($G31-CR:CR)^2+($H31-CS:CS)^2+($I31-CT:CT)^2)*CP$8+MIN((($H$2-$H31)+CU:CU)^2+(($I$2-$I31)+CV:CV)^2)*CP$10+1000*CP$18,"")</f>
        <v/>
      </c>
      <c r="CX31" t="str" cm="1">
        <f t="array" ref="CX31">IF($F31="盾玉",MIN(($G31-CY:CY)^2+($H31-CZ:CZ)^2+($I31-DA:DA)^2)*CW$8+MIN((($H$2-$H31)+DB:DB)^2+(($I$2-$I31)+DC:DC)^2)*CW$10+1000*CW$18,"")</f>
        <v/>
      </c>
      <c r="DE31" t="str" cm="1">
        <f t="array" ref="DE31">IF($F31="射玉",MIN(($G31-DF:DF)^2+($H31-DG:DG)^2+($I31-DH:DH)^2)*DD$8+MIN((($H$2-$H31)+DI:DI)^2+(($I$2-$I31)+DJ:DJ)^2)*DD$10+1000*DD$18,"")</f>
        <v/>
      </c>
      <c r="DL31" t="str" cm="1">
        <f t="array" ref="DL31">IF($F31="近壁",MIN(($G31-DM:DM)^2+($H31-DN:DN)^2+($I31-DO:DO)^2)*DK$8+MIN((($H$2-$H31)+DP:DP)^2+(($I$2-$I31)+DQ:DQ)^2)*DK$10+1000*DK$18,"")</f>
        <v/>
      </c>
      <c r="DS31" t="str" cm="1">
        <f t="array" ref="DS31">IF($F31="忍玉",MIN(($G31-DT:DT)^2+($H31-DU:DU)^2+($I31-DV:DV)^2)*DR$8+MIN((($H$2-$H31)+DW:DW)^2+(($I$2-$I31)+DX:DX)^2)*DR$10+1000*DR$18,"")</f>
        <v/>
      </c>
      <c r="DZ31" t="str" cm="1">
        <f t="array" ref="DZ31">IF($F31="界玉",MIN(($G31-EA:EA)^2+($H31-EB:EB)^2+($I31-EC:EC)^2)*DY$8+MIN((($H$2-$H31)+ED:ED)^2+(($I$2-$I31)+EE:EE)^2)*DY$10+1000*DY$18,"")</f>
        <v/>
      </c>
      <c r="EG31" t="str" cm="1">
        <f t="array" ref="EG31">IF($F31="戦玉",MIN(($G31-EH:EH)^2+($H31-EI:EI)^2+($I31-EJ:EJ)^2)*EF$8+MIN((($H$2-$H31)+EK:EK)^2+(($I$2-$I31)+EL:EL)^2)*EF$10+1000*EF$18,"")</f>
        <v/>
      </c>
      <c r="EN31" t="str" cm="1">
        <f t="array" ref="EN31">IF($F31="弓玉",MIN(($G31-EO:EO)^2+($H31-EP:EP)^2+($I31-EQ:EQ)^2)*EM$8+MIN((($H$2-$H31)+ER:ER)^2+(($I$2-$I31)+ES:ES)^2)*EM$10+1000*EM$18,"")</f>
        <v/>
      </c>
      <c r="EU31" t="str" cm="1">
        <f t="array" ref="EU31">IF($F31="散玉",MIN(($G31-EV:EV)^2+($H31-EW:EW)^2+($I31-EX:EX)^2)*ET$8+MIN((($H$2-$H31)+EY:EY)^2+(($I$2-$I31)+EZ:EZ)^2)*ET$10+1000*ET$18,"")</f>
        <v/>
      </c>
      <c r="FB31" t="str" cm="1">
        <f t="array" ref="FB31">IF($F31="的玉",MIN(($G31-FC:FC)^2+($H31-FD:FD)^2+($I31-FE:FE)^2)*FA$8+MIN((($H$2-$H31)+FF:FF)^2+(($I$2-$I31)+FG:FG)^2)*FA$10+1000*FA$18,"")</f>
        <v/>
      </c>
      <c r="FI31" t="str" cm="1">
        <f t="array" ref="FI31">IF($F31="撃玉",MIN(($G31-FJ:FJ)^2+($H31-FK:FK)^2+($I31-FL:FL)^2)*FH$8+MIN((($H$2-$H31)+FM:FM)^2+(($I$2-$I31)+FN:FN)^2)*FH$10+1000*FH$18,"")</f>
        <v/>
      </c>
      <c r="FP31" t="str" cm="1">
        <f t="array" ref="FP31">IF($F31="槍玉",MIN(($G31-FQ:FQ)^2+($H31-FR:FR)^2+($I31-FS:FS)^2)*FO$8+MIN((($H$2-$H31)+FT:FT)^2+(($I$2-$I31)+FU:FU)^2)*FO$10+1000*FO$18,"")</f>
        <v/>
      </c>
      <c r="FW31" t="str" cm="1">
        <f t="array" ref="FW31">IF($F31="査玉",MIN(($G31-FX:FX)^2+($H31-FY:FY)^2+($I31-FZ:FZ)^2)*FV$8+MIN((($H$2-$H31)+GA:GA)^2+(($I$2-$I31)+GB:GB)^2)*FV$10+1000*FV$18,"")</f>
        <v/>
      </c>
      <c r="GD31" t="str" cm="1">
        <f t="array" ref="GD31">IF($F31="タゲ壁",MIN(($G31-GE:GE)^2+($H31-GF:GF)^2+($I31-GG:GG)^2)*GC$8+MIN((($H$2-$H31)+GH:GH)^2+(($I$2-$I31)+GI:GI)^2)*GC$10+1000*GC$18,"")</f>
        <v/>
      </c>
      <c r="GK31" t="str" cm="1">
        <f t="array" ref="GK31">IF($F31="迎玉",MIN(($G31-GL:GL)^2+($H31-GM:GM)^2+($I31-GN:GN)^2)*GJ$8+MIN((($H$2-$H31)+GO:GO)^2+(($I$2-$I31)+GP:GP)^2)*GJ$10+1000*GJ$18,"")</f>
        <v/>
      </c>
      <c r="GR31" t="str" cm="1">
        <f t="array" ref="GR31">IF($F31="紙壁",MIN(($G31-GS:GS)^2+($H31-GT:GT)^2+($I31-GU:GU)^2)*GQ$8+MIN((($H$2-$H31)+GV:GV)^2+(($I$2-$I31)+GW:GW)^2)*GQ$10+1000*GQ$18,"")</f>
        <v/>
      </c>
      <c r="GY31" t="str" cm="1">
        <f t="array" ref="GY31">IF($F31="聖玉",MIN(($G31-GZ:GZ)^2+($H31-HA:HA)^2+($I31-HB:HB)^2)*GX$8+MIN((($H$2-$H31)+HC:HC)^2+(($I$2-$I31)+HD:HD)^2)*GX$10+1000*GX$18,"")</f>
        <v/>
      </c>
      <c r="HF31" t="str" cm="1">
        <f t="array" ref="HF31">IF($F31="ターボ",MIN(($G31-HG:HG)^2+($H31-HH:HH)^2+($I31-HI:HI)^2)*HE$8+MIN((($H$2-$H31)+HJ:HJ)^2+(($I$2-$I31)+HK:HK)^2)*HE$10+10000,"")</f>
        <v/>
      </c>
      <c r="HM31" t="str" cm="1">
        <f t="array" ref="HM31">IF($F31="采玉",MIN(($G31-HN:HN)^2+($H31-HO:HO)^2+($I31-HP:HP)^2)*HL$8+MIN((($H$2-$H31)+HQ:HQ)^2+(($I$2-$I31)+HR:HR)^2)*HL$10+1000*HL$18,"")</f>
        <v/>
      </c>
      <c r="HT31" t="str" cm="1">
        <f t="array" ref="HT31">IF($F31="繕玉",MIN(($G31-HU:HU)^2+($H31-HV:HV)^2+($I31-HW:HW)^2)*HS$8+MIN((($H$2-$H31)+HX:HX)^2+(($I$2-$I31)+HY:HY)^2)*HS$10+1000*HS$18,"")</f>
        <v/>
      </c>
      <c r="IA31" t="str" cm="1">
        <f t="array" ref="IA31">IF($F31="贄玉",MIN(($G31-IB:IB)^2+($H31-IC:IC)^2+($I31-ID:ID)^2)*HZ$8+MIN((($H$2-$H31)+IE:IE)^2+(($I$2-$I31)+IF:IF)^2)*HZ$10+1000*HZ$18,"")</f>
        <v/>
      </c>
      <c r="IH31" t="str" cm="1">
        <f t="array" ref="IH31">IF($F31="弾玉",MIN(($G31-II:II)^2+($H31-IJ:IJ)^2+($I31-IK:IK)^2)*IG$8+MIN((($H$2-$H31)+IL:IL)^2+(($I$2-$I31)+IM:IM)^2)*IG$10+1000*IG$18,"")</f>
        <v/>
      </c>
      <c r="IO31" t="str" cm="1">
        <f t="array" ref="IO31">IF($F31="石壁",MIN(($G31-IP:IP)^2+($H31-IQ:IQ)^2+($I31-IR:IR)^2)*IN$8+MIN((($H$2-$H31)+IS:IS)^2+(($I$2-$I31)+IT:IT)^2)*IN$10+1000*IN$18,"")</f>
        <v/>
      </c>
    </row>
    <row r="32" spans="1:249" x14ac:dyDescent="0.55000000000000004">
      <c r="A32" t="s">
        <v>23</v>
      </c>
      <c r="F32" s="1" t="str" cm="1">
        <f t="array" ref="F32">INDEX(N:N,ROW()*6-11)</f>
        <v>的玉</v>
      </c>
      <c r="G32" s="1">
        <f>ROUND((RIGHT((SUM(INDEX($N:$N,ROW()*6-10):INDEX($N:$N,ROW()*6-6))-16020),9)-RIGHT((SUM(INDEX($N:$N,ROW()*6-10):INDEX($N:$N,ROW()*6-6))-16020),6)-RIGHT((SUM(INDEX($N:$N,ROW()*6-10):INDEX($N:$N,ROW()*6-6))-16020),3))/1000000,3)</f>
        <v>270</v>
      </c>
      <c r="H32" s="1">
        <f>ROUND((RIGHT((SUM(INDEX($N:$N,ROW()*6-10):INDEX($N:$N,ROW()*6-6))-16020),6)-RIGHT((SUM(INDEX($N:$N,ROW()*6-10):INDEX($N:$N,ROW()*6-6))-16020),3))/1000,3)</f>
        <v>209</v>
      </c>
      <c r="I32" s="1">
        <f>ROUND((RIGHT((SUM(INDEX($N:$N,ROW()*6-10):INDEX($N:$N,ROW()*6-6))-16020),3)),3)</f>
        <v>255</v>
      </c>
      <c r="K32">
        <v>32</v>
      </c>
      <c r="L32">
        <f t="shared" si="1"/>
        <v>4</v>
      </c>
      <c r="M32" t="str">
        <f t="shared" si="0"/>
        <v>o</v>
      </c>
      <c r="N32">
        <f>IF(EXACT(M32,$A$1)=TRUE,0,IF(EXACT(M32,$A$2)=TRUE,1,IF(EXACT(M32,$A$3)=TRUE,2,IF(EXACT(M32,$A$4)=TRUE,3,IF(EXACT(M32,$A$5)=TRUE,4,IF(EXACT(M32,$A$6)=TRUE,5,IF(EXACT(M32,$A$7)=TRUE,6,IF(EXACT(M32,$A$8)=TRUE,7,IF(EXACT(M32,$A$9)=TRUE,8,IF(EXACT(M32,$A$10)=TRUE,9,IF(EXACT(M32,$A$11)=TRUE,10,IF(EXACT(M32,$A$12)=TRUE,11,IF(EXACT(M32,$A$13)=TRUE,12,IF(EXACT(M32,$A$14)=TRUE,13,IF(EXACT(M32,$A$15)=TRUE,14,IF(EXACT(M32,$A$16)=TRUE,15,IF(EXACT(M32,$A$17)=TRUE,16,IF(EXACT(M32,$A$18)=TRUE,17,IF(EXACT(M32,$A$19)=TRUE,18,IF(EXACT(M32,$A$20)=TRUE,19,IF(EXACT(M32,$A$21)=TRUE,20,IF(EXACT(M32,$A$22)=TRUE,21,IF(EXACT(M32,$A$23)=TRUE,22,IF(EXACT(M32,$A$24)=TRUE,23,IF(EXACT(M32,$A$25)=TRUE,24,IF(EXACT(M32,$A$26)=TRUE,25,IF(EXACT(M32,$A$27)=TRUE,26,IF(EXACT(M32,$A$28)=TRUE,27,IF(EXACT(M32,$A$29)=TRUE,28,IF(EXACT(M32,$A$30)=TRUE,29,IF(EXACT(M32,$A$31)=TRUE,30,IF(EXACT(M32,$A$32)=TRUE,31,IF(EXACT(M32,$A$33)=TRUE,32,IF(EXACT(M32,$A$34)=TRUE,33,IF(EXACT(M32,$A$35)=TRUE,34,IF(EXACT(M32,$A$36)=TRUE,35,IF(EXACT(M32,$A$37)=TRUE,36,IF(EXACT(M32,$A$38)=TRUE,37,IF(EXACT(M32,$A$39)=TRUE,38,IF(EXACT(M32,$A$40)=TRUE,39,IF(EXACT(M32,$A$41)=TRUE,40,IF(EXACT(M32,$A$42)=TRUE,41,IF(EXACT(M32,$A$43)=TRUE,42,IF(EXACT(M32,$A$44)=TRUE,43,IF(EXACT(M32,$A$45)=TRUE,44,IF(EXACT(M32,$A$46)=TRUE,45,IF(EXACT(M32,$A$47)=TRUE,46,IF(EXACT(M32,$A$48)=TRUE,47,IF(EXACT(M32,$A$49)=TRUE,48,IF(EXACT(M32,$A$50)=TRUE,49,IF(EXACT(M32,$A$51)=TRUE,50,IF(EXACT(M32,$A$52)=TRUE,51,IF(EXACT(M32,$A$53)=TRUE,52,IF(EXACT(M32,$A$54)=TRUE,53,IF(EXACT(M32,$A$55)=TRUE,54,IF(EXACT(M32,$A$56)=TRUE,55,IF(EXACT(M32,$A$57)=TRUE,56,IF(EXACT(M32,$A$58)=TRUE,57,IF(EXACT(M32,$A$59)=TRUE,58,IF(EXACT(M32,$A$60)=TRUE,59,IF(EXACT(M32,$A$61)=TRUE,60,IF(EXACT(M32,$A$62)=TRUE,61))))))))))))))))))))))))))))))))))))))))))))))))))))))))))))))*61^$L32</f>
        <v>332300184</v>
      </c>
      <c r="Y32" t="str" cm="1">
        <f t="array" ref="Y32">IF($F32="砲玉",MIN(($G32-Z:Z)^2+($H32-AA:AA)^2+($I32-AB:AB)^2)*X$8+MIN((($H$2-$H32)+AC:AC)^2+(($I$2-$I32)+AD:AD)^2)*X$10+1000*X$18,"")</f>
        <v/>
      </c>
      <c r="AF32" t="str" cm="1">
        <f t="array" ref="AF32">IF($F32="薙玉",MIN(($G32-AG:AG)^2+($H32-AH:AH)^2+($I32-AI:AI)^2)*AE$8+MIN((($H$2-$H32)+AJ:AJ)^2+(($I$2-$I32)+AK:AK)^2)*AE$10+1000*AE$18,"")</f>
        <v/>
      </c>
      <c r="AM32" t="str" cm="1">
        <f t="array" ref="AM32">IF($F32="壁玉",MIN(($G32-AN:AN)^2+($H32-AO:AO)^2+($I32-AP:AP)^2)*AL$8+MIN((($H$2-$H32)+AQ:AQ)^2+(($I$2-$I32)+AR:AR)^2)*AL$10+1000*AL$18,"")</f>
        <v/>
      </c>
      <c r="AT32" t="str" cm="1">
        <f t="array" ref="AT32">IF($F32="弩玉",MIN(($G32-AU:AU)^2+($H32-AV:AV)^2+($I32-AW:AW)^2)*AS$8+MIN((($H$2-$H32)+AX:AX)^2+(($I$2-$I32)+AY:AY)^2)*AS$10+1000*AS$18,"")</f>
        <v/>
      </c>
      <c r="BA32" t="str" cm="1">
        <f t="array" ref="BA32">IF($F32="ジェット",MIN(($G32-BB:BB)^2+($H32-BC:BC)^2+($I32-BD:BD)^2)*AZ$8+MIN((($H$2-$H32)+BE:BE)^2+(($I$2-$I32)+BF:BF)^2)*AZ$10+1000*AZ$18,"")</f>
        <v/>
      </c>
      <c r="BH32" t="str" cm="1">
        <f t="array" ref="BH32">IF($F32="導玉",MIN(($G32-BI:BI)^2+($H32-BJ:BJ)^2+($I32-BK:BK)^2)*BG$8+MIN((($H$2-$H32)+BL:BL)^2+(($I$2-$I32)+BM:BM)^2)*BG$10+1000*BG$18,"")</f>
        <v/>
      </c>
      <c r="BO32" t="str" cm="1">
        <f t="array" ref="BO32">IF($F32="木壁",MIN(($G32-BP:BP)^2+($H32-BQ:BQ)^2+($I32-BR:BR)^2)*BN$8+MIN((($H$2-$H32)+BS:BS)^2+(($I$2-$I32)+BT:BT)^2)*BN$10+1000*BN$18,"")</f>
        <v/>
      </c>
      <c r="BV32" t="str" cm="1">
        <f t="array" ref="BV32">IF($F32="遠壁",MIN(($G32-BW:BW)^2+($H32-BX:BX)^2+($I32-BY:BY)^2)*BU$8+MIN((($H$2-$H32)+BZ:BZ)^2+(($I$2-$I32)+CA:CA)^2)*BU$10+1000*BU$18,"")</f>
        <v/>
      </c>
      <c r="CC32" t="str" cm="1">
        <f t="array" ref="CC32">IF($F32="魔玉",MIN(($G32-CD:CD)^2+($H32-CE:CE)^2+($I32-CF:CF)^2)*CB$8+MIN((($H$2-$H32)+CG:CG)^2+(($I$2-$I32)+CH:CH)^2)*CB$10+1000*CB$18,"")</f>
        <v/>
      </c>
      <c r="CJ32" t="str" cm="1">
        <f t="array" ref="CJ32">IF($F32="核玉",MIN(($G32-CK:CK)^2+($H32-CL:CL)^2+($I32-CM:CM)^2)*CI$8+MIN((($H$2-$H32)+CN:CN)^2+(($I$2-$I32)+CO:CO)^2)*CI$10+1000*CI$18,"")</f>
        <v/>
      </c>
      <c r="CQ32" t="str" cm="1">
        <f t="array" ref="CQ32">IF($F32="癒玉",MIN(($G32-CR:CR)^2+($H32-CS:CS)^2+($I32-CT:CT)^2)*CP$8+MIN((($H$2-$H32)+CU:CU)^2+(($I$2-$I32)+CV:CV)^2)*CP$10+1000*CP$18,"")</f>
        <v/>
      </c>
      <c r="CX32" t="str" cm="1">
        <f t="array" ref="CX32">IF($F32="盾玉",MIN(($G32-CY:CY)^2+($H32-CZ:CZ)^2+($I32-DA:DA)^2)*CW$8+MIN((($H$2-$H32)+DB:DB)^2+(($I$2-$I32)+DC:DC)^2)*CW$10+1000*CW$18,"")</f>
        <v/>
      </c>
      <c r="DE32" t="str" cm="1">
        <f t="array" ref="DE32">IF($F32="射玉",MIN(($G32-DF:DF)^2+($H32-DG:DG)^2+($I32-DH:DH)^2)*DD$8+MIN((($H$2-$H32)+DI:DI)^2+(($I$2-$I32)+DJ:DJ)^2)*DD$10+1000*DD$18,"")</f>
        <v/>
      </c>
      <c r="DL32" t="str" cm="1">
        <f t="array" ref="DL32">IF($F32="近壁",MIN(($G32-DM:DM)^2+($H32-DN:DN)^2+($I32-DO:DO)^2)*DK$8+MIN((($H$2-$H32)+DP:DP)^2+(($I$2-$I32)+DQ:DQ)^2)*DK$10+1000*DK$18,"")</f>
        <v/>
      </c>
      <c r="DS32" t="str" cm="1">
        <f t="array" ref="DS32">IF($F32="忍玉",MIN(($G32-DT:DT)^2+($H32-DU:DU)^2+($I32-DV:DV)^2)*DR$8+MIN((($H$2-$H32)+DW:DW)^2+(($I$2-$I32)+DX:DX)^2)*DR$10+1000*DR$18,"")</f>
        <v/>
      </c>
      <c r="DZ32" t="str" cm="1">
        <f t="array" ref="DZ32">IF($F32="界玉",MIN(($G32-EA:EA)^2+($H32-EB:EB)^2+($I32-EC:EC)^2)*DY$8+MIN((($H$2-$H32)+ED:ED)^2+(($I$2-$I32)+EE:EE)^2)*DY$10+1000*DY$18,"")</f>
        <v/>
      </c>
      <c r="EG32" t="str" cm="1">
        <f t="array" ref="EG32">IF($F32="戦玉",MIN(($G32-EH:EH)^2+($H32-EI:EI)^2+($I32-EJ:EJ)^2)*EF$8+MIN((($H$2-$H32)+EK:EK)^2+(($I$2-$I32)+EL:EL)^2)*EF$10+1000*EF$18,"")</f>
        <v/>
      </c>
      <c r="EN32" t="str" cm="1">
        <f t="array" ref="EN32">IF($F32="弓玉",MIN(($G32-EO:EO)^2+($H32-EP:EP)^2+($I32-EQ:EQ)^2)*EM$8+MIN((($H$2-$H32)+ER:ER)^2+(($I$2-$I32)+ES:ES)^2)*EM$10+1000*EM$18,"")</f>
        <v/>
      </c>
      <c r="EU32" t="str" cm="1">
        <f t="array" ref="EU32">IF($F32="散玉",MIN(($G32-EV:EV)^2+($H32-EW:EW)^2+($I32-EX:EX)^2)*ET$8+MIN((($H$2-$H32)+EY:EY)^2+(($I$2-$I32)+EZ:EZ)^2)*ET$10+1000*ET$18,"")</f>
        <v/>
      </c>
      <c r="FB32" cm="1">
        <f t="array" ref="FB32">IF($F32="的玉",MIN(($G32-FC:FC)^2+($H32-FD:FD)^2+($I32-FE:FE)^2)*FA$8+MIN((($H$2-$H32)+FF:FF)^2+(($I$2-$I32)+FG:FG)^2)*FA$10+1000*FA$18,"")</f>
        <v>1730</v>
      </c>
      <c r="FI32" t="str" cm="1">
        <f t="array" ref="FI32">IF($F32="撃玉",MIN(($G32-FJ:FJ)^2+($H32-FK:FK)^2+($I32-FL:FL)^2)*FH$8+MIN((($H$2-$H32)+FM:FM)^2+(($I$2-$I32)+FN:FN)^2)*FH$10+1000*FH$18,"")</f>
        <v/>
      </c>
      <c r="FP32" t="str" cm="1">
        <f t="array" ref="FP32">IF($F32="槍玉",MIN(($G32-FQ:FQ)^2+($H32-FR:FR)^2+($I32-FS:FS)^2)*FO$8+MIN((($H$2-$H32)+FT:FT)^2+(($I$2-$I32)+FU:FU)^2)*FO$10+1000*FO$18,"")</f>
        <v/>
      </c>
      <c r="FW32" t="str" cm="1">
        <f t="array" ref="FW32">IF($F32="査玉",MIN(($G32-FX:FX)^2+($H32-FY:FY)^2+($I32-FZ:FZ)^2)*FV$8+MIN((($H$2-$H32)+GA:GA)^2+(($I$2-$I32)+GB:GB)^2)*FV$10+1000*FV$18,"")</f>
        <v/>
      </c>
      <c r="GD32" t="str" cm="1">
        <f t="array" ref="GD32">IF($F32="タゲ壁",MIN(($G32-GE:GE)^2+($H32-GF:GF)^2+($I32-GG:GG)^2)*GC$8+MIN((($H$2-$H32)+GH:GH)^2+(($I$2-$I32)+GI:GI)^2)*GC$10+1000*GC$18,"")</f>
        <v/>
      </c>
      <c r="GK32" t="str" cm="1">
        <f t="array" ref="GK32">IF($F32="迎玉",MIN(($G32-GL:GL)^2+($H32-GM:GM)^2+($I32-GN:GN)^2)*GJ$8+MIN((($H$2-$H32)+GO:GO)^2+(($I$2-$I32)+GP:GP)^2)*GJ$10+1000*GJ$18,"")</f>
        <v/>
      </c>
      <c r="GR32" t="str" cm="1">
        <f t="array" ref="GR32">IF($F32="紙壁",MIN(($G32-GS:GS)^2+($H32-GT:GT)^2+($I32-GU:GU)^2)*GQ$8+MIN((($H$2-$H32)+GV:GV)^2+(($I$2-$I32)+GW:GW)^2)*GQ$10+1000*GQ$18,"")</f>
        <v/>
      </c>
      <c r="GY32" t="str" cm="1">
        <f t="array" ref="GY32">IF($F32="聖玉",MIN(($G32-GZ:GZ)^2+($H32-HA:HA)^2+($I32-HB:HB)^2)*GX$8+MIN((($H$2-$H32)+HC:HC)^2+(($I$2-$I32)+HD:HD)^2)*GX$10+1000*GX$18,"")</f>
        <v/>
      </c>
      <c r="HF32" t="str" cm="1">
        <f t="array" ref="HF32">IF($F32="ターボ",MIN(($G32-HG:HG)^2+($H32-HH:HH)^2+($I32-HI:HI)^2)*HE$8+MIN((($H$2-$H32)+HJ:HJ)^2+(($I$2-$I32)+HK:HK)^2)*HE$10+10000,"")</f>
        <v/>
      </c>
      <c r="HM32" t="str" cm="1">
        <f t="array" ref="HM32">IF($F32="采玉",MIN(($G32-HN:HN)^2+($H32-HO:HO)^2+($I32-HP:HP)^2)*HL$8+MIN((($H$2-$H32)+HQ:HQ)^2+(($I$2-$I32)+HR:HR)^2)*HL$10+1000*HL$18,"")</f>
        <v/>
      </c>
      <c r="HT32" t="str" cm="1">
        <f t="array" ref="HT32">IF($F32="繕玉",MIN(($G32-HU:HU)^2+($H32-HV:HV)^2+($I32-HW:HW)^2)*HS$8+MIN((($H$2-$H32)+HX:HX)^2+(($I$2-$I32)+HY:HY)^2)*HS$10+1000*HS$18,"")</f>
        <v/>
      </c>
      <c r="IA32" t="str" cm="1">
        <f t="array" ref="IA32">IF($F32="贄玉",MIN(($G32-IB:IB)^2+($H32-IC:IC)^2+($I32-ID:ID)^2)*HZ$8+MIN((($H$2-$H32)+IE:IE)^2+(($I$2-$I32)+IF:IF)^2)*HZ$10+1000*HZ$18,"")</f>
        <v/>
      </c>
      <c r="IH32" t="str" cm="1">
        <f t="array" ref="IH32">IF($F32="弾玉",MIN(($G32-II:II)^2+($H32-IJ:IJ)^2+($I32-IK:IK)^2)*IG$8+MIN((($H$2-$H32)+IL:IL)^2+(($I$2-$I32)+IM:IM)^2)*IG$10+1000*IG$18,"")</f>
        <v/>
      </c>
      <c r="IO32" t="str" cm="1">
        <f t="array" ref="IO32">IF($F32="石壁",MIN(($G32-IP:IP)^2+($H32-IQ:IQ)^2+($I32-IR:IR)^2)*IN$8+MIN((($H$2-$H32)+IS:IS)^2+(($I$2-$I32)+IT:IT)^2)*IN$10+1000*IN$18,"")</f>
        <v/>
      </c>
    </row>
    <row r="33" spans="1:249" x14ac:dyDescent="0.55000000000000004">
      <c r="A33" t="s">
        <v>24</v>
      </c>
      <c r="F33" s="1" t="str" cm="1">
        <f t="array" ref="F33">INDEX(N:N,ROW()*6-11)</f>
        <v>薙玉</v>
      </c>
      <c r="G33" s="1">
        <f>ROUND((RIGHT((SUM(INDEX($N:$N,ROW()*6-10):INDEX($N:$N,ROW()*6-6))-16020),9)-RIGHT((SUM(INDEX($N:$N,ROW()*6-10):INDEX($N:$N,ROW()*6-6))-16020),6)-RIGHT((SUM(INDEX($N:$N,ROW()*6-10):INDEX($N:$N,ROW()*6-6))-16020),3))/1000000,3)</f>
        <v>30</v>
      </c>
      <c r="H33" s="1">
        <f>ROUND((RIGHT((SUM(INDEX($N:$N,ROW()*6-10):INDEX($N:$N,ROW()*6-6))-16020),6)-RIGHT((SUM(INDEX($N:$N,ROW()*6-10):INDEX($N:$N,ROW()*6-6))-16020),3))/1000,3)</f>
        <v>344</v>
      </c>
      <c r="I33" s="1">
        <f>ROUND((RIGHT((SUM(INDEX($N:$N,ROW()*6-10):INDEX($N:$N,ROW()*6-6))-16020),3)),3)</f>
        <v>349</v>
      </c>
      <c r="K33">
        <v>33</v>
      </c>
      <c r="L33">
        <f t="shared" si="1"/>
        <v>3</v>
      </c>
      <c r="M33" t="str">
        <f t="shared" si="0"/>
        <v>I</v>
      </c>
      <c r="N33">
        <f>IF(EXACT(M33,$A$1)=TRUE,0,IF(EXACT(M33,$A$2)=TRUE,1,IF(EXACT(M33,$A$3)=TRUE,2,IF(EXACT(M33,$A$4)=TRUE,3,IF(EXACT(M33,$A$5)=TRUE,4,IF(EXACT(M33,$A$6)=TRUE,5,IF(EXACT(M33,$A$7)=TRUE,6,IF(EXACT(M33,$A$8)=TRUE,7,IF(EXACT(M33,$A$9)=TRUE,8,IF(EXACT(M33,$A$10)=TRUE,9,IF(EXACT(M33,$A$11)=TRUE,10,IF(EXACT(M33,$A$12)=TRUE,11,IF(EXACT(M33,$A$13)=TRUE,12,IF(EXACT(M33,$A$14)=TRUE,13,IF(EXACT(M33,$A$15)=TRUE,14,IF(EXACT(M33,$A$16)=TRUE,15,IF(EXACT(M33,$A$17)=TRUE,16,IF(EXACT(M33,$A$18)=TRUE,17,IF(EXACT(M33,$A$19)=TRUE,18,IF(EXACT(M33,$A$20)=TRUE,19,IF(EXACT(M33,$A$21)=TRUE,20,IF(EXACT(M33,$A$22)=TRUE,21,IF(EXACT(M33,$A$23)=TRUE,22,IF(EXACT(M33,$A$24)=TRUE,23,IF(EXACT(M33,$A$25)=TRUE,24,IF(EXACT(M33,$A$26)=TRUE,25,IF(EXACT(M33,$A$27)=TRUE,26,IF(EXACT(M33,$A$28)=TRUE,27,IF(EXACT(M33,$A$29)=TRUE,28,IF(EXACT(M33,$A$30)=TRUE,29,IF(EXACT(M33,$A$31)=TRUE,30,IF(EXACT(M33,$A$32)=TRUE,31,IF(EXACT(M33,$A$33)=TRUE,32,IF(EXACT(M33,$A$34)=TRUE,33,IF(EXACT(M33,$A$35)=TRUE,34,IF(EXACT(M33,$A$36)=TRUE,35,IF(EXACT(M33,$A$37)=TRUE,36,IF(EXACT(M33,$A$38)=TRUE,37,IF(EXACT(M33,$A$39)=TRUE,38,IF(EXACT(M33,$A$40)=TRUE,39,IF(EXACT(M33,$A$41)=TRUE,40,IF(EXACT(M33,$A$42)=TRUE,41,IF(EXACT(M33,$A$43)=TRUE,42,IF(EXACT(M33,$A$44)=TRUE,43,IF(EXACT(M33,$A$45)=TRUE,44,IF(EXACT(M33,$A$46)=TRUE,45,IF(EXACT(M33,$A$47)=TRUE,46,IF(EXACT(M33,$A$48)=TRUE,47,IF(EXACT(M33,$A$49)=TRUE,48,IF(EXACT(M33,$A$50)=TRUE,49,IF(EXACT(M33,$A$51)=TRUE,50,IF(EXACT(M33,$A$52)=TRUE,51,IF(EXACT(M33,$A$53)=TRUE,52,IF(EXACT(M33,$A$54)=TRUE,53,IF(EXACT(M33,$A$55)=TRUE,54,IF(EXACT(M33,$A$56)=TRUE,55,IF(EXACT(M33,$A$57)=TRUE,56,IF(EXACT(M33,$A$58)=TRUE,57,IF(EXACT(M33,$A$59)=TRUE,58,IF(EXACT(M33,$A$60)=TRUE,59,IF(EXACT(M33,$A$61)=TRUE,60,IF(EXACT(M33,$A$62)=TRUE,61))))))))))))))))))))))))))))))))))))))))))))))))))))))))))))))*61^$L33</f>
        <v>9987164</v>
      </c>
      <c r="Y33" t="str" cm="1">
        <f t="array" ref="Y33">IF($F33="砲玉",MIN(($G33-Z:Z)^2+($H33-AA:AA)^2+($I33-AB:AB)^2)*X$8+MIN((($H$2-$H33)+AC:AC)^2+(($I$2-$I33)+AD:AD)^2)*X$10+1000*X$18,"")</f>
        <v/>
      </c>
      <c r="AF33" cm="1">
        <f t="array" ref="AF33">IF($F33="薙玉",MIN(($G33-AG:AG)^2+($H33-AH:AH)^2+($I33-AI:AI)^2)*AE$8+MIN((($H$2-$H33)+AJ:AJ)^2+(($I$2-$I33)+AK:AK)^2)*AE$10+1000*AE$18,"")</f>
        <v>2189</v>
      </c>
      <c r="AM33" t="str" cm="1">
        <f t="array" ref="AM33">IF($F33="壁玉",MIN(($G33-AN:AN)^2+($H33-AO:AO)^2+($I33-AP:AP)^2)*AL$8+MIN((($H$2-$H33)+AQ:AQ)^2+(($I$2-$I33)+AR:AR)^2)*AL$10+1000*AL$18,"")</f>
        <v/>
      </c>
      <c r="AT33" t="str" cm="1">
        <f t="array" ref="AT33">IF($F33="弩玉",MIN(($G33-AU:AU)^2+($H33-AV:AV)^2+($I33-AW:AW)^2)*AS$8+MIN((($H$2-$H33)+AX:AX)^2+(($I$2-$I33)+AY:AY)^2)*AS$10+1000*AS$18,"")</f>
        <v/>
      </c>
      <c r="BA33" t="str" cm="1">
        <f t="array" ref="BA33">IF($F33="ジェット",MIN(($G33-BB:BB)^2+($H33-BC:BC)^2+($I33-BD:BD)^2)*AZ$8+MIN((($H$2-$H33)+BE:BE)^2+(($I$2-$I33)+BF:BF)^2)*AZ$10+1000*AZ$18,"")</f>
        <v/>
      </c>
      <c r="BH33" t="str" cm="1">
        <f t="array" ref="BH33">IF($F33="導玉",MIN(($G33-BI:BI)^2+($H33-BJ:BJ)^2+($I33-BK:BK)^2)*BG$8+MIN((($H$2-$H33)+BL:BL)^2+(($I$2-$I33)+BM:BM)^2)*BG$10+1000*BG$18,"")</f>
        <v/>
      </c>
      <c r="BO33" t="str" cm="1">
        <f t="array" ref="BO33">IF($F33="木壁",MIN(($G33-BP:BP)^2+($H33-BQ:BQ)^2+($I33-BR:BR)^2)*BN$8+MIN((($H$2-$H33)+BS:BS)^2+(($I$2-$I33)+BT:BT)^2)*BN$10+1000*BN$18,"")</f>
        <v/>
      </c>
      <c r="BV33" t="str" cm="1">
        <f t="array" ref="BV33">IF($F33="遠壁",MIN(($G33-BW:BW)^2+($H33-BX:BX)^2+($I33-BY:BY)^2)*BU$8+MIN((($H$2-$H33)+BZ:BZ)^2+(($I$2-$I33)+CA:CA)^2)*BU$10+1000*BU$18,"")</f>
        <v/>
      </c>
      <c r="CC33" t="str" cm="1">
        <f t="array" ref="CC33">IF($F33="魔玉",MIN(($G33-CD:CD)^2+($H33-CE:CE)^2+($I33-CF:CF)^2)*CB$8+MIN((($H$2-$H33)+CG:CG)^2+(($I$2-$I33)+CH:CH)^2)*CB$10+1000*CB$18,"")</f>
        <v/>
      </c>
      <c r="CJ33" t="str" cm="1">
        <f t="array" ref="CJ33">IF($F33="核玉",MIN(($G33-CK:CK)^2+($H33-CL:CL)^2+($I33-CM:CM)^2)*CI$8+MIN((($H$2-$H33)+CN:CN)^2+(($I$2-$I33)+CO:CO)^2)*CI$10+1000*CI$18,"")</f>
        <v/>
      </c>
      <c r="CQ33" t="str" cm="1">
        <f t="array" ref="CQ33">IF($F33="癒玉",MIN(($G33-CR:CR)^2+($H33-CS:CS)^2+($I33-CT:CT)^2)*CP$8+MIN((($H$2-$H33)+CU:CU)^2+(($I$2-$I33)+CV:CV)^2)*CP$10+1000*CP$18,"")</f>
        <v/>
      </c>
      <c r="CX33" t="str" cm="1">
        <f t="array" ref="CX33">IF($F33="盾玉",MIN(($G33-CY:CY)^2+($H33-CZ:CZ)^2+($I33-DA:DA)^2)*CW$8+MIN((($H$2-$H33)+DB:DB)^2+(($I$2-$I33)+DC:DC)^2)*CW$10+1000*CW$18,"")</f>
        <v/>
      </c>
      <c r="DE33" t="str" cm="1">
        <f t="array" ref="DE33">IF($F33="射玉",MIN(($G33-DF:DF)^2+($H33-DG:DG)^2+($I33-DH:DH)^2)*DD$8+MIN((($H$2-$H33)+DI:DI)^2+(($I$2-$I33)+DJ:DJ)^2)*DD$10+1000*DD$18,"")</f>
        <v/>
      </c>
      <c r="DL33" t="str" cm="1">
        <f t="array" ref="DL33">IF($F33="近壁",MIN(($G33-DM:DM)^2+($H33-DN:DN)^2+($I33-DO:DO)^2)*DK$8+MIN((($H$2-$H33)+DP:DP)^2+(($I$2-$I33)+DQ:DQ)^2)*DK$10+1000*DK$18,"")</f>
        <v/>
      </c>
      <c r="DS33" t="str" cm="1">
        <f t="array" ref="DS33">IF($F33="忍玉",MIN(($G33-DT:DT)^2+($H33-DU:DU)^2+($I33-DV:DV)^2)*DR$8+MIN((($H$2-$H33)+DW:DW)^2+(($I$2-$I33)+DX:DX)^2)*DR$10+1000*DR$18,"")</f>
        <v/>
      </c>
      <c r="DZ33" t="str" cm="1">
        <f t="array" ref="DZ33">IF($F33="界玉",MIN(($G33-EA:EA)^2+($H33-EB:EB)^2+($I33-EC:EC)^2)*DY$8+MIN((($H$2-$H33)+ED:ED)^2+(($I$2-$I33)+EE:EE)^2)*DY$10+1000*DY$18,"")</f>
        <v/>
      </c>
      <c r="EG33" t="str" cm="1">
        <f t="array" ref="EG33">IF($F33="戦玉",MIN(($G33-EH:EH)^2+($H33-EI:EI)^2+($I33-EJ:EJ)^2)*EF$8+MIN((($H$2-$H33)+EK:EK)^2+(($I$2-$I33)+EL:EL)^2)*EF$10+1000*EF$18,"")</f>
        <v/>
      </c>
      <c r="EN33" t="str" cm="1">
        <f t="array" ref="EN33">IF($F33="弓玉",MIN(($G33-EO:EO)^2+($H33-EP:EP)^2+($I33-EQ:EQ)^2)*EM$8+MIN((($H$2-$H33)+ER:ER)^2+(($I$2-$I33)+ES:ES)^2)*EM$10+1000*EM$18,"")</f>
        <v/>
      </c>
      <c r="EU33" t="str" cm="1">
        <f t="array" ref="EU33">IF($F33="散玉",MIN(($G33-EV:EV)^2+($H33-EW:EW)^2+($I33-EX:EX)^2)*ET$8+MIN((($H$2-$H33)+EY:EY)^2+(($I$2-$I33)+EZ:EZ)^2)*ET$10+1000*ET$18,"")</f>
        <v/>
      </c>
      <c r="FB33" t="str" cm="1">
        <f t="array" ref="FB33">IF($F33="的玉",MIN(($G33-FC:FC)^2+($H33-FD:FD)^2+($I33-FE:FE)^2)*FA$8+MIN((($H$2-$H33)+FF:FF)^2+(($I$2-$I33)+FG:FG)^2)*FA$10+1000*FA$18,"")</f>
        <v/>
      </c>
      <c r="FI33" t="str" cm="1">
        <f t="array" ref="FI33">IF($F33="撃玉",MIN(($G33-FJ:FJ)^2+($H33-FK:FK)^2+($I33-FL:FL)^2)*FH$8+MIN((($H$2-$H33)+FM:FM)^2+(($I$2-$I33)+FN:FN)^2)*FH$10+1000*FH$18,"")</f>
        <v/>
      </c>
      <c r="FP33" t="str" cm="1">
        <f t="array" ref="FP33">IF($F33="槍玉",MIN(($G33-FQ:FQ)^2+($H33-FR:FR)^2+($I33-FS:FS)^2)*FO$8+MIN((($H$2-$H33)+FT:FT)^2+(($I$2-$I33)+FU:FU)^2)*FO$10+1000*FO$18,"")</f>
        <v/>
      </c>
      <c r="FW33" t="str" cm="1">
        <f t="array" ref="FW33">IF($F33="査玉",MIN(($G33-FX:FX)^2+($H33-FY:FY)^2+($I33-FZ:FZ)^2)*FV$8+MIN((($H$2-$H33)+GA:GA)^2+(($I$2-$I33)+GB:GB)^2)*FV$10+1000*FV$18,"")</f>
        <v/>
      </c>
      <c r="GD33" t="str" cm="1">
        <f t="array" ref="GD33">IF($F33="タゲ壁",MIN(($G33-GE:GE)^2+($H33-GF:GF)^2+($I33-GG:GG)^2)*GC$8+MIN((($H$2-$H33)+GH:GH)^2+(($I$2-$I33)+GI:GI)^2)*GC$10+1000*GC$18,"")</f>
        <v/>
      </c>
      <c r="GK33" t="str" cm="1">
        <f t="array" ref="GK33">IF($F33="迎玉",MIN(($G33-GL:GL)^2+($H33-GM:GM)^2+($I33-GN:GN)^2)*GJ$8+MIN((($H$2-$H33)+GO:GO)^2+(($I$2-$I33)+GP:GP)^2)*GJ$10+1000*GJ$18,"")</f>
        <v/>
      </c>
      <c r="GR33" t="str" cm="1">
        <f t="array" ref="GR33">IF($F33="紙壁",MIN(($G33-GS:GS)^2+($H33-GT:GT)^2+($I33-GU:GU)^2)*GQ$8+MIN((($H$2-$H33)+GV:GV)^2+(($I$2-$I33)+GW:GW)^2)*GQ$10+1000*GQ$18,"")</f>
        <v/>
      </c>
      <c r="GY33" t="str" cm="1">
        <f t="array" ref="GY33">IF($F33="聖玉",MIN(($G33-GZ:GZ)^2+($H33-HA:HA)^2+($I33-HB:HB)^2)*GX$8+MIN((($H$2-$H33)+HC:HC)^2+(($I$2-$I33)+HD:HD)^2)*GX$10+1000*GX$18,"")</f>
        <v/>
      </c>
      <c r="HF33" t="str" cm="1">
        <f t="array" ref="HF33">IF($F33="ターボ",MIN(($G33-HG:HG)^2+($H33-HH:HH)^2+($I33-HI:HI)^2)*HE$8+MIN((($H$2-$H33)+HJ:HJ)^2+(($I$2-$I33)+HK:HK)^2)*HE$10+10000,"")</f>
        <v/>
      </c>
      <c r="HM33" t="str" cm="1">
        <f t="array" ref="HM33">IF($F33="采玉",MIN(($G33-HN:HN)^2+($H33-HO:HO)^2+($I33-HP:HP)^2)*HL$8+MIN((($H$2-$H33)+HQ:HQ)^2+(($I$2-$I33)+HR:HR)^2)*HL$10+1000*HL$18,"")</f>
        <v/>
      </c>
      <c r="HT33" t="str" cm="1">
        <f t="array" ref="HT33">IF($F33="繕玉",MIN(($G33-HU:HU)^2+($H33-HV:HV)^2+($I33-HW:HW)^2)*HS$8+MIN((($H$2-$H33)+HX:HX)^2+(($I$2-$I33)+HY:HY)^2)*HS$10+1000*HS$18,"")</f>
        <v/>
      </c>
      <c r="IA33" t="str" cm="1">
        <f t="array" ref="IA33">IF($F33="贄玉",MIN(($G33-IB:IB)^2+($H33-IC:IC)^2+($I33-ID:ID)^2)*HZ$8+MIN((($H$2-$H33)+IE:IE)^2+(($I$2-$I33)+IF:IF)^2)*HZ$10+1000*HZ$18,"")</f>
        <v/>
      </c>
      <c r="IH33" t="str" cm="1">
        <f t="array" ref="IH33">IF($F33="弾玉",MIN(($G33-II:II)^2+($H33-IJ:IJ)^2+($I33-IK:IK)^2)*IG$8+MIN((($H$2-$H33)+IL:IL)^2+(($I$2-$I33)+IM:IM)^2)*IG$10+1000*IG$18,"")</f>
        <v/>
      </c>
      <c r="IO33" t="str" cm="1">
        <f t="array" ref="IO33">IF($F33="石壁",MIN(($G33-IP:IP)^2+($H33-IQ:IQ)^2+($I33-IR:IR)^2)*IN$8+MIN((($H$2-$H33)+IS:IS)^2+(($I$2-$I33)+IT:IT)^2)*IN$10+1000*IN$18,"")</f>
        <v/>
      </c>
    </row>
    <row r="34" spans="1:249" x14ac:dyDescent="0.55000000000000004">
      <c r="A34" t="s">
        <v>0</v>
      </c>
      <c r="F34" s="1" t="b" cm="1">
        <f t="array" ref="F34">INDEX(N:N,ROW()*6-11)</f>
        <v>0</v>
      </c>
      <c r="G34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34" s="1">
        <f>ROUND((RIGHT((SUM(INDEX($N:$N,ROW()*6-10):INDEX($N:$N,ROW()*6-6))-16020),6)-RIGHT((SUM(INDEX($N:$N,ROW()*6-10):INDEX($N:$N,ROW()*6-6))-16020),3))/1000,3)</f>
        <v>-16.04</v>
      </c>
      <c r="I34" s="1">
        <f>ROUND((RIGHT((SUM(INDEX($N:$N,ROW()*6-10):INDEX($N:$N,ROW()*6-6))-16020),3)),3)</f>
        <v>20</v>
      </c>
      <c r="K34">
        <v>34</v>
      </c>
      <c r="L34">
        <f t="shared" si="1"/>
        <v>2</v>
      </c>
      <c r="M34" t="str">
        <f t="shared" si="0"/>
        <v>2</v>
      </c>
      <c r="N34">
        <f>IF(EXACT(M34,$A$1)=TRUE,0,IF(EXACT(M34,$A$2)=TRUE,1,IF(EXACT(M34,$A$3)=TRUE,2,IF(EXACT(M34,$A$4)=TRUE,3,IF(EXACT(M34,$A$5)=TRUE,4,IF(EXACT(M34,$A$6)=TRUE,5,IF(EXACT(M34,$A$7)=TRUE,6,IF(EXACT(M34,$A$8)=TRUE,7,IF(EXACT(M34,$A$9)=TRUE,8,IF(EXACT(M34,$A$10)=TRUE,9,IF(EXACT(M34,$A$11)=TRUE,10,IF(EXACT(M34,$A$12)=TRUE,11,IF(EXACT(M34,$A$13)=TRUE,12,IF(EXACT(M34,$A$14)=TRUE,13,IF(EXACT(M34,$A$15)=TRUE,14,IF(EXACT(M34,$A$16)=TRUE,15,IF(EXACT(M34,$A$17)=TRUE,16,IF(EXACT(M34,$A$18)=TRUE,17,IF(EXACT(M34,$A$19)=TRUE,18,IF(EXACT(M34,$A$20)=TRUE,19,IF(EXACT(M34,$A$21)=TRUE,20,IF(EXACT(M34,$A$22)=TRUE,21,IF(EXACT(M34,$A$23)=TRUE,22,IF(EXACT(M34,$A$24)=TRUE,23,IF(EXACT(M34,$A$25)=TRUE,24,IF(EXACT(M34,$A$26)=TRUE,25,IF(EXACT(M34,$A$27)=TRUE,26,IF(EXACT(M34,$A$28)=TRUE,27,IF(EXACT(M34,$A$29)=TRUE,28,IF(EXACT(M34,$A$30)=TRUE,29,IF(EXACT(M34,$A$31)=TRUE,30,IF(EXACT(M34,$A$32)=TRUE,31,IF(EXACT(M34,$A$33)=TRUE,32,IF(EXACT(M34,$A$34)=TRUE,33,IF(EXACT(M34,$A$35)=TRUE,34,IF(EXACT(M34,$A$36)=TRUE,35,IF(EXACT(M34,$A$37)=TRUE,36,IF(EXACT(M34,$A$38)=TRUE,37,IF(EXACT(M34,$A$39)=TRUE,38,IF(EXACT(M34,$A$40)=TRUE,39,IF(EXACT(M34,$A$41)=TRUE,40,IF(EXACT(M34,$A$42)=TRUE,41,IF(EXACT(M34,$A$43)=TRUE,42,IF(EXACT(M34,$A$44)=TRUE,43,IF(EXACT(M34,$A$45)=TRUE,44,IF(EXACT(M34,$A$46)=TRUE,45,IF(EXACT(M34,$A$47)=TRUE,46,IF(EXACT(M34,$A$48)=TRUE,47,IF(EXACT(M34,$A$49)=TRUE,48,IF(EXACT(M34,$A$50)=TRUE,49,IF(EXACT(M34,$A$51)=TRUE,50,IF(EXACT(M34,$A$52)=TRUE,51,IF(EXACT(M34,$A$53)=TRUE,52,IF(EXACT(M34,$A$54)=TRUE,53,IF(EXACT(M34,$A$55)=TRUE,54,IF(EXACT(M34,$A$56)=TRUE,55,IF(EXACT(M34,$A$57)=TRUE,56,IF(EXACT(M34,$A$58)=TRUE,57,IF(EXACT(M34,$A$59)=TRUE,58,IF(EXACT(M34,$A$60)=TRUE,59,IF(EXACT(M34,$A$61)=TRUE,60,IF(EXACT(M34,$A$62)=TRUE,61))))))))))))))))))))))))))))))))))))))))))))))))))))))))))))))*61^$L34</f>
        <v>7442</v>
      </c>
      <c r="Y34" t="str" cm="1">
        <f t="array" ref="Y34">IF($F34="砲玉",MIN(($G34-Z:Z)^2+($H34-AA:AA)^2+($I34-AB:AB)^2)*X$8+MIN((($H$2-$H34)+AC:AC)^2+(($I$2-$I34)+AD:AD)^2)*X$10+1000*X$18,"")</f>
        <v/>
      </c>
      <c r="AF34" t="str" cm="1">
        <f t="array" ref="AF34">IF($F34="薙玉",MIN(($G34-AG:AG)^2+($H34-AH:AH)^2+($I34-AI:AI)^2)*AE$8+MIN((($H$2-$H34)+AJ:AJ)^2+(($I$2-$I34)+AK:AK)^2)*AE$10+1000*AE$18,"")</f>
        <v/>
      </c>
      <c r="AM34" t="str" cm="1">
        <f t="array" ref="AM34">IF($F34="壁玉",MIN(($G34-AN:AN)^2+($H34-AO:AO)^2+($I34-AP:AP)^2)*AL$8+MIN((($H$2-$H34)+AQ:AQ)^2+(($I$2-$I34)+AR:AR)^2)*AL$10+1000*AL$18,"")</f>
        <v/>
      </c>
      <c r="AT34" t="str" cm="1">
        <f t="array" ref="AT34">IF($F34="弩玉",MIN(($G34-AU:AU)^2+($H34-AV:AV)^2+($I34-AW:AW)^2)*AS$8+MIN((($H$2-$H34)+AX:AX)^2+(($I$2-$I34)+AY:AY)^2)*AS$10+1000*AS$18,"")</f>
        <v/>
      </c>
      <c r="BA34" t="str" cm="1">
        <f t="array" ref="BA34">IF($F34="ジェット",MIN(($G34-BB:BB)^2+($H34-BC:BC)^2+($I34-BD:BD)^2)*AZ$8+MIN((($H$2-$H34)+BE:BE)^2+(($I$2-$I34)+BF:BF)^2)*AZ$10+1000*AZ$18,"")</f>
        <v/>
      </c>
      <c r="BH34" t="str" cm="1">
        <f t="array" ref="BH34">IF($F34="導玉",MIN(($G34-BI:BI)^2+($H34-BJ:BJ)^2+($I34-BK:BK)^2)*BG$8+MIN((($H$2-$H34)+BL:BL)^2+(($I$2-$I34)+BM:BM)^2)*BG$10+1000*BG$18,"")</f>
        <v/>
      </c>
      <c r="BO34" t="str" cm="1">
        <f t="array" ref="BO34">IF($F34="木壁",MIN(($G34-BP:BP)^2+($H34-BQ:BQ)^2+($I34-BR:BR)^2)*BN$8+MIN((($H$2-$H34)+BS:BS)^2+(($I$2-$I34)+BT:BT)^2)*BN$10+1000*BN$18,"")</f>
        <v/>
      </c>
      <c r="BV34" t="str" cm="1">
        <f t="array" ref="BV34">IF($F34="遠壁",MIN(($G34-BW:BW)^2+($H34-BX:BX)^2+($I34-BY:BY)^2)*BU$8+MIN((($H$2-$H34)+BZ:BZ)^2+(($I$2-$I34)+CA:CA)^2)*BU$10+1000*BU$18,"")</f>
        <v/>
      </c>
      <c r="CC34" t="str" cm="1">
        <f t="array" ref="CC34">IF($F34="魔玉",MIN(($G34-CD:CD)^2+($H34-CE:CE)^2+($I34-CF:CF)^2)*CB$8+MIN((($H$2-$H34)+CG:CG)^2+(($I$2-$I34)+CH:CH)^2)*CB$10+1000*CB$18,"")</f>
        <v/>
      </c>
      <c r="CJ34" t="str" cm="1">
        <f t="array" ref="CJ34">IF($F34="核玉",MIN(($G34-CK:CK)^2+($H34-CL:CL)^2+($I34-CM:CM)^2)*CI$8+MIN((($H$2-$H34)+CN:CN)^2+(($I$2-$I34)+CO:CO)^2)*CI$10+1000*CI$18,"")</f>
        <v/>
      </c>
      <c r="CQ34" t="str" cm="1">
        <f t="array" ref="CQ34">IF($F34="癒玉",MIN(($G34-CR:CR)^2+($H34-CS:CS)^2+($I34-CT:CT)^2)*CP$8+MIN((($H$2-$H34)+CU:CU)^2+(($I$2-$I34)+CV:CV)^2)*CP$10+1000*CP$18,"")</f>
        <v/>
      </c>
      <c r="CX34" t="str" cm="1">
        <f t="array" ref="CX34">IF($F34="盾玉",MIN(($G34-CY:CY)^2+($H34-CZ:CZ)^2+($I34-DA:DA)^2)*CW$8+MIN((($H$2-$H34)+DB:DB)^2+(($I$2-$I34)+DC:DC)^2)*CW$10+1000*CW$18,"")</f>
        <v/>
      </c>
      <c r="DE34" t="str" cm="1">
        <f t="array" ref="DE34">IF($F34="射玉",MIN(($G34-DF:DF)^2+($H34-DG:DG)^2+($I34-DH:DH)^2)*DD$8+MIN((($H$2-$H34)+DI:DI)^2+(($I$2-$I34)+DJ:DJ)^2)*DD$10+1000*DD$18,"")</f>
        <v/>
      </c>
      <c r="DL34" t="str" cm="1">
        <f t="array" ref="DL34">IF($F34="近壁",MIN(($G34-DM:DM)^2+($H34-DN:DN)^2+($I34-DO:DO)^2)*DK$8+MIN((($H$2-$H34)+DP:DP)^2+(($I$2-$I34)+DQ:DQ)^2)*DK$10+1000*DK$18,"")</f>
        <v/>
      </c>
      <c r="DS34" t="str" cm="1">
        <f t="array" ref="DS34">IF($F34="忍玉",MIN(($G34-DT:DT)^2+($H34-DU:DU)^2+($I34-DV:DV)^2)*DR$8+MIN((($H$2-$H34)+DW:DW)^2+(($I$2-$I34)+DX:DX)^2)*DR$10+1000*DR$18,"")</f>
        <v/>
      </c>
      <c r="DZ34" t="str" cm="1">
        <f t="array" ref="DZ34">IF($F34="界玉",MIN(($G34-EA:EA)^2+($H34-EB:EB)^2+($I34-EC:EC)^2)*DY$8+MIN((($H$2-$H34)+ED:ED)^2+(($I$2-$I34)+EE:EE)^2)*DY$10+1000*DY$18,"")</f>
        <v/>
      </c>
      <c r="EG34" t="str" cm="1">
        <f t="array" ref="EG34">IF($F34="戦玉",MIN(($G34-EH:EH)^2+($H34-EI:EI)^2+($I34-EJ:EJ)^2)*EF$8+MIN((($H$2-$H34)+EK:EK)^2+(($I$2-$I34)+EL:EL)^2)*EF$10+1000*EF$18,"")</f>
        <v/>
      </c>
      <c r="EN34" t="str" cm="1">
        <f t="array" ref="EN34">IF($F34="弓玉",MIN(($G34-EO:EO)^2+($H34-EP:EP)^2+($I34-EQ:EQ)^2)*EM$8+MIN((($H$2-$H34)+ER:ER)^2+(($I$2-$I34)+ES:ES)^2)*EM$10+1000*EM$18,"")</f>
        <v/>
      </c>
      <c r="EU34" t="str" cm="1">
        <f t="array" ref="EU34">IF($F34="散玉",MIN(($G34-EV:EV)^2+($H34-EW:EW)^2+($I34-EX:EX)^2)*ET$8+MIN((($H$2-$H34)+EY:EY)^2+(($I$2-$I34)+EZ:EZ)^2)*ET$10+1000*ET$18,"")</f>
        <v/>
      </c>
      <c r="FB34" t="str" cm="1">
        <f t="array" ref="FB34">IF($F34="的玉",MIN(($G34-FC:FC)^2+($H34-FD:FD)^2+($I34-FE:FE)^2)*FA$8+MIN((($H$2-$H34)+FF:FF)^2+(($I$2-$I34)+FG:FG)^2)*FA$10+1000*FA$18,"")</f>
        <v/>
      </c>
      <c r="FI34" t="str" cm="1">
        <f t="array" ref="FI34">IF($F34="撃玉",MIN(($G34-FJ:FJ)^2+($H34-FK:FK)^2+($I34-FL:FL)^2)*FH$8+MIN((($H$2-$H34)+FM:FM)^2+(($I$2-$I34)+FN:FN)^2)*FH$10+1000*FH$18,"")</f>
        <v/>
      </c>
      <c r="FP34" t="str" cm="1">
        <f t="array" ref="FP34">IF($F34="槍玉",MIN(($G34-FQ:FQ)^2+($H34-FR:FR)^2+($I34-FS:FS)^2)*FO$8+MIN((($H$2-$H34)+FT:FT)^2+(($I$2-$I34)+FU:FU)^2)*FO$10+1000*FO$18,"")</f>
        <v/>
      </c>
      <c r="FW34" t="str" cm="1">
        <f t="array" ref="FW34">IF($F34="査玉",MIN(($G34-FX:FX)^2+($H34-FY:FY)^2+($I34-FZ:FZ)^2)*FV$8+MIN((($H$2-$H34)+GA:GA)^2+(($I$2-$I34)+GB:GB)^2)*FV$10+1000*FV$18,"")</f>
        <v/>
      </c>
      <c r="GD34" t="str" cm="1">
        <f t="array" ref="GD34">IF($F34="タゲ壁",MIN(($G34-GE:GE)^2+($H34-GF:GF)^2+($I34-GG:GG)^2)*GC$8+MIN((($H$2-$H34)+GH:GH)^2+(($I$2-$I34)+GI:GI)^2)*GC$10+1000*GC$18,"")</f>
        <v/>
      </c>
      <c r="GK34" t="str" cm="1">
        <f t="array" ref="GK34">IF($F34="迎玉",MIN(($G34-GL:GL)^2+($H34-GM:GM)^2+($I34-GN:GN)^2)*GJ$8+MIN((($H$2-$H34)+GO:GO)^2+(($I$2-$I34)+GP:GP)^2)*GJ$10+1000*GJ$18,"")</f>
        <v/>
      </c>
      <c r="GR34" t="str" cm="1">
        <f t="array" ref="GR34">IF($F34="紙壁",MIN(($G34-GS:GS)^2+($H34-GT:GT)^2+($I34-GU:GU)^2)*GQ$8+MIN((($H$2-$H34)+GV:GV)^2+(($I$2-$I34)+GW:GW)^2)*GQ$10+1000*GQ$18,"")</f>
        <v/>
      </c>
      <c r="GY34" t="str" cm="1">
        <f t="array" ref="GY34">IF($F34="聖玉",MIN(($G34-GZ:GZ)^2+($H34-HA:HA)^2+($I34-HB:HB)^2)*GX$8+MIN((($H$2-$H34)+HC:HC)^2+(($I$2-$I34)+HD:HD)^2)*GX$10+1000*GX$18,"")</f>
        <v/>
      </c>
      <c r="HF34" t="str" cm="1">
        <f t="array" ref="HF34">IF($F34="ターボ",MIN(($G34-HG:HG)^2+($H34-HH:HH)^2+($I34-HI:HI)^2)*HE$8+MIN((($H$2-$H34)+HJ:HJ)^2+(($I$2-$I34)+HK:HK)^2)*HE$10+10000,"")</f>
        <v/>
      </c>
      <c r="HM34" t="str" cm="1">
        <f t="array" ref="HM34">IF($F34="采玉",MIN(($G34-HN:HN)^2+($H34-HO:HO)^2+($I34-HP:HP)^2)*HL$8+MIN((($H$2-$H34)+HQ:HQ)^2+(($I$2-$I34)+HR:HR)^2)*HL$10+1000*HL$18,"")</f>
        <v/>
      </c>
      <c r="HT34" t="str" cm="1">
        <f t="array" ref="HT34">IF($F34="繕玉",MIN(($G34-HU:HU)^2+($H34-HV:HV)^2+($I34-HW:HW)^2)*HS$8+MIN((($H$2-$H34)+HX:HX)^2+(($I$2-$I34)+HY:HY)^2)*HS$10+1000*HS$18,"")</f>
        <v/>
      </c>
      <c r="IA34" t="str" cm="1">
        <f t="array" ref="IA34">IF($F34="贄玉",MIN(($G34-IB:IB)^2+($H34-IC:IC)^2+($I34-ID:ID)^2)*HZ$8+MIN((($H$2-$H34)+IE:IE)^2+(($I$2-$I34)+IF:IF)^2)*HZ$10+1000*HZ$18,"")</f>
        <v/>
      </c>
      <c r="IH34" t="str" cm="1">
        <f t="array" ref="IH34">IF($F34="弾玉",MIN(($G34-II:II)^2+($H34-IJ:IJ)^2+($I34-IK:IK)^2)*IG$8+MIN((($H$2-$H34)+IL:IL)^2+(($I$2-$I34)+IM:IM)^2)*IG$10+1000*IG$18,"")</f>
        <v/>
      </c>
      <c r="IO34" t="str" cm="1">
        <f t="array" ref="IO34">IF($F34="石壁",MIN(($G34-IP:IP)^2+($H34-IQ:IQ)^2+($I34-IR:IR)^2)*IN$8+MIN((($H$2-$H34)+IS:IS)^2+(($I$2-$I34)+IT:IT)^2)*IN$10+1000*IN$18,"")</f>
        <v/>
      </c>
    </row>
    <row r="35" spans="1:249" x14ac:dyDescent="0.55000000000000004">
      <c r="A35" t="s">
        <v>1</v>
      </c>
      <c r="F35" s="1" t="b" cm="1">
        <f t="array" ref="F35">INDEX(N:N,ROW()*6-11)</f>
        <v>0</v>
      </c>
      <c r="G35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35" s="1">
        <f>ROUND((RIGHT((SUM(INDEX($N:$N,ROW()*6-10):INDEX($N:$N,ROW()*6-6))-16020),6)-RIGHT((SUM(INDEX($N:$N,ROW()*6-10):INDEX($N:$N,ROW()*6-6))-16020),3))/1000,3)</f>
        <v>-16.04</v>
      </c>
      <c r="I35" s="1">
        <f>ROUND((RIGHT((SUM(INDEX($N:$N,ROW()*6-10):INDEX($N:$N,ROW()*6-6))-16020),3)),3)</f>
        <v>20</v>
      </c>
      <c r="K35">
        <v>35</v>
      </c>
      <c r="L35">
        <f t="shared" si="1"/>
        <v>1</v>
      </c>
      <c r="M35" t="str">
        <f t="shared" si="0"/>
        <v>p</v>
      </c>
      <c r="N35">
        <f>IF(EXACT(M35,$A$1)=TRUE,0,IF(EXACT(M35,$A$2)=TRUE,1,IF(EXACT(M35,$A$3)=TRUE,2,IF(EXACT(M35,$A$4)=TRUE,3,IF(EXACT(M35,$A$5)=TRUE,4,IF(EXACT(M35,$A$6)=TRUE,5,IF(EXACT(M35,$A$7)=TRUE,6,IF(EXACT(M35,$A$8)=TRUE,7,IF(EXACT(M35,$A$9)=TRUE,8,IF(EXACT(M35,$A$10)=TRUE,9,IF(EXACT(M35,$A$11)=TRUE,10,IF(EXACT(M35,$A$12)=TRUE,11,IF(EXACT(M35,$A$13)=TRUE,12,IF(EXACT(M35,$A$14)=TRUE,13,IF(EXACT(M35,$A$15)=TRUE,14,IF(EXACT(M35,$A$16)=TRUE,15,IF(EXACT(M35,$A$17)=TRUE,16,IF(EXACT(M35,$A$18)=TRUE,17,IF(EXACT(M35,$A$19)=TRUE,18,IF(EXACT(M35,$A$20)=TRUE,19,IF(EXACT(M35,$A$21)=TRUE,20,IF(EXACT(M35,$A$22)=TRUE,21,IF(EXACT(M35,$A$23)=TRUE,22,IF(EXACT(M35,$A$24)=TRUE,23,IF(EXACT(M35,$A$25)=TRUE,24,IF(EXACT(M35,$A$26)=TRUE,25,IF(EXACT(M35,$A$27)=TRUE,26,IF(EXACT(M35,$A$28)=TRUE,27,IF(EXACT(M35,$A$29)=TRUE,28,IF(EXACT(M35,$A$30)=TRUE,29,IF(EXACT(M35,$A$31)=TRUE,30,IF(EXACT(M35,$A$32)=TRUE,31,IF(EXACT(M35,$A$33)=TRUE,32,IF(EXACT(M35,$A$34)=TRUE,33,IF(EXACT(M35,$A$35)=TRUE,34,IF(EXACT(M35,$A$36)=TRUE,35,IF(EXACT(M35,$A$37)=TRUE,36,IF(EXACT(M35,$A$38)=TRUE,37,IF(EXACT(M35,$A$39)=TRUE,38,IF(EXACT(M35,$A$40)=TRUE,39,IF(EXACT(M35,$A$41)=TRUE,40,IF(EXACT(M35,$A$42)=TRUE,41,IF(EXACT(M35,$A$43)=TRUE,42,IF(EXACT(M35,$A$44)=TRUE,43,IF(EXACT(M35,$A$45)=TRUE,44,IF(EXACT(M35,$A$46)=TRUE,45,IF(EXACT(M35,$A$47)=TRUE,46,IF(EXACT(M35,$A$48)=TRUE,47,IF(EXACT(M35,$A$49)=TRUE,48,IF(EXACT(M35,$A$50)=TRUE,49,IF(EXACT(M35,$A$51)=TRUE,50,IF(EXACT(M35,$A$52)=TRUE,51,IF(EXACT(M35,$A$53)=TRUE,52,IF(EXACT(M35,$A$54)=TRUE,53,IF(EXACT(M35,$A$55)=TRUE,54,IF(EXACT(M35,$A$56)=TRUE,55,IF(EXACT(M35,$A$57)=TRUE,56,IF(EXACT(M35,$A$58)=TRUE,57,IF(EXACT(M35,$A$59)=TRUE,58,IF(EXACT(M35,$A$60)=TRUE,59,IF(EXACT(M35,$A$61)=TRUE,60,IF(EXACT(M35,$A$62)=TRUE,61))))))))))))))))))))))))))))))))))))))))))))))))))))))))))))))*61^$L35</f>
        <v>1525</v>
      </c>
      <c r="Y35" t="str" cm="1">
        <f t="array" ref="Y35">IF($F35="砲玉",MIN(($G35-Z:Z)^2+($H35-AA:AA)^2+($I35-AB:AB)^2)*X$8+MIN((($H$2-$H35)+AC:AC)^2+(($I$2-$I35)+AD:AD)^2)*X$10+1000*X$18,"")</f>
        <v/>
      </c>
      <c r="AF35" t="str" cm="1">
        <f t="array" ref="AF35">IF($F35="薙玉",MIN(($G35-AG:AG)^2+($H35-AH:AH)^2+($I35-AI:AI)^2)*AE$8+MIN((($H$2-$H35)+AJ:AJ)^2+(($I$2-$I35)+AK:AK)^2)*AE$10+1000*AE$18,"")</f>
        <v/>
      </c>
      <c r="AM35" t="str" cm="1">
        <f t="array" ref="AM35">IF($F35="壁玉",MIN(($G35-AN:AN)^2+($H35-AO:AO)^2+($I35-AP:AP)^2)*AL$8+MIN((($H$2-$H35)+AQ:AQ)^2+(($I$2-$I35)+AR:AR)^2)*AL$10+1000*AL$18,"")</f>
        <v/>
      </c>
      <c r="AT35" t="str" cm="1">
        <f t="array" ref="AT35">IF($F35="弩玉",MIN(($G35-AU:AU)^2+($H35-AV:AV)^2+($I35-AW:AW)^2)*AS$8+MIN((($H$2-$H35)+AX:AX)^2+(($I$2-$I35)+AY:AY)^2)*AS$10+1000*AS$18,"")</f>
        <v/>
      </c>
      <c r="BA35" t="str" cm="1">
        <f t="array" ref="BA35">IF($F35="ジェット",MIN(($G35-BB:BB)^2+($H35-BC:BC)^2+($I35-BD:BD)^2)*AZ$8+MIN((($H$2-$H35)+BE:BE)^2+(($I$2-$I35)+BF:BF)^2)*AZ$10+1000*AZ$18,"")</f>
        <v/>
      </c>
      <c r="BH35" t="str" cm="1">
        <f t="array" ref="BH35">IF($F35="導玉",MIN(($G35-BI:BI)^2+($H35-BJ:BJ)^2+($I35-BK:BK)^2)*BG$8+MIN((($H$2-$H35)+BL:BL)^2+(($I$2-$I35)+BM:BM)^2)*BG$10+1000*BG$18,"")</f>
        <v/>
      </c>
      <c r="BO35" t="str" cm="1">
        <f t="array" ref="BO35">IF($F35="木壁",MIN(($G35-BP:BP)^2+($H35-BQ:BQ)^2+($I35-BR:BR)^2)*BN$8+MIN((($H$2-$H35)+BS:BS)^2+(($I$2-$I35)+BT:BT)^2)*BN$10+1000*BN$18,"")</f>
        <v/>
      </c>
      <c r="BV35" t="str" cm="1">
        <f t="array" ref="BV35">IF($F35="遠壁",MIN(($G35-BW:BW)^2+($H35-BX:BX)^2+($I35-BY:BY)^2)*BU$8+MIN((($H$2-$H35)+BZ:BZ)^2+(($I$2-$I35)+CA:CA)^2)*BU$10+1000*BU$18,"")</f>
        <v/>
      </c>
      <c r="CC35" t="str" cm="1">
        <f t="array" ref="CC35">IF($F35="魔玉",MIN(($G35-CD:CD)^2+($H35-CE:CE)^2+($I35-CF:CF)^2)*CB$8+MIN((($H$2-$H35)+CG:CG)^2+(($I$2-$I35)+CH:CH)^2)*CB$10+1000*CB$18,"")</f>
        <v/>
      </c>
      <c r="CJ35" t="str" cm="1">
        <f t="array" ref="CJ35">IF($F35="核玉",MIN(($G35-CK:CK)^2+($H35-CL:CL)^2+($I35-CM:CM)^2)*CI$8+MIN((($H$2-$H35)+CN:CN)^2+(($I$2-$I35)+CO:CO)^2)*CI$10+1000*CI$18,"")</f>
        <v/>
      </c>
      <c r="CQ35" t="str" cm="1">
        <f t="array" ref="CQ35">IF($F35="癒玉",MIN(($G35-CR:CR)^2+($H35-CS:CS)^2+($I35-CT:CT)^2)*CP$8+MIN((($H$2-$H35)+CU:CU)^2+(($I$2-$I35)+CV:CV)^2)*CP$10+1000*CP$18,"")</f>
        <v/>
      </c>
      <c r="CX35" t="str" cm="1">
        <f t="array" ref="CX35">IF($F35="盾玉",MIN(($G35-CY:CY)^2+($H35-CZ:CZ)^2+($I35-DA:DA)^2)*CW$8+MIN((($H$2-$H35)+DB:DB)^2+(($I$2-$I35)+DC:DC)^2)*CW$10+1000*CW$18,"")</f>
        <v/>
      </c>
      <c r="DE35" t="str" cm="1">
        <f t="array" ref="DE35">IF($F35="射玉",MIN(($G35-DF:DF)^2+($H35-DG:DG)^2+($I35-DH:DH)^2)*DD$8+MIN((($H$2-$H35)+DI:DI)^2+(($I$2-$I35)+DJ:DJ)^2)*DD$10+1000*DD$18,"")</f>
        <v/>
      </c>
      <c r="DL35" t="str" cm="1">
        <f t="array" ref="DL35">IF($F35="近壁",MIN(($G35-DM:DM)^2+($H35-DN:DN)^2+($I35-DO:DO)^2)*DK$8+MIN((($H$2-$H35)+DP:DP)^2+(($I$2-$I35)+DQ:DQ)^2)*DK$10+1000*DK$18,"")</f>
        <v/>
      </c>
      <c r="DS35" t="str" cm="1">
        <f t="array" ref="DS35">IF($F35="忍玉",MIN(($G35-DT:DT)^2+($H35-DU:DU)^2+($I35-DV:DV)^2)*DR$8+MIN((($H$2-$H35)+DW:DW)^2+(($I$2-$I35)+DX:DX)^2)*DR$10+1000*DR$18,"")</f>
        <v/>
      </c>
      <c r="DZ35" t="str" cm="1">
        <f t="array" ref="DZ35">IF($F35="界玉",MIN(($G35-EA:EA)^2+($H35-EB:EB)^2+($I35-EC:EC)^2)*DY$8+MIN((($H$2-$H35)+ED:ED)^2+(($I$2-$I35)+EE:EE)^2)*DY$10+1000*DY$18,"")</f>
        <v/>
      </c>
      <c r="EG35" t="str" cm="1">
        <f t="array" ref="EG35">IF($F35="戦玉",MIN(($G35-EH:EH)^2+($H35-EI:EI)^2+($I35-EJ:EJ)^2)*EF$8+MIN((($H$2-$H35)+EK:EK)^2+(($I$2-$I35)+EL:EL)^2)*EF$10+1000*EF$18,"")</f>
        <v/>
      </c>
      <c r="EN35" t="str" cm="1">
        <f t="array" ref="EN35">IF($F35="弓玉",MIN(($G35-EO:EO)^2+($H35-EP:EP)^2+($I35-EQ:EQ)^2)*EM$8+MIN((($H$2-$H35)+ER:ER)^2+(($I$2-$I35)+ES:ES)^2)*EM$10+1000*EM$18,"")</f>
        <v/>
      </c>
      <c r="EU35" t="str" cm="1">
        <f t="array" ref="EU35">IF($F35="散玉",MIN(($G35-EV:EV)^2+($H35-EW:EW)^2+($I35-EX:EX)^2)*ET$8+MIN((($H$2-$H35)+EY:EY)^2+(($I$2-$I35)+EZ:EZ)^2)*ET$10+1000*ET$18,"")</f>
        <v/>
      </c>
      <c r="FB35" t="str" cm="1">
        <f t="array" ref="FB35">IF($F35="的玉",MIN(($G35-FC:FC)^2+($H35-FD:FD)^2+($I35-FE:FE)^2)*FA$8+MIN((($H$2-$H35)+FF:FF)^2+(($I$2-$I35)+FG:FG)^2)*FA$10+1000*FA$18,"")</f>
        <v/>
      </c>
      <c r="FI35" t="str" cm="1">
        <f t="array" ref="FI35">IF($F35="撃玉",MIN(($G35-FJ:FJ)^2+($H35-FK:FK)^2+($I35-FL:FL)^2)*FH$8+MIN((($H$2-$H35)+FM:FM)^2+(($I$2-$I35)+FN:FN)^2)*FH$10+1000*FH$18,"")</f>
        <v/>
      </c>
      <c r="FP35" t="str" cm="1">
        <f t="array" ref="FP35">IF($F35="槍玉",MIN(($G35-FQ:FQ)^2+($H35-FR:FR)^2+($I35-FS:FS)^2)*FO$8+MIN((($H$2-$H35)+FT:FT)^2+(($I$2-$I35)+FU:FU)^2)*FO$10+1000*FO$18,"")</f>
        <v/>
      </c>
      <c r="FW35" t="str" cm="1">
        <f t="array" ref="FW35">IF($F35="査玉",MIN(($G35-FX:FX)^2+($H35-FY:FY)^2+($I35-FZ:FZ)^2)*FV$8+MIN((($H$2-$H35)+GA:GA)^2+(($I$2-$I35)+GB:GB)^2)*FV$10+1000*FV$18,"")</f>
        <v/>
      </c>
      <c r="GD35" t="str" cm="1">
        <f t="array" ref="GD35">IF($F35="タゲ壁",MIN(($G35-GE:GE)^2+($H35-GF:GF)^2+($I35-GG:GG)^2)*GC$8+MIN((($H$2-$H35)+GH:GH)^2+(($I$2-$I35)+GI:GI)^2)*GC$10+1000*GC$18,"")</f>
        <v/>
      </c>
      <c r="GK35" t="str" cm="1">
        <f t="array" ref="GK35">IF($F35="迎玉",MIN(($G35-GL:GL)^2+($H35-GM:GM)^2+($I35-GN:GN)^2)*GJ$8+MIN((($H$2-$H35)+GO:GO)^2+(($I$2-$I35)+GP:GP)^2)*GJ$10+1000*GJ$18,"")</f>
        <v/>
      </c>
      <c r="GR35" t="str" cm="1">
        <f t="array" ref="GR35">IF($F35="紙壁",MIN(($G35-GS:GS)^2+($H35-GT:GT)^2+($I35-GU:GU)^2)*GQ$8+MIN((($H$2-$H35)+GV:GV)^2+(($I$2-$I35)+GW:GW)^2)*GQ$10+1000*GQ$18,"")</f>
        <v/>
      </c>
      <c r="GY35" t="str" cm="1">
        <f t="array" ref="GY35">IF($F35="聖玉",MIN(($G35-GZ:GZ)^2+($H35-HA:HA)^2+($I35-HB:HB)^2)*GX$8+MIN((($H$2-$H35)+HC:HC)^2+(($I$2-$I35)+HD:HD)^2)*GX$10+1000*GX$18,"")</f>
        <v/>
      </c>
      <c r="HF35" t="str" cm="1">
        <f t="array" ref="HF35">IF($F35="ターボ",MIN(($G35-HG:HG)^2+($H35-HH:HH)^2+($I35-HI:HI)^2)*HE$8+MIN((($H$2-$H35)+HJ:HJ)^2+(($I$2-$I35)+HK:HK)^2)*HE$10+10000,"")</f>
        <v/>
      </c>
      <c r="HM35" t="str" cm="1">
        <f t="array" ref="HM35">IF($F35="采玉",MIN(($G35-HN:HN)^2+($H35-HO:HO)^2+($I35-HP:HP)^2)*HL$8+MIN((($H$2-$H35)+HQ:HQ)^2+(($I$2-$I35)+HR:HR)^2)*HL$10+1000*HL$18,"")</f>
        <v/>
      </c>
      <c r="HT35" t="str" cm="1">
        <f t="array" ref="HT35">IF($F35="繕玉",MIN(($G35-HU:HU)^2+($H35-HV:HV)^2+($I35-HW:HW)^2)*HS$8+MIN((($H$2-$H35)+HX:HX)^2+(($I$2-$I35)+HY:HY)^2)*HS$10+1000*HS$18,"")</f>
        <v/>
      </c>
      <c r="IA35" t="str" cm="1">
        <f t="array" ref="IA35">IF($F35="贄玉",MIN(($G35-IB:IB)^2+($H35-IC:IC)^2+($I35-ID:ID)^2)*HZ$8+MIN((($H$2-$H35)+IE:IE)^2+(($I$2-$I35)+IF:IF)^2)*HZ$10+1000*HZ$18,"")</f>
        <v/>
      </c>
      <c r="IH35" t="str" cm="1">
        <f t="array" ref="IH35">IF($F35="弾玉",MIN(($G35-II:II)^2+($H35-IJ:IJ)^2+($I35-IK:IK)^2)*IG$8+MIN((($H$2-$H35)+IL:IL)^2+(($I$2-$I35)+IM:IM)^2)*IG$10+1000*IG$18,"")</f>
        <v/>
      </c>
      <c r="IO35" t="str" cm="1">
        <f t="array" ref="IO35">IF($F35="石壁",MIN(($G35-IP:IP)^2+($H35-IQ:IQ)^2+($I35-IR:IR)^2)*IN$8+MIN((($H$2-$H35)+IS:IS)^2+(($I$2-$I35)+IT:IT)^2)*IN$10+1000*IN$18,"")</f>
        <v/>
      </c>
    </row>
    <row r="36" spans="1:249" x14ac:dyDescent="0.55000000000000004">
      <c r="A36" t="s">
        <v>25</v>
      </c>
      <c r="F36" s="1" t="b" cm="1">
        <f t="array" ref="F36">INDEX(N:N,ROW()*6-11)</f>
        <v>0</v>
      </c>
      <c r="G36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36" s="1">
        <f>ROUND((RIGHT((SUM(INDEX($N:$N,ROW()*6-10):INDEX($N:$N,ROW()*6-6))-16020),6)-RIGHT((SUM(INDEX($N:$N,ROW()*6-10):INDEX($N:$N,ROW()*6-6))-16020),3))/1000,3)</f>
        <v>-16.04</v>
      </c>
      <c r="I36" s="1">
        <f>ROUND((RIGHT((SUM(INDEX($N:$N,ROW()*6-10):INDEX($N:$N,ROW()*6-6))-16020),3)),3)</f>
        <v>20</v>
      </c>
      <c r="K36">
        <v>36</v>
      </c>
      <c r="L36">
        <f t="shared" si="1"/>
        <v>0</v>
      </c>
      <c r="M36" t="str">
        <f t="shared" si="0"/>
        <v>S</v>
      </c>
      <c r="N36">
        <f>IF(EXACT(M36,$A$1)=TRUE,0,IF(EXACT(M36,$A$2)=TRUE,1,IF(EXACT(M36,$A$3)=TRUE,2,IF(EXACT(M36,$A$4)=TRUE,3,IF(EXACT(M36,$A$5)=TRUE,4,IF(EXACT(M36,$A$6)=TRUE,5,IF(EXACT(M36,$A$7)=TRUE,6,IF(EXACT(M36,$A$8)=TRUE,7,IF(EXACT(M36,$A$9)=TRUE,8,IF(EXACT(M36,$A$10)=TRUE,9,IF(EXACT(M36,$A$11)=TRUE,10,IF(EXACT(M36,$A$12)=TRUE,11,IF(EXACT(M36,$A$13)=TRUE,12,IF(EXACT(M36,$A$14)=TRUE,13,IF(EXACT(M36,$A$15)=TRUE,14,IF(EXACT(M36,$A$16)=TRUE,15,IF(EXACT(M36,$A$17)=TRUE,16,IF(EXACT(M36,$A$18)=TRUE,17,IF(EXACT(M36,$A$19)=TRUE,18,IF(EXACT(M36,$A$20)=TRUE,19,IF(EXACT(M36,$A$21)=TRUE,20,IF(EXACT(M36,$A$22)=TRUE,21,IF(EXACT(M36,$A$23)=TRUE,22,IF(EXACT(M36,$A$24)=TRUE,23,IF(EXACT(M36,$A$25)=TRUE,24,IF(EXACT(M36,$A$26)=TRUE,25,IF(EXACT(M36,$A$27)=TRUE,26,IF(EXACT(M36,$A$28)=TRUE,27,IF(EXACT(M36,$A$29)=TRUE,28,IF(EXACT(M36,$A$30)=TRUE,29,IF(EXACT(M36,$A$31)=TRUE,30,IF(EXACT(M36,$A$32)=TRUE,31,IF(EXACT(M36,$A$33)=TRUE,32,IF(EXACT(M36,$A$34)=TRUE,33,IF(EXACT(M36,$A$35)=TRUE,34,IF(EXACT(M36,$A$36)=TRUE,35,IF(EXACT(M36,$A$37)=TRUE,36,IF(EXACT(M36,$A$38)=TRUE,37,IF(EXACT(M36,$A$39)=TRUE,38,IF(EXACT(M36,$A$40)=TRUE,39,IF(EXACT(M36,$A$41)=TRUE,40,IF(EXACT(M36,$A$42)=TRUE,41,IF(EXACT(M36,$A$43)=TRUE,42,IF(EXACT(M36,$A$44)=TRUE,43,IF(EXACT(M36,$A$45)=TRUE,44,IF(EXACT(M36,$A$46)=TRUE,45,IF(EXACT(M36,$A$47)=TRUE,46,IF(EXACT(M36,$A$48)=TRUE,47,IF(EXACT(M36,$A$49)=TRUE,48,IF(EXACT(M36,$A$50)=TRUE,49,IF(EXACT(M36,$A$51)=TRUE,50,IF(EXACT(M36,$A$52)=TRUE,51,IF(EXACT(M36,$A$53)=TRUE,52,IF(EXACT(M36,$A$54)=TRUE,53,IF(EXACT(M36,$A$55)=TRUE,54,IF(EXACT(M36,$A$56)=TRUE,55,IF(EXACT(M36,$A$57)=TRUE,56,IF(EXACT(M36,$A$58)=TRUE,57,IF(EXACT(M36,$A$59)=TRUE,58,IF(EXACT(M36,$A$60)=TRUE,59,IF(EXACT(M36,$A$61)=TRUE,60,IF(EXACT(M36,$A$62)=TRUE,61))))))))))))))))))))))))))))))))))))))))))))))))))))))))))))))*61^$L36</f>
        <v>54</v>
      </c>
      <c r="Y36" t="str" cm="1">
        <f t="array" ref="Y36">IF($F36="砲玉",MIN(($G36-Z:Z)^2+($H36-AA:AA)^2+($I36-AB:AB)^2)*X$8+MIN((($H$2-$H36)+AC:AC)^2+(($I$2-$I36)+AD:AD)^2)*X$10+1000*X$18,"")</f>
        <v/>
      </c>
      <c r="AF36" t="str" cm="1">
        <f t="array" ref="AF36">IF($F36="薙玉",MIN(($G36-AG:AG)^2+($H36-AH:AH)^2+($I36-AI:AI)^2)*AE$8+MIN((($H$2-$H36)+AJ:AJ)^2+(($I$2-$I36)+AK:AK)^2)*AE$10+1000*AE$18,"")</f>
        <v/>
      </c>
      <c r="AM36" t="str" cm="1">
        <f t="array" ref="AM36">IF($F36="壁玉",MIN(($G36-AN:AN)^2+($H36-AO:AO)^2+($I36-AP:AP)^2)*AL$8+MIN((($H$2-$H36)+AQ:AQ)^2+(($I$2-$I36)+AR:AR)^2)*AL$10+1000*AL$18,"")</f>
        <v/>
      </c>
      <c r="AT36" t="str" cm="1">
        <f t="array" ref="AT36">IF($F36="弩玉",MIN(($G36-AU:AU)^2+($H36-AV:AV)^2+($I36-AW:AW)^2)*AS$8+MIN((($H$2-$H36)+AX:AX)^2+(($I$2-$I36)+AY:AY)^2)*AS$10+1000*AS$18,"")</f>
        <v/>
      </c>
      <c r="BA36" t="str" cm="1">
        <f t="array" ref="BA36">IF($F36="ジェット",MIN(($G36-BB:BB)^2+($H36-BC:BC)^2+($I36-BD:BD)^2)*AZ$8+MIN((($H$2-$H36)+BE:BE)^2+(($I$2-$I36)+BF:BF)^2)*AZ$10+1000*AZ$18,"")</f>
        <v/>
      </c>
      <c r="BH36" t="str" cm="1">
        <f t="array" ref="BH36">IF($F36="導玉",MIN(($G36-BI:BI)^2+($H36-BJ:BJ)^2+($I36-BK:BK)^2)*BG$8+MIN((($H$2-$H36)+BL:BL)^2+(($I$2-$I36)+BM:BM)^2)*BG$10+1000*BG$18,"")</f>
        <v/>
      </c>
      <c r="BO36" t="str" cm="1">
        <f t="array" ref="BO36">IF($F36="木壁",MIN(($G36-BP:BP)^2+($H36-BQ:BQ)^2+($I36-BR:BR)^2)*BN$8+MIN((($H$2-$H36)+BS:BS)^2+(($I$2-$I36)+BT:BT)^2)*BN$10+1000*BN$18,"")</f>
        <v/>
      </c>
      <c r="BV36" t="str" cm="1">
        <f t="array" ref="BV36">IF($F36="遠壁",MIN(($G36-BW:BW)^2+($H36-BX:BX)^2+($I36-BY:BY)^2)*BU$8+MIN((($H$2-$H36)+BZ:BZ)^2+(($I$2-$I36)+CA:CA)^2)*BU$10+1000*BU$18,"")</f>
        <v/>
      </c>
      <c r="CC36" t="str" cm="1">
        <f t="array" ref="CC36">IF($F36="魔玉",MIN(($G36-CD:CD)^2+($H36-CE:CE)^2+($I36-CF:CF)^2)*CB$8+MIN((($H$2-$H36)+CG:CG)^2+(($I$2-$I36)+CH:CH)^2)*CB$10+1000*CB$18,"")</f>
        <v/>
      </c>
      <c r="CJ36" t="str" cm="1">
        <f t="array" ref="CJ36">IF($F36="核玉",MIN(($G36-CK:CK)^2+($H36-CL:CL)^2+($I36-CM:CM)^2)*CI$8+MIN((($H$2-$H36)+CN:CN)^2+(($I$2-$I36)+CO:CO)^2)*CI$10+1000*CI$18,"")</f>
        <v/>
      </c>
      <c r="CQ36" t="str" cm="1">
        <f t="array" ref="CQ36">IF($F36="癒玉",MIN(($G36-CR:CR)^2+($H36-CS:CS)^2+($I36-CT:CT)^2)*CP$8+MIN((($H$2-$H36)+CU:CU)^2+(($I$2-$I36)+CV:CV)^2)*CP$10+1000*CP$18,"")</f>
        <v/>
      </c>
      <c r="CX36" t="str" cm="1">
        <f t="array" ref="CX36">IF($F36="盾玉",MIN(($G36-CY:CY)^2+($H36-CZ:CZ)^2+($I36-DA:DA)^2)*CW$8+MIN((($H$2-$H36)+DB:DB)^2+(($I$2-$I36)+DC:DC)^2)*CW$10+1000*CW$18,"")</f>
        <v/>
      </c>
      <c r="DE36" t="str" cm="1">
        <f t="array" ref="DE36">IF($F36="射玉",MIN(($G36-DF:DF)^2+($H36-DG:DG)^2+($I36-DH:DH)^2)*DD$8+MIN((($H$2-$H36)+DI:DI)^2+(($I$2-$I36)+DJ:DJ)^2)*DD$10+1000*DD$18,"")</f>
        <v/>
      </c>
      <c r="DL36" t="str" cm="1">
        <f t="array" ref="DL36">IF($F36="近壁",MIN(($G36-DM:DM)^2+($H36-DN:DN)^2+($I36-DO:DO)^2)*DK$8+MIN((($H$2-$H36)+DP:DP)^2+(($I$2-$I36)+DQ:DQ)^2)*DK$10+1000*DK$18,"")</f>
        <v/>
      </c>
      <c r="DS36" t="str" cm="1">
        <f t="array" ref="DS36">IF($F36="忍玉",MIN(($G36-DT:DT)^2+($H36-DU:DU)^2+($I36-DV:DV)^2)*DR$8+MIN((($H$2-$H36)+DW:DW)^2+(($I$2-$I36)+DX:DX)^2)*DR$10+1000*DR$18,"")</f>
        <v/>
      </c>
      <c r="DZ36" t="str" cm="1">
        <f t="array" ref="DZ36">IF($F36="界玉",MIN(($G36-EA:EA)^2+($H36-EB:EB)^2+($I36-EC:EC)^2)*DY$8+MIN((($H$2-$H36)+ED:ED)^2+(($I$2-$I36)+EE:EE)^2)*DY$10+1000*DY$18,"")</f>
        <v/>
      </c>
      <c r="EG36" t="str" cm="1">
        <f t="array" ref="EG36">IF($F36="戦玉",MIN(($G36-EH:EH)^2+($H36-EI:EI)^2+($I36-EJ:EJ)^2)*EF$8+MIN((($H$2-$H36)+EK:EK)^2+(($I$2-$I36)+EL:EL)^2)*EF$10+1000*EF$18,"")</f>
        <v/>
      </c>
      <c r="EN36" t="str" cm="1">
        <f t="array" ref="EN36">IF($F36="弓玉",MIN(($G36-EO:EO)^2+($H36-EP:EP)^2+($I36-EQ:EQ)^2)*EM$8+MIN((($H$2-$H36)+ER:ER)^2+(($I$2-$I36)+ES:ES)^2)*EM$10+1000*EM$18,"")</f>
        <v/>
      </c>
      <c r="EU36" t="str" cm="1">
        <f t="array" ref="EU36">IF($F36="散玉",MIN(($G36-EV:EV)^2+($H36-EW:EW)^2+($I36-EX:EX)^2)*ET$8+MIN((($H$2-$H36)+EY:EY)^2+(($I$2-$I36)+EZ:EZ)^2)*ET$10+1000*ET$18,"")</f>
        <v/>
      </c>
      <c r="FB36" t="str" cm="1">
        <f t="array" ref="FB36">IF($F36="的玉",MIN(($G36-FC:FC)^2+($H36-FD:FD)^2+($I36-FE:FE)^2)*FA$8+MIN((($H$2-$H36)+FF:FF)^2+(($I$2-$I36)+FG:FG)^2)*FA$10+1000*FA$18,"")</f>
        <v/>
      </c>
      <c r="FI36" t="str" cm="1">
        <f t="array" ref="FI36">IF($F36="撃玉",MIN(($G36-FJ:FJ)^2+($H36-FK:FK)^2+($I36-FL:FL)^2)*FH$8+MIN((($H$2-$H36)+FM:FM)^2+(($I$2-$I36)+FN:FN)^2)*FH$10+1000*FH$18,"")</f>
        <v/>
      </c>
      <c r="FP36" t="str" cm="1">
        <f t="array" ref="FP36">IF($F36="槍玉",MIN(($G36-FQ:FQ)^2+($H36-FR:FR)^2+($I36-FS:FS)^2)*FO$8+MIN((($H$2-$H36)+FT:FT)^2+(($I$2-$I36)+FU:FU)^2)*FO$10+1000*FO$18,"")</f>
        <v/>
      </c>
      <c r="FW36" t="str" cm="1">
        <f t="array" ref="FW36">IF($F36="査玉",MIN(($G36-FX:FX)^2+($H36-FY:FY)^2+($I36-FZ:FZ)^2)*FV$8+MIN((($H$2-$H36)+GA:GA)^2+(($I$2-$I36)+GB:GB)^2)*FV$10+1000*FV$18,"")</f>
        <v/>
      </c>
      <c r="GD36" t="str" cm="1">
        <f t="array" ref="GD36">IF($F36="タゲ壁",MIN(($G36-GE:GE)^2+($H36-GF:GF)^2+($I36-GG:GG)^2)*GC$8+MIN((($H$2-$H36)+GH:GH)^2+(($I$2-$I36)+GI:GI)^2)*GC$10+1000*GC$18,"")</f>
        <v/>
      </c>
      <c r="GK36" t="str" cm="1">
        <f t="array" ref="GK36">IF($F36="迎玉",MIN(($G36-GL:GL)^2+($H36-GM:GM)^2+($I36-GN:GN)^2)*GJ$8+MIN((($H$2-$H36)+GO:GO)^2+(($I$2-$I36)+GP:GP)^2)*GJ$10+1000*GJ$18,"")</f>
        <v/>
      </c>
      <c r="GR36" t="str" cm="1">
        <f t="array" ref="GR36">IF($F36="紙壁",MIN(($G36-GS:GS)^2+($H36-GT:GT)^2+($I36-GU:GU)^2)*GQ$8+MIN((($H$2-$H36)+GV:GV)^2+(($I$2-$I36)+GW:GW)^2)*GQ$10+1000*GQ$18,"")</f>
        <v/>
      </c>
      <c r="GY36" t="str" cm="1">
        <f t="array" ref="GY36">IF($F36="聖玉",MIN(($G36-GZ:GZ)^2+($H36-HA:HA)^2+($I36-HB:HB)^2)*GX$8+MIN((($H$2-$H36)+HC:HC)^2+(($I$2-$I36)+HD:HD)^2)*GX$10+1000*GX$18,"")</f>
        <v/>
      </c>
      <c r="HF36" t="str" cm="1">
        <f t="array" ref="HF36">IF($F36="ターボ",MIN(($G36-HG:HG)^2+($H36-HH:HH)^2+($I36-HI:HI)^2)*HE$8+MIN((($H$2-$H36)+HJ:HJ)^2+(($I$2-$I36)+HK:HK)^2)*HE$10+10000,"")</f>
        <v/>
      </c>
      <c r="HM36" t="str" cm="1">
        <f t="array" ref="HM36">IF($F36="采玉",MIN(($G36-HN:HN)^2+($H36-HO:HO)^2+($I36-HP:HP)^2)*HL$8+MIN((($H$2-$H36)+HQ:HQ)^2+(($I$2-$I36)+HR:HR)^2)*HL$10+1000*HL$18,"")</f>
        <v/>
      </c>
      <c r="HT36" t="str" cm="1">
        <f t="array" ref="HT36">IF($F36="繕玉",MIN(($G36-HU:HU)^2+($H36-HV:HV)^2+($I36-HW:HW)^2)*HS$8+MIN((($H$2-$H36)+HX:HX)^2+(($I$2-$I36)+HY:HY)^2)*HS$10+1000*HS$18,"")</f>
        <v/>
      </c>
      <c r="IA36" t="str" cm="1">
        <f t="array" ref="IA36">IF($F36="贄玉",MIN(($G36-IB:IB)^2+($H36-IC:IC)^2+($I36-ID:ID)^2)*HZ$8+MIN((($H$2-$H36)+IE:IE)^2+(($I$2-$I36)+IF:IF)^2)*HZ$10+1000*HZ$18,"")</f>
        <v/>
      </c>
      <c r="IH36" t="str" cm="1">
        <f t="array" ref="IH36">IF($F36="弾玉",MIN(($G36-II:II)^2+($H36-IJ:IJ)^2+($I36-IK:IK)^2)*IG$8+MIN((($H$2-$H36)+IL:IL)^2+(($I$2-$I36)+IM:IM)^2)*IG$10+1000*IG$18,"")</f>
        <v/>
      </c>
      <c r="IO36" t="str" cm="1">
        <f t="array" ref="IO36">IF($F36="石壁",MIN(($G36-IP:IP)^2+($H36-IQ:IQ)^2+($I36-IR:IR)^2)*IN$8+MIN((($H$2-$H36)+IS:IS)^2+(($I$2-$I36)+IT:IT)^2)*IN$10+1000*IN$18,"")</f>
        <v/>
      </c>
    </row>
    <row r="37" spans="1:249" x14ac:dyDescent="0.55000000000000004">
      <c r="A37" t="s">
        <v>26</v>
      </c>
      <c r="F37" s="1" t="b" cm="1">
        <f t="array" ref="F37">INDEX(N:N,ROW()*6-11)</f>
        <v>0</v>
      </c>
      <c r="G37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37" s="1">
        <f>ROUND((RIGHT((SUM(INDEX($N:$N,ROW()*6-10):INDEX($N:$N,ROW()*6-6))-16020),6)-RIGHT((SUM(INDEX($N:$N,ROW()*6-10):INDEX($N:$N,ROW()*6-6))-16020),3))/1000,3)</f>
        <v>-16.04</v>
      </c>
      <c r="I37" s="1">
        <f>ROUND((RIGHT((SUM(INDEX($N:$N,ROW()*6-10):INDEX($N:$N,ROW()*6-6))-16020),3)),3)</f>
        <v>20</v>
      </c>
      <c r="K37">
        <v>37</v>
      </c>
      <c r="L37">
        <f t="shared" si="1"/>
        <v>5</v>
      </c>
      <c r="M37" t="str">
        <f t="shared" si="0"/>
        <v>a</v>
      </c>
      <c r="N37" t="str">
        <f>IF(EXACT(M37,$A$1)=TRUE,"コア",IF(EXACT(M37,$A$2)=TRUE,"弓玉",IF(EXACT(M37,$A$3)=TRUE,"銃玉",IF(EXACT(M37,$A$4)=TRUE,"剣玉",IF(EXACT(M37,$A$5)=TRUE,"盾玉",IF(EXACT(M37,$A$6)=TRUE,"爆玉",IF(EXACT(M37,$A$7)=TRUE,"魔玉",IF(EXACT(M37,$A$8)=TRUE,"弩玉",IF(EXACT(M37,$A$9)=TRUE,"槍玉",IF(EXACT(M37,$A$10)=TRUE,"砲玉",IF(EXACT(M37,$A$11)=TRUE,"薙玉",IF(EXACT(M37,$A$12)=TRUE,"跳玉",IF(EXACT(M37,$A$13)=TRUE,"裂玉",IF(EXACT(M37,$A$14)=TRUE,"散玉",IF(EXACT(M37,$A$15)=TRUE,"狙玉",IF(EXACT(M37,$A$16)=TRUE,"浮玉",IF(EXACT(M37,$A$17)=TRUE,"導玉",IF(EXACT(M37,$A$18)=TRUE,"繕玉",IF(EXACT(M37,$A$19)=TRUE,"癒玉",IF(EXACT(M37,$A$20)=TRUE,"壁玉",IF(EXACT(M37,$A$21)=TRUE,"飛玉",IF(EXACT(M37,$A$22)=TRUE,"戦玉",IF(EXACT(M37,$A$23)=TRUE,"機玉",IF(EXACT(M37,$A$24)=TRUE,"変玉",IF(EXACT(M37,$A$25)=TRUE,"界玉",IF(EXACT(M37,$A$26)=TRUE,"木壁",IF(EXACT(M37,$A$27)=TRUE,"石壁",IF(EXACT(M37,$A$28)=TRUE,"紙壁",IF(EXACT(M37,$A$29)=TRUE,"鉄壁",IF(EXACT(M37,$A$30)=TRUE,"ジェット",IF(EXACT(M37,$A$31)=TRUE,"ターボ",IF(EXACT(M37,$A$32)=TRUE,"骨玉",IF(EXACT(M37,$A$33)=TRUE,"撃玉",IF(EXACT(M37,$A$34)=TRUE,"弾玉",IF(EXACT(M37,$A$35)=TRUE,"聖玉",IF(EXACT(M37,$A$36)=TRUE,"忍玉",IF(EXACT(M37,$A$37)=TRUE,"障玉",IF(EXACT(M37,$A$38)=TRUE,"花玉",IF(EXACT(M37,$A$39)=TRUE,"反玉",IF(EXACT(M37,$A$40)=TRUE,"押玉",IF(EXACT(M37,$A$41)=TRUE,"迎玉",IF(EXACT(M37,$A$42)=TRUE,"贄玉",IF(EXACT(M37,$A$43)=TRUE,"的玉",IF(EXACT(M37,$A$44)=TRUE,"墜玉",IF(EXACT(M37,$A$45)=TRUE,"箱玉",IF(EXACT(M37,$A$46)=TRUE,"闇玉",IF(EXACT(M37,$A$47)=TRUE,"旋玉",IF(EXACT(M37,$A$48)=TRUE,"采玉",IF(EXACT(M37,$A$49)=TRUE,"騎玉",IF(EXACT(M37,$A$50)=TRUE,"核玉",IF(EXACT(M37,$A$51)=TRUE,"射玉",IF(EXACT(M37,$A$52)=TRUE,"星玉",IF(EXACT(M37,$A$53)=TRUE,"梱玉",IF(EXACT(M37,$A$54)=TRUE,"貫玉",IF(EXACT(M37,$A$55)=TRUE,"査玉",IF(EXACT(M37,$A$56)=TRUE,"近壁",IF(EXACT(M37,$A$57)=TRUE,"遠壁",IF(EXACT(M37,$A$58)=TRUE,"広壁",IF(EXACT(M37,$A$59)=TRUE,"狭壁",IF(EXACT(M37,$A$60)=TRUE,"タゲ壁",IF(EXACT(M37,$A$61)=TRUE,"エレ壁")))))))))))))))))))))))))))))))))))))))))))))))))))))))))))))</f>
        <v>薙玉</v>
      </c>
      <c r="Y37" t="str" cm="1">
        <f t="array" ref="Y37">IF($F37="砲玉",MIN(($G37-Z:Z)^2+($H37-AA:AA)^2+($I37-AB:AB)^2)*X$8+MIN((($H$2-$H37)+AC:AC)^2+(($I$2-$I37)+AD:AD)^2)*X$10+1000*X$18,"")</f>
        <v/>
      </c>
      <c r="AF37" t="str" cm="1">
        <f t="array" ref="AF37">IF($F37="薙玉",MIN(($G37-AG:AG)^2+($H37-AH:AH)^2+($I37-AI:AI)^2)*AE$8+MIN((($H$2-$H37)+AJ:AJ)^2+(($I$2-$I37)+AK:AK)^2)*AE$10+1000*AE$18,"")</f>
        <v/>
      </c>
      <c r="AM37" t="str" cm="1">
        <f t="array" ref="AM37">IF($F37="壁玉",MIN(($G37-AN:AN)^2+($H37-AO:AO)^2+($I37-AP:AP)^2)*AL$8+MIN((($H$2-$H37)+AQ:AQ)^2+(($I$2-$I37)+AR:AR)^2)*AL$10+1000*AL$18,"")</f>
        <v/>
      </c>
      <c r="AT37" t="str" cm="1">
        <f t="array" ref="AT37">IF($F37="弩玉",MIN(($G37-AU:AU)^2+($H37-AV:AV)^2+($I37-AW:AW)^2)*AS$8+MIN((($H$2-$H37)+AX:AX)^2+(($I$2-$I37)+AY:AY)^2)*AS$10+1000*AS$18,"")</f>
        <v/>
      </c>
      <c r="BA37" t="str" cm="1">
        <f t="array" ref="BA37">IF($F37="ジェット",MIN(($G37-BB:BB)^2+($H37-BC:BC)^2+($I37-BD:BD)^2)*AZ$8+MIN((($H$2-$H37)+BE:BE)^2+(($I$2-$I37)+BF:BF)^2)*AZ$10+1000*AZ$18,"")</f>
        <v/>
      </c>
      <c r="BH37" t="str" cm="1">
        <f t="array" ref="BH37">IF($F37="導玉",MIN(($G37-BI:BI)^2+($H37-BJ:BJ)^2+($I37-BK:BK)^2)*BG$8+MIN((($H$2-$H37)+BL:BL)^2+(($I$2-$I37)+BM:BM)^2)*BG$10+1000*BG$18,"")</f>
        <v/>
      </c>
      <c r="BO37" t="str" cm="1">
        <f t="array" ref="BO37">IF($F37="木壁",MIN(($G37-BP:BP)^2+($H37-BQ:BQ)^2+($I37-BR:BR)^2)*BN$8+MIN((($H$2-$H37)+BS:BS)^2+(($I$2-$I37)+BT:BT)^2)*BN$10+1000*BN$18,"")</f>
        <v/>
      </c>
      <c r="BV37" t="str" cm="1">
        <f t="array" ref="BV37">IF($F37="遠壁",MIN(($G37-BW:BW)^2+($H37-BX:BX)^2+($I37-BY:BY)^2)*BU$8+MIN((($H$2-$H37)+BZ:BZ)^2+(($I$2-$I37)+CA:CA)^2)*BU$10+1000*BU$18,"")</f>
        <v/>
      </c>
      <c r="CC37" t="str" cm="1">
        <f t="array" ref="CC37">IF($F37="魔玉",MIN(($G37-CD:CD)^2+($H37-CE:CE)^2+($I37-CF:CF)^2)*CB$8+MIN((($H$2-$H37)+CG:CG)^2+(($I$2-$I37)+CH:CH)^2)*CB$10+1000*CB$18,"")</f>
        <v/>
      </c>
      <c r="CJ37" t="str" cm="1">
        <f t="array" ref="CJ37">IF($F37="核玉",MIN(($G37-CK:CK)^2+($H37-CL:CL)^2+($I37-CM:CM)^2)*CI$8+MIN((($H$2-$H37)+CN:CN)^2+(($I$2-$I37)+CO:CO)^2)*CI$10+1000*CI$18,"")</f>
        <v/>
      </c>
      <c r="CQ37" t="str" cm="1">
        <f t="array" ref="CQ37">IF($F37="癒玉",MIN(($G37-CR:CR)^2+($H37-CS:CS)^2+($I37-CT:CT)^2)*CP$8+MIN((($H$2-$H37)+CU:CU)^2+(($I$2-$I37)+CV:CV)^2)*CP$10+1000*CP$18,"")</f>
        <v/>
      </c>
      <c r="CX37" t="str" cm="1">
        <f t="array" ref="CX37">IF($F37="盾玉",MIN(($G37-CY:CY)^2+($H37-CZ:CZ)^2+($I37-DA:DA)^2)*CW$8+MIN((($H$2-$H37)+DB:DB)^2+(($I$2-$I37)+DC:DC)^2)*CW$10+1000*CW$18,"")</f>
        <v/>
      </c>
      <c r="DE37" t="str" cm="1">
        <f t="array" ref="DE37">IF($F37="射玉",MIN(($G37-DF:DF)^2+($H37-DG:DG)^2+($I37-DH:DH)^2)*DD$8+MIN((($H$2-$H37)+DI:DI)^2+(($I$2-$I37)+DJ:DJ)^2)*DD$10+1000*DD$18,"")</f>
        <v/>
      </c>
      <c r="DL37" t="str" cm="1">
        <f t="array" ref="DL37">IF($F37="近壁",MIN(($G37-DM:DM)^2+($H37-DN:DN)^2+($I37-DO:DO)^2)*DK$8+MIN((($H$2-$H37)+DP:DP)^2+(($I$2-$I37)+DQ:DQ)^2)*DK$10+1000*DK$18,"")</f>
        <v/>
      </c>
      <c r="DS37" t="str" cm="1">
        <f t="array" ref="DS37">IF($F37="忍玉",MIN(($G37-DT:DT)^2+($H37-DU:DU)^2+($I37-DV:DV)^2)*DR$8+MIN((($H$2-$H37)+DW:DW)^2+(($I$2-$I37)+DX:DX)^2)*DR$10+1000*DR$18,"")</f>
        <v/>
      </c>
      <c r="DZ37" t="str" cm="1">
        <f t="array" ref="DZ37">IF($F37="界玉",MIN(($G37-EA:EA)^2+($H37-EB:EB)^2+($I37-EC:EC)^2)*DY$8+MIN((($H$2-$H37)+ED:ED)^2+(($I$2-$I37)+EE:EE)^2)*DY$10+1000*DY$18,"")</f>
        <v/>
      </c>
      <c r="EG37" t="str" cm="1">
        <f t="array" ref="EG37">IF($F37="戦玉",MIN(($G37-EH:EH)^2+($H37-EI:EI)^2+($I37-EJ:EJ)^2)*EF$8+MIN((($H$2-$H37)+EK:EK)^2+(($I$2-$I37)+EL:EL)^2)*EF$10+1000*EF$18,"")</f>
        <v/>
      </c>
      <c r="EN37" t="str" cm="1">
        <f t="array" ref="EN37">IF($F37="弓玉",MIN(($G37-EO:EO)^2+($H37-EP:EP)^2+($I37-EQ:EQ)^2)*EM$8+MIN((($H$2-$H37)+ER:ER)^2+(($I$2-$I37)+ES:ES)^2)*EM$10+1000*EM$18,"")</f>
        <v/>
      </c>
      <c r="EU37" t="str" cm="1">
        <f t="array" ref="EU37">IF($F37="散玉",MIN(($G37-EV:EV)^2+($H37-EW:EW)^2+($I37-EX:EX)^2)*ET$8+MIN((($H$2-$H37)+EY:EY)^2+(($I$2-$I37)+EZ:EZ)^2)*ET$10+1000*ET$18,"")</f>
        <v/>
      </c>
      <c r="FB37" t="str" cm="1">
        <f t="array" ref="FB37">IF($F37="的玉",MIN(($G37-FC:FC)^2+($H37-FD:FD)^2+($I37-FE:FE)^2)*FA$8+MIN((($H$2-$H37)+FF:FF)^2+(($I$2-$I37)+FG:FG)^2)*FA$10+1000*FA$18,"")</f>
        <v/>
      </c>
      <c r="FI37" t="str" cm="1">
        <f t="array" ref="FI37">IF($F37="撃玉",MIN(($G37-FJ:FJ)^2+($H37-FK:FK)^2+($I37-FL:FL)^2)*FH$8+MIN((($H$2-$H37)+FM:FM)^2+(($I$2-$I37)+FN:FN)^2)*FH$10+1000*FH$18,"")</f>
        <v/>
      </c>
      <c r="FP37" t="str" cm="1">
        <f t="array" ref="FP37">IF($F37="槍玉",MIN(($G37-FQ:FQ)^2+($H37-FR:FR)^2+($I37-FS:FS)^2)*FO$8+MIN((($H$2-$H37)+FT:FT)^2+(($I$2-$I37)+FU:FU)^2)*FO$10+1000*FO$18,"")</f>
        <v/>
      </c>
      <c r="FW37" t="str" cm="1">
        <f t="array" ref="FW37">IF($F37="査玉",MIN(($G37-FX:FX)^2+($H37-FY:FY)^2+($I37-FZ:FZ)^2)*FV$8+MIN((($H$2-$H37)+GA:GA)^2+(($I$2-$I37)+GB:GB)^2)*FV$10+1000*FV$18,"")</f>
        <v/>
      </c>
      <c r="GD37" t="str" cm="1">
        <f t="array" ref="GD37">IF($F37="タゲ壁",MIN(($G37-GE:GE)^2+($H37-GF:GF)^2+($I37-GG:GG)^2)*GC$8+MIN((($H$2-$H37)+GH:GH)^2+(($I$2-$I37)+GI:GI)^2)*GC$10+1000*GC$18,"")</f>
        <v/>
      </c>
      <c r="GK37" t="str" cm="1">
        <f t="array" ref="GK37">IF($F37="迎玉",MIN(($G37-GL:GL)^2+($H37-GM:GM)^2+($I37-GN:GN)^2)*GJ$8+MIN((($H$2-$H37)+GO:GO)^2+(($I$2-$I37)+GP:GP)^2)*GJ$10+1000*GJ$18,"")</f>
        <v/>
      </c>
      <c r="GR37" t="str" cm="1">
        <f t="array" ref="GR37">IF($F37="紙壁",MIN(($G37-GS:GS)^2+($H37-GT:GT)^2+($I37-GU:GU)^2)*GQ$8+MIN((($H$2-$H37)+GV:GV)^2+(($I$2-$I37)+GW:GW)^2)*GQ$10+1000*GQ$18,"")</f>
        <v/>
      </c>
      <c r="GY37" t="str" cm="1">
        <f t="array" ref="GY37">IF($F37="聖玉",MIN(($G37-GZ:GZ)^2+($H37-HA:HA)^2+($I37-HB:HB)^2)*GX$8+MIN((($H$2-$H37)+HC:HC)^2+(($I$2-$I37)+HD:HD)^2)*GX$10+1000*GX$18,"")</f>
        <v/>
      </c>
      <c r="HF37" t="str" cm="1">
        <f t="array" ref="HF37">IF($F37="ターボ",MIN(($G37-HG:HG)^2+($H37-HH:HH)^2+($I37-HI:HI)^2)*HE$8+MIN((($H$2-$H37)+HJ:HJ)^2+(($I$2-$I37)+HK:HK)^2)*HE$10+10000,"")</f>
        <v/>
      </c>
      <c r="HM37" t="str" cm="1">
        <f t="array" ref="HM37">IF($F37="采玉",MIN(($G37-HN:HN)^2+($H37-HO:HO)^2+($I37-HP:HP)^2)*HL$8+MIN((($H$2-$H37)+HQ:HQ)^2+(($I$2-$I37)+HR:HR)^2)*HL$10+1000*HL$18,"")</f>
        <v/>
      </c>
      <c r="HT37" t="str" cm="1">
        <f t="array" ref="HT37">IF($F37="繕玉",MIN(($G37-HU:HU)^2+($H37-HV:HV)^2+($I37-HW:HW)^2)*HS$8+MIN((($H$2-$H37)+HX:HX)^2+(($I$2-$I37)+HY:HY)^2)*HS$10+1000*HS$18,"")</f>
        <v/>
      </c>
      <c r="IA37" t="str" cm="1">
        <f t="array" ref="IA37">IF($F37="贄玉",MIN(($G37-IB:IB)^2+($H37-IC:IC)^2+($I37-ID:ID)^2)*HZ$8+MIN((($H$2-$H37)+IE:IE)^2+(($I$2-$I37)+IF:IF)^2)*HZ$10+1000*HZ$18,"")</f>
        <v/>
      </c>
      <c r="IH37" t="str" cm="1">
        <f t="array" ref="IH37">IF($F37="弾玉",MIN(($G37-II:II)^2+($H37-IJ:IJ)^2+($I37-IK:IK)^2)*IG$8+MIN((($H$2-$H37)+IL:IL)^2+(($I$2-$I37)+IM:IM)^2)*IG$10+1000*IG$18,"")</f>
        <v/>
      </c>
      <c r="IO37" t="str" cm="1">
        <f t="array" ref="IO37">IF($F37="石壁",MIN(($G37-IP:IP)^2+($H37-IQ:IQ)^2+($I37-IR:IR)^2)*IN$8+MIN((($H$2-$H37)+IS:IS)^2+(($I$2-$I37)+IT:IT)^2)*IN$10+1000*IN$18,"")</f>
        <v/>
      </c>
    </row>
    <row r="38" spans="1:249" x14ac:dyDescent="0.55000000000000004">
      <c r="A38" t="s">
        <v>27</v>
      </c>
      <c r="F38" s="1" t="b" cm="1">
        <f t="array" ref="F38">INDEX(N:N,ROW()*6-11)</f>
        <v>0</v>
      </c>
      <c r="G38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38" s="1">
        <f>ROUND((RIGHT((SUM(INDEX($N:$N,ROW()*6-10):INDEX($N:$N,ROW()*6-6))-16020),6)-RIGHT((SUM(INDEX($N:$N,ROW()*6-10):INDEX($N:$N,ROW()*6-6))-16020),3))/1000,3)</f>
        <v>-16.04</v>
      </c>
      <c r="I38" s="1">
        <f>ROUND((RIGHT((SUM(INDEX($N:$N,ROW()*6-10):INDEX($N:$N,ROW()*6-6))-16020),3)),3)</f>
        <v>20</v>
      </c>
      <c r="K38">
        <v>38</v>
      </c>
      <c r="L38">
        <f t="shared" si="1"/>
        <v>4</v>
      </c>
      <c r="M38" t="str">
        <f t="shared" si="0"/>
        <v>e</v>
      </c>
      <c r="N38">
        <f>IF(EXACT(M38,$A$1)=TRUE,0,IF(EXACT(M38,$A$2)=TRUE,1,IF(EXACT(M38,$A$3)=TRUE,2,IF(EXACT(M38,$A$4)=TRUE,3,IF(EXACT(M38,$A$5)=TRUE,4,IF(EXACT(M38,$A$6)=TRUE,5,IF(EXACT(M38,$A$7)=TRUE,6,IF(EXACT(M38,$A$8)=TRUE,7,IF(EXACT(M38,$A$9)=TRUE,8,IF(EXACT(M38,$A$10)=TRUE,9,IF(EXACT(M38,$A$11)=TRUE,10,IF(EXACT(M38,$A$12)=TRUE,11,IF(EXACT(M38,$A$13)=TRUE,12,IF(EXACT(M38,$A$14)=TRUE,13,IF(EXACT(M38,$A$15)=TRUE,14,IF(EXACT(M38,$A$16)=TRUE,15,IF(EXACT(M38,$A$17)=TRUE,16,IF(EXACT(M38,$A$18)=TRUE,17,IF(EXACT(M38,$A$19)=TRUE,18,IF(EXACT(M38,$A$20)=TRUE,19,IF(EXACT(M38,$A$21)=TRUE,20,IF(EXACT(M38,$A$22)=TRUE,21,IF(EXACT(M38,$A$23)=TRUE,22,IF(EXACT(M38,$A$24)=TRUE,23,IF(EXACT(M38,$A$25)=TRUE,24,IF(EXACT(M38,$A$26)=TRUE,25,IF(EXACT(M38,$A$27)=TRUE,26,IF(EXACT(M38,$A$28)=TRUE,27,IF(EXACT(M38,$A$29)=TRUE,28,IF(EXACT(M38,$A$30)=TRUE,29,IF(EXACT(M38,$A$31)=TRUE,30,IF(EXACT(M38,$A$32)=TRUE,31,IF(EXACT(M38,$A$33)=TRUE,32,IF(EXACT(M38,$A$34)=TRUE,33,IF(EXACT(M38,$A$35)=TRUE,34,IF(EXACT(M38,$A$36)=TRUE,35,IF(EXACT(M38,$A$37)=TRUE,36,IF(EXACT(M38,$A$38)=TRUE,37,IF(EXACT(M38,$A$39)=TRUE,38,IF(EXACT(M38,$A$40)=TRUE,39,IF(EXACT(M38,$A$41)=TRUE,40,IF(EXACT(M38,$A$42)=TRUE,41,IF(EXACT(M38,$A$43)=TRUE,42,IF(EXACT(M38,$A$44)=TRUE,43,IF(EXACT(M38,$A$45)=TRUE,44,IF(EXACT(M38,$A$46)=TRUE,45,IF(EXACT(M38,$A$47)=TRUE,46,IF(EXACT(M38,$A$48)=TRUE,47,IF(EXACT(M38,$A$49)=TRUE,48,IF(EXACT(M38,$A$50)=TRUE,49,IF(EXACT(M38,$A$51)=TRUE,50,IF(EXACT(M38,$A$52)=TRUE,51,IF(EXACT(M38,$A$53)=TRUE,52,IF(EXACT(M38,$A$54)=TRUE,53,IF(EXACT(M38,$A$55)=TRUE,54,IF(EXACT(M38,$A$56)=TRUE,55,IF(EXACT(M38,$A$57)=TRUE,56,IF(EXACT(M38,$A$58)=TRUE,57,IF(EXACT(M38,$A$59)=TRUE,58,IF(EXACT(M38,$A$60)=TRUE,59,IF(EXACT(M38,$A$61)=TRUE,60,IF(EXACT(M38,$A$62)=TRUE,61))))))))))))))))))))))))))))))))))))))))))))))))))))))))))))))*61^$L38</f>
        <v>193841774</v>
      </c>
      <c r="Y38" t="str" cm="1">
        <f t="array" ref="Y38">IF($F38="砲玉",MIN(($G38-Z:Z)^2+($H38-AA:AA)^2+($I38-AB:AB)^2)*X$8+MIN((($H$2-$H38)+AC:AC)^2+(($I$2-$I38)+AD:AD)^2)*X$10+1000*X$18,"")</f>
        <v/>
      </c>
      <c r="AF38" t="str" cm="1">
        <f t="array" ref="AF38">IF($F38="薙玉",MIN(($G38-AG:AG)^2+($H38-AH:AH)^2+($I38-AI:AI)^2)*AE$8+MIN((($H$2-$H38)+AJ:AJ)^2+(($I$2-$I38)+AK:AK)^2)*AE$10+1000*AE$18,"")</f>
        <v/>
      </c>
      <c r="AM38" t="str" cm="1">
        <f t="array" ref="AM38">IF($F38="壁玉",MIN(($G38-AN:AN)^2+($H38-AO:AO)^2+($I38-AP:AP)^2)*AL$8+MIN((($H$2-$H38)+AQ:AQ)^2+(($I$2-$I38)+AR:AR)^2)*AL$10+1000*AL$18,"")</f>
        <v/>
      </c>
      <c r="AT38" t="str" cm="1">
        <f t="array" ref="AT38">IF($F38="弩玉",MIN(($G38-AU:AU)^2+($H38-AV:AV)^2+($I38-AW:AW)^2)*AS$8+MIN((($H$2-$H38)+AX:AX)^2+(($I$2-$I38)+AY:AY)^2)*AS$10+1000*AS$18,"")</f>
        <v/>
      </c>
      <c r="BA38" t="str" cm="1">
        <f t="array" ref="BA38">IF($F38="ジェット",MIN(($G38-BB:BB)^2+($H38-BC:BC)^2+($I38-BD:BD)^2)*AZ$8+MIN((($H$2-$H38)+BE:BE)^2+(($I$2-$I38)+BF:BF)^2)*AZ$10+1000*AZ$18,"")</f>
        <v/>
      </c>
      <c r="BH38" t="str" cm="1">
        <f t="array" ref="BH38">IF($F38="導玉",MIN(($G38-BI:BI)^2+($H38-BJ:BJ)^2+($I38-BK:BK)^2)*BG$8+MIN((($H$2-$H38)+BL:BL)^2+(($I$2-$I38)+BM:BM)^2)*BG$10+1000*BG$18,"")</f>
        <v/>
      </c>
      <c r="BO38" t="str" cm="1">
        <f t="array" ref="BO38">IF($F38="木壁",MIN(($G38-BP:BP)^2+($H38-BQ:BQ)^2+($I38-BR:BR)^2)*BN$8+MIN((($H$2-$H38)+BS:BS)^2+(($I$2-$I38)+BT:BT)^2)*BN$10+1000*BN$18,"")</f>
        <v/>
      </c>
      <c r="BV38" t="str" cm="1">
        <f t="array" ref="BV38">IF($F38="遠壁",MIN(($G38-BW:BW)^2+($H38-BX:BX)^2+($I38-BY:BY)^2)*BU$8+MIN((($H$2-$H38)+BZ:BZ)^2+(($I$2-$I38)+CA:CA)^2)*BU$10+1000*BU$18,"")</f>
        <v/>
      </c>
      <c r="CC38" t="str" cm="1">
        <f t="array" ref="CC38">IF($F38="魔玉",MIN(($G38-CD:CD)^2+($H38-CE:CE)^2+($I38-CF:CF)^2)*CB$8+MIN((($H$2-$H38)+CG:CG)^2+(($I$2-$I38)+CH:CH)^2)*CB$10+1000*CB$18,"")</f>
        <v/>
      </c>
      <c r="CJ38" t="str" cm="1">
        <f t="array" ref="CJ38">IF($F38="核玉",MIN(($G38-CK:CK)^2+($H38-CL:CL)^2+($I38-CM:CM)^2)*CI$8+MIN((($H$2-$H38)+CN:CN)^2+(($I$2-$I38)+CO:CO)^2)*CI$10+1000*CI$18,"")</f>
        <v/>
      </c>
      <c r="CQ38" t="str" cm="1">
        <f t="array" ref="CQ38">IF($F38="癒玉",MIN(($G38-CR:CR)^2+($H38-CS:CS)^2+($I38-CT:CT)^2)*CP$8+MIN((($H$2-$H38)+CU:CU)^2+(($I$2-$I38)+CV:CV)^2)*CP$10+1000*CP$18,"")</f>
        <v/>
      </c>
      <c r="CX38" t="str" cm="1">
        <f t="array" ref="CX38">IF($F38="盾玉",MIN(($G38-CY:CY)^2+($H38-CZ:CZ)^2+($I38-DA:DA)^2)*CW$8+MIN((($H$2-$H38)+DB:DB)^2+(($I$2-$I38)+DC:DC)^2)*CW$10+1000*CW$18,"")</f>
        <v/>
      </c>
      <c r="DE38" t="str" cm="1">
        <f t="array" ref="DE38">IF($F38="射玉",MIN(($G38-DF:DF)^2+($H38-DG:DG)^2+($I38-DH:DH)^2)*DD$8+MIN((($H$2-$H38)+DI:DI)^2+(($I$2-$I38)+DJ:DJ)^2)*DD$10+1000*DD$18,"")</f>
        <v/>
      </c>
      <c r="DL38" t="str" cm="1">
        <f t="array" ref="DL38">IF($F38="近壁",MIN(($G38-DM:DM)^2+($H38-DN:DN)^2+($I38-DO:DO)^2)*DK$8+MIN((($H$2-$H38)+DP:DP)^2+(($I$2-$I38)+DQ:DQ)^2)*DK$10+1000*DK$18,"")</f>
        <v/>
      </c>
      <c r="DS38" t="str" cm="1">
        <f t="array" ref="DS38">IF($F38="忍玉",MIN(($G38-DT:DT)^2+($H38-DU:DU)^2+($I38-DV:DV)^2)*DR$8+MIN((($H$2-$H38)+DW:DW)^2+(($I$2-$I38)+DX:DX)^2)*DR$10+1000*DR$18,"")</f>
        <v/>
      </c>
      <c r="DZ38" t="str" cm="1">
        <f t="array" ref="DZ38">IF($F38="界玉",MIN(($G38-EA:EA)^2+($H38-EB:EB)^2+($I38-EC:EC)^2)*DY$8+MIN((($H$2-$H38)+ED:ED)^2+(($I$2-$I38)+EE:EE)^2)*DY$10+1000*DY$18,"")</f>
        <v/>
      </c>
      <c r="EG38" t="str" cm="1">
        <f t="array" ref="EG38">IF($F38="戦玉",MIN(($G38-EH:EH)^2+($H38-EI:EI)^2+($I38-EJ:EJ)^2)*EF$8+MIN((($H$2-$H38)+EK:EK)^2+(($I$2-$I38)+EL:EL)^2)*EF$10+1000*EF$18,"")</f>
        <v/>
      </c>
      <c r="EN38" t="str" cm="1">
        <f t="array" ref="EN38">IF($F38="弓玉",MIN(($G38-EO:EO)^2+($H38-EP:EP)^2+($I38-EQ:EQ)^2)*EM$8+MIN((($H$2-$H38)+ER:ER)^2+(($I$2-$I38)+ES:ES)^2)*EM$10+1000*EM$18,"")</f>
        <v/>
      </c>
      <c r="EU38" t="str" cm="1">
        <f t="array" ref="EU38">IF($F38="散玉",MIN(($G38-EV:EV)^2+($H38-EW:EW)^2+($I38-EX:EX)^2)*ET$8+MIN((($H$2-$H38)+EY:EY)^2+(($I$2-$I38)+EZ:EZ)^2)*ET$10+1000*ET$18,"")</f>
        <v/>
      </c>
      <c r="FB38" t="str" cm="1">
        <f t="array" ref="FB38">IF($F38="的玉",MIN(($G38-FC:FC)^2+($H38-FD:FD)^2+($I38-FE:FE)^2)*FA$8+MIN((($H$2-$H38)+FF:FF)^2+(($I$2-$I38)+FG:FG)^2)*FA$10+1000*FA$18,"")</f>
        <v/>
      </c>
      <c r="FI38" t="str" cm="1">
        <f t="array" ref="FI38">IF($F38="撃玉",MIN(($G38-FJ:FJ)^2+($H38-FK:FK)^2+($I38-FL:FL)^2)*FH$8+MIN((($H$2-$H38)+FM:FM)^2+(($I$2-$I38)+FN:FN)^2)*FH$10+1000*FH$18,"")</f>
        <v/>
      </c>
      <c r="FP38" t="str" cm="1">
        <f t="array" ref="FP38">IF($F38="槍玉",MIN(($G38-FQ:FQ)^2+($H38-FR:FR)^2+($I38-FS:FS)^2)*FO$8+MIN((($H$2-$H38)+FT:FT)^2+(($I$2-$I38)+FU:FU)^2)*FO$10+1000*FO$18,"")</f>
        <v/>
      </c>
      <c r="FW38" t="str" cm="1">
        <f t="array" ref="FW38">IF($F38="査玉",MIN(($G38-FX:FX)^2+($H38-FY:FY)^2+($I38-FZ:FZ)^2)*FV$8+MIN((($H$2-$H38)+GA:GA)^2+(($I$2-$I38)+GB:GB)^2)*FV$10+1000*FV$18,"")</f>
        <v/>
      </c>
      <c r="GD38" t="str" cm="1">
        <f t="array" ref="GD38">IF($F38="タゲ壁",MIN(($G38-GE:GE)^2+($H38-GF:GF)^2+($I38-GG:GG)^2)*GC$8+MIN((($H$2-$H38)+GH:GH)^2+(($I$2-$I38)+GI:GI)^2)*GC$10+1000*GC$18,"")</f>
        <v/>
      </c>
      <c r="GK38" t="str" cm="1">
        <f t="array" ref="GK38">IF($F38="迎玉",MIN(($G38-GL:GL)^2+($H38-GM:GM)^2+($I38-GN:GN)^2)*GJ$8+MIN((($H$2-$H38)+GO:GO)^2+(($I$2-$I38)+GP:GP)^2)*GJ$10+1000*GJ$18,"")</f>
        <v/>
      </c>
      <c r="GR38" t="str" cm="1">
        <f t="array" ref="GR38">IF($F38="紙壁",MIN(($G38-GS:GS)^2+($H38-GT:GT)^2+($I38-GU:GU)^2)*GQ$8+MIN((($H$2-$H38)+GV:GV)^2+(($I$2-$I38)+GW:GW)^2)*GQ$10+1000*GQ$18,"")</f>
        <v/>
      </c>
      <c r="GY38" t="str" cm="1">
        <f t="array" ref="GY38">IF($F38="聖玉",MIN(($G38-GZ:GZ)^2+($H38-HA:HA)^2+($I38-HB:HB)^2)*GX$8+MIN((($H$2-$H38)+HC:HC)^2+(($I$2-$I38)+HD:HD)^2)*GX$10+1000*GX$18,"")</f>
        <v/>
      </c>
      <c r="HF38" t="str" cm="1">
        <f t="array" ref="HF38">IF($F38="ターボ",MIN(($G38-HG:HG)^2+($H38-HH:HH)^2+($I38-HI:HI)^2)*HE$8+MIN((($H$2-$H38)+HJ:HJ)^2+(($I$2-$I38)+HK:HK)^2)*HE$10+10000,"")</f>
        <v/>
      </c>
      <c r="HM38" t="str" cm="1">
        <f t="array" ref="HM38">IF($F38="采玉",MIN(($G38-HN:HN)^2+($H38-HO:HO)^2+($I38-HP:HP)^2)*HL$8+MIN((($H$2-$H38)+HQ:HQ)^2+(($I$2-$I38)+HR:HR)^2)*HL$10+1000*HL$18,"")</f>
        <v/>
      </c>
      <c r="HT38" t="str" cm="1">
        <f t="array" ref="HT38">IF($F38="繕玉",MIN(($G38-HU:HU)^2+($H38-HV:HV)^2+($I38-HW:HW)^2)*HS$8+MIN((($H$2-$H38)+HX:HX)^2+(($I$2-$I38)+HY:HY)^2)*HS$10+1000*HS$18,"")</f>
        <v/>
      </c>
      <c r="IA38" t="str" cm="1">
        <f t="array" ref="IA38">IF($F38="贄玉",MIN(($G38-IB:IB)^2+($H38-IC:IC)^2+($I38-ID:ID)^2)*HZ$8+MIN((($H$2-$H38)+IE:IE)^2+(($I$2-$I38)+IF:IF)^2)*HZ$10+1000*HZ$18,"")</f>
        <v/>
      </c>
      <c r="IH38" t="str" cm="1">
        <f t="array" ref="IH38">IF($F38="弾玉",MIN(($G38-II:II)^2+($H38-IJ:IJ)^2+($I38-IK:IK)^2)*IG$8+MIN((($H$2-$H38)+IL:IL)^2+(($I$2-$I38)+IM:IM)^2)*IG$10+1000*IG$18,"")</f>
        <v/>
      </c>
      <c r="IO38" t="str" cm="1">
        <f t="array" ref="IO38">IF($F38="石壁",MIN(($G38-IP:IP)^2+($H38-IQ:IQ)^2+($I38-IR:IR)^2)*IN$8+MIN((($H$2-$H38)+IS:IS)^2+(($I$2-$I38)+IT:IT)^2)*IN$10+1000*IN$18,"")</f>
        <v/>
      </c>
    </row>
    <row r="39" spans="1:249" x14ac:dyDescent="0.55000000000000004">
      <c r="A39" t="s">
        <v>28</v>
      </c>
      <c r="F39" s="1" t="b" cm="1">
        <f t="array" ref="F39">INDEX(N:N,ROW()*6-11)</f>
        <v>0</v>
      </c>
      <c r="G39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39" s="1">
        <f>ROUND((RIGHT((SUM(INDEX($N:$N,ROW()*6-10):INDEX($N:$N,ROW()*6-6))-16020),6)-RIGHT((SUM(INDEX($N:$N,ROW()*6-10):INDEX($N:$N,ROW()*6-6))-16020),3))/1000,3)</f>
        <v>-16.04</v>
      </c>
      <c r="I39" s="1">
        <f>ROUND((RIGHT((SUM(INDEX($N:$N,ROW()*6-10):INDEX($N:$N,ROW()*6-6))-16020),3)),3)</f>
        <v>20</v>
      </c>
      <c r="K39">
        <v>39</v>
      </c>
      <c r="L39">
        <f t="shared" si="1"/>
        <v>3</v>
      </c>
      <c r="M39" t="str">
        <f t="shared" si="0"/>
        <v>O</v>
      </c>
      <c r="N39">
        <f>IF(EXACT(M39,$A$1)=TRUE,0,IF(EXACT(M39,$A$2)=TRUE,1,IF(EXACT(M39,$A$3)=TRUE,2,IF(EXACT(M39,$A$4)=TRUE,3,IF(EXACT(M39,$A$5)=TRUE,4,IF(EXACT(M39,$A$6)=TRUE,5,IF(EXACT(M39,$A$7)=TRUE,6,IF(EXACT(M39,$A$8)=TRUE,7,IF(EXACT(M39,$A$9)=TRUE,8,IF(EXACT(M39,$A$10)=TRUE,9,IF(EXACT(M39,$A$11)=TRUE,10,IF(EXACT(M39,$A$12)=TRUE,11,IF(EXACT(M39,$A$13)=TRUE,12,IF(EXACT(M39,$A$14)=TRUE,13,IF(EXACT(M39,$A$15)=TRUE,14,IF(EXACT(M39,$A$16)=TRUE,15,IF(EXACT(M39,$A$17)=TRUE,16,IF(EXACT(M39,$A$18)=TRUE,17,IF(EXACT(M39,$A$19)=TRUE,18,IF(EXACT(M39,$A$20)=TRUE,19,IF(EXACT(M39,$A$21)=TRUE,20,IF(EXACT(M39,$A$22)=TRUE,21,IF(EXACT(M39,$A$23)=TRUE,22,IF(EXACT(M39,$A$24)=TRUE,23,IF(EXACT(M39,$A$25)=TRUE,24,IF(EXACT(M39,$A$26)=TRUE,25,IF(EXACT(M39,$A$27)=TRUE,26,IF(EXACT(M39,$A$28)=TRUE,27,IF(EXACT(M39,$A$29)=TRUE,28,IF(EXACT(M39,$A$30)=TRUE,29,IF(EXACT(M39,$A$31)=TRUE,30,IF(EXACT(M39,$A$32)=TRUE,31,IF(EXACT(M39,$A$33)=TRUE,32,IF(EXACT(M39,$A$34)=TRUE,33,IF(EXACT(M39,$A$35)=TRUE,34,IF(EXACT(M39,$A$36)=TRUE,35,IF(EXACT(M39,$A$37)=TRUE,36,IF(EXACT(M39,$A$38)=TRUE,37,IF(EXACT(M39,$A$39)=TRUE,38,IF(EXACT(M39,$A$40)=TRUE,39,IF(EXACT(M39,$A$41)=TRUE,40,IF(EXACT(M39,$A$42)=TRUE,41,IF(EXACT(M39,$A$43)=TRUE,42,IF(EXACT(M39,$A$44)=TRUE,43,IF(EXACT(M39,$A$45)=TRUE,44,IF(EXACT(M39,$A$46)=TRUE,45,IF(EXACT(M39,$A$47)=TRUE,46,IF(EXACT(M39,$A$48)=TRUE,47,IF(EXACT(M39,$A$49)=TRUE,48,IF(EXACT(M39,$A$50)=TRUE,49,IF(EXACT(M39,$A$51)=TRUE,50,IF(EXACT(M39,$A$52)=TRUE,51,IF(EXACT(M39,$A$53)=TRUE,52,IF(EXACT(M39,$A$54)=TRUE,53,IF(EXACT(M39,$A$55)=TRUE,54,IF(EXACT(M39,$A$56)=TRUE,55,IF(EXACT(M39,$A$57)=TRUE,56,IF(EXACT(M39,$A$58)=TRUE,57,IF(EXACT(M39,$A$59)=TRUE,58,IF(EXACT(M39,$A$60)=TRUE,59,IF(EXACT(M39,$A$61)=TRUE,60,IF(EXACT(M39,$A$62)=TRUE,61))))))))))))))))))))))))))))))))))))))))))))))))))))))))))))))*61^$L39</f>
        <v>11349050</v>
      </c>
      <c r="Y39" t="str" cm="1">
        <f t="array" ref="Y39">IF($F39="砲玉",MIN(($G39-Z:Z)^2+($H39-AA:AA)^2+($I39-AB:AB)^2)*X$8+MIN((($H$2-$H39)+AC:AC)^2+(($I$2-$I39)+AD:AD)^2)*X$10+1000*X$18,"")</f>
        <v/>
      </c>
      <c r="AF39" t="str" cm="1">
        <f t="array" ref="AF39">IF($F39="薙玉",MIN(($G39-AG:AG)^2+($H39-AH:AH)^2+($I39-AI:AI)^2)*AE$8+MIN((($H$2-$H39)+AJ:AJ)^2+(($I$2-$I39)+AK:AK)^2)*AE$10+1000*AE$18,"")</f>
        <v/>
      </c>
      <c r="AM39" t="str" cm="1">
        <f t="array" ref="AM39">IF($F39="壁玉",MIN(($G39-AN:AN)^2+($H39-AO:AO)^2+($I39-AP:AP)^2)*AL$8+MIN((($H$2-$H39)+AQ:AQ)^2+(($I$2-$I39)+AR:AR)^2)*AL$10+1000*AL$18,"")</f>
        <v/>
      </c>
      <c r="AT39" t="str" cm="1">
        <f t="array" ref="AT39">IF($F39="弩玉",MIN(($G39-AU:AU)^2+($H39-AV:AV)^2+($I39-AW:AW)^2)*AS$8+MIN((($H$2-$H39)+AX:AX)^2+(($I$2-$I39)+AY:AY)^2)*AS$10+1000*AS$18,"")</f>
        <v/>
      </c>
      <c r="BA39" t="str" cm="1">
        <f t="array" ref="BA39">IF($F39="ジェット",MIN(($G39-BB:BB)^2+($H39-BC:BC)^2+($I39-BD:BD)^2)*AZ$8+MIN((($H$2-$H39)+BE:BE)^2+(($I$2-$I39)+BF:BF)^2)*AZ$10+1000*AZ$18,"")</f>
        <v/>
      </c>
      <c r="BH39" t="str" cm="1">
        <f t="array" ref="BH39">IF($F39="導玉",MIN(($G39-BI:BI)^2+($H39-BJ:BJ)^2+($I39-BK:BK)^2)*BG$8+MIN((($H$2-$H39)+BL:BL)^2+(($I$2-$I39)+BM:BM)^2)*BG$10+1000*BG$18,"")</f>
        <v/>
      </c>
      <c r="BO39" t="str" cm="1">
        <f t="array" ref="BO39">IF($F39="木壁",MIN(($G39-BP:BP)^2+($H39-BQ:BQ)^2+($I39-BR:BR)^2)*BN$8+MIN((($H$2-$H39)+BS:BS)^2+(($I$2-$I39)+BT:BT)^2)*BN$10+1000*BN$18,"")</f>
        <v/>
      </c>
      <c r="BV39" t="str" cm="1">
        <f t="array" ref="BV39">IF($F39="遠壁",MIN(($G39-BW:BW)^2+($H39-BX:BX)^2+($I39-BY:BY)^2)*BU$8+MIN((($H$2-$H39)+BZ:BZ)^2+(($I$2-$I39)+CA:CA)^2)*BU$10+1000*BU$18,"")</f>
        <v/>
      </c>
      <c r="CC39" t="str" cm="1">
        <f t="array" ref="CC39">IF($F39="魔玉",MIN(($G39-CD:CD)^2+($H39-CE:CE)^2+($I39-CF:CF)^2)*CB$8+MIN((($H$2-$H39)+CG:CG)^2+(($I$2-$I39)+CH:CH)^2)*CB$10+1000*CB$18,"")</f>
        <v/>
      </c>
      <c r="CJ39" t="str" cm="1">
        <f t="array" ref="CJ39">IF($F39="核玉",MIN(($G39-CK:CK)^2+($H39-CL:CL)^2+($I39-CM:CM)^2)*CI$8+MIN((($H$2-$H39)+CN:CN)^2+(($I$2-$I39)+CO:CO)^2)*CI$10+1000*CI$18,"")</f>
        <v/>
      </c>
      <c r="CQ39" t="str" cm="1">
        <f t="array" ref="CQ39">IF($F39="癒玉",MIN(($G39-CR:CR)^2+($H39-CS:CS)^2+($I39-CT:CT)^2)*CP$8+MIN((($H$2-$H39)+CU:CU)^2+(($I$2-$I39)+CV:CV)^2)*CP$10+1000*CP$18,"")</f>
        <v/>
      </c>
      <c r="CX39" t="str" cm="1">
        <f t="array" ref="CX39">IF($F39="盾玉",MIN(($G39-CY:CY)^2+($H39-CZ:CZ)^2+($I39-DA:DA)^2)*CW$8+MIN((($H$2-$H39)+DB:DB)^2+(($I$2-$I39)+DC:DC)^2)*CW$10+1000*CW$18,"")</f>
        <v/>
      </c>
      <c r="DE39" t="str" cm="1">
        <f t="array" ref="DE39">IF($F39="射玉",MIN(($G39-DF:DF)^2+($H39-DG:DG)^2+($I39-DH:DH)^2)*DD$8+MIN((($H$2-$H39)+DI:DI)^2+(($I$2-$I39)+DJ:DJ)^2)*DD$10+1000*DD$18,"")</f>
        <v/>
      </c>
      <c r="DL39" t="str" cm="1">
        <f t="array" ref="DL39">IF($F39="近壁",MIN(($G39-DM:DM)^2+($H39-DN:DN)^2+($I39-DO:DO)^2)*DK$8+MIN((($H$2-$H39)+DP:DP)^2+(($I$2-$I39)+DQ:DQ)^2)*DK$10+1000*DK$18,"")</f>
        <v/>
      </c>
      <c r="DS39" t="str" cm="1">
        <f t="array" ref="DS39">IF($F39="忍玉",MIN(($G39-DT:DT)^2+($H39-DU:DU)^2+($I39-DV:DV)^2)*DR$8+MIN((($H$2-$H39)+DW:DW)^2+(($I$2-$I39)+DX:DX)^2)*DR$10+1000*DR$18,"")</f>
        <v/>
      </c>
      <c r="DZ39" t="str" cm="1">
        <f t="array" ref="DZ39">IF($F39="界玉",MIN(($G39-EA:EA)^2+($H39-EB:EB)^2+($I39-EC:EC)^2)*DY$8+MIN((($H$2-$H39)+ED:ED)^2+(($I$2-$I39)+EE:EE)^2)*DY$10+1000*DY$18,"")</f>
        <v/>
      </c>
      <c r="EG39" t="str" cm="1">
        <f t="array" ref="EG39">IF($F39="戦玉",MIN(($G39-EH:EH)^2+($H39-EI:EI)^2+($I39-EJ:EJ)^2)*EF$8+MIN((($H$2-$H39)+EK:EK)^2+(($I$2-$I39)+EL:EL)^2)*EF$10+1000*EF$18,"")</f>
        <v/>
      </c>
      <c r="EN39" t="str" cm="1">
        <f t="array" ref="EN39">IF($F39="弓玉",MIN(($G39-EO:EO)^2+($H39-EP:EP)^2+($I39-EQ:EQ)^2)*EM$8+MIN((($H$2-$H39)+ER:ER)^2+(($I$2-$I39)+ES:ES)^2)*EM$10+1000*EM$18,"")</f>
        <v/>
      </c>
      <c r="EU39" t="str" cm="1">
        <f t="array" ref="EU39">IF($F39="散玉",MIN(($G39-EV:EV)^2+($H39-EW:EW)^2+($I39-EX:EX)^2)*ET$8+MIN((($H$2-$H39)+EY:EY)^2+(($I$2-$I39)+EZ:EZ)^2)*ET$10+1000*ET$18,"")</f>
        <v/>
      </c>
      <c r="FB39" t="str" cm="1">
        <f t="array" ref="FB39">IF($F39="的玉",MIN(($G39-FC:FC)^2+($H39-FD:FD)^2+($I39-FE:FE)^2)*FA$8+MIN((($H$2-$H39)+FF:FF)^2+(($I$2-$I39)+FG:FG)^2)*FA$10+1000*FA$18,"")</f>
        <v/>
      </c>
      <c r="FI39" t="str" cm="1">
        <f t="array" ref="FI39">IF($F39="撃玉",MIN(($G39-FJ:FJ)^2+($H39-FK:FK)^2+($I39-FL:FL)^2)*FH$8+MIN((($H$2-$H39)+FM:FM)^2+(($I$2-$I39)+FN:FN)^2)*FH$10+1000*FH$18,"")</f>
        <v/>
      </c>
      <c r="FP39" t="str" cm="1">
        <f t="array" ref="FP39">IF($F39="槍玉",MIN(($G39-FQ:FQ)^2+($H39-FR:FR)^2+($I39-FS:FS)^2)*FO$8+MIN((($H$2-$H39)+FT:FT)^2+(($I$2-$I39)+FU:FU)^2)*FO$10+1000*FO$18,"")</f>
        <v/>
      </c>
      <c r="FW39" t="str" cm="1">
        <f t="array" ref="FW39">IF($F39="査玉",MIN(($G39-FX:FX)^2+($H39-FY:FY)^2+($I39-FZ:FZ)^2)*FV$8+MIN((($H$2-$H39)+GA:GA)^2+(($I$2-$I39)+GB:GB)^2)*FV$10+1000*FV$18,"")</f>
        <v/>
      </c>
      <c r="GD39" t="str" cm="1">
        <f t="array" ref="GD39">IF($F39="タゲ壁",MIN(($G39-GE:GE)^2+($H39-GF:GF)^2+($I39-GG:GG)^2)*GC$8+MIN((($H$2-$H39)+GH:GH)^2+(($I$2-$I39)+GI:GI)^2)*GC$10+1000*GC$18,"")</f>
        <v/>
      </c>
      <c r="GK39" t="str" cm="1">
        <f t="array" ref="GK39">IF($F39="迎玉",MIN(($G39-GL:GL)^2+($H39-GM:GM)^2+($I39-GN:GN)^2)*GJ$8+MIN((($H$2-$H39)+GO:GO)^2+(($I$2-$I39)+GP:GP)^2)*GJ$10+1000*GJ$18,"")</f>
        <v/>
      </c>
      <c r="GR39" t="str" cm="1">
        <f t="array" ref="GR39">IF($F39="紙壁",MIN(($G39-GS:GS)^2+($H39-GT:GT)^2+($I39-GU:GU)^2)*GQ$8+MIN((($H$2-$H39)+GV:GV)^2+(($I$2-$I39)+GW:GW)^2)*GQ$10+1000*GQ$18,"")</f>
        <v/>
      </c>
      <c r="GY39" t="str" cm="1">
        <f t="array" ref="GY39">IF($F39="聖玉",MIN(($G39-GZ:GZ)^2+($H39-HA:HA)^2+($I39-HB:HB)^2)*GX$8+MIN((($H$2-$H39)+HC:HC)^2+(($I$2-$I39)+HD:HD)^2)*GX$10+1000*GX$18,"")</f>
        <v/>
      </c>
      <c r="HF39" t="str" cm="1">
        <f t="array" ref="HF39">IF($F39="ターボ",MIN(($G39-HG:HG)^2+($H39-HH:HH)^2+($I39-HI:HI)^2)*HE$8+MIN((($H$2-$H39)+HJ:HJ)^2+(($I$2-$I39)+HK:HK)^2)*HE$10+10000,"")</f>
        <v/>
      </c>
      <c r="HM39" t="str" cm="1">
        <f t="array" ref="HM39">IF($F39="采玉",MIN(($G39-HN:HN)^2+($H39-HO:HO)^2+($I39-HP:HP)^2)*HL$8+MIN((($H$2-$H39)+HQ:HQ)^2+(($I$2-$I39)+HR:HR)^2)*HL$10+1000*HL$18,"")</f>
        <v/>
      </c>
      <c r="HT39" t="str" cm="1">
        <f t="array" ref="HT39">IF($F39="繕玉",MIN(($G39-HU:HU)^2+($H39-HV:HV)^2+($I39-HW:HW)^2)*HS$8+MIN((($H$2-$H39)+HX:HX)^2+(($I$2-$I39)+HY:HY)^2)*HS$10+1000*HS$18,"")</f>
        <v/>
      </c>
      <c r="IA39" t="str" cm="1">
        <f t="array" ref="IA39">IF($F39="贄玉",MIN(($G39-IB:IB)^2+($H39-IC:IC)^2+($I39-ID:ID)^2)*HZ$8+MIN((($H$2-$H39)+IE:IE)^2+(($I$2-$I39)+IF:IF)^2)*HZ$10+1000*HZ$18,"")</f>
        <v/>
      </c>
      <c r="IH39" t="str" cm="1">
        <f t="array" ref="IH39">IF($F39="弾玉",MIN(($G39-II:II)^2+($H39-IJ:IJ)^2+($I39-IK:IK)^2)*IG$8+MIN((($H$2-$H39)+IL:IL)^2+(($I$2-$I39)+IM:IM)^2)*IG$10+1000*IG$18,"")</f>
        <v/>
      </c>
      <c r="IO39" t="str" cm="1">
        <f t="array" ref="IO39">IF($F39="石壁",MIN(($G39-IP:IP)^2+($H39-IQ:IQ)^2+($I39-IR:IR)^2)*IN$8+MIN((($H$2-$H39)+IS:IS)^2+(($I$2-$I39)+IT:IT)^2)*IN$10+1000*IN$18,"")</f>
        <v/>
      </c>
    </row>
    <row r="40" spans="1:249" x14ac:dyDescent="0.55000000000000004">
      <c r="A40" t="s">
        <v>29</v>
      </c>
      <c r="F40" s="1" t="b" cm="1">
        <f t="array" ref="F40">INDEX(N:N,ROW()*6-11)</f>
        <v>0</v>
      </c>
      <c r="G40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40" s="1">
        <f>ROUND((RIGHT((SUM(INDEX($N:$N,ROW()*6-10):INDEX($N:$N,ROW()*6-6))-16020),6)-RIGHT((SUM(INDEX($N:$N,ROW()*6-10):INDEX($N:$N,ROW()*6-6))-16020),3))/1000,3)</f>
        <v>-16.04</v>
      </c>
      <c r="I40" s="1">
        <f>ROUND((RIGHT((SUM(INDEX($N:$N,ROW()*6-10):INDEX($N:$N,ROW()*6-6))-16020),3)),3)</f>
        <v>20</v>
      </c>
      <c r="K40">
        <v>40</v>
      </c>
      <c r="L40">
        <f t="shared" si="1"/>
        <v>2</v>
      </c>
      <c r="M40" t="str">
        <f t="shared" si="0"/>
        <v>d</v>
      </c>
      <c r="N40">
        <f>IF(EXACT(M40,$A$1)=TRUE,0,IF(EXACT(M40,$A$2)=TRUE,1,IF(EXACT(M40,$A$3)=TRUE,2,IF(EXACT(M40,$A$4)=TRUE,3,IF(EXACT(M40,$A$5)=TRUE,4,IF(EXACT(M40,$A$6)=TRUE,5,IF(EXACT(M40,$A$7)=TRUE,6,IF(EXACT(M40,$A$8)=TRUE,7,IF(EXACT(M40,$A$9)=TRUE,8,IF(EXACT(M40,$A$10)=TRUE,9,IF(EXACT(M40,$A$11)=TRUE,10,IF(EXACT(M40,$A$12)=TRUE,11,IF(EXACT(M40,$A$13)=TRUE,12,IF(EXACT(M40,$A$14)=TRUE,13,IF(EXACT(M40,$A$15)=TRUE,14,IF(EXACT(M40,$A$16)=TRUE,15,IF(EXACT(M40,$A$17)=TRUE,16,IF(EXACT(M40,$A$18)=TRUE,17,IF(EXACT(M40,$A$19)=TRUE,18,IF(EXACT(M40,$A$20)=TRUE,19,IF(EXACT(M40,$A$21)=TRUE,20,IF(EXACT(M40,$A$22)=TRUE,21,IF(EXACT(M40,$A$23)=TRUE,22,IF(EXACT(M40,$A$24)=TRUE,23,IF(EXACT(M40,$A$25)=TRUE,24,IF(EXACT(M40,$A$26)=TRUE,25,IF(EXACT(M40,$A$27)=TRUE,26,IF(EXACT(M40,$A$28)=TRUE,27,IF(EXACT(M40,$A$29)=TRUE,28,IF(EXACT(M40,$A$30)=TRUE,29,IF(EXACT(M40,$A$31)=TRUE,30,IF(EXACT(M40,$A$32)=TRUE,31,IF(EXACT(M40,$A$33)=TRUE,32,IF(EXACT(M40,$A$34)=TRUE,33,IF(EXACT(M40,$A$35)=TRUE,34,IF(EXACT(M40,$A$36)=TRUE,35,IF(EXACT(M40,$A$37)=TRUE,36,IF(EXACT(M40,$A$38)=TRUE,37,IF(EXACT(M40,$A$39)=TRUE,38,IF(EXACT(M40,$A$40)=TRUE,39,IF(EXACT(M40,$A$41)=TRUE,40,IF(EXACT(M40,$A$42)=TRUE,41,IF(EXACT(M40,$A$43)=TRUE,42,IF(EXACT(M40,$A$44)=TRUE,43,IF(EXACT(M40,$A$45)=TRUE,44,IF(EXACT(M40,$A$46)=TRUE,45,IF(EXACT(M40,$A$47)=TRUE,46,IF(EXACT(M40,$A$48)=TRUE,47,IF(EXACT(M40,$A$49)=TRUE,48,IF(EXACT(M40,$A$50)=TRUE,49,IF(EXACT(M40,$A$51)=TRUE,50,IF(EXACT(M40,$A$52)=TRUE,51,IF(EXACT(M40,$A$53)=TRUE,52,IF(EXACT(M40,$A$54)=TRUE,53,IF(EXACT(M40,$A$55)=TRUE,54,IF(EXACT(M40,$A$56)=TRUE,55,IF(EXACT(M40,$A$57)=TRUE,56,IF(EXACT(M40,$A$58)=TRUE,57,IF(EXACT(M40,$A$59)=TRUE,58,IF(EXACT(M40,$A$60)=TRUE,59,IF(EXACT(M40,$A$61)=TRUE,60,IF(EXACT(M40,$A$62)=TRUE,61))))))))))))))))))))))))))))))))))))))))))))))))))))))))))))))*61^$L40</f>
        <v>48373</v>
      </c>
      <c r="Y40" t="str" cm="1">
        <f t="array" ref="Y40">IF($F40="砲玉",MIN(($G40-Z:Z)^2+($H40-AA:AA)^2+($I40-AB:AB)^2)*X$8+MIN((($H$2-$H40)+AC:AC)^2+(($I$2-$I40)+AD:AD)^2)*X$10+1000*X$18,"")</f>
        <v/>
      </c>
      <c r="AF40" t="str" cm="1">
        <f t="array" ref="AF40">IF($F40="薙玉",MIN(($G40-AG:AG)^2+($H40-AH:AH)^2+($I40-AI:AI)^2)*AE$8+MIN((($H$2-$H40)+AJ:AJ)^2+(($I$2-$I40)+AK:AK)^2)*AE$10+1000*AE$18,"")</f>
        <v/>
      </c>
      <c r="AM40" t="str" cm="1">
        <f t="array" ref="AM40">IF($F40="壁玉",MIN(($G40-AN:AN)^2+($H40-AO:AO)^2+($I40-AP:AP)^2)*AL$8+MIN((($H$2-$H40)+AQ:AQ)^2+(($I$2-$I40)+AR:AR)^2)*AL$10+1000*AL$18,"")</f>
        <v/>
      </c>
      <c r="AT40" t="str" cm="1">
        <f t="array" ref="AT40">IF($F40="弩玉",MIN(($G40-AU:AU)^2+($H40-AV:AV)^2+($I40-AW:AW)^2)*AS$8+MIN((($H$2-$H40)+AX:AX)^2+(($I$2-$I40)+AY:AY)^2)*AS$10+1000*AS$18,"")</f>
        <v/>
      </c>
      <c r="BA40" t="str" cm="1">
        <f t="array" ref="BA40">IF($F40="ジェット",MIN(($G40-BB:BB)^2+($H40-BC:BC)^2+($I40-BD:BD)^2)*AZ$8+MIN((($H$2-$H40)+BE:BE)^2+(($I$2-$I40)+BF:BF)^2)*AZ$10+1000*AZ$18,"")</f>
        <v/>
      </c>
      <c r="BH40" t="str" cm="1">
        <f t="array" ref="BH40">IF($F40="導玉",MIN(($G40-BI:BI)^2+($H40-BJ:BJ)^2+($I40-BK:BK)^2)*BG$8+MIN((($H$2-$H40)+BL:BL)^2+(($I$2-$I40)+BM:BM)^2)*BG$10+1000*BG$18,"")</f>
        <v/>
      </c>
      <c r="BO40" t="str" cm="1">
        <f t="array" ref="BO40">IF($F40="木壁",MIN(($G40-BP:BP)^2+($H40-BQ:BQ)^2+($I40-BR:BR)^2)*BN$8+MIN((($H$2-$H40)+BS:BS)^2+(($I$2-$I40)+BT:BT)^2)*BN$10+1000*BN$18,"")</f>
        <v/>
      </c>
      <c r="BV40" t="str" cm="1">
        <f t="array" ref="BV40">IF($F40="遠壁",MIN(($G40-BW:BW)^2+($H40-BX:BX)^2+($I40-BY:BY)^2)*BU$8+MIN((($H$2-$H40)+BZ:BZ)^2+(($I$2-$I40)+CA:CA)^2)*BU$10+1000*BU$18,"")</f>
        <v/>
      </c>
      <c r="CC40" t="str" cm="1">
        <f t="array" ref="CC40">IF($F40="魔玉",MIN(($G40-CD:CD)^2+($H40-CE:CE)^2+($I40-CF:CF)^2)*CB$8+MIN((($H$2-$H40)+CG:CG)^2+(($I$2-$I40)+CH:CH)^2)*CB$10+1000*CB$18,"")</f>
        <v/>
      </c>
      <c r="CJ40" t="str" cm="1">
        <f t="array" ref="CJ40">IF($F40="核玉",MIN(($G40-CK:CK)^2+($H40-CL:CL)^2+($I40-CM:CM)^2)*CI$8+MIN((($H$2-$H40)+CN:CN)^2+(($I$2-$I40)+CO:CO)^2)*CI$10+1000*CI$18,"")</f>
        <v/>
      </c>
      <c r="CQ40" t="str" cm="1">
        <f t="array" ref="CQ40">IF($F40="癒玉",MIN(($G40-CR:CR)^2+($H40-CS:CS)^2+($I40-CT:CT)^2)*CP$8+MIN((($H$2-$H40)+CU:CU)^2+(($I$2-$I40)+CV:CV)^2)*CP$10+1000*CP$18,"")</f>
        <v/>
      </c>
      <c r="CX40" t="str" cm="1">
        <f t="array" ref="CX40">IF($F40="盾玉",MIN(($G40-CY:CY)^2+($H40-CZ:CZ)^2+($I40-DA:DA)^2)*CW$8+MIN((($H$2-$H40)+DB:DB)^2+(($I$2-$I40)+DC:DC)^2)*CW$10+1000*CW$18,"")</f>
        <v/>
      </c>
      <c r="DE40" t="str" cm="1">
        <f t="array" ref="DE40">IF($F40="射玉",MIN(($G40-DF:DF)^2+($H40-DG:DG)^2+($I40-DH:DH)^2)*DD$8+MIN((($H$2-$H40)+DI:DI)^2+(($I$2-$I40)+DJ:DJ)^2)*DD$10+1000*DD$18,"")</f>
        <v/>
      </c>
      <c r="DL40" t="str" cm="1">
        <f t="array" ref="DL40">IF($F40="近壁",MIN(($G40-DM:DM)^2+($H40-DN:DN)^2+($I40-DO:DO)^2)*DK$8+MIN((($H$2-$H40)+DP:DP)^2+(($I$2-$I40)+DQ:DQ)^2)*DK$10+1000*DK$18,"")</f>
        <v/>
      </c>
      <c r="DS40" t="str" cm="1">
        <f t="array" ref="DS40">IF($F40="忍玉",MIN(($G40-DT:DT)^2+($H40-DU:DU)^2+($I40-DV:DV)^2)*DR$8+MIN((($H$2-$H40)+DW:DW)^2+(($I$2-$I40)+DX:DX)^2)*DR$10+1000*DR$18,"")</f>
        <v/>
      </c>
      <c r="DZ40" t="str" cm="1">
        <f t="array" ref="DZ40">IF($F40="界玉",MIN(($G40-EA:EA)^2+($H40-EB:EB)^2+($I40-EC:EC)^2)*DY$8+MIN((($H$2-$H40)+ED:ED)^2+(($I$2-$I40)+EE:EE)^2)*DY$10+1000*DY$18,"")</f>
        <v/>
      </c>
      <c r="EG40" t="str" cm="1">
        <f t="array" ref="EG40">IF($F40="戦玉",MIN(($G40-EH:EH)^2+($H40-EI:EI)^2+($I40-EJ:EJ)^2)*EF$8+MIN((($H$2-$H40)+EK:EK)^2+(($I$2-$I40)+EL:EL)^2)*EF$10+1000*EF$18,"")</f>
        <v/>
      </c>
      <c r="EN40" t="str" cm="1">
        <f t="array" ref="EN40">IF($F40="弓玉",MIN(($G40-EO:EO)^2+($H40-EP:EP)^2+($I40-EQ:EQ)^2)*EM$8+MIN((($H$2-$H40)+ER:ER)^2+(($I$2-$I40)+ES:ES)^2)*EM$10+1000*EM$18,"")</f>
        <v/>
      </c>
      <c r="EU40" t="str" cm="1">
        <f t="array" ref="EU40">IF($F40="散玉",MIN(($G40-EV:EV)^2+($H40-EW:EW)^2+($I40-EX:EX)^2)*ET$8+MIN((($H$2-$H40)+EY:EY)^2+(($I$2-$I40)+EZ:EZ)^2)*ET$10+1000*ET$18,"")</f>
        <v/>
      </c>
      <c r="FB40" t="str" cm="1">
        <f t="array" ref="FB40">IF($F40="的玉",MIN(($G40-FC:FC)^2+($H40-FD:FD)^2+($I40-FE:FE)^2)*FA$8+MIN((($H$2-$H40)+FF:FF)^2+(($I$2-$I40)+FG:FG)^2)*FA$10+1000*FA$18,"")</f>
        <v/>
      </c>
      <c r="FI40" t="str" cm="1">
        <f t="array" ref="FI40">IF($F40="撃玉",MIN(($G40-FJ:FJ)^2+($H40-FK:FK)^2+($I40-FL:FL)^2)*FH$8+MIN((($H$2-$H40)+FM:FM)^2+(($I$2-$I40)+FN:FN)^2)*FH$10+1000*FH$18,"")</f>
        <v/>
      </c>
      <c r="FP40" t="str" cm="1">
        <f t="array" ref="FP40">IF($F40="槍玉",MIN(($G40-FQ:FQ)^2+($H40-FR:FR)^2+($I40-FS:FS)^2)*FO$8+MIN((($H$2-$H40)+FT:FT)^2+(($I$2-$I40)+FU:FU)^2)*FO$10+1000*FO$18,"")</f>
        <v/>
      </c>
      <c r="FW40" t="str" cm="1">
        <f t="array" ref="FW40">IF($F40="査玉",MIN(($G40-FX:FX)^2+($H40-FY:FY)^2+($I40-FZ:FZ)^2)*FV$8+MIN((($H$2-$H40)+GA:GA)^2+(($I$2-$I40)+GB:GB)^2)*FV$10+1000*FV$18,"")</f>
        <v/>
      </c>
      <c r="GD40" t="str" cm="1">
        <f t="array" ref="GD40">IF($F40="タゲ壁",MIN(($G40-GE:GE)^2+($H40-GF:GF)^2+($I40-GG:GG)^2)*GC$8+MIN((($H$2-$H40)+GH:GH)^2+(($I$2-$I40)+GI:GI)^2)*GC$10+1000*GC$18,"")</f>
        <v/>
      </c>
      <c r="GK40" t="str" cm="1">
        <f t="array" ref="GK40">IF($F40="迎玉",MIN(($G40-GL:GL)^2+($H40-GM:GM)^2+($I40-GN:GN)^2)*GJ$8+MIN((($H$2-$H40)+GO:GO)^2+(($I$2-$I40)+GP:GP)^2)*GJ$10+1000*GJ$18,"")</f>
        <v/>
      </c>
      <c r="GR40" t="str" cm="1">
        <f t="array" ref="GR40">IF($F40="紙壁",MIN(($G40-GS:GS)^2+($H40-GT:GT)^2+($I40-GU:GU)^2)*GQ$8+MIN((($H$2-$H40)+GV:GV)^2+(($I$2-$I40)+GW:GW)^2)*GQ$10+1000*GQ$18,"")</f>
        <v/>
      </c>
      <c r="GY40" t="str" cm="1">
        <f t="array" ref="GY40">IF($F40="聖玉",MIN(($G40-GZ:GZ)^2+($H40-HA:HA)^2+($I40-HB:HB)^2)*GX$8+MIN((($H$2-$H40)+HC:HC)^2+(($I$2-$I40)+HD:HD)^2)*GX$10+1000*GX$18,"")</f>
        <v/>
      </c>
      <c r="HF40" t="str" cm="1">
        <f t="array" ref="HF40">IF($F40="ターボ",MIN(($G40-HG:HG)^2+($H40-HH:HH)^2+($I40-HI:HI)^2)*HE$8+MIN((($H$2-$H40)+HJ:HJ)^2+(($I$2-$I40)+HK:HK)^2)*HE$10+10000,"")</f>
        <v/>
      </c>
      <c r="HM40" t="str" cm="1">
        <f t="array" ref="HM40">IF($F40="采玉",MIN(($G40-HN:HN)^2+($H40-HO:HO)^2+($I40-HP:HP)^2)*HL$8+MIN((($H$2-$H40)+HQ:HQ)^2+(($I$2-$I40)+HR:HR)^2)*HL$10+1000*HL$18,"")</f>
        <v/>
      </c>
      <c r="HT40" t="str" cm="1">
        <f t="array" ref="HT40">IF($F40="繕玉",MIN(($G40-HU:HU)^2+($H40-HV:HV)^2+($I40-HW:HW)^2)*HS$8+MIN((($H$2-$H40)+HX:HX)^2+(($I$2-$I40)+HY:HY)^2)*HS$10+1000*HS$18,"")</f>
        <v/>
      </c>
      <c r="IA40" t="str" cm="1">
        <f t="array" ref="IA40">IF($F40="贄玉",MIN(($G40-IB:IB)^2+($H40-IC:IC)^2+($I40-ID:ID)^2)*HZ$8+MIN((($H$2-$H40)+IE:IE)^2+(($I$2-$I40)+IF:IF)^2)*HZ$10+1000*HZ$18,"")</f>
        <v/>
      </c>
      <c r="IH40" t="str" cm="1">
        <f t="array" ref="IH40">IF($F40="弾玉",MIN(($G40-II:II)^2+($H40-IJ:IJ)^2+($I40-IK:IK)^2)*IG$8+MIN((($H$2-$H40)+IL:IL)^2+(($I$2-$I40)+IM:IM)^2)*IG$10+1000*IG$18,"")</f>
        <v/>
      </c>
      <c r="IO40" t="str" cm="1">
        <f t="array" ref="IO40">IF($F40="石壁",MIN(($G40-IP:IP)^2+($H40-IQ:IQ)^2+($I40-IR:IR)^2)*IN$8+MIN((($H$2-$H40)+IS:IS)^2+(($I$2-$I40)+IT:IT)^2)*IN$10+1000*IN$18,"")</f>
        <v/>
      </c>
    </row>
    <row r="41" spans="1:249" x14ac:dyDescent="0.55000000000000004">
      <c r="A41" t="s">
        <v>30</v>
      </c>
      <c r="F41" s="1" t="b" cm="1">
        <f t="array" ref="F41">INDEX(N:N,ROW()*6-11)</f>
        <v>0</v>
      </c>
      <c r="G41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41" s="1">
        <f>ROUND((RIGHT((SUM(INDEX($N:$N,ROW()*6-10):INDEX($N:$N,ROW()*6-6))-16020),6)-RIGHT((SUM(INDEX($N:$N,ROW()*6-10):INDEX($N:$N,ROW()*6-6))-16020),3))/1000,3)</f>
        <v>-16.04</v>
      </c>
      <c r="I41" s="1">
        <f>ROUND((RIGHT((SUM(INDEX($N:$N,ROW()*6-10):INDEX($N:$N,ROW()*6-6))-16020),3)),3)</f>
        <v>20</v>
      </c>
      <c r="K41">
        <v>41</v>
      </c>
      <c r="L41">
        <f t="shared" si="1"/>
        <v>1</v>
      </c>
      <c r="M41" t="str">
        <f t="shared" si="0"/>
        <v>P</v>
      </c>
      <c r="N41">
        <f>IF(EXACT(M41,$A$1)=TRUE,0,IF(EXACT(M41,$A$2)=TRUE,1,IF(EXACT(M41,$A$3)=TRUE,2,IF(EXACT(M41,$A$4)=TRUE,3,IF(EXACT(M41,$A$5)=TRUE,4,IF(EXACT(M41,$A$6)=TRUE,5,IF(EXACT(M41,$A$7)=TRUE,6,IF(EXACT(M41,$A$8)=TRUE,7,IF(EXACT(M41,$A$9)=TRUE,8,IF(EXACT(M41,$A$10)=TRUE,9,IF(EXACT(M41,$A$11)=TRUE,10,IF(EXACT(M41,$A$12)=TRUE,11,IF(EXACT(M41,$A$13)=TRUE,12,IF(EXACT(M41,$A$14)=TRUE,13,IF(EXACT(M41,$A$15)=TRUE,14,IF(EXACT(M41,$A$16)=TRUE,15,IF(EXACT(M41,$A$17)=TRUE,16,IF(EXACT(M41,$A$18)=TRUE,17,IF(EXACT(M41,$A$19)=TRUE,18,IF(EXACT(M41,$A$20)=TRUE,19,IF(EXACT(M41,$A$21)=TRUE,20,IF(EXACT(M41,$A$22)=TRUE,21,IF(EXACT(M41,$A$23)=TRUE,22,IF(EXACT(M41,$A$24)=TRUE,23,IF(EXACT(M41,$A$25)=TRUE,24,IF(EXACT(M41,$A$26)=TRUE,25,IF(EXACT(M41,$A$27)=TRUE,26,IF(EXACT(M41,$A$28)=TRUE,27,IF(EXACT(M41,$A$29)=TRUE,28,IF(EXACT(M41,$A$30)=TRUE,29,IF(EXACT(M41,$A$31)=TRUE,30,IF(EXACT(M41,$A$32)=TRUE,31,IF(EXACT(M41,$A$33)=TRUE,32,IF(EXACT(M41,$A$34)=TRUE,33,IF(EXACT(M41,$A$35)=TRUE,34,IF(EXACT(M41,$A$36)=TRUE,35,IF(EXACT(M41,$A$37)=TRUE,36,IF(EXACT(M41,$A$38)=TRUE,37,IF(EXACT(M41,$A$39)=TRUE,38,IF(EXACT(M41,$A$40)=TRUE,39,IF(EXACT(M41,$A$41)=TRUE,40,IF(EXACT(M41,$A$42)=TRUE,41,IF(EXACT(M41,$A$43)=TRUE,42,IF(EXACT(M41,$A$44)=TRUE,43,IF(EXACT(M41,$A$45)=TRUE,44,IF(EXACT(M41,$A$46)=TRUE,45,IF(EXACT(M41,$A$47)=TRUE,46,IF(EXACT(M41,$A$48)=TRUE,47,IF(EXACT(M41,$A$49)=TRUE,48,IF(EXACT(M41,$A$50)=TRUE,49,IF(EXACT(M41,$A$51)=TRUE,50,IF(EXACT(M41,$A$52)=TRUE,51,IF(EXACT(M41,$A$53)=TRUE,52,IF(EXACT(M41,$A$54)=TRUE,53,IF(EXACT(M41,$A$55)=TRUE,54,IF(EXACT(M41,$A$56)=TRUE,55,IF(EXACT(M41,$A$57)=TRUE,56,IF(EXACT(M41,$A$58)=TRUE,57,IF(EXACT(M41,$A$59)=TRUE,58,IF(EXACT(M41,$A$60)=TRUE,59,IF(EXACT(M41,$A$61)=TRUE,60,IF(EXACT(M41,$A$62)=TRUE,61))))))))))))))))))))))))))))))))))))))))))))))))))))))))))))))*61^$L41</f>
        <v>3111</v>
      </c>
      <c r="Y41" t="str" cm="1">
        <f t="array" ref="Y41">IF($F41="砲玉",MIN(($G41-Z:Z)^2+($H41-AA:AA)^2+($I41-AB:AB)^2)*X$8+MIN((($H$2-$H41)+AC:AC)^2+(($I$2-$I41)+AD:AD)^2)*X$10+1000*X$18,"")</f>
        <v/>
      </c>
      <c r="AF41" t="str" cm="1">
        <f t="array" ref="AF41">IF($F41="薙玉",MIN(($G41-AG:AG)^2+($H41-AH:AH)^2+($I41-AI:AI)^2)*AE$8+MIN((($H$2-$H41)+AJ:AJ)^2+(($I$2-$I41)+AK:AK)^2)*AE$10+1000*AE$18,"")</f>
        <v/>
      </c>
      <c r="AM41" t="str" cm="1">
        <f t="array" ref="AM41">IF($F41="壁玉",MIN(($G41-AN:AN)^2+($H41-AO:AO)^2+($I41-AP:AP)^2)*AL$8+MIN((($H$2-$H41)+AQ:AQ)^2+(($I$2-$I41)+AR:AR)^2)*AL$10+1000*AL$18,"")</f>
        <v/>
      </c>
      <c r="AT41" t="str" cm="1">
        <f t="array" ref="AT41">IF($F41="弩玉",MIN(($G41-AU:AU)^2+($H41-AV:AV)^2+($I41-AW:AW)^2)*AS$8+MIN((($H$2-$H41)+AX:AX)^2+(($I$2-$I41)+AY:AY)^2)*AS$10+1000*AS$18,"")</f>
        <v/>
      </c>
      <c r="BA41" t="str" cm="1">
        <f t="array" ref="BA41">IF($F41="ジェット",MIN(($G41-BB:BB)^2+($H41-BC:BC)^2+($I41-BD:BD)^2)*AZ$8+MIN((($H$2-$H41)+BE:BE)^2+(($I$2-$I41)+BF:BF)^2)*AZ$10+1000*AZ$18,"")</f>
        <v/>
      </c>
      <c r="BH41" t="str" cm="1">
        <f t="array" ref="BH41">IF($F41="導玉",MIN(($G41-BI:BI)^2+($H41-BJ:BJ)^2+($I41-BK:BK)^2)*BG$8+MIN((($H$2-$H41)+BL:BL)^2+(($I$2-$I41)+BM:BM)^2)*BG$10+1000*BG$18,"")</f>
        <v/>
      </c>
      <c r="BO41" t="str" cm="1">
        <f t="array" ref="BO41">IF($F41="木壁",MIN(($G41-BP:BP)^2+($H41-BQ:BQ)^2+($I41-BR:BR)^2)*BN$8+MIN((($H$2-$H41)+BS:BS)^2+(($I$2-$I41)+BT:BT)^2)*BN$10+1000*BN$18,"")</f>
        <v/>
      </c>
      <c r="BV41" t="str" cm="1">
        <f t="array" ref="BV41">IF($F41="遠壁",MIN(($G41-BW:BW)^2+($H41-BX:BX)^2+($I41-BY:BY)^2)*BU$8+MIN((($H$2-$H41)+BZ:BZ)^2+(($I$2-$I41)+CA:CA)^2)*BU$10+1000*BU$18,"")</f>
        <v/>
      </c>
      <c r="CC41" t="str" cm="1">
        <f t="array" ref="CC41">IF($F41="魔玉",MIN(($G41-CD:CD)^2+($H41-CE:CE)^2+($I41-CF:CF)^2)*CB$8+MIN((($H$2-$H41)+CG:CG)^2+(($I$2-$I41)+CH:CH)^2)*CB$10+1000*CB$18,"")</f>
        <v/>
      </c>
      <c r="CJ41" t="str" cm="1">
        <f t="array" ref="CJ41">IF($F41="核玉",MIN(($G41-CK:CK)^2+($H41-CL:CL)^2+($I41-CM:CM)^2)*CI$8+MIN((($H$2-$H41)+CN:CN)^2+(($I$2-$I41)+CO:CO)^2)*CI$10+1000*CI$18,"")</f>
        <v/>
      </c>
      <c r="CQ41" t="str" cm="1">
        <f t="array" ref="CQ41">IF($F41="癒玉",MIN(($G41-CR:CR)^2+($H41-CS:CS)^2+($I41-CT:CT)^2)*CP$8+MIN((($H$2-$H41)+CU:CU)^2+(($I$2-$I41)+CV:CV)^2)*CP$10+1000*CP$18,"")</f>
        <v/>
      </c>
      <c r="CX41" t="str" cm="1">
        <f t="array" ref="CX41">IF($F41="盾玉",MIN(($G41-CY:CY)^2+($H41-CZ:CZ)^2+($I41-DA:DA)^2)*CW$8+MIN((($H$2-$H41)+DB:DB)^2+(($I$2-$I41)+DC:DC)^2)*CW$10+1000*CW$18,"")</f>
        <v/>
      </c>
      <c r="DE41" t="str" cm="1">
        <f t="array" ref="DE41">IF($F41="射玉",MIN(($G41-DF:DF)^2+($H41-DG:DG)^2+($I41-DH:DH)^2)*DD$8+MIN((($H$2-$H41)+DI:DI)^2+(($I$2-$I41)+DJ:DJ)^2)*DD$10+1000*DD$18,"")</f>
        <v/>
      </c>
      <c r="DL41" t="str" cm="1">
        <f t="array" ref="DL41">IF($F41="近壁",MIN(($G41-DM:DM)^2+($H41-DN:DN)^2+($I41-DO:DO)^2)*DK$8+MIN((($H$2-$H41)+DP:DP)^2+(($I$2-$I41)+DQ:DQ)^2)*DK$10+1000*DK$18,"")</f>
        <v/>
      </c>
      <c r="DS41" t="str" cm="1">
        <f t="array" ref="DS41">IF($F41="忍玉",MIN(($G41-DT:DT)^2+($H41-DU:DU)^2+($I41-DV:DV)^2)*DR$8+MIN((($H$2-$H41)+DW:DW)^2+(($I$2-$I41)+DX:DX)^2)*DR$10+1000*DR$18,"")</f>
        <v/>
      </c>
      <c r="DZ41" t="str" cm="1">
        <f t="array" ref="DZ41">IF($F41="界玉",MIN(($G41-EA:EA)^2+($H41-EB:EB)^2+($I41-EC:EC)^2)*DY$8+MIN((($H$2-$H41)+ED:ED)^2+(($I$2-$I41)+EE:EE)^2)*DY$10+1000*DY$18,"")</f>
        <v/>
      </c>
      <c r="EG41" t="str" cm="1">
        <f t="array" ref="EG41">IF($F41="戦玉",MIN(($G41-EH:EH)^2+($H41-EI:EI)^2+($I41-EJ:EJ)^2)*EF$8+MIN((($H$2-$H41)+EK:EK)^2+(($I$2-$I41)+EL:EL)^2)*EF$10+1000*EF$18,"")</f>
        <v/>
      </c>
      <c r="EN41" t="str" cm="1">
        <f t="array" ref="EN41">IF($F41="弓玉",MIN(($G41-EO:EO)^2+($H41-EP:EP)^2+($I41-EQ:EQ)^2)*EM$8+MIN((($H$2-$H41)+ER:ER)^2+(($I$2-$I41)+ES:ES)^2)*EM$10+1000*EM$18,"")</f>
        <v/>
      </c>
      <c r="EU41" t="str" cm="1">
        <f t="array" ref="EU41">IF($F41="散玉",MIN(($G41-EV:EV)^2+($H41-EW:EW)^2+($I41-EX:EX)^2)*ET$8+MIN((($H$2-$H41)+EY:EY)^2+(($I$2-$I41)+EZ:EZ)^2)*ET$10+1000*ET$18,"")</f>
        <v/>
      </c>
      <c r="FB41" t="str" cm="1">
        <f t="array" ref="FB41">IF($F41="的玉",MIN(($G41-FC:FC)^2+($H41-FD:FD)^2+($I41-FE:FE)^2)*FA$8+MIN((($H$2-$H41)+FF:FF)^2+(($I$2-$I41)+FG:FG)^2)*FA$10+1000*FA$18,"")</f>
        <v/>
      </c>
      <c r="FI41" t="str" cm="1">
        <f t="array" ref="FI41">IF($F41="撃玉",MIN(($G41-FJ:FJ)^2+($H41-FK:FK)^2+($I41-FL:FL)^2)*FH$8+MIN((($H$2-$H41)+FM:FM)^2+(($I$2-$I41)+FN:FN)^2)*FH$10+1000*FH$18,"")</f>
        <v/>
      </c>
      <c r="FP41" t="str" cm="1">
        <f t="array" ref="FP41">IF($F41="槍玉",MIN(($G41-FQ:FQ)^2+($H41-FR:FR)^2+($I41-FS:FS)^2)*FO$8+MIN((($H$2-$H41)+FT:FT)^2+(($I$2-$I41)+FU:FU)^2)*FO$10+1000*FO$18,"")</f>
        <v/>
      </c>
      <c r="FW41" t="str" cm="1">
        <f t="array" ref="FW41">IF($F41="査玉",MIN(($G41-FX:FX)^2+($H41-FY:FY)^2+($I41-FZ:FZ)^2)*FV$8+MIN((($H$2-$H41)+GA:GA)^2+(($I$2-$I41)+GB:GB)^2)*FV$10+1000*FV$18,"")</f>
        <v/>
      </c>
      <c r="GD41" t="str" cm="1">
        <f t="array" ref="GD41">IF($F41="タゲ壁",MIN(($G41-GE:GE)^2+($H41-GF:GF)^2+($I41-GG:GG)^2)*GC$8+MIN((($H$2-$H41)+GH:GH)^2+(($I$2-$I41)+GI:GI)^2)*GC$10+1000*GC$18,"")</f>
        <v/>
      </c>
      <c r="GK41" t="str" cm="1">
        <f t="array" ref="GK41">IF($F41="迎玉",MIN(($G41-GL:GL)^2+($H41-GM:GM)^2+($I41-GN:GN)^2)*GJ$8+MIN((($H$2-$H41)+GO:GO)^2+(($I$2-$I41)+GP:GP)^2)*GJ$10+1000*GJ$18,"")</f>
        <v/>
      </c>
      <c r="GR41" t="str" cm="1">
        <f t="array" ref="GR41">IF($F41="紙壁",MIN(($G41-GS:GS)^2+($H41-GT:GT)^2+($I41-GU:GU)^2)*GQ$8+MIN((($H$2-$H41)+GV:GV)^2+(($I$2-$I41)+GW:GW)^2)*GQ$10+1000*GQ$18,"")</f>
        <v/>
      </c>
      <c r="GY41" t="str" cm="1">
        <f t="array" ref="GY41">IF($F41="聖玉",MIN(($G41-GZ:GZ)^2+($H41-HA:HA)^2+($I41-HB:HB)^2)*GX$8+MIN((($H$2-$H41)+HC:HC)^2+(($I$2-$I41)+HD:HD)^2)*GX$10+1000*GX$18,"")</f>
        <v/>
      </c>
      <c r="HF41" t="str" cm="1">
        <f t="array" ref="HF41">IF($F41="ターボ",MIN(($G41-HG:HG)^2+($H41-HH:HH)^2+($I41-HI:HI)^2)*HE$8+MIN((($H$2-$H41)+HJ:HJ)^2+(($I$2-$I41)+HK:HK)^2)*HE$10+10000,"")</f>
        <v/>
      </c>
      <c r="HM41" t="str" cm="1">
        <f t="array" ref="HM41">IF($F41="采玉",MIN(($G41-HN:HN)^2+($H41-HO:HO)^2+($I41-HP:HP)^2)*HL$8+MIN((($H$2-$H41)+HQ:HQ)^2+(($I$2-$I41)+HR:HR)^2)*HL$10+1000*HL$18,"")</f>
        <v/>
      </c>
      <c r="HT41" t="str" cm="1">
        <f t="array" ref="HT41">IF($F41="繕玉",MIN(($G41-HU:HU)^2+($H41-HV:HV)^2+($I41-HW:HW)^2)*HS$8+MIN((($H$2-$H41)+HX:HX)^2+(($I$2-$I41)+HY:HY)^2)*HS$10+1000*HS$18,"")</f>
        <v/>
      </c>
      <c r="IA41" t="str" cm="1">
        <f t="array" ref="IA41">IF($F41="贄玉",MIN(($G41-IB:IB)^2+($H41-IC:IC)^2+($I41-ID:ID)^2)*HZ$8+MIN((($H$2-$H41)+IE:IE)^2+(($I$2-$I41)+IF:IF)^2)*HZ$10+1000*HZ$18,"")</f>
        <v/>
      </c>
      <c r="IH41" t="str" cm="1">
        <f t="array" ref="IH41">IF($F41="弾玉",MIN(($G41-II:II)^2+($H41-IJ:IJ)^2+($I41-IK:IK)^2)*IG$8+MIN((($H$2-$H41)+IL:IL)^2+(($I$2-$I41)+IM:IM)^2)*IG$10+1000*IG$18,"")</f>
        <v/>
      </c>
      <c r="IO41" t="str" cm="1">
        <f t="array" ref="IO41">IF($F41="石壁",MIN(($G41-IP:IP)^2+($H41-IQ:IQ)^2+($I41-IR:IR)^2)*IN$8+MIN((($H$2-$H41)+IS:IS)^2+(($I$2-$I41)+IT:IT)^2)*IN$10+1000*IN$18,"")</f>
        <v/>
      </c>
    </row>
    <row r="42" spans="1:249" x14ac:dyDescent="0.55000000000000004">
      <c r="A42" t="s">
        <v>31</v>
      </c>
      <c r="F42" s="1" t="b" cm="1">
        <f t="array" ref="F42">INDEX(N:N,ROW()*6-11)</f>
        <v>0</v>
      </c>
      <c r="G42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42" s="1">
        <f>ROUND((RIGHT((SUM(INDEX($N:$N,ROW()*6-10):INDEX($N:$N,ROW()*6-6))-16020),6)-RIGHT((SUM(INDEX($N:$N,ROW()*6-10):INDEX($N:$N,ROW()*6-6))-16020),3))/1000,3)</f>
        <v>-16.04</v>
      </c>
      <c r="I42" s="1">
        <f>ROUND((RIGHT((SUM(INDEX($N:$N,ROW()*6-10):INDEX($N:$N,ROW()*6-6))-16020),3)),3)</f>
        <v>20</v>
      </c>
      <c r="K42">
        <v>42</v>
      </c>
      <c r="L42">
        <f t="shared" si="1"/>
        <v>0</v>
      </c>
      <c r="M42" t="str">
        <f t="shared" si="0"/>
        <v>B</v>
      </c>
      <c r="N42">
        <f>IF(EXACT(M42,$A$1)=TRUE,0,IF(EXACT(M42,$A$2)=TRUE,1,IF(EXACT(M42,$A$3)=TRUE,2,IF(EXACT(M42,$A$4)=TRUE,3,IF(EXACT(M42,$A$5)=TRUE,4,IF(EXACT(M42,$A$6)=TRUE,5,IF(EXACT(M42,$A$7)=TRUE,6,IF(EXACT(M42,$A$8)=TRUE,7,IF(EXACT(M42,$A$9)=TRUE,8,IF(EXACT(M42,$A$10)=TRUE,9,IF(EXACT(M42,$A$11)=TRUE,10,IF(EXACT(M42,$A$12)=TRUE,11,IF(EXACT(M42,$A$13)=TRUE,12,IF(EXACT(M42,$A$14)=TRUE,13,IF(EXACT(M42,$A$15)=TRUE,14,IF(EXACT(M42,$A$16)=TRUE,15,IF(EXACT(M42,$A$17)=TRUE,16,IF(EXACT(M42,$A$18)=TRUE,17,IF(EXACT(M42,$A$19)=TRUE,18,IF(EXACT(M42,$A$20)=TRUE,19,IF(EXACT(M42,$A$21)=TRUE,20,IF(EXACT(M42,$A$22)=TRUE,21,IF(EXACT(M42,$A$23)=TRUE,22,IF(EXACT(M42,$A$24)=TRUE,23,IF(EXACT(M42,$A$25)=TRUE,24,IF(EXACT(M42,$A$26)=TRUE,25,IF(EXACT(M42,$A$27)=TRUE,26,IF(EXACT(M42,$A$28)=TRUE,27,IF(EXACT(M42,$A$29)=TRUE,28,IF(EXACT(M42,$A$30)=TRUE,29,IF(EXACT(M42,$A$31)=TRUE,30,IF(EXACT(M42,$A$32)=TRUE,31,IF(EXACT(M42,$A$33)=TRUE,32,IF(EXACT(M42,$A$34)=TRUE,33,IF(EXACT(M42,$A$35)=TRUE,34,IF(EXACT(M42,$A$36)=TRUE,35,IF(EXACT(M42,$A$37)=TRUE,36,IF(EXACT(M42,$A$38)=TRUE,37,IF(EXACT(M42,$A$39)=TRUE,38,IF(EXACT(M42,$A$40)=TRUE,39,IF(EXACT(M42,$A$41)=TRUE,40,IF(EXACT(M42,$A$42)=TRUE,41,IF(EXACT(M42,$A$43)=TRUE,42,IF(EXACT(M42,$A$44)=TRUE,43,IF(EXACT(M42,$A$45)=TRUE,44,IF(EXACT(M42,$A$46)=TRUE,45,IF(EXACT(M42,$A$47)=TRUE,46,IF(EXACT(M42,$A$48)=TRUE,47,IF(EXACT(M42,$A$49)=TRUE,48,IF(EXACT(M42,$A$50)=TRUE,49,IF(EXACT(M42,$A$51)=TRUE,50,IF(EXACT(M42,$A$52)=TRUE,51,IF(EXACT(M42,$A$53)=TRUE,52,IF(EXACT(M42,$A$54)=TRUE,53,IF(EXACT(M42,$A$55)=TRUE,54,IF(EXACT(M42,$A$56)=TRUE,55,IF(EXACT(M42,$A$57)=TRUE,56,IF(EXACT(M42,$A$58)=TRUE,57,IF(EXACT(M42,$A$59)=TRUE,58,IF(EXACT(M42,$A$60)=TRUE,59,IF(EXACT(M42,$A$61)=TRUE,60,IF(EXACT(M42,$A$62)=TRUE,61))))))))))))))))))))))))))))))))))))))))))))))))))))))))))))))*61^$L42</f>
        <v>37</v>
      </c>
      <c r="Y42" t="str" cm="1">
        <f t="array" ref="Y42">IF($F42="砲玉",MIN(($G42-Z:Z)^2+($H42-AA:AA)^2+($I42-AB:AB)^2)*X$8+MIN((($H$2-$H42)+AC:AC)^2+(($I$2-$I42)+AD:AD)^2)*X$10+1000*X$18,"")</f>
        <v/>
      </c>
      <c r="AF42" t="str" cm="1">
        <f t="array" ref="AF42">IF($F42="薙玉",MIN(($G42-AG:AG)^2+($H42-AH:AH)^2+($I42-AI:AI)^2)*AE$8+MIN((($H$2-$H42)+AJ:AJ)^2+(($I$2-$I42)+AK:AK)^2)*AE$10+1000*AE$18,"")</f>
        <v/>
      </c>
      <c r="AM42" t="str" cm="1">
        <f t="array" ref="AM42">IF($F42="壁玉",MIN(($G42-AN:AN)^2+($H42-AO:AO)^2+($I42-AP:AP)^2)*AL$8+MIN((($H$2-$H42)+AQ:AQ)^2+(($I$2-$I42)+AR:AR)^2)*AL$10+1000*AL$18,"")</f>
        <v/>
      </c>
      <c r="AT42" t="str" cm="1">
        <f t="array" ref="AT42">IF($F42="弩玉",MIN(($G42-AU:AU)^2+($H42-AV:AV)^2+($I42-AW:AW)^2)*AS$8+MIN((($H$2-$H42)+AX:AX)^2+(($I$2-$I42)+AY:AY)^2)*AS$10+1000*AS$18,"")</f>
        <v/>
      </c>
      <c r="BA42" t="str" cm="1">
        <f t="array" ref="BA42">IF($F42="ジェット",MIN(($G42-BB:BB)^2+($H42-BC:BC)^2+($I42-BD:BD)^2)*AZ$8+MIN((($H$2-$H42)+BE:BE)^2+(($I$2-$I42)+BF:BF)^2)*AZ$10+1000*AZ$18,"")</f>
        <v/>
      </c>
      <c r="BH42" t="str" cm="1">
        <f t="array" ref="BH42">IF($F42="導玉",MIN(($G42-BI:BI)^2+($H42-BJ:BJ)^2+($I42-BK:BK)^2)*BG$8+MIN((($H$2-$H42)+BL:BL)^2+(($I$2-$I42)+BM:BM)^2)*BG$10+1000*BG$18,"")</f>
        <v/>
      </c>
      <c r="BO42" t="str" cm="1">
        <f t="array" ref="BO42">IF($F42="木壁",MIN(($G42-BP:BP)^2+($H42-BQ:BQ)^2+($I42-BR:BR)^2)*BN$8+MIN((($H$2-$H42)+BS:BS)^2+(($I$2-$I42)+BT:BT)^2)*BN$10+1000*BN$18,"")</f>
        <v/>
      </c>
      <c r="BV42" t="str" cm="1">
        <f t="array" ref="BV42">IF($F42="遠壁",MIN(($G42-BW:BW)^2+($H42-BX:BX)^2+($I42-BY:BY)^2)*BU$8+MIN((($H$2-$H42)+BZ:BZ)^2+(($I$2-$I42)+CA:CA)^2)*BU$10+1000*BU$18,"")</f>
        <v/>
      </c>
      <c r="CC42" t="str" cm="1">
        <f t="array" ref="CC42">IF($F42="魔玉",MIN(($G42-CD:CD)^2+($H42-CE:CE)^2+($I42-CF:CF)^2)*CB$8+MIN((($H$2-$H42)+CG:CG)^2+(($I$2-$I42)+CH:CH)^2)*CB$10+1000*CB$18,"")</f>
        <v/>
      </c>
      <c r="CJ42" t="str" cm="1">
        <f t="array" ref="CJ42">IF($F42="核玉",MIN(($G42-CK:CK)^2+($H42-CL:CL)^2+($I42-CM:CM)^2)*CI$8+MIN((($H$2-$H42)+CN:CN)^2+(($I$2-$I42)+CO:CO)^2)*CI$10+1000*CI$18,"")</f>
        <v/>
      </c>
      <c r="CQ42" t="str" cm="1">
        <f t="array" ref="CQ42">IF($F42="癒玉",MIN(($G42-CR:CR)^2+($H42-CS:CS)^2+($I42-CT:CT)^2)*CP$8+MIN((($H$2-$H42)+CU:CU)^2+(($I$2-$I42)+CV:CV)^2)*CP$10+1000*CP$18,"")</f>
        <v/>
      </c>
      <c r="CX42" t="str" cm="1">
        <f t="array" ref="CX42">IF($F42="盾玉",MIN(($G42-CY:CY)^2+($H42-CZ:CZ)^2+($I42-DA:DA)^2)*CW$8+MIN((($H$2-$H42)+DB:DB)^2+(($I$2-$I42)+DC:DC)^2)*CW$10+1000*CW$18,"")</f>
        <v/>
      </c>
      <c r="DE42" t="str" cm="1">
        <f t="array" ref="DE42">IF($F42="射玉",MIN(($G42-DF:DF)^2+($H42-DG:DG)^2+($I42-DH:DH)^2)*DD$8+MIN((($H$2-$H42)+DI:DI)^2+(($I$2-$I42)+DJ:DJ)^2)*DD$10+1000*DD$18,"")</f>
        <v/>
      </c>
      <c r="DL42" t="str" cm="1">
        <f t="array" ref="DL42">IF($F42="近壁",MIN(($G42-DM:DM)^2+($H42-DN:DN)^2+($I42-DO:DO)^2)*DK$8+MIN((($H$2-$H42)+DP:DP)^2+(($I$2-$I42)+DQ:DQ)^2)*DK$10+1000*DK$18,"")</f>
        <v/>
      </c>
      <c r="DS42" t="str" cm="1">
        <f t="array" ref="DS42">IF($F42="忍玉",MIN(($G42-DT:DT)^2+($H42-DU:DU)^2+($I42-DV:DV)^2)*DR$8+MIN((($H$2-$H42)+DW:DW)^2+(($I$2-$I42)+DX:DX)^2)*DR$10+1000*DR$18,"")</f>
        <v/>
      </c>
      <c r="DZ42" t="str" cm="1">
        <f t="array" ref="DZ42">IF($F42="界玉",MIN(($G42-EA:EA)^2+($H42-EB:EB)^2+($I42-EC:EC)^2)*DY$8+MIN((($H$2-$H42)+ED:ED)^2+(($I$2-$I42)+EE:EE)^2)*DY$10+1000*DY$18,"")</f>
        <v/>
      </c>
      <c r="EG42" t="str" cm="1">
        <f t="array" ref="EG42">IF($F42="戦玉",MIN(($G42-EH:EH)^2+($H42-EI:EI)^2+($I42-EJ:EJ)^2)*EF$8+MIN((($H$2-$H42)+EK:EK)^2+(($I$2-$I42)+EL:EL)^2)*EF$10+1000*EF$18,"")</f>
        <v/>
      </c>
      <c r="EN42" t="str" cm="1">
        <f t="array" ref="EN42">IF($F42="弓玉",MIN(($G42-EO:EO)^2+($H42-EP:EP)^2+($I42-EQ:EQ)^2)*EM$8+MIN((($H$2-$H42)+ER:ER)^2+(($I$2-$I42)+ES:ES)^2)*EM$10+1000*EM$18,"")</f>
        <v/>
      </c>
      <c r="EU42" t="str" cm="1">
        <f t="array" ref="EU42">IF($F42="散玉",MIN(($G42-EV:EV)^2+($H42-EW:EW)^2+($I42-EX:EX)^2)*ET$8+MIN((($H$2-$H42)+EY:EY)^2+(($I$2-$I42)+EZ:EZ)^2)*ET$10+1000*ET$18,"")</f>
        <v/>
      </c>
      <c r="FB42" t="str" cm="1">
        <f t="array" ref="FB42">IF($F42="的玉",MIN(($G42-FC:FC)^2+($H42-FD:FD)^2+($I42-FE:FE)^2)*FA$8+MIN((($H$2-$H42)+FF:FF)^2+(($I$2-$I42)+FG:FG)^2)*FA$10+1000*FA$18,"")</f>
        <v/>
      </c>
      <c r="FI42" t="str" cm="1">
        <f t="array" ref="FI42">IF($F42="撃玉",MIN(($G42-FJ:FJ)^2+($H42-FK:FK)^2+($I42-FL:FL)^2)*FH$8+MIN((($H$2-$H42)+FM:FM)^2+(($I$2-$I42)+FN:FN)^2)*FH$10+1000*FH$18,"")</f>
        <v/>
      </c>
      <c r="FP42" t="str" cm="1">
        <f t="array" ref="FP42">IF($F42="槍玉",MIN(($G42-FQ:FQ)^2+($H42-FR:FR)^2+($I42-FS:FS)^2)*FO$8+MIN((($H$2-$H42)+FT:FT)^2+(($I$2-$I42)+FU:FU)^2)*FO$10+1000*FO$18,"")</f>
        <v/>
      </c>
      <c r="FW42" t="str" cm="1">
        <f t="array" ref="FW42">IF($F42="査玉",MIN(($G42-FX:FX)^2+($H42-FY:FY)^2+($I42-FZ:FZ)^2)*FV$8+MIN((($H$2-$H42)+GA:GA)^2+(($I$2-$I42)+GB:GB)^2)*FV$10+1000*FV$18,"")</f>
        <v/>
      </c>
      <c r="GD42" t="str" cm="1">
        <f t="array" ref="GD42">IF($F42="タゲ壁",MIN(($G42-GE:GE)^2+($H42-GF:GF)^2+($I42-GG:GG)^2)*GC$8+MIN((($H$2-$H42)+GH:GH)^2+(($I$2-$I42)+GI:GI)^2)*GC$10+1000*GC$18,"")</f>
        <v/>
      </c>
      <c r="GK42" t="str" cm="1">
        <f t="array" ref="GK42">IF($F42="迎玉",MIN(($G42-GL:GL)^2+($H42-GM:GM)^2+($I42-GN:GN)^2)*GJ$8+MIN((($H$2-$H42)+GO:GO)^2+(($I$2-$I42)+GP:GP)^2)*GJ$10+1000*GJ$18,"")</f>
        <v/>
      </c>
      <c r="GR42" t="str" cm="1">
        <f t="array" ref="GR42">IF($F42="紙壁",MIN(($G42-GS:GS)^2+($H42-GT:GT)^2+($I42-GU:GU)^2)*GQ$8+MIN((($H$2-$H42)+GV:GV)^2+(($I$2-$I42)+GW:GW)^2)*GQ$10+1000*GQ$18,"")</f>
        <v/>
      </c>
      <c r="GY42" t="str" cm="1">
        <f t="array" ref="GY42">IF($F42="聖玉",MIN(($G42-GZ:GZ)^2+($H42-HA:HA)^2+($I42-HB:HB)^2)*GX$8+MIN((($H$2-$H42)+HC:HC)^2+(($I$2-$I42)+HD:HD)^2)*GX$10+1000*GX$18,"")</f>
        <v/>
      </c>
      <c r="HF42" t="str" cm="1">
        <f t="array" ref="HF42">IF($F42="ターボ",MIN(($G42-HG:HG)^2+($H42-HH:HH)^2+($I42-HI:HI)^2)*HE$8+MIN((($H$2-$H42)+HJ:HJ)^2+(($I$2-$I42)+HK:HK)^2)*HE$10+10000,"")</f>
        <v/>
      </c>
      <c r="HM42" t="str" cm="1">
        <f t="array" ref="HM42">IF($F42="采玉",MIN(($G42-HN:HN)^2+($H42-HO:HO)^2+($I42-HP:HP)^2)*HL$8+MIN((($H$2-$H42)+HQ:HQ)^2+(($I$2-$I42)+HR:HR)^2)*HL$10+1000*HL$18,"")</f>
        <v/>
      </c>
      <c r="HT42" t="str" cm="1">
        <f t="array" ref="HT42">IF($F42="繕玉",MIN(($G42-HU:HU)^2+($H42-HV:HV)^2+($I42-HW:HW)^2)*HS$8+MIN((($H$2-$H42)+HX:HX)^2+(($I$2-$I42)+HY:HY)^2)*HS$10+1000*HS$18,"")</f>
        <v/>
      </c>
      <c r="IA42" t="str" cm="1">
        <f t="array" ref="IA42">IF($F42="贄玉",MIN(($G42-IB:IB)^2+($H42-IC:IC)^2+($I42-ID:ID)^2)*HZ$8+MIN((($H$2-$H42)+IE:IE)^2+(($I$2-$I42)+IF:IF)^2)*HZ$10+1000*HZ$18,"")</f>
        <v/>
      </c>
      <c r="IH42" t="str" cm="1">
        <f t="array" ref="IH42">IF($F42="弾玉",MIN(($G42-II:II)^2+($H42-IJ:IJ)^2+($I42-IK:IK)^2)*IG$8+MIN((($H$2-$H42)+IL:IL)^2+(($I$2-$I42)+IM:IM)^2)*IG$10+1000*IG$18,"")</f>
        <v/>
      </c>
      <c r="IO42" t="str" cm="1">
        <f t="array" ref="IO42">IF($F42="石壁",MIN(($G42-IP:IP)^2+($H42-IQ:IQ)^2+($I42-IR:IR)^2)*IN$8+MIN((($H$2-$H42)+IS:IS)^2+(($I$2-$I42)+IT:IT)^2)*IN$10+1000*IN$18,"")</f>
        <v/>
      </c>
    </row>
    <row r="43" spans="1:249" x14ac:dyDescent="0.55000000000000004">
      <c r="A43" t="s">
        <v>32</v>
      </c>
      <c r="F43" s="1" t="b" cm="1">
        <f t="array" ref="F43">INDEX(N:N,ROW()*6-11)</f>
        <v>0</v>
      </c>
      <c r="G43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43" s="1">
        <f>ROUND((RIGHT((SUM(INDEX($N:$N,ROW()*6-10):INDEX($N:$N,ROW()*6-6))-16020),6)-RIGHT((SUM(INDEX($N:$N,ROW()*6-10):INDEX($N:$N,ROW()*6-6))-16020),3))/1000,3)</f>
        <v>-16.04</v>
      </c>
      <c r="I43" s="1">
        <f>ROUND((RIGHT((SUM(INDEX($N:$N,ROW()*6-10):INDEX($N:$N,ROW()*6-6))-16020),3)),3)</f>
        <v>20</v>
      </c>
      <c r="K43">
        <v>43</v>
      </c>
      <c r="L43">
        <f t="shared" si="1"/>
        <v>5</v>
      </c>
      <c r="M43" t="str">
        <f t="shared" si="0"/>
        <v>9</v>
      </c>
      <c r="N43" t="str">
        <f>IF(EXACT(M43,$A$1)=TRUE,"コア",IF(EXACT(M43,$A$2)=TRUE,"弓玉",IF(EXACT(M43,$A$3)=TRUE,"銃玉",IF(EXACT(M43,$A$4)=TRUE,"剣玉",IF(EXACT(M43,$A$5)=TRUE,"盾玉",IF(EXACT(M43,$A$6)=TRUE,"爆玉",IF(EXACT(M43,$A$7)=TRUE,"魔玉",IF(EXACT(M43,$A$8)=TRUE,"弩玉",IF(EXACT(M43,$A$9)=TRUE,"槍玉",IF(EXACT(M43,$A$10)=TRUE,"砲玉",IF(EXACT(M43,$A$11)=TRUE,"薙玉",IF(EXACT(M43,$A$12)=TRUE,"跳玉",IF(EXACT(M43,$A$13)=TRUE,"裂玉",IF(EXACT(M43,$A$14)=TRUE,"散玉",IF(EXACT(M43,$A$15)=TRUE,"狙玉",IF(EXACT(M43,$A$16)=TRUE,"浮玉",IF(EXACT(M43,$A$17)=TRUE,"導玉",IF(EXACT(M43,$A$18)=TRUE,"繕玉",IF(EXACT(M43,$A$19)=TRUE,"癒玉",IF(EXACT(M43,$A$20)=TRUE,"壁玉",IF(EXACT(M43,$A$21)=TRUE,"飛玉",IF(EXACT(M43,$A$22)=TRUE,"戦玉",IF(EXACT(M43,$A$23)=TRUE,"機玉",IF(EXACT(M43,$A$24)=TRUE,"変玉",IF(EXACT(M43,$A$25)=TRUE,"界玉",IF(EXACT(M43,$A$26)=TRUE,"木壁",IF(EXACT(M43,$A$27)=TRUE,"石壁",IF(EXACT(M43,$A$28)=TRUE,"紙壁",IF(EXACT(M43,$A$29)=TRUE,"鉄壁",IF(EXACT(M43,$A$30)=TRUE,"ジェット",IF(EXACT(M43,$A$31)=TRUE,"ターボ",IF(EXACT(M43,$A$32)=TRUE,"骨玉",IF(EXACT(M43,$A$33)=TRUE,"撃玉",IF(EXACT(M43,$A$34)=TRUE,"弾玉",IF(EXACT(M43,$A$35)=TRUE,"聖玉",IF(EXACT(M43,$A$36)=TRUE,"忍玉",IF(EXACT(M43,$A$37)=TRUE,"障玉",IF(EXACT(M43,$A$38)=TRUE,"花玉",IF(EXACT(M43,$A$39)=TRUE,"反玉",IF(EXACT(M43,$A$40)=TRUE,"押玉",IF(EXACT(M43,$A$41)=TRUE,"迎玉",IF(EXACT(M43,$A$42)=TRUE,"贄玉",IF(EXACT(M43,$A$43)=TRUE,"的玉",IF(EXACT(M43,$A$44)=TRUE,"墜玉",IF(EXACT(M43,$A$45)=TRUE,"箱玉",IF(EXACT(M43,$A$46)=TRUE,"闇玉",IF(EXACT(M43,$A$47)=TRUE,"旋玉",IF(EXACT(M43,$A$48)=TRUE,"采玉",IF(EXACT(M43,$A$49)=TRUE,"騎玉",IF(EXACT(M43,$A$50)=TRUE,"核玉",IF(EXACT(M43,$A$51)=TRUE,"射玉",IF(EXACT(M43,$A$52)=TRUE,"星玉",IF(EXACT(M43,$A$53)=TRUE,"梱玉",IF(EXACT(M43,$A$54)=TRUE,"貫玉",IF(EXACT(M43,$A$55)=TRUE,"査玉",IF(EXACT(M43,$A$56)=TRUE,"近壁",IF(EXACT(M43,$A$57)=TRUE,"遠壁",IF(EXACT(M43,$A$58)=TRUE,"広壁",IF(EXACT(M43,$A$59)=TRUE,"狭壁",IF(EXACT(M43,$A$60)=TRUE,"タゲ壁",IF(EXACT(M43,$A$61)=TRUE,"エレ壁")))))))))))))))))))))))))))))))))))))))))))))))))))))))))))))</f>
        <v>砲玉</v>
      </c>
      <c r="Y43" t="str" cm="1">
        <f t="array" ref="Y43">IF($F43="砲玉",MIN(($G43-Z:Z)^2+($H43-AA:AA)^2+($I43-AB:AB)^2)*X$8+MIN((($H$2-$H43)+AC:AC)^2+(($I$2-$I43)+AD:AD)^2)*X$10+1000*X$18,"")</f>
        <v/>
      </c>
      <c r="AF43" t="str" cm="1">
        <f t="array" ref="AF43">IF($F43="薙玉",MIN(($G43-AG:AG)^2+($H43-AH:AH)^2+($I43-AI:AI)^2)*AE$8+MIN((($H$2-$H43)+AJ:AJ)^2+(($I$2-$I43)+AK:AK)^2)*AE$10+1000*AE$18,"")</f>
        <v/>
      </c>
      <c r="AM43" t="str" cm="1">
        <f t="array" ref="AM43">IF($F43="壁玉",MIN(($G43-AN:AN)^2+($H43-AO:AO)^2+($I43-AP:AP)^2)*AL$8+MIN((($H$2-$H43)+AQ:AQ)^2+(($I$2-$I43)+AR:AR)^2)*AL$10+1000*AL$18,"")</f>
        <v/>
      </c>
      <c r="AT43" t="str" cm="1">
        <f t="array" ref="AT43">IF($F43="弩玉",MIN(($G43-AU:AU)^2+($H43-AV:AV)^2+($I43-AW:AW)^2)*AS$8+MIN((($H$2-$H43)+AX:AX)^2+(($I$2-$I43)+AY:AY)^2)*AS$10+1000*AS$18,"")</f>
        <v/>
      </c>
      <c r="BA43" t="str" cm="1">
        <f t="array" ref="BA43">IF($F43="ジェット",MIN(($G43-BB:BB)^2+($H43-BC:BC)^2+($I43-BD:BD)^2)*AZ$8+MIN((($H$2-$H43)+BE:BE)^2+(($I$2-$I43)+BF:BF)^2)*AZ$10+1000*AZ$18,"")</f>
        <v/>
      </c>
      <c r="BH43" t="str" cm="1">
        <f t="array" ref="BH43">IF($F43="導玉",MIN(($G43-BI:BI)^2+($H43-BJ:BJ)^2+($I43-BK:BK)^2)*BG$8+MIN((($H$2-$H43)+BL:BL)^2+(($I$2-$I43)+BM:BM)^2)*BG$10+1000*BG$18,"")</f>
        <v/>
      </c>
      <c r="BO43" t="str" cm="1">
        <f t="array" ref="BO43">IF($F43="木壁",MIN(($G43-BP:BP)^2+($H43-BQ:BQ)^2+($I43-BR:BR)^2)*BN$8+MIN((($H$2-$H43)+BS:BS)^2+(($I$2-$I43)+BT:BT)^2)*BN$10+1000*BN$18,"")</f>
        <v/>
      </c>
      <c r="BV43" t="str" cm="1">
        <f t="array" ref="BV43">IF($F43="遠壁",MIN(($G43-BW:BW)^2+($H43-BX:BX)^2+($I43-BY:BY)^2)*BU$8+MIN((($H$2-$H43)+BZ:BZ)^2+(($I$2-$I43)+CA:CA)^2)*BU$10+1000*BU$18,"")</f>
        <v/>
      </c>
      <c r="CC43" t="str" cm="1">
        <f t="array" ref="CC43">IF($F43="魔玉",MIN(($G43-CD:CD)^2+($H43-CE:CE)^2+($I43-CF:CF)^2)*CB$8+MIN((($H$2-$H43)+CG:CG)^2+(($I$2-$I43)+CH:CH)^2)*CB$10+1000*CB$18,"")</f>
        <v/>
      </c>
      <c r="CJ43" t="str" cm="1">
        <f t="array" ref="CJ43">IF($F43="核玉",MIN(($G43-CK:CK)^2+($H43-CL:CL)^2+($I43-CM:CM)^2)*CI$8+MIN((($H$2-$H43)+CN:CN)^2+(($I$2-$I43)+CO:CO)^2)*CI$10+1000*CI$18,"")</f>
        <v/>
      </c>
      <c r="CQ43" t="str" cm="1">
        <f t="array" ref="CQ43">IF($F43="癒玉",MIN(($G43-CR:CR)^2+($H43-CS:CS)^2+($I43-CT:CT)^2)*CP$8+MIN((($H$2-$H43)+CU:CU)^2+(($I$2-$I43)+CV:CV)^2)*CP$10+1000*CP$18,"")</f>
        <v/>
      </c>
      <c r="CX43" t="str" cm="1">
        <f t="array" ref="CX43">IF($F43="盾玉",MIN(($G43-CY:CY)^2+($H43-CZ:CZ)^2+($I43-DA:DA)^2)*CW$8+MIN((($H$2-$H43)+DB:DB)^2+(($I$2-$I43)+DC:DC)^2)*CW$10+1000*CW$18,"")</f>
        <v/>
      </c>
      <c r="DE43" t="str" cm="1">
        <f t="array" ref="DE43">IF($F43="射玉",MIN(($G43-DF:DF)^2+($H43-DG:DG)^2+($I43-DH:DH)^2)*DD$8+MIN((($H$2-$H43)+DI:DI)^2+(($I$2-$I43)+DJ:DJ)^2)*DD$10+1000*DD$18,"")</f>
        <v/>
      </c>
      <c r="DL43" t="str" cm="1">
        <f t="array" ref="DL43">IF($F43="近壁",MIN(($G43-DM:DM)^2+($H43-DN:DN)^2+($I43-DO:DO)^2)*DK$8+MIN((($H$2-$H43)+DP:DP)^2+(($I$2-$I43)+DQ:DQ)^2)*DK$10+1000*DK$18,"")</f>
        <v/>
      </c>
      <c r="DS43" t="str" cm="1">
        <f t="array" ref="DS43">IF($F43="忍玉",MIN(($G43-DT:DT)^2+($H43-DU:DU)^2+($I43-DV:DV)^2)*DR$8+MIN((($H$2-$H43)+DW:DW)^2+(($I$2-$I43)+DX:DX)^2)*DR$10+1000*DR$18,"")</f>
        <v/>
      </c>
      <c r="DZ43" t="str" cm="1">
        <f t="array" ref="DZ43">IF($F43="界玉",MIN(($G43-EA:EA)^2+($H43-EB:EB)^2+($I43-EC:EC)^2)*DY$8+MIN((($H$2-$H43)+ED:ED)^2+(($I$2-$I43)+EE:EE)^2)*DY$10+1000*DY$18,"")</f>
        <v/>
      </c>
      <c r="EG43" t="str" cm="1">
        <f t="array" ref="EG43">IF($F43="戦玉",MIN(($G43-EH:EH)^2+($H43-EI:EI)^2+($I43-EJ:EJ)^2)*EF$8+MIN((($H$2-$H43)+EK:EK)^2+(($I$2-$I43)+EL:EL)^2)*EF$10+1000*EF$18,"")</f>
        <v/>
      </c>
      <c r="EN43" t="str" cm="1">
        <f t="array" ref="EN43">IF($F43="弓玉",MIN(($G43-EO:EO)^2+($H43-EP:EP)^2+($I43-EQ:EQ)^2)*EM$8+MIN((($H$2-$H43)+ER:ER)^2+(($I$2-$I43)+ES:ES)^2)*EM$10+1000*EM$18,"")</f>
        <v/>
      </c>
      <c r="EU43" t="str" cm="1">
        <f t="array" ref="EU43">IF($F43="散玉",MIN(($G43-EV:EV)^2+($H43-EW:EW)^2+($I43-EX:EX)^2)*ET$8+MIN((($H$2-$H43)+EY:EY)^2+(($I$2-$I43)+EZ:EZ)^2)*ET$10+1000*ET$18,"")</f>
        <v/>
      </c>
      <c r="FB43" t="str" cm="1">
        <f t="array" ref="FB43">IF($F43="的玉",MIN(($G43-FC:FC)^2+($H43-FD:FD)^2+($I43-FE:FE)^2)*FA$8+MIN((($H$2-$H43)+FF:FF)^2+(($I$2-$I43)+FG:FG)^2)*FA$10+1000*FA$18,"")</f>
        <v/>
      </c>
      <c r="FI43" t="str" cm="1">
        <f t="array" ref="FI43">IF($F43="撃玉",MIN(($G43-FJ:FJ)^2+($H43-FK:FK)^2+($I43-FL:FL)^2)*FH$8+MIN((($H$2-$H43)+FM:FM)^2+(($I$2-$I43)+FN:FN)^2)*FH$10+1000*FH$18,"")</f>
        <v/>
      </c>
      <c r="FP43" t="str" cm="1">
        <f t="array" ref="FP43">IF($F43="槍玉",MIN(($G43-FQ:FQ)^2+($H43-FR:FR)^2+($I43-FS:FS)^2)*FO$8+MIN((($H$2-$H43)+FT:FT)^2+(($I$2-$I43)+FU:FU)^2)*FO$10+1000*FO$18,"")</f>
        <v/>
      </c>
      <c r="FW43" t="str" cm="1">
        <f t="array" ref="FW43">IF($F43="査玉",MIN(($G43-FX:FX)^2+($H43-FY:FY)^2+($I43-FZ:FZ)^2)*FV$8+MIN((($H$2-$H43)+GA:GA)^2+(($I$2-$I43)+GB:GB)^2)*FV$10+1000*FV$18,"")</f>
        <v/>
      </c>
      <c r="GD43" t="str" cm="1">
        <f t="array" ref="GD43">IF($F43="タゲ壁",MIN(($G43-GE:GE)^2+($H43-GF:GF)^2+($I43-GG:GG)^2)*GC$8+MIN((($H$2-$H43)+GH:GH)^2+(($I$2-$I43)+GI:GI)^2)*GC$10+1000*GC$18,"")</f>
        <v/>
      </c>
      <c r="GK43" t="str" cm="1">
        <f t="array" ref="GK43">IF($F43="迎玉",MIN(($G43-GL:GL)^2+($H43-GM:GM)^2+($I43-GN:GN)^2)*GJ$8+MIN((($H$2-$H43)+GO:GO)^2+(($I$2-$I43)+GP:GP)^2)*GJ$10+1000*GJ$18,"")</f>
        <v/>
      </c>
      <c r="GR43" t="str" cm="1">
        <f t="array" ref="GR43">IF($F43="紙壁",MIN(($G43-GS:GS)^2+($H43-GT:GT)^2+($I43-GU:GU)^2)*GQ$8+MIN((($H$2-$H43)+GV:GV)^2+(($I$2-$I43)+GW:GW)^2)*GQ$10+1000*GQ$18,"")</f>
        <v/>
      </c>
      <c r="GY43" t="str" cm="1">
        <f t="array" ref="GY43">IF($F43="聖玉",MIN(($G43-GZ:GZ)^2+($H43-HA:HA)^2+($I43-HB:HB)^2)*GX$8+MIN((($H$2-$H43)+HC:HC)^2+(($I$2-$I43)+HD:HD)^2)*GX$10+1000*GX$18,"")</f>
        <v/>
      </c>
      <c r="HF43" t="str" cm="1">
        <f t="array" ref="HF43">IF($F43="ターボ",MIN(($G43-HG:HG)^2+($H43-HH:HH)^2+($I43-HI:HI)^2)*HE$8+MIN((($H$2-$H43)+HJ:HJ)^2+(($I$2-$I43)+HK:HK)^2)*HE$10+10000,"")</f>
        <v/>
      </c>
      <c r="HM43" t="str" cm="1">
        <f t="array" ref="HM43">IF($F43="采玉",MIN(($G43-HN:HN)^2+($H43-HO:HO)^2+($I43-HP:HP)^2)*HL$8+MIN((($H$2-$H43)+HQ:HQ)^2+(($I$2-$I43)+HR:HR)^2)*HL$10+1000*HL$18,"")</f>
        <v/>
      </c>
      <c r="HT43" t="str" cm="1">
        <f t="array" ref="HT43">IF($F43="繕玉",MIN(($G43-HU:HU)^2+($H43-HV:HV)^2+($I43-HW:HW)^2)*HS$8+MIN((($H$2-$H43)+HX:HX)^2+(($I$2-$I43)+HY:HY)^2)*HS$10+1000*HS$18,"")</f>
        <v/>
      </c>
      <c r="IA43" t="str" cm="1">
        <f t="array" ref="IA43">IF($F43="贄玉",MIN(($G43-IB:IB)^2+($H43-IC:IC)^2+($I43-ID:ID)^2)*HZ$8+MIN((($H$2-$H43)+IE:IE)^2+(($I$2-$I43)+IF:IF)^2)*HZ$10+1000*HZ$18,"")</f>
        <v/>
      </c>
      <c r="IH43" t="str" cm="1">
        <f t="array" ref="IH43">IF($F43="弾玉",MIN(($G43-II:II)^2+($H43-IJ:IJ)^2+($I43-IK:IK)^2)*IG$8+MIN((($H$2-$H43)+IL:IL)^2+(($I$2-$I43)+IM:IM)^2)*IG$10+1000*IG$18,"")</f>
        <v/>
      </c>
      <c r="IO43" t="str" cm="1">
        <f t="array" ref="IO43">IF($F43="石壁",MIN(($G43-IP:IP)^2+($H43-IQ:IQ)^2+($I43-IR:IR)^2)*IN$8+MIN((($H$2-$H43)+IS:IS)^2+(($I$2-$I43)+IT:IT)^2)*IN$10+1000*IN$18,"")</f>
        <v/>
      </c>
    </row>
    <row r="44" spans="1:249" x14ac:dyDescent="0.55000000000000004">
      <c r="A44" t="s">
        <v>33</v>
      </c>
      <c r="F44" s="1" t="b" cm="1">
        <f t="array" ref="F44">INDEX(N:N,ROW()*6-11)</f>
        <v>0</v>
      </c>
      <c r="G44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44" s="1">
        <f>ROUND((RIGHT((SUM(INDEX($N:$N,ROW()*6-10):INDEX($N:$N,ROW()*6-6))-16020),6)-RIGHT((SUM(INDEX($N:$N,ROW()*6-10):INDEX($N:$N,ROW()*6-6))-16020),3))/1000,3)</f>
        <v>-16.04</v>
      </c>
      <c r="I44" s="1">
        <f>ROUND((RIGHT((SUM(INDEX($N:$N,ROW()*6-10):INDEX($N:$N,ROW()*6-6))-16020),3)),3)</f>
        <v>20</v>
      </c>
      <c r="K44">
        <v>44</v>
      </c>
      <c r="L44">
        <f t="shared" si="1"/>
        <v>4</v>
      </c>
      <c r="M44" t="str">
        <f t="shared" si="0"/>
        <v>o</v>
      </c>
      <c r="N44">
        <f>IF(EXACT(M44,$A$1)=TRUE,0,IF(EXACT(M44,$A$2)=TRUE,1,IF(EXACT(M44,$A$3)=TRUE,2,IF(EXACT(M44,$A$4)=TRUE,3,IF(EXACT(M44,$A$5)=TRUE,4,IF(EXACT(M44,$A$6)=TRUE,5,IF(EXACT(M44,$A$7)=TRUE,6,IF(EXACT(M44,$A$8)=TRUE,7,IF(EXACT(M44,$A$9)=TRUE,8,IF(EXACT(M44,$A$10)=TRUE,9,IF(EXACT(M44,$A$11)=TRUE,10,IF(EXACT(M44,$A$12)=TRUE,11,IF(EXACT(M44,$A$13)=TRUE,12,IF(EXACT(M44,$A$14)=TRUE,13,IF(EXACT(M44,$A$15)=TRUE,14,IF(EXACT(M44,$A$16)=TRUE,15,IF(EXACT(M44,$A$17)=TRUE,16,IF(EXACT(M44,$A$18)=TRUE,17,IF(EXACT(M44,$A$19)=TRUE,18,IF(EXACT(M44,$A$20)=TRUE,19,IF(EXACT(M44,$A$21)=TRUE,20,IF(EXACT(M44,$A$22)=TRUE,21,IF(EXACT(M44,$A$23)=TRUE,22,IF(EXACT(M44,$A$24)=TRUE,23,IF(EXACT(M44,$A$25)=TRUE,24,IF(EXACT(M44,$A$26)=TRUE,25,IF(EXACT(M44,$A$27)=TRUE,26,IF(EXACT(M44,$A$28)=TRUE,27,IF(EXACT(M44,$A$29)=TRUE,28,IF(EXACT(M44,$A$30)=TRUE,29,IF(EXACT(M44,$A$31)=TRUE,30,IF(EXACT(M44,$A$32)=TRUE,31,IF(EXACT(M44,$A$33)=TRUE,32,IF(EXACT(M44,$A$34)=TRUE,33,IF(EXACT(M44,$A$35)=TRUE,34,IF(EXACT(M44,$A$36)=TRUE,35,IF(EXACT(M44,$A$37)=TRUE,36,IF(EXACT(M44,$A$38)=TRUE,37,IF(EXACT(M44,$A$39)=TRUE,38,IF(EXACT(M44,$A$40)=TRUE,39,IF(EXACT(M44,$A$41)=TRUE,40,IF(EXACT(M44,$A$42)=TRUE,41,IF(EXACT(M44,$A$43)=TRUE,42,IF(EXACT(M44,$A$44)=TRUE,43,IF(EXACT(M44,$A$45)=TRUE,44,IF(EXACT(M44,$A$46)=TRUE,45,IF(EXACT(M44,$A$47)=TRUE,46,IF(EXACT(M44,$A$48)=TRUE,47,IF(EXACT(M44,$A$49)=TRUE,48,IF(EXACT(M44,$A$50)=TRUE,49,IF(EXACT(M44,$A$51)=TRUE,50,IF(EXACT(M44,$A$52)=TRUE,51,IF(EXACT(M44,$A$53)=TRUE,52,IF(EXACT(M44,$A$54)=TRUE,53,IF(EXACT(M44,$A$55)=TRUE,54,IF(EXACT(M44,$A$56)=TRUE,55,IF(EXACT(M44,$A$57)=TRUE,56,IF(EXACT(M44,$A$58)=TRUE,57,IF(EXACT(M44,$A$59)=TRUE,58,IF(EXACT(M44,$A$60)=TRUE,59,IF(EXACT(M44,$A$61)=TRUE,60,IF(EXACT(M44,$A$62)=TRUE,61))))))))))))))))))))))))))))))))))))))))))))))))))))))))))))))*61^$L44</f>
        <v>332300184</v>
      </c>
      <c r="Y44" t="str" cm="1">
        <f t="array" ref="Y44">IF($F44="砲玉",MIN(($G44-Z:Z)^2+($H44-AA:AA)^2+($I44-AB:AB)^2)*X$8+MIN((($H$2-$H44)+AC:AC)^2+(($I$2-$I44)+AD:AD)^2)*X$10+1000*X$18,"")</f>
        <v/>
      </c>
      <c r="AF44" t="str" cm="1">
        <f t="array" ref="AF44">IF($F44="薙玉",MIN(($G44-AG:AG)^2+($H44-AH:AH)^2+($I44-AI:AI)^2)*AE$8+MIN((($H$2-$H44)+AJ:AJ)^2+(($I$2-$I44)+AK:AK)^2)*AE$10+1000*AE$18,"")</f>
        <v/>
      </c>
      <c r="AM44" t="str" cm="1">
        <f t="array" ref="AM44">IF($F44="壁玉",MIN(($G44-AN:AN)^2+($H44-AO:AO)^2+($I44-AP:AP)^2)*AL$8+MIN((($H$2-$H44)+AQ:AQ)^2+(($I$2-$I44)+AR:AR)^2)*AL$10+1000*AL$18,"")</f>
        <v/>
      </c>
      <c r="AT44" t="str" cm="1">
        <f t="array" ref="AT44">IF($F44="弩玉",MIN(($G44-AU:AU)^2+($H44-AV:AV)^2+($I44-AW:AW)^2)*AS$8+MIN((($H$2-$H44)+AX:AX)^2+(($I$2-$I44)+AY:AY)^2)*AS$10+1000*AS$18,"")</f>
        <v/>
      </c>
      <c r="BA44" t="str" cm="1">
        <f t="array" ref="BA44">IF($F44="ジェット",MIN(($G44-BB:BB)^2+($H44-BC:BC)^2+($I44-BD:BD)^2)*AZ$8+MIN((($H$2-$H44)+BE:BE)^2+(($I$2-$I44)+BF:BF)^2)*AZ$10+1000*AZ$18,"")</f>
        <v/>
      </c>
      <c r="BH44" t="str" cm="1">
        <f t="array" ref="BH44">IF($F44="導玉",MIN(($G44-BI:BI)^2+($H44-BJ:BJ)^2+($I44-BK:BK)^2)*BG$8+MIN((($H$2-$H44)+BL:BL)^2+(($I$2-$I44)+BM:BM)^2)*BG$10+1000*BG$18,"")</f>
        <v/>
      </c>
      <c r="BO44" t="str" cm="1">
        <f t="array" ref="BO44">IF($F44="木壁",MIN(($G44-BP:BP)^2+($H44-BQ:BQ)^2+($I44-BR:BR)^2)*BN$8+MIN((($H$2-$H44)+BS:BS)^2+(($I$2-$I44)+BT:BT)^2)*BN$10+1000*BN$18,"")</f>
        <v/>
      </c>
      <c r="BV44" t="str" cm="1">
        <f t="array" ref="BV44">IF($F44="遠壁",MIN(($G44-BW:BW)^2+($H44-BX:BX)^2+($I44-BY:BY)^2)*BU$8+MIN((($H$2-$H44)+BZ:BZ)^2+(($I$2-$I44)+CA:CA)^2)*BU$10+1000*BU$18,"")</f>
        <v/>
      </c>
      <c r="CC44" t="str" cm="1">
        <f t="array" ref="CC44">IF($F44="魔玉",MIN(($G44-CD:CD)^2+($H44-CE:CE)^2+($I44-CF:CF)^2)*CB$8+MIN((($H$2-$H44)+CG:CG)^2+(($I$2-$I44)+CH:CH)^2)*CB$10+1000*CB$18,"")</f>
        <v/>
      </c>
      <c r="CJ44" t="str" cm="1">
        <f t="array" ref="CJ44">IF($F44="核玉",MIN(($G44-CK:CK)^2+($H44-CL:CL)^2+($I44-CM:CM)^2)*CI$8+MIN((($H$2-$H44)+CN:CN)^2+(($I$2-$I44)+CO:CO)^2)*CI$10+1000*CI$18,"")</f>
        <v/>
      </c>
      <c r="CQ44" t="str" cm="1">
        <f t="array" ref="CQ44">IF($F44="癒玉",MIN(($G44-CR:CR)^2+($H44-CS:CS)^2+($I44-CT:CT)^2)*CP$8+MIN((($H$2-$H44)+CU:CU)^2+(($I$2-$I44)+CV:CV)^2)*CP$10+1000*CP$18,"")</f>
        <v/>
      </c>
      <c r="CX44" t="str" cm="1">
        <f t="array" ref="CX44">IF($F44="盾玉",MIN(($G44-CY:CY)^2+($H44-CZ:CZ)^2+($I44-DA:DA)^2)*CW$8+MIN((($H$2-$H44)+DB:DB)^2+(($I$2-$I44)+DC:DC)^2)*CW$10+1000*CW$18,"")</f>
        <v/>
      </c>
      <c r="DE44" t="str" cm="1">
        <f t="array" ref="DE44">IF($F44="射玉",MIN(($G44-DF:DF)^2+($H44-DG:DG)^2+($I44-DH:DH)^2)*DD$8+MIN((($H$2-$H44)+DI:DI)^2+(($I$2-$I44)+DJ:DJ)^2)*DD$10+1000*DD$18,"")</f>
        <v/>
      </c>
      <c r="DL44" t="str" cm="1">
        <f t="array" ref="DL44">IF($F44="近壁",MIN(($G44-DM:DM)^2+($H44-DN:DN)^2+($I44-DO:DO)^2)*DK$8+MIN((($H$2-$H44)+DP:DP)^2+(($I$2-$I44)+DQ:DQ)^2)*DK$10+1000*DK$18,"")</f>
        <v/>
      </c>
      <c r="DS44" t="str" cm="1">
        <f t="array" ref="DS44">IF($F44="忍玉",MIN(($G44-DT:DT)^2+($H44-DU:DU)^2+($I44-DV:DV)^2)*DR$8+MIN((($H$2-$H44)+DW:DW)^2+(($I$2-$I44)+DX:DX)^2)*DR$10+1000*DR$18,"")</f>
        <v/>
      </c>
      <c r="DZ44" t="str" cm="1">
        <f t="array" ref="DZ44">IF($F44="界玉",MIN(($G44-EA:EA)^2+($H44-EB:EB)^2+($I44-EC:EC)^2)*DY$8+MIN((($H$2-$H44)+ED:ED)^2+(($I$2-$I44)+EE:EE)^2)*DY$10+1000*DY$18,"")</f>
        <v/>
      </c>
      <c r="EG44" t="str" cm="1">
        <f t="array" ref="EG44">IF($F44="戦玉",MIN(($G44-EH:EH)^2+($H44-EI:EI)^2+($I44-EJ:EJ)^2)*EF$8+MIN((($H$2-$H44)+EK:EK)^2+(($I$2-$I44)+EL:EL)^2)*EF$10+1000*EF$18,"")</f>
        <v/>
      </c>
      <c r="EN44" t="str" cm="1">
        <f t="array" ref="EN44">IF($F44="弓玉",MIN(($G44-EO:EO)^2+($H44-EP:EP)^2+($I44-EQ:EQ)^2)*EM$8+MIN((($H$2-$H44)+ER:ER)^2+(($I$2-$I44)+ES:ES)^2)*EM$10+1000*EM$18,"")</f>
        <v/>
      </c>
      <c r="EU44" t="str" cm="1">
        <f t="array" ref="EU44">IF($F44="散玉",MIN(($G44-EV:EV)^2+($H44-EW:EW)^2+($I44-EX:EX)^2)*ET$8+MIN((($H$2-$H44)+EY:EY)^2+(($I$2-$I44)+EZ:EZ)^2)*ET$10+1000*ET$18,"")</f>
        <v/>
      </c>
      <c r="FB44" t="str" cm="1">
        <f t="array" ref="FB44">IF($F44="的玉",MIN(($G44-FC:FC)^2+($H44-FD:FD)^2+($I44-FE:FE)^2)*FA$8+MIN((($H$2-$H44)+FF:FF)^2+(($I$2-$I44)+FG:FG)^2)*FA$10+1000*FA$18,"")</f>
        <v/>
      </c>
      <c r="FI44" t="str" cm="1">
        <f t="array" ref="FI44">IF($F44="撃玉",MIN(($G44-FJ:FJ)^2+($H44-FK:FK)^2+($I44-FL:FL)^2)*FH$8+MIN((($H$2-$H44)+FM:FM)^2+(($I$2-$I44)+FN:FN)^2)*FH$10+1000*FH$18,"")</f>
        <v/>
      </c>
      <c r="FP44" t="str" cm="1">
        <f t="array" ref="FP44">IF($F44="槍玉",MIN(($G44-FQ:FQ)^2+($H44-FR:FR)^2+($I44-FS:FS)^2)*FO$8+MIN((($H$2-$H44)+FT:FT)^2+(($I$2-$I44)+FU:FU)^2)*FO$10+1000*FO$18,"")</f>
        <v/>
      </c>
      <c r="FW44" t="str" cm="1">
        <f t="array" ref="FW44">IF($F44="査玉",MIN(($G44-FX:FX)^2+($H44-FY:FY)^2+($I44-FZ:FZ)^2)*FV$8+MIN((($H$2-$H44)+GA:GA)^2+(($I$2-$I44)+GB:GB)^2)*FV$10+1000*FV$18,"")</f>
        <v/>
      </c>
      <c r="GD44" t="str" cm="1">
        <f t="array" ref="GD44">IF($F44="タゲ壁",MIN(($G44-GE:GE)^2+($H44-GF:GF)^2+($I44-GG:GG)^2)*GC$8+MIN((($H$2-$H44)+GH:GH)^2+(($I$2-$I44)+GI:GI)^2)*GC$10+1000*GC$18,"")</f>
        <v/>
      </c>
      <c r="GK44" t="str" cm="1">
        <f t="array" ref="GK44">IF($F44="迎玉",MIN(($G44-GL:GL)^2+($H44-GM:GM)^2+($I44-GN:GN)^2)*GJ$8+MIN((($H$2-$H44)+GO:GO)^2+(($I$2-$I44)+GP:GP)^2)*GJ$10+1000*GJ$18,"")</f>
        <v/>
      </c>
      <c r="GR44" t="str" cm="1">
        <f t="array" ref="GR44">IF($F44="紙壁",MIN(($G44-GS:GS)^2+($H44-GT:GT)^2+($I44-GU:GU)^2)*GQ$8+MIN((($H$2-$H44)+GV:GV)^2+(($I$2-$I44)+GW:GW)^2)*GQ$10+1000*GQ$18,"")</f>
        <v/>
      </c>
      <c r="GY44" t="str" cm="1">
        <f t="array" ref="GY44">IF($F44="聖玉",MIN(($G44-GZ:GZ)^2+($H44-HA:HA)^2+($I44-HB:HB)^2)*GX$8+MIN((($H$2-$H44)+HC:HC)^2+(($I$2-$I44)+HD:HD)^2)*GX$10+1000*GX$18,"")</f>
        <v/>
      </c>
      <c r="HF44" t="str" cm="1">
        <f t="array" ref="HF44">IF($F44="ターボ",MIN(($G44-HG:HG)^2+($H44-HH:HH)^2+($I44-HI:HI)^2)*HE$8+MIN((($H$2-$H44)+HJ:HJ)^2+(($I$2-$I44)+HK:HK)^2)*HE$10+10000,"")</f>
        <v/>
      </c>
      <c r="HM44" t="str" cm="1">
        <f t="array" ref="HM44">IF($F44="采玉",MIN(($G44-HN:HN)^2+($H44-HO:HO)^2+($I44-HP:HP)^2)*HL$8+MIN((($H$2-$H44)+HQ:HQ)^2+(($I$2-$I44)+HR:HR)^2)*HL$10+1000*HL$18,"")</f>
        <v/>
      </c>
      <c r="HT44" t="str" cm="1">
        <f t="array" ref="HT44">IF($F44="繕玉",MIN(($G44-HU:HU)^2+($H44-HV:HV)^2+($I44-HW:HW)^2)*HS$8+MIN((($H$2-$H44)+HX:HX)^2+(($I$2-$I44)+HY:HY)^2)*HS$10+1000*HS$18,"")</f>
        <v/>
      </c>
      <c r="IA44" t="str" cm="1">
        <f t="array" ref="IA44">IF($F44="贄玉",MIN(($G44-IB:IB)^2+($H44-IC:IC)^2+($I44-ID:ID)^2)*HZ$8+MIN((($H$2-$H44)+IE:IE)^2+(($I$2-$I44)+IF:IF)^2)*HZ$10+1000*HZ$18,"")</f>
        <v/>
      </c>
      <c r="IH44" t="str" cm="1">
        <f t="array" ref="IH44">IF($F44="弾玉",MIN(($G44-II:II)^2+($H44-IJ:IJ)^2+($I44-IK:IK)^2)*IG$8+MIN((($H$2-$H44)+IL:IL)^2+(($I$2-$I44)+IM:IM)^2)*IG$10+1000*IG$18,"")</f>
        <v/>
      </c>
      <c r="IO44" t="str" cm="1">
        <f t="array" ref="IO44">IF($F44="石壁",MIN(($G44-IP:IP)^2+($H44-IQ:IQ)^2+($I44-IR:IR)^2)*IN$8+MIN((($H$2-$H44)+IS:IS)^2+(($I$2-$I44)+IT:IT)^2)*IN$10+1000*IN$18,"")</f>
        <v/>
      </c>
    </row>
    <row r="45" spans="1:249" x14ac:dyDescent="0.55000000000000004">
      <c r="A45" t="s">
        <v>34</v>
      </c>
      <c r="F45" s="1" t="b" cm="1">
        <f t="array" ref="F45">INDEX(N:N,ROW()*6-11)</f>
        <v>0</v>
      </c>
      <c r="G45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45" s="1">
        <f>ROUND((RIGHT((SUM(INDEX($N:$N,ROW()*6-10):INDEX($N:$N,ROW()*6-6))-16020),6)-RIGHT((SUM(INDEX($N:$N,ROW()*6-10):INDEX($N:$N,ROW()*6-6))-16020),3))/1000,3)</f>
        <v>-16.04</v>
      </c>
      <c r="I45" s="1">
        <f>ROUND((RIGHT((SUM(INDEX($N:$N,ROW()*6-10):INDEX($N:$N,ROW()*6-6))-16020),3)),3)</f>
        <v>20</v>
      </c>
      <c r="K45">
        <v>45</v>
      </c>
      <c r="L45">
        <f t="shared" si="1"/>
        <v>3</v>
      </c>
      <c r="M45" t="str">
        <f t="shared" si="0"/>
        <v>I</v>
      </c>
      <c r="N45">
        <f>IF(EXACT(M45,$A$1)=TRUE,0,IF(EXACT(M45,$A$2)=TRUE,1,IF(EXACT(M45,$A$3)=TRUE,2,IF(EXACT(M45,$A$4)=TRUE,3,IF(EXACT(M45,$A$5)=TRUE,4,IF(EXACT(M45,$A$6)=TRUE,5,IF(EXACT(M45,$A$7)=TRUE,6,IF(EXACT(M45,$A$8)=TRUE,7,IF(EXACT(M45,$A$9)=TRUE,8,IF(EXACT(M45,$A$10)=TRUE,9,IF(EXACT(M45,$A$11)=TRUE,10,IF(EXACT(M45,$A$12)=TRUE,11,IF(EXACT(M45,$A$13)=TRUE,12,IF(EXACT(M45,$A$14)=TRUE,13,IF(EXACT(M45,$A$15)=TRUE,14,IF(EXACT(M45,$A$16)=TRUE,15,IF(EXACT(M45,$A$17)=TRUE,16,IF(EXACT(M45,$A$18)=TRUE,17,IF(EXACT(M45,$A$19)=TRUE,18,IF(EXACT(M45,$A$20)=TRUE,19,IF(EXACT(M45,$A$21)=TRUE,20,IF(EXACT(M45,$A$22)=TRUE,21,IF(EXACT(M45,$A$23)=TRUE,22,IF(EXACT(M45,$A$24)=TRUE,23,IF(EXACT(M45,$A$25)=TRUE,24,IF(EXACT(M45,$A$26)=TRUE,25,IF(EXACT(M45,$A$27)=TRUE,26,IF(EXACT(M45,$A$28)=TRUE,27,IF(EXACT(M45,$A$29)=TRUE,28,IF(EXACT(M45,$A$30)=TRUE,29,IF(EXACT(M45,$A$31)=TRUE,30,IF(EXACT(M45,$A$32)=TRUE,31,IF(EXACT(M45,$A$33)=TRUE,32,IF(EXACT(M45,$A$34)=TRUE,33,IF(EXACT(M45,$A$35)=TRUE,34,IF(EXACT(M45,$A$36)=TRUE,35,IF(EXACT(M45,$A$37)=TRUE,36,IF(EXACT(M45,$A$38)=TRUE,37,IF(EXACT(M45,$A$39)=TRUE,38,IF(EXACT(M45,$A$40)=TRUE,39,IF(EXACT(M45,$A$41)=TRUE,40,IF(EXACT(M45,$A$42)=TRUE,41,IF(EXACT(M45,$A$43)=TRUE,42,IF(EXACT(M45,$A$44)=TRUE,43,IF(EXACT(M45,$A$45)=TRUE,44,IF(EXACT(M45,$A$46)=TRUE,45,IF(EXACT(M45,$A$47)=TRUE,46,IF(EXACT(M45,$A$48)=TRUE,47,IF(EXACT(M45,$A$49)=TRUE,48,IF(EXACT(M45,$A$50)=TRUE,49,IF(EXACT(M45,$A$51)=TRUE,50,IF(EXACT(M45,$A$52)=TRUE,51,IF(EXACT(M45,$A$53)=TRUE,52,IF(EXACT(M45,$A$54)=TRUE,53,IF(EXACT(M45,$A$55)=TRUE,54,IF(EXACT(M45,$A$56)=TRUE,55,IF(EXACT(M45,$A$57)=TRUE,56,IF(EXACT(M45,$A$58)=TRUE,57,IF(EXACT(M45,$A$59)=TRUE,58,IF(EXACT(M45,$A$60)=TRUE,59,IF(EXACT(M45,$A$61)=TRUE,60,IF(EXACT(M45,$A$62)=TRUE,61))))))))))))))))))))))))))))))))))))))))))))))))))))))))))))))*61^$L45</f>
        <v>9987164</v>
      </c>
      <c r="Y45" t="str" cm="1">
        <f t="array" ref="Y45">IF($F45="砲玉",MIN(($G45-Z:Z)^2+($H45-AA:AA)^2+($I45-AB:AB)^2)*X$8+MIN((($H$2-$H45)+AC:AC)^2+(($I$2-$I45)+AD:AD)^2)*X$10+1000*X$18,"")</f>
        <v/>
      </c>
      <c r="AF45" t="str" cm="1">
        <f t="array" ref="AF45">IF($F45="薙玉",MIN(($G45-AG:AG)^2+($H45-AH:AH)^2+($I45-AI:AI)^2)*AE$8+MIN((($H$2-$H45)+AJ:AJ)^2+(($I$2-$I45)+AK:AK)^2)*AE$10+1000*AE$18,"")</f>
        <v/>
      </c>
      <c r="AM45" t="str" cm="1">
        <f t="array" ref="AM45">IF($F45="壁玉",MIN(($G45-AN:AN)^2+($H45-AO:AO)^2+($I45-AP:AP)^2)*AL$8+MIN((($H$2-$H45)+AQ:AQ)^2+(($I$2-$I45)+AR:AR)^2)*AL$10+1000*AL$18,"")</f>
        <v/>
      </c>
      <c r="AT45" t="str" cm="1">
        <f t="array" ref="AT45">IF($F45="弩玉",MIN(($G45-AU:AU)^2+($H45-AV:AV)^2+($I45-AW:AW)^2)*AS$8+MIN((($H$2-$H45)+AX:AX)^2+(($I$2-$I45)+AY:AY)^2)*AS$10+1000*AS$18,"")</f>
        <v/>
      </c>
      <c r="BA45" t="str" cm="1">
        <f t="array" ref="BA45">IF($F45="ジェット",MIN(($G45-BB:BB)^2+($H45-BC:BC)^2+($I45-BD:BD)^2)*AZ$8+MIN((($H$2-$H45)+BE:BE)^2+(($I$2-$I45)+BF:BF)^2)*AZ$10+1000*AZ$18,"")</f>
        <v/>
      </c>
      <c r="BH45" t="str" cm="1">
        <f t="array" ref="BH45">IF($F45="導玉",MIN(($G45-BI:BI)^2+($H45-BJ:BJ)^2+($I45-BK:BK)^2)*BG$8+MIN((($H$2-$H45)+BL:BL)^2+(($I$2-$I45)+BM:BM)^2)*BG$10+1000*BG$18,"")</f>
        <v/>
      </c>
      <c r="BO45" t="str" cm="1">
        <f t="array" ref="BO45">IF($F45="木壁",MIN(($G45-BP:BP)^2+($H45-BQ:BQ)^2+($I45-BR:BR)^2)*BN$8+MIN((($H$2-$H45)+BS:BS)^2+(($I$2-$I45)+BT:BT)^2)*BN$10+1000*BN$18,"")</f>
        <v/>
      </c>
      <c r="BV45" t="str" cm="1">
        <f t="array" ref="BV45">IF($F45="遠壁",MIN(($G45-BW:BW)^2+($H45-BX:BX)^2+($I45-BY:BY)^2)*BU$8+MIN((($H$2-$H45)+BZ:BZ)^2+(($I$2-$I45)+CA:CA)^2)*BU$10+1000*BU$18,"")</f>
        <v/>
      </c>
      <c r="CC45" t="str" cm="1">
        <f t="array" ref="CC45">IF($F45="魔玉",MIN(($G45-CD:CD)^2+($H45-CE:CE)^2+($I45-CF:CF)^2)*CB$8+MIN((($H$2-$H45)+CG:CG)^2+(($I$2-$I45)+CH:CH)^2)*CB$10+1000*CB$18,"")</f>
        <v/>
      </c>
      <c r="CJ45" t="str" cm="1">
        <f t="array" ref="CJ45">IF($F45="核玉",MIN(($G45-CK:CK)^2+($H45-CL:CL)^2+($I45-CM:CM)^2)*CI$8+MIN((($H$2-$H45)+CN:CN)^2+(($I$2-$I45)+CO:CO)^2)*CI$10+1000*CI$18,"")</f>
        <v/>
      </c>
      <c r="CQ45" t="str" cm="1">
        <f t="array" ref="CQ45">IF($F45="癒玉",MIN(($G45-CR:CR)^2+($H45-CS:CS)^2+($I45-CT:CT)^2)*CP$8+MIN((($H$2-$H45)+CU:CU)^2+(($I$2-$I45)+CV:CV)^2)*CP$10+1000*CP$18,"")</f>
        <v/>
      </c>
      <c r="CX45" t="str" cm="1">
        <f t="array" ref="CX45">IF($F45="盾玉",MIN(($G45-CY:CY)^2+($H45-CZ:CZ)^2+($I45-DA:DA)^2)*CW$8+MIN((($H$2-$H45)+DB:DB)^2+(($I$2-$I45)+DC:DC)^2)*CW$10+1000*CW$18,"")</f>
        <v/>
      </c>
      <c r="DE45" t="str" cm="1">
        <f t="array" ref="DE45">IF($F45="射玉",MIN(($G45-DF:DF)^2+($H45-DG:DG)^2+($I45-DH:DH)^2)*DD$8+MIN((($H$2-$H45)+DI:DI)^2+(($I$2-$I45)+DJ:DJ)^2)*DD$10+1000*DD$18,"")</f>
        <v/>
      </c>
      <c r="DL45" t="str" cm="1">
        <f t="array" ref="DL45">IF($F45="近壁",MIN(($G45-DM:DM)^2+($H45-DN:DN)^2+($I45-DO:DO)^2)*DK$8+MIN((($H$2-$H45)+DP:DP)^2+(($I$2-$I45)+DQ:DQ)^2)*DK$10+1000*DK$18,"")</f>
        <v/>
      </c>
      <c r="DS45" t="str" cm="1">
        <f t="array" ref="DS45">IF($F45="忍玉",MIN(($G45-DT:DT)^2+($H45-DU:DU)^2+($I45-DV:DV)^2)*DR$8+MIN((($H$2-$H45)+DW:DW)^2+(($I$2-$I45)+DX:DX)^2)*DR$10+1000*DR$18,"")</f>
        <v/>
      </c>
      <c r="DZ45" t="str" cm="1">
        <f t="array" ref="DZ45">IF($F45="界玉",MIN(($G45-EA:EA)^2+($H45-EB:EB)^2+($I45-EC:EC)^2)*DY$8+MIN((($H$2-$H45)+ED:ED)^2+(($I$2-$I45)+EE:EE)^2)*DY$10+1000*DY$18,"")</f>
        <v/>
      </c>
      <c r="EG45" t="str" cm="1">
        <f t="array" ref="EG45">IF($F45="戦玉",MIN(($G45-EH:EH)^2+($H45-EI:EI)^2+($I45-EJ:EJ)^2)*EF$8+MIN((($H$2-$H45)+EK:EK)^2+(($I$2-$I45)+EL:EL)^2)*EF$10+1000*EF$18,"")</f>
        <v/>
      </c>
      <c r="EN45" t="str" cm="1">
        <f t="array" ref="EN45">IF($F45="弓玉",MIN(($G45-EO:EO)^2+($H45-EP:EP)^2+($I45-EQ:EQ)^2)*EM$8+MIN((($H$2-$H45)+ER:ER)^2+(($I$2-$I45)+ES:ES)^2)*EM$10+1000*EM$18,"")</f>
        <v/>
      </c>
      <c r="EU45" t="str" cm="1">
        <f t="array" ref="EU45">IF($F45="散玉",MIN(($G45-EV:EV)^2+($H45-EW:EW)^2+($I45-EX:EX)^2)*ET$8+MIN((($H$2-$H45)+EY:EY)^2+(($I$2-$I45)+EZ:EZ)^2)*ET$10+1000*ET$18,"")</f>
        <v/>
      </c>
      <c r="FB45" t="str" cm="1">
        <f t="array" ref="FB45">IF($F45="的玉",MIN(($G45-FC:FC)^2+($H45-FD:FD)^2+($I45-FE:FE)^2)*FA$8+MIN((($H$2-$H45)+FF:FF)^2+(($I$2-$I45)+FG:FG)^2)*FA$10+1000*FA$18,"")</f>
        <v/>
      </c>
      <c r="FI45" t="str" cm="1">
        <f t="array" ref="FI45">IF($F45="撃玉",MIN(($G45-FJ:FJ)^2+($H45-FK:FK)^2+($I45-FL:FL)^2)*FH$8+MIN((($H$2-$H45)+FM:FM)^2+(($I$2-$I45)+FN:FN)^2)*FH$10+1000*FH$18,"")</f>
        <v/>
      </c>
      <c r="FP45" t="str" cm="1">
        <f t="array" ref="FP45">IF($F45="槍玉",MIN(($G45-FQ:FQ)^2+($H45-FR:FR)^2+($I45-FS:FS)^2)*FO$8+MIN((($H$2-$H45)+FT:FT)^2+(($I$2-$I45)+FU:FU)^2)*FO$10+1000*FO$18,"")</f>
        <v/>
      </c>
      <c r="FW45" t="str" cm="1">
        <f t="array" ref="FW45">IF($F45="査玉",MIN(($G45-FX:FX)^2+($H45-FY:FY)^2+($I45-FZ:FZ)^2)*FV$8+MIN((($H$2-$H45)+GA:GA)^2+(($I$2-$I45)+GB:GB)^2)*FV$10+1000*FV$18,"")</f>
        <v/>
      </c>
      <c r="GD45" t="str" cm="1">
        <f t="array" ref="GD45">IF($F45="タゲ壁",MIN(($G45-GE:GE)^2+($H45-GF:GF)^2+($I45-GG:GG)^2)*GC$8+MIN((($H$2-$H45)+GH:GH)^2+(($I$2-$I45)+GI:GI)^2)*GC$10+1000*GC$18,"")</f>
        <v/>
      </c>
      <c r="GK45" t="str" cm="1">
        <f t="array" ref="GK45">IF($F45="迎玉",MIN(($G45-GL:GL)^2+($H45-GM:GM)^2+($I45-GN:GN)^2)*GJ$8+MIN((($H$2-$H45)+GO:GO)^2+(($I$2-$I45)+GP:GP)^2)*GJ$10+1000*GJ$18,"")</f>
        <v/>
      </c>
      <c r="GR45" t="str" cm="1">
        <f t="array" ref="GR45">IF($F45="紙壁",MIN(($G45-GS:GS)^2+($H45-GT:GT)^2+($I45-GU:GU)^2)*GQ$8+MIN((($H$2-$H45)+GV:GV)^2+(($I$2-$I45)+GW:GW)^2)*GQ$10+1000*GQ$18,"")</f>
        <v/>
      </c>
      <c r="GY45" t="str" cm="1">
        <f t="array" ref="GY45">IF($F45="聖玉",MIN(($G45-GZ:GZ)^2+($H45-HA:HA)^2+($I45-HB:HB)^2)*GX$8+MIN((($H$2-$H45)+HC:HC)^2+(($I$2-$I45)+HD:HD)^2)*GX$10+1000*GX$18,"")</f>
        <v/>
      </c>
      <c r="HF45" t="str" cm="1">
        <f t="array" ref="HF45">IF($F45="ターボ",MIN(($G45-HG:HG)^2+($H45-HH:HH)^2+($I45-HI:HI)^2)*HE$8+MIN((($H$2-$H45)+HJ:HJ)^2+(($I$2-$I45)+HK:HK)^2)*HE$10+10000,"")</f>
        <v/>
      </c>
      <c r="HM45" t="str" cm="1">
        <f t="array" ref="HM45">IF($F45="采玉",MIN(($G45-HN:HN)^2+($H45-HO:HO)^2+($I45-HP:HP)^2)*HL$8+MIN((($H$2-$H45)+HQ:HQ)^2+(($I$2-$I45)+HR:HR)^2)*HL$10+1000*HL$18,"")</f>
        <v/>
      </c>
      <c r="HT45" t="str" cm="1">
        <f t="array" ref="HT45">IF($F45="繕玉",MIN(($G45-HU:HU)^2+($H45-HV:HV)^2+($I45-HW:HW)^2)*HS$8+MIN((($H$2-$H45)+HX:HX)^2+(($I$2-$I45)+HY:HY)^2)*HS$10+1000*HS$18,"")</f>
        <v/>
      </c>
      <c r="IA45" t="str" cm="1">
        <f t="array" ref="IA45">IF($F45="贄玉",MIN(($G45-IB:IB)^2+($H45-IC:IC)^2+($I45-ID:ID)^2)*HZ$8+MIN((($H$2-$H45)+IE:IE)^2+(($I$2-$I45)+IF:IF)^2)*HZ$10+1000*HZ$18,"")</f>
        <v/>
      </c>
      <c r="IH45" t="str" cm="1">
        <f t="array" ref="IH45">IF($F45="弾玉",MIN(($G45-II:II)^2+($H45-IJ:IJ)^2+($I45-IK:IK)^2)*IG$8+MIN((($H$2-$H45)+IL:IL)^2+(($I$2-$I45)+IM:IM)^2)*IG$10+1000*IG$18,"")</f>
        <v/>
      </c>
      <c r="IO45" t="str" cm="1">
        <f t="array" ref="IO45">IF($F45="石壁",MIN(($G45-IP:IP)^2+($H45-IQ:IQ)^2+($I45-IR:IR)^2)*IN$8+MIN((($H$2-$H45)+IS:IS)^2+(($I$2-$I45)+IT:IT)^2)*IN$10+1000*IN$18,"")</f>
        <v/>
      </c>
    </row>
    <row r="46" spans="1:249" x14ac:dyDescent="0.55000000000000004">
      <c r="A46" t="s">
        <v>35</v>
      </c>
      <c r="F46" s="1" t="b" cm="1">
        <f t="array" ref="F46">INDEX(N:N,ROW()*6-11)</f>
        <v>0</v>
      </c>
      <c r="G46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46" s="1">
        <f>ROUND((RIGHT((SUM(INDEX($N:$N,ROW()*6-10):INDEX($N:$N,ROW()*6-6))-16020),6)-RIGHT((SUM(INDEX($N:$N,ROW()*6-10):INDEX($N:$N,ROW()*6-6))-16020),3))/1000,3)</f>
        <v>-16.04</v>
      </c>
      <c r="I46" s="1">
        <f>ROUND((RIGHT((SUM(INDEX($N:$N,ROW()*6-10):INDEX($N:$N,ROW()*6-6))-16020),3)),3)</f>
        <v>20</v>
      </c>
      <c r="K46">
        <v>46</v>
      </c>
      <c r="L46">
        <f t="shared" si="1"/>
        <v>2</v>
      </c>
      <c r="M46" t="str">
        <f t="shared" si="0"/>
        <v>2</v>
      </c>
      <c r="N46">
        <f>IF(EXACT(M46,$A$1)=TRUE,0,IF(EXACT(M46,$A$2)=TRUE,1,IF(EXACT(M46,$A$3)=TRUE,2,IF(EXACT(M46,$A$4)=TRUE,3,IF(EXACT(M46,$A$5)=TRUE,4,IF(EXACT(M46,$A$6)=TRUE,5,IF(EXACT(M46,$A$7)=TRUE,6,IF(EXACT(M46,$A$8)=TRUE,7,IF(EXACT(M46,$A$9)=TRUE,8,IF(EXACT(M46,$A$10)=TRUE,9,IF(EXACT(M46,$A$11)=TRUE,10,IF(EXACT(M46,$A$12)=TRUE,11,IF(EXACT(M46,$A$13)=TRUE,12,IF(EXACT(M46,$A$14)=TRUE,13,IF(EXACT(M46,$A$15)=TRUE,14,IF(EXACT(M46,$A$16)=TRUE,15,IF(EXACT(M46,$A$17)=TRUE,16,IF(EXACT(M46,$A$18)=TRUE,17,IF(EXACT(M46,$A$19)=TRUE,18,IF(EXACT(M46,$A$20)=TRUE,19,IF(EXACT(M46,$A$21)=TRUE,20,IF(EXACT(M46,$A$22)=TRUE,21,IF(EXACT(M46,$A$23)=TRUE,22,IF(EXACT(M46,$A$24)=TRUE,23,IF(EXACT(M46,$A$25)=TRUE,24,IF(EXACT(M46,$A$26)=TRUE,25,IF(EXACT(M46,$A$27)=TRUE,26,IF(EXACT(M46,$A$28)=TRUE,27,IF(EXACT(M46,$A$29)=TRUE,28,IF(EXACT(M46,$A$30)=TRUE,29,IF(EXACT(M46,$A$31)=TRUE,30,IF(EXACT(M46,$A$32)=TRUE,31,IF(EXACT(M46,$A$33)=TRUE,32,IF(EXACT(M46,$A$34)=TRUE,33,IF(EXACT(M46,$A$35)=TRUE,34,IF(EXACT(M46,$A$36)=TRUE,35,IF(EXACT(M46,$A$37)=TRUE,36,IF(EXACT(M46,$A$38)=TRUE,37,IF(EXACT(M46,$A$39)=TRUE,38,IF(EXACT(M46,$A$40)=TRUE,39,IF(EXACT(M46,$A$41)=TRUE,40,IF(EXACT(M46,$A$42)=TRUE,41,IF(EXACT(M46,$A$43)=TRUE,42,IF(EXACT(M46,$A$44)=TRUE,43,IF(EXACT(M46,$A$45)=TRUE,44,IF(EXACT(M46,$A$46)=TRUE,45,IF(EXACT(M46,$A$47)=TRUE,46,IF(EXACT(M46,$A$48)=TRUE,47,IF(EXACT(M46,$A$49)=TRUE,48,IF(EXACT(M46,$A$50)=TRUE,49,IF(EXACT(M46,$A$51)=TRUE,50,IF(EXACT(M46,$A$52)=TRUE,51,IF(EXACT(M46,$A$53)=TRUE,52,IF(EXACT(M46,$A$54)=TRUE,53,IF(EXACT(M46,$A$55)=TRUE,54,IF(EXACT(M46,$A$56)=TRUE,55,IF(EXACT(M46,$A$57)=TRUE,56,IF(EXACT(M46,$A$58)=TRUE,57,IF(EXACT(M46,$A$59)=TRUE,58,IF(EXACT(M46,$A$60)=TRUE,59,IF(EXACT(M46,$A$61)=TRUE,60,IF(EXACT(M46,$A$62)=TRUE,61))))))))))))))))))))))))))))))))))))))))))))))))))))))))))))))*61^$L46</f>
        <v>7442</v>
      </c>
      <c r="Y46" t="str" cm="1">
        <f t="array" ref="Y46">IF($F46="砲玉",MIN(($G46-Z:Z)^2+($H46-AA:AA)^2+($I46-AB:AB)^2)*X$8+MIN((($H$2-$H46)+AC:AC)^2+(($I$2-$I46)+AD:AD)^2)*X$10+1000*X$18,"")</f>
        <v/>
      </c>
      <c r="AF46" t="str" cm="1">
        <f t="array" ref="AF46">IF($F46="薙玉",MIN(($G46-AG:AG)^2+($H46-AH:AH)^2+($I46-AI:AI)^2)*AE$8+MIN((($H$2-$H46)+AJ:AJ)^2+(($I$2-$I46)+AK:AK)^2)*AE$10+1000*AE$18,"")</f>
        <v/>
      </c>
      <c r="AM46" t="str" cm="1">
        <f t="array" ref="AM46">IF($F46="壁玉",MIN(($G46-AN:AN)^2+($H46-AO:AO)^2+($I46-AP:AP)^2)*AL$8+MIN((($H$2-$H46)+AQ:AQ)^2+(($I$2-$I46)+AR:AR)^2)*AL$10+1000*AL$18,"")</f>
        <v/>
      </c>
      <c r="AT46" t="str" cm="1">
        <f t="array" ref="AT46">IF($F46="弩玉",MIN(($G46-AU:AU)^2+($H46-AV:AV)^2+($I46-AW:AW)^2)*AS$8+MIN((($H$2-$H46)+AX:AX)^2+(($I$2-$I46)+AY:AY)^2)*AS$10+1000*AS$18,"")</f>
        <v/>
      </c>
      <c r="BA46" t="str" cm="1">
        <f t="array" ref="BA46">IF($F46="ジェット",MIN(($G46-BB:BB)^2+($H46-BC:BC)^2+($I46-BD:BD)^2)*AZ$8+MIN((($H$2-$H46)+BE:BE)^2+(($I$2-$I46)+BF:BF)^2)*AZ$10+1000*AZ$18,"")</f>
        <v/>
      </c>
      <c r="BH46" t="str" cm="1">
        <f t="array" ref="BH46">IF($F46="導玉",MIN(($G46-BI:BI)^2+($H46-BJ:BJ)^2+($I46-BK:BK)^2)*BG$8+MIN((($H$2-$H46)+BL:BL)^2+(($I$2-$I46)+BM:BM)^2)*BG$10+1000*BG$18,"")</f>
        <v/>
      </c>
      <c r="BO46" t="str" cm="1">
        <f t="array" ref="BO46">IF($F46="木壁",MIN(($G46-BP:BP)^2+($H46-BQ:BQ)^2+($I46-BR:BR)^2)*BN$8+MIN((($H$2-$H46)+BS:BS)^2+(($I$2-$I46)+BT:BT)^2)*BN$10+1000*BN$18,"")</f>
        <v/>
      </c>
      <c r="BV46" t="str" cm="1">
        <f t="array" ref="BV46">IF($F46="遠壁",MIN(($G46-BW:BW)^2+($H46-BX:BX)^2+($I46-BY:BY)^2)*BU$8+MIN((($H$2-$H46)+BZ:BZ)^2+(($I$2-$I46)+CA:CA)^2)*BU$10+1000*BU$18,"")</f>
        <v/>
      </c>
      <c r="CC46" t="str" cm="1">
        <f t="array" ref="CC46">IF($F46="魔玉",MIN(($G46-CD:CD)^2+($H46-CE:CE)^2+($I46-CF:CF)^2)*CB$8+MIN((($H$2-$H46)+CG:CG)^2+(($I$2-$I46)+CH:CH)^2)*CB$10+1000*CB$18,"")</f>
        <v/>
      </c>
      <c r="CJ46" t="str" cm="1">
        <f t="array" ref="CJ46">IF($F46="核玉",MIN(($G46-CK:CK)^2+($H46-CL:CL)^2+($I46-CM:CM)^2)*CI$8+MIN((($H$2-$H46)+CN:CN)^2+(($I$2-$I46)+CO:CO)^2)*CI$10+1000*CI$18,"")</f>
        <v/>
      </c>
      <c r="CQ46" t="str" cm="1">
        <f t="array" ref="CQ46">IF($F46="癒玉",MIN(($G46-CR:CR)^2+($H46-CS:CS)^2+($I46-CT:CT)^2)*CP$8+MIN((($H$2-$H46)+CU:CU)^2+(($I$2-$I46)+CV:CV)^2)*CP$10+1000*CP$18,"")</f>
        <v/>
      </c>
      <c r="CX46" t="str" cm="1">
        <f t="array" ref="CX46">IF($F46="盾玉",MIN(($G46-CY:CY)^2+($H46-CZ:CZ)^2+($I46-DA:DA)^2)*CW$8+MIN((($H$2-$H46)+DB:DB)^2+(($I$2-$I46)+DC:DC)^2)*CW$10+1000*CW$18,"")</f>
        <v/>
      </c>
      <c r="DE46" t="str" cm="1">
        <f t="array" ref="DE46">IF($F46="射玉",MIN(($G46-DF:DF)^2+($H46-DG:DG)^2+($I46-DH:DH)^2)*DD$8+MIN((($H$2-$H46)+DI:DI)^2+(($I$2-$I46)+DJ:DJ)^2)*DD$10+1000*DD$18,"")</f>
        <v/>
      </c>
      <c r="DL46" t="str" cm="1">
        <f t="array" ref="DL46">IF($F46="近壁",MIN(($G46-DM:DM)^2+($H46-DN:DN)^2+($I46-DO:DO)^2)*DK$8+MIN((($H$2-$H46)+DP:DP)^2+(($I$2-$I46)+DQ:DQ)^2)*DK$10+1000*DK$18,"")</f>
        <v/>
      </c>
      <c r="DS46" t="str" cm="1">
        <f t="array" ref="DS46">IF($F46="忍玉",MIN(($G46-DT:DT)^2+($H46-DU:DU)^2+($I46-DV:DV)^2)*DR$8+MIN((($H$2-$H46)+DW:DW)^2+(($I$2-$I46)+DX:DX)^2)*DR$10+1000*DR$18,"")</f>
        <v/>
      </c>
      <c r="DZ46" t="str" cm="1">
        <f t="array" ref="DZ46">IF($F46="界玉",MIN(($G46-EA:EA)^2+($H46-EB:EB)^2+($I46-EC:EC)^2)*DY$8+MIN((($H$2-$H46)+ED:ED)^2+(($I$2-$I46)+EE:EE)^2)*DY$10+1000*DY$18,"")</f>
        <v/>
      </c>
      <c r="EG46" t="str" cm="1">
        <f t="array" ref="EG46">IF($F46="戦玉",MIN(($G46-EH:EH)^2+($H46-EI:EI)^2+($I46-EJ:EJ)^2)*EF$8+MIN((($H$2-$H46)+EK:EK)^2+(($I$2-$I46)+EL:EL)^2)*EF$10+1000*EF$18,"")</f>
        <v/>
      </c>
      <c r="EN46" t="str" cm="1">
        <f t="array" ref="EN46">IF($F46="弓玉",MIN(($G46-EO:EO)^2+($H46-EP:EP)^2+($I46-EQ:EQ)^2)*EM$8+MIN((($H$2-$H46)+ER:ER)^2+(($I$2-$I46)+ES:ES)^2)*EM$10+1000*EM$18,"")</f>
        <v/>
      </c>
      <c r="EU46" t="str" cm="1">
        <f t="array" ref="EU46">IF($F46="散玉",MIN(($G46-EV:EV)^2+($H46-EW:EW)^2+($I46-EX:EX)^2)*ET$8+MIN((($H$2-$H46)+EY:EY)^2+(($I$2-$I46)+EZ:EZ)^2)*ET$10+1000*ET$18,"")</f>
        <v/>
      </c>
      <c r="FB46" t="str" cm="1">
        <f t="array" ref="FB46">IF($F46="的玉",MIN(($G46-FC:FC)^2+($H46-FD:FD)^2+($I46-FE:FE)^2)*FA$8+MIN((($H$2-$H46)+FF:FF)^2+(($I$2-$I46)+FG:FG)^2)*FA$10+1000*FA$18,"")</f>
        <v/>
      </c>
      <c r="FI46" t="str" cm="1">
        <f t="array" ref="FI46">IF($F46="撃玉",MIN(($G46-FJ:FJ)^2+($H46-FK:FK)^2+($I46-FL:FL)^2)*FH$8+MIN((($H$2-$H46)+FM:FM)^2+(($I$2-$I46)+FN:FN)^2)*FH$10+1000*FH$18,"")</f>
        <v/>
      </c>
      <c r="FP46" t="str" cm="1">
        <f t="array" ref="FP46">IF($F46="槍玉",MIN(($G46-FQ:FQ)^2+($H46-FR:FR)^2+($I46-FS:FS)^2)*FO$8+MIN((($H$2-$H46)+FT:FT)^2+(($I$2-$I46)+FU:FU)^2)*FO$10+1000*FO$18,"")</f>
        <v/>
      </c>
      <c r="FW46" t="str" cm="1">
        <f t="array" ref="FW46">IF($F46="査玉",MIN(($G46-FX:FX)^2+($H46-FY:FY)^2+($I46-FZ:FZ)^2)*FV$8+MIN((($H$2-$H46)+GA:GA)^2+(($I$2-$I46)+GB:GB)^2)*FV$10+1000*FV$18,"")</f>
        <v/>
      </c>
      <c r="GD46" t="str" cm="1">
        <f t="array" ref="GD46">IF($F46="タゲ壁",MIN(($G46-GE:GE)^2+($H46-GF:GF)^2+($I46-GG:GG)^2)*GC$8+MIN((($H$2-$H46)+GH:GH)^2+(($I$2-$I46)+GI:GI)^2)*GC$10+1000*GC$18,"")</f>
        <v/>
      </c>
      <c r="GK46" t="str" cm="1">
        <f t="array" ref="GK46">IF($F46="迎玉",MIN(($G46-GL:GL)^2+($H46-GM:GM)^2+($I46-GN:GN)^2)*GJ$8+MIN((($H$2-$H46)+GO:GO)^2+(($I$2-$I46)+GP:GP)^2)*GJ$10+1000*GJ$18,"")</f>
        <v/>
      </c>
      <c r="GR46" t="str" cm="1">
        <f t="array" ref="GR46">IF($F46="紙壁",MIN(($G46-GS:GS)^2+($H46-GT:GT)^2+($I46-GU:GU)^2)*GQ$8+MIN((($H$2-$H46)+GV:GV)^2+(($I$2-$I46)+GW:GW)^2)*GQ$10+1000*GQ$18,"")</f>
        <v/>
      </c>
      <c r="GY46" t="str" cm="1">
        <f t="array" ref="GY46">IF($F46="聖玉",MIN(($G46-GZ:GZ)^2+($H46-HA:HA)^2+($I46-HB:HB)^2)*GX$8+MIN((($H$2-$H46)+HC:HC)^2+(($I$2-$I46)+HD:HD)^2)*GX$10+1000*GX$18,"")</f>
        <v/>
      </c>
      <c r="HF46" t="str" cm="1">
        <f t="array" ref="HF46">IF($F46="ターボ",MIN(($G46-HG:HG)^2+($H46-HH:HH)^2+($I46-HI:HI)^2)*HE$8+MIN((($H$2-$H46)+HJ:HJ)^2+(($I$2-$I46)+HK:HK)^2)*HE$10+10000,"")</f>
        <v/>
      </c>
      <c r="HM46" t="str" cm="1">
        <f t="array" ref="HM46">IF($F46="采玉",MIN(($G46-HN:HN)^2+($H46-HO:HO)^2+($I46-HP:HP)^2)*HL$8+MIN((($H$2-$H46)+HQ:HQ)^2+(($I$2-$I46)+HR:HR)^2)*HL$10+1000*HL$18,"")</f>
        <v/>
      </c>
      <c r="HT46" t="str" cm="1">
        <f t="array" ref="HT46">IF($F46="繕玉",MIN(($G46-HU:HU)^2+($H46-HV:HV)^2+($I46-HW:HW)^2)*HS$8+MIN((($H$2-$H46)+HX:HX)^2+(($I$2-$I46)+HY:HY)^2)*HS$10+1000*HS$18,"")</f>
        <v/>
      </c>
      <c r="IA46" t="str" cm="1">
        <f t="array" ref="IA46">IF($F46="贄玉",MIN(($G46-IB:IB)^2+($H46-IC:IC)^2+($I46-ID:ID)^2)*HZ$8+MIN((($H$2-$H46)+IE:IE)^2+(($I$2-$I46)+IF:IF)^2)*HZ$10+1000*HZ$18,"")</f>
        <v/>
      </c>
      <c r="IH46" t="str" cm="1">
        <f t="array" ref="IH46">IF($F46="弾玉",MIN(($G46-II:II)^2+($H46-IJ:IJ)^2+($I46-IK:IK)^2)*IG$8+MIN((($H$2-$H46)+IL:IL)^2+(($I$2-$I46)+IM:IM)^2)*IG$10+1000*IG$18,"")</f>
        <v/>
      </c>
      <c r="IO46" t="str" cm="1">
        <f t="array" ref="IO46">IF($F46="石壁",MIN(($G46-IP:IP)^2+($H46-IQ:IQ)^2+($I46-IR:IR)^2)*IN$8+MIN((($H$2-$H46)+IS:IS)^2+(($I$2-$I46)+IT:IT)^2)*IN$10+1000*IN$18,"")</f>
        <v/>
      </c>
    </row>
    <row r="47" spans="1:249" x14ac:dyDescent="0.55000000000000004">
      <c r="A47" t="s">
        <v>36</v>
      </c>
      <c r="F47" s="1" t="b" cm="1">
        <f t="array" ref="F47">INDEX(N:N,ROW()*6-11)</f>
        <v>0</v>
      </c>
      <c r="G47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47" s="1">
        <f>ROUND((RIGHT((SUM(INDEX($N:$N,ROW()*6-10):INDEX($N:$N,ROW()*6-6))-16020),6)-RIGHT((SUM(INDEX($N:$N,ROW()*6-10):INDEX($N:$N,ROW()*6-6))-16020),3))/1000,3)</f>
        <v>-16.04</v>
      </c>
      <c r="I47" s="1">
        <f>ROUND((RIGHT((SUM(INDEX($N:$N,ROW()*6-10):INDEX($N:$N,ROW()*6-6))-16020),3)),3)</f>
        <v>20</v>
      </c>
      <c r="K47">
        <v>47</v>
      </c>
      <c r="L47">
        <f t="shared" si="1"/>
        <v>1</v>
      </c>
      <c r="M47" t="str">
        <f t="shared" si="0"/>
        <v>p</v>
      </c>
      <c r="N47">
        <f>IF(EXACT(M47,$A$1)=TRUE,0,IF(EXACT(M47,$A$2)=TRUE,1,IF(EXACT(M47,$A$3)=TRUE,2,IF(EXACT(M47,$A$4)=TRUE,3,IF(EXACT(M47,$A$5)=TRUE,4,IF(EXACT(M47,$A$6)=TRUE,5,IF(EXACT(M47,$A$7)=TRUE,6,IF(EXACT(M47,$A$8)=TRUE,7,IF(EXACT(M47,$A$9)=TRUE,8,IF(EXACT(M47,$A$10)=TRUE,9,IF(EXACT(M47,$A$11)=TRUE,10,IF(EXACT(M47,$A$12)=TRUE,11,IF(EXACT(M47,$A$13)=TRUE,12,IF(EXACT(M47,$A$14)=TRUE,13,IF(EXACT(M47,$A$15)=TRUE,14,IF(EXACT(M47,$A$16)=TRUE,15,IF(EXACT(M47,$A$17)=TRUE,16,IF(EXACT(M47,$A$18)=TRUE,17,IF(EXACT(M47,$A$19)=TRUE,18,IF(EXACT(M47,$A$20)=TRUE,19,IF(EXACT(M47,$A$21)=TRUE,20,IF(EXACT(M47,$A$22)=TRUE,21,IF(EXACT(M47,$A$23)=TRUE,22,IF(EXACT(M47,$A$24)=TRUE,23,IF(EXACT(M47,$A$25)=TRUE,24,IF(EXACT(M47,$A$26)=TRUE,25,IF(EXACT(M47,$A$27)=TRUE,26,IF(EXACT(M47,$A$28)=TRUE,27,IF(EXACT(M47,$A$29)=TRUE,28,IF(EXACT(M47,$A$30)=TRUE,29,IF(EXACT(M47,$A$31)=TRUE,30,IF(EXACT(M47,$A$32)=TRUE,31,IF(EXACT(M47,$A$33)=TRUE,32,IF(EXACT(M47,$A$34)=TRUE,33,IF(EXACT(M47,$A$35)=TRUE,34,IF(EXACT(M47,$A$36)=TRUE,35,IF(EXACT(M47,$A$37)=TRUE,36,IF(EXACT(M47,$A$38)=TRUE,37,IF(EXACT(M47,$A$39)=TRUE,38,IF(EXACT(M47,$A$40)=TRUE,39,IF(EXACT(M47,$A$41)=TRUE,40,IF(EXACT(M47,$A$42)=TRUE,41,IF(EXACT(M47,$A$43)=TRUE,42,IF(EXACT(M47,$A$44)=TRUE,43,IF(EXACT(M47,$A$45)=TRUE,44,IF(EXACT(M47,$A$46)=TRUE,45,IF(EXACT(M47,$A$47)=TRUE,46,IF(EXACT(M47,$A$48)=TRUE,47,IF(EXACT(M47,$A$49)=TRUE,48,IF(EXACT(M47,$A$50)=TRUE,49,IF(EXACT(M47,$A$51)=TRUE,50,IF(EXACT(M47,$A$52)=TRUE,51,IF(EXACT(M47,$A$53)=TRUE,52,IF(EXACT(M47,$A$54)=TRUE,53,IF(EXACT(M47,$A$55)=TRUE,54,IF(EXACT(M47,$A$56)=TRUE,55,IF(EXACT(M47,$A$57)=TRUE,56,IF(EXACT(M47,$A$58)=TRUE,57,IF(EXACT(M47,$A$59)=TRUE,58,IF(EXACT(M47,$A$60)=TRUE,59,IF(EXACT(M47,$A$61)=TRUE,60,IF(EXACT(M47,$A$62)=TRUE,61))))))))))))))))))))))))))))))))))))))))))))))))))))))))))))))*61^$L47</f>
        <v>1525</v>
      </c>
      <c r="Y47" t="str" cm="1">
        <f t="array" ref="Y47">IF($F47="砲玉",MIN(($G47-Z:Z)^2+($H47-AA:AA)^2+($I47-AB:AB)^2)*X$8+MIN((($H$2-$H47)+AC:AC)^2+(($I$2-$I47)+AD:AD)^2)*X$10+1000*X$18,"")</f>
        <v/>
      </c>
      <c r="AF47" t="str" cm="1">
        <f t="array" ref="AF47">IF($F47="薙玉",MIN(($G47-AG:AG)^2+($H47-AH:AH)^2+($I47-AI:AI)^2)*AE$8+MIN((($H$2-$H47)+AJ:AJ)^2+(($I$2-$I47)+AK:AK)^2)*AE$10+1000*AE$18,"")</f>
        <v/>
      </c>
      <c r="AM47" t="str" cm="1">
        <f t="array" ref="AM47">IF($F47="壁玉",MIN(($G47-AN:AN)^2+($H47-AO:AO)^2+($I47-AP:AP)^2)*AL$8+MIN((($H$2-$H47)+AQ:AQ)^2+(($I$2-$I47)+AR:AR)^2)*AL$10+1000*AL$18,"")</f>
        <v/>
      </c>
      <c r="AT47" t="str" cm="1">
        <f t="array" ref="AT47">IF($F47="弩玉",MIN(($G47-AU:AU)^2+($H47-AV:AV)^2+($I47-AW:AW)^2)*AS$8+MIN((($H$2-$H47)+AX:AX)^2+(($I$2-$I47)+AY:AY)^2)*AS$10+1000*AS$18,"")</f>
        <v/>
      </c>
      <c r="BA47" t="str" cm="1">
        <f t="array" ref="BA47">IF($F47="ジェット",MIN(($G47-BB:BB)^2+($H47-BC:BC)^2+($I47-BD:BD)^2)*AZ$8+MIN((($H$2-$H47)+BE:BE)^2+(($I$2-$I47)+BF:BF)^2)*AZ$10+1000*AZ$18,"")</f>
        <v/>
      </c>
      <c r="BH47" t="str" cm="1">
        <f t="array" ref="BH47">IF($F47="導玉",MIN(($G47-BI:BI)^2+($H47-BJ:BJ)^2+($I47-BK:BK)^2)*BG$8+MIN((($H$2-$H47)+BL:BL)^2+(($I$2-$I47)+BM:BM)^2)*BG$10+1000*BG$18,"")</f>
        <v/>
      </c>
      <c r="BO47" t="str" cm="1">
        <f t="array" ref="BO47">IF($F47="木壁",MIN(($G47-BP:BP)^2+($H47-BQ:BQ)^2+($I47-BR:BR)^2)*BN$8+MIN((($H$2-$H47)+BS:BS)^2+(($I$2-$I47)+BT:BT)^2)*BN$10+1000*BN$18,"")</f>
        <v/>
      </c>
      <c r="BV47" t="str" cm="1">
        <f t="array" ref="BV47">IF($F47="遠壁",MIN(($G47-BW:BW)^2+($H47-BX:BX)^2+($I47-BY:BY)^2)*BU$8+MIN((($H$2-$H47)+BZ:BZ)^2+(($I$2-$I47)+CA:CA)^2)*BU$10+1000*BU$18,"")</f>
        <v/>
      </c>
      <c r="CC47" t="str" cm="1">
        <f t="array" ref="CC47">IF($F47="魔玉",MIN(($G47-CD:CD)^2+($H47-CE:CE)^2+($I47-CF:CF)^2)*CB$8+MIN((($H$2-$H47)+CG:CG)^2+(($I$2-$I47)+CH:CH)^2)*CB$10+1000*CB$18,"")</f>
        <v/>
      </c>
      <c r="CJ47" t="str" cm="1">
        <f t="array" ref="CJ47">IF($F47="核玉",MIN(($G47-CK:CK)^2+($H47-CL:CL)^2+($I47-CM:CM)^2)*CI$8+MIN((($H$2-$H47)+CN:CN)^2+(($I$2-$I47)+CO:CO)^2)*CI$10+1000*CI$18,"")</f>
        <v/>
      </c>
      <c r="CQ47" t="str" cm="1">
        <f t="array" ref="CQ47">IF($F47="癒玉",MIN(($G47-CR:CR)^2+($H47-CS:CS)^2+($I47-CT:CT)^2)*CP$8+MIN((($H$2-$H47)+CU:CU)^2+(($I$2-$I47)+CV:CV)^2)*CP$10+1000*CP$18,"")</f>
        <v/>
      </c>
      <c r="CX47" t="str" cm="1">
        <f t="array" ref="CX47">IF($F47="盾玉",MIN(($G47-CY:CY)^2+($H47-CZ:CZ)^2+($I47-DA:DA)^2)*CW$8+MIN((($H$2-$H47)+DB:DB)^2+(($I$2-$I47)+DC:DC)^2)*CW$10+1000*CW$18,"")</f>
        <v/>
      </c>
      <c r="DE47" t="str" cm="1">
        <f t="array" ref="DE47">IF($F47="射玉",MIN(($G47-DF:DF)^2+($H47-DG:DG)^2+($I47-DH:DH)^2)*DD$8+MIN((($H$2-$H47)+DI:DI)^2+(($I$2-$I47)+DJ:DJ)^2)*DD$10+1000*DD$18,"")</f>
        <v/>
      </c>
      <c r="DL47" t="str" cm="1">
        <f t="array" ref="DL47">IF($F47="近壁",MIN(($G47-DM:DM)^2+($H47-DN:DN)^2+($I47-DO:DO)^2)*DK$8+MIN((($H$2-$H47)+DP:DP)^2+(($I$2-$I47)+DQ:DQ)^2)*DK$10+1000*DK$18,"")</f>
        <v/>
      </c>
      <c r="DS47" t="str" cm="1">
        <f t="array" ref="DS47">IF($F47="忍玉",MIN(($G47-DT:DT)^2+($H47-DU:DU)^2+($I47-DV:DV)^2)*DR$8+MIN((($H$2-$H47)+DW:DW)^2+(($I$2-$I47)+DX:DX)^2)*DR$10+1000*DR$18,"")</f>
        <v/>
      </c>
      <c r="DZ47" t="str" cm="1">
        <f t="array" ref="DZ47">IF($F47="界玉",MIN(($G47-EA:EA)^2+($H47-EB:EB)^2+($I47-EC:EC)^2)*DY$8+MIN((($H$2-$H47)+ED:ED)^2+(($I$2-$I47)+EE:EE)^2)*DY$10+1000*DY$18,"")</f>
        <v/>
      </c>
      <c r="EG47" t="str" cm="1">
        <f t="array" ref="EG47">IF($F47="戦玉",MIN(($G47-EH:EH)^2+($H47-EI:EI)^2+($I47-EJ:EJ)^2)*EF$8+MIN((($H$2-$H47)+EK:EK)^2+(($I$2-$I47)+EL:EL)^2)*EF$10+1000*EF$18,"")</f>
        <v/>
      </c>
      <c r="EN47" t="str" cm="1">
        <f t="array" ref="EN47">IF($F47="弓玉",MIN(($G47-EO:EO)^2+($H47-EP:EP)^2+($I47-EQ:EQ)^2)*EM$8+MIN((($H$2-$H47)+ER:ER)^2+(($I$2-$I47)+ES:ES)^2)*EM$10+1000*EM$18,"")</f>
        <v/>
      </c>
      <c r="EU47" t="str" cm="1">
        <f t="array" ref="EU47">IF($F47="散玉",MIN(($G47-EV:EV)^2+($H47-EW:EW)^2+($I47-EX:EX)^2)*ET$8+MIN((($H$2-$H47)+EY:EY)^2+(($I$2-$I47)+EZ:EZ)^2)*ET$10+1000*ET$18,"")</f>
        <v/>
      </c>
      <c r="FB47" t="str" cm="1">
        <f t="array" ref="FB47">IF($F47="的玉",MIN(($G47-FC:FC)^2+($H47-FD:FD)^2+($I47-FE:FE)^2)*FA$8+MIN((($H$2-$H47)+FF:FF)^2+(($I$2-$I47)+FG:FG)^2)*FA$10+1000*FA$18,"")</f>
        <v/>
      </c>
      <c r="FI47" t="str" cm="1">
        <f t="array" ref="FI47">IF($F47="撃玉",MIN(($G47-FJ:FJ)^2+($H47-FK:FK)^2+($I47-FL:FL)^2)*FH$8+MIN((($H$2-$H47)+FM:FM)^2+(($I$2-$I47)+FN:FN)^2)*FH$10+1000*FH$18,"")</f>
        <v/>
      </c>
      <c r="FP47" t="str" cm="1">
        <f t="array" ref="FP47">IF($F47="槍玉",MIN(($G47-FQ:FQ)^2+($H47-FR:FR)^2+($I47-FS:FS)^2)*FO$8+MIN((($H$2-$H47)+FT:FT)^2+(($I$2-$I47)+FU:FU)^2)*FO$10+1000*FO$18,"")</f>
        <v/>
      </c>
      <c r="FW47" t="str" cm="1">
        <f t="array" ref="FW47">IF($F47="査玉",MIN(($G47-FX:FX)^2+($H47-FY:FY)^2+($I47-FZ:FZ)^2)*FV$8+MIN((($H$2-$H47)+GA:GA)^2+(($I$2-$I47)+GB:GB)^2)*FV$10+1000*FV$18,"")</f>
        <v/>
      </c>
      <c r="GD47" t="str" cm="1">
        <f t="array" ref="GD47">IF($F47="タゲ壁",MIN(($G47-GE:GE)^2+($H47-GF:GF)^2+($I47-GG:GG)^2)*GC$8+MIN((($H$2-$H47)+GH:GH)^2+(($I$2-$I47)+GI:GI)^2)*GC$10+1000*GC$18,"")</f>
        <v/>
      </c>
      <c r="GK47" t="str" cm="1">
        <f t="array" ref="GK47">IF($F47="迎玉",MIN(($G47-GL:GL)^2+($H47-GM:GM)^2+($I47-GN:GN)^2)*GJ$8+MIN((($H$2-$H47)+GO:GO)^2+(($I$2-$I47)+GP:GP)^2)*GJ$10+1000*GJ$18,"")</f>
        <v/>
      </c>
      <c r="GR47" t="str" cm="1">
        <f t="array" ref="GR47">IF($F47="紙壁",MIN(($G47-GS:GS)^2+($H47-GT:GT)^2+($I47-GU:GU)^2)*GQ$8+MIN((($H$2-$H47)+GV:GV)^2+(($I$2-$I47)+GW:GW)^2)*GQ$10+1000*GQ$18,"")</f>
        <v/>
      </c>
      <c r="GY47" t="str" cm="1">
        <f t="array" ref="GY47">IF($F47="聖玉",MIN(($G47-GZ:GZ)^2+($H47-HA:HA)^2+($I47-HB:HB)^2)*GX$8+MIN((($H$2-$H47)+HC:HC)^2+(($I$2-$I47)+HD:HD)^2)*GX$10+1000*GX$18,"")</f>
        <v/>
      </c>
      <c r="HF47" t="str" cm="1">
        <f t="array" ref="HF47">IF($F47="ターボ",MIN(($G47-HG:HG)^2+($H47-HH:HH)^2+($I47-HI:HI)^2)*HE$8+MIN((($H$2-$H47)+HJ:HJ)^2+(($I$2-$I47)+HK:HK)^2)*HE$10+10000,"")</f>
        <v/>
      </c>
      <c r="HM47" t="str" cm="1">
        <f t="array" ref="HM47">IF($F47="采玉",MIN(($G47-HN:HN)^2+($H47-HO:HO)^2+($I47-HP:HP)^2)*HL$8+MIN((($H$2-$H47)+HQ:HQ)^2+(($I$2-$I47)+HR:HR)^2)*HL$10+1000*HL$18,"")</f>
        <v/>
      </c>
      <c r="HT47" t="str" cm="1">
        <f t="array" ref="HT47">IF($F47="繕玉",MIN(($G47-HU:HU)^2+($H47-HV:HV)^2+($I47-HW:HW)^2)*HS$8+MIN((($H$2-$H47)+HX:HX)^2+(($I$2-$I47)+HY:HY)^2)*HS$10+1000*HS$18,"")</f>
        <v/>
      </c>
      <c r="IA47" t="str" cm="1">
        <f t="array" ref="IA47">IF($F47="贄玉",MIN(($G47-IB:IB)^2+($H47-IC:IC)^2+($I47-ID:ID)^2)*HZ$8+MIN((($H$2-$H47)+IE:IE)^2+(($I$2-$I47)+IF:IF)^2)*HZ$10+1000*HZ$18,"")</f>
        <v/>
      </c>
      <c r="IH47" t="str" cm="1">
        <f t="array" ref="IH47">IF($F47="弾玉",MIN(($G47-II:II)^2+($H47-IJ:IJ)^2+($I47-IK:IK)^2)*IG$8+MIN((($H$2-$H47)+IL:IL)^2+(($I$2-$I47)+IM:IM)^2)*IG$10+1000*IG$18,"")</f>
        <v/>
      </c>
      <c r="IO47" t="str" cm="1">
        <f t="array" ref="IO47">IF($F47="石壁",MIN(($G47-IP:IP)^2+($H47-IQ:IQ)^2+($I47-IR:IR)^2)*IN$8+MIN((($H$2-$H47)+IS:IS)^2+(($I$2-$I47)+IT:IT)^2)*IN$10+1000*IN$18,"")</f>
        <v/>
      </c>
    </row>
    <row r="48" spans="1:249" x14ac:dyDescent="0.55000000000000004">
      <c r="A48" t="s">
        <v>37</v>
      </c>
      <c r="F48" s="1" t="b" cm="1">
        <f t="array" ref="F48">INDEX(N:N,ROW()*6-11)</f>
        <v>0</v>
      </c>
      <c r="G48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48" s="1">
        <f>ROUND((RIGHT((SUM(INDEX($N:$N,ROW()*6-10):INDEX($N:$N,ROW()*6-6))-16020),6)-RIGHT((SUM(INDEX($N:$N,ROW()*6-10):INDEX($N:$N,ROW()*6-6))-16020),3))/1000,3)</f>
        <v>-16.04</v>
      </c>
      <c r="I48" s="1">
        <f>ROUND((RIGHT((SUM(INDEX($N:$N,ROW()*6-10):INDEX($N:$N,ROW()*6-6))-16020),3)),3)</f>
        <v>20</v>
      </c>
      <c r="K48">
        <v>48</v>
      </c>
      <c r="L48">
        <f t="shared" si="1"/>
        <v>0</v>
      </c>
      <c r="M48" t="str">
        <f t="shared" si="0"/>
        <v>S</v>
      </c>
      <c r="N48">
        <f>IF(EXACT(M48,$A$1)=TRUE,0,IF(EXACT(M48,$A$2)=TRUE,1,IF(EXACT(M48,$A$3)=TRUE,2,IF(EXACT(M48,$A$4)=TRUE,3,IF(EXACT(M48,$A$5)=TRUE,4,IF(EXACT(M48,$A$6)=TRUE,5,IF(EXACT(M48,$A$7)=TRUE,6,IF(EXACT(M48,$A$8)=TRUE,7,IF(EXACT(M48,$A$9)=TRUE,8,IF(EXACT(M48,$A$10)=TRUE,9,IF(EXACT(M48,$A$11)=TRUE,10,IF(EXACT(M48,$A$12)=TRUE,11,IF(EXACT(M48,$A$13)=TRUE,12,IF(EXACT(M48,$A$14)=TRUE,13,IF(EXACT(M48,$A$15)=TRUE,14,IF(EXACT(M48,$A$16)=TRUE,15,IF(EXACT(M48,$A$17)=TRUE,16,IF(EXACT(M48,$A$18)=TRUE,17,IF(EXACT(M48,$A$19)=TRUE,18,IF(EXACT(M48,$A$20)=TRUE,19,IF(EXACT(M48,$A$21)=TRUE,20,IF(EXACT(M48,$A$22)=TRUE,21,IF(EXACT(M48,$A$23)=TRUE,22,IF(EXACT(M48,$A$24)=TRUE,23,IF(EXACT(M48,$A$25)=TRUE,24,IF(EXACT(M48,$A$26)=TRUE,25,IF(EXACT(M48,$A$27)=TRUE,26,IF(EXACT(M48,$A$28)=TRUE,27,IF(EXACT(M48,$A$29)=TRUE,28,IF(EXACT(M48,$A$30)=TRUE,29,IF(EXACT(M48,$A$31)=TRUE,30,IF(EXACT(M48,$A$32)=TRUE,31,IF(EXACT(M48,$A$33)=TRUE,32,IF(EXACT(M48,$A$34)=TRUE,33,IF(EXACT(M48,$A$35)=TRUE,34,IF(EXACT(M48,$A$36)=TRUE,35,IF(EXACT(M48,$A$37)=TRUE,36,IF(EXACT(M48,$A$38)=TRUE,37,IF(EXACT(M48,$A$39)=TRUE,38,IF(EXACT(M48,$A$40)=TRUE,39,IF(EXACT(M48,$A$41)=TRUE,40,IF(EXACT(M48,$A$42)=TRUE,41,IF(EXACT(M48,$A$43)=TRUE,42,IF(EXACT(M48,$A$44)=TRUE,43,IF(EXACT(M48,$A$45)=TRUE,44,IF(EXACT(M48,$A$46)=TRUE,45,IF(EXACT(M48,$A$47)=TRUE,46,IF(EXACT(M48,$A$48)=TRUE,47,IF(EXACT(M48,$A$49)=TRUE,48,IF(EXACT(M48,$A$50)=TRUE,49,IF(EXACT(M48,$A$51)=TRUE,50,IF(EXACT(M48,$A$52)=TRUE,51,IF(EXACT(M48,$A$53)=TRUE,52,IF(EXACT(M48,$A$54)=TRUE,53,IF(EXACT(M48,$A$55)=TRUE,54,IF(EXACT(M48,$A$56)=TRUE,55,IF(EXACT(M48,$A$57)=TRUE,56,IF(EXACT(M48,$A$58)=TRUE,57,IF(EXACT(M48,$A$59)=TRUE,58,IF(EXACT(M48,$A$60)=TRUE,59,IF(EXACT(M48,$A$61)=TRUE,60,IF(EXACT(M48,$A$62)=TRUE,61))))))))))))))))))))))))))))))))))))))))))))))))))))))))))))))*61^$L48</f>
        <v>54</v>
      </c>
      <c r="Y48" t="str" cm="1">
        <f t="array" ref="Y48">IF($F48="砲玉",MIN(($G48-Z:Z)^2+($H48-AA:AA)^2+($I48-AB:AB)^2)*X$8+MIN((($H$2-$H48)+AC:AC)^2+(($I$2-$I48)+AD:AD)^2)*X$10+1000*X$18,"")</f>
        <v/>
      </c>
      <c r="AF48" t="str" cm="1">
        <f t="array" ref="AF48">IF($F48="薙玉",MIN(($G48-AG:AG)^2+($H48-AH:AH)^2+($I48-AI:AI)^2)*AE$8+MIN((($H$2-$H48)+AJ:AJ)^2+(($I$2-$I48)+AK:AK)^2)*AE$10+1000*AE$18,"")</f>
        <v/>
      </c>
      <c r="AM48" t="str" cm="1">
        <f t="array" ref="AM48">IF($F48="壁玉",MIN(($G48-AN:AN)^2+($H48-AO:AO)^2+($I48-AP:AP)^2)*AL$8+MIN((($H$2-$H48)+AQ:AQ)^2+(($I$2-$I48)+AR:AR)^2)*AL$10+1000*AL$18,"")</f>
        <v/>
      </c>
      <c r="AT48" t="str" cm="1">
        <f t="array" ref="AT48">IF($F48="弩玉",MIN(($G48-AU:AU)^2+($H48-AV:AV)^2+($I48-AW:AW)^2)*AS$8+MIN((($H$2-$H48)+AX:AX)^2+(($I$2-$I48)+AY:AY)^2)*AS$10+1000*AS$18,"")</f>
        <v/>
      </c>
      <c r="BA48" t="str" cm="1">
        <f t="array" ref="BA48">IF($F48="ジェット",MIN(($G48-BB:BB)^2+($H48-BC:BC)^2+($I48-BD:BD)^2)*AZ$8+MIN((($H$2-$H48)+BE:BE)^2+(($I$2-$I48)+BF:BF)^2)*AZ$10+1000*AZ$18,"")</f>
        <v/>
      </c>
      <c r="BH48" t="str" cm="1">
        <f t="array" ref="BH48">IF($F48="導玉",MIN(($G48-BI:BI)^2+($H48-BJ:BJ)^2+($I48-BK:BK)^2)*BG$8+MIN((($H$2-$H48)+BL:BL)^2+(($I$2-$I48)+BM:BM)^2)*BG$10+1000*BG$18,"")</f>
        <v/>
      </c>
      <c r="BO48" t="str" cm="1">
        <f t="array" ref="BO48">IF($F48="木壁",MIN(($G48-BP:BP)^2+($H48-BQ:BQ)^2+($I48-BR:BR)^2)*BN$8+MIN((($H$2-$H48)+BS:BS)^2+(($I$2-$I48)+BT:BT)^2)*BN$10+1000*BN$18,"")</f>
        <v/>
      </c>
      <c r="BV48" t="str" cm="1">
        <f t="array" ref="BV48">IF($F48="遠壁",MIN(($G48-BW:BW)^2+($H48-BX:BX)^2+($I48-BY:BY)^2)*BU$8+MIN((($H$2-$H48)+BZ:BZ)^2+(($I$2-$I48)+CA:CA)^2)*BU$10+1000*BU$18,"")</f>
        <v/>
      </c>
      <c r="CC48" t="str" cm="1">
        <f t="array" ref="CC48">IF($F48="魔玉",MIN(($G48-CD:CD)^2+($H48-CE:CE)^2+($I48-CF:CF)^2)*CB$8+MIN((($H$2-$H48)+CG:CG)^2+(($I$2-$I48)+CH:CH)^2)*CB$10+1000*CB$18,"")</f>
        <v/>
      </c>
      <c r="CJ48" t="str" cm="1">
        <f t="array" ref="CJ48">IF($F48="核玉",MIN(($G48-CK:CK)^2+($H48-CL:CL)^2+($I48-CM:CM)^2)*CI$8+MIN((($H$2-$H48)+CN:CN)^2+(($I$2-$I48)+CO:CO)^2)*CI$10+1000*CI$18,"")</f>
        <v/>
      </c>
      <c r="CQ48" t="str" cm="1">
        <f t="array" ref="CQ48">IF($F48="癒玉",MIN(($G48-CR:CR)^2+($H48-CS:CS)^2+($I48-CT:CT)^2)*CP$8+MIN((($H$2-$H48)+CU:CU)^2+(($I$2-$I48)+CV:CV)^2)*CP$10+1000*CP$18,"")</f>
        <v/>
      </c>
      <c r="CX48" t="str" cm="1">
        <f t="array" ref="CX48">IF($F48="盾玉",MIN(($G48-CY:CY)^2+($H48-CZ:CZ)^2+($I48-DA:DA)^2)*CW$8+MIN((($H$2-$H48)+DB:DB)^2+(($I$2-$I48)+DC:DC)^2)*CW$10+1000*CW$18,"")</f>
        <v/>
      </c>
      <c r="DE48" t="str" cm="1">
        <f t="array" ref="DE48">IF($F48="射玉",MIN(($G48-DF:DF)^2+($H48-DG:DG)^2+($I48-DH:DH)^2)*DD$8+MIN((($H$2-$H48)+DI:DI)^2+(($I$2-$I48)+DJ:DJ)^2)*DD$10+1000*DD$18,"")</f>
        <v/>
      </c>
      <c r="DL48" t="str" cm="1">
        <f t="array" ref="DL48">IF($F48="近壁",MIN(($G48-DM:DM)^2+($H48-DN:DN)^2+($I48-DO:DO)^2)*DK$8+MIN((($H$2-$H48)+DP:DP)^2+(($I$2-$I48)+DQ:DQ)^2)*DK$10+1000*DK$18,"")</f>
        <v/>
      </c>
      <c r="DS48" t="str" cm="1">
        <f t="array" ref="DS48">IF($F48="忍玉",MIN(($G48-DT:DT)^2+($H48-DU:DU)^2+($I48-DV:DV)^2)*DR$8+MIN((($H$2-$H48)+DW:DW)^2+(($I$2-$I48)+DX:DX)^2)*DR$10+1000*DR$18,"")</f>
        <v/>
      </c>
      <c r="DZ48" t="str" cm="1">
        <f t="array" ref="DZ48">IF($F48="界玉",MIN(($G48-EA:EA)^2+($H48-EB:EB)^2+($I48-EC:EC)^2)*DY$8+MIN((($H$2-$H48)+ED:ED)^2+(($I$2-$I48)+EE:EE)^2)*DY$10+1000*DY$18,"")</f>
        <v/>
      </c>
      <c r="EG48" t="str" cm="1">
        <f t="array" ref="EG48">IF($F48="戦玉",MIN(($G48-EH:EH)^2+($H48-EI:EI)^2+($I48-EJ:EJ)^2)*EF$8+MIN((($H$2-$H48)+EK:EK)^2+(($I$2-$I48)+EL:EL)^2)*EF$10+1000*EF$18,"")</f>
        <v/>
      </c>
      <c r="EN48" t="str" cm="1">
        <f t="array" ref="EN48">IF($F48="弓玉",MIN(($G48-EO:EO)^2+($H48-EP:EP)^2+($I48-EQ:EQ)^2)*EM$8+MIN((($H$2-$H48)+ER:ER)^2+(($I$2-$I48)+ES:ES)^2)*EM$10+1000*EM$18,"")</f>
        <v/>
      </c>
      <c r="EU48" t="str" cm="1">
        <f t="array" ref="EU48">IF($F48="散玉",MIN(($G48-EV:EV)^2+($H48-EW:EW)^2+($I48-EX:EX)^2)*ET$8+MIN((($H$2-$H48)+EY:EY)^2+(($I$2-$I48)+EZ:EZ)^2)*ET$10+1000*ET$18,"")</f>
        <v/>
      </c>
      <c r="FB48" t="str" cm="1">
        <f t="array" ref="FB48">IF($F48="的玉",MIN(($G48-FC:FC)^2+($H48-FD:FD)^2+($I48-FE:FE)^2)*FA$8+MIN((($H$2-$H48)+FF:FF)^2+(($I$2-$I48)+FG:FG)^2)*FA$10+1000*FA$18,"")</f>
        <v/>
      </c>
      <c r="FI48" t="str" cm="1">
        <f t="array" ref="FI48">IF($F48="撃玉",MIN(($G48-FJ:FJ)^2+($H48-FK:FK)^2+($I48-FL:FL)^2)*FH$8+MIN((($H$2-$H48)+FM:FM)^2+(($I$2-$I48)+FN:FN)^2)*FH$10+1000*FH$18,"")</f>
        <v/>
      </c>
      <c r="FP48" t="str" cm="1">
        <f t="array" ref="FP48">IF($F48="槍玉",MIN(($G48-FQ:FQ)^2+($H48-FR:FR)^2+($I48-FS:FS)^2)*FO$8+MIN((($H$2-$H48)+FT:FT)^2+(($I$2-$I48)+FU:FU)^2)*FO$10+1000*FO$18,"")</f>
        <v/>
      </c>
      <c r="FW48" t="str" cm="1">
        <f t="array" ref="FW48">IF($F48="査玉",MIN(($G48-FX:FX)^2+($H48-FY:FY)^2+($I48-FZ:FZ)^2)*FV$8+MIN((($H$2-$H48)+GA:GA)^2+(($I$2-$I48)+GB:GB)^2)*FV$10+1000*FV$18,"")</f>
        <v/>
      </c>
      <c r="GD48" t="str" cm="1">
        <f t="array" ref="GD48">IF($F48="タゲ壁",MIN(($G48-GE:GE)^2+($H48-GF:GF)^2+($I48-GG:GG)^2)*GC$8+MIN((($H$2-$H48)+GH:GH)^2+(($I$2-$I48)+GI:GI)^2)*GC$10+1000*GC$18,"")</f>
        <v/>
      </c>
      <c r="GK48" t="str" cm="1">
        <f t="array" ref="GK48">IF($F48="迎玉",MIN(($G48-GL:GL)^2+($H48-GM:GM)^2+($I48-GN:GN)^2)*GJ$8+MIN((($H$2-$H48)+GO:GO)^2+(($I$2-$I48)+GP:GP)^2)*GJ$10+1000*GJ$18,"")</f>
        <v/>
      </c>
      <c r="GR48" t="str" cm="1">
        <f t="array" ref="GR48">IF($F48="紙壁",MIN(($G48-GS:GS)^2+($H48-GT:GT)^2+($I48-GU:GU)^2)*GQ$8+MIN((($H$2-$H48)+GV:GV)^2+(($I$2-$I48)+GW:GW)^2)*GQ$10+1000*GQ$18,"")</f>
        <v/>
      </c>
      <c r="GY48" t="str" cm="1">
        <f t="array" ref="GY48">IF($F48="聖玉",MIN(($G48-GZ:GZ)^2+($H48-HA:HA)^2+($I48-HB:HB)^2)*GX$8+MIN((($H$2-$H48)+HC:HC)^2+(($I$2-$I48)+HD:HD)^2)*GX$10+1000*GX$18,"")</f>
        <v/>
      </c>
      <c r="HF48" t="str" cm="1">
        <f t="array" ref="HF48">IF($F48="ターボ",MIN(($G48-HG:HG)^2+($H48-HH:HH)^2+($I48-HI:HI)^2)*HE$8+MIN((($H$2-$H48)+HJ:HJ)^2+(($I$2-$I48)+HK:HK)^2)*HE$10+10000,"")</f>
        <v/>
      </c>
      <c r="HM48" t="str" cm="1">
        <f t="array" ref="HM48">IF($F48="采玉",MIN(($G48-HN:HN)^2+($H48-HO:HO)^2+($I48-HP:HP)^2)*HL$8+MIN((($H$2-$H48)+HQ:HQ)^2+(($I$2-$I48)+HR:HR)^2)*HL$10+1000*HL$18,"")</f>
        <v/>
      </c>
      <c r="HT48" t="str" cm="1">
        <f t="array" ref="HT48">IF($F48="繕玉",MIN(($G48-HU:HU)^2+($H48-HV:HV)^2+($I48-HW:HW)^2)*HS$8+MIN((($H$2-$H48)+HX:HX)^2+(($I$2-$I48)+HY:HY)^2)*HS$10+1000*HS$18,"")</f>
        <v/>
      </c>
      <c r="IA48" t="str" cm="1">
        <f t="array" ref="IA48">IF($F48="贄玉",MIN(($G48-IB:IB)^2+($H48-IC:IC)^2+($I48-ID:ID)^2)*HZ$8+MIN((($H$2-$H48)+IE:IE)^2+(($I$2-$I48)+IF:IF)^2)*HZ$10+1000*HZ$18,"")</f>
        <v/>
      </c>
      <c r="IH48" t="str" cm="1">
        <f t="array" ref="IH48">IF($F48="弾玉",MIN(($G48-II:II)^2+($H48-IJ:IJ)^2+($I48-IK:IK)^2)*IG$8+MIN((($H$2-$H48)+IL:IL)^2+(($I$2-$I48)+IM:IM)^2)*IG$10+1000*IG$18,"")</f>
        <v/>
      </c>
      <c r="IO48" t="str" cm="1">
        <f t="array" ref="IO48">IF($F48="石壁",MIN(($G48-IP:IP)^2+($H48-IQ:IQ)^2+($I48-IR:IR)^2)*IN$8+MIN((($H$2-$H48)+IS:IS)^2+(($I$2-$I48)+IT:IT)^2)*IN$10+1000*IN$18,"")</f>
        <v/>
      </c>
    </row>
    <row r="49" spans="1:249" x14ac:dyDescent="0.55000000000000004">
      <c r="A49" t="s">
        <v>38</v>
      </c>
      <c r="F49" s="1" t="b" cm="1">
        <f t="array" ref="F49">INDEX(N:N,ROW()*6-11)</f>
        <v>0</v>
      </c>
      <c r="G49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49" s="1">
        <f>ROUND((RIGHT((SUM(INDEX($N:$N,ROW()*6-10):INDEX($N:$N,ROW()*6-6))-16020),6)-RIGHT((SUM(INDEX($N:$N,ROW()*6-10):INDEX($N:$N,ROW()*6-6))-16020),3))/1000,3)</f>
        <v>-16.04</v>
      </c>
      <c r="I49" s="1">
        <f>ROUND((RIGHT((SUM(INDEX($N:$N,ROW()*6-10):INDEX($N:$N,ROW()*6-6))-16020),3)),3)</f>
        <v>20</v>
      </c>
      <c r="K49">
        <v>49</v>
      </c>
      <c r="L49">
        <f t="shared" si="1"/>
        <v>5</v>
      </c>
      <c r="M49" t="str">
        <f t="shared" si="0"/>
        <v>9</v>
      </c>
      <c r="N49" t="str">
        <f>IF(EXACT(M49,$A$1)=TRUE,"コア",IF(EXACT(M49,$A$2)=TRUE,"弓玉",IF(EXACT(M49,$A$3)=TRUE,"銃玉",IF(EXACT(M49,$A$4)=TRUE,"剣玉",IF(EXACT(M49,$A$5)=TRUE,"盾玉",IF(EXACT(M49,$A$6)=TRUE,"爆玉",IF(EXACT(M49,$A$7)=TRUE,"魔玉",IF(EXACT(M49,$A$8)=TRUE,"弩玉",IF(EXACT(M49,$A$9)=TRUE,"槍玉",IF(EXACT(M49,$A$10)=TRUE,"砲玉",IF(EXACT(M49,$A$11)=TRUE,"薙玉",IF(EXACT(M49,$A$12)=TRUE,"跳玉",IF(EXACT(M49,$A$13)=TRUE,"裂玉",IF(EXACT(M49,$A$14)=TRUE,"散玉",IF(EXACT(M49,$A$15)=TRUE,"狙玉",IF(EXACT(M49,$A$16)=TRUE,"浮玉",IF(EXACT(M49,$A$17)=TRUE,"導玉",IF(EXACT(M49,$A$18)=TRUE,"繕玉",IF(EXACT(M49,$A$19)=TRUE,"癒玉",IF(EXACT(M49,$A$20)=TRUE,"壁玉",IF(EXACT(M49,$A$21)=TRUE,"飛玉",IF(EXACT(M49,$A$22)=TRUE,"戦玉",IF(EXACT(M49,$A$23)=TRUE,"機玉",IF(EXACT(M49,$A$24)=TRUE,"変玉",IF(EXACT(M49,$A$25)=TRUE,"界玉",IF(EXACT(M49,$A$26)=TRUE,"木壁",IF(EXACT(M49,$A$27)=TRUE,"石壁",IF(EXACT(M49,$A$28)=TRUE,"紙壁",IF(EXACT(M49,$A$29)=TRUE,"鉄壁",IF(EXACT(M49,$A$30)=TRUE,"ジェット",IF(EXACT(M49,$A$31)=TRUE,"ターボ",IF(EXACT(M49,$A$32)=TRUE,"骨玉",IF(EXACT(M49,$A$33)=TRUE,"撃玉",IF(EXACT(M49,$A$34)=TRUE,"弾玉",IF(EXACT(M49,$A$35)=TRUE,"聖玉",IF(EXACT(M49,$A$36)=TRUE,"忍玉",IF(EXACT(M49,$A$37)=TRUE,"障玉",IF(EXACT(M49,$A$38)=TRUE,"花玉",IF(EXACT(M49,$A$39)=TRUE,"反玉",IF(EXACT(M49,$A$40)=TRUE,"押玉",IF(EXACT(M49,$A$41)=TRUE,"迎玉",IF(EXACT(M49,$A$42)=TRUE,"贄玉",IF(EXACT(M49,$A$43)=TRUE,"的玉",IF(EXACT(M49,$A$44)=TRUE,"墜玉",IF(EXACT(M49,$A$45)=TRUE,"箱玉",IF(EXACT(M49,$A$46)=TRUE,"闇玉",IF(EXACT(M49,$A$47)=TRUE,"旋玉",IF(EXACT(M49,$A$48)=TRUE,"采玉",IF(EXACT(M49,$A$49)=TRUE,"騎玉",IF(EXACT(M49,$A$50)=TRUE,"核玉",IF(EXACT(M49,$A$51)=TRUE,"射玉",IF(EXACT(M49,$A$52)=TRUE,"星玉",IF(EXACT(M49,$A$53)=TRUE,"梱玉",IF(EXACT(M49,$A$54)=TRUE,"貫玉",IF(EXACT(M49,$A$55)=TRUE,"査玉",IF(EXACT(M49,$A$56)=TRUE,"近壁",IF(EXACT(M49,$A$57)=TRUE,"遠壁",IF(EXACT(M49,$A$58)=TRUE,"広壁",IF(EXACT(M49,$A$59)=TRUE,"狭壁",IF(EXACT(M49,$A$60)=TRUE,"タゲ壁",IF(EXACT(M49,$A$61)=TRUE,"エレ壁")))))))))))))))))))))))))))))))))))))))))))))))))))))))))))))</f>
        <v>砲玉</v>
      </c>
      <c r="Y49" t="str" cm="1">
        <f t="array" ref="Y49">IF($F49="砲玉",MIN(($G49-Z:Z)^2+($H49-AA:AA)^2+($I49-AB:AB)^2)*X$8+MIN((($H$2-$H49)+AC:AC)^2+(($I$2-$I49)+AD:AD)^2)*X$10+1000*X$18,"")</f>
        <v/>
      </c>
      <c r="AF49" t="str" cm="1">
        <f t="array" ref="AF49">IF($F49="薙玉",MIN(($G49-AG:AG)^2+($H49-AH:AH)^2+($I49-AI:AI)^2)*AE$8+MIN((($H$2-$H49)+AJ:AJ)^2+(($I$2-$I49)+AK:AK)^2)*AE$10+1000*AE$18,"")</f>
        <v/>
      </c>
      <c r="AM49" t="str" cm="1">
        <f t="array" ref="AM49">IF($F49="壁玉",MIN(($G49-AN:AN)^2+($H49-AO:AO)^2+($I49-AP:AP)^2)*AL$8+MIN((($H$2-$H49)+AQ:AQ)^2+(($I$2-$I49)+AR:AR)^2)*AL$10+1000*AL$18,"")</f>
        <v/>
      </c>
      <c r="AT49" t="str" cm="1">
        <f t="array" ref="AT49">IF($F49="弩玉",MIN(($G49-AU:AU)^2+($H49-AV:AV)^2+($I49-AW:AW)^2)*AS$8+MIN((($H$2-$H49)+AX:AX)^2+(($I$2-$I49)+AY:AY)^2)*AS$10+1000*AS$18,"")</f>
        <v/>
      </c>
      <c r="BA49" t="str" cm="1">
        <f t="array" ref="BA49">IF($F49="ジェット",MIN(($G49-BB:BB)^2+($H49-BC:BC)^2+($I49-BD:BD)^2)*AZ$8+MIN((($H$2-$H49)+BE:BE)^2+(($I$2-$I49)+BF:BF)^2)*AZ$10+1000*AZ$18,"")</f>
        <v/>
      </c>
      <c r="BH49" t="str" cm="1">
        <f t="array" ref="BH49">IF($F49="導玉",MIN(($G49-BI:BI)^2+($H49-BJ:BJ)^2+($I49-BK:BK)^2)*BG$8+MIN((($H$2-$H49)+BL:BL)^2+(($I$2-$I49)+BM:BM)^2)*BG$10+1000*BG$18,"")</f>
        <v/>
      </c>
      <c r="BO49" t="str" cm="1">
        <f t="array" ref="BO49">IF($F49="木壁",MIN(($G49-BP:BP)^2+($H49-BQ:BQ)^2+($I49-BR:BR)^2)*BN$8+MIN((($H$2-$H49)+BS:BS)^2+(($I$2-$I49)+BT:BT)^2)*BN$10+1000*BN$18,"")</f>
        <v/>
      </c>
      <c r="BV49" t="str" cm="1">
        <f t="array" ref="BV49">IF($F49="遠壁",MIN(($G49-BW:BW)^2+($H49-BX:BX)^2+($I49-BY:BY)^2)*BU$8+MIN((($H$2-$H49)+BZ:BZ)^2+(($I$2-$I49)+CA:CA)^2)*BU$10+1000*BU$18,"")</f>
        <v/>
      </c>
      <c r="CC49" t="str" cm="1">
        <f t="array" ref="CC49">IF($F49="魔玉",MIN(($G49-CD:CD)^2+($H49-CE:CE)^2+($I49-CF:CF)^2)*CB$8+MIN((($H$2-$H49)+CG:CG)^2+(($I$2-$I49)+CH:CH)^2)*CB$10+1000*CB$18,"")</f>
        <v/>
      </c>
      <c r="CJ49" t="str" cm="1">
        <f t="array" ref="CJ49">IF($F49="核玉",MIN(($G49-CK:CK)^2+($H49-CL:CL)^2+($I49-CM:CM)^2)*CI$8+MIN((($H$2-$H49)+CN:CN)^2+(($I$2-$I49)+CO:CO)^2)*CI$10+1000*CI$18,"")</f>
        <v/>
      </c>
      <c r="CQ49" t="str" cm="1">
        <f t="array" ref="CQ49">IF($F49="癒玉",MIN(($G49-CR:CR)^2+($H49-CS:CS)^2+($I49-CT:CT)^2)*CP$8+MIN((($H$2-$H49)+CU:CU)^2+(($I$2-$I49)+CV:CV)^2)*CP$10+1000*CP$18,"")</f>
        <v/>
      </c>
      <c r="CX49" t="str" cm="1">
        <f t="array" ref="CX49">IF($F49="盾玉",MIN(($G49-CY:CY)^2+($H49-CZ:CZ)^2+($I49-DA:DA)^2)*CW$8+MIN((($H$2-$H49)+DB:DB)^2+(($I$2-$I49)+DC:DC)^2)*CW$10+1000*CW$18,"")</f>
        <v/>
      </c>
      <c r="DE49" t="str" cm="1">
        <f t="array" ref="DE49">IF($F49="射玉",MIN(($G49-DF:DF)^2+($H49-DG:DG)^2+($I49-DH:DH)^2)*DD$8+MIN((($H$2-$H49)+DI:DI)^2+(($I$2-$I49)+DJ:DJ)^2)*DD$10+1000*DD$18,"")</f>
        <v/>
      </c>
      <c r="DL49" t="str" cm="1">
        <f t="array" ref="DL49">IF($F49="近壁",MIN(($G49-DM:DM)^2+($H49-DN:DN)^2+($I49-DO:DO)^2)*DK$8+MIN((($H$2-$H49)+DP:DP)^2+(($I$2-$I49)+DQ:DQ)^2)*DK$10+1000*DK$18,"")</f>
        <v/>
      </c>
      <c r="DS49" t="str" cm="1">
        <f t="array" ref="DS49">IF($F49="忍玉",MIN(($G49-DT:DT)^2+($H49-DU:DU)^2+($I49-DV:DV)^2)*DR$8+MIN((($H$2-$H49)+DW:DW)^2+(($I$2-$I49)+DX:DX)^2)*DR$10+1000*DR$18,"")</f>
        <v/>
      </c>
      <c r="DZ49" t="str" cm="1">
        <f t="array" ref="DZ49">IF($F49="界玉",MIN(($G49-EA:EA)^2+($H49-EB:EB)^2+($I49-EC:EC)^2)*DY$8+MIN((($H$2-$H49)+ED:ED)^2+(($I$2-$I49)+EE:EE)^2)*DY$10+1000*DY$18,"")</f>
        <v/>
      </c>
      <c r="EG49" t="str" cm="1">
        <f t="array" ref="EG49">IF($F49="戦玉",MIN(($G49-EH:EH)^2+($H49-EI:EI)^2+($I49-EJ:EJ)^2)*EF$8+MIN((($H$2-$H49)+EK:EK)^2+(($I$2-$I49)+EL:EL)^2)*EF$10+1000*EF$18,"")</f>
        <v/>
      </c>
      <c r="EN49" t="str" cm="1">
        <f t="array" ref="EN49">IF($F49="弓玉",MIN(($G49-EO:EO)^2+($H49-EP:EP)^2+($I49-EQ:EQ)^2)*EM$8+MIN((($H$2-$H49)+ER:ER)^2+(($I$2-$I49)+ES:ES)^2)*EM$10+1000*EM$18,"")</f>
        <v/>
      </c>
      <c r="EU49" t="str" cm="1">
        <f t="array" ref="EU49">IF($F49="散玉",MIN(($G49-EV:EV)^2+($H49-EW:EW)^2+($I49-EX:EX)^2)*ET$8+MIN((($H$2-$H49)+EY:EY)^2+(($I$2-$I49)+EZ:EZ)^2)*ET$10+1000*ET$18,"")</f>
        <v/>
      </c>
      <c r="FB49" t="str" cm="1">
        <f t="array" ref="FB49">IF($F49="的玉",MIN(($G49-FC:FC)^2+($H49-FD:FD)^2+($I49-FE:FE)^2)*FA$8+MIN((($H$2-$H49)+FF:FF)^2+(($I$2-$I49)+FG:FG)^2)*FA$10+1000*FA$18,"")</f>
        <v/>
      </c>
      <c r="FI49" t="str" cm="1">
        <f t="array" ref="FI49">IF($F49="撃玉",MIN(($G49-FJ:FJ)^2+($H49-FK:FK)^2+($I49-FL:FL)^2)*FH$8+MIN((($H$2-$H49)+FM:FM)^2+(($I$2-$I49)+FN:FN)^2)*FH$10+1000*FH$18,"")</f>
        <v/>
      </c>
      <c r="FP49" t="str" cm="1">
        <f t="array" ref="FP49">IF($F49="槍玉",MIN(($G49-FQ:FQ)^2+($H49-FR:FR)^2+($I49-FS:FS)^2)*FO$8+MIN((($H$2-$H49)+FT:FT)^2+(($I$2-$I49)+FU:FU)^2)*FO$10+1000*FO$18,"")</f>
        <v/>
      </c>
      <c r="FW49" t="str" cm="1">
        <f t="array" ref="FW49">IF($F49="査玉",MIN(($G49-FX:FX)^2+($H49-FY:FY)^2+($I49-FZ:FZ)^2)*FV$8+MIN((($H$2-$H49)+GA:GA)^2+(($I$2-$I49)+GB:GB)^2)*FV$10+1000*FV$18,"")</f>
        <v/>
      </c>
      <c r="GD49" t="str" cm="1">
        <f t="array" ref="GD49">IF($F49="タゲ壁",MIN(($G49-GE:GE)^2+($H49-GF:GF)^2+($I49-GG:GG)^2)*GC$8+MIN((($H$2-$H49)+GH:GH)^2+(($I$2-$I49)+GI:GI)^2)*GC$10+1000*GC$18,"")</f>
        <v/>
      </c>
      <c r="GK49" t="str" cm="1">
        <f t="array" ref="GK49">IF($F49="迎玉",MIN(($G49-GL:GL)^2+($H49-GM:GM)^2+($I49-GN:GN)^2)*GJ$8+MIN((($H$2-$H49)+GO:GO)^2+(($I$2-$I49)+GP:GP)^2)*GJ$10+1000*GJ$18,"")</f>
        <v/>
      </c>
      <c r="GR49" t="str" cm="1">
        <f t="array" ref="GR49">IF($F49="紙壁",MIN(($G49-GS:GS)^2+($H49-GT:GT)^2+($I49-GU:GU)^2)*GQ$8+MIN((($H$2-$H49)+GV:GV)^2+(($I$2-$I49)+GW:GW)^2)*GQ$10+1000*GQ$18,"")</f>
        <v/>
      </c>
      <c r="GY49" t="str" cm="1">
        <f t="array" ref="GY49">IF($F49="聖玉",MIN(($G49-GZ:GZ)^2+($H49-HA:HA)^2+($I49-HB:HB)^2)*GX$8+MIN((($H$2-$H49)+HC:HC)^2+(($I$2-$I49)+HD:HD)^2)*GX$10+1000*GX$18,"")</f>
        <v/>
      </c>
      <c r="HF49" t="str" cm="1">
        <f t="array" ref="HF49">IF($F49="ターボ",MIN(($G49-HG:HG)^2+($H49-HH:HH)^2+($I49-HI:HI)^2)*HE$8+MIN((($H$2-$H49)+HJ:HJ)^2+(($I$2-$I49)+HK:HK)^2)*HE$10+10000,"")</f>
        <v/>
      </c>
      <c r="HM49" t="str" cm="1">
        <f t="array" ref="HM49">IF($F49="采玉",MIN(($G49-HN:HN)^2+($H49-HO:HO)^2+($I49-HP:HP)^2)*HL$8+MIN((($H$2-$H49)+HQ:HQ)^2+(($I$2-$I49)+HR:HR)^2)*HL$10+1000*HL$18,"")</f>
        <v/>
      </c>
      <c r="HT49" t="str" cm="1">
        <f t="array" ref="HT49">IF($F49="繕玉",MIN(($G49-HU:HU)^2+($H49-HV:HV)^2+($I49-HW:HW)^2)*HS$8+MIN((($H$2-$H49)+HX:HX)^2+(($I$2-$I49)+HY:HY)^2)*HS$10+1000*HS$18,"")</f>
        <v/>
      </c>
      <c r="IA49" t="str" cm="1">
        <f t="array" ref="IA49">IF($F49="贄玉",MIN(($G49-IB:IB)^2+($H49-IC:IC)^2+($I49-ID:ID)^2)*HZ$8+MIN((($H$2-$H49)+IE:IE)^2+(($I$2-$I49)+IF:IF)^2)*HZ$10+1000*HZ$18,"")</f>
        <v/>
      </c>
      <c r="IH49" t="str" cm="1">
        <f t="array" ref="IH49">IF($F49="弾玉",MIN(($G49-II:II)^2+($H49-IJ:IJ)^2+($I49-IK:IK)^2)*IG$8+MIN((($H$2-$H49)+IL:IL)^2+(($I$2-$I49)+IM:IM)^2)*IG$10+1000*IG$18,"")</f>
        <v/>
      </c>
      <c r="IO49" t="str" cm="1">
        <f t="array" ref="IO49">IF($F49="石壁",MIN(($G49-IP:IP)^2+($H49-IQ:IQ)^2+($I49-IR:IR)^2)*IN$8+MIN((($H$2-$H49)+IS:IS)^2+(($I$2-$I49)+IT:IT)^2)*IN$10+1000*IN$18,"")</f>
        <v/>
      </c>
    </row>
    <row r="50" spans="1:249" x14ac:dyDescent="0.55000000000000004">
      <c r="A50" t="s">
        <v>39</v>
      </c>
      <c r="F50" s="1" t="b" cm="1">
        <f t="array" ref="F50">INDEX(N:N,ROW()*6-11)</f>
        <v>0</v>
      </c>
      <c r="G50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50" s="1">
        <f>ROUND((RIGHT((SUM(INDEX($N:$N,ROW()*6-10):INDEX($N:$N,ROW()*6-6))-16020),6)-RIGHT((SUM(INDEX($N:$N,ROW()*6-10):INDEX($N:$N,ROW()*6-6))-16020),3))/1000,3)</f>
        <v>-16.04</v>
      </c>
      <c r="I50" s="1">
        <f>ROUND((RIGHT((SUM(INDEX($N:$N,ROW()*6-10):INDEX($N:$N,ROW()*6-6))-16020),3)),3)</f>
        <v>20</v>
      </c>
      <c r="K50">
        <v>50</v>
      </c>
      <c r="L50">
        <f t="shared" si="1"/>
        <v>4</v>
      </c>
      <c r="M50" t="str">
        <f t="shared" si="0"/>
        <v>o</v>
      </c>
      <c r="N50">
        <f>IF(EXACT(M50,$A$1)=TRUE,0,IF(EXACT(M50,$A$2)=TRUE,1,IF(EXACT(M50,$A$3)=TRUE,2,IF(EXACT(M50,$A$4)=TRUE,3,IF(EXACT(M50,$A$5)=TRUE,4,IF(EXACT(M50,$A$6)=TRUE,5,IF(EXACT(M50,$A$7)=TRUE,6,IF(EXACT(M50,$A$8)=TRUE,7,IF(EXACT(M50,$A$9)=TRUE,8,IF(EXACT(M50,$A$10)=TRUE,9,IF(EXACT(M50,$A$11)=TRUE,10,IF(EXACT(M50,$A$12)=TRUE,11,IF(EXACT(M50,$A$13)=TRUE,12,IF(EXACT(M50,$A$14)=TRUE,13,IF(EXACT(M50,$A$15)=TRUE,14,IF(EXACT(M50,$A$16)=TRUE,15,IF(EXACT(M50,$A$17)=TRUE,16,IF(EXACT(M50,$A$18)=TRUE,17,IF(EXACT(M50,$A$19)=TRUE,18,IF(EXACT(M50,$A$20)=TRUE,19,IF(EXACT(M50,$A$21)=TRUE,20,IF(EXACT(M50,$A$22)=TRUE,21,IF(EXACT(M50,$A$23)=TRUE,22,IF(EXACT(M50,$A$24)=TRUE,23,IF(EXACT(M50,$A$25)=TRUE,24,IF(EXACT(M50,$A$26)=TRUE,25,IF(EXACT(M50,$A$27)=TRUE,26,IF(EXACT(M50,$A$28)=TRUE,27,IF(EXACT(M50,$A$29)=TRUE,28,IF(EXACT(M50,$A$30)=TRUE,29,IF(EXACT(M50,$A$31)=TRUE,30,IF(EXACT(M50,$A$32)=TRUE,31,IF(EXACT(M50,$A$33)=TRUE,32,IF(EXACT(M50,$A$34)=TRUE,33,IF(EXACT(M50,$A$35)=TRUE,34,IF(EXACT(M50,$A$36)=TRUE,35,IF(EXACT(M50,$A$37)=TRUE,36,IF(EXACT(M50,$A$38)=TRUE,37,IF(EXACT(M50,$A$39)=TRUE,38,IF(EXACT(M50,$A$40)=TRUE,39,IF(EXACT(M50,$A$41)=TRUE,40,IF(EXACT(M50,$A$42)=TRUE,41,IF(EXACT(M50,$A$43)=TRUE,42,IF(EXACT(M50,$A$44)=TRUE,43,IF(EXACT(M50,$A$45)=TRUE,44,IF(EXACT(M50,$A$46)=TRUE,45,IF(EXACT(M50,$A$47)=TRUE,46,IF(EXACT(M50,$A$48)=TRUE,47,IF(EXACT(M50,$A$49)=TRUE,48,IF(EXACT(M50,$A$50)=TRUE,49,IF(EXACT(M50,$A$51)=TRUE,50,IF(EXACT(M50,$A$52)=TRUE,51,IF(EXACT(M50,$A$53)=TRUE,52,IF(EXACT(M50,$A$54)=TRUE,53,IF(EXACT(M50,$A$55)=TRUE,54,IF(EXACT(M50,$A$56)=TRUE,55,IF(EXACT(M50,$A$57)=TRUE,56,IF(EXACT(M50,$A$58)=TRUE,57,IF(EXACT(M50,$A$59)=TRUE,58,IF(EXACT(M50,$A$60)=TRUE,59,IF(EXACT(M50,$A$61)=TRUE,60,IF(EXACT(M50,$A$62)=TRUE,61))))))))))))))))))))))))))))))))))))))))))))))))))))))))))))))*61^$L50</f>
        <v>332300184</v>
      </c>
      <c r="Y50" t="str" cm="1">
        <f t="array" ref="Y50">IF($F50="砲玉",MIN(($G50-Z:Z)^2+($H50-AA:AA)^2+($I50-AB:AB)^2)*X$8+MIN((($H$2-$H50)+AC:AC)^2+(($I$2-$I50)+AD:AD)^2)*X$10+1000*X$18,"")</f>
        <v/>
      </c>
      <c r="AF50" t="str" cm="1">
        <f t="array" ref="AF50">IF($F50="薙玉",MIN(($G50-AG:AG)^2+($H50-AH:AH)^2+($I50-AI:AI)^2)*AE$8+MIN((($H$2-$H50)+AJ:AJ)^2+(($I$2-$I50)+AK:AK)^2)*AE$10+1000*AE$18,"")</f>
        <v/>
      </c>
      <c r="AM50" t="str" cm="1">
        <f t="array" ref="AM50">IF($F50="壁玉",MIN(($G50-AN:AN)^2+($H50-AO:AO)^2+($I50-AP:AP)^2)*AL$8+MIN((($H$2-$H50)+AQ:AQ)^2+(($I$2-$I50)+AR:AR)^2)*AL$10+1000*AL$18,"")</f>
        <v/>
      </c>
      <c r="AT50" t="str" cm="1">
        <f t="array" ref="AT50">IF($F50="弩玉",MIN(($G50-AU:AU)^2+($H50-AV:AV)^2+($I50-AW:AW)^2)*AS$8+MIN((($H$2-$H50)+AX:AX)^2+(($I$2-$I50)+AY:AY)^2)*AS$10+1000*AS$18,"")</f>
        <v/>
      </c>
      <c r="BA50" t="str" cm="1">
        <f t="array" ref="BA50">IF($F50="ジェット",MIN(($G50-BB:BB)^2+($H50-BC:BC)^2+($I50-BD:BD)^2)*AZ$8+MIN((($H$2-$H50)+BE:BE)^2+(($I$2-$I50)+BF:BF)^2)*AZ$10+1000*AZ$18,"")</f>
        <v/>
      </c>
      <c r="BH50" t="str" cm="1">
        <f t="array" ref="BH50">IF($F50="導玉",MIN(($G50-BI:BI)^2+($H50-BJ:BJ)^2+($I50-BK:BK)^2)*BG$8+MIN((($H$2-$H50)+BL:BL)^2+(($I$2-$I50)+BM:BM)^2)*BG$10+1000*BG$18,"")</f>
        <v/>
      </c>
      <c r="BO50" t="str" cm="1">
        <f t="array" ref="BO50">IF($F50="木壁",MIN(($G50-BP:BP)^2+($H50-BQ:BQ)^2+($I50-BR:BR)^2)*BN$8+MIN((($H$2-$H50)+BS:BS)^2+(($I$2-$I50)+BT:BT)^2)*BN$10+1000*BN$18,"")</f>
        <v/>
      </c>
      <c r="BV50" t="str" cm="1">
        <f t="array" ref="BV50">IF($F50="遠壁",MIN(($G50-BW:BW)^2+($H50-BX:BX)^2+($I50-BY:BY)^2)*BU$8+MIN((($H$2-$H50)+BZ:BZ)^2+(($I$2-$I50)+CA:CA)^2)*BU$10+1000*BU$18,"")</f>
        <v/>
      </c>
      <c r="CC50" t="str" cm="1">
        <f t="array" ref="CC50">IF($F50="魔玉",MIN(($G50-CD:CD)^2+($H50-CE:CE)^2+($I50-CF:CF)^2)*CB$8+MIN((($H$2-$H50)+CG:CG)^2+(($I$2-$I50)+CH:CH)^2)*CB$10+1000*CB$18,"")</f>
        <v/>
      </c>
      <c r="CJ50" t="str" cm="1">
        <f t="array" ref="CJ50">IF($F50="核玉",MIN(($G50-CK:CK)^2+($H50-CL:CL)^2+($I50-CM:CM)^2)*CI$8+MIN((($H$2-$H50)+CN:CN)^2+(($I$2-$I50)+CO:CO)^2)*CI$10+1000*CI$18,"")</f>
        <v/>
      </c>
      <c r="CQ50" t="str" cm="1">
        <f t="array" ref="CQ50">IF($F50="癒玉",MIN(($G50-CR:CR)^2+($H50-CS:CS)^2+($I50-CT:CT)^2)*CP$8+MIN((($H$2-$H50)+CU:CU)^2+(($I$2-$I50)+CV:CV)^2)*CP$10+1000*CP$18,"")</f>
        <v/>
      </c>
      <c r="CX50" t="str" cm="1">
        <f t="array" ref="CX50">IF($F50="盾玉",MIN(($G50-CY:CY)^2+($H50-CZ:CZ)^2+($I50-DA:DA)^2)*CW$8+MIN((($H$2-$H50)+DB:DB)^2+(($I$2-$I50)+DC:DC)^2)*CW$10+1000*CW$18,"")</f>
        <v/>
      </c>
      <c r="DE50" t="str" cm="1">
        <f t="array" ref="DE50">IF($F50="射玉",MIN(($G50-DF:DF)^2+($H50-DG:DG)^2+($I50-DH:DH)^2)*DD$8+MIN((($H$2-$H50)+DI:DI)^2+(($I$2-$I50)+DJ:DJ)^2)*DD$10+1000*DD$18,"")</f>
        <v/>
      </c>
      <c r="DL50" t="str" cm="1">
        <f t="array" ref="DL50">IF($F50="近壁",MIN(($G50-DM:DM)^2+($H50-DN:DN)^2+($I50-DO:DO)^2)*DK$8+MIN((($H$2-$H50)+DP:DP)^2+(($I$2-$I50)+DQ:DQ)^2)*DK$10+1000*DK$18,"")</f>
        <v/>
      </c>
      <c r="DS50" t="str" cm="1">
        <f t="array" ref="DS50">IF($F50="忍玉",MIN(($G50-DT:DT)^2+($H50-DU:DU)^2+($I50-DV:DV)^2)*DR$8+MIN((($H$2-$H50)+DW:DW)^2+(($I$2-$I50)+DX:DX)^2)*DR$10+1000*DR$18,"")</f>
        <v/>
      </c>
      <c r="DZ50" t="str" cm="1">
        <f t="array" ref="DZ50">IF($F50="界玉",MIN(($G50-EA:EA)^2+($H50-EB:EB)^2+($I50-EC:EC)^2)*DY$8+MIN((($H$2-$H50)+ED:ED)^2+(($I$2-$I50)+EE:EE)^2)*DY$10+1000*DY$18,"")</f>
        <v/>
      </c>
      <c r="EG50" t="str" cm="1">
        <f t="array" ref="EG50">IF($F50="戦玉",MIN(($G50-EH:EH)^2+($H50-EI:EI)^2+($I50-EJ:EJ)^2)*EF$8+MIN((($H$2-$H50)+EK:EK)^2+(($I$2-$I50)+EL:EL)^2)*EF$10+1000*EF$18,"")</f>
        <v/>
      </c>
      <c r="EN50" t="str" cm="1">
        <f t="array" ref="EN50">IF($F50="弓玉",MIN(($G50-EO:EO)^2+($H50-EP:EP)^2+($I50-EQ:EQ)^2)*EM$8+MIN((($H$2-$H50)+ER:ER)^2+(($I$2-$I50)+ES:ES)^2)*EM$10+1000*EM$18,"")</f>
        <v/>
      </c>
      <c r="EU50" t="str" cm="1">
        <f t="array" ref="EU50">IF($F50="散玉",MIN(($G50-EV:EV)^2+($H50-EW:EW)^2+($I50-EX:EX)^2)*ET$8+MIN((($H$2-$H50)+EY:EY)^2+(($I$2-$I50)+EZ:EZ)^2)*ET$10+1000*ET$18,"")</f>
        <v/>
      </c>
      <c r="FB50" t="str" cm="1">
        <f t="array" ref="FB50">IF($F50="的玉",MIN(($G50-FC:FC)^2+($H50-FD:FD)^2+($I50-FE:FE)^2)*FA$8+MIN((($H$2-$H50)+FF:FF)^2+(($I$2-$I50)+FG:FG)^2)*FA$10+1000*FA$18,"")</f>
        <v/>
      </c>
      <c r="FI50" t="str" cm="1">
        <f t="array" ref="FI50">IF($F50="撃玉",MIN(($G50-FJ:FJ)^2+($H50-FK:FK)^2+($I50-FL:FL)^2)*FH$8+MIN((($H$2-$H50)+FM:FM)^2+(($I$2-$I50)+FN:FN)^2)*FH$10+1000*FH$18,"")</f>
        <v/>
      </c>
      <c r="FP50" t="str" cm="1">
        <f t="array" ref="FP50">IF($F50="槍玉",MIN(($G50-FQ:FQ)^2+($H50-FR:FR)^2+($I50-FS:FS)^2)*FO$8+MIN((($H$2-$H50)+FT:FT)^2+(($I$2-$I50)+FU:FU)^2)*FO$10+1000*FO$18,"")</f>
        <v/>
      </c>
      <c r="FW50" t="str" cm="1">
        <f t="array" ref="FW50">IF($F50="査玉",MIN(($G50-FX:FX)^2+($H50-FY:FY)^2+($I50-FZ:FZ)^2)*FV$8+MIN((($H$2-$H50)+GA:GA)^2+(($I$2-$I50)+GB:GB)^2)*FV$10+1000*FV$18,"")</f>
        <v/>
      </c>
      <c r="GD50" t="str" cm="1">
        <f t="array" ref="GD50">IF($F50="タゲ壁",MIN(($G50-GE:GE)^2+($H50-GF:GF)^2+($I50-GG:GG)^2)*GC$8+MIN((($H$2-$H50)+GH:GH)^2+(($I$2-$I50)+GI:GI)^2)*GC$10+1000*GC$18,"")</f>
        <v/>
      </c>
      <c r="GK50" t="str" cm="1">
        <f t="array" ref="GK50">IF($F50="迎玉",MIN(($G50-GL:GL)^2+($H50-GM:GM)^2+($I50-GN:GN)^2)*GJ$8+MIN((($H$2-$H50)+GO:GO)^2+(($I$2-$I50)+GP:GP)^2)*GJ$10+1000*GJ$18,"")</f>
        <v/>
      </c>
      <c r="GR50" t="str" cm="1">
        <f t="array" ref="GR50">IF($F50="紙壁",MIN(($G50-GS:GS)^2+($H50-GT:GT)^2+($I50-GU:GU)^2)*GQ$8+MIN((($H$2-$H50)+GV:GV)^2+(($I$2-$I50)+GW:GW)^2)*GQ$10+1000*GQ$18,"")</f>
        <v/>
      </c>
      <c r="GY50" t="str" cm="1">
        <f t="array" ref="GY50">IF($F50="聖玉",MIN(($G50-GZ:GZ)^2+($H50-HA:HA)^2+($I50-HB:HB)^2)*GX$8+MIN((($H$2-$H50)+HC:HC)^2+(($I$2-$I50)+HD:HD)^2)*GX$10+1000*GX$18,"")</f>
        <v/>
      </c>
      <c r="HF50" t="str" cm="1">
        <f t="array" ref="HF50">IF($F50="ターボ",MIN(($G50-HG:HG)^2+($H50-HH:HH)^2+($I50-HI:HI)^2)*HE$8+MIN((($H$2-$H50)+HJ:HJ)^2+(($I$2-$I50)+HK:HK)^2)*HE$10+10000,"")</f>
        <v/>
      </c>
      <c r="HM50" t="str" cm="1">
        <f t="array" ref="HM50">IF($F50="采玉",MIN(($G50-HN:HN)^2+($H50-HO:HO)^2+($I50-HP:HP)^2)*HL$8+MIN((($H$2-$H50)+HQ:HQ)^2+(($I$2-$I50)+HR:HR)^2)*HL$10+1000*HL$18,"")</f>
        <v/>
      </c>
      <c r="HT50" t="str" cm="1">
        <f t="array" ref="HT50">IF($F50="繕玉",MIN(($G50-HU:HU)^2+($H50-HV:HV)^2+($I50-HW:HW)^2)*HS$8+MIN((($H$2-$H50)+HX:HX)^2+(($I$2-$I50)+HY:HY)^2)*HS$10+1000*HS$18,"")</f>
        <v/>
      </c>
      <c r="IA50" t="str" cm="1">
        <f t="array" ref="IA50">IF($F50="贄玉",MIN(($G50-IB:IB)^2+($H50-IC:IC)^2+($I50-ID:ID)^2)*HZ$8+MIN((($H$2-$H50)+IE:IE)^2+(($I$2-$I50)+IF:IF)^2)*HZ$10+1000*HZ$18,"")</f>
        <v/>
      </c>
      <c r="IH50" t="str" cm="1">
        <f t="array" ref="IH50">IF($F50="弾玉",MIN(($G50-II:II)^2+($H50-IJ:IJ)^2+($I50-IK:IK)^2)*IG$8+MIN((($H$2-$H50)+IL:IL)^2+(($I$2-$I50)+IM:IM)^2)*IG$10+1000*IG$18,"")</f>
        <v/>
      </c>
      <c r="IO50" t="str" cm="1">
        <f t="array" ref="IO50">IF($F50="石壁",MIN(($G50-IP:IP)^2+($H50-IQ:IQ)^2+($I50-IR:IR)^2)*IN$8+MIN((($H$2-$H50)+IS:IS)^2+(($I$2-$I50)+IT:IT)^2)*IN$10+1000*IN$18,"")</f>
        <v/>
      </c>
    </row>
    <row r="51" spans="1:249" x14ac:dyDescent="0.55000000000000004">
      <c r="A51" t="s">
        <v>40</v>
      </c>
      <c r="F51" s="1" t="b" cm="1">
        <f t="array" ref="F51">INDEX(N:N,ROW()*6-11)</f>
        <v>0</v>
      </c>
      <c r="G51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51" s="1">
        <f>ROUND((RIGHT((SUM(INDEX($N:$N,ROW()*6-10):INDEX($N:$N,ROW()*6-6))-16020),6)-RIGHT((SUM(INDEX($N:$N,ROW()*6-10):INDEX($N:$N,ROW()*6-6))-16020),3))/1000,3)</f>
        <v>-16.04</v>
      </c>
      <c r="I51" s="1">
        <f>ROUND((RIGHT((SUM(INDEX($N:$N,ROW()*6-10):INDEX($N:$N,ROW()*6-6))-16020),3)),3)</f>
        <v>20</v>
      </c>
      <c r="K51">
        <v>51</v>
      </c>
      <c r="L51">
        <f t="shared" si="1"/>
        <v>3</v>
      </c>
      <c r="M51" t="str">
        <f t="shared" si="0"/>
        <v>U</v>
      </c>
      <c r="N51">
        <f>IF(EXACT(M51,$A$1)=TRUE,0,IF(EXACT(M51,$A$2)=TRUE,1,IF(EXACT(M51,$A$3)=TRUE,2,IF(EXACT(M51,$A$4)=TRUE,3,IF(EXACT(M51,$A$5)=TRUE,4,IF(EXACT(M51,$A$6)=TRUE,5,IF(EXACT(M51,$A$7)=TRUE,6,IF(EXACT(M51,$A$8)=TRUE,7,IF(EXACT(M51,$A$9)=TRUE,8,IF(EXACT(M51,$A$10)=TRUE,9,IF(EXACT(M51,$A$11)=TRUE,10,IF(EXACT(M51,$A$12)=TRUE,11,IF(EXACT(M51,$A$13)=TRUE,12,IF(EXACT(M51,$A$14)=TRUE,13,IF(EXACT(M51,$A$15)=TRUE,14,IF(EXACT(M51,$A$16)=TRUE,15,IF(EXACT(M51,$A$17)=TRUE,16,IF(EXACT(M51,$A$18)=TRUE,17,IF(EXACT(M51,$A$19)=TRUE,18,IF(EXACT(M51,$A$20)=TRUE,19,IF(EXACT(M51,$A$21)=TRUE,20,IF(EXACT(M51,$A$22)=TRUE,21,IF(EXACT(M51,$A$23)=TRUE,22,IF(EXACT(M51,$A$24)=TRUE,23,IF(EXACT(M51,$A$25)=TRUE,24,IF(EXACT(M51,$A$26)=TRUE,25,IF(EXACT(M51,$A$27)=TRUE,26,IF(EXACT(M51,$A$28)=TRUE,27,IF(EXACT(M51,$A$29)=TRUE,28,IF(EXACT(M51,$A$30)=TRUE,29,IF(EXACT(M51,$A$31)=TRUE,30,IF(EXACT(M51,$A$32)=TRUE,31,IF(EXACT(M51,$A$33)=TRUE,32,IF(EXACT(M51,$A$34)=TRUE,33,IF(EXACT(M51,$A$35)=TRUE,34,IF(EXACT(M51,$A$36)=TRUE,35,IF(EXACT(M51,$A$37)=TRUE,36,IF(EXACT(M51,$A$38)=TRUE,37,IF(EXACT(M51,$A$39)=TRUE,38,IF(EXACT(M51,$A$40)=TRUE,39,IF(EXACT(M51,$A$41)=TRUE,40,IF(EXACT(M51,$A$42)=TRUE,41,IF(EXACT(M51,$A$43)=TRUE,42,IF(EXACT(M51,$A$44)=TRUE,43,IF(EXACT(M51,$A$45)=TRUE,44,IF(EXACT(M51,$A$46)=TRUE,45,IF(EXACT(M51,$A$47)=TRUE,46,IF(EXACT(M51,$A$48)=TRUE,47,IF(EXACT(M51,$A$49)=TRUE,48,IF(EXACT(M51,$A$50)=TRUE,49,IF(EXACT(M51,$A$51)=TRUE,50,IF(EXACT(M51,$A$52)=TRUE,51,IF(EXACT(M51,$A$53)=TRUE,52,IF(EXACT(M51,$A$54)=TRUE,53,IF(EXACT(M51,$A$55)=TRUE,54,IF(EXACT(M51,$A$56)=TRUE,55,IF(EXACT(M51,$A$57)=TRUE,56,IF(EXACT(M51,$A$58)=TRUE,57,IF(EXACT(M51,$A$59)=TRUE,58,IF(EXACT(M51,$A$60)=TRUE,59,IF(EXACT(M51,$A$61)=TRUE,60,IF(EXACT(M51,$A$62)=TRUE,61))))))))))))))))))))))))))))))))))))))))))))))))))))))))))))))*61^$L51</f>
        <v>12710936</v>
      </c>
      <c r="Y51" t="str" cm="1">
        <f t="array" ref="Y51">IF($F51="砲玉",MIN(($G51-Z:Z)^2+($H51-AA:AA)^2+($I51-AB:AB)^2)*X$8+MIN((($H$2-$H51)+AC:AC)^2+(($I$2-$I51)+AD:AD)^2)*X$10+1000*X$18,"")</f>
        <v/>
      </c>
      <c r="AF51" t="str" cm="1">
        <f t="array" ref="AF51">IF($F51="薙玉",MIN(($G51-AG:AG)^2+($H51-AH:AH)^2+($I51-AI:AI)^2)*AE$8+MIN((($H$2-$H51)+AJ:AJ)^2+(($I$2-$I51)+AK:AK)^2)*AE$10+1000*AE$18,"")</f>
        <v/>
      </c>
      <c r="AM51" t="str" cm="1">
        <f t="array" ref="AM51">IF($F51="壁玉",MIN(($G51-AN:AN)^2+($H51-AO:AO)^2+($I51-AP:AP)^2)*AL$8+MIN((($H$2-$H51)+AQ:AQ)^2+(($I$2-$I51)+AR:AR)^2)*AL$10+1000*AL$18,"")</f>
        <v/>
      </c>
      <c r="AT51" t="str" cm="1">
        <f t="array" ref="AT51">IF($F51="弩玉",MIN(($G51-AU:AU)^2+($H51-AV:AV)^2+($I51-AW:AW)^2)*AS$8+MIN((($H$2-$H51)+AX:AX)^2+(($I$2-$I51)+AY:AY)^2)*AS$10+1000*AS$18,"")</f>
        <v/>
      </c>
      <c r="BA51" t="str" cm="1">
        <f t="array" ref="BA51">IF($F51="ジェット",MIN(($G51-BB:BB)^2+($H51-BC:BC)^2+($I51-BD:BD)^2)*AZ$8+MIN((($H$2-$H51)+BE:BE)^2+(($I$2-$I51)+BF:BF)^2)*AZ$10+1000*AZ$18,"")</f>
        <v/>
      </c>
      <c r="BH51" t="str" cm="1">
        <f t="array" ref="BH51">IF($F51="導玉",MIN(($G51-BI:BI)^2+($H51-BJ:BJ)^2+($I51-BK:BK)^2)*BG$8+MIN((($H$2-$H51)+BL:BL)^2+(($I$2-$I51)+BM:BM)^2)*BG$10+1000*BG$18,"")</f>
        <v/>
      </c>
      <c r="BO51" t="str" cm="1">
        <f t="array" ref="BO51">IF($F51="木壁",MIN(($G51-BP:BP)^2+($H51-BQ:BQ)^2+($I51-BR:BR)^2)*BN$8+MIN((($H$2-$H51)+BS:BS)^2+(($I$2-$I51)+BT:BT)^2)*BN$10+1000*BN$18,"")</f>
        <v/>
      </c>
      <c r="BV51" t="str" cm="1">
        <f t="array" ref="BV51">IF($F51="遠壁",MIN(($G51-BW:BW)^2+($H51-BX:BX)^2+($I51-BY:BY)^2)*BU$8+MIN((($H$2-$H51)+BZ:BZ)^2+(($I$2-$I51)+CA:CA)^2)*BU$10+1000*BU$18,"")</f>
        <v/>
      </c>
      <c r="CC51" t="str" cm="1">
        <f t="array" ref="CC51">IF($F51="魔玉",MIN(($G51-CD:CD)^2+($H51-CE:CE)^2+($I51-CF:CF)^2)*CB$8+MIN((($H$2-$H51)+CG:CG)^2+(($I$2-$I51)+CH:CH)^2)*CB$10+1000*CB$18,"")</f>
        <v/>
      </c>
      <c r="CJ51" t="str" cm="1">
        <f t="array" ref="CJ51">IF($F51="核玉",MIN(($G51-CK:CK)^2+($H51-CL:CL)^2+($I51-CM:CM)^2)*CI$8+MIN((($H$2-$H51)+CN:CN)^2+(($I$2-$I51)+CO:CO)^2)*CI$10+1000*CI$18,"")</f>
        <v/>
      </c>
      <c r="CQ51" t="str" cm="1">
        <f t="array" ref="CQ51">IF($F51="癒玉",MIN(($G51-CR:CR)^2+($H51-CS:CS)^2+($I51-CT:CT)^2)*CP$8+MIN((($H$2-$H51)+CU:CU)^2+(($I$2-$I51)+CV:CV)^2)*CP$10+1000*CP$18,"")</f>
        <v/>
      </c>
      <c r="CX51" t="str" cm="1">
        <f t="array" ref="CX51">IF($F51="盾玉",MIN(($G51-CY:CY)^2+($H51-CZ:CZ)^2+($I51-DA:DA)^2)*CW$8+MIN((($H$2-$H51)+DB:DB)^2+(($I$2-$I51)+DC:DC)^2)*CW$10+1000*CW$18,"")</f>
        <v/>
      </c>
      <c r="DE51" t="str" cm="1">
        <f t="array" ref="DE51">IF($F51="射玉",MIN(($G51-DF:DF)^2+($H51-DG:DG)^2+($I51-DH:DH)^2)*DD$8+MIN((($H$2-$H51)+DI:DI)^2+(($I$2-$I51)+DJ:DJ)^2)*DD$10+1000*DD$18,"")</f>
        <v/>
      </c>
      <c r="DL51" t="str" cm="1">
        <f t="array" ref="DL51">IF($F51="近壁",MIN(($G51-DM:DM)^2+($H51-DN:DN)^2+($I51-DO:DO)^2)*DK$8+MIN((($H$2-$H51)+DP:DP)^2+(($I$2-$I51)+DQ:DQ)^2)*DK$10+1000*DK$18,"")</f>
        <v/>
      </c>
      <c r="DS51" t="str" cm="1">
        <f t="array" ref="DS51">IF($F51="忍玉",MIN(($G51-DT:DT)^2+($H51-DU:DU)^2+($I51-DV:DV)^2)*DR$8+MIN((($H$2-$H51)+DW:DW)^2+(($I$2-$I51)+DX:DX)^2)*DR$10+1000*DR$18,"")</f>
        <v/>
      </c>
      <c r="DZ51" t="str" cm="1">
        <f t="array" ref="DZ51">IF($F51="界玉",MIN(($G51-EA:EA)^2+($H51-EB:EB)^2+($I51-EC:EC)^2)*DY$8+MIN((($H$2-$H51)+ED:ED)^2+(($I$2-$I51)+EE:EE)^2)*DY$10+1000*DY$18,"")</f>
        <v/>
      </c>
      <c r="EG51" t="str" cm="1">
        <f t="array" ref="EG51">IF($F51="戦玉",MIN(($G51-EH:EH)^2+($H51-EI:EI)^2+($I51-EJ:EJ)^2)*EF$8+MIN((($H$2-$H51)+EK:EK)^2+(($I$2-$I51)+EL:EL)^2)*EF$10+1000*EF$18,"")</f>
        <v/>
      </c>
      <c r="EN51" t="str" cm="1">
        <f t="array" ref="EN51">IF($F51="弓玉",MIN(($G51-EO:EO)^2+($H51-EP:EP)^2+($I51-EQ:EQ)^2)*EM$8+MIN((($H$2-$H51)+ER:ER)^2+(($I$2-$I51)+ES:ES)^2)*EM$10+1000*EM$18,"")</f>
        <v/>
      </c>
      <c r="EU51" t="str" cm="1">
        <f t="array" ref="EU51">IF($F51="散玉",MIN(($G51-EV:EV)^2+($H51-EW:EW)^2+($I51-EX:EX)^2)*ET$8+MIN((($H$2-$H51)+EY:EY)^2+(($I$2-$I51)+EZ:EZ)^2)*ET$10+1000*ET$18,"")</f>
        <v/>
      </c>
      <c r="FB51" t="str" cm="1">
        <f t="array" ref="FB51">IF($F51="的玉",MIN(($G51-FC:FC)^2+($H51-FD:FD)^2+($I51-FE:FE)^2)*FA$8+MIN((($H$2-$H51)+FF:FF)^2+(($I$2-$I51)+FG:FG)^2)*FA$10+1000*FA$18,"")</f>
        <v/>
      </c>
      <c r="FI51" t="str" cm="1">
        <f t="array" ref="FI51">IF($F51="撃玉",MIN(($G51-FJ:FJ)^2+($H51-FK:FK)^2+($I51-FL:FL)^2)*FH$8+MIN((($H$2-$H51)+FM:FM)^2+(($I$2-$I51)+FN:FN)^2)*FH$10+1000*FH$18,"")</f>
        <v/>
      </c>
      <c r="FP51" t="str" cm="1">
        <f t="array" ref="FP51">IF($F51="槍玉",MIN(($G51-FQ:FQ)^2+($H51-FR:FR)^2+($I51-FS:FS)^2)*FO$8+MIN((($H$2-$H51)+FT:FT)^2+(($I$2-$I51)+FU:FU)^2)*FO$10+1000*FO$18,"")</f>
        <v/>
      </c>
      <c r="FW51" t="str" cm="1">
        <f t="array" ref="FW51">IF($F51="査玉",MIN(($G51-FX:FX)^2+($H51-FY:FY)^2+($I51-FZ:FZ)^2)*FV$8+MIN((($H$2-$H51)+GA:GA)^2+(($I$2-$I51)+GB:GB)^2)*FV$10+1000*FV$18,"")</f>
        <v/>
      </c>
      <c r="GD51" t="str" cm="1">
        <f t="array" ref="GD51">IF($F51="タゲ壁",MIN(($G51-GE:GE)^2+($H51-GF:GF)^2+($I51-GG:GG)^2)*GC$8+MIN((($H$2-$H51)+GH:GH)^2+(($I$2-$I51)+GI:GI)^2)*GC$10+1000*GC$18,"")</f>
        <v/>
      </c>
      <c r="GK51" t="str" cm="1">
        <f t="array" ref="GK51">IF($F51="迎玉",MIN(($G51-GL:GL)^2+($H51-GM:GM)^2+($I51-GN:GN)^2)*GJ$8+MIN((($H$2-$H51)+GO:GO)^2+(($I$2-$I51)+GP:GP)^2)*GJ$10+1000*GJ$18,"")</f>
        <v/>
      </c>
      <c r="GR51" t="str" cm="1">
        <f t="array" ref="GR51">IF($F51="紙壁",MIN(($G51-GS:GS)^2+($H51-GT:GT)^2+($I51-GU:GU)^2)*GQ$8+MIN((($H$2-$H51)+GV:GV)^2+(($I$2-$I51)+GW:GW)^2)*GQ$10+1000*GQ$18,"")</f>
        <v/>
      </c>
      <c r="GY51" t="str" cm="1">
        <f t="array" ref="GY51">IF($F51="聖玉",MIN(($G51-GZ:GZ)^2+($H51-HA:HA)^2+($I51-HB:HB)^2)*GX$8+MIN((($H$2-$H51)+HC:HC)^2+(($I$2-$I51)+HD:HD)^2)*GX$10+1000*GX$18,"")</f>
        <v/>
      </c>
      <c r="HF51" t="str" cm="1">
        <f t="array" ref="HF51">IF($F51="ターボ",MIN(($G51-HG:HG)^2+($H51-HH:HH)^2+($I51-HI:HI)^2)*HE$8+MIN((($H$2-$H51)+HJ:HJ)^2+(($I$2-$I51)+HK:HK)^2)*HE$10+10000,"")</f>
        <v/>
      </c>
      <c r="HM51" t="str" cm="1">
        <f t="array" ref="HM51">IF($F51="采玉",MIN(($G51-HN:HN)^2+($H51-HO:HO)^2+($I51-HP:HP)^2)*HL$8+MIN((($H$2-$H51)+HQ:HQ)^2+(($I$2-$I51)+HR:HR)^2)*HL$10+1000*HL$18,"")</f>
        <v/>
      </c>
      <c r="HT51" t="str" cm="1">
        <f t="array" ref="HT51">IF($F51="繕玉",MIN(($G51-HU:HU)^2+($H51-HV:HV)^2+($I51-HW:HW)^2)*HS$8+MIN((($H$2-$H51)+HX:HX)^2+(($I$2-$I51)+HY:HY)^2)*HS$10+1000*HS$18,"")</f>
        <v/>
      </c>
      <c r="IA51" t="str" cm="1">
        <f t="array" ref="IA51">IF($F51="贄玉",MIN(($G51-IB:IB)^2+($H51-IC:IC)^2+($I51-ID:ID)^2)*HZ$8+MIN((($H$2-$H51)+IE:IE)^2+(($I$2-$I51)+IF:IF)^2)*HZ$10+1000*HZ$18,"")</f>
        <v/>
      </c>
      <c r="IH51" t="str" cm="1">
        <f t="array" ref="IH51">IF($F51="弾玉",MIN(($G51-II:II)^2+($H51-IJ:IJ)^2+($I51-IK:IK)^2)*IG$8+MIN((($H$2-$H51)+IL:IL)^2+(($I$2-$I51)+IM:IM)^2)*IG$10+1000*IG$18,"")</f>
        <v/>
      </c>
      <c r="IO51" t="str" cm="1">
        <f t="array" ref="IO51">IF($F51="石壁",MIN(($G51-IP:IP)^2+($H51-IQ:IQ)^2+($I51-IR:IR)^2)*IN$8+MIN((($H$2-$H51)+IS:IS)^2+(($I$2-$I51)+IT:IT)^2)*IN$10+1000*IN$18,"")</f>
        <v/>
      </c>
    </row>
    <row r="52" spans="1:249" x14ac:dyDescent="0.55000000000000004">
      <c r="A52" t="s">
        <v>41</v>
      </c>
      <c r="F52" s="1" t="b" cm="1">
        <f t="array" ref="F52">INDEX(N:N,ROW()*6-11)</f>
        <v>0</v>
      </c>
      <c r="G52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52" s="1">
        <f>ROUND((RIGHT((SUM(INDEX($N:$N,ROW()*6-10):INDEX($N:$N,ROW()*6-6))-16020),6)-RIGHT((SUM(INDEX($N:$N,ROW()*6-10):INDEX($N:$N,ROW()*6-6))-16020),3))/1000,3)</f>
        <v>-16.04</v>
      </c>
      <c r="I52" s="1">
        <f>ROUND((RIGHT((SUM(INDEX($N:$N,ROW()*6-10):INDEX($N:$N,ROW()*6-6))-16020),3)),3)</f>
        <v>20</v>
      </c>
      <c r="K52">
        <v>52</v>
      </c>
      <c r="L52">
        <f t="shared" si="1"/>
        <v>2</v>
      </c>
      <c r="M52" t="str">
        <f t="shared" si="0"/>
        <v>Y</v>
      </c>
      <c r="N52">
        <f>IF(EXACT(M52,$A$1)=TRUE,0,IF(EXACT(M52,$A$2)=TRUE,1,IF(EXACT(M52,$A$3)=TRUE,2,IF(EXACT(M52,$A$4)=TRUE,3,IF(EXACT(M52,$A$5)=TRUE,4,IF(EXACT(M52,$A$6)=TRUE,5,IF(EXACT(M52,$A$7)=TRUE,6,IF(EXACT(M52,$A$8)=TRUE,7,IF(EXACT(M52,$A$9)=TRUE,8,IF(EXACT(M52,$A$10)=TRUE,9,IF(EXACT(M52,$A$11)=TRUE,10,IF(EXACT(M52,$A$12)=TRUE,11,IF(EXACT(M52,$A$13)=TRUE,12,IF(EXACT(M52,$A$14)=TRUE,13,IF(EXACT(M52,$A$15)=TRUE,14,IF(EXACT(M52,$A$16)=TRUE,15,IF(EXACT(M52,$A$17)=TRUE,16,IF(EXACT(M52,$A$18)=TRUE,17,IF(EXACT(M52,$A$19)=TRUE,18,IF(EXACT(M52,$A$20)=TRUE,19,IF(EXACT(M52,$A$21)=TRUE,20,IF(EXACT(M52,$A$22)=TRUE,21,IF(EXACT(M52,$A$23)=TRUE,22,IF(EXACT(M52,$A$24)=TRUE,23,IF(EXACT(M52,$A$25)=TRUE,24,IF(EXACT(M52,$A$26)=TRUE,25,IF(EXACT(M52,$A$27)=TRUE,26,IF(EXACT(M52,$A$28)=TRUE,27,IF(EXACT(M52,$A$29)=TRUE,28,IF(EXACT(M52,$A$30)=TRUE,29,IF(EXACT(M52,$A$31)=TRUE,30,IF(EXACT(M52,$A$32)=TRUE,31,IF(EXACT(M52,$A$33)=TRUE,32,IF(EXACT(M52,$A$34)=TRUE,33,IF(EXACT(M52,$A$35)=TRUE,34,IF(EXACT(M52,$A$36)=TRUE,35,IF(EXACT(M52,$A$37)=TRUE,36,IF(EXACT(M52,$A$38)=TRUE,37,IF(EXACT(M52,$A$39)=TRUE,38,IF(EXACT(M52,$A$40)=TRUE,39,IF(EXACT(M52,$A$41)=TRUE,40,IF(EXACT(M52,$A$42)=TRUE,41,IF(EXACT(M52,$A$43)=TRUE,42,IF(EXACT(M52,$A$44)=TRUE,43,IF(EXACT(M52,$A$45)=TRUE,44,IF(EXACT(M52,$A$46)=TRUE,45,IF(EXACT(M52,$A$47)=TRUE,46,IF(EXACT(M52,$A$48)=TRUE,47,IF(EXACT(M52,$A$49)=TRUE,48,IF(EXACT(M52,$A$50)=TRUE,49,IF(EXACT(M52,$A$51)=TRUE,50,IF(EXACT(M52,$A$52)=TRUE,51,IF(EXACT(M52,$A$53)=TRUE,52,IF(EXACT(M52,$A$54)=TRUE,53,IF(EXACT(M52,$A$55)=TRUE,54,IF(EXACT(M52,$A$56)=TRUE,55,IF(EXACT(M52,$A$57)=TRUE,56,IF(EXACT(M52,$A$58)=TRUE,57,IF(EXACT(M52,$A$59)=TRUE,58,IF(EXACT(M52,$A$60)=TRUE,59,IF(EXACT(M52,$A$61)=TRUE,60,IF(EXACT(M52,$A$62)=TRUE,61))))))))))))))))))))))))))))))))))))))))))))))))))))))))))))))*61^$L52</f>
        <v>223260</v>
      </c>
      <c r="Y52" t="str" cm="1">
        <f t="array" ref="Y52">IF($F52="砲玉",MIN(($G52-Z:Z)^2+($H52-AA:AA)^2+($I52-AB:AB)^2)*X$8+MIN((($H$2-$H52)+AC:AC)^2+(($I$2-$I52)+AD:AD)^2)*X$10+1000*X$18,"")</f>
        <v/>
      </c>
      <c r="AF52" t="str" cm="1">
        <f t="array" ref="AF52">IF($F52="薙玉",MIN(($G52-AG:AG)^2+($H52-AH:AH)^2+($I52-AI:AI)^2)*AE$8+MIN((($H$2-$H52)+AJ:AJ)^2+(($I$2-$I52)+AK:AK)^2)*AE$10+1000*AE$18,"")</f>
        <v/>
      </c>
      <c r="AM52" t="str" cm="1">
        <f t="array" ref="AM52">IF($F52="壁玉",MIN(($G52-AN:AN)^2+($H52-AO:AO)^2+($I52-AP:AP)^2)*AL$8+MIN((($H$2-$H52)+AQ:AQ)^2+(($I$2-$I52)+AR:AR)^2)*AL$10+1000*AL$18,"")</f>
        <v/>
      </c>
      <c r="AT52" t="str" cm="1">
        <f t="array" ref="AT52">IF($F52="弩玉",MIN(($G52-AU:AU)^2+($H52-AV:AV)^2+($I52-AW:AW)^2)*AS$8+MIN((($H$2-$H52)+AX:AX)^2+(($I$2-$I52)+AY:AY)^2)*AS$10+1000*AS$18,"")</f>
        <v/>
      </c>
      <c r="BA52" t="str" cm="1">
        <f t="array" ref="BA52">IF($F52="ジェット",MIN(($G52-BB:BB)^2+($H52-BC:BC)^2+($I52-BD:BD)^2)*AZ$8+MIN((($H$2-$H52)+BE:BE)^2+(($I$2-$I52)+BF:BF)^2)*AZ$10+1000*AZ$18,"")</f>
        <v/>
      </c>
      <c r="BH52" t="str" cm="1">
        <f t="array" ref="BH52">IF($F52="導玉",MIN(($G52-BI:BI)^2+($H52-BJ:BJ)^2+($I52-BK:BK)^2)*BG$8+MIN((($H$2-$H52)+BL:BL)^2+(($I$2-$I52)+BM:BM)^2)*BG$10+1000*BG$18,"")</f>
        <v/>
      </c>
      <c r="BO52" t="str" cm="1">
        <f t="array" ref="BO52">IF($F52="木壁",MIN(($G52-BP:BP)^2+($H52-BQ:BQ)^2+($I52-BR:BR)^2)*BN$8+MIN((($H$2-$H52)+BS:BS)^2+(($I$2-$I52)+BT:BT)^2)*BN$10+1000*BN$18,"")</f>
        <v/>
      </c>
      <c r="BV52" t="str" cm="1">
        <f t="array" ref="BV52">IF($F52="遠壁",MIN(($G52-BW:BW)^2+($H52-BX:BX)^2+($I52-BY:BY)^2)*BU$8+MIN((($H$2-$H52)+BZ:BZ)^2+(($I$2-$I52)+CA:CA)^2)*BU$10+1000*BU$18,"")</f>
        <v/>
      </c>
      <c r="CC52" t="str" cm="1">
        <f t="array" ref="CC52">IF($F52="魔玉",MIN(($G52-CD:CD)^2+($H52-CE:CE)^2+($I52-CF:CF)^2)*CB$8+MIN((($H$2-$H52)+CG:CG)^2+(($I$2-$I52)+CH:CH)^2)*CB$10+1000*CB$18,"")</f>
        <v/>
      </c>
      <c r="CJ52" t="str" cm="1">
        <f t="array" ref="CJ52">IF($F52="核玉",MIN(($G52-CK:CK)^2+($H52-CL:CL)^2+($I52-CM:CM)^2)*CI$8+MIN((($H$2-$H52)+CN:CN)^2+(($I$2-$I52)+CO:CO)^2)*CI$10+1000*CI$18,"")</f>
        <v/>
      </c>
      <c r="CQ52" t="str" cm="1">
        <f t="array" ref="CQ52">IF($F52="癒玉",MIN(($G52-CR:CR)^2+($H52-CS:CS)^2+($I52-CT:CT)^2)*CP$8+MIN((($H$2-$H52)+CU:CU)^2+(($I$2-$I52)+CV:CV)^2)*CP$10+1000*CP$18,"")</f>
        <v/>
      </c>
      <c r="CX52" t="str" cm="1">
        <f t="array" ref="CX52">IF($F52="盾玉",MIN(($G52-CY:CY)^2+($H52-CZ:CZ)^2+($I52-DA:DA)^2)*CW$8+MIN((($H$2-$H52)+DB:DB)^2+(($I$2-$I52)+DC:DC)^2)*CW$10+1000*CW$18,"")</f>
        <v/>
      </c>
      <c r="DE52" t="str" cm="1">
        <f t="array" ref="DE52">IF($F52="射玉",MIN(($G52-DF:DF)^2+($H52-DG:DG)^2+($I52-DH:DH)^2)*DD$8+MIN((($H$2-$H52)+DI:DI)^2+(($I$2-$I52)+DJ:DJ)^2)*DD$10+1000*DD$18,"")</f>
        <v/>
      </c>
      <c r="DL52" t="str" cm="1">
        <f t="array" ref="DL52">IF($F52="近壁",MIN(($G52-DM:DM)^2+($H52-DN:DN)^2+($I52-DO:DO)^2)*DK$8+MIN((($H$2-$H52)+DP:DP)^2+(($I$2-$I52)+DQ:DQ)^2)*DK$10+1000*DK$18,"")</f>
        <v/>
      </c>
      <c r="DS52" t="str" cm="1">
        <f t="array" ref="DS52">IF($F52="忍玉",MIN(($G52-DT:DT)^2+($H52-DU:DU)^2+($I52-DV:DV)^2)*DR$8+MIN((($H$2-$H52)+DW:DW)^2+(($I$2-$I52)+DX:DX)^2)*DR$10+1000*DR$18,"")</f>
        <v/>
      </c>
      <c r="DZ52" t="str" cm="1">
        <f t="array" ref="DZ52">IF($F52="界玉",MIN(($G52-EA:EA)^2+($H52-EB:EB)^2+($I52-EC:EC)^2)*DY$8+MIN((($H$2-$H52)+ED:ED)^2+(($I$2-$I52)+EE:EE)^2)*DY$10+1000*DY$18,"")</f>
        <v/>
      </c>
      <c r="EG52" t="str" cm="1">
        <f t="array" ref="EG52">IF($F52="戦玉",MIN(($G52-EH:EH)^2+($H52-EI:EI)^2+($I52-EJ:EJ)^2)*EF$8+MIN((($H$2-$H52)+EK:EK)^2+(($I$2-$I52)+EL:EL)^2)*EF$10+1000*EF$18,"")</f>
        <v/>
      </c>
      <c r="EN52" t="str" cm="1">
        <f t="array" ref="EN52">IF($F52="弓玉",MIN(($G52-EO:EO)^2+($H52-EP:EP)^2+($I52-EQ:EQ)^2)*EM$8+MIN((($H$2-$H52)+ER:ER)^2+(($I$2-$I52)+ES:ES)^2)*EM$10+1000*EM$18,"")</f>
        <v/>
      </c>
      <c r="EU52" t="str" cm="1">
        <f t="array" ref="EU52">IF($F52="散玉",MIN(($G52-EV:EV)^2+($H52-EW:EW)^2+($I52-EX:EX)^2)*ET$8+MIN((($H$2-$H52)+EY:EY)^2+(($I$2-$I52)+EZ:EZ)^2)*ET$10+1000*ET$18,"")</f>
        <v/>
      </c>
      <c r="FB52" t="str" cm="1">
        <f t="array" ref="FB52">IF($F52="的玉",MIN(($G52-FC:FC)^2+($H52-FD:FD)^2+($I52-FE:FE)^2)*FA$8+MIN((($H$2-$H52)+FF:FF)^2+(($I$2-$I52)+FG:FG)^2)*FA$10+1000*FA$18,"")</f>
        <v/>
      </c>
      <c r="FI52" t="str" cm="1">
        <f t="array" ref="FI52">IF($F52="撃玉",MIN(($G52-FJ:FJ)^2+($H52-FK:FK)^2+($I52-FL:FL)^2)*FH$8+MIN((($H$2-$H52)+FM:FM)^2+(($I$2-$I52)+FN:FN)^2)*FH$10+1000*FH$18,"")</f>
        <v/>
      </c>
      <c r="FP52" t="str" cm="1">
        <f t="array" ref="FP52">IF($F52="槍玉",MIN(($G52-FQ:FQ)^2+($H52-FR:FR)^2+($I52-FS:FS)^2)*FO$8+MIN((($H$2-$H52)+FT:FT)^2+(($I$2-$I52)+FU:FU)^2)*FO$10+1000*FO$18,"")</f>
        <v/>
      </c>
      <c r="FW52" t="str" cm="1">
        <f t="array" ref="FW52">IF($F52="査玉",MIN(($G52-FX:FX)^2+($H52-FY:FY)^2+($I52-FZ:FZ)^2)*FV$8+MIN((($H$2-$H52)+GA:GA)^2+(($I$2-$I52)+GB:GB)^2)*FV$10+1000*FV$18,"")</f>
        <v/>
      </c>
      <c r="GD52" t="str" cm="1">
        <f t="array" ref="GD52">IF($F52="タゲ壁",MIN(($G52-GE:GE)^2+($H52-GF:GF)^2+($I52-GG:GG)^2)*GC$8+MIN((($H$2-$H52)+GH:GH)^2+(($I$2-$I52)+GI:GI)^2)*GC$10+1000*GC$18,"")</f>
        <v/>
      </c>
      <c r="GK52" t="str" cm="1">
        <f t="array" ref="GK52">IF($F52="迎玉",MIN(($G52-GL:GL)^2+($H52-GM:GM)^2+($I52-GN:GN)^2)*GJ$8+MIN((($H$2-$H52)+GO:GO)^2+(($I$2-$I52)+GP:GP)^2)*GJ$10+1000*GJ$18,"")</f>
        <v/>
      </c>
      <c r="GR52" t="str" cm="1">
        <f t="array" ref="GR52">IF($F52="紙壁",MIN(($G52-GS:GS)^2+($H52-GT:GT)^2+($I52-GU:GU)^2)*GQ$8+MIN((($H$2-$H52)+GV:GV)^2+(($I$2-$I52)+GW:GW)^2)*GQ$10+1000*GQ$18,"")</f>
        <v/>
      </c>
      <c r="GY52" t="str" cm="1">
        <f t="array" ref="GY52">IF($F52="聖玉",MIN(($G52-GZ:GZ)^2+($H52-HA:HA)^2+($I52-HB:HB)^2)*GX$8+MIN((($H$2-$H52)+HC:HC)^2+(($I$2-$I52)+HD:HD)^2)*GX$10+1000*GX$18,"")</f>
        <v/>
      </c>
      <c r="HF52" t="str" cm="1">
        <f t="array" ref="HF52">IF($F52="ターボ",MIN(($G52-HG:HG)^2+($H52-HH:HH)^2+($I52-HI:HI)^2)*HE$8+MIN((($H$2-$H52)+HJ:HJ)^2+(($I$2-$I52)+HK:HK)^2)*HE$10+10000,"")</f>
        <v/>
      </c>
      <c r="HM52" t="str" cm="1">
        <f t="array" ref="HM52">IF($F52="采玉",MIN(($G52-HN:HN)^2+($H52-HO:HO)^2+($I52-HP:HP)^2)*HL$8+MIN((($H$2-$H52)+HQ:HQ)^2+(($I$2-$I52)+HR:HR)^2)*HL$10+1000*HL$18,"")</f>
        <v/>
      </c>
      <c r="HT52" t="str" cm="1">
        <f t="array" ref="HT52">IF($F52="繕玉",MIN(($G52-HU:HU)^2+($H52-HV:HV)^2+($I52-HW:HW)^2)*HS$8+MIN((($H$2-$H52)+HX:HX)^2+(($I$2-$I52)+HY:HY)^2)*HS$10+1000*HS$18,"")</f>
        <v/>
      </c>
      <c r="IA52" t="str" cm="1">
        <f t="array" ref="IA52">IF($F52="贄玉",MIN(($G52-IB:IB)^2+($H52-IC:IC)^2+($I52-ID:ID)^2)*HZ$8+MIN((($H$2-$H52)+IE:IE)^2+(($I$2-$I52)+IF:IF)^2)*HZ$10+1000*HZ$18,"")</f>
        <v/>
      </c>
      <c r="IH52" t="str" cm="1">
        <f t="array" ref="IH52">IF($F52="弾玉",MIN(($G52-II:II)^2+($H52-IJ:IJ)^2+($I52-IK:IK)^2)*IG$8+MIN((($H$2-$H52)+IL:IL)^2+(($I$2-$I52)+IM:IM)^2)*IG$10+1000*IG$18,"")</f>
        <v/>
      </c>
      <c r="IO52" t="str" cm="1">
        <f t="array" ref="IO52">IF($F52="石壁",MIN(($G52-IP:IP)^2+($H52-IQ:IQ)^2+($I52-IR:IR)^2)*IN$8+MIN((($H$2-$H52)+IS:IS)^2+(($I$2-$I52)+IT:IT)^2)*IN$10+1000*IN$18,"")</f>
        <v/>
      </c>
    </row>
    <row r="53" spans="1:249" x14ac:dyDescent="0.55000000000000004">
      <c r="A53" t="s">
        <v>42</v>
      </c>
      <c r="F53" s="1" t="b" cm="1">
        <f t="array" ref="F53">INDEX(N:N,ROW()*6-11)</f>
        <v>0</v>
      </c>
      <c r="G53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53" s="1">
        <f>ROUND((RIGHT((SUM(INDEX($N:$N,ROW()*6-10):INDEX($N:$N,ROW()*6-6))-16020),6)-RIGHT((SUM(INDEX($N:$N,ROW()*6-10):INDEX($N:$N,ROW()*6-6))-16020),3))/1000,3)</f>
        <v>-16.04</v>
      </c>
      <c r="I53" s="1">
        <f>ROUND((RIGHT((SUM(INDEX($N:$N,ROW()*6-10):INDEX($N:$N,ROW()*6-6))-16020),3)),3)</f>
        <v>20</v>
      </c>
      <c r="K53">
        <v>53</v>
      </c>
      <c r="L53">
        <f t="shared" si="1"/>
        <v>1</v>
      </c>
      <c r="M53" t="str">
        <f t="shared" si="0"/>
        <v>w</v>
      </c>
      <c r="N53">
        <f>IF(EXACT(M53,$A$1)=TRUE,0,IF(EXACT(M53,$A$2)=TRUE,1,IF(EXACT(M53,$A$3)=TRUE,2,IF(EXACT(M53,$A$4)=TRUE,3,IF(EXACT(M53,$A$5)=TRUE,4,IF(EXACT(M53,$A$6)=TRUE,5,IF(EXACT(M53,$A$7)=TRUE,6,IF(EXACT(M53,$A$8)=TRUE,7,IF(EXACT(M53,$A$9)=TRUE,8,IF(EXACT(M53,$A$10)=TRUE,9,IF(EXACT(M53,$A$11)=TRUE,10,IF(EXACT(M53,$A$12)=TRUE,11,IF(EXACT(M53,$A$13)=TRUE,12,IF(EXACT(M53,$A$14)=TRUE,13,IF(EXACT(M53,$A$15)=TRUE,14,IF(EXACT(M53,$A$16)=TRUE,15,IF(EXACT(M53,$A$17)=TRUE,16,IF(EXACT(M53,$A$18)=TRUE,17,IF(EXACT(M53,$A$19)=TRUE,18,IF(EXACT(M53,$A$20)=TRUE,19,IF(EXACT(M53,$A$21)=TRUE,20,IF(EXACT(M53,$A$22)=TRUE,21,IF(EXACT(M53,$A$23)=TRUE,22,IF(EXACT(M53,$A$24)=TRUE,23,IF(EXACT(M53,$A$25)=TRUE,24,IF(EXACT(M53,$A$26)=TRUE,25,IF(EXACT(M53,$A$27)=TRUE,26,IF(EXACT(M53,$A$28)=TRUE,27,IF(EXACT(M53,$A$29)=TRUE,28,IF(EXACT(M53,$A$30)=TRUE,29,IF(EXACT(M53,$A$31)=TRUE,30,IF(EXACT(M53,$A$32)=TRUE,31,IF(EXACT(M53,$A$33)=TRUE,32,IF(EXACT(M53,$A$34)=TRUE,33,IF(EXACT(M53,$A$35)=TRUE,34,IF(EXACT(M53,$A$36)=TRUE,35,IF(EXACT(M53,$A$37)=TRUE,36,IF(EXACT(M53,$A$38)=TRUE,37,IF(EXACT(M53,$A$39)=TRUE,38,IF(EXACT(M53,$A$40)=TRUE,39,IF(EXACT(M53,$A$41)=TRUE,40,IF(EXACT(M53,$A$42)=TRUE,41,IF(EXACT(M53,$A$43)=TRUE,42,IF(EXACT(M53,$A$44)=TRUE,43,IF(EXACT(M53,$A$45)=TRUE,44,IF(EXACT(M53,$A$46)=TRUE,45,IF(EXACT(M53,$A$47)=TRUE,46,IF(EXACT(M53,$A$48)=TRUE,47,IF(EXACT(M53,$A$49)=TRUE,48,IF(EXACT(M53,$A$50)=TRUE,49,IF(EXACT(M53,$A$51)=TRUE,50,IF(EXACT(M53,$A$52)=TRUE,51,IF(EXACT(M53,$A$53)=TRUE,52,IF(EXACT(M53,$A$54)=TRUE,53,IF(EXACT(M53,$A$55)=TRUE,54,IF(EXACT(M53,$A$56)=TRUE,55,IF(EXACT(M53,$A$57)=TRUE,56,IF(EXACT(M53,$A$58)=TRUE,57,IF(EXACT(M53,$A$59)=TRUE,58,IF(EXACT(M53,$A$60)=TRUE,59,IF(EXACT(M53,$A$61)=TRUE,60,IF(EXACT(M53,$A$62)=TRUE,61))))))))))))))))))))))))))))))))))))))))))))))))))))))))))))))*61^$L53</f>
        <v>1952</v>
      </c>
      <c r="Y53" t="str" cm="1">
        <f t="array" ref="Y53">IF($F53="砲玉",MIN(($G53-Z:Z)^2+($H53-AA:AA)^2+($I53-AB:AB)^2)*X$8+MIN((($H$2-$H53)+AC:AC)^2+(($I$2-$I53)+AD:AD)^2)*X$10+1000*X$18,"")</f>
        <v/>
      </c>
      <c r="AF53" t="str" cm="1">
        <f t="array" ref="AF53">IF($F53="薙玉",MIN(($G53-AG:AG)^2+($H53-AH:AH)^2+($I53-AI:AI)^2)*AE$8+MIN((($H$2-$H53)+AJ:AJ)^2+(($I$2-$I53)+AK:AK)^2)*AE$10+1000*AE$18,"")</f>
        <v/>
      </c>
      <c r="AM53" t="str" cm="1">
        <f t="array" ref="AM53">IF($F53="壁玉",MIN(($G53-AN:AN)^2+($H53-AO:AO)^2+($I53-AP:AP)^2)*AL$8+MIN((($H$2-$H53)+AQ:AQ)^2+(($I$2-$I53)+AR:AR)^2)*AL$10+1000*AL$18,"")</f>
        <v/>
      </c>
      <c r="AT53" t="str" cm="1">
        <f t="array" ref="AT53">IF($F53="弩玉",MIN(($G53-AU:AU)^2+($H53-AV:AV)^2+($I53-AW:AW)^2)*AS$8+MIN((($H$2-$H53)+AX:AX)^2+(($I$2-$I53)+AY:AY)^2)*AS$10+1000*AS$18,"")</f>
        <v/>
      </c>
      <c r="BA53" t="str" cm="1">
        <f t="array" ref="BA53">IF($F53="ジェット",MIN(($G53-BB:BB)^2+($H53-BC:BC)^2+($I53-BD:BD)^2)*AZ$8+MIN((($H$2-$H53)+BE:BE)^2+(($I$2-$I53)+BF:BF)^2)*AZ$10+1000*AZ$18,"")</f>
        <v/>
      </c>
      <c r="BH53" t="str" cm="1">
        <f t="array" ref="BH53">IF($F53="導玉",MIN(($G53-BI:BI)^2+($H53-BJ:BJ)^2+($I53-BK:BK)^2)*BG$8+MIN((($H$2-$H53)+BL:BL)^2+(($I$2-$I53)+BM:BM)^2)*BG$10+1000*BG$18,"")</f>
        <v/>
      </c>
      <c r="BO53" t="str" cm="1">
        <f t="array" ref="BO53">IF($F53="木壁",MIN(($G53-BP:BP)^2+($H53-BQ:BQ)^2+($I53-BR:BR)^2)*BN$8+MIN((($H$2-$H53)+BS:BS)^2+(($I$2-$I53)+BT:BT)^2)*BN$10+1000*BN$18,"")</f>
        <v/>
      </c>
      <c r="BV53" t="str" cm="1">
        <f t="array" ref="BV53">IF($F53="遠壁",MIN(($G53-BW:BW)^2+($H53-BX:BX)^2+($I53-BY:BY)^2)*BU$8+MIN((($H$2-$H53)+BZ:BZ)^2+(($I$2-$I53)+CA:CA)^2)*BU$10+1000*BU$18,"")</f>
        <v/>
      </c>
      <c r="CC53" t="str" cm="1">
        <f t="array" ref="CC53">IF($F53="魔玉",MIN(($G53-CD:CD)^2+($H53-CE:CE)^2+($I53-CF:CF)^2)*CB$8+MIN((($H$2-$H53)+CG:CG)^2+(($I$2-$I53)+CH:CH)^2)*CB$10+1000*CB$18,"")</f>
        <v/>
      </c>
      <c r="CJ53" t="str" cm="1">
        <f t="array" ref="CJ53">IF($F53="核玉",MIN(($G53-CK:CK)^2+($H53-CL:CL)^2+($I53-CM:CM)^2)*CI$8+MIN((($H$2-$H53)+CN:CN)^2+(($I$2-$I53)+CO:CO)^2)*CI$10+1000*CI$18,"")</f>
        <v/>
      </c>
      <c r="CQ53" t="str" cm="1">
        <f t="array" ref="CQ53">IF($F53="癒玉",MIN(($G53-CR:CR)^2+($H53-CS:CS)^2+($I53-CT:CT)^2)*CP$8+MIN((($H$2-$H53)+CU:CU)^2+(($I$2-$I53)+CV:CV)^2)*CP$10+1000*CP$18,"")</f>
        <v/>
      </c>
      <c r="CX53" t="str" cm="1">
        <f t="array" ref="CX53">IF($F53="盾玉",MIN(($G53-CY:CY)^2+($H53-CZ:CZ)^2+($I53-DA:DA)^2)*CW$8+MIN((($H$2-$H53)+DB:DB)^2+(($I$2-$I53)+DC:DC)^2)*CW$10+1000*CW$18,"")</f>
        <v/>
      </c>
      <c r="DE53" t="str" cm="1">
        <f t="array" ref="DE53">IF($F53="射玉",MIN(($G53-DF:DF)^2+($H53-DG:DG)^2+($I53-DH:DH)^2)*DD$8+MIN((($H$2-$H53)+DI:DI)^2+(($I$2-$I53)+DJ:DJ)^2)*DD$10+1000*DD$18,"")</f>
        <v/>
      </c>
      <c r="DL53" t="str" cm="1">
        <f t="array" ref="DL53">IF($F53="近壁",MIN(($G53-DM:DM)^2+($H53-DN:DN)^2+($I53-DO:DO)^2)*DK$8+MIN((($H$2-$H53)+DP:DP)^2+(($I$2-$I53)+DQ:DQ)^2)*DK$10+1000*DK$18,"")</f>
        <v/>
      </c>
      <c r="DS53" t="str" cm="1">
        <f t="array" ref="DS53">IF($F53="忍玉",MIN(($G53-DT:DT)^2+($H53-DU:DU)^2+($I53-DV:DV)^2)*DR$8+MIN((($H$2-$H53)+DW:DW)^2+(($I$2-$I53)+DX:DX)^2)*DR$10+1000*DR$18,"")</f>
        <v/>
      </c>
      <c r="DZ53" t="str" cm="1">
        <f t="array" ref="DZ53">IF($F53="界玉",MIN(($G53-EA:EA)^2+($H53-EB:EB)^2+($I53-EC:EC)^2)*DY$8+MIN((($H$2-$H53)+ED:ED)^2+(($I$2-$I53)+EE:EE)^2)*DY$10+1000*DY$18,"")</f>
        <v/>
      </c>
      <c r="EG53" t="str" cm="1">
        <f t="array" ref="EG53">IF($F53="戦玉",MIN(($G53-EH:EH)^2+($H53-EI:EI)^2+($I53-EJ:EJ)^2)*EF$8+MIN((($H$2-$H53)+EK:EK)^2+(($I$2-$I53)+EL:EL)^2)*EF$10+1000*EF$18,"")</f>
        <v/>
      </c>
      <c r="EN53" t="str" cm="1">
        <f t="array" ref="EN53">IF($F53="弓玉",MIN(($G53-EO:EO)^2+($H53-EP:EP)^2+($I53-EQ:EQ)^2)*EM$8+MIN((($H$2-$H53)+ER:ER)^2+(($I$2-$I53)+ES:ES)^2)*EM$10+1000*EM$18,"")</f>
        <v/>
      </c>
      <c r="EU53" t="str" cm="1">
        <f t="array" ref="EU53">IF($F53="散玉",MIN(($G53-EV:EV)^2+($H53-EW:EW)^2+($I53-EX:EX)^2)*ET$8+MIN((($H$2-$H53)+EY:EY)^2+(($I$2-$I53)+EZ:EZ)^2)*ET$10+1000*ET$18,"")</f>
        <v/>
      </c>
      <c r="FB53" t="str" cm="1">
        <f t="array" ref="FB53">IF($F53="的玉",MIN(($G53-FC:FC)^2+($H53-FD:FD)^2+($I53-FE:FE)^2)*FA$8+MIN((($H$2-$H53)+FF:FF)^2+(($I$2-$I53)+FG:FG)^2)*FA$10+1000*FA$18,"")</f>
        <v/>
      </c>
      <c r="FI53" t="str" cm="1">
        <f t="array" ref="FI53">IF($F53="撃玉",MIN(($G53-FJ:FJ)^2+($H53-FK:FK)^2+($I53-FL:FL)^2)*FH$8+MIN((($H$2-$H53)+FM:FM)^2+(($I$2-$I53)+FN:FN)^2)*FH$10+1000*FH$18,"")</f>
        <v/>
      </c>
      <c r="FP53" t="str" cm="1">
        <f t="array" ref="FP53">IF($F53="槍玉",MIN(($G53-FQ:FQ)^2+($H53-FR:FR)^2+($I53-FS:FS)^2)*FO$8+MIN((($H$2-$H53)+FT:FT)^2+(($I$2-$I53)+FU:FU)^2)*FO$10+1000*FO$18,"")</f>
        <v/>
      </c>
      <c r="FW53" t="str" cm="1">
        <f t="array" ref="FW53">IF($F53="査玉",MIN(($G53-FX:FX)^2+($H53-FY:FY)^2+($I53-FZ:FZ)^2)*FV$8+MIN((($H$2-$H53)+GA:GA)^2+(($I$2-$I53)+GB:GB)^2)*FV$10+1000*FV$18,"")</f>
        <v/>
      </c>
      <c r="GD53" t="str" cm="1">
        <f t="array" ref="GD53">IF($F53="タゲ壁",MIN(($G53-GE:GE)^2+($H53-GF:GF)^2+($I53-GG:GG)^2)*GC$8+MIN((($H$2-$H53)+GH:GH)^2+(($I$2-$I53)+GI:GI)^2)*GC$10+1000*GC$18,"")</f>
        <v/>
      </c>
      <c r="GK53" t="str" cm="1">
        <f t="array" ref="GK53">IF($F53="迎玉",MIN(($G53-GL:GL)^2+($H53-GM:GM)^2+($I53-GN:GN)^2)*GJ$8+MIN((($H$2-$H53)+GO:GO)^2+(($I$2-$I53)+GP:GP)^2)*GJ$10+1000*GJ$18,"")</f>
        <v/>
      </c>
      <c r="GR53" t="str" cm="1">
        <f t="array" ref="GR53">IF($F53="紙壁",MIN(($G53-GS:GS)^2+($H53-GT:GT)^2+($I53-GU:GU)^2)*GQ$8+MIN((($H$2-$H53)+GV:GV)^2+(($I$2-$I53)+GW:GW)^2)*GQ$10+1000*GQ$18,"")</f>
        <v/>
      </c>
      <c r="GY53" t="str" cm="1">
        <f t="array" ref="GY53">IF($F53="聖玉",MIN(($G53-GZ:GZ)^2+($H53-HA:HA)^2+($I53-HB:HB)^2)*GX$8+MIN((($H$2-$H53)+HC:HC)^2+(($I$2-$I53)+HD:HD)^2)*GX$10+1000*GX$18,"")</f>
        <v/>
      </c>
      <c r="HF53" t="str" cm="1">
        <f t="array" ref="HF53">IF($F53="ターボ",MIN(($G53-HG:HG)^2+($H53-HH:HH)^2+($I53-HI:HI)^2)*HE$8+MIN((($H$2-$H53)+HJ:HJ)^2+(($I$2-$I53)+HK:HK)^2)*HE$10+10000,"")</f>
        <v/>
      </c>
      <c r="HM53" t="str" cm="1">
        <f t="array" ref="HM53">IF($F53="采玉",MIN(($G53-HN:HN)^2+($H53-HO:HO)^2+($I53-HP:HP)^2)*HL$8+MIN((($H$2-$H53)+HQ:HQ)^2+(($I$2-$I53)+HR:HR)^2)*HL$10+1000*HL$18,"")</f>
        <v/>
      </c>
      <c r="HT53" t="str" cm="1">
        <f t="array" ref="HT53">IF($F53="繕玉",MIN(($G53-HU:HU)^2+($H53-HV:HV)^2+($I53-HW:HW)^2)*HS$8+MIN((($H$2-$H53)+HX:HX)^2+(($I$2-$I53)+HY:HY)^2)*HS$10+1000*HS$18,"")</f>
        <v/>
      </c>
      <c r="IA53" t="str" cm="1">
        <f t="array" ref="IA53">IF($F53="贄玉",MIN(($G53-IB:IB)^2+($H53-IC:IC)^2+($I53-ID:ID)^2)*HZ$8+MIN((($H$2-$H53)+IE:IE)^2+(($I$2-$I53)+IF:IF)^2)*HZ$10+1000*HZ$18,"")</f>
        <v/>
      </c>
      <c r="IH53" t="str" cm="1">
        <f t="array" ref="IH53">IF($F53="弾玉",MIN(($G53-II:II)^2+($H53-IJ:IJ)^2+($I53-IK:IK)^2)*IG$8+MIN((($H$2-$H53)+IL:IL)^2+(($I$2-$I53)+IM:IM)^2)*IG$10+1000*IG$18,"")</f>
        <v/>
      </c>
      <c r="IO53" t="str" cm="1">
        <f t="array" ref="IO53">IF($F53="石壁",MIN(($G53-IP:IP)^2+($H53-IQ:IQ)^2+($I53-IR:IR)^2)*IN$8+MIN((($H$2-$H53)+IS:IS)^2+(($I$2-$I53)+IT:IT)^2)*IN$10+1000*IN$18,"")</f>
        <v/>
      </c>
    </row>
    <row r="54" spans="1:249" x14ac:dyDescent="0.55000000000000004">
      <c r="A54" t="s">
        <v>43</v>
      </c>
      <c r="F54" s="1" t="b" cm="1">
        <f t="array" ref="F54">INDEX(N:N,ROW()*6-11)</f>
        <v>0</v>
      </c>
      <c r="G54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54" s="1">
        <f>ROUND((RIGHT((SUM(INDEX($N:$N,ROW()*6-10):INDEX($N:$N,ROW()*6-6))-16020),6)-RIGHT((SUM(INDEX($N:$N,ROW()*6-10):INDEX($N:$N,ROW()*6-6))-16020),3))/1000,3)</f>
        <v>-16.04</v>
      </c>
      <c r="I54" s="1">
        <f>ROUND((RIGHT((SUM(INDEX($N:$N,ROW()*6-10):INDEX($N:$N,ROW()*6-6))-16020),3)),3)</f>
        <v>20</v>
      </c>
      <c r="K54">
        <v>54</v>
      </c>
      <c r="L54">
        <f t="shared" si="1"/>
        <v>0</v>
      </c>
      <c r="M54" t="str">
        <f t="shared" si="0"/>
        <v>d</v>
      </c>
      <c r="N54">
        <f>IF(EXACT(M54,$A$1)=TRUE,0,IF(EXACT(M54,$A$2)=TRUE,1,IF(EXACT(M54,$A$3)=TRUE,2,IF(EXACT(M54,$A$4)=TRUE,3,IF(EXACT(M54,$A$5)=TRUE,4,IF(EXACT(M54,$A$6)=TRUE,5,IF(EXACT(M54,$A$7)=TRUE,6,IF(EXACT(M54,$A$8)=TRUE,7,IF(EXACT(M54,$A$9)=TRUE,8,IF(EXACT(M54,$A$10)=TRUE,9,IF(EXACT(M54,$A$11)=TRUE,10,IF(EXACT(M54,$A$12)=TRUE,11,IF(EXACT(M54,$A$13)=TRUE,12,IF(EXACT(M54,$A$14)=TRUE,13,IF(EXACT(M54,$A$15)=TRUE,14,IF(EXACT(M54,$A$16)=TRUE,15,IF(EXACT(M54,$A$17)=TRUE,16,IF(EXACT(M54,$A$18)=TRUE,17,IF(EXACT(M54,$A$19)=TRUE,18,IF(EXACT(M54,$A$20)=TRUE,19,IF(EXACT(M54,$A$21)=TRUE,20,IF(EXACT(M54,$A$22)=TRUE,21,IF(EXACT(M54,$A$23)=TRUE,22,IF(EXACT(M54,$A$24)=TRUE,23,IF(EXACT(M54,$A$25)=TRUE,24,IF(EXACT(M54,$A$26)=TRUE,25,IF(EXACT(M54,$A$27)=TRUE,26,IF(EXACT(M54,$A$28)=TRUE,27,IF(EXACT(M54,$A$29)=TRUE,28,IF(EXACT(M54,$A$30)=TRUE,29,IF(EXACT(M54,$A$31)=TRUE,30,IF(EXACT(M54,$A$32)=TRUE,31,IF(EXACT(M54,$A$33)=TRUE,32,IF(EXACT(M54,$A$34)=TRUE,33,IF(EXACT(M54,$A$35)=TRUE,34,IF(EXACT(M54,$A$36)=TRUE,35,IF(EXACT(M54,$A$37)=TRUE,36,IF(EXACT(M54,$A$38)=TRUE,37,IF(EXACT(M54,$A$39)=TRUE,38,IF(EXACT(M54,$A$40)=TRUE,39,IF(EXACT(M54,$A$41)=TRUE,40,IF(EXACT(M54,$A$42)=TRUE,41,IF(EXACT(M54,$A$43)=TRUE,42,IF(EXACT(M54,$A$44)=TRUE,43,IF(EXACT(M54,$A$45)=TRUE,44,IF(EXACT(M54,$A$46)=TRUE,45,IF(EXACT(M54,$A$47)=TRUE,46,IF(EXACT(M54,$A$48)=TRUE,47,IF(EXACT(M54,$A$49)=TRUE,48,IF(EXACT(M54,$A$50)=TRUE,49,IF(EXACT(M54,$A$51)=TRUE,50,IF(EXACT(M54,$A$52)=TRUE,51,IF(EXACT(M54,$A$53)=TRUE,52,IF(EXACT(M54,$A$54)=TRUE,53,IF(EXACT(M54,$A$55)=TRUE,54,IF(EXACT(M54,$A$56)=TRUE,55,IF(EXACT(M54,$A$57)=TRUE,56,IF(EXACT(M54,$A$58)=TRUE,57,IF(EXACT(M54,$A$59)=TRUE,58,IF(EXACT(M54,$A$60)=TRUE,59,IF(EXACT(M54,$A$61)=TRUE,60,IF(EXACT(M54,$A$62)=TRUE,61))))))))))))))))))))))))))))))))))))))))))))))))))))))))))))))*61^$L54</f>
        <v>13</v>
      </c>
      <c r="Y54" t="str" cm="1">
        <f t="array" ref="Y54">IF($F54="砲玉",MIN(($G54-Z:Z)^2+($H54-AA:AA)^2+($I54-AB:AB)^2)*X$8+MIN((($H$2-$H54)+AC:AC)^2+(($I$2-$I54)+AD:AD)^2)*X$10+1000*X$18,"")</f>
        <v/>
      </c>
      <c r="AF54" t="str" cm="1">
        <f t="array" ref="AF54">IF($F54="薙玉",MIN(($G54-AG:AG)^2+($H54-AH:AH)^2+($I54-AI:AI)^2)*AE$8+MIN((($H$2-$H54)+AJ:AJ)^2+(($I$2-$I54)+AK:AK)^2)*AE$10+1000*AE$18,"")</f>
        <v/>
      </c>
      <c r="AM54" t="str" cm="1">
        <f t="array" ref="AM54">IF($F54="壁玉",MIN(($G54-AN:AN)^2+($H54-AO:AO)^2+($I54-AP:AP)^2)*AL$8+MIN((($H$2-$H54)+AQ:AQ)^2+(($I$2-$I54)+AR:AR)^2)*AL$10+1000*AL$18,"")</f>
        <v/>
      </c>
      <c r="AT54" t="str" cm="1">
        <f t="array" ref="AT54">IF($F54="弩玉",MIN(($G54-AU:AU)^2+($H54-AV:AV)^2+($I54-AW:AW)^2)*AS$8+MIN((($H$2-$H54)+AX:AX)^2+(($I$2-$I54)+AY:AY)^2)*AS$10+1000*AS$18,"")</f>
        <v/>
      </c>
      <c r="BA54" t="str" cm="1">
        <f t="array" ref="BA54">IF($F54="ジェット",MIN(($G54-BB:BB)^2+($H54-BC:BC)^2+($I54-BD:BD)^2)*AZ$8+MIN((($H$2-$H54)+BE:BE)^2+(($I$2-$I54)+BF:BF)^2)*AZ$10+1000*AZ$18,"")</f>
        <v/>
      </c>
      <c r="BH54" t="str" cm="1">
        <f t="array" ref="BH54">IF($F54="導玉",MIN(($G54-BI:BI)^2+($H54-BJ:BJ)^2+($I54-BK:BK)^2)*BG$8+MIN((($H$2-$H54)+BL:BL)^2+(($I$2-$I54)+BM:BM)^2)*BG$10+1000*BG$18,"")</f>
        <v/>
      </c>
      <c r="BO54" t="str" cm="1">
        <f t="array" ref="BO54">IF($F54="木壁",MIN(($G54-BP:BP)^2+($H54-BQ:BQ)^2+($I54-BR:BR)^2)*BN$8+MIN((($H$2-$H54)+BS:BS)^2+(($I$2-$I54)+BT:BT)^2)*BN$10+1000*BN$18,"")</f>
        <v/>
      </c>
      <c r="BV54" t="str" cm="1">
        <f t="array" ref="BV54">IF($F54="遠壁",MIN(($G54-BW:BW)^2+($H54-BX:BX)^2+($I54-BY:BY)^2)*BU$8+MIN((($H$2-$H54)+BZ:BZ)^2+(($I$2-$I54)+CA:CA)^2)*BU$10+1000*BU$18,"")</f>
        <v/>
      </c>
      <c r="CC54" t="str" cm="1">
        <f t="array" ref="CC54">IF($F54="魔玉",MIN(($G54-CD:CD)^2+($H54-CE:CE)^2+($I54-CF:CF)^2)*CB$8+MIN((($H$2-$H54)+CG:CG)^2+(($I$2-$I54)+CH:CH)^2)*CB$10+1000*CB$18,"")</f>
        <v/>
      </c>
      <c r="CJ54" t="str" cm="1">
        <f t="array" ref="CJ54">IF($F54="核玉",MIN(($G54-CK:CK)^2+($H54-CL:CL)^2+($I54-CM:CM)^2)*CI$8+MIN((($H$2-$H54)+CN:CN)^2+(($I$2-$I54)+CO:CO)^2)*CI$10+1000*CI$18,"")</f>
        <v/>
      </c>
      <c r="CQ54" t="str" cm="1">
        <f t="array" ref="CQ54">IF($F54="癒玉",MIN(($G54-CR:CR)^2+($H54-CS:CS)^2+($I54-CT:CT)^2)*CP$8+MIN((($H$2-$H54)+CU:CU)^2+(($I$2-$I54)+CV:CV)^2)*CP$10+1000*CP$18,"")</f>
        <v/>
      </c>
      <c r="CX54" t="str" cm="1">
        <f t="array" ref="CX54">IF($F54="盾玉",MIN(($G54-CY:CY)^2+($H54-CZ:CZ)^2+($I54-DA:DA)^2)*CW$8+MIN((($H$2-$H54)+DB:DB)^2+(($I$2-$I54)+DC:DC)^2)*CW$10+1000*CW$18,"")</f>
        <v/>
      </c>
      <c r="DE54" t="str" cm="1">
        <f t="array" ref="DE54">IF($F54="射玉",MIN(($G54-DF:DF)^2+($H54-DG:DG)^2+($I54-DH:DH)^2)*DD$8+MIN((($H$2-$H54)+DI:DI)^2+(($I$2-$I54)+DJ:DJ)^2)*DD$10+1000*DD$18,"")</f>
        <v/>
      </c>
      <c r="DL54" t="str" cm="1">
        <f t="array" ref="DL54">IF($F54="近壁",MIN(($G54-DM:DM)^2+($H54-DN:DN)^2+($I54-DO:DO)^2)*DK$8+MIN((($H$2-$H54)+DP:DP)^2+(($I$2-$I54)+DQ:DQ)^2)*DK$10+1000*DK$18,"")</f>
        <v/>
      </c>
      <c r="DS54" t="str" cm="1">
        <f t="array" ref="DS54">IF($F54="忍玉",MIN(($G54-DT:DT)^2+($H54-DU:DU)^2+($I54-DV:DV)^2)*DR$8+MIN((($H$2-$H54)+DW:DW)^2+(($I$2-$I54)+DX:DX)^2)*DR$10+1000*DR$18,"")</f>
        <v/>
      </c>
      <c r="DZ54" t="str" cm="1">
        <f t="array" ref="DZ54">IF($F54="界玉",MIN(($G54-EA:EA)^2+($H54-EB:EB)^2+($I54-EC:EC)^2)*DY$8+MIN((($H$2-$H54)+ED:ED)^2+(($I$2-$I54)+EE:EE)^2)*DY$10+1000*DY$18,"")</f>
        <v/>
      </c>
      <c r="EG54" t="str" cm="1">
        <f t="array" ref="EG54">IF($F54="戦玉",MIN(($G54-EH:EH)^2+($H54-EI:EI)^2+($I54-EJ:EJ)^2)*EF$8+MIN((($H$2-$H54)+EK:EK)^2+(($I$2-$I54)+EL:EL)^2)*EF$10+1000*EF$18,"")</f>
        <v/>
      </c>
      <c r="EN54" t="str" cm="1">
        <f t="array" ref="EN54">IF($F54="弓玉",MIN(($G54-EO:EO)^2+($H54-EP:EP)^2+($I54-EQ:EQ)^2)*EM$8+MIN((($H$2-$H54)+ER:ER)^2+(($I$2-$I54)+ES:ES)^2)*EM$10+1000*EM$18,"")</f>
        <v/>
      </c>
      <c r="EU54" t="str" cm="1">
        <f t="array" ref="EU54">IF($F54="散玉",MIN(($G54-EV:EV)^2+($H54-EW:EW)^2+($I54-EX:EX)^2)*ET$8+MIN((($H$2-$H54)+EY:EY)^2+(($I$2-$I54)+EZ:EZ)^2)*ET$10+1000*ET$18,"")</f>
        <v/>
      </c>
      <c r="FB54" t="str" cm="1">
        <f t="array" ref="FB54">IF($F54="的玉",MIN(($G54-FC:FC)^2+($H54-FD:FD)^2+($I54-FE:FE)^2)*FA$8+MIN((($H$2-$H54)+FF:FF)^2+(($I$2-$I54)+FG:FG)^2)*FA$10+1000*FA$18,"")</f>
        <v/>
      </c>
      <c r="FI54" t="str" cm="1">
        <f t="array" ref="FI54">IF($F54="撃玉",MIN(($G54-FJ:FJ)^2+($H54-FK:FK)^2+($I54-FL:FL)^2)*FH$8+MIN((($H$2-$H54)+FM:FM)^2+(($I$2-$I54)+FN:FN)^2)*FH$10+1000*FH$18,"")</f>
        <v/>
      </c>
      <c r="FP54" t="str" cm="1">
        <f t="array" ref="FP54">IF($F54="槍玉",MIN(($G54-FQ:FQ)^2+($H54-FR:FR)^2+($I54-FS:FS)^2)*FO$8+MIN((($H$2-$H54)+FT:FT)^2+(($I$2-$I54)+FU:FU)^2)*FO$10+1000*FO$18,"")</f>
        <v/>
      </c>
      <c r="FW54" t="str" cm="1">
        <f t="array" ref="FW54">IF($F54="査玉",MIN(($G54-FX:FX)^2+($H54-FY:FY)^2+($I54-FZ:FZ)^2)*FV$8+MIN((($H$2-$H54)+GA:GA)^2+(($I$2-$I54)+GB:GB)^2)*FV$10+1000*FV$18,"")</f>
        <v/>
      </c>
      <c r="GD54" t="str" cm="1">
        <f t="array" ref="GD54">IF($F54="タゲ壁",MIN(($G54-GE:GE)^2+($H54-GF:GF)^2+($I54-GG:GG)^2)*GC$8+MIN((($H$2-$H54)+GH:GH)^2+(($I$2-$I54)+GI:GI)^2)*GC$10+1000*GC$18,"")</f>
        <v/>
      </c>
      <c r="GK54" t="str" cm="1">
        <f t="array" ref="GK54">IF($F54="迎玉",MIN(($G54-GL:GL)^2+($H54-GM:GM)^2+($I54-GN:GN)^2)*GJ$8+MIN((($H$2-$H54)+GO:GO)^2+(($I$2-$I54)+GP:GP)^2)*GJ$10+1000*GJ$18,"")</f>
        <v/>
      </c>
      <c r="GR54" t="str" cm="1">
        <f t="array" ref="GR54">IF($F54="紙壁",MIN(($G54-GS:GS)^2+($H54-GT:GT)^2+($I54-GU:GU)^2)*GQ$8+MIN((($H$2-$H54)+GV:GV)^2+(($I$2-$I54)+GW:GW)^2)*GQ$10+1000*GQ$18,"")</f>
        <v/>
      </c>
      <c r="GY54" t="str" cm="1">
        <f t="array" ref="GY54">IF($F54="聖玉",MIN(($G54-GZ:GZ)^2+($H54-HA:HA)^2+($I54-HB:HB)^2)*GX$8+MIN((($H$2-$H54)+HC:HC)^2+(($I$2-$I54)+HD:HD)^2)*GX$10+1000*GX$18,"")</f>
        <v/>
      </c>
      <c r="HF54" t="str" cm="1">
        <f t="array" ref="HF54">IF($F54="ターボ",MIN(($G54-HG:HG)^2+($H54-HH:HH)^2+($I54-HI:HI)^2)*HE$8+MIN((($H$2-$H54)+HJ:HJ)^2+(($I$2-$I54)+HK:HK)^2)*HE$10+10000,"")</f>
        <v/>
      </c>
      <c r="HM54" t="str" cm="1">
        <f t="array" ref="HM54">IF($F54="采玉",MIN(($G54-HN:HN)^2+($H54-HO:HO)^2+($I54-HP:HP)^2)*HL$8+MIN((($H$2-$H54)+HQ:HQ)^2+(($I$2-$I54)+HR:HR)^2)*HL$10+1000*HL$18,"")</f>
        <v/>
      </c>
      <c r="HT54" t="str" cm="1">
        <f t="array" ref="HT54">IF($F54="繕玉",MIN(($G54-HU:HU)^2+($H54-HV:HV)^2+($I54-HW:HW)^2)*HS$8+MIN((($H$2-$H54)+HX:HX)^2+(($I$2-$I54)+HY:HY)^2)*HS$10+1000*HS$18,"")</f>
        <v/>
      </c>
      <c r="IA54" t="str" cm="1">
        <f t="array" ref="IA54">IF($F54="贄玉",MIN(($G54-IB:IB)^2+($H54-IC:IC)^2+($I54-ID:ID)^2)*HZ$8+MIN((($H$2-$H54)+IE:IE)^2+(($I$2-$I54)+IF:IF)^2)*HZ$10+1000*HZ$18,"")</f>
        <v/>
      </c>
      <c r="IH54" t="str" cm="1">
        <f t="array" ref="IH54">IF($F54="弾玉",MIN(($G54-II:II)^2+($H54-IJ:IJ)^2+($I54-IK:IK)^2)*IG$8+MIN((($H$2-$H54)+IL:IL)^2+(($I$2-$I54)+IM:IM)^2)*IG$10+1000*IG$18,"")</f>
        <v/>
      </c>
      <c r="IO54" t="str" cm="1">
        <f t="array" ref="IO54">IF($F54="石壁",MIN(($G54-IP:IP)^2+($H54-IQ:IQ)^2+($I54-IR:IR)^2)*IN$8+MIN((($H$2-$H54)+IS:IS)^2+(($I$2-$I54)+IT:IT)^2)*IN$10+1000*IN$18,"")</f>
        <v/>
      </c>
    </row>
    <row r="55" spans="1:249" x14ac:dyDescent="0.55000000000000004">
      <c r="A55" t="s">
        <v>44</v>
      </c>
      <c r="F55" s="1" t="b" cm="1">
        <f t="array" ref="F55">INDEX(N:N,ROW()*6-11)</f>
        <v>0</v>
      </c>
      <c r="G55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55" s="1">
        <f>ROUND((RIGHT((SUM(INDEX($N:$N,ROW()*6-10):INDEX($N:$N,ROW()*6-6))-16020),6)-RIGHT((SUM(INDEX($N:$N,ROW()*6-10):INDEX($N:$N,ROW()*6-6))-16020),3))/1000,3)</f>
        <v>-16.04</v>
      </c>
      <c r="I55" s="1">
        <f>ROUND((RIGHT((SUM(INDEX($N:$N,ROW()*6-10):INDEX($N:$N,ROW()*6-6))-16020),3)),3)</f>
        <v>20</v>
      </c>
      <c r="K55">
        <v>55</v>
      </c>
      <c r="L55">
        <f t="shared" si="1"/>
        <v>5</v>
      </c>
      <c r="M55" t="str">
        <f t="shared" si="0"/>
        <v>N</v>
      </c>
      <c r="N55" t="str">
        <f>IF(EXACT(M55,$A$1)=TRUE,"コア",IF(EXACT(M55,$A$2)=TRUE,"弓玉",IF(EXACT(M55,$A$3)=TRUE,"銃玉",IF(EXACT(M55,$A$4)=TRUE,"剣玉",IF(EXACT(M55,$A$5)=TRUE,"盾玉",IF(EXACT(M55,$A$6)=TRUE,"爆玉",IF(EXACT(M55,$A$7)=TRUE,"魔玉",IF(EXACT(M55,$A$8)=TRUE,"弩玉",IF(EXACT(M55,$A$9)=TRUE,"槍玉",IF(EXACT(M55,$A$10)=TRUE,"砲玉",IF(EXACT(M55,$A$11)=TRUE,"薙玉",IF(EXACT(M55,$A$12)=TRUE,"跳玉",IF(EXACT(M55,$A$13)=TRUE,"裂玉",IF(EXACT(M55,$A$14)=TRUE,"散玉",IF(EXACT(M55,$A$15)=TRUE,"狙玉",IF(EXACT(M55,$A$16)=TRUE,"浮玉",IF(EXACT(M55,$A$17)=TRUE,"導玉",IF(EXACT(M55,$A$18)=TRUE,"繕玉",IF(EXACT(M55,$A$19)=TRUE,"癒玉",IF(EXACT(M55,$A$20)=TRUE,"壁玉",IF(EXACT(M55,$A$21)=TRUE,"飛玉",IF(EXACT(M55,$A$22)=TRUE,"戦玉",IF(EXACT(M55,$A$23)=TRUE,"機玉",IF(EXACT(M55,$A$24)=TRUE,"変玉",IF(EXACT(M55,$A$25)=TRUE,"界玉",IF(EXACT(M55,$A$26)=TRUE,"木壁",IF(EXACT(M55,$A$27)=TRUE,"石壁",IF(EXACT(M55,$A$28)=TRUE,"紙壁",IF(EXACT(M55,$A$29)=TRUE,"鉄壁",IF(EXACT(M55,$A$30)=TRUE,"ジェット",IF(EXACT(M55,$A$31)=TRUE,"ターボ",IF(EXACT(M55,$A$32)=TRUE,"骨玉",IF(EXACT(M55,$A$33)=TRUE,"撃玉",IF(EXACT(M55,$A$34)=TRUE,"弾玉",IF(EXACT(M55,$A$35)=TRUE,"聖玉",IF(EXACT(M55,$A$36)=TRUE,"忍玉",IF(EXACT(M55,$A$37)=TRUE,"障玉",IF(EXACT(M55,$A$38)=TRUE,"花玉",IF(EXACT(M55,$A$39)=TRUE,"反玉",IF(EXACT(M55,$A$40)=TRUE,"押玉",IF(EXACT(M55,$A$41)=TRUE,"迎玉",IF(EXACT(M55,$A$42)=TRUE,"贄玉",IF(EXACT(M55,$A$43)=TRUE,"的玉",IF(EXACT(M55,$A$44)=TRUE,"墜玉",IF(EXACT(M55,$A$45)=TRUE,"箱玉",IF(EXACT(M55,$A$46)=TRUE,"闇玉",IF(EXACT(M55,$A$47)=TRUE,"旋玉",IF(EXACT(M55,$A$48)=TRUE,"采玉",IF(EXACT(M55,$A$49)=TRUE,"騎玉",IF(EXACT(M55,$A$50)=TRUE,"核玉",IF(EXACT(M55,$A$51)=TRUE,"射玉",IF(EXACT(M55,$A$52)=TRUE,"星玉",IF(EXACT(M55,$A$53)=TRUE,"梱玉",IF(EXACT(M55,$A$54)=TRUE,"貫玉",IF(EXACT(M55,$A$55)=TRUE,"査玉",IF(EXACT(M55,$A$56)=TRUE,"近壁",IF(EXACT(M55,$A$57)=TRUE,"遠壁",IF(EXACT(M55,$A$58)=TRUE,"広壁",IF(EXACT(M55,$A$59)=TRUE,"狭壁",IF(EXACT(M55,$A$60)=TRUE,"タゲ壁",IF(EXACT(M55,$A$61)=TRUE,"エレ壁")))))))))))))))))))))))))))))))))))))))))))))))))))))))))))))</f>
        <v>核玉</v>
      </c>
      <c r="Y55" t="str" cm="1">
        <f t="array" ref="Y55">IF($F55="砲玉",MIN(($G55-Z:Z)^2+($H55-AA:AA)^2+($I55-AB:AB)^2)*X$8+MIN((($H$2-$H55)+AC:AC)^2+(($I$2-$I55)+AD:AD)^2)*X$10+1000*X$18,"")</f>
        <v/>
      </c>
      <c r="AF55" t="str" cm="1">
        <f t="array" ref="AF55">IF($F55="薙玉",MIN(($G55-AG:AG)^2+($H55-AH:AH)^2+($I55-AI:AI)^2)*AE$8+MIN((($H$2-$H55)+AJ:AJ)^2+(($I$2-$I55)+AK:AK)^2)*AE$10+1000*AE$18,"")</f>
        <v/>
      </c>
      <c r="AM55" t="str" cm="1">
        <f t="array" ref="AM55">IF($F55="壁玉",MIN(($G55-AN:AN)^2+($H55-AO:AO)^2+($I55-AP:AP)^2)*AL$8+MIN((($H$2-$H55)+AQ:AQ)^2+(($I$2-$I55)+AR:AR)^2)*AL$10+1000*AL$18,"")</f>
        <v/>
      </c>
      <c r="AT55" t="str" cm="1">
        <f t="array" ref="AT55">IF($F55="弩玉",MIN(($G55-AU:AU)^2+($H55-AV:AV)^2+($I55-AW:AW)^2)*AS$8+MIN((($H$2-$H55)+AX:AX)^2+(($I$2-$I55)+AY:AY)^2)*AS$10+1000*AS$18,"")</f>
        <v/>
      </c>
      <c r="BA55" t="str" cm="1">
        <f t="array" ref="BA55">IF($F55="ジェット",MIN(($G55-BB:BB)^2+($H55-BC:BC)^2+($I55-BD:BD)^2)*AZ$8+MIN((($H$2-$H55)+BE:BE)^2+(($I$2-$I55)+BF:BF)^2)*AZ$10+1000*AZ$18,"")</f>
        <v/>
      </c>
      <c r="BH55" t="str" cm="1">
        <f t="array" ref="BH55">IF($F55="導玉",MIN(($G55-BI:BI)^2+($H55-BJ:BJ)^2+($I55-BK:BK)^2)*BG$8+MIN((($H$2-$H55)+BL:BL)^2+(($I$2-$I55)+BM:BM)^2)*BG$10+1000*BG$18,"")</f>
        <v/>
      </c>
      <c r="BO55" t="str" cm="1">
        <f t="array" ref="BO55">IF($F55="木壁",MIN(($G55-BP:BP)^2+($H55-BQ:BQ)^2+($I55-BR:BR)^2)*BN$8+MIN((($H$2-$H55)+BS:BS)^2+(($I$2-$I55)+BT:BT)^2)*BN$10+1000*BN$18,"")</f>
        <v/>
      </c>
      <c r="BV55" t="str" cm="1">
        <f t="array" ref="BV55">IF($F55="遠壁",MIN(($G55-BW:BW)^2+($H55-BX:BX)^2+($I55-BY:BY)^2)*BU$8+MIN((($H$2-$H55)+BZ:BZ)^2+(($I$2-$I55)+CA:CA)^2)*BU$10+1000*BU$18,"")</f>
        <v/>
      </c>
      <c r="CC55" t="str" cm="1">
        <f t="array" ref="CC55">IF($F55="魔玉",MIN(($G55-CD:CD)^2+($H55-CE:CE)^2+($I55-CF:CF)^2)*CB$8+MIN((($H$2-$H55)+CG:CG)^2+(($I$2-$I55)+CH:CH)^2)*CB$10+1000*CB$18,"")</f>
        <v/>
      </c>
      <c r="CJ55" t="str" cm="1">
        <f t="array" ref="CJ55">IF($F55="核玉",MIN(($G55-CK:CK)^2+($H55-CL:CL)^2+($I55-CM:CM)^2)*CI$8+MIN((($H$2-$H55)+CN:CN)^2+(($I$2-$I55)+CO:CO)^2)*CI$10+1000*CI$18,"")</f>
        <v/>
      </c>
      <c r="CQ55" t="str" cm="1">
        <f t="array" ref="CQ55">IF($F55="癒玉",MIN(($G55-CR:CR)^2+($H55-CS:CS)^2+($I55-CT:CT)^2)*CP$8+MIN((($H$2-$H55)+CU:CU)^2+(($I$2-$I55)+CV:CV)^2)*CP$10+1000*CP$18,"")</f>
        <v/>
      </c>
      <c r="CX55" t="str" cm="1">
        <f t="array" ref="CX55">IF($F55="盾玉",MIN(($G55-CY:CY)^2+($H55-CZ:CZ)^2+($I55-DA:DA)^2)*CW$8+MIN((($H$2-$H55)+DB:DB)^2+(($I$2-$I55)+DC:DC)^2)*CW$10+1000*CW$18,"")</f>
        <v/>
      </c>
      <c r="DE55" t="str" cm="1">
        <f t="array" ref="DE55">IF($F55="射玉",MIN(($G55-DF:DF)^2+($H55-DG:DG)^2+($I55-DH:DH)^2)*DD$8+MIN((($H$2-$H55)+DI:DI)^2+(($I$2-$I55)+DJ:DJ)^2)*DD$10+1000*DD$18,"")</f>
        <v/>
      </c>
      <c r="DL55" t="str" cm="1">
        <f t="array" ref="DL55">IF($F55="近壁",MIN(($G55-DM:DM)^2+($H55-DN:DN)^2+($I55-DO:DO)^2)*DK$8+MIN((($H$2-$H55)+DP:DP)^2+(($I$2-$I55)+DQ:DQ)^2)*DK$10+1000*DK$18,"")</f>
        <v/>
      </c>
      <c r="DS55" t="str" cm="1">
        <f t="array" ref="DS55">IF($F55="忍玉",MIN(($G55-DT:DT)^2+($H55-DU:DU)^2+($I55-DV:DV)^2)*DR$8+MIN((($H$2-$H55)+DW:DW)^2+(($I$2-$I55)+DX:DX)^2)*DR$10+1000*DR$18,"")</f>
        <v/>
      </c>
      <c r="DZ55" t="str" cm="1">
        <f t="array" ref="DZ55">IF($F55="界玉",MIN(($G55-EA:EA)^2+($H55-EB:EB)^2+($I55-EC:EC)^2)*DY$8+MIN((($H$2-$H55)+ED:ED)^2+(($I$2-$I55)+EE:EE)^2)*DY$10+1000*DY$18,"")</f>
        <v/>
      </c>
      <c r="EG55" t="str" cm="1">
        <f t="array" ref="EG55">IF($F55="戦玉",MIN(($G55-EH:EH)^2+($H55-EI:EI)^2+($I55-EJ:EJ)^2)*EF$8+MIN((($H$2-$H55)+EK:EK)^2+(($I$2-$I55)+EL:EL)^2)*EF$10+1000*EF$18,"")</f>
        <v/>
      </c>
      <c r="EN55" t="str" cm="1">
        <f t="array" ref="EN55">IF($F55="弓玉",MIN(($G55-EO:EO)^2+($H55-EP:EP)^2+($I55-EQ:EQ)^2)*EM$8+MIN((($H$2-$H55)+ER:ER)^2+(($I$2-$I55)+ES:ES)^2)*EM$10+1000*EM$18,"")</f>
        <v/>
      </c>
      <c r="EU55" t="str" cm="1">
        <f t="array" ref="EU55">IF($F55="散玉",MIN(($G55-EV:EV)^2+($H55-EW:EW)^2+($I55-EX:EX)^2)*ET$8+MIN((($H$2-$H55)+EY:EY)^2+(($I$2-$I55)+EZ:EZ)^2)*ET$10+1000*ET$18,"")</f>
        <v/>
      </c>
      <c r="FB55" t="str" cm="1">
        <f t="array" ref="FB55">IF($F55="的玉",MIN(($G55-FC:FC)^2+($H55-FD:FD)^2+($I55-FE:FE)^2)*FA$8+MIN((($H$2-$H55)+FF:FF)^2+(($I$2-$I55)+FG:FG)^2)*FA$10+1000*FA$18,"")</f>
        <v/>
      </c>
      <c r="FI55" t="str" cm="1">
        <f t="array" ref="FI55">IF($F55="撃玉",MIN(($G55-FJ:FJ)^2+($H55-FK:FK)^2+($I55-FL:FL)^2)*FH$8+MIN((($H$2-$H55)+FM:FM)^2+(($I$2-$I55)+FN:FN)^2)*FH$10+1000*FH$18,"")</f>
        <v/>
      </c>
      <c r="FP55" t="str" cm="1">
        <f t="array" ref="FP55">IF($F55="槍玉",MIN(($G55-FQ:FQ)^2+($H55-FR:FR)^2+($I55-FS:FS)^2)*FO$8+MIN((($H$2-$H55)+FT:FT)^2+(($I$2-$I55)+FU:FU)^2)*FO$10+1000*FO$18,"")</f>
        <v/>
      </c>
      <c r="FW55" t="str" cm="1">
        <f t="array" ref="FW55">IF($F55="査玉",MIN(($G55-FX:FX)^2+($H55-FY:FY)^2+($I55-FZ:FZ)^2)*FV$8+MIN((($H$2-$H55)+GA:GA)^2+(($I$2-$I55)+GB:GB)^2)*FV$10+1000*FV$18,"")</f>
        <v/>
      </c>
      <c r="GD55" t="str" cm="1">
        <f t="array" ref="GD55">IF($F55="タゲ壁",MIN(($G55-GE:GE)^2+($H55-GF:GF)^2+($I55-GG:GG)^2)*GC$8+MIN((($H$2-$H55)+GH:GH)^2+(($I$2-$I55)+GI:GI)^2)*GC$10+1000*GC$18,"")</f>
        <v/>
      </c>
      <c r="GK55" t="str" cm="1">
        <f t="array" ref="GK55">IF($F55="迎玉",MIN(($G55-GL:GL)^2+($H55-GM:GM)^2+($I55-GN:GN)^2)*GJ$8+MIN((($H$2-$H55)+GO:GO)^2+(($I$2-$I55)+GP:GP)^2)*GJ$10+1000*GJ$18,"")</f>
        <v/>
      </c>
      <c r="GR55" t="str" cm="1">
        <f t="array" ref="GR55">IF($F55="紙壁",MIN(($G55-GS:GS)^2+($H55-GT:GT)^2+($I55-GU:GU)^2)*GQ$8+MIN((($H$2-$H55)+GV:GV)^2+(($I$2-$I55)+GW:GW)^2)*GQ$10+1000*GQ$18,"")</f>
        <v/>
      </c>
      <c r="GY55" t="str" cm="1">
        <f t="array" ref="GY55">IF($F55="聖玉",MIN(($G55-GZ:GZ)^2+($H55-HA:HA)^2+($I55-HB:HB)^2)*GX$8+MIN((($H$2-$H55)+HC:HC)^2+(($I$2-$I55)+HD:HD)^2)*GX$10+1000*GX$18,"")</f>
        <v/>
      </c>
      <c r="HF55" t="str" cm="1">
        <f t="array" ref="HF55">IF($F55="ターボ",MIN(($G55-HG:HG)^2+($H55-HH:HH)^2+($I55-HI:HI)^2)*HE$8+MIN((($H$2-$H55)+HJ:HJ)^2+(($I$2-$I55)+HK:HK)^2)*HE$10+10000,"")</f>
        <v/>
      </c>
      <c r="HM55" t="str" cm="1">
        <f t="array" ref="HM55">IF($F55="采玉",MIN(($G55-HN:HN)^2+($H55-HO:HO)^2+($I55-HP:HP)^2)*HL$8+MIN((($H$2-$H55)+HQ:HQ)^2+(($I$2-$I55)+HR:HR)^2)*HL$10+1000*HL$18,"")</f>
        <v/>
      </c>
      <c r="HT55" t="str" cm="1">
        <f t="array" ref="HT55">IF($F55="繕玉",MIN(($G55-HU:HU)^2+($H55-HV:HV)^2+($I55-HW:HW)^2)*HS$8+MIN((($H$2-$H55)+HX:HX)^2+(($I$2-$I55)+HY:HY)^2)*HS$10+1000*HS$18,"")</f>
        <v/>
      </c>
      <c r="IA55" t="str" cm="1">
        <f t="array" ref="IA55">IF($F55="贄玉",MIN(($G55-IB:IB)^2+($H55-IC:IC)^2+($I55-ID:ID)^2)*HZ$8+MIN((($H$2-$H55)+IE:IE)^2+(($I$2-$I55)+IF:IF)^2)*HZ$10+1000*HZ$18,"")</f>
        <v/>
      </c>
      <c r="IH55" t="str" cm="1">
        <f t="array" ref="IH55">IF($F55="弾玉",MIN(($G55-II:II)^2+($H55-IJ:IJ)^2+($I55-IK:IK)^2)*IG$8+MIN((($H$2-$H55)+IL:IL)^2+(($I$2-$I55)+IM:IM)^2)*IG$10+1000*IG$18,"")</f>
        <v/>
      </c>
      <c r="IO55" t="str" cm="1">
        <f t="array" ref="IO55">IF($F55="石壁",MIN(($G55-IP:IP)^2+($H55-IQ:IQ)^2+($I55-IR:IR)^2)*IN$8+MIN((($H$2-$H55)+IS:IS)^2+(($I$2-$I55)+IT:IT)^2)*IN$10+1000*IN$18,"")</f>
        <v/>
      </c>
    </row>
    <row r="56" spans="1:249" x14ac:dyDescent="0.55000000000000004">
      <c r="A56" t="s">
        <v>45</v>
      </c>
      <c r="F56" s="1" t="b" cm="1">
        <f t="array" ref="F56">INDEX(N:N,ROW()*6-11)</f>
        <v>0</v>
      </c>
      <c r="G56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56" s="1">
        <f>ROUND((RIGHT((SUM(INDEX($N:$N,ROW()*6-10):INDEX($N:$N,ROW()*6-6))-16020),6)-RIGHT((SUM(INDEX($N:$N,ROW()*6-10):INDEX($N:$N,ROW()*6-6))-16020),3))/1000,3)</f>
        <v>-16.04</v>
      </c>
      <c r="I56" s="1">
        <f>ROUND((RIGHT((SUM(INDEX($N:$N,ROW()*6-10):INDEX($N:$N,ROW()*6-6))-16020),3)),3)</f>
        <v>20</v>
      </c>
      <c r="K56">
        <v>56</v>
      </c>
      <c r="L56">
        <f t="shared" si="1"/>
        <v>4</v>
      </c>
      <c r="M56" t="str">
        <f t="shared" si="0"/>
        <v>0</v>
      </c>
      <c r="N56">
        <f>IF(EXACT(M56,$A$1)=TRUE,0,IF(EXACT(M56,$A$2)=TRUE,1,IF(EXACT(M56,$A$3)=TRUE,2,IF(EXACT(M56,$A$4)=TRUE,3,IF(EXACT(M56,$A$5)=TRUE,4,IF(EXACT(M56,$A$6)=TRUE,5,IF(EXACT(M56,$A$7)=TRUE,6,IF(EXACT(M56,$A$8)=TRUE,7,IF(EXACT(M56,$A$9)=TRUE,8,IF(EXACT(M56,$A$10)=TRUE,9,IF(EXACT(M56,$A$11)=TRUE,10,IF(EXACT(M56,$A$12)=TRUE,11,IF(EXACT(M56,$A$13)=TRUE,12,IF(EXACT(M56,$A$14)=TRUE,13,IF(EXACT(M56,$A$15)=TRUE,14,IF(EXACT(M56,$A$16)=TRUE,15,IF(EXACT(M56,$A$17)=TRUE,16,IF(EXACT(M56,$A$18)=TRUE,17,IF(EXACT(M56,$A$19)=TRUE,18,IF(EXACT(M56,$A$20)=TRUE,19,IF(EXACT(M56,$A$21)=TRUE,20,IF(EXACT(M56,$A$22)=TRUE,21,IF(EXACT(M56,$A$23)=TRUE,22,IF(EXACT(M56,$A$24)=TRUE,23,IF(EXACT(M56,$A$25)=TRUE,24,IF(EXACT(M56,$A$26)=TRUE,25,IF(EXACT(M56,$A$27)=TRUE,26,IF(EXACT(M56,$A$28)=TRUE,27,IF(EXACT(M56,$A$29)=TRUE,28,IF(EXACT(M56,$A$30)=TRUE,29,IF(EXACT(M56,$A$31)=TRUE,30,IF(EXACT(M56,$A$32)=TRUE,31,IF(EXACT(M56,$A$33)=TRUE,32,IF(EXACT(M56,$A$34)=TRUE,33,IF(EXACT(M56,$A$35)=TRUE,34,IF(EXACT(M56,$A$36)=TRUE,35,IF(EXACT(M56,$A$37)=TRUE,36,IF(EXACT(M56,$A$38)=TRUE,37,IF(EXACT(M56,$A$39)=TRUE,38,IF(EXACT(M56,$A$40)=TRUE,39,IF(EXACT(M56,$A$41)=TRUE,40,IF(EXACT(M56,$A$42)=TRUE,41,IF(EXACT(M56,$A$43)=TRUE,42,IF(EXACT(M56,$A$44)=TRUE,43,IF(EXACT(M56,$A$45)=TRUE,44,IF(EXACT(M56,$A$46)=TRUE,45,IF(EXACT(M56,$A$47)=TRUE,46,IF(EXACT(M56,$A$48)=TRUE,47,IF(EXACT(M56,$A$49)=TRUE,48,IF(EXACT(M56,$A$50)=TRUE,49,IF(EXACT(M56,$A$51)=TRUE,50,IF(EXACT(M56,$A$52)=TRUE,51,IF(EXACT(M56,$A$53)=TRUE,52,IF(EXACT(M56,$A$54)=TRUE,53,IF(EXACT(M56,$A$55)=TRUE,54,IF(EXACT(M56,$A$56)=TRUE,55,IF(EXACT(M56,$A$57)=TRUE,56,IF(EXACT(M56,$A$58)=TRUE,57,IF(EXACT(M56,$A$59)=TRUE,58,IF(EXACT(M56,$A$60)=TRUE,59,IF(EXACT(M56,$A$61)=TRUE,60,IF(EXACT(M56,$A$62)=TRUE,61))))))))))))))))))))))))))))))))))))))))))))))))))))))))))))))*61^$L56</f>
        <v>0</v>
      </c>
      <c r="Y56" t="str" cm="1">
        <f t="array" ref="Y56">IF($F56="砲玉",MIN(($G56-Z:Z)^2+($H56-AA:AA)^2+($I56-AB:AB)^2)*X$8+MIN((($H$2-$H56)+AC:AC)^2+(($I$2-$I56)+AD:AD)^2)*X$10+1000*X$18,"")</f>
        <v/>
      </c>
      <c r="AF56" t="str" cm="1">
        <f t="array" ref="AF56">IF($F56="薙玉",MIN(($G56-AG:AG)^2+($H56-AH:AH)^2+($I56-AI:AI)^2)*AE$8+MIN((($H$2-$H56)+AJ:AJ)^2+(($I$2-$I56)+AK:AK)^2)*AE$10+1000*AE$18,"")</f>
        <v/>
      </c>
      <c r="AM56" t="str" cm="1">
        <f t="array" ref="AM56">IF($F56="壁玉",MIN(($G56-AN:AN)^2+($H56-AO:AO)^2+($I56-AP:AP)^2)*AL$8+MIN((($H$2-$H56)+AQ:AQ)^2+(($I$2-$I56)+AR:AR)^2)*AL$10+1000*AL$18,"")</f>
        <v/>
      </c>
      <c r="AT56" t="str" cm="1">
        <f t="array" ref="AT56">IF($F56="弩玉",MIN(($G56-AU:AU)^2+($H56-AV:AV)^2+($I56-AW:AW)^2)*AS$8+MIN((($H$2-$H56)+AX:AX)^2+(($I$2-$I56)+AY:AY)^2)*AS$10+1000*AS$18,"")</f>
        <v/>
      </c>
      <c r="BA56" t="str" cm="1">
        <f t="array" ref="BA56">IF($F56="ジェット",MIN(($G56-BB:BB)^2+($H56-BC:BC)^2+($I56-BD:BD)^2)*AZ$8+MIN((($H$2-$H56)+BE:BE)^2+(($I$2-$I56)+BF:BF)^2)*AZ$10+1000*AZ$18,"")</f>
        <v/>
      </c>
      <c r="BH56" t="str" cm="1">
        <f t="array" ref="BH56">IF($F56="導玉",MIN(($G56-BI:BI)^2+($H56-BJ:BJ)^2+($I56-BK:BK)^2)*BG$8+MIN((($H$2-$H56)+BL:BL)^2+(($I$2-$I56)+BM:BM)^2)*BG$10+1000*BG$18,"")</f>
        <v/>
      </c>
      <c r="BO56" t="str" cm="1">
        <f t="array" ref="BO56">IF($F56="木壁",MIN(($G56-BP:BP)^2+($H56-BQ:BQ)^2+($I56-BR:BR)^2)*BN$8+MIN((($H$2-$H56)+BS:BS)^2+(($I$2-$I56)+BT:BT)^2)*BN$10+1000*BN$18,"")</f>
        <v/>
      </c>
      <c r="BV56" t="str" cm="1">
        <f t="array" ref="BV56">IF($F56="遠壁",MIN(($G56-BW:BW)^2+($H56-BX:BX)^2+($I56-BY:BY)^2)*BU$8+MIN((($H$2-$H56)+BZ:BZ)^2+(($I$2-$I56)+CA:CA)^2)*BU$10+1000*BU$18,"")</f>
        <v/>
      </c>
      <c r="CC56" t="str" cm="1">
        <f t="array" ref="CC56">IF($F56="魔玉",MIN(($G56-CD:CD)^2+($H56-CE:CE)^2+($I56-CF:CF)^2)*CB$8+MIN((($H$2-$H56)+CG:CG)^2+(($I$2-$I56)+CH:CH)^2)*CB$10+1000*CB$18,"")</f>
        <v/>
      </c>
      <c r="CJ56" t="str" cm="1">
        <f t="array" ref="CJ56">IF($F56="核玉",MIN(($G56-CK:CK)^2+($H56-CL:CL)^2+($I56-CM:CM)^2)*CI$8+MIN((($H$2-$H56)+CN:CN)^2+(($I$2-$I56)+CO:CO)^2)*CI$10+1000*CI$18,"")</f>
        <v/>
      </c>
      <c r="CQ56" t="str" cm="1">
        <f t="array" ref="CQ56">IF($F56="癒玉",MIN(($G56-CR:CR)^2+($H56-CS:CS)^2+($I56-CT:CT)^2)*CP$8+MIN((($H$2-$H56)+CU:CU)^2+(($I$2-$I56)+CV:CV)^2)*CP$10+1000*CP$18,"")</f>
        <v/>
      </c>
      <c r="CX56" t="str" cm="1">
        <f t="array" ref="CX56">IF($F56="盾玉",MIN(($G56-CY:CY)^2+($H56-CZ:CZ)^2+($I56-DA:DA)^2)*CW$8+MIN((($H$2-$H56)+DB:DB)^2+(($I$2-$I56)+DC:DC)^2)*CW$10+1000*CW$18,"")</f>
        <v/>
      </c>
      <c r="DE56" t="str" cm="1">
        <f t="array" ref="DE56">IF($F56="射玉",MIN(($G56-DF:DF)^2+($H56-DG:DG)^2+($I56-DH:DH)^2)*DD$8+MIN((($H$2-$H56)+DI:DI)^2+(($I$2-$I56)+DJ:DJ)^2)*DD$10+1000*DD$18,"")</f>
        <v/>
      </c>
      <c r="DL56" t="str" cm="1">
        <f t="array" ref="DL56">IF($F56="近壁",MIN(($G56-DM:DM)^2+($H56-DN:DN)^2+($I56-DO:DO)^2)*DK$8+MIN((($H$2-$H56)+DP:DP)^2+(($I$2-$I56)+DQ:DQ)^2)*DK$10+1000*DK$18,"")</f>
        <v/>
      </c>
      <c r="DS56" t="str" cm="1">
        <f t="array" ref="DS56">IF($F56="忍玉",MIN(($G56-DT:DT)^2+($H56-DU:DU)^2+($I56-DV:DV)^2)*DR$8+MIN((($H$2-$H56)+DW:DW)^2+(($I$2-$I56)+DX:DX)^2)*DR$10+1000*DR$18,"")</f>
        <v/>
      </c>
      <c r="DZ56" t="str" cm="1">
        <f t="array" ref="DZ56">IF($F56="界玉",MIN(($G56-EA:EA)^2+($H56-EB:EB)^2+($I56-EC:EC)^2)*DY$8+MIN((($H$2-$H56)+ED:ED)^2+(($I$2-$I56)+EE:EE)^2)*DY$10+1000*DY$18,"")</f>
        <v/>
      </c>
      <c r="EG56" t="str" cm="1">
        <f t="array" ref="EG56">IF($F56="戦玉",MIN(($G56-EH:EH)^2+($H56-EI:EI)^2+($I56-EJ:EJ)^2)*EF$8+MIN((($H$2-$H56)+EK:EK)^2+(($I$2-$I56)+EL:EL)^2)*EF$10+1000*EF$18,"")</f>
        <v/>
      </c>
      <c r="EN56" t="str" cm="1">
        <f t="array" ref="EN56">IF($F56="弓玉",MIN(($G56-EO:EO)^2+($H56-EP:EP)^2+($I56-EQ:EQ)^2)*EM$8+MIN((($H$2-$H56)+ER:ER)^2+(($I$2-$I56)+ES:ES)^2)*EM$10+1000*EM$18,"")</f>
        <v/>
      </c>
      <c r="EU56" t="str" cm="1">
        <f t="array" ref="EU56">IF($F56="散玉",MIN(($G56-EV:EV)^2+($H56-EW:EW)^2+($I56-EX:EX)^2)*ET$8+MIN((($H$2-$H56)+EY:EY)^2+(($I$2-$I56)+EZ:EZ)^2)*ET$10+1000*ET$18,"")</f>
        <v/>
      </c>
      <c r="FB56" t="str" cm="1">
        <f t="array" ref="FB56">IF($F56="的玉",MIN(($G56-FC:FC)^2+($H56-FD:FD)^2+($I56-FE:FE)^2)*FA$8+MIN((($H$2-$H56)+FF:FF)^2+(($I$2-$I56)+FG:FG)^2)*FA$10+1000*FA$18,"")</f>
        <v/>
      </c>
      <c r="FI56" t="str" cm="1">
        <f t="array" ref="FI56">IF($F56="撃玉",MIN(($G56-FJ:FJ)^2+($H56-FK:FK)^2+($I56-FL:FL)^2)*FH$8+MIN((($H$2-$H56)+FM:FM)^2+(($I$2-$I56)+FN:FN)^2)*FH$10+1000*FH$18,"")</f>
        <v/>
      </c>
      <c r="FP56" t="str" cm="1">
        <f t="array" ref="FP56">IF($F56="槍玉",MIN(($G56-FQ:FQ)^2+($H56-FR:FR)^2+($I56-FS:FS)^2)*FO$8+MIN((($H$2-$H56)+FT:FT)^2+(($I$2-$I56)+FU:FU)^2)*FO$10+1000*FO$18,"")</f>
        <v/>
      </c>
      <c r="FW56" t="str" cm="1">
        <f t="array" ref="FW56">IF($F56="査玉",MIN(($G56-FX:FX)^2+($H56-FY:FY)^2+($I56-FZ:FZ)^2)*FV$8+MIN((($H$2-$H56)+GA:GA)^2+(($I$2-$I56)+GB:GB)^2)*FV$10+1000*FV$18,"")</f>
        <v/>
      </c>
      <c r="GD56" t="str" cm="1">
        <f t="array" ref="GD56">IF($F56="タゲ壁",MIN(($G56-GE:GE)^2+($H56-GF:GF)^2+($I56-GG:GG)^2)*GC$8+MIN((($H$2-$H56)+GH:GH)^2+(($I$2-$I56)+GI:GI)^2)*GC$10+1000*GC$18,"")</f>
        <v/>
      </c>
      <c r="GK56" t="str" cm="1">
        <f t="array" ref="GK56">IF($F56="迎玉",MIN(($G56-GL:GL)^2+($H56-GM:GM)^2+($I56-GN:GN)^2)*GJ$8+MIN((($H$2-$H56)+GO:GO)^2+(($I$2-$I56)+GP:GP)^2)*GJ$10+1000*GJ$18,"")</f>
        <v/>
      </c>
      <c r="GR56" t="str" cm="1">
        <f t="array" ref="GR56">IF($F56="紙壁",MIN(($G56-GS:GS)^2+($H56-GT:GT)^2+($I56-GU:GU)^2)*GQ$8+MIN((($H$2-$H56)+GV:GV)^2+(($I$2-$I56)+GW:GW)^2)*GQ$10+1000*GQ$18,"")</f>
        <v/>
      </c>
      <c r="GY56" t="str" cm="1">
        <f t="array" ref="GY56">IF($F56="聖玉",MIN(($G56-GZ:GZ)^2+($H56-HA:HA)^2+($I56-HB:HB)^2)*GX$8+MIN((($H$2-$H56)+HC:HC)^2+(($I$2-$I56)+HD:HD)^2)*GX$10+1000*GX$18,"")</f>
        <v/>
      </c>
      <c r="HF56" t="str" cm="1">
        <f t="array" ref="HF56">IF($F56="ターボ",MIN(($G56-HG:HG)^2+($H56-HH:HH)^2+($I56-HI:HI)^2)*HE$8+MIN((($H$2-$H56)+HJ:HJ)^2+(($I$2-$I56)+HK:HK)^2)*HE$10+10000,"")</f>
        <v/>
      </c>
      <c r="HM56" t="str" cm="1">
        <f t="array" ref="HM56">IF($F56="采玉",MIN(($G56-HN:HN)^2+($H56-HO:HO)^2+($I56-HP:HP)^2)*HL$8+MIN((($H$2-$H56)+HQ:HQ)^2+(($I$2-$I56)+HR:HR)^2)*HL$10+1000*HL$18,"")</f>
        <v/>
      </c>
      <c r="HT56" t="str" cm="1">
        <f t="array" ref="HT56">IF($F56="繕玉",MIN(($G56-HU:HU)^2+($H56-HV:HV)^2+($I56-HW:HW)^2)*HS$8+MIN((($H$2-$H56)+HX:HX)^2+(($I$2-$I56)+HY:HY)^2)*HS$10+1000*HS$18,"")</f>
        <v/>
      </c>
      <c r="IA56" t="str" cm="1">
        <f t="array" ref="IA56">IF($F56="贄玉",MIN(($G56-IB:IB)^2+($H56-IC:IC)^2+($I56-ID:ID)^2)*HZ$8+MIN((($H$2-$H56)+IE:IE)^2+(($I$2-$I56)+IF:IF)^2)*HZ$10+1000*HZ$18,"")</f>
        <v/>
      </c>
      <c r="IH56" t="str" cm="1">
        <f t="array" ref="IH56">IF($F56="弾玉",MIN(($G56-II:II)^2+($H56-IJ:IJ)^2+($I56-IK:IK)^2)*IG$8+MIN((($H$2-$H56)+IL:IL)^2+(($I$2-$I56)+IM:IM)^2)*IG$10+1000*IG$18,"")</f>
        <v/>
      </c>
      <c r="IO56" t="str" cm="1">
        <f t="array" ref="IO56">IF($F56="石壁",MIN(($G56-IP:IP)^2+($H56-IQ:IQ)^2+($I56-IR:IR)^2)*IN$8+MIN((($H$2-$H56)+IS:IS)^2+(($I$2-$I56)+IT:IT)^2)*IN$10+1000*IN$18,"")</f>
        <v/>
      </c>
    </row>
    <row r="57" spans="1:249" x14ac:dyDescent="0.55000000000000004">
      <c r="A57" t="s">
        <v>46</v>
      </c>
      <c r="F57" s="1" t="b" cm="1">
        <f t="array" ref="F57">INDEX(N:N,ROW()*6-11)</f>
        <v>0</v>
      </c>
      <c r="G57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57" s="1">
        <f>ROUND((RIGHT((SUM(INDEX($N:$N,ROW()*6-10):INDEX($N:$N,ROW()*6-6))-16020),6)-RIGHT((SUM(INDEX($N:$N,ROW()*6-10):INDEX($N:$N,ROW()*6-6))-16020),3))/1000,3)</f>
        <v>-16.04</v>
      </c>
      <c r="I57" s="1">
        <f>ROUND((RIGHT((SUM(INDEX($N:$N,ROW()*6-10):INDEX($N:$N,ROW()*6-6))-16020),3)),3)</f>
        <v>20</v>
      </c>
      <c r="K57">
        <v>57</v>
      </c>
      <c r="L57">
        <f t="shared" si="1"/>
        <v>3</v>
      </c>
      <c r="M57" t="str">
        <f t="shared" si="0"/>
        <v>e</v>
      </c>
      <c r="N57">
        <f>IF(EXACT(M57,$A$1)=TRUE,0,IF(EXACT(M57,$A$2)=TRUE,1,IF(EXACT(M57,$A$3)=TRUE,2,IF(EXACT(M57,$A$4)=TRUE,3,IF(EXACT(M57,$A$5)=TRUE,4,IF(EXACT(M57,$A$6)=TRUE,5,IF(EXACT(M57,$A$7)=TRUE,6,IF(EXACT(M57,$A$8)=TRUE,7,IF(EXACT(M57,$A$9)=TRUE,8,IF(EXACT(M57,$A$10)=TRUE,9,IF(EXACT(M57,$A$11)=TRUE,10,IF(EXACT(M57,$A$12)=TRUE,11,IF(EXACT(M57,$A$13)=TRUE,12,IF(EXACT(M57,$A$14)=TRUE,13,IF(EXACT(M57,$A$15)=TRUE,14,IF(EXACT(M57,$A$16)=TRUE,15,IF(EXACT(M57,$A$17)=TRUE,16,IF(EXACT(M57,$A$18)=TRUE,17,IF(EXACT(M57,$A$19)=TRUE,18,IF(EXACT(M57,$A$20)=TRUE,19,IF(EXACT(M57,$A$21)=TRUE,20,IF(EXACT(M57,$A$22)=TRUE,21,IF(EXACT(M57,$A$23)=TRUE,22,IF(EXACT(M57,$A$24)=TRUE,23,IF(EXACT(M57,$A$25)=TRUE,24,IF(EXACT(M57,$A$26)=TRUE,25,IF(EXACT(M57,$A$27)=TRUE,26,IF(EXACT(M57,$A$28)=TRUE,27,IF(EXACT(M57,$A$29)=TRUE,28,IF(EXACT(M57,$A$30)=TRUE,29,IF(EXACT(M57,$A$31)=TRUE,30,IF(EXACT(M57,$A$32)=TRUE,31,IF(EXACT(M57,$A$33)=TRUE,32,IF(EXACT(M57,$A$34)=TRUE,33,IF(EXACT(M57,$A$35)=TRUE,34,IF(EXACT(M57,$A$36)=TRUE,35,IF(EXACT(M57,$A$37)=TRUE,36,IF(EXACT(M57,$A$38)=TRUE,37,IF(EXACT(M57,$A$39)=TRUE,38,IF(EXACT(M57,$A$40)=TRUE,39,IF(EXACT(M57,$A$41)=TRUE,40,IF(EXACT(M57,$A$42)=TRUE,41,IF(EXACT(M57,$A$43)=TRUE,42,IF(EXACT(M57,$A$44)=TRUE,43,IF(EXACT(M57,$A$45)=TRUE,44,IF(EXACT(M57,$A$46)=TRUE,45,IF(EXACT(M57,$A$47)=TRUE,46,IF(EXACT(M57,$A$48)=TRUE,47,IF(EXACT(M57,$A$49)=TRUE,48,IF(EXACT(M57,$A$50)=TRUE,49,IF(EXACT(M57,$A$51)=TRUE,50,IF(EXACT(M57,$A$52)=TRUE,51,IF(EXACT(M57,$A$53)=TRUE,52,IF(EXACT(M57,$A$54)=TRUE,53,IF(EXACT(M57,$A$55)=TRUE,54,IF(EXACT(M57,$A$56)=TRUE,55,IF(EXACT(M57,$A$57)=TRUE,56,IF(EXACT(M57,$A$58)=TRUE,57,IF(EXACT(M57,$A$59)=TRUE,58,IF(EXACT(M57,$A$60)=TRUE,59,IF(EXACT(M57,$A$61)=TRUE,60,IF(EXACT(M57,$A$62)=TRUE,61))))))))))))))))))))))))))))))))))))))))))))))))))))))))))))))*61^$L57</f>
        <v>3177734</v>
      </c>
      <c r="Y57" t="str" cm="1">
        <f t="array" ref="Y57">IF($F57="砲玉",MIN(($G57-Z:Z)^2+($H57-AA:AA)^2+($I57-AB:AB)^2)*X$8+MIN((($H$2-$H57)+AC:AC)^2+(($I$2-$I57)+AD:AD)^2)*X$10+1000*X$18,"")</f>
        <v/>
      </c>
      <c r="AF57" t="str" cm="1">
        <f t="array" ref="AF57">IF($F57="薙玉",MIN(($G57-AG:AG)^2+($H57-AH:AH)^2+($I57-AI:AI)^2)*AE$8+MIN((($H$2-$H57)+AJ:AJ)^2+(($I$2-$I57)+AK:AK)^2)*AE$10+1000*AE$18,"")</f>
        <v/>
      </c>
      <c r="AM57" t="str" cm="1">
        <f t="array" ref="AM57">IF($F57="壁玉",MIN(($G57-AN:AN)^2+($H57-AO:AO)^2+($I57-AP:AP)^2)*AL$8+MIN((($H$2-$H57)+AQ:AQ)^2+(($I$2-$I57)+AR:AR)^2)*AL$10+1000*AL$18,"")</f>
        <v/>
      </c>
      <c r="AT57" t="str" cm="1">
        <f t="array" ref="AT57">IF($F57="弩玉",MIN(($G57-AU:AU)^2+($H57-AV:AV)^2+($I57-AW:AW)^2)*AS$8+MIN((($H$2-$H57)+AX:AX)^2+(($I$2-$I57)+AY:AY)^2)*AS$10+1000*AS$18,"")</f>
        <v/>
      </c>
      <c r="BA57" t="str" cm="1">
        <f t="array" ref="BA57">IF($F57="ジェット",MIN(($G57-BB:BB)^2+($H57-BC:BC)^2+($I57-BD:BD)^2)*AZ$8+MIN((($H$2-$H57)+BE:BE)^2+(($I$2-$I57)+BF:BF)^2)*AZ$10+1000*AZ$18,"")</f>
        <v/>
      </c>
      <c r="BH57" t="str" cm="1">
        <f t="array" ref="BH57">IF($F57="導玉",MIN(($G57-BI:BI)^2+($H57-BJ:BJ)^2+($I57-BK:BK)^2)*BG$8+MIN((($H$2-$H57)+BL:BL)^2+(($I$2-$I57)+BM:BM)^2)*BG$10+1000*BG$18,"")</f>
        <v/>
      </c>
      <c r="BO57" t="str" cm="1">
        <f t="array" ref="BO57">IF($F57="木壁",MIN(($G57-BP:BP)^2+($H57-BQ:BQ)^2+($I57-BR:BR)^2)*BN$8+MIN((($H$2-$H57)+BS:BS)^2+(($I$2-$I57)+BT:BT)^2)*BN$10+1000*BN$18,"")</f>
        <v/>
      </c>
      <c r="BV57" t="str" cm="1">
        <f t="array" ref="BV57">IF($F57="遠壁",MIN(($G57-BW:BW)^2+($H57-BX:BX)^2+($I57-BY:BY)^2)*BU$8+MIN((($H$2-$H57)+BZ:BZ)^2+(($I$2-$I57)+CA:CA)^2)*BU$10+1000*BU$18,"")</f>
        <v/>
      </c>
      <c r="CC57" t="str" cm="1">
        <f t="array" ref="CC57">IF($F57="魔玉",MIN(($G57-CD:CD)^2+($H57-CE:CE)^2+($I57-CF:CF)^2)*CB$8+MIN((($H$2-$H57)+CG:CG)^2+(($I$2-$I57)+CH:CH)^2)*CB$10+1000*CB$18,"")</f>
        <v/>
      </c>
      <c r="CJ57" t="str" cm="1">
        <f t="array" ref="CJ57">IF($F57="核玉",MIN(($G57-CK:CK)^2+($H57-CL:CL)^2+($I57-CM:CM)^2)*CI$8+MIN((($H$2-$H57)+CN:CN)^2+(($I$2-$I57)+CO:CO)^2)*CI$10+1000*CI$18,"")</f>
        <v/>
      </c>
      <c r="CQ57" t="str" cm="1">
        <f t="array" ref="CQ57">IF($F57="癒玉",MIN(($G57-CR:CR)^2+($H57-CS:CS)^2+($I57-CT:CT)^2)*CP$8+MIN((($H$2-$H57)+CU:CU)^2+(($I$2-$I57)+CV:CV)^2)*CP$10+1000*CP$18,"")</f>
        <v/>
      </c>
      <c r="CX57" t="str" cm="1">
        <f t="array" ref="CX57">IF($F57="盾玉",MIN(($G57-CY:CY)^2+($H57-CZ:CZ)^2+($I57-DA:DA)^2)*CW$8+MIN((($H$2-$H57)+DB:DB)^2+(($I$2-$I57)+DC:DC)^2)*CW$10+1000*CW$18,"")</f>
        <v/>
      </c>
      <c r="DE57" t="str" cm="1">
        <f t="array" ref="DE57">IF($F57="射玉",MIN(($G57-DF:DF)^2+($H57-DG:DG)^2+($I57-DH:DH)^2)*DD$8+MIN((($H$2-$H57)+DI:DI)^2+(($I$2-$I57)+DJ:DJ)^2)*DD$10+1000*DD$18,"")</f>
        <v/>
      </c>
      <c r="DL57" t="str" cm="1">
        <f t="array" ref="DL57">IF($F57="近壁",MIN(($G57-DM:DM)^2+($H57-DN:DN)^2+($I57-DO:DO)^2)*DK$8+MIN((($H$2-$H57)+DP:DP)^2+(($I$2-$I57)+DQ:DQ)^2)*DK$10+1000*DK$18,"")</f>
        <v/>
      </c>
      <c r="DS57" t="str" cm="1">
        <f t="array" ref="DS57">IF($F57="忍玉",MIN(($G57-DT:DT)^2+($H57-DU:DU)^2+($I57-DV:DV)^2)*DR$8+MIN((($H$2-$H57)+DW:DW)^2+(($I$2-$I57)+DX:DX)^2)*DR$10+1000*DR$18,"")</f>
        <v/>
      </c>
      <c r="DZ57" t="str" cm="1">
        <f t="array" ref="DZ57">IF($F57="界玉",MIN(($G57-EA:EA)^2+($H57-EB:EB)^2+($I57-EC:EC)^2)*DY$8+MIN((($H$2-$H57)+ED:ED)^2+(($I$2-$I57)+EE:EE)^2)*DY$10+1000*DY$18,"")</f>
        <v/>
      </c>
      <c r="EG57" t="str" cm="1">
        <f t="array" ref="EG57">IF($F57="戦玉",MIN(($G57-EH:EH)^2+($H57-EI:EI)^2+($I57-EJ:EJ)^2)*EF$8+MIN((($H$2-$H57)+EK:EK)^2+(($I$2-$I57)+EL:EL)^2)*EF$10+1000*EF$18,"")</f>
        <v/>
      </c>
      <c r="EN57" t="str" cm="1">
        <f t="array" ref="EN57">IF($F57="弓玉",MIN(($G57-EO:EO)^2+($H57-EP:EP)^2+($I57-EQ:EQ)^2)*EM$8+MIN((($H$2-$H57)+ER:ER)^2+(($I$2-$I57)+ES:ES)^2)*EM$10+1000*EM$18,"")</f>
        <v/>
      </c>
      <c r="EU57" t="str" cm="1">
        <f t="array" ref="EU57">IF($F57="散玉",MIN(($G57-EV:EV)^2+($H57-EW:EW)^2+($I57-EX:EX)^2)*ET$8+MIN((($H$2-$H57)+EY:EY)^2+(($I$2-$I57)+EZ:EZ)^2)*ET$10+1000*ET$18,"")</f>
        <v/>
      </c>
      <c r="FB57" t="str" cm="1">
        <f t="array" ref="FB57">IF($F57="的玉",MIN(($G57-FC:FC)^2+($H57-FD:FD)^2+($I57-FE:FE)^2)*FA$8+MIN((($H$2-$H57)+FF:FF)^2+(($I$2-$I57)+FG:FG)^2)*FA$10+1000*FA$18,"")</f>
        <v/>
      </c>
      <c r="FI57" t="str" cm="1">
        <f t="array" ref="FI57">IF($F57="撃玉",MIN(($G57-FJ:FJ)^2+($H57-FK:FK)^2+($I57-FL:FL)^2)*FH$8+MIN((($H$2-$H57)+FM:FM)^2+(($I$2-$I57)+FN:FN)^2)*FH$10+1000*FH$18,"")</f>
        <v/>
      </c>
      <c r="FP57" t="str" cm="1">
        <f t="array" ref="FP57">IF($F57="槍玉",MIN(($G57-FQ:FQ)^2+($H57-FR:FR)^2+($I57-FS:FS)^2)*FO$8+MIN((($H$2-$H57)+FT:FT)^2+(($I$2-$I57)+FU:FU)^2)*FO$10+1000*FO$18,"")</f>
        <v/>
      </c>
      <c r="FW57" t="str" cm="1">
        <f t="array" ref="FW57">IF($F57="査玉",MIN(($G57-FX:FX)^2+($H57-FY:FY)^2+($I57-FZ:FZ)^2)*FV$8+MIN((($H$2-$H57)+GA:GA)^2+(($I$2-$I57)+GB:GB)^2)*FV$10+1000*FV$18,"")</f>
        <v/>
      </c>
      <c r="GD57" t="str" cm="1">
        <f t="array" ref="GD57">IF($F57="タゲ壁",MIN(($G57-GE:GE)^2+($H57-GF:GF)^2+($I57-GG:GG)^2)*GC$8+MIN((($H$2-$H57)+GH:GH)^2+(($I$2-$I57)+GI:GI)^2)*GC$10+1000*GC$18,"")</f>
        <v/>
      </c>
      <c r="GK57" t="str" cm="1">
        <f t="array" ref="GK57">IF($F57="迎玉",MIN(($G57-GL:GL)^2+($H57-GM:GM)^2+($I57-GN:GN)^2)*GJ$8+MIN((($H$2-$H57)+GO:GO)^2+(($I$2-$I57)+GP:GP)^2)*GJ$10+1000*GJ$18,"")</f>
        <v/>
      </c>
      <c r="GR57" t="str" cm="1">
        <f t="array" ref="GR57">IF($F57="紙壁",MIN(($G57-GS:GS)^2+($H57-GT:GT)^2+($I57-GU:GU)^2)*GQ$8+MIN((($H$2-$H57)+GV:GV)^2+(($I$2-$I57)+GW:GW)^2)*GQ$10+1000*GQ$18,"")</f>
        <v/>
      </c>
      <c r="GY57" t="str" cm="1">
        <f t="array" ref="GY57">IF($F57="聖玉",MIN(($G57-GZ:GZ)^2+($H57-HA:HA)^2+($I57-HB:HB)^2)*GX$8+MIN((($H$2-$H57)+HC:HC)^2+(($I$2-$I57)+HD:HD)^2)*GX$10+1000*GX$18,"")</f>
        <v/>
      </c>
      <c r="HF57" t="str" cm="1">
        <f t="array" ref="HF57">IF($F57="ターボ",MIN(($G57-HG:HG)^2+($H57-HH:HH)^2+($I57-HI:HI)^2)*HE$8+MIN((($H$2-$H57)+HJ:HJ)^2+(($I$2-$I57)+HK:HK)^2)*HE$10+10000,"")</f>
        <v/>
      </c>
      <c r="HM57" t="str" cm="1">
        <f t="array" ref="HM57">IF($F57="采玉",MIN(($G57-HN:HN)^2+($H57-HO:HO)^2+($I57-HP:HP)^2)*HL$8+MIN((($H$2-$H57)+HQ:HQ)^2+(($I$2-$I57)+HR:HR)^2)*HL$10+1000*HL$18,"")</f>
        <v/>
      </c>
      <c r="HT57" t="str" cm="1">
        <f t="array" ref="HT57">IF($F57="繕玉",MIN(($G57-HU:HU)^2+($H57-HV:HV)^2+($I57-HW:HW)^2)*HS$8+MIN((($H$2-$H57)+HX:HX)^2+(($I$2-$I57)+HY:HY)^2)*HS$10+1000*HS$18,"")</f>
        <v/>
      </c>
      <c r="IA57" t="str" cm="1">
        <f t="array" ref="IA57">IF($F57="贄玉",MIN(($G57-IB:IB)^2+($H57-IC:IC)^2+($I57-ID:ID)^2)*HZ$8+MIN((($H$2-$H57)+IE:IE)^2+(($I$2-$I57)+IF:IF)^2)*HZ$10+1000*HZ$18,"")</f>
        <v/>
      </c>
      <c r="IH57" t="str" cm="1">
        <f t="array" ref="IH57">IF($F57="弾玉",MIN(($G57-II:II)^2+($H57-IJ:IJ)^2+($I57-IK:IK)^2)*IG$8+MIN((($H$2-$H57)+IL:IL)^2+(($I$2-$I57)+IM:IM)^2)*IG$10+1000*IG$18,"")</f>
        <v/>
      </c>
      <c r="IO57" t="str" cm="1">
        <f t="array" ref="IO57">IF($F57="石壁",MIN(($G57-IP:IP)^2+($H57-IQ:IQ)^2+($I57-IR:IR)^2)*IN$8+MIN((($H$2-$H57)+IS:IS)^2+(($I$2-$I57)+IT:IT)^2)*IN$10+1000*IN$18,"")</f>
        <v/>
      </c>
    </row>
    <row r="58" spans="1:249" x14ac:dyDescent="0.55000000000000004">
      <c r="A58" t="s">
        <v>47</v>
      </c>
      <c r="F58" s="1" t="b" cm="1">
        <f t="array" ref="F58">INDEX(N:N,ROW()*6-11)</f>
        <v>0</v>
      </c>
      <c r="G58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58" s="1">
        <f>ROUND((RIGHT((SUM(INDEX($N:$N,ROW()*6-10):INDEX($N:$N,ROW()*6-6))-16020),6)-RIGHT((SUM(INDEX($N:$N,ROW()*6-10):INDEX($N:$N,ROW()*6-6))-16020),3))/1000,3)</f>
        <v>-16.04</v>
      </c>
      <c r="I58" s="1">
        <f>ROUND((RIGHT((SUM(INDEX($N:$N,ROW()*6-10):INDEX($N:$N,ROW()*6-6))-16020),3)),3)</f>
        <v>20</v>
      </c>
      <c r="K58">
        <v>58</v>
      </c>
      <c r="L58">
        <f t="shared" si="1"/>
        <v>2</v>
      </c>
      <c r="M58" t="str">
        <f t="shared" si="0"/>
        <v>q</v>
      </c>
      <c r="N58">
        <f>IF(EXACT(M58,$A$1)=TRUE,0,IF(EXACT(M58,$A$2)=TRUE,1,IF(EXACT(M58,$A$3)=TRUE,2,IF(EXACT(M58,$A$4)=TRUE,3,IF(EXACT(M58,$A$5)=TRUE,4,IF(EXACT(M58,$A$6)=TRUE,5,IF(EXACT(M58,$A$7)=TRUE,6,IF(EXACT(M58,$A$8)=TRUE,7,IF(EXACT(M58,$A$9)=TRUE,8,IF(EXACT(M58,$A$10)=TRUE,9,IF(EXACT(M58,$A$11)=TRUE,10,IF(EXACT(M58,$A$12)=TRUE,11,IF(EXACT(M58,$A$13)=TRUE,12,IF(EXACT(M58,$A$14)=TRUE,13,IF(EXACT(M58,$A$15)=TRUE,14,IF(EXACT(M58,$A$16)=TRUE,15,IF(EXACT(M58,$A$17)=TRUE,16,IF(EXACT(M58,$A$18)=TRUE,17,IF(EXACT(M58,$A$19)=TRUE,18,IF(EXACT(M58,$A$20)=TRUE,19,IF(EXACT(M58,$A$21)=TRUE,20,IF(EXACT(M58,$A$22)=TRUE,21,IF(EXACT(M58,$A$23)=TRUE,22,IF(EXACT(M58,$A$24)=TRUE,23,IF(EXACT(M58,$A$25)=TRUE,24,IF(EXACT(M58,$A$26)=TRUE,25,IF(EXACT(M58,$A$27)=TRUE,26,IF(EXACT(M58,$A$28)=TRUE,27,IF(EXACT(M58,$A$29)=TRUE,28,IF(EXACT(M58,$A$30)=TRUE,29,IF(EXACT(M58,$A$31)=TRUE,30,IF(EXACT(M58,$A$32)=TRUE,31,IF(EXACT(M58,$A$33)=TRUE,32,IF(EXACT(M58,$A$34)=TRUE,33,IF(EXACT(M58,$A$35)=TRUE,34,IF(EXACT(M58,$A$36)=TRUE,35,IF(EXACT(M58,$A$37)=TRUE,36,IF(EXACT(M58,$A$38)=TRUE,37,IF(EXACT(M58,$A$39)=TRUE,38,IF(EXACT(M58,$A$40)=TRUE,39,IF(EXACT(M58,$A$41)=TRUE,40,IF(EXACT(M58,$A$42)=TRUE,41,IF(EXACT(M58,$A$43)=TRUE,42,IF(EXACT(M58,$A$44)=TRUE,43,IF(EXACT(M58,$A$45)=TRUE,44,IF(EXACT(M58,$A$46)=TRUE,45,IF(EXACT(M58,$A$47)=TRUE,46,IF(EXACT(M58,$A$48)=TRUE,47,IF(EXACT(M58,$A$49)=TRUE,48,IF(EXACT(M58,$A$50)=TRUE,49,IF(EXACT(M58,$A$51)=TRUE,50,IF(EXACT(M58,$A$52)=TRUE,51,IF(EXACT(M58,$A$53)=TRUE,52,IF(EXACT(M58,$A$54)=TRUE,53,IF(EXACT(M58,$A$55)=TRUE,54,IF(EXACT(M58,$A$56)=TRUE,55,IF(EXACT(M58,$A$57)=TRUE,56,IF(EXACT(M58,$A$58)=TRUE,57,IF(EXACT(M58,$A$59)=TRUE,58,IF(EXACT(M58,$A$60)=TRUE,59,IF(EXACT(M58,$A$61)=TRUE,60,IF(EXACT(M58,$A$62)=TRUE,61))))))))))))))))))))))))))))))))))))))))))))))))))))))))))))))*61^$L58</f>
        <v>96746</v>
      </c>
      <c r="Y58" t="str" cm="1">
        <f t="array" ref="Y58">IF($F58="砲玉",MIN(($G58-Z:Z)^2+($H58-AA:AA)^2+($I58-AB:AB)^2)*X$8+MIN((($H$2-$H58)+AC:AC)^2+(($I$2-$I58)+AD:AD)^2)*X$10+1000*X$18,"")</f>
        <v/>
      </c>
      <c r="AF58" t="str" cm="1">
        <f t="array" ref="AF58">IF($F58="薙玉",MIN(($G58-AG:AG)^2+($H58-AH:AH)^2+($I58-AI:AI)^2)*AE$8+MIN((($H$2-$H58)+AJ:AJ)^2+(($I$2-$I58)+AK:AK)^2)*AE$10+1000*AE$18,"")</f>
        <v/>
      </c>
      <c r="AM58" t="str" cm="1">
        <f t="array" ref="AM58">IF($F58="壁玉",MIN(($G58-AN:AN)^2+($H58-AO:AO)^2+($I58-AP:AP)^2)*AL$8+MIN((($H$2-$H58)+AQ:AQ)^2+(($I$2-$I58)+AR:AR)^2)*AL$10+1000*AL$18,"")</f>
        <v/>
      </c>
      <c r="AT58" t="str" cm="1">
        <f t="array" ref="AT58">IF($F58="弩玉",MIN(($G58-AU:AU)^2+($H58-AV:AV)^2+($I58-AW:AW)^2)*AS$8+MIN((($H$2-$H58)+AX:AX)^2+(($I$2-$I58)+AY:AY)^2)*AS$10+1000*AS$18,"")</f>
        <v/>
      </c>
      <c r="BA58" t="str" cm="1">
        <f t="array" ref="BA58">IF($F58="ジェット",MIN(($G58-BB:BB)^2+($H58-BC:BC)^2+($I58-BD:BD)^2)*AZ$8+MIN((($H$2-$H58)+BE:BE)^2+(($I$2-$I58)+BF:BF)^2)*AZ$10+1000*AZ$18,"")</f>
        <v/>
      </c>
      <c r="BH58" t="str" cm="1">
        <f t="array" ref="BH58">IF($F58="導玉",MIN(($G58-BI:BI)^2+($H58-BJ:BJ)^2+($I58-BK:BK)^2)*BG$8+MIN((($H$2-$H58)+BL:BL)^2+(($I$2-$I58)+BM:BM)^2)*BG$10+1000*BG$18,"")</f>
        <v/>
      </c>
      <c r="BO58" t="str" cm="1">
        <f t="array" ref="BO58">IF($F58="木壁",MIN(($G58-BP:BP)^2+($H58-BQ:BQ)^2+($I58-BR:BR)^2)*BN$8+MIN((($H$2-$H58)+BS:BS)^2+(($I$2-$I58)+BT:BT)^2)*BN$10+1000*BN$18,"")</f>
        <v/>
      </c>
      <c r="BV58" t="str" cm="1">
        <f t="array" ref="BV58">IF($F58="遠壁",MIN(($G58-BW:BW)^2+($H58-BX:BX)^2+($I58-BY:BY)^2)*BU$8+MIN((($H$2-$H58)+BZ:BZ)^2+(($I$2-$I58)+CA:CA)^2)*BU$10+1000*BU$18,"")</f>
        <v/>
      </c>
      <c r="CC58" t="str" cm="1">
        <f t="array" ref="CC58">IF($F58="魔玉",MIN(($G58-CD:CD)^2+($H58-CE:CE)^2+($I58-CF:CF)^2)*CB$8+MIN((($H$2-$H58)+CG:CG)^2+(($I$2-$I58)+CH:CH)^2)*CB$10+1000*CB$18,"")</f>
        <v/>
      </c>
      <c r="CJ58" t="str" cm="1">
        <f t="array" ref="CJ58">IF($F58="核玉",MIN(($G58-CK:CK)^2+($H58-CL:CL)^2+($I58-CM:CM)^2)*CI$8+MIN((($H$2-$H58)+CN:CN)^2+(($I$2-$I58)+CO:CO)^2)*CI$10+1000*CI$18,"")</f>
        <v/>
      </c>
      <c r="CQ58" t="str" cm="1">
        <f t="array" ref="CQ58">IF($F58="癒玉",MIN(($G58-CR:CR)^2+($H58-CS:CS)^2+($I58-CT:CT)^2)*CP$8+MIN((($H$2-$H58)+CU:CU)^2+(($I$2-$I58)+CV:CV)^2)*CP$10+1000*CP$18,"")</f>
        <v/>
      </c>
      <c r="CX58" t="str" cm="1">
        <f t="array" ref="CX58">IF($F58="盾玉",MIN(($G58-CY:CY)^2+($H58-CZ:CZ)^2+($I58-DA:DA)^2)*CW$8+MIN((($H$2-$H58)+DB:DB)^2+(($I$2-$I58)+DC:DC)^2)*CW$10+1000*CW$18,"")</f>
        <v/>
      </c>
      <c r="DE58" t="str" cm="1">
        <f t="array" ref="DE58">IF($F58="射玉",MIN(($G58-DF:DF)^2+($H58-DG:DG)^2+($I58-DH:DH)^2)*DD$8+MIN((($H$2-$H58)+DI:DI)^2+(($I$2-$I58)+DJ:DJ)^2)*DD$10+1000*DD$18,"")</f>
        <v/>
      </c>
      <c r="DL58" t="str" cm="1">
        <f t="array" ref="DL58">IF($F58="近壁",MIN(($G58-DM:DM)^2+($H58-DN:DN)^2+($I58-DO:DO)^2)*DK$8+MIN((($H$2-$H58)+DP:DP)^2+(($I$2-$I58)+DQ:DQ)^2)*DK$10+1000*DK$18,"")</f>
        <v/>
      </c>
      <c r="DS58" t="str" cm="1">
        <f t="array" ref="DS58">IF($F58="忍玉",MIN(($G58-DT:DT)^2+($H58-DU:DU)^2+($I58-DV:DV)^2)*DR$8+MIN((($H$2-$H58)+DW:DW)^2+(($I$2-$I58)+DX:DX)^2)*DR$10+1000*DR$18,"")</f>
        <v/>
      </c>
      <c r="DZ58" t="str" cm="1">
        <f t="array" ref="DZ58">IF($F58="界玉",MIN(($G58-EA:EA)^2+($H58-EB:EB)^2+($I58-EC:EC)^2)*DY$8+MIN((($H$2-$H58)+ED:ED)^2+(($I$2-$I58)+EE:EE)^2)*DY$10+1000*DY$18,"")</f>
        <v/>
      </c>
      <c r="EG58" t="str" cm="1">
        <f t="array" ref="EG58">IF($F58="戦玉",MIN(($G58-EH:EH)^2+($H58-EI:EI)^2+($I58-EJ:EJ)^2)*EF$8+MIN((($H$2-$H58)+EK:EK)^2+(($I$2-$I58)+EL:EL)^2)*EF$10+1000*EF$18,"")</f>
        <v/>
      </c>
      <c r="EN58" t="str" cm="1">
        <f t="array" ref="EN58">IF($F58="弓玉",MIN(($G58-EO:EO)^2+($H58-EP:EP)^2+($I58-EQ:EQ)^2)*EM$8+MIN((($H$2-$H58)+ER:ER)^2+(($I$2-$I58)+ES:ES)^2)*EM$10+1000*EM$18,"")</f>
        <v/>
      </c>
      <c r="EU58" t="str" cm="1">
        <f t="array" ref="EU58">IF($F58="散玉",MIN(($G58-EV:EV)^2+($H58-EW:EW)^2+($I58-EX:EX)^2)*ET$8+MIN((($H$2-$H58)+EY:EY)^2+(($I$2-$I58)+EZ:EZ)^2)*ET$10+1000*ET$18,"")</f>
        <v/>
      </c>
      <c r="FB58" t="str" cm="1">
        <f t="array" ref="FB58">IF($F58="的玉",MIN(($G58-FC:FC)^2+($H58-FD:FD)^2+($I58-FE:FE)^2)*FA$8+MIN((($H$2-$H58)+FF:FF)^2+(($I$2-$I58)+FG:FG)^2)*FA$10+1000*FA$18,"")</f>
        <v/>
      </c>
      <c r="FI58" t="str" cm="1">
        <f t="array" ref="FI58">IF($F58="撃玉",MIN(($G58-FJ:FJ)^2+($H58-FK:FK)^2+($I58-FL:FL)^2)*FH$8+MIN((($H$2-$H58)+FM:FM)^2+(($I$2-$I58)+FN:FN)^2)*FH$10+1000*FH$18,"")</f>
        <v/>
      </c>
      <c r="FP58" t="str" cm="1">
        <f t="array" ref="FP58">IF($F58="槍玉",MIN(($G58-FQ:FQ)^2+($H58-FR:FR)^2+($I58-FS:FS)^2)*FO$8+MIN((($H$2-$H58)+FT:FT)^2+(($I$2-$I58)+FU:FU)^2)*FO$10+1000*FO$18,"")</f>
        <v/>
      </c>
      <c r="FW58" t="str" cm="1">
        <f t="array" ref="FW58">IF($F58="査玉",MIN(($G58-FX:FX)^2+($H58-FY:FY)^2+($I58-FZ:FZ)^2)*FV$8+MIN((($H$2-$H58)+GA:GA)^2+(($I$2-$I58)+GB:GB)^2)*FV$10+1000*FV$18,"")</f>
        <v/>
      </c>
      <c r="GD58" t="str" cm="1">
        <f t="array" ref="GD58">IF($F58="タゲ壁",MIN(($G58-GE:GE)^2+($H58-GF:GF)^2+($I58-GG:GG)^2)*GC$8+MIN((($H$2-$H58)+GH:GH)^2+(($I$2-$I58)+GI:GI)^2)*GC$10+1000*GC$18,"")</f>
        <v/>
      </c>
      <c r="GK58" t="str" cm="1">
        <f t="array" ref="GK58">IF($F58="迎玉",MIN(($G58-GL:GL)^2+($H58-GM:GM)^2+($I58-GN:GN)^2)*GJ$8+MIN((($H$2-$H58)+GO:GO)^2+(($I$2-$I58)+GP:GP)^2)*GJ$10+1000*GJ$18,"")</f>
        <v/>
      </c>
      <c r="GR58" t="str" cm="1">
        <f t="array" ref="GR58">IF($F58="紙壁",MIN(($G58-GS:GS)^2+($H58-GT:GT)^2+($I58-GU:GU)^2)*GQ$8+MIN((($H$2-$H58)+GV:GV)^2+(($I$2-$I58)+GW:GW)^2)*GQ$10+1000*GQ$18,"")</f>
        <v/>
      </c>
      <c r="GY58" t="str" cm="1">
        <f t="array" ref="GY58">IF($F58="聖玉",MIN(($G58-GZ:GZ)^2+($H58-HA:HA)^2+($I58-HB:HB)^2)*GX$8+MIN((($H$2-$H58)+HC:HC)^2+(($I$2-$I58)+HD:HD)^2)*GX$10+1000*GX$18,"")</f>
        <v/>
      </c>
      <c r="HF58" t="str" cm="1">
        <f t="array" ref="HF58">IF($F58="ターボ",MIN(($G58-HG:HG)^2+($H58-HH:HH)^2+($I58-HI:HI)^2)*HE$8+MIN((($H$2-$H58)+HJ:HJ)^2+(($I$2-$I58)+HK:HK)^2)*HE$10+10000,"")</f>
        <v/>
      </c>
      <c r="HM58" t="str" cm="1">
        <f t="array" ref="HM58">IF($F58="采玉",MIN(($G58-HN:HN)^2+($H58-HO:HO)^2+($I58-HP:HP)^2)*HL$8+MIN((($H$2-$H58)+HQ:HQ)^2+(($I$2-$I58)+HR:HR)^2)*HL$10+1000*HL$18,"")</f>
        <v/>
      </c>
      <c r="HT58" t="str" cm="1">
        <f t="array" ref="HT58">IF($F58="繕玉",MIN(($G58-HU:HU)^2+($H58-HV:HV)^2+($I58-HW:HW)^2)*HS$8+MIN((($H$2-$H58)+HX:HX)^2+(($I$2-$I58)+HY:HY)^2)*HS$10+1000*HS$18,"")</f>
        <v/>
      </c>
      <c r="IA58" t="str" cm="1">
        <f t="array" ref="IA58">IF($F58="贄玉",MIN(($G58-IB:IB)^2+($H58-IC:IC)^2+($I58-ID:ID)^2)*HZ$8+MIN((($H$2-$H58)+IE:IE)^2+(($I$2-$I58)+IF:IF)^2)*HZ$10+1000*HZ$18,"")</f>
        <v/>
      </c>
      <c r="IH58" t="str" cm="1">
        <f t="array" ref="IH58">IF($F58="弾玉",MIN(($G58-II:II)^2+($H58-IJ:IJ)^2+($I58-IK:IK)^2)*IG$8+MIN((($H$2-$H58)+IL:IL)^2+(($I$2-$I58)+IM:IM)^2)*IG$10+1000*IG$18,"")</f>
        <v/>
      </c>
      <c r="IO58" t="str" cm="1">
        <f t="array" ref="IO58">IF($F58="石壁",MIN(($G58-IP:IP)^2+($H58-IQ:IQ)^2+($I58-IR:IR)^2)*IN$8+MIN((($H$2-$H58)+IS:IS)^2+(($I$2-$I58)+IT:IT)^2)*IN$10+1000*IN$18,"")</f>
        <v/>
      </c>
    </row>
    <row r="59" spans="1:249" x14ac:dyDescent="0.55000000000000004">
      <c r="A59" t="s">
        <v>48</v>
      </c>
      <c r="F59" s="1" t="b" cm="1">
        <f t="array" ref="F59">INDEX(N:N,ROW()*6-11)</f>
        <v>0</v>
      </c>
      <c r="G59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59" s="1">
        <f>ROUND((RIGHT((SUM(INDEX($N:$N,ROW()*6-10):INDEX($N:$N,ROW()*6-6))-16020),6)-RIGHT((SUM(INDEX($N:$N,ROW()*6-10):INDEX($N:$N,ROW()*6-6))-16020),3))/1000,3)</f>
        <v>-16.04</v>
      </c>
      <c r="I59" s="1">
        <f>ROUND((RIGHT((SUM(INDEX($N:$N,ROW()*6-10):INDEX($N:$N,ROW()*6-6))-16020),3)),3)</f>
        <v>20</v>
      </c>
      <c r="K59">
        <v>59</v>
      </c>
      <c r="L59">
        <f t="shared" si="1"/>
        <v>1</v>
      </c>
      <c r="M59" t="str">
        <f t="shared" si="0"/>
        <v>u</v>
      </c>
      <c r="N59">
        <f>IF(EXACT(M59,$A$1)=TRUE,0,IF(EXACT(M59,$A$2)=TRUE,1,IF(EXACT(M59,$A$3)=TRUE,2,IF(EXACT(M59,$A$4)=TRUE,3,IF(EXACT(M59,$A$5)=TRUE,4,IF(EXACT(M59,$A$6)=TRUE,5,IF(EXACT(M59,$A$7)=TRUE,6,IF(EXACT(M59,$A$8)=TRUE,7,IF(EXACT(M59,$A$9)=TRUE,8,IF(EXACT(M59,$A$10)=TRUE,9,IF(EXACT(M59,$A$11)=TRUE,10,IF(EXACT(M59,$A$12)=TRUE,11,IF(EXACT(M59,$A$13)=TRUE,12,IF(EXACT(M59,$A$14)=TRUE,13,IF(EXACT(M59,$A$15)=TRUE,14,IF(EXACT(M59,$A$16)=TRUE,15,IF(EXACT(M59,$A$17)=TRUE,16,IF(EXACT(M59,$A$18)=TRUE,17,IF(EXACT(M59,$A$19)=TRUE,18,IF(EXACT(M59,$A$20)=TRUE,19,IF(EXACT(M59,$A$21)=TRUE,20,IF(EXACT(M59,$A$22)=TRUE,21,IF(EXACT(M59,$A$23)=TRUE,22,IF(EXACT(M59,$A$24)=TRUE,23,IF(EXACT(M59,$A$25)=TRUE,24,IF(EXACT(M59,$A$26)=TRUE,25,IF(EXACT(M59,$A$27)=TRUE,26,IF(EXACT(M59,$A$28)=TRUE,27,IF(EXACT(M59,$A$29)=TRUE,28,IF(EXACT(M59,$A$30)=TRUE,29,IF(EXACT(M59,$A$31)=TRUE,30,IF(EXACT(M59,$A$32)=TRUE,31,IF(EXACT(M59,$A$33)=TRUE,32,IF(EXACT(M59,$A$34)=TRUE,33,IF(EXACT(M59,$A$35)=TRUE,34,IF(EXACT(M59,$A$36)=TRUE,35,IF(EXACT(M59,$A$37)=TRUE,36,IF(EXACT(M59,$A$38)=TRUE,37,IF(EXACT(M59,$A$39)=TRUE,38,IF(EXACT(M59,$A$40)=TRUE,39,IF(EXACT(M59,$A$41)=TRUE,40,IF(EXACT(M59,$A$42)=TRUE,41,IF(EXACT(M59,$A$43)=TRUE,42,IF(EXACT(M59,$A$44)=TRUE,43,IF(EXACT(M59,$A$45)=TRUE,44,IF(EXACT(M59,$A$46)=TRUE,45,IF(EXACT(M59,$A$47)=TRUE,46,IF(EXACT(M59,$A$48)=TRUE,47,IF(EXACT(M59,$A$49)=TRUE,48,IF(EXACT(M59,$A$50)=TRUE,49,IF(EXACT(M59,$A$51)=TRUE,50,IF(EXACT(M59,$A$52)=TRUE,51,IF(EXACT(M59,$A$53)=TRUE,52,IF(EXACT(M59,$A$54)=TRUE,53,IF(EXACT(M59,$A$55)=TRUE,54,IF(EXACT(M59,$A$56)=TRUE,55,IF(EXACT(M59,$A$57)=TRUE,56,IF(EXACT(M59,$A$58)=TRUE,57,IF(EXACT(M59,$A$59)=TRUE,58,IF(EXACT(M59,$A$60)=TRUE,59,IF(EXACT(M59,$A$61)=TRUE,60,IF(EXACT(M59,$A$62)=TRUE,61))))))))))))))))))))))))))))))))))))))))))))))))))))))))))))))*61^$L59</f>
        <v>1830</v>
      </c>
      <c r="Y59" t="str" cm="1">
        <f t="array" ref="Y59">IF($F59="砲玉",MIN(($G59-Z:Z)^2+($H59-AA:AA)^2+($I59-AB:AB)^2)*X$8+MIN((($H$2-$H59)+AC:AC)^2+(($I$2-$I59)+AD:AD)^2)*X$10+1000*X$18,"")</f>
        <v/>
      </c>
      <c r="AF59" t="str" cm="1">
        <f t="array" ref="AF59">IF($F59="薙玉",MIN(($G59-AG:AG)^2+($H59-AH:AH)^2+($I59-AI:AI)^2)*AE$8+MIN((($H$2-$H59)+AJ:AJ)^2+(($I$2-$I59)+AK:AK)^2)*AE$10+1000*AE$18,"")</f>
        <v/>
      </c>
      <c r="AM59" t="str" cm="1">
        <f t="array" ref="AM59">IF($F59="壁玉",MIN(($G59-AN:AN)^2+($H59-AO:AO)^2+($I59-AP:AP)^2)*AL$8+MIN((($H$2-$H59)+AQ:AQ)^2+(($I$2-$I59)+AR:AR)^2)*AL$10+1000*AL$18,"")</f>
        <v/>
      </c>
      <c r="AT59" t="str" cm="1">
        <f t="array" ref="AT59">IF($F59="弩玉",MIN(($G59-AU:AU)^2+($H59-AV:AV)^2+($I59-AW:AW)^2)*AS$8+MIN((($H$2-$H59)+AX:AX)^2+(($I$2-$I59)+AY:AY)^2)*AS$10+1000*AS$18,"")</f>
        <v/>
      </c>
      <c r="BA59" t="str" cm="1">
        <f t="array" ref="BA59">IF($F59="ジェット",MIN(($G59-BB:BB)^2+($H59-BC:BC)^2+($I59-BD:BD)^2)*AZ$8+MIN((($H$2-$H59)+BE:BE)^2+(($I$2-$I59)+BF:BF)^2)*AZ$10+1000*AZ$18,"")</f>
        <v/>
      </c>
      <c r="BH59" t="str" cm="1">
        <f t="array" ref="BH59">IF($F59="導玉",MIN(($G59-BI:BI)^2+($H59-BJ:BJ)^2+($I59-BK:BK)^2)*BG$8+MIN((($H$2-$H59)+BL:BL)^2+(($I$2-$I59)+BM:BM)^2)*BG$10+1000*BG$18,"")</f>
        <v/>
      </c>
      <c r="BO59" t="str" cm="1">
        <f t="array" ref="BO59">IF($F59="木壁",MIN(($G59-BP:BP)^2+($H59-BQ:BQ)^2+($I59-BR:BR)^2)*BN$8+MIN((($H$2-$H59)+BS:BS)^2+(($I$2-$I59)+BT:BT)^2)*BN$10+1000*BN$18,"")</f>
        <v/>
      </c>
      <c r="BV59" t="str" cm="1">
        <f t="array" ref="BV59">IF($F59="遠壁",MIN(($G59-BW:BW)^2+($H59-BX:BX)^2+($I59-BY:BY)^2)*BU$8+MIN((($H$2-$H59)+BZ:BZ)^2+(($I$2-$I59)+CA:CA)^2)*BU$10+1000*BU$18,"")</f>
        <v/>
      </c>
      <c r="CC59" t="str" cm="1">
        <f t="array" ref="CC59">IF($F59="魔玉",MIN(($G59-CD:CD)^2+($H59-CE:CE)^2+($I59-CF:CF)^2)*CB$8+MIN((($H$2-$H59)+CG:CG)^2+(($I$2-$I59)+CH:CH)^2)*CB$10+1000*CB$18,"")</f>
        <v/>
      </c>
      <c r="CJ59" t="str" cm="1">
        <f t="array" ref="CJ59">IF($F59="核玉",MIN(($G59-CK:CK)^2+($H59-CL:CL)^2+($I59-CM:CM)^2)*CI$8+MIN((($H$2-$H59)+CN:CN)^2+(($I$2-$I59)+CO:CO)^2)*CI$10+1000*CI$18,"")</f>
        <v/>
      </c>
      <c r="CQ59" t="str" cm="1">
        <f t="array" ref="CQ59">IF($F59="癒玉",MIN(($G59-CR:CR)^2+($H59-CS:CS)^2+($I59-CT:CT)^2)*CP$8+MIN((($H$2-$H59)+CU:CU)^2+(($I$2-$I59)+CV:CV)^2)*CP$10+1000*CP$18,"")</f>
        <v/>
      </c>
      <c r="CX59" t="str" cm="1">
        <f t="array" ref="CX59">IF($F59="盾玉",MIN(($G59-CY:CY)^2+($H59-CZ:CZ)^2+($I59-DA:DA)^2)*CW$8+MIN((($H$2-$H59)+DB:DB)^2+(($I$2-$I59)+DC:DC)^2)*CW$10+1000*CW$18,"")</f>
        <v/>
      </c>
      <c r="DE59" t="str" cm="1">
        <f t="array" ref="DE59">IF($F59="射玉",MIN(($G59-DF:DF)^2+($H59-DG:DG)^2+($I59-DH:DH)^2)*DD$8+MIN((($H$2-$H59)+DI:DI)^2+(($I$2-$I59)+DJ:DJ)^2)*DD$10+1000*DD$18,"")</f>
        <v/>
      </c>
      <c r="DL59" t="str" cm="1">
        <f t="array" ref="DL59">IF($F59="近壁",MIN(($G59-DM:DM)^2+($H59-DN:DN)^2+($I59-DO:DO)^2)*DK$8+MIN((($H$2-$H59)+DP:DP)^2+(($I$2-$I59)+DQ:DQ)^2)*DK$10+1000*DK$18,"")</f>
        <v/>
      </c>
      <c r="DS59" t="str" cm="1">
        <f t="array" ref="DS59">IF($F59="忍玉",MIN(($G59-DT:DT)^2+($H59-DU:DU)^2+($I59-DV:DV)^2)*DR$8+MIN((($H$2-$H59)+DW:DW)^2+(($I$2-$I59)+DX:DX)^2)*DR$10+1000*DR$18,"")</f>
        <v/>
      </c>
      <c r="DZ59" t="str" cm="1">
        <f t="array" ref="DZ59">IF($F59="界玉",MIN(($G59-EA:EA)^2+($H59-EB:EB)^2+($I59-EC:EC)^2)*DY$8+MIN((($H$2-$H59)+ED:ED)^2+(($I$2-$I59)+EE:EE)^2)*DY$10+1000*DY$18,"")</f>
        <v/>
      </c>
      <c r="EG59" t="str" cm="1">
        <f t="array" ref="EG59">IF($F59="戦玉",MIN(($G59-EH:EH)^2+($H59-EI:EI)^2+($I59-EJ:EJ)^2)*EF$8+MIN((($H$2-$H59)+EK:EK)^2+(($I$2-$I59)+EL:EL)^2)*EF$10+1000*EF$18,"")</f>
        <v/>
      </c>
      <c r="EN59" t="str" cm="1">
        <f t="array" ref="EN59">IF($F59="弓玉",MIN(($G59-EO:EO)^2+($H59-EP:EP)^2+($I59-EQ:EQ)^2)*EM$8+MIN((($H$2-$H59)+ER:ER)^2+(($I$2-$I59)+ES:ES)^2)*EM$10+1000*EM$18,"")</f>
        <v/>
      </c>
      <c r="EU59" t="str" cm="1">
        <f t="array" ref="EU59">IF($F59="散玉",MIN(($G59-EV:EV)^2+($H59-EW:EW)^2+($I59-EX:EX)^2)*ET$8+MIN((($H$2-$H59)+EY:EY)^2+(($I$2-$I59)+EZ:EZ)^2)*ET$10+1000*ET$18,"")</f>
        <v/>
      </c>
      <c r="FB59" t="str" cm="1">
        <f t="array" ref="FB59">IF($F59="的玉",MIN(($G59-FC:FC)^2+($H59-FD:FD)^2+($I59-FE:FE)^2)*FA$8+MIN((($H$2-$H59)+FF:FF)^2+(($I$2-$I59)+FG:FG)^2)*FA$10+1000*FA$18,"")</f>
        <v/>
      </c>
      <c r="FI59" t="str" cm="1">
        <f t="array" ref="FI59">IF($F59="撃玉",MIN(($G59-FJ:FJ)^2+($H59-FK:FK)^2+($I59-FL:FL)^2)*FH$8+MIN((($H$2-$H59)+FM:FM)^2+(($I$2-$I59)+FN:FN)^2)*FH$10+1000*FH$18,"")</f>
        <v/>
      </c>
      <c r="FP59" t="str" cm="1">
        <f t="array" ref="FP59">IF($F59="槍玉",MIN(($G59-FQ:FQ)^2+($H59-FR:FR)^2+($I59-FS:FS)^2)*FO$8+MIN((($H$2-$H59)+FT:FT)^2+(($I$2-$I59)+FU:FU)^2)*FO$10+1000*FO$18,"")</f>
        <v/>
      </c>
      <c r="FW59" t="str" cm="1">
        <f t="array" ref="FW59">IF($F59="査玉",MIN(($G59-FX:FX)^2+($H59-FY:FY)^2+($I59-FZ:FZ)^2)*FV$8+MIN((($H$2-$H59)+GA:GA)^2+(($I$2-$I59)+GB:GB)^2)*FV$10+1000*FV$18,"")</f>
        <v/>
      </c>
      <c r="GD59" t="str" cm="1">
        <f t="array" ref="GD59">IF($F59="タゲ壁",MIN(($G59-GE:GE)^2+($H59-GF:GF)^2+($I59-GG:GG)^2)*GC$8+MIN((($H$2-$H59)+GH:GH)^2+(($I$2-$I59)+GI:GI)^2)*GC$10+1000*GC$18,"")</f>
        <v/>
      </c>
      <c r="GK59" t="str" cm="1">
        <f t="array" ref="GK59">IF($F59="迎玉",MIN(($G59-GL:GL)^2+($H59-GM:GM)^2+($I59-GN:GN)^2)*GJ$8+MIN((($H$2-$H59)+GO:GO)^2+(($I$2-$I59)+GP:GP)^2)*GJ$10+1000*GJ$18,"")</f>
        <v/>
      </c>
      <c r="GR59" t="str" cm="1">
        <f t="array" ref="GR59">IF($F59="紙壁",MIN(($G59-GS:GS)^2+($H59-GT:GT)^2+($I59-GU:GU)^2)*GQ$8+MIN((($H$2-$H59)+GV:GV)^2+(($I$2-$I59)+GW:GW)^2)*GQ$10+1000*GQ$18,"")</f>
        <v/>
      </c>
      <c r="GY59" t="str" cm="1">
        <f t="array" ref="GY59">IF($F59="聖玉",MIN(($G59-GZ:GZ)^2+($H59-HA:HA)^2+($I59-HB:HB)^2)*GX$8+MIN((($H$2-$H59)+HC:HC)^2+(($I$2-$I59)+HD:HD)^2)*GX$10+1000*GX$18,"")</f>
        <v/>
      </c>
      <c r="HF59" t="str" cm="1">
        <f t="array" ref="HF59">IF($F59="ターボ",MIN(($G59-HG:HG)^2+($H59-HH:HH)^2+($I59-HI:HI)^2)*HE$8+MIN((($H$2-$H59)+HJ:HJ)^2+(($I$2-$I59)+HK:HK)^2)*HE$10+10000,"")</f>
        <v/>
      </c>
      <c r="HM59" t="str" cm="1">
        <f t="array" ref="HM59">IF($F59="采玉",MIN(($G59-HN:HN)^2+($H59-HO:HO)^2+($I59-HP:HP)^2)*HL$8+MIN((($H$2-$H59)+HQ:HQ)^2+(($I$2-$I59)+HR:HR)^2)*HL$10+1000*HL$18,"")</f>
        <v/>
      </c>
      <c r="HT59" t="str" cm="1">
        <f t="array" ref="HT59">IF($F59="繕玉",MIN(($G59-HU:HU)^2+($H59-HV:HV)^2+($I59-HW:HW)^2)*HS$8+MIN((($H$2-$H59)+HX:HX)^2+(($I$2-$I59)+HY:HY)^2)*HS$10+1000*HS$18,"")</f>
        <v/>
      </c>
      <c r="IA59" t="str" cm="1">
        <f t="array" ref="IA59">IF($F59="贄玉",MIN(($G59-IB:IB)^2+($H59-IC:IC)^2+($I59-ID:ID)^2)*HZ$8+MIN((($H$2-$H59)+IE:IE)^2+(($I$2-$I59)+IF:IF)^2)*HZ$10+1000*HZ$18,"")</f>
        <v/>
      </c>
      <c r="IH59" t="str" cm="1">
        <f t="array" ref="IH59">IF($F59="弾玉",MIN(($G59-II:II)^2+($H59-IJ:IJ)^2+($I59-IK:IK)^2)*IG$8+MIN((($H$2-$H59)+IL:IL)^2+(($I$2-$I59)+IM:IM)^2)*IG$10+1000*IG$18,"")</f>
        <v/>
      </c>
      <c r="IO59" t="str" cm="1">
        <f t="array" ref="IO59">IF($F59="石壁",MIN(($G59-IP:IP)^2+($H59-IQ:IQ)^2+($I59-IR:IR)^2)*IN$8+MIN((($H$2-$H59)+IS:IS)^2+(($I$2-$I59)+IT:IT)^2)*IN$10+1000*IN$18,"")</f>
        <v/>
      </c>
    </row>
    <row r="60" spans="1:249" x14ac:dyDescent="0.55000000000000004">
      <c r="A60" t="s">
        <v>49</v>
      </c>
      <c r="F60" s="1" t="b" cm="1">
        <f t="array" ref="F60">INDEX(N:N,ROW()*6-11)</f>
        <v>0</v>
      </c>
      <c r="G60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60" s="1">
        <f>ROUND((RIGHT((SUM(INDEX($N:$N,ROW()*6-10):INDEX($N:$N,ROW()*6-6))-16020),6)-RIGHT((SUM(INDEX($N:$N,ROW()*6-10):INDEX($N:$N,ROW()*6-6))-16020),3))/1000,3)</f>
        <v>-16.04</v>
      </c>
      <c r="I60" s="1">
        <f>ROUND((RIGHT((SUM(INDEX($N:$N,ROW()*6-10):INDEX($N:$N,ROW()*6-6))-16020),3)),3)</f>
        <v>20</v>
      </c>
      <c r="K60">
        <v>60</v>
      </c>
      <c r="L60">
        <f t="shared" si="1"/>
        <v>0</v>
      </c>
      <c r="M60" t="str">
        <f t="shared" si="0"/>
        <v>X</v>
      </c>
      <c r="N60">
        <f>IF(EXACT(M60,$A$1)=TRUE,0,IF(EXACT(M60,$A$2)=TRUE,1,IF(EXACT(M60,$A$3)=TRUE,2,IF(EXACT(M60,$A$4)=TRUE,3,IF(EXACT(M60,$A$5)=TRUE,4,IF(EXACT(M60,$A$6)=TRUE,5,IF(EXACT(M60,$A$7)=TRUE,6,IF(EXACT(M60,$A$8)=TRUE,7,IF(EXACT(M60,$A$9)=TRUE,8,IF(EXACT(M60,$A$10)=TRUE,9,IF(EXACT(M60,$A$11)=TRUE,10,IF(EXACT(M60,$A$12)=TRUE,11,IF(EXACT(M60,$A$13)=TRUE,12,IF(EXACT(M60,$A$14)=TRUE,13,IF(EXACT(M60,$A$15)=TRUE,14,IF(EXACT(M60,$A$16)=TRUE,15,IF(EXACT(M60,$A$17)=TRUE,16,IF(EXACT(M60,$A$18)=TRUE,17,IF(EXACT(M60,$A$19)=TRUE,18,IF(EXACT(M60,$A$20)=TRUE,19,IF(EXACT(M60,$A$21)=TRUE,20,IF(EXACT(M60,$A$22)=TRUE,21,IF(EXACT(M60,$A$23)=TRUE,22,IF(EXACT(M60,$A$24)=TRUE,23,IF(EXACT(M60,$A$25)=TRUE,24,IF(EXACT(M60,$A$26)=TRUE,25,IF(EXACT(M60,$A$27)=TRUE,26,IF(EXACT(M60,$A$28)=TRUE,27,IF(EXACT(M60,$A$29)=TRUE,28,IF(EXACT(M60,$A$30)=TRUE,29,IF(EXACT(M60,$A$31)=TRUE,30,IF(EXACT(M60,$A$32)=TRUE,31,IF(EXACT(M60,$A$33)=TRUE,32,IF(EXACT(M60,$A$34)=TRUE,33,IF(EXACT(M60,$A$35)=TRUE,34,IF(EXACT(M60,$A$36)=TRUE,35,IF(EXACT(M60,$A$37)=TRUE,36,IF(EXACT(M60,$A$38)=TRUE,37,IF(EXACT(M60,$A$39)=TRUE,38,IF(EXACT(M60,$A$40)=TRUE,39,IF(EXACT(M60,$A$41)=TRUE,40,IF(EXACT(M60,$A$42)=TRUE,41,IF(EXACT(M60,$A$43)=TRUE,42,IF(EXACT(M60,$A$44)=TRUE,43,IF(EXACT(M60,$A$45)=TRUE,44,IF(EXACT(M60,$A$46)=TRUE,45,IF(EXACT(M60,$A$47)=TRUE,46,IF(EXACT(M60,$A$48)=TRUE,47,IF(EXACT(M60,$A$49)=TRUE,48,IF(EXACT(M60,$A$50)=TRUE,49,IF(EXACT(M60,$A$51)=TRUE,50,IF(EXACT(M60,$A$52)=TRUE,51,IF(EXACT(M60,$A$53)=TRUE,52,IF(EXACT(M60,$A$54)=TRUE,53,IF(EXACT(M60,$A$55)=TRUE,54,IF(EXACT(M60,$A$56)=TRUE,55,IF(EXACT(M60,$A$57)=TRUE,56,IF(EXACT(M60,$A$58)=TRUE,57,IF(EXACT(M60,$A$59)=TRUE,58,IF(EXACT(M60,$A$60)=TRUE,59,IF(EXACT(M60,$A$61)=TRUE,60,IF(EXACT(M60,$A$62)=TRUE,61))))))))))))))))))))))))))))))))))))))))))))))))))))))))))))))*61^$L60</f>
        <v>59</v>
      </c>
      <c r="Y60" t="str" cm="1">
        <f t="array" ref="Y60">IF($F60="砲玉",MIN(($G60-Z:Z)^2+($H60-AA:AA)^2+($I60-AB:AB)^2)*X$8+MIN((($H$2-$H60)+AC:AC)^2+(($I$2-$I60)+AD:AD)^2)*X$10+1000*X$18,"")</f>
        <v/>
      </c>
      <c r="AF60" t="str" cm="1">
        <f t="array" ref="AF60">IF($F60="薙玉",MIN(($G60-AG:AG)^2+($H60-AH:AH)^2+($I60-AI:AI)^2)*AE$8+MIN((($H$2-$H60)+AJ:AJ)^2+(($I$2-$I60)+AK:AK)^2)*AE$10+1000*AE$18,"")</f>
        <v/>
      </c>
      <c r="AM60" t="str" cm="1">
        <f t="array" ref="AM60">IF($F60="壁玉",MIN(($G60-AN:AN)^2+($H60-AO:AO)^2+($I60-AP:AP)^2)*AL$8+MIN((($H$2-$H60)+AQ:AQ)^2+(($I$2-$I60)+AR:AR)^2)*AL$10+1000*AL$18,"")</f>
        <v/>
      </c>
      <c r="AT60" t="str" cm="1">
        <f t="array" ref="AT60">IF($F60="弩玉",MIN(($G60-AU:AU)^2+($H60-AV:AV)^2+($I60-AW:AW)^2)*AS$8+MIN((($H$2-$H60)+AX:AX)^2+(($I$2-$I60)+AY:AY)^2)*AS$10+1000*AS$18,"")</f>
        <v/>
      </c>
      <c r="BA60" t="str" cm="1">
        <f t="array" ref="BA60">IF($F60="ジェット",MIN(($G60-BB:BB)^2+($H60-BC:BC)^2+($I60-BD:BD)^2)*AZ$8+MIN((($H$2-$H60)+BE:BE)^2+(($I$2-$I60)+BF:BF)^2)*AZ$10+1000*AZ$18,"")</f>
        <v/>
      </c>
      <c r="BH60" t="str" cm="1">
        <f t="array" ref="BH60">IF($F60="導玉",MIN(($G60-BI:BI)^2+($H60-BJ:BJ)^2+($I60-BK:BK)^2)*BG$8+MIN((($H$2-$H60)+BL:BL)^2+(($I$2-$I60)+BM:BM)^2)*BG$10+1000*BG$18,"")</f>
        <v/>
      </c>
      <c r="BO60" t="str" cm="1">
        <f t="array" ref="BO60">IF($F60="木壁",MIN(($G60-BP:BP)^2+($H60-BQ:BQ)^2+($I60-BR:BR)^2)*BN$8+MIN((($H$2-$H60)+BS:BS)^2+(($I$2-$I60)+BT:BT)^2)*BN$10+1000*BN$18,"")</f>
        <v/>
      </c>
      <c r="BV60" t="str" cm="1">
        <f t="array" ref="BV60">IF($F60="遠壁",MIN(($G60-BW:BW)^2+($H60-BX:BX)^2+($I60-BY:BY)^2)*BU$8+MIN((($H$2-$H60)+BZ:BZ)^2+(($I$2-$I60)+CA:CA)^2)*BU$10+1000*BU$18,"")</f>
        <v/>
      </c>
      <c r="CC60" t="str" cm="1">
        <f t="array" ref="CC60">IF($F60="魔玉",MIN(($G60-CD:CD)^2+($H60-CE:CE)^2+($I60-CF:CF)^2)*CB$8+MIN((($H$2-$H60)+CG:CG)^2+(($I$2-$I60)+CH:CH)^2)*CB$10+1000*CB$18,"")</f>
        <v/>
      </c>
      <c r="CJ60" t="str" cm="1">
        <f t="array" ref="CJ60">IF($F60="核玉",MIN(($G60-CK:CK)^2+($H60-CL:CL)^2+($I60-CM:CM)^2)*CI$8+MIN((($H$2-$H60)+CN:CN)^2+(($I$2-$I60)+CO:CO)^2)*CI$10+1000*CI$18,"")</f>
        <v/>
      </c>
      <c r="CQ60" t="str" cm="1">
        <f t="array" ref="CQ60">IF($F60="癒玉",MIN(($G60-CR:CR)^2+($H60-CS:CS)^2+($I60-CT:CT)^2)*CP$8+MIN((($H$2-$H60)+CU:CU)^2+(($I$2-$I60)+CV:CV)^2)*CP$10+1000*CP$18,"")</f>
        <v/>
      </c>
      <c r="CX60" t="str" cm="1">
        <f t="array" ref="CX60">IF($F60="盾玉",MIN(($G60-CY:CY)^2+($H60-CZ:CZ)^2+($I60-DA:DA)^2)*CW$8+MIN((($H$2-$H60)+DB:DB)^2+(($I$2-$I60)+DC:DC)^2)*CW$10+1000*CW$18,"")</f>
        <v/>
      </c>
      <c r="DE60" t="str" cm="1">
        <f t="array" ref="DE60">IF($F60="射玉",MIN(($G60-DF:DF)^2+($H60-DG:DG)^2+($I60-DH:DH)^2)*DD$8+MIN((($H$2-$H60)+DI:DI)^2+(($I$2-$I60)+DJ:DJ)^2)*DD$10+1000*DD$18,"")</f>
        <v/>
      </c>
      <c r="DL60" t="str" cm="1">
        <f t="array" ref="DL60">IF($F60="近壁",MIN(($G60-DM:DM)^2+($H60-DN:DN)^2+($I60-DO:DO)^2)*DK$8+MIN((($H$2-$H60)+DP:DP)^2+(($I$2-$I60)+DQ:DQ)^2)*DK$10+1000*DK$18,"")</f>
        <v/>
      </c>
      <c r="DS60" t="str" cm="1">
        <f t="array" ref="DS60">IF($F60="忍玉",MIN(($G60-DT:DT)^2+($H60-DU:DU)^2+($I60-DV:DV)^2)*DR$8+MIN((($H$2-$H60)+DW:DW)^2+(($I$2-$I60)+DX:DX)^2)*DR$10+1000*DR$18,"")</f>
        <v/>
      </c>
      <c r="DZ60" t="str" cm="1">
        <f t="array" ref="DZ60">IF($F60="界玉",MIN(($G60-EA:EA)^2+($H60-EB:EB)^2+($I60-EC:EC)^2)*DY$8+MIN((($H$2-$H60)+ED:ED)^2+(($I$2-$I60)+EE:EE)^2)*DY$10+1000*DY$18,"")</f>
        <v/>
      </c>
      <c r="EG60" t="str" cm="1">
        <f t="array" ref="EG60">IF($F60="戦玉",MIN(($G60-EH:EH)^2+($H60-EI:EI)^2+($I60-EJ:EJ)^2)*EF$8+MIN((($H$2-$H60)+EK:EK)^2+(($I$2-$I60)+EL:EL)^2)*EF$10+1000*EF$18,"")</f>
        <v/>
      </c>
      <c r="EN60" t="str" cm="1">
        <f t="array" ref="EN60">IF($F60="弓玉",MIN(($G60-EO:EO)^2+($H60-EP:EP)^2+($I60-EQ:EQ)^2)*EM$8+MIN((($H$2-$H60)+ER:ER)^2+(($I$2-$I60)+ES:ES)^2)*EM$10+1000*EM$18,"")</f>
        <v/>
      </c>
      <c r="EU60" t="str" cm="1">
        <f t="array" ref="EU60">IF($F60="散玉",MIN(($G60-EV:EV)^2+($H60-EW:EW)^2+($I60-EX:EX)^2)*ET$8+MIN((($H$2-$H60)+EY:EY)^2+(($I$2-$I60)+EZ:EZ)^2)*ET$10+1000*ET$18,"")</f>
        <v/>
      </c>
      <c r="FB60" t="str" cm="1">
        <f t="array" ref="FB60">IF($F60="的玉",MIN(($G60-FC:FC)^2+($H60-FD:FD)^2+($I60-FE:FE)^2)*FA$8+MIN((($H$2-$H60)+FF:FF)^2+(($I$2-$I60)+FG:FG)^2)*FA$10+1000*FA$18,"")</f>
        <v/>
      </c>
      <c r="FI60" t="str" cm="1">
        <f t="array" ref="FI60">IF($F60="撃玉",MIN(($G60-FJ:FJ)^2+($H60-FK:FK)^2+($I60-FL:FL)^2)*FH$8+MIN((($H$2-$H60)+FM:FM)^2+(($I$2-$I60)+FN:FN)^2)*FH$10+1000*FH$18,"")</f>
        <v/>
      </c>
      <c r="FP60" t="str" cm="1">
        <f t="array" ref="FP60">IF($F60="槍玉",MIN(($G60-FQ:FQ)^2+($H60-FR:FR)^2+($I60-FS:FS)^2)*FO$8+MIN((($H$2-$H60)+FT:FT)^2+(($I$2-$I60)+FU:FU)^2)*FO$10+1000*FO$18,"")</f>
        <v/>
      </c>
      <c r="FW60" t="str" cm="1">
        <f t="array" ref="FW60">IF($F60="査玉",MIN(($G60-FX:FX)^2+($H60-FY:FY)^2+($I60-FZ:FZ)^2)*FV$8+MIN((($H$2-$H60)+GA:GA)^2+(($I$2-$I60)+GB:GB)^2)*FV$10+1000*FV$18,"")</f>
        <v/>
      </c>
      <c r="GD60" t="str" cm="1">
        <f t="array" ref="GD60">IF($F60="タゲ壁",MIN(($G60-GE:GE)^2+($H60-GF:GF)^2+($I60-GG:GG)^2)*GC$8+MIN((($H$2-$H60)+GH:GH)^2+(($I$2-$I60)+GI:GI)^2)*GC$10+1000*GC$18,"")</f>
        <v/>
      </c>
      <c r="GK60" t="str" cm="1">
        <f t="array" ref="GK60">IF($F60="迎玉",MIN(($G60-GL:GL)^2+($H60-GM:GM)^2+($I60-GN:GN)^2)*GJ$8+MIN((($H$2-$H60)+GO:GO)^2+(($I$2-$I60)+GP:GP)^2)*GJ$10+1000*GJ$18,"")</f>
        <v/>
      </c>
      <c r="GR60" t="str" cm="1">
        <f t="array" ref="GR60">IF($F60="紙壁",MIN(($G60-GS:GS)^2+($H60-GT:GT)^2+($I60-GU:GU)^2)*GQ$8+MIN((($H$2-$H60)+GV:GV)^2+(($I$2-$I60)+GW:GW)^2)*GQ$10+1000*GQ$18,"")</f>
        <v/>
      </c>
      <c r="GY60" t="str" cm="1">
        <f t="array" ref="GY60">IF($F60="聖玉",MIN(($G60-GZ:GZ)^2+($H60-HA:HA)^2+($I60-HB:HB)^2)*GX$8+MIN((($H$2-$H60)+HC:HC)^2+(($I$2-$I60)+HD:HD)^2)*GX$10+1000*GX$18,"")</f>
        <v/>
      </c>
      <c r="HF60" t="str" cm="1">
        <f t="array" ref="HF60">IF($F60="ターボ",MIN(($G60-HG:HG)^2+($H60-HH:HH)^2+($I60-HI:HI)^2)*HE$8+MIN((($H$2-$H60)+HJ:HJ)^2+(($I$2-$I60)+HK:HK)^2)*HE$10+10000,"")</f>
        <v/>
      </c>
      <c r="HM60" t="str" cm="1">
        <f t="array" ref="HM60">IF($F60="采玉",MIN(($G60-HN:HN)^2+($H60-HO:HO)^2+($I60-HP:HP)^2)*HL$8+MIN((($H$2-$H60)+HQ:HQ)^2+(($I$2-$I60)+HR:HR)^2)*HL$10+1000*HL$18,"")</f>
        <v/>
      </c>
      <c r="HT60" t="str" cm="1">
        <f t="array" ref="HT60">IF($F60="繕玉",MIN(($G60-HU:HU)^2+($H60-HV:HV)^2+($I60-HW:HW)^2)*HS$8+MIN((($H$2-$H60)+HX:HX)^2+(($I$2-$I60)+HY:HY)^2)*HS$10+1000*HS$18,"")</f>
        <v/>
      </c>
      <c r="IA60" t="str" cm="1">
        <f t="array" ref="IA60">IF($F60="贄玉",MIN(($G60-IB:IB)^2+($H60-IC:IC)^2+($I60-ID:ID)^2)*HZ$8+MIN((($H$2-$H60)+IE:IE)^2+(($I$2-$I60)+IF:IF)^2)*HZ$10+1000*HZ$18,"")</f>
        <v/>
      </c>
      <c r="IH60" t="str" cm="1">
        <f t="array" ref="IH60">IF($F60="弾玉",MIN(($G60-II:II)^2+($H60-IJ:IJ)^2+($I60-IK:IK)^2)*IG$8+MIN((($H$2-$H60)+IL:IL)^2+(($I$2-$I60)+IM:IM)^2)*IG$10+1000*IG$18,"")</f>
        <v/>
      </c>
      <c r="IO60" t="str" cm="1">
        <f t="array" ref="IO60">IF($F60="石壁",MIN(($G60-IP:IP)^2+($H60-IQ:IQ)^2+($I60-IR:IR)^2)*IN$8+MIN((($H$2-$H60)+IS:IS)^2+(($I$2-$I60)+IT:IT)^2)*IN$10+1000*IN$18,"")</f>
        <v/>
      </c>
    </row>
    <row r="61" spans="1:249" x14ac:dyDescent="0.55000000000000004">
      <c r="A61" t="s">
        <v>50</v>
      </c>
      <c r="F61" s="1" t="b" cm="1">
        <f t="array" ref="F61">INDEX(N:N,ROW()*6-11)</f>
        <v>0</v>
      </c>
      <c r="G61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61" s="1">
        <f>ROUND((RIGHT((SUM(INDEX($N:$N,ROW()*6-10):INDEX($N:$N,ROW()*6-6))-16020),6)-RIGHT((SUM(INDEX($N:$N,ROW()*6-10):INDEX($N:$N,ROW()*6-6))-16020),3))/1000,3)</f>
        <v>-16.04</v>
      </c>
      <c r="I61" s="1">
        <f>ROUND((RIGHT((SUM(INDEX($N:$N,ROW()*6-10):INDEX($N:$N,ROW()*6-6))-16020),3)),3)</f>
        <v>20</v>
      </c>
      <c r="K61">
        <v>61</v>
      </c>
      <c r="L61">
        <f t="shared" si="1"/>
        <v>5</v>
      </c>
      <c r="M61" t="str">
        <f t="shared" si="0"/>
        <v>g</v>
      </c>
      <c r="N61" t="str">
        <f>IF(EXACT(M61,$A$1)=TRUE,"コア",IF(EXACT(M61,$A$2)=TRUE,"弓玉",IF(EXACT(M61,$A$3)=TRUE,"銃玉",IF(EXACT(M61,$A$4)=TRUE,"剣玉",IF(EXACT(M61,$A$5)=TRUE,"盾玉",IF(EXACT(M61,$A$6)=TRUE,"爆玉",IF(EXACT(M61,$A$7)=TRUE,"魔玉",IF(EXACT(M61,$A$8)=TRUE,"弩玉",IF(EXACT(M61,$A$9)=TRUE,"槍玉",IF(EXACT(M61,$A$10)=TRUE,"砲玉",IF(EXACT(M61,$A$11)=TRUE,"薙玉",IF(EXACT(M61,$A$12)=TRUE,"跳玉",IF(EXACT(M61,$A$13)=TRUE,"裂玉",IF(EXACT(M61,$A$14)=TRUE,"散玉",IF(EXACT(M61,$A$15)=TRUE,"狙玉",IF(EXACT(M61,$A$16)=TRUE,"浮玉",IF(EXACT(M61,$A$17)=TRUE,"導玉",IF(EXACT(M61,$A$18)=TRUE,"繕玉",IF(EXACT(M61,$A$19)=TRUE,"癒玉",IF(EXACT(M61,$A$20)=TRUE,"壁玉",IF(EXACT(M61,$A$21)=TRUE,"飛玉",IF(EXACT(M61,$A$22)=TRUE,"戦玉",IF(EXACT(M61,$A$23)=TRUE,"機玉",IF(EXACT(M61,$A$24)=TRUE,"変玉",IF(EXACT(M61,$A$25)=TRUE,"界玉",IF(EXACT(M61,$A$26)=TRUE,"木壁",IF(EXACT(M61,$A$27)=TRUE,"石壁",IF(EXACT(M61,$A$28)=TRUE,"紙壁",IF(EXACT(M61,$A$29)=TRUE,"鉄壁",IF(EXACT(M61,$A$30)=TRUE,"ジェット",IF(EXACT(M61,$A$31)=TRUE,"ターボ",IF(EXACT(M61,$A$32)=TRUE,"骨玉",IF(EXACT(M61,$A$33)=TRUE,"撃玉",IF(EXACT(M61,$A$34)=TRUE,"弾玉",IF(EXACT(M61,$A$35)=TRUE,"聖玉",IF(EXACT(M61,$A$36)=TRUE,"忍玉",IF(EXACT(M61,$A$37)=TRUE,"障玉",IF(EXACT(M61,$A$38)=TRUE,"花玉",IF(EXACT(M61,$A$39)=TRUE,"反玉",IF(EXACT(M61,$A$40)=TRUE,"押玉",IF(EXACT(M61,$A$41)=TRUE,"迎玉",IF(EXACT(M61,$A$42)=TRUE,"贄玉",IF(EXACT(M61,$A$43)=TRUE,"的玉",IF(EXACT(M61,$A$44)=TRUE,"墜玉",IF(EXACT(M61,$A$45)=TRUE,"箱玉",IF(EXACT(M61,$A$46)=TRUE,"闇玉",IF(EXACT(M61,$A$47)=TRUE,"旋玉",IF(EXACT(M61,$A$48)=TRUE,"采玉",IF(EXACT(M61,$A$49)=TRUE,"騎玉",IF(EXACT(M61,$A$50)=TRUE,"核玉",IF(EXACT(M61,$A$51)=TRUE,"射玉",IF(EXACT(M61,$A$52)=TRUE,"星玉",IF(EXACT(M61,$A$53)=TRUE,"梱玉",IF(EXACT(M61,$A$54)=TRUE,"貫玉",IF(EXACT(M61,$A$55)=TRUE,"査玉",IF(EXACT(M61,$A$56)=TRUE,"近壁",IF(EXACT(M61,$A$57)=TRUE,"遠壁",IF(EXACT(M61,$A$58)=TRUE,"広壁",IF(EXACT(M61,$A$59)=TRUE,"狭壁",IF(EXACT(M61,$A$60)=TRUE,"タゲ壁",IF(EXACT(M61,$A$61)=TRUE,"エレ壁")))))))))))))))))))))))))))))))))))))))))))))))))))))))))))))</f>
        <v>導玉</v>
      </c>
      <c r="Y61" t="str" cm="1">
        <f t="array" ref="Y61">IF($F61="砲玉",MIN(($G61-Z:Z)^2+($H61-AA:AA)^2+($I61-AB:AB)^2)*X$8+MIN((($H$2-$H61)+AC:AC)^2+(($I$2-$I61)+AD:AD)^2)*X$10+1000*X$18,"")</f>
        <v/>
      </c>
      <c r="AF61" t="str" cm="1">
        <f t="array" ref="AF61">IF($F61="薙玉",MIN(($G61-AG:AG)^2+($H61-AH:AH)^2+($I61-AI:AI)^2)*AE$8+MIN((($H$2-$H61)+AJ:AJ)^2+(($I$2-$I61)+AK:AK)^2)*AE$10+1000*AE$18,"")</f>
        <v/>
      </c>
      <c r="AM61" t="str" cm="1">
        <f t="array" ref="AM61">IF($F61="壁玉",MIN(($G61-AN:AN)^2+($H61-AO:AO)^2+($I61-AP:AP)^2)*AL$8+MIN((($H$2-$H61)+AQ:AQ)^2+(($I$2-$I61)+AR:AR)^2)*AL$10+1000*AL$18,"")</f>
        <v/>
      </c>
      <c r="AT61" t="str" cm="1">
        <f t="array" ref="AT61">IF($F61="弩玉",MIN(($G61-AU:AU)^2+($H61-AV:AV)^2+($I61-AW:AW)^2)*AS$8+MIN((($H$2-$H61)+AX:AX)^2+(($I$2-$I61)+AY:AY)^2)*AS$10+1000*AS$18,"")</f>
        <v/>
      </c>
      <c r="BA61" t="str" cm="1">
        <f t="array" ref="BA61">IF($F61="ジェット",MIN(($G61-BB:BB)^2+($H61-BC:BC)^2+($I61-BD:BD)^2)*AZ$8+MIN((($H$2-$H61)+BE:BE)^2+(($I$2-$I61)+BF:BF)^2)*AZ$10+1000*AZ$18,"")</f>
        <v/>
      </c>
      <c r="BH61" t="str" cm="1">
        <f t="array" ref="BH61">IF($F61="導玉",MIN(($G61-BI:BI)^2+($H61-BJ:BJ)^2+($I61-BK:BK)^2)*BG$8+MIN((($H$2-$H61)+BL:BL)^2+(($I$2-$I61)+BM:BM)^2)*BG$10+1000*BG$18,"")</f>
        <v/>
      </c>
      <c r="BO61" t="str" cm="1">
        <f t="array" ref="BO61">IF($F61="木壁",MIN(($G61-BP:BP)^2+($H61-BQ:BQ)^2+($I61-BR:BR)^2)*BN$8+MIN((($H$2-$H61)+BS:BS)^2+(($I$2-$I61)+BT:BT)^2)*BN$10+1000*BN$18,"")</f>
        <v/>
      </c>
      <c r="BV61" t="str" cm="1">
        <f t="array" ref="BV61">IF($F61="遠壁",MIN(($G61-BW:BW)^2+($H61-BX:BX)^2+($I61-BY:BY)^2)*BU$8+MIN((($H$2-$H61)+BZ:BZ)^2+(($I$2-$I61)+CA:CA)^2)*BU$10+1000*BU$18,"")</f>
        <v/>
      </c>
      <c r="CC61" t="str" cm="1">
        <f t="array" ref="CC61">IF($F61="魔玉",MIN(($G61-CD:CD)^2+($H61-CE:CE)^2+($I61-CF:CF)^2)*CB$8+MIN((($H$2-$H61)+CG:CG)^2+(($I$2-$I61)+CH:CH)^2)*CB$10+1000*CB$18,"")</f>
        <v/>
      </c>
      <c r="CJ61" t="str" cm="1">
        <f t="array" ref="CJ61">IF($F61="核玉",MIN(($G61-CK:CK)^2+($H61-CL:CL)^2+($I61-CM:CM)^2)*CI$8+MIN((($H$2-$H61)+CN:CN)^2+(($I$2-$I61)+CO:CO)^2)*CI$10+1000*CI$18,"")</f>
        <v/>
      </c>
      <c r="CQ61" t="str" cm="1">
        <f t="array" ref="CQ61">IF($F61="癒玉",MIN(($G61-CR:CR)^2+($H61-CS:CS)^2+($I61-CT:CT)^2)*CP$8+MIN((($H$2-$H61)+CU:CU)^2+(($I$2-$I61)+CV:CV)^2)*CP$10+1000*CP$18,"")</f>
        <v/>
      </c>
      <c r="CX61" t="str" cm="1">
        <f t="array" ref="CX61">IF($F61="盾玉",MIN(($G61-CY:CY)^2+($H61-CZ:CZ)^2+($I61-DA:DA)^2)*CW$8+MIN((($H$2-$H61)+DB:DB)^2+(($I$2-$I61)+DC:DC)^2)*CW$10+1000*CW$18,"")</f>
        <v/>
      </c>
      <c r="DE61" t="str" cm="1">
        <f t="array" ref="DE61">IF($F61="射玉",MIN(($G61-DF:DF)^2+($H61-DG:DG)^2+($I61-DH:DH)^2)*DD$8+MIN((($H$2-$H61)+DI:DI)^2+(($I$2-$I61)+DJ:DJ)^2)*DD$10+1000*DD$18,"")</f>
        <v/>
      </c>
      <c r="DL61" t="str" cm="1">
        <f t="array" ref="DL61">IF($F61="近壁",MIN(($G61-DM:DM)^2+($H61-DN:DN)^2+($I61-DO:DO)^2)*DK$8+MIN((($H$2-$H61)+DP:DP)^2+(($I$2-$I61)+DQ:DQ)^2)*DK$10+1000*DK$18,"")</f>
        <v/>
      </c>
      <c r="DS61" t="str" cm="1">
        <f t="array" ref="DS61">IF($F61="忍玉",MIN(($G61-DT:DT)^2+($H61-DU:DU)^2+($I61-DV:DV)^2)*DR$8+MIN((($H$2-$H61)+DW:DW)^2+(($I$2-$I61)+DX:DX)^2)*DR$10+1000*DR$18,"")</f>
        <v/>
      </c>
      <c r="DZ61" t="str" cm="1">
        <f t="array" ref="DZ61">IF($F61="界玉",MIN(($G61-EA:EA)^2+($H61-EB:EB)^2+($I61-EC:EC)^2)*DY$8+MIN((($H$2-$H61)+ED:ED)^2+(($I$2-$I61)+EE:EE)^2)*DY$10+1000*DY$18,"")</f>
        <v/>
      </c>
      <c r="EG61" t="str" cm="1">
        <f t="array" ref="EG61">IF($F61="戦玉",MIN(($G61-EH:EH)^2+($H61-EI:EI)^2+($I61-EJ:EJ)^2)*EF$8+MIN((($H$2-$H61)+EK:EK)^2+(($I$2-$I61)+EL:EL)^2)*EF$10+1000*EF$18,"")</f>
        <v/>
      </c>
      <c r="EN61" t="str" cm="1">
        <f t="array" ref="EN61">IF($F61="弓玉",MIN(($G61-EO:EO)^2+($H61-EP:EP)^2+($I61-EQ:EQ)^2)*EM$8+MIN((($H$2-$H61)+ER:ER)^2+(($I$2-$I61)+ES:ES)^2)*EM$10+1000*EM$18,"")</f>
        <v/>
      </c>
      <c r="EU61" t="str" cm="1">
        <f t="array" ref="EU61">IF($F61="散玉",MIN(($G61-EV:EV)^2+($H61-EW:EW)^2+($I61-EX:EX)^2)*ET$8+MIN((($H$2-$H61)+EY:EY)^2+(($I$2-$I61)+EZ:EZ)^2)*ET$10+1000*ET$18,"")</f>
        <v/>
      </c>
      <c r="FB61" t="str" cm="1">
        <f t="array" ref="FB61">IF($F61="的玉",MIN(($G61-FC:FC)^2+($H61-FD:FD)^2+($I61-FE:FE)^2)*FA$8+MIN((($H$2-$H61)+FF:FF)^2+(($I$2-$I61)+FG:FG)^2)*FA$10+1000*FA$18,"")</f>
        <v/>
      </c>
      <c r="FI61" t="str" cm="1">
        <f t="array" ref="FI61">IF($F61="撃玉",MIN(($G61-FJ:FJ)^2+($H61-FK:FK)^2+($I61-FL:FL)^2)*FH$8+MIN((($H$2-$H61)+FM:FM)^2+(($I$2-$I61)+FN:FN)^2)*FH$10+1000*FH$18,"")</f>
        <v/>
      </c>
      <c r="FP61" t="str" cm="1">
        <f t="array" ref="FP61">IF($F61="槍玉",MIN(($G61-FQ:FQ)^2+($H61-FR:FR)^2+($I61-FS:FS)^2)*FO$8+MIN((($H$2-$H61)+FT:FT)^2+(($I$2-$I61)+FU:FU)^2)*FO$10+1000*FO$18,"")</f>
        <v/>
      </c>
      <c r="FW61" t="str" cm="1">
        <f t="array" ref="FW61">IF($F61="査玉",MIN(($G61-FX:FX)^2+($H61-FY:FY)^2+($I61-FZ:FZ)^2)*FV$8+MIN((($H$2-$H61)+GA:GA)^2+(($I$2-$I61)+GB:GB)^2)*FV$10+1000*FV$18,"")</f>
        <v/>
      </c>
      <c r="GD61" t="str" cm="1">
        <f t="array" ref="GD61">IF($F61="タゲ壁",MIN(($G61-GE:GE)^2+($H61-GF:GF)^2+($I61-GG:GG)^2)*GC$8+MIN((($H$2-$H61)+GH:GH)^2+(($I$2-$I61)+GI:GI)^2)*GC$10+1000*GC$18,"")</f>
        <v/>
      </c>
      <c r="GK61" t="str" cm="1">
        <f t="array" ref="GK61">IF($F61="迎玉",MIN(($G61-GL:GL)^2+($H61-GM:GM)^2+($I61-GN:GN)^2)*GJ$8+MIN((($H$2-$H61)+GO:GO)^2+(($I$2-$I61)+GP:GP)^2)*GJ$10+1000*GJ$18,"")</f>
        <v/>
      </c>
      <c r="GR61" t="str" cm="1">
        <f t="array" ref="GR61">IF($F61="紙壁",MIN(($G61-GS:GS)^2+($H61-GT:GT)^2+($I61-GU:GU)^2)*GQ$8+MIN((($H$2-$H61)+GV:GV)^2+(($I$2-$I61)+GW:GW)^2)*GQ$10+1000*GQ$18,"")</f>
        <v/>
      </c>
      <c r="GY61" t="str" cm="1">
        <f t="array" ref="GY61">IF($F61="聖玉",MIN(($G61-GZ:GZ)^2+($H61-HA:HA)^2+($I61-HB:HB)^2)*GX$8+MIN((($H$2-$H61)+HC:HC)^2+(($I$2-$I61)+HD:HD)^2)*GX$10+1000*GX$18,"")</f>
        <v/>
      </c>
      <c r="HF61" t="str" cm="1">
        <f t="array" ref="HF61">IF($F61="ターボ",MIN(($G61-HG:HG)^2+($H61-HH:HH)^2+($I61-HI:HI)^2)*HE$8+MIN((($H$2-$H61)+HJ:HJ)^2+(($I$2-$I61)+HK:HK)^2)*HE$10+10000,"")</f>
        <v/>
      </c>
      <c r="HM61" t="str" cm="1">
        <f t="array" ref="HM61">IF($F61="采玉",MIN(($G61-HN:HN)^2+($H61-HO:HO)^2+($I61-HP:HP)^2)*HL$8+MIN((($H$2-$H61)+HQ:HQ)^2+(($I$2-$I61)+HR:HR)^2)*HL$10+1000*HL$18,"")</f>
        <v/>
      </c>
      <c r="HT61" t="str" cm="1">
        <f t="array" ref="HT61">IF($F61="繕玉",MIN(($G61-HU:HU)^2+($H61-HV:HV)^2+($I61-HW:HW)^2)*HS$8+MIN((($H$2-$H61)+HX:HX)^2+(($I$2-$I61)+HY:HY)^2)*HS$10+1000*HS$18,"")</f>
        <v/>
      </c>
      <c r="IA61" t="str" cm="1">
        <f t="array" ref="IA61">IF($F61="贄玉",MIN(($G61-IB:IB)^2+($H61-IC:IC)^2+($I61-ID:ID)^2)*HZ$8+MIN((($H$2-$H61)+IE:IE)^2+(($I$2-$I61)+IF:IF)^2)*HZ$10+1000*HZ$18,"")</f>
        <v/>
      </c>
      <c r="IH61" t="str" cm="1">
        <f t="array" ref="IH61">IF($F61="弾玉",MIN(($G61-II:II)^2+($H61-IJ:IJ)^2+($I61-IK:IK)^2)*IG$8+MIN((($H$2-$H61)+IL:IL)^2+(($I$2-$I61)+IM:IM)^2)*IG$10+1000*IG$18,"")</f>
        <v/>
      </c>
      <c r="IO61" t="str" cm="1">
        <f t="array" ref="IO61">IF($F61="石壁",MIN(($G61-IP:IP)^2+($H61-IQ:IQ)^2+($I61-IR:IR)^2)*IN$8+MIN((($H$2-$H61)+IS:IS)^2+(($I$2-$I61)+IT:IT)^2)*IN$10+1000*IN$18,"")</f>
        <v/>
      </c>
    </row>
    <row r="62" spans="1:249" x14ac:dyDescent="0.55000000000000004">
      <c r="A62" t="s">
        <v>51</v>
      </c>
      <c r="F62" s="1" t="b" cm="1">
        <f t="array" ref="F62">INDEX(N:N,ROW()*6-11)</f>
        <v>0</v>
      </c>
      <c r="G62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62" s="1">
        <f>ROUND((RIGHT((SUM(INDEX($N:$N,ROW()*6-10):INDEX($N:$N,ROW()*6-6))-16020),6)-RIGHT((SUM(INDEX($N:$N,ROW()*6-10):INDEX($N:$N,ROW()*6-6))-16020),3))/1000,3)</f>
        <v>-16.04</v>
      </c>
      <c r="I62" s="1">
        <f>ROUND((RIGHT((SUM(INDEX($N:$N,ROW()*6-10):INDEX($N:$N,ROW()*6-6))-16020),3)),3)</f>
        <v>20</v>
      </c>
      <c r="K62">
        <v>62</v>
      </c>
      <c r="L62">
        <f t="shared" si="1"/>
        <v>4</v>
      </c>
      <c r="M62" t="str">
        <f t="shared" si="0"/>
        <v>0</v>
      </c>
      <c r="N62">
        <f>IF(EXACT(M62,$A$1)=TRUE,0,IF(EXACT(M62,$A$2)=TRUE,1,IF(EXACT(M62,$A$3)=TRUE,2,IF(EXACT(M62,$A$4)=TRUE,3,IF(EXACT(M62,$A$5)=TRUE,4,IF(EXACT(M62,$A$6)=TRUE,5,IF(EXACT(M62,$A$7)=TRUE,6,IF(EXACT(M62,$A$8)=TRUE,7,IF(EXACT(M62,$A$9)=TRUE,8,IF(EXACT(M62,$A$10)=TRUE,9,IF(EXACT(M62,$A$11)=TRUE,10,IF(EXACT(M62,$A$12)=TRUE,11,IF(EXACT(M62,$A$13)=TRUE,12,IF(EXACT(M62,$A$14)=TRUE,13,IF(EXACT(M62,$A$15)=TRUE,14,IF(EXACT(M62,$A$16)=TRUE,15,IF(EXACT(M62,$A$17)=TRUE,16,IF(EXACT(M62,$A$18)=TRUE,17,IF(EXACT(M62,$A$19)=TRUE,18,IF(EXACT(M62,$A$20)=TRUE,19,IF(EXACT(M62,$A$21)=TRUE,20,IF(EXACT(M62,$A$22)=TRUE,21,IF(EXACT(M62,$A$23)=TRUE,22,IF(EXACT(M62,$A$24)=TRUE,23,IF(EXACT(M62,$A$25)=TRUE,24,IF(EXACT(M62,$A$26)=TRUE,25,IF(EXACT(M62,$A$27)=TRUE,26,IF(EXACT(M62,$A$28)=TRUE,27,IF(EXACT(M62,$A$29)=TRUE,28,IF(EXACT(M62,$A$30)=TRUE,29,IF(EXACT(M62,$A$31)=TRUE,30,IF(EXACT(M62,$A$32)=TRUE,31,IF(EXACT(M62,$A$33)=TRUE,32,IF(EXACT(M62,$A$34)=TRUE,33,IF(EXACT(M62,$A$35)=TRUE,34,IF(EXACT(M62,$A$36)=TRUE,35,IF(EXACT(M62,$A$37)=TRUE,36,IF(EXACT(M62,$A$38)=TRUE,37,IF(EXACT(M62,$A$39)=TRUE,38,IF(EXACT(M62,$A$40)=TRUE,39,IF(EXACT(M62,$A$41)=TRUE,40,IF(EXACT(M62,$A$42)=TRUE,41,IF(EXACT(M62,$A$43)=TRUE,42,IF(EXACT(M62,$A$44)=TRUE,43,IF(EXACT(M62,$A$45)=TRUE,44,IF(EXACT(M62,$A$46)=TRUE,45,IF(EXACT(M62,$A$47)=TRUE,46,IF(EXACT(M62,$A$48)=TRUE,47,IF(EXACT(M62,$A$49)=TRUE,48,IF(EXACT(M62,$A$50)=TRUE,49,IF(EXACT(M62,$A$51)=TRUE,50,IF(EXACT(M62,$A$52)=TRUE,51,IF(EXACT(M62,$A$53)=TRUE,52,IF(EXACT(M62,$A$54)=TRUE,53,IF(EXACT(M62,$A$55)=TRUE,54,IF(EXACT(M62,$A$56)=TRUE,55,IF(EXACT(M62,$A$57)=TRUE,56,IF(EXACT(M62,$A$58)=TRUE,57,IF(EXACT(M62,$A$59)=TRUE,58,IF(EXACT(M62,$A$60)=TRUE,59,IF(EXACT(M62,$A$61)=TRUE,60,IF(EXACT(M62,$A$62)=TRUE,61))))))))))))))))))))))))))))))))))))))))))))))))))))))))))))))*61^$L62</f>
        <v>0</v>
      </c>
      <c r="Y62" t="str" cm="1">
        <f t="array" ref="Y62">IF($F62="砲玉",MIN(($G62-Z:Z)^2+($H62-AA:AA)^2+($I62-AB:AB)^2)*X$8+MIN((($H$2-$H62)+AC:AC)^2+(($I$2-$I62)+AD:AD)^2)*X$10+1000*X$18,"")</f>
        <v/>
      </c>
      <c r="AF62" t="str" cm="1">
        <f t="array" ref="AF62">IF($F62="薙玉",MIN(($G62-AG:AG)^2+($H62-AH:AH)^2+($I62-AI:AI)^2)*AE$8+MIN((($H$2-$H62)+AJ:AJ)^2+(($I$2-$I62)+AK:AK)^2)*AE$10+1000*AE$18,"")</f>
        <v/>
      </c>
      <c r="AM62" t="str" cm="1">
        <f t="array" ref="AM62">IF($F62="壁玉",MIN(($G62-AN:AN)^2+($H62-AO:AO)^2+($I62-AP:AP)^2)*AL$8+MIN((($H$2-$H62)+AQ:AQ)^2+(($I$2-$I62)+AR:AR)^2)*AL$10+1000*AL$18,"")</f>
        <v/>
      </c>
      <c r="AT62" t="str" cm="1">
        <f t="array" ref="AT62">IF($F62="弩玉",MIN(($G62-AU:AU)^2+($H62-AV:AV)^2+($I62-AW:AW)^2)*AS$8+MIN((($H$2-$H62)+AX:AX)^2+(($I$2-$I62)+AY:AY)^2)*AS$10+1000*AS$18,"")</f>
        <v/>
      </c>
      <c r="BA62" t="str" cm="1">
        <f t="array" ref="BA62">IF($F62="ジェット",MIN(($G62-BB:BB)^2+($H62-BC:BC)^2+($I62-BD:BD)^2)*AZ$8+MIN((($H$2-$H62)+BE:BE)^2+(($I$2-$I62)+BF:BF)^2)*AZ$10+1000*AZ$18,"")</f>
        <v/>
      </c>
      <c r="BH62" t="str" cm="1">
        <f t="array" ref="BH62">IF($F62="導玉",MIN(($G62-BI:BI)^2+($H62-BJ:BJ)^2+($I62-BK:BK)^2)*BG$8+MIN((($H$2-$H62)+BL:BL)^2+(($I$2-$I62)+BM:BM)^2)*BG$10+1000*BG$18,"")</f>
        <v/>
      </c>
      <c r="BO62" t="str" cm="1">
        <f t="array" ref="BO62">IF($F62="木壁",MIN(($G62-BP:BP)^2+($H62-BQ:BQ)^2+($I62-BR:BR)^2)*BN$8+MIN((($H$2-$H62)+BS:BS)^2+(($I$2-$I62)+BT:BT)^2)*BN$10+1000*BN$18,"")</f>
        <v/>
      </c>
      <c r="BV62" t="str" cm="1">
        <f t="array" ref="BV62">IF($F62="遠壁",MIN(($G62-BW:BW)^2+($H62-BX:BX)^2+($I62-BY:BY)^2)*BU$8+MIN((($H$2-$H62)+BZ:BZ)^2+(($I$2-$I62)+CA:CA)^2)*BU$10+1000*BU$18,"")</f>
        <v/>
      </c>
      <c r="CC62" t="str" cm="1">
        <f t="array" ref="CC62">IF($F62="魔玉",MIN(($G62-CD:CD)^2+($H62-CE:CE)^2+($I62-CF:CF)^2)*CB$8+MIN((($H$2-$H62)+CG:CG)^2+(($I$2-$I62)+CH:CH)^2)*CB$10+1000*CB$18,"")</f>
        <v/>
      </c>
      <c r="CJ62" t="str" cm="1">
        <f t="array" ref="CJ62">IF($F62="核玉",MIN(($G62-CK:CK)^2+($H62-CL:CL)^2+($I62-CM:CM)^2)*CI$8+MIN((($H$2-$H62)+CN:CN)^2+(($I$2-$I62)+CO:CO)^2)*CI$10+1000*CI$18,"")</f>
        <v/>
      </c>
      <c r="CQ62" t="str" cm="1">
        <f t="array" ref="CQ62">IF($F62="癒玉",MIN(($G62-CR:CR)^2+($H62-CS:CS)^2+($I62-CT:CT)^2)*CP$8+MIN((($H$2-$H62)+CU:CU)^2+(($I$2-$I62)+CV:CV)^2)*CP$10+1000*CP$18,"")</f>
        <v/>
      </c>
      <c r="CX62" t="str" cm="1">
        <f t="array" ref="CX62">IF($F62="盾玉",MIN(($G62-CY:CY)^2+($H62-CZ:CZ)^2+($I62-DA:DA)^2)*CW$8+MIN((($H$2-$H62)+DB:DB)^2+(($I$2-$I62)+DC:DC)^2)*CW$10+1000*CW$18,"")</f>
        <v/>
      </c>
      <c r="DE62" t="str" cm="1">
        <f t="array" ref="DE62">IF($F62="射玉",MIN(($G62-DF:DF)^2+($H62-DG:DG)^2+($I62-DH:DH)^2)*DD$8+MIN((($H$2-$H62)+DI:DI)^2+(($I$2-$I62)+DJ:DJ)^2)*DD$10+1000*DD$18,"")</f>
        <v/>
      </c>
      <c r="DL62" t="str" cm="1">
        <f t="array" ref="DL62">IF($F62="近壁",MIN(($G62-DM:DM)^2+($H62-DN:DN)^2+($I62-DO:DO)^2)*DK$8+MIN((($H$2-$H62)+DP:DP)^2+(($I$2-$I62)+DQ:DQ)^2)*DK$10+1000*DK$18,"")</f>
        <v/>
      </c>
      <c r="DS62" t="str" cm="1">
        <f t="array" ref="DS62">IF($F62="忍玉",MIN(($G62-DT:DT)^2+($H62-DU:DU)^2+($I62-DV:DV)^2)*DR$8+MIN((($H$2-$H62)+DW:DW)^2+(($I$2-$I62)+DX:DX)^2)*DR$10+1000*DR$18,"")</f>
        <v/>
      </c>
      <c r="DZ62" t="str" cm="1">
        <f t="array" ref="DZ62">IF($F62="界玉",MIN(($G62-EA:EA)^2+($H62-EB:EB)^2+($I62-EC:EC)^2)*DY$8+MIN((($H$2-$H62)+ED:ED)^2+(($I$2-$I62)+EE:EE)^2)*DY$10+1000*DY$18,"")</f>
        <v/>
      </c>
      <c r="EG62" t="str" cm="1">
        <f t="array" ref="EG62">IF($F62="戦玉",MIN(($G62-EH:EH)^2+($H62-EI:EI)^2+($I62-EJ:EJ)^2)*EF$8+MIN((($H$2-$H62)+EK:EK)^2+(($I$2-$I62)+EL:EL)^2)*EF$10+1000*EF$18,"")</f>
        <v/>
      </c>
      <c r="EN62" t="str" cm="1">
        <f t="array" ref="EN62">IF($F62="弓玉",MIN(($G62-EO:EO)^2+($H62-EP:EP)^2+($I62-EQ:EQ)^2)*EM$8+MIN((($H$2-$H62)+ER:ER)^2+(($I$2-$I62)+ES:ES)^2)*EM$10+1000*EM$18,"")</f>
        <v/>
      </c>
      <c r="EU62" t="str" cm="1">
        <f t="array" ref="EU62">IF($F62="散玉",MIN(($G62-EV:EV)^2+($H62-EW:EW)^2+($I62-EX:EX)^2)*ET$8+MIN((($H$2-$H62)+EY:EY)^2+(($I$2-$I62)+EZ:EZ)^2)*ET$10+1000*ET$18,"")</f>
        <v/>
      </c>
      <c r="FB62" t="str" cm="1">
        <f t="array" ref="FB62">IF($F62="的玉",MIN(($G62-FC:FC)^2+($H62-FD:FD)^2+($I62-FE:FE)^2)*FA$8+MIN((($H$2-$H62)+FF:FF)^2+(($I$2-$I62)+FG:FG)^2)*FA$10+1000*FA$18,"")</f>
        <v/>
      </c>
      <c r="FI62" t="str" cm="1">
        <f t="array" ref="FI62">IF($F62="撃玉",MIN(($G62-FJ:FJ)^2+($H62-FK:FK)^2+($I62-FL:FL)^2)*FH$8+MIN((($H$2-$H62)+FM:FM)^2+(($I$2-$I62)+FN:FN)^2)*FH$10+1000*FH$18,"")</f>
        <v/>
      </c>
      <c r="FP62" t="str" cm="1">
        <f t="array" ref="FP62">IF($F62="槍玉",MIN(($G62-FQ:FQ)^2+($H62-FR:FR)^2+($I62-FS:FS)^2)*FO$8+MIN((($H$2-$H62)+FT:FT)^2+(($I$2-$I62)+FU:FU)^2)*FO$10+1000*FO$18,"")</f>
        <v/>
      </c>
      <c r="FW62" t="str" cm="1">
        <f t="array" ref="FW62">IF($F62="査玉",MIN(($G62-FX:FX)^2+($H62-FY:FY)^2+($I62-FZ:FZ)^2)*FV$8+MIN((($H$2-$H62)+GA:GA)^2+(($I$2-$I62)+GB:GB)^2)*FV$10+1000*FV$18,"")</f>
        <v/>
      </c>
      <c r="GD62" t="str" cm="1">
        <f t="array" ref="GD62">IF($F62="タゲ壁",MIN(($G62-GE:GE)^2+($H62-GF:GF)^2+($I62-GG:GG)^2)*GC$8+MIN((($H$2-$H62)+GH:GH)^2+(($I$2-$I62)+GI:GI)^2)*GC$10+1000*GC$18,"")</f>
        <v/>
      </c>
      <c r="GK62" t="str" cm="1">
        <f t="array" ref="GK62">IF($F62="迎玉",MIN(($G62-GL:GL)^2+($H62-GM:GM)^2+($I62-GN:GN)^2)*GJ$8+MIN((($H$2-$H62)+GO:GO)^2+(($I$2-$I62)+GP:GP)^2)*GJ$10+1000*GJ$18,"")</f>
        <v/>
      </c>
      <c r="GR62" t="str" cm="1">
        <f t="array" ref="GR62">IF($F62="紙壁",MIN(($G62-GS:GS)^2+($H62-GT:GT)^2+($I62-GU:GU)^2)*GQ$8+MIN((($H$2-$H62)+GV:GV)^2+(($I$2-$I62)+GW:GW)^2)*GQ$10+1000*GQ$18,"")</f>
        <v/>
      </c>
      <c r="GY62" t="str" cm="1">
        <f t="array" ref="GY62">IF($F62="聖玉",MIN(($G62-GZ:GZ)^2+($H62-HA:HA)^2+($I62-HB:HB)^2)*GX$8+MIN((($H$2-$H62)+HC:HC)^2+(($I$2-$I62)+HD:HD)^2)*GX$10+1000*GX$18,"")</f>
        <v/>
      </c>
      <c r="HF62" t="str" cm="1">
        <f t="array" ref="HF62">IF($F62="ターボ",MIN(($G62-HG:HG)^2+($H62-HH:HH)^2+($I62-HI:HI)^2)*HE$8+MIN((($H$2-$H62)+HJ:HJ)^2+(($I$2-$I62)+HK:HK)^2)*HE$10+10000,"")</f>
        <v/>
      </c>
      <c r="HM62" t="str" cm="1">
        <f t="array" ref="HM62">IF($F62="采玉",MIN(($G62-HN:HN)^2+($H62-HO:HO)^2+($I62-HP:HP)^2)*HL$8+MIN((($H$2-$H62)+HQ:HQ)^2+(($I$2-$I62)+HR:HR)^2)*HL$10+1000*HL$18,"")</f>
        <v/>
      </c>
      <c r="HT62" t="str" cm="1">
        <f t="array" ref="HT62">IF($F62="繕玉",MIN(($G62-HU:HU)^2+($H62-HV:HV)^2+($I62-HW:HW)^2)*HS$8+MIN((($H$2-$H62)+HX:HX)^2+(($I$2-$I62)+HY:HY)^2)*HS$10+1000*HS$18,"")</f>
        <v/>
      </c>
      <c r="IA62" t="str" cm="1">
        <f t="array" ref="IA62">IF($F62="贄玉",MIN(($G62-IB:IB)^2+($H62-IC:IC)^2+($I62-ID:ID)^2)*HZ$8+MIN((($H$2-$H62)+IE:IE)^2+(($I$2-$I62)+IF:IF)^2)*HZ$10+1000*HZ$18,"")</f>
        <v/>
      </c>
      <c r="IH62" t="str" cm="1">
        <f t="array" ref="IH62">IF($F62="弾玉",MIN(($G62-II:II)^2+($H62-IJ:IJ)^2+($I62-IK:IK)^2)*IG$8+MIN((($H$2-$H62)+IL:IL)^2+(($I$2-$I62)+IM:IM)^2)*IG$10+1000*IG$18,"")</f>
        <v/>
      </c>
      <c r="IO62" t="str" cm="1">
        <f t="array" ref="IO62">IF($F62="石壁",MIN(($G62-IP:IP)^2+($H62-IQ:IQ)^2+($I62-IR:IR)^2)*IN$8+MIN((($H$2-$H62)+IS:IS)^2+(($I$2-$I62)+IT:IT)^2)*IN$10+1000*IN$18,"")</f>
        <v/>
      </c>
    </row>
    <row r="63" spans="1:249" x14ac:dyDescent="0.55000000000000004">
      <c r="F63" s="1" t="b" cm="1">
        <f t="array" ref="F63">INDEX(N:N,ROW()*6-11)</f>
        <v>0</v>
      </c>
      <c r="G63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63" s="1">
        <f>ROUND((RIGHT((SUM(INDEX($N:$N,ROW()*6-10):INDEX($N:$N,ROW()*6-6))-16020),6)-RIGHT((SUM(INDEX($N:$N,ROW()*6-10):INDEX($N:$N,ROW()*6-6))-16020),3))/1000,3)</f>
        <v>-16.04</v>
      </c>
      <c r="I63" s="1">
        <f>ROUND((RIGHT((SUM(INDEX($N:$N,ROW()*6-10):INDEX($N:$N,ROW()*6-6))-16020),3)),3)</f>
        <v>20</v>
      </c>
      <c r="K63">
        <v>63</v>
      </c>
      <c r="L63">
        <f t="shared" si="1"/>
        <v>3</v>
      </c>
      <c r="M63" t="str">
        <f t="shared" si="0"/>
        <v>1</v>
      </c>
      <c r="N63">
        <f>IF(EXACT(M63,$A$1)=TRUE,0,IF(EXACT(M63,$A$2)=TRUE,1,IF(EXACT(M63,$A$3)=TRUE,2,IF(EXACT(M63,$A$4)=TRUE,3,IF(EXACT(M63,$A$5)=TRUE,4,IF(EXACT(M63,$A$6)=TRUE,5,IF(EXACT(M63,$A$7)=TRUE,6,IF(EXACT(M63,$A$8)=TRUE,7,IF(EXACT(M63,$A$9)=TRUE,8,IF(EXACT(M63,$A$10)=TRUE,9,IF(EXACT(M63,$A$11)=TRUE,10,IF(EXACT(M63,$A$12)=TRUE,11,IF(EXACT(M63,$A$13)=TRUE,12,IF(EXACT(M63,$A$14)=TRUE,13,IF(EXACT(M63,$A$15)=TRUE,14,IF(EXACT(M63,$A$16)=TRUE,15,IF(EXACT(M63,$A$17)=TRUE,16,IF(EXACT(M63,$A$18)=TRUE,17,IF(EXACT(M63,$A$19)=TRUE,18,IF(EXACT(M63,$A$20)=TRUE,19,IF(EXACT(M63,$A$21)=TRUE,20,IF(EXACT(M63,$A$22)=TRUE,21,IF(EXACT(M63,$A$23)=TRUE,22,IF(EXACT(M63,$A$24)=TRUE,23,IF(EXACT(M63,$A$25)=TRUE,24,IF(EXACT(M63,$A$26)=TRUE,25,IF(EXACT(M63,$A$27)=TRUE,26,IF(EXACT(M63,$A$28)=TRUE,27,IF(EXACT(M63,$A$29)=TRUE,28,IF(EXACT(M63,$A$30)=TRUE,29,IF(EXACT(M63,$A$31)=TRUE,30,IF(EXACT(M63,$A$32)=TRUE,31,IF(EXACT(M63,$A$33)=TRUE,32,IF(EXACT(M63,$A$34)=TRUE,33,IF(EXACT(M63,$A$35)=TRUE,34,IF(EXACT(M63,$A$36)=TRUE,35,IF(EXACT(M63,$A$37)=TRUE,36,IF(EXACT(M63,$A$38)=TRUE,37,IF(EXACT(M63,$A$39)=TRUE,38,IF(EXACT(M63,$A$40)=TRUE,39,IF(EXACT(M63,$A$41)=TRUE,40,IF(EXACT(M63,$A$42)=TRUE,41,IF(EXACT(M63,$A$43)=TRUE,42,IF(EXACT(M63,$A$44)=TRUE,43,IF(EXACT(M63,$A$45)=TRUE,44,IF(EXACT(M63,$A$46)=TRUE,45,IF(EXACT(M63,$A$47)=TRUE,46,IF(EXACT(M63,$A$48)=TRUE,47,IF(EXACT(M63,$A$49)=TRUE,48,IF(EXACT(M63,$A$50)=TRUE,49,IF(EXACT(M63,$A$51)=TRUE,50,IF(EXACT(M63,$A$52)=TRUE,51,IF(EXACT(M63,$A$53)=TRUE,52,IF(EXACT(M63,$A$54)=TRUE,53,IF(EXACT(M63,$A$55)=TRUE,54,IF(EXACT(M63,$A$56)=TRUE,55,IF(EXACT(M63,$A$57)=TRUE,56,IF(EXACT(M63,$A$58)=TRUE,57,IF(EXACT(M63,$A$59)=TRUE,58,IF(EXACT(M63,$A$60)=TRUE,59,IF(EXACT(M63,$A$61)=TRUE,60,IF(EXACT(M63,$A$62)=TRUE,61))))))))))))))))))))))))))))))))))))))))))))))))))))))))))))))*61^$L63</f>
        <v>226981</v>
      </c>
      <c r="Y63" t="str" cm="1">
        <f t="array" ref="Y63">IF($F63="砲玉",MIN(($G63-Z:Z)^2+($H63-AA:AA)^2+($I63-AB:AB)^2)*X$8+MIN((($H$2-$H63)+AC:AC)^2+(($I$2-$I63)+AD:AD)^2)*X$10+1000*X$18,"")</f>
        <v/>
      </c>
      <c r="AF63" t="str" cm="1">
        <f t="array" ref="AF63">IF($F63="薙玉",MIN(($G63-AG:AG)^2+($H63-AH:AH)^2+($I63-AI:AI)^2)*AE$8+MIN((($H$2-$H63)+AJ:AJ)^2+(($I$2-$I63)+AK:AK)^2)*AE$10+1000*AE$18,"")</f>
        <v/>
      </c>
      <c r="AM63" t="str" cm="1">
        <f t="array" ref="AM63">IF($F63="壁玉",MIN(($G63-AN:AN)^2+($H63-AO:AO)^2+($I63-AP:AP)^2)*AL$8+MIN((($H$2-$H63)+AQ:AQ)^2+(($I$2-$I63)+AR:AR)^2)*AL$10+1000*AL$18,"")</f>
        <v/>
      </c>
      <c r="AT63" t="str" cm="1">
        <f t="array" ref="AT63">IF($F63="弩玉",MIN(($G63-AU:AU)^2+($H63-AV:AV)^2+($I63-AW:AW)^2)*AS$8+MIN((($H$2-$H63)+AX:AX)^2+(($I$2-$I63)+AY:AY)^2)*AS$10+1000*AS$18,"")</f>
        <v/>
      </c>
      <c r="BA63" t="str" cm="1">
        <f t="array" ref="BA63">IF($F63="ジェット",MIN(($G63-BB:BB)^2+($H63-BC:BC)^2+($I63-BD:BD)^2)*AZ$8+MIN((($H$2-$H63)+BE:BE)^2+(($I$2-$I63)+BF:BF)^2)*AZ$10+1000*AZ$18,"")</f>
        <v/>
      </c>
      <c r="BH63" t="str" cm="1">
        <f t="array" ref="BH63">IF($F63="導玉",MIN(($G63-BI:BI)^2+($H63-BJ:BJ)^2+($I63-BK:BK)^2)*BG$8+MIN((($H$2-$H63)+BL:BL)^2+(($I$2-$I63)+BM:BM)^2)*BG$10+1000*BG$18,"")</f>
        <v/>
      </c>
      <c r="BO63" t="str" cm="1">
        <f t="array" ref="BO63">IF($F63="木壁",MIN(($G63-BP:BP)^2+($H63-BQ:BQ)^2+($I63-BR:BR)^2)*BN$8+MIN((($H$2-$H63)+BS:BS)^2+(($I$2-$I63)+BT:BT)^2)*BN$10+1000*BN$18,"")</f>
        <v/>
      </c>
      <c r="BV63" t="str" cm="1">
        <f t="array" ref="BV63">IF($F63="遠壁",MIN(($G63-BW:BW)^2+($H63-BX:BX)^2+($I63-BY:BY)^2)*BU$8+MIN((($H$2-$H63)+BZ:BZ)^2+(($I$2-$I63)+CA:CA)^2)*BU$10+1000*BU$18,"")</f>
        <v/>
      </c>
      <c r="CC63" t="str" cm="1">
        <f t="array" ref="CC63">IF($F63="魔玉",MIN(($G63-CD:CD)^2+($H63-CE:CE)^2+($I63-CF:CF)^2)*CB$8+MIN((($H$2-$H63)+CG:CG)^2+(($I$2-$I63)+CH:CH)^2)*CB$10+1000*CB$18,"")</f>
        <v/>
      </c>
      <c r="CJ63" t="str" cm="1">
        <f t="array" ref="CJ63">IF($F63="核玉",MIN(($G63-CK:CK)^2+($H63-CL:CL)^2+($I63-CM:CM)^2)*CI$8+MIN((($H$2-$H63)+CN:CN)^2+(($I$2-$I63)+CO:CO)^2)*CI$10+1000*CI$18,"")</f>
        <v/>
      </c>
      <c r="CQ63" t="str" cm="1">
        <f t="array" ref="CQ63">IF($F63="癒玉",MIN(($G63-CR:CR)^2+($H63-CS:CS)^2+($I63-CT:CT)^2)*CP$8+MIN((($H$2-$H63)+CU:CU)^2+(($I$2-$I63)+CV:CV)^2)*CP$10+1000*CP$18,"")</f>
        <v/>
      </c>
      <c r="CX63" t="str" cm="1">
        <f t="array" ref="CX63">IF($F63="盾玉",MIN(($G63-CY:CY)^2+($H63-CZ:CZ)^2+($I63-DA:DA)^2)*CW$8+MIN((($H$2-$H63)+DB:DB)^2+(($I$2-$I63)+DC:DC)^2)*CW$10+1000*CW$18,"")</f>
        <v/>
      </c>
      <c r="DE63" t="str" cm="1">
        <f t="array" ref="DE63">IF($F63="射玉",MIN(($G63-DF:DF)^2+($H63-DG:DG)^2+($I63-DH:DH)^2)*DD$8+MIN((($H$2-$H63)+DI:DI)^2+(($I$2-$I63)+DJ:DJ)^2)*DD$10+1000*DD$18,"")</f>
        <v/>
      </c>
      <c r="DL63" t="str" cm="1">
        <f t="array" ref="DL63">IF($F63="近壁",MIN(($G63-DM:DM)^2+($H63-DN:DN)^2+($I63-DO:DO)^2)*DK$8+MIN((($H$2-$H63)+DP:DP)^2+(($I$2-$I63)+DQ:DQ)^2)*DK$10+1000*DK$18,"")</f>
        <v/>
      </c>
      <c r="DS63" t="str" cm="1">
        <f t="array" ref="DS63">IF($F63="忍玉",MIN(($G63-DT:DT)^2+($H63-DU:DU)^2+($I63-DV:DV)^2)*DR$8+MIN((($H$2-$H63)+DW:DW)^2+(($I$2-$I63)+DX:DX)^2)*DR$10+1000*DR$18,"")</f>
        <v/>
      </c>
      <c r="DZ63" t="str" cm="1">
        <f t="array" ref="DZ63">IF($F63="界玉",MIN(($G63-EA:EA)^2+($H63-EB:EB)^2+($I63-EC:EC)^2)*DY$8+MIN((($H$2-$H63)+ED:ED)^2+(($I$2-$I63)+EE:EE)^2)*DY$10+1000*DY$18,"")</f>
        <v/>
      </c>
      <c r="EG63" t="str" cm="1">
        <f t="array" ref="EG63">IF($F63="戦玉",MIN(($G63-EH:EH)^2+($H63-EI:EI)^2+($I63-EJ:EJ)^2)*EF$8+MIN((($H$2-$H63)+EK:EK)^2+(($I$2-$I63)+EL:EL)^2)*EF$10+1000*EF$18,"")</f>
        <v/>
      </c>
      <c r="EN63" t="str" cm="1">
        <f t="array" ref="EN63">IF($F63="弓玉",MIN(($G63-EO:EO)^2+($H63-EP:EP)^2+($I63-EQ:EQ)^2)*EM$8+MIN((($H$2-$H63)+ER:ER)^2+(($I$2-$I63)+ES:ES)^2)*EM$10+1000*EM$18,"")</f>
        <v/>
      </c>
      <c r="EU63" t="str" cm="1">
        <f t="array" ref="EU63">IF($F63="散玉",MIN(($G63-EV:EV)^2+($H63-EW:EW)^2+($I63-EX:EX)^2)*ET$8+MIN((($H$2-$H63)+EY:EY)^2+(($I$2-$I63)+EZ:EZ)^2)*ET$10+1000*ET$18,"")</f>
        <v/>
      </c>
      <c r="FB63" t="str" cm="1">
        <f t="array" ref="FB63">IF($F63="的玉",MIN(($G63-FC:FC)^2+($H63-FD:FD)^2+($I63-FE:FE)^2)*FA$8+MIN((($H$2-$H63)+FF:FF)^2+(($I$2-$I63)+FG:FG)^2)*FA$10+1000*FA$18,"")</f>
        <v/>
      </c>
      <c r="FI63" t="str" cm="1">
        <f t="array" ref="FI63">IF($F63="撃玉",MIN(($G63-FJ:FJ)^2+($H63-FK:FK)^2+($I63-FL:FL)^2)*FH$8+MIN((($H$2-$H63)+FM:FM)^2+(($I$2-$I63)+FN:FN)^2)*FH$10+1000*FH$18,"")</f>
        <v/>
      </c>
      <c r="FP63" t="str" cm="1">
        <f t="array" ref="FP63">IF($F63="槍玉",MIN(($G63-FQ:FQ)^2+($H63-FR:FR)^2+($I63-FS:FS)^2)*FO$8+MIN((($H$2-$H63)+FT:FT)^2+(($I$2-$I63)+FU:FU)^2)*FO$10+1000*FO$18,"")</f>
        <v/>
      </c>
      <c r="FW63" t="str" cm="1">
        <f t="array" ref="FW63">IF($F63="査玉",MIN(($G63-FX:FX)^2+($H63-FY:FY)^2+($I63-FZ:FZ)^2)*FV$8+MIN((($H$2-$H63)+GA:GA)^2+(($I$2-$I63)+GB:GB)^2)*FV$10+1000*FV$18,"")</f>
        <v/>
      </c>
      <c r="GD63" t="str" cm="1">
        <f t="array" ref="GD63">IF($F63="タゲ壁",MIN(($G63-GE:GE)^2+($H63-GF:GF)^2+($I63-GG:GG)^2)*GC$8+MIN((($H$2-$H63)+GH:GH)^2+(($I$2-$I63)+GI:GI)^2)*GC$10+1000*GC$18,"")</f>
        <v/>
      </c>
      <c r="GK63" t="str" cm="1">
        <f t="array" ref="GK63">IF($F63="迎玉",MIN(($G63-GL:GL)^2+($H63-GM:GM)^2+($I63-GN:GN)^2)*GJ$8+MIN((($H$2-$H63)+GO:GO)^2+(($I$2-$I63)+GP:GP)^2)*GJ$10+1000*GJ$18,"")</f>
        <v/>
      </c>
      <c r="GR63" t="str" cm="1">
        <f t="array" ref="GR63">IF($F63="紙壁",MIN(($G63-GS:GS)^2+($H63-GT:GT)^2+($I63-GU:GU)^2)*GQ$8+MIN((($H$2-$H63)+GV:GV)^2+(($I$2-$I63)+GW:GW)^2)*GQ$10+1000*GQ$18,"")</f>
        <v/>
      </c>
      <c r="GY63" t="str" cm="1">
        <f t="array" ref="GY63">IF($F63="聖玉",MIN(($G63-GZ:GZ)^2+($H63-HA:HA)^2+($I63-HB:HB)^2)*GX$8+MIN((($H$2-$H63)+HC:HC)^2+(($I$2-$I63)+HD:HD)^2)*GX$10+1000*GX$18,"")</f>
        <v/>
      </c>
      <c r="HF63" t="str" cm="1">
        <f t="array" ref="HF63">IF($F63="ターボ",MIN(($G63-HG:HG)^2+($H63-HH:HH)^2+($I63-HI:HI)^2)*HE$8+MIN((($H$2-$H63)+HJ:HJ)^2+(($I$2-$I63)+HK:HK)^2)*HE$10+10000,"")</f>
        <v/>
      </c>
      <c r="HM63" t="str" cm="1">
        <f t="array" ref="HM63">IF($F63="采玉",MIN(($G63-HN:HN)^2+($H63-HO:HO)^2+($I63-HP:HP)^2)*HL$8+MIN((($H$2-$H63)+HQ:HQ)^2+(($I$2-$I63)+HR:HR)^2)*HL$10+1000*HL$18,"")</f>
        <v/>
      </c>
      <c r="HT63" t="str" cm="1">
        <f t="array" ref="HT63">IF($F63="繕玉",MIN(($G63-HU:HU)^2+($H63-HV:HV)^2+($I63-HW:HW)^2)*HS$8+MIN((($H$2-$H63)+HX:HX)^2+(($I$2-$I63)+HY:HY)^2)*HS$10+1000*HS$18,"")</f>
        <v/>
      </c>
      <c r="IA63" t="str" cm="1">
        <f t="array" ref="IA63">IF($F63="贄玉",MIN(($G63-IB:IB)^2+($H63-IC:IC)^2+($I63-ID:ID)^2)*HZ$8+MIN((($H$2-$H63)+IE:IE)^2+(($I$2-$I63)+IF:IF)^2)*HZ$10+1000*HZ$18,"")</f>
        <v/>
      </c>
      <c r="IH63" t="str" cm="1">
        <f t="array" ref="IH63">IF($F63="弾玉",MIN(($G63-II:II)^2+($H63-IJ:IJ)^2+($I63-IK:IK)^2)*IG$8+MIN((($H$2-$H63)+IL:IL)^2+(($I$2-$I63)+IM:IM)^2)*IG$10+1000*IG$18,"")</f>
        <v/>
      </c>
      <c r="IO63" t="str" cm="1">
        <f t="array" ref="IO63">IF($F63="石壁",MIN(($G63-IP:IP)^2+($H63-IQ:IQ)^2+($I63-IR:IR)^2)*IN$8+MIN((($H$2-$H63)+IS:IS)^2+(($I$2-$I63)+IT:IT)^2)*IN$10+1000*IN$18,"")</f>
        <v/>
      </c>
    </row>
    <row r="64" spans="1:249" x14ac:dyDescent="0.55000000000000004">
      <c r="F64" s="1" t="b" cm="1">
        <f t="array" ref="F64">INDEX(N:N,ROW()*6-11)</f>
        <v>0</v>
      </c>
      <c r="G64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64" s="1">
        <f>ROUND((RIGHT((SUM(INDEX($N:$N,ROW()*6-10):INDEX($N:$N,ROW()*6-6))-16020),6)-RIGHT((SUM(INDEX($N:$N,ROW()*6-10):INDEX($N:$N,ROW()*6-6))-16020),3))/1000,3)</f>
        <v>-16.04</v>
      </c>
      <c r="I64" s="1">
        <f>ROUND((RIGHT((SUM(INDEX($N:$N,ROW()*6-10):INDEX($N:$N,ROW()*6-6))-16020),3)),3)</f>
        <v>20</v>
      </c>
      <c r="K64">
        <v>64</v>
      </c>
      <c r="L64">
        <f t="shared" si="1"/>
        <v>2</v>
      </c>
      <c r="M64" t="str">
        <f t="shared" si="0"/>
        <v>6</v>
      </c>
      <c r="N64">
        <f>IF(EXACT(M64,$A$1)=TRUE,0,IF(EXACT(M64,$A$2)=TRUE,1,IF(EXACT(M64,$A$3)=TRUE,2,IF(EXACT(M64,$A$4)=TRUE,3,IF(EXACT(M64,$A$5)=TRUE,4,IF(EXACT(M64,$A$6)=TRUE,5,IF(EXACT(M64,$A$7)=TRUE,6,IF(EXACT(M64,$A$8)=TRUE,7,IF(EXACT(M64,$A$9)=TRUE,8,IF(EXACT(M64,$A$10)=TRUE,9,IF(EXACT(M64,$A$11)=TRUE,10,IF(EXACT(M64,$A$12)=TRUE,11,IF(EXACT(M64,$A$13)=TRUE,12,IF(EXACT(M64,$A$14)=TRUE,13,IF(EXACT(M64,$A$15)=TRUE,14,IF(EXACT(M64,$A$16)=TRUE,15,IF(EXACT(M64,$A$17)=TRUE,16,IF(EXACT(M64,$A$18)=TRUE,17,IF(EXACT(M64,$A$19)=TRUE,18,IF(EXACT(M64,$A$20)=TRUE,19,IF(EXACT(M64,$A$21)=TRUE,20,IF(EXACT(M64,$A$22)=TRUE,21,IF(EXACT(M64,$A$23)=TRUE,22,IF(EXACT(M64,$A$24)=TRUE,23,IF(EXACT(M64,$A$25)=TRUE,24,IF(EXACT(M64,$A$26)=TRUE,25,IF(EXACT(M64,$A$27)=TRUE,26,IF(EXACT(M64,$A$28)=TRUE,27,IF(EXACT(M64,$A$29)=TRUE,28,IF(EXACT(M64,$A$30)=TRUE,29,IF(EXACT(M64,$A$31)=TRUE,30,IF(EXACT(M64,$A$32)=TRUE,31,IF(EXACT(M64,$A$33)=TRUE,32,IF(EXACT(M64,$A$34)=TRUE,33,IF(EXACT(M64,$A$35)=TRUE,34,IF(EXACT(M64,$A$36)=TRUE,35,IF(EXACT(M64,$A$37)=TRUE,36,IF(EXACT(M64,$A$38)=TRUE,37,IF(EXACT(M64,$A$39)=TRUE,38,IF(EXACT(M64,$A$40)=TRUE,39,IF(EXACT(M64,$A$41)=TRUE,40,IF(EXACT(M64,$A$42)=TRUE,41,IF(EXACT(M64,$A$43)=TRUE,42,IF(EXACT(M64,$A$44)=TRUE,43,IF(EXACT(M64,$A$45)=TRUE,44,IF(EXACT(M64,$A$46)=TRUE,45,IF(EXACT(M64,$A$47)=TRUE,46,IF(EXACT(M64,$A$48)=TRUE,47,IF(EXACT(M64,$A$49)=TRUE,48,IF(EXACT(M64,$A$50)=TRUE,49,IF(EXACT(M64,$A$51)=TRUE,50,IF(EXACT(M64,$A$52)=TRUE,51,IF(EXACT(M64,$A$53)=TRUE,52,IF(EXACT(M64,$A$54)=TRUE,53,IF(EXACT(M64,$A$55)=TRUE,54,IF(EXACT(M64,$A$56)=TRUE,55,IF(EXACT(M64,$A$57)=TRUE,56,IF(EXACT(M64,$A$58)=TRUE,57,IF(EXACT(M64,$A$59)=TRUE,58,IF(EXACT(M64,$A$60)=TRUE,59,IF(EXACT(M64,$A$61)=TRUE,60,IF(EXACT(M64,$A$62)=TRUE,61))))))))))))))))))))))))))))))))))))))))))))))))))))))))))))))*61^$L64</f>
        <v>22326</v>
      </c>
      <c r="Y64" t="str" cm="1">
        <f t="array" ref="Y64">IF($F64="砲玉",MIN(($G64-Z:Z)^2+($H64-AA:AA)^2+($I64-AB:AB)^2)*X$8+MIN((($H$2-$H64)+AC:AC)^2+(($I$2-$I64)+AD:AD)^2)*X$10+1000*X$18,"")</f>
        <v/>
      </c>
      <c r="AF64" t="str" cm="1">
        <f t="array" ref="AF64">IF($F64="薙玉",MIN(($G64-AG:AG)^2+($H64-AH:AH)^2+($I64-AI:AI)^2)*AE$8+MIN((($H$2-$H64)+AJ:AJ)^2+(($I$2-$I64)+AK:AK)^2)*AE$10+1000*AE$18,"")</f>
        <v/>
      </c>
      <c r="AM64" t="str" cm="1">
        <f t="array" ref="AM64">IF($F64="壁玉",MIN(($G64-AN:AN)^2+($H64-AO:AO)^2+($I64-AP:AP)^2)*AL$8+MIN((($H$2-$H64)+AQ:AQ)^2+(($I$2-$I64)+AR:AR)^2)*AL$10+1000*AL$18,"")</f>
        <v/>
      </c>
      <c r="AT64" t="str" cm="1">
        <f t="array" ref="AT64">IF($F64="弩玉",MIN(($G64-AU:AU)^2+($H64-AV:AV)^2+($I64-AW:AW)^2)*AS$8+MIN((($H$2-$H64)+AX:AX)^2+(($I$2-$I64)+AY:AY)^2)*AS$10+1000*AS$18,"")</f>
        <v/>
      </c>
      <c r="BA64" t="str" cm="1">
        <f t="array" ref="BA64">IF($F64="ジェット",MIN(($G64-BB:BB)^2+($H64-BC:BC)^2+($I64-BD:BD)^2)*AZ$8+MIN((($H$2-$H64)+BE:BE)^2+(($I$2-$I64)+BF:BF)^2)*AZ$10+1000*AZ$18,"")</f>
        <v/>
      </c>
      <c r="BH64" t="str" cm="1">
        <f t="array" ref="BH64">IF($F64="導玉",MIN(($G64-BI:BI)^2+($H64-BJ:BJ)^2+($I64-BK:BK)^2)*BG$8+MIN((($H$2-$H64)+BL:BL)^2+(($I$2-$I64)+BM:BM)^2)*BG$10+1000*BG$18,"")</f>
        <v/>
      </c>
      <c r="BO64" t="str" cm="1">
        <f t="array" ref="BO64">IF($F64="木壁",MIN(($G64-BP:BP)^2+($H64-BQ:BQ)^2+($I64-BR:BR)^2)*BN$8+MIN((($H$2-$H64)+BS:BS)^2+(($I$2-$I64)+BT:BT)^2)*BN$10+1000*BN$18,"")</f>
        <v/>
      </c>
      <c r="BV64" t="str" cm="1">
        <f t="array" ref="BV64">IF($F64="遠壁",MIN(($G64-BW:BW)^2+($H64-BX:BX)^2+($I64-BY:BY)^2)*BU$8+MIN((($H$2-$H64)+BZ:BZ)^2+(($I$2-$I64)+CA:CA)^2)*BU$10+1000*BU$18,"")</f>
        <v/>
      </c>
      <c r="CC64" t="str" cm="1">
        <f t="array" ref="CC64">IF($F64="魔玉",MIN(($G64-CD:CD)^2+($H64-CE:CE)^2+($I64-CF:CF)^2)*CB$8+MIN((($H$2-$H64)+CG:CG)^2+(($I$2-$I64)+CH:CH)^2)*CB$10+1000*CB$18,"")</f>
        <v/>
      </c>
      <c r="CJ64" t="str" cm="1">
        <f t="array" ref="CJ64">IF($F64="核玉",MIN(($G64-CK:CK)^2+($H64-CL:CL)^2+($I64-CM:CM)^2)*CI$8+MIN((($H$2-$H64)+CN:CN)^2+(($I$2-$I64)+CO:CO)^2)*CI$10+1000*CI$18,"")</f>
        <v/>
      </c>
      <c r="CQ64" t="str" cm="1">
        <f t="array" ref="CQ64">IF($F64="癒玉",MIN(($G64-CR:CR)^2+($H64-CS:CS)^2+($I64-CT:CT)^2)*CP$8+MIN((($H$2-$H64)+CU:CU)^2+(($I$2-$I64)+CV:CV)^2)*CP$10+1000*CP$18,"")</f>
        <v/>
      </c>
      <c r="CX64" t="str" cm="1">
        <f t="array" ref="CX64">IF($F64="盾玉",MIN(($G64-CY:CY)^2+($H64-CZ:CZ)^2+($I64-DA:DA)^2)*CW$8+MIN((($H$2-$H64)+DB:DB)^2+(($I$2-$I64)+DC:DC)^2)*CW$10+1000*CW$18,"")</f>
        <v/>
      </c>
      <c r="DE64" t="str" cm="1">
        <f t="array" ref="DE64">IF($F64="射玉",MIN(($G64-DF:DF)^2+($H64-DG:DG)^2+($I64-DH:DH)^2)*DD$8+MIN((($H$2-$H64)+DI:DI)^2+(($I$2-$I64)+DJ:DJ)^2)*DD$10+1000*DD$18,"")</f>
        <v/>
      </c>
      <c r="DL64" t="str" cm="1">
        <f t="array" ref="DL64">IF($F64="近壁",MIN(($G64-DM:DM)^2+($H64-DN:DN)^2+($I64-DO:DO)^2)*DK$8+MIN((($H$2-$H64)+DP:DP)^2+(($I$2-$I64)+DQ:DQ)^2)*DK$10+1000*DK$18,"")</f>
        <v/>
      </c>
      <c r="DS64" t="str" cm="1">
        <f t="array" ref="DS64">IF($F64="忍玉",MIN(($G64-DT:DT)^2+($H64-DU:DU)^2+($I64-DV:DV)^2)*DR$8+MIN((($H$2-$H64)+DW:DW)^2+(($I$2-$I64)+DX:DX)^2)*DR$10+1000*DR$18,"")</f>
        <v/>
      </c>
      <c r="DZ64" t="str" cm="1">
        <f t="array" ref="DZ64">IF($F64="界玉",MIN(($G64-EA:EA)^2+($H64-EB:EB)^2+($I64-EC:EC)^2)*DY$8+MIN((($H$2-$H64)+ED:ED)^2+(($I$2-$I64)+EE:EE)^2)*DY$10+1000*DY$18,"")</f>
        <v/>
      </c>
      <c r="EG64" t="str" cm="1">
        <f t="array" ref="EG64">IF($F64="戦玉",MIN(($G64-EH:EH)^2+($H64-EI:EI)^2+($I64-EJ:EJ)^2)*EF$8+MIN((($H$2-$H64)+EK:EK)^2+(($I$2-$I64)+EL:EL)^2)*EF$10+1000*EF$18,"")</f>
        <v/>
      </c>
      <c r="EN64" t="str" cm="1">
        <f t="array" ref="EN64">IF($F64="弓玉",MIN(($G64-EO:EO)^2+($H64-EP:EP)^2+($I64-EQ:EQ)^2)*EM$8+MIN((($H$2-$H64)+ER:ER)^2+(($I$2-$I64)+ES:ES)^2)*EM$10+1000*EM$18,"")</f>
        <v/>
      </c>
      <c r="EU64" t="str" cm="1">
        <f t="array" ref="EU64">IF($F64="散玉",MIN(($G64-EV:EV)^2+($H64-EW:EW)^2+($I64-EX:EX)^2)*ET$8+MIN((($H$2-$H64)+EY:EY)^2+(($I$2-$I64)+EZ:EZ)^2)*ET$10+1000*ET$18,"")</f>
        <v/>
      </c>
      <c r="FB64" t="str" cm="1">
        <f t="array" ref="FB64">IF($F64="的玉",MIN(($G64-FC:FC)^2+($H64-FD:FD)^2+($I64-FE:FE)^2)*FA$8+MIN((($H$2-$H64)+FF:FF)^2+(($I$2-$I64)+FG:FG)^2)*FA$10+1000*FA$18,"")</f>
        <v/>
      </c>
      <c r="FI64" t="str" cm="1">
        <f t="array" ref="FI64">IF($F64="撃玉",MIN(($G64-FJ:FJ)^2+($H64-FK:FK)^2+($I64-FL:FL)^2)*FH$8+MIN((($H$2-$H64)+FM:FM)^2+(($I$2-$I64)+FN:FN)^2)*FH$10+1000*FH$18,"")</f>
        <v/>
      </c>
      <c r="FP64" t="str" cm="1">
        <f t="array" ref="FP64">IF($F64="槍玉",MIN(($G64-FQ:FQ)^2+($H64-FR:FR)^2+($I64-FS:FS)^2)*FO$8+MIN((($H$2-$H64)+FT:FT)^2+(($I$2-$I64)+FU:FU)^2)*FO$10+1000*FO$18,"")</f>
        <v/>
      </c>
      <c r="FW64" t="str" cm="1">
        <f t="array" ref="FW64">IF($F64="査玉",MIN(($G64-FX:FX)^2+($H64-FY:FY)^2+($I64-FZ:FZ)^2)*FV$8+MIN((($H$2-$H64)+GA:GA)^2+(($I$2-$I64)+GB:GB)^2)*FV$10+1000*FV$18,"")</f>
        <v/>
      </c>
      <c r="GD64" t="str" cm="1">
        <f t="array" ref="GD64">IF($F64="タゲ壁",MIN(($G64-GE:GE)^2+($H64-GF:GF)^2+($I64-GG:GG)^2)*GC$8+MIN((($H$2-$H64)+GH:GH)^2+(($I$2-$I64)+GI:GI)^2)*GC$10+1000*GC$18,"")</f>
        <v/>
      </c>
      <c r="GK64" t="str" cm="1">
        <f t="array" ref="GK64">IF($F64="迎玉",MIN(($G64-GL:GL)^2+($H64-GM:GM)^2+($I64-GN:GN)^2)*GJ$8+MIN((($H$2-$H64)+GO:GO)^2+(($I$2-$I64)+GP:GP)^2)*GJ$10+1000*GJ$18,"")</f>
        <v/>
      </c>
      <c r="GR64" t="str" cm="1">
        <f t="array" ref="GR64">IF($F64="紙壁",MIN(($G64-GS:GS)^2+($H64-GT:GT)^2+($I64-GU:GU)^2)*GQ$8+MIN((($H$2-$H64)+GV:GV)^2+(($I$2-$I64)+GW:GW)^2)*GQ$10+1000*GQ$18,"")</f>
        <v/>
      </c>
      <c r="GY64" t="str" cm="1">
        <f t="array" ref="GY64">IF($F64="聖玉",MIN(($G64-GZ:GZ)^2+($H64-HA:HA)^2+($I64-HB:HB)^2)*GX$8+MIN((($H$2-$H64)+HC:HC)^2+(($I$2-$I64)+HD:HD)^2)*GX$10+1000*GX$18,"")</f>
        <v/>
      </c>
      <c r="HF64" t="str" cm="1">
        <f t="array" ref="HF64">IF($F64="ターボ",MIN(($G64-HG:HG)^2+($H64-HH:HH)^2+($I64-HI:HI)^2)*HE$8+MIN((($H$2-$H64)+HJ:HJ)^2+(($I$2-$I64)+HK:HK)^2)*HE$10+10000,"")</f>
        <v/>
      </c>
      <c r="HM64" t="str" cm="1">
        <f t="array" ref="HM64">IF($F64="采玉",MIN(($G64-HN:HN)^2+($H64-HO:HO)^2+($I64-HP:HP)^2)*HL$8+MIN((($H$2-$H64)+HQ:HQ)^2+(($I$2-$I64)+HR:HR)^2)*HL$10+1000*HL$18,"")</f>
        <v/>
      </c>
      <c r="HT64" t="str" cm="1">
        <f t="array" ref="HT64">IF($F64="繕玉",MIN(($G64-HU:HU)^2+($H64-HV:HV)^2+($I64-HW:HW)^2)*HS$8+MIN((($H$2-$H64)+HX:HX)^2+(($I$2-$I64)+HY:HY)^2)*HS$10+1000*HS$18,"")</f>
        <v/>
      </c>
      <c r="IA64" t="str" cm="1">
        <f t="array" ref="IA64">IF($F64="贄玉",MIN(($G64-IB:IB)^2+($H64-IC:IC)^2+($I64-ID:ID)^2)*HZ$8+MIN((($H$2-$H64)+IE:IE)^2+(($I$2-$I64)+IF:IF)^2)*HZ$10+1000*HZ$18,"")</f>
        <v/>
      </c>
      <c r="IH64" t="str" cm="1">
        <f t="array" ref="IH64">IF($F64="弾玉",MIN(($G64-II:II)^2+($H64-IJ:IJ)^2+($I64-IK:IK)^2)*IG$8+MIN((($H$2-$H64)+IL:IL)^2+(($I$2-$I64)+IM:IM)^2)*IG$10+1000*IG$18,"")</f>
        <v/>
      </c>
      <c r="IO64" t="str" cm="1">
        <f t="array" ref="IO64">IF($F64="石壁",MIN(($G64-IP:IP)^2+($H64-IQ:IQ)^2+($I64-IR:IR)^2)*IN$8+MIN((($H$2-$H64)+IS:IS)^2+(($I$2-$I64)+IT:IT)^2)*IN$10+1000*IN$18,"")</f>
        <v/>
      </c>
    </row>
    <row r="65" spans="6:249" x14ac:dyDescent="0.55000000000000004">
      <c r="F65" s="1" t="b" cm="1">
        <f t="array" ref="F65">INDEX(N:N,ROW()*6-11)</f>
        <v>0</v>
      </c>
      <c r="G65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65" s="1">
        <f>ROUND((RIGHT((SUM(INDEX($N:$N,ROW()*6-10):INDEX($N:$N,ROW()*6-6))-16020),6)-RIGHT((SUM(INDEX($N:$N,ROW()*6-10):INDEX($N:$N,ROW()*6-6))-16020),3))/1000,3)</f>
        <v>-16.04</v>
      </c>
      <c r="I65" s="1">
        <f>ROUND((RIGHT((SUM(INDEX($N:$N,ROW()*6-10):INDEX($N:$N,ROW()*6-6))-16020),3)),3)</f>
        <v>20</v>
      </c>
      <c r="K65">
        <v>65</v>
      </c>
      <c r="L65">
        <f t="shared" si="1"/>
        <v>1</v>
      </c>
      <c r="M65" t="str">
        <f t="shared" ref="M65:M128" si="2">MID(D$2,$K65,1)</f>
        <v>x</v>
      </c>
      <c r="N65">
        <f>IF(EXACT(M65,$A$1)=TRUE,0,IF(EXACT(M65,$A$2)=TRUE,1,IF(EXACT(M65,$A$3)=TRUE,2,IF(EXACT(M65,$A$4)=TRUE,3,IF(EXACT(M65,$A$5)=TRUE,4,IF(EXACT(M65,$A$6)=TRUE,5,IF(EXACT(M65,$A$7)=TRUE,6,IF(EXACT(M65,$A$8)=TRUE,7,IF(EXACT(M65,$A$9)=TRUE,8,IF(EXACT(M65,$A$10)=TRUE,9,IF(EXACT(M65,$A$11)=TRUE,10,IF(EXACT(M65,$A$12)=TRUE,11,IF(EXACT(M65,$A$13)=TRUE,12,IF(EXACT(M65,$A$14)=TRUE,13,IF(EXACT(M65,$A$15)=TRUE,14,IF(EXACT(M65,$A$16)=TRUE,15,IF(EXACT(M65,$A$17)=TRUE,16,IF(EXACT(M65,$A$18)=TRUE,17,IF(EXACT(M65,$A$19)=TRUE,18,IF(EXACT(M65,$A$20)=TRUE,19,IF(EXACT(M65,$A$21)=TRUE,20,IF(EXACT(M65,$A$22)=TRUE,21,IF(EXACT(M65,$A$23)=TRUE,22,IF(EXACT(M65,$A$24)=TRUE,23,IF(EXACT(M65,$A$25)=TRUE,24,IF(EXACT(M65,$A$26)=TRUE,25,IF(EXACT(M65,$A$27)=TRUE,26,IF(EXACT(M65,$A$28)=TRUE,27,IF(EXACT(M65,$A$29)=TRUE,28,IF(EXACT(M65,$A$30)=TRUE,29,IF(EXACT(M65,$A$31)=TRUE,30,IF(EXACT(M65,$A$32)=TRUE,31,IF(EXACT(M65,$A$33)=TRUE,32,IF(EXACT(M65,$A$34)=TRUE,33,IF(EXACT(M65,$A$35)=TRUE,34,IF(EXACT(M65,$A$36)=TRUE,35,IF(EXACT(M65,$A$37)=TRUE,36,IF(EXACT(M65,$A$38)=TRUE,37,IF(EXACT(M65,$A$39)=TRUE,38,IF(EXACT(M65,$A$40)=TRUE,39,IF(EXACT(M65,$A$41)=TRUE,40,IF(EXACT(M65,$A$42)=TRUE,41,IF(EXACT(M65,$A$43)=TRUE,42,IF(EXACT(M65,$A$44)=TRUE,43,IF(EXACT(M65,$A$45)=TRUE,44,IF(EXACT(M65,$A$46)=TRUE,45,IF(EXACT(M65,$A$47)=TRUE,46,IF(EXACT(M65,$A$48)=TRUE,47,IF(EXACT(M65,$A$49)=TRUE,48,IF(EXACT(M65,$A$50)=TRUE,49,IF(EXACT(M65,$A$51)=TRUE,50,IF(EXACT(M65,$A$52)=TRUE,51,IF(EXACT(M65,$A$53)=TRUE,52,IF(EXACT(M65,$A$54)=TRUE,53,IF(EXACT(M65,$A$55)=TRUE,54,IF(EXACT(M65,$A$56)=TRUE,55,IF(EXACT(M65,$A$57)=TRUE,56,IF(EXACT(M65,$A$58)=TRUE,57,IF(EXACT(M65,$A$59)=TRUE,58,IF(EXACT(M65,$A$60)=TRUE,59,IF(EXACT(M65,$A$61)=TRUE,60,IF(EXACT(M65,$A$62)=TRUE,61))))))))))))))))))))))))))))))))))))))))))))))))))))))))))))))*61^$L65</f>
        <v>2013</v>
      </c>
      <c r="Y65" t="str" cm="1">
        <f t="array" ref="Y65">IF($F65="砲玉",MIN(($G65-Z:Z)^2+($H65-AA:AA)^2+($I65-AB:AB)^2)*X$8+MIN((($H$2-$H65)+AC:AC)^2+(($I$2-$I65)+AD:AD)^2)*X$10+1000*X$18,"")</f>
        <v/>
      </c>
      <c r="AF65" t="str" cm="1">
        <f t="array" ref="AF65">IF($F65="薙玉",MIN(($G65-AG:AG)^2+($H65-AH:AH)^2+($I65-AI:AI)^2)*AE$8+MIN((($H$2-$H65)+AJ:AJ)^2+(($I$2-$I65)+AK:AK)^2)*AE$10+1000*AE$18,"")</f>
        <v/>
      </c>
      <c r="AM65" t="str" cm="1">
        <f t="array" ref="AM65">IF($F65="壁玉",MIN(($G65-AN:AN)^2+($H65-AO:AO)^2+($I65-AP:AP)^2)*AL$8+MIN((($H$2-$H65)+AQ:AQ)^2+(($I$2-$I65)+AR:AR)^2)*AL$10+1000*AL$18,"")</f>
        <v/>
      </c>
      <c r="AT65" t="str" cm="1">
        <f t="array" ref="AT65">IF($F65="弩玉",MIN(($G65-AU:AU)^2+($H65-AV:AV)^2+($I65-AW:AW)^2)*AS$8+MIN((($H$2-$H65)+AX:AX)^2+(($I$2-$I65)+AY:AY)^2)*AS$10+1000*AS$18,"")</f>
        <v/>
      </c>
      <c r="BA65" t="str" cm="1">
        <f t="array" ref="BA65">IF($F65="ジェット",MIN(($G65-BB:BB)^2+($H65-BC:BC)^2+($I65-BD:BD)^2)*AZ$8+MIN((($H$2-$H65)+BE:BE)^2+(($I$2-$I65)+BF:BF)^2)*AZ$10+1000*AZ$18,"")</f>
        <v/>
      </c>
      <c r="BH65" t="str" cm="1">
        <f t="array" ref="BH65">IF($F65="導玉",MIN(($G65-BI:BI)^2+($H65-BJ:BJ)^2+($I65-BK:BK)^2)*BG$8+MIN((($H$2-$H65)+BL:BL)^2+(($I$2-$I65)+BM:BM)^2)*BG$10+1000*BG$18,"")</f>
        <v/>
      </c>
      <c r="BO65" t="str" cm="1">
        <f t="array" ref="BO65">IF($F65="木壁",MIN(($G65-BP:BP)^2+($H65-BQ:BQ)^2+($I65-BR:BR)^2)*BN$8+MIN((($H$2-$H65)+BS:BS)^2+(($I$2-$I65)+BT:BT)^2)*BN$10+1000*BN$18,"")</f>
        <v/>
      </c>
      <c r="BV65" t="str" cm="1">
        <f t="array" ref="BV65">IF($F65="遠壁",MIN(($G65-BW:BW)^2+($H65-BX:BX)^2+($I65-BY:BY)^2)*BU$8+MIN((($H$2-$H65)+BZ:BZ)^2+(($I$2-$I65)+CA:CA)^2)*BU$10+1000*BU$18,"")</f>
        <v/>
      </c>
      <c r="CC65" t="str" cm="1">
        <f t="array" ref="CC65">IF($F65="魔玉",MIN(($G65-CD:CD)^2+($H65-CE:CE)^2+($I65-CF:CF)^2)*CB$8+MIN((($H$2-$H65)+CG:CG)^2+(($I$2-$I65)+CH:CH)^2)*CB$10+1000*CB$18,"")</f>
        <v/>
      </c>
      <c r="CJ65" t="str" cm="1">
        <f t="array" ref="CJ65">IF($F65="核玉",MIN(($G65-CK:CK)^2+($H65-CL:CL)^2+($I65-CM:CM)^2)*CI$8+MIN((($H$2-$H65)+CN:CN)^2+(($I$2-$I65)+CO:CO)^2)*CI$10+1000*CI$18,"")</f>
        <v/>
      </c>
      <c r="CQ65" t="str" cm="1">
        <f t="array" ref="CQ65">IF($F65="癒玉",MIN(($G65-CR:CR)^2+($H65-CS:CS)^2+($I65-CT:CT)^2)*CP$8+MIN((($H$2-$H65)+CU:CU)^2+(($I$2-$I65)+CV:CV)^2)*CP$10+1000*CP$18,"")</f>
        <v/>
      </c>
      <c r="CX65" t="str" cm="1">
        <f t="array" ref="CX65">IF($F65="盾玉",MIN(($G65-CY:CY)^2+($H65-CZ:CZ)^2+($I65-DA:DA)^2)*CW$8+MIN((($H$2-$H65)+DB:DB)^2+(($I$2-$I65)+DC:DC)^2)*CW$10+1000*CW$18,"")</f>
        <v/>
      </c>
      <c r="DE65" t="str" cm="1">
        <f t="array" ref="DE65">IF($F65="射玉",MIN(($G65-DF:DF)^2+($H65-DG:DG)^2+($I65-DH:DH)^2)*DD$8+MIN((($H$2-$H65)+DI:DI)^2+(($I$2-$I65)+DJ:DJ)^2)*DD$10+1000*DD$18,"")</f>
        <v/>
      </c>
      <c r="DL65" t="str" cm="1">
        <f t="array" ref="DL65">IF($F65="近壁",MIN(($G65-DM:DM)^2+($H65-DN:DN)^2+($I65-DO:DO)^2)*DK$8+MIN((($H$2-$H65)+DP:DP)^2+(($I$2-$I65)+DQ:DQ)^2)*DK$10+1000*DK$18,"")</f>
        <v/>
      </c>
      <c r="DS65" t="str" cm="1">
        <f t="array" ref="DS65">IF($F65="忍玉",MIN(($G65-DT:DT)^2+($H65-DU:DU)^2+($I65-DV:DV)^2)*DR$8+MIN((($H$2-$H65)+DW:DW)^2+(($I$2-$I65)+DX:DX)^2)*DR$10+1000*DR$18,"")</f>
        <v/>
      </c>
      <c r="DZ65" t="str" cm="1">
        <f t="array" ref="DZ65">IF($F65="界玉",MIN(($G65-EA:EA)^2+($H65-EB:EB)^2+($I65-EC:EC)^2)*DY$8+MIN((($H$2-$H65)+ED:ED)^2+(($I$2-$I65)+EE:EE)^2)*DY$10+1000*DY$18,"")</f>
        <v/>
      </c>
      <c r="EG65" t="str" cm="1">
        <f t="array" ref="EG65">IF($F65="戦玉",MIN(($G65-EH:EH)^2+($H65-EI:EI)^2+($I65-EJ:EJ)^2)*EF$8+MIN((($H$2-$H65)+EK:EK)^2+(($I$2-$I65)+EL:EL)^2)*EF$10+1000*EF$18,"")</f>
        <v/>
      </c>
      <c r="EN65" t="str" cm="1">
        <f t="array" ref="EN65">IF($F65="弓玉",MIN(($G65-EO:EO)^2+($H65-EP:EP)^2+($I65-EQ:EQ)^2)*EM$8+MIN((($H$2-$H65)+ER:ER)^2+(($I$2-$I65)+ES:ES)^2)*EM$10+1000*EM$18,"")</f>
        <v/>
      </c>
      <c r="EU65" t="str" cm="1">
        <f t="array" ref="EU65">IF($F65="散玉",MIN(($G65-EV:EV)^2+($H65-EW:EW)^2+($I65-EX:EX)^2)*ET$8+MIN((($H$2-$H65)+EY:EY)^2+(($I$2-$I65)+EZ:EZ)^2)*ET$10+1000*ET$18,"")</f>
        <v/>
      </c>
      <c r="FB65" t="str" cm="1">
        <f t="array" ref="FB65">IF($F65="的玉",MIN(($G65-FC:FC)^2+($H65-FD:FD)^2+($I65-FE:FE)^2)*FA$8+MIN((($H$2-$H65)+FF:FF)^2+(($I$2-$I65)+FG:FG)^2)*FA$10+1000*FA$18,"")</f>
        <v/>
      </c>
      <c r="FI65" t="str" cm="1">
        <f t="array" ref="FI65">IF($F65="撃玉",MIN(($G65-FJ:FJ)^2+($H65-FK:FK)^2+($I65-FL:FL)^2)*FH$8+MIN((($H$2-$H65)+FM:FM)^2+(($I$2-$I65)+FN:FN)^2)*FH$10+1000*FH$18,"")</f>
        <v/>
      </c>
      <c r="FP65" t="str" cm="1">
        <f t="array" ref="FP65">IF($F65="槍玉",MIN(($G65-FQ:FQ)^2+($H65-FR:FR)^2+($I65-FS:FS)^2)*FO$8+MIN((($H$2-$H65)+FT:FT)^2+(($I$2-$I65)+FU:FU)^2)*FO$10+1000*FO$18,"")</f>
        <v/>
      </c>
      <c r="FW65" t="str" cm="1">
        <f t="array" ref="FW65">IF($F65="査玉",MIN(($G65-FX:FX)^2+($H65-FY:FY)^2+($I65-FZ:FZ)^2)*FV$8+MIN((($H$2-$H65)+GA:GA)^2+(($I$2-$I65)+GB:GB)^2)*FV$10+1000*FV$18,"")</f>
        <v/>
      </c>
      <c r="GD65" t="str" cm="1">
        <f t="array" ref="GD65">IF($F65="タゲ壁",MIN(($G65-GE:GE)^2+($H65-GF:GF)^2+($I65-GG:GG)^2)*GC$8+MIN((($H$2-$H65)+GH:GH)^2+(($I$2-$I65)+GI:GI)^2)*GC$10+1000*GC$18,"")</f>
        <v/>
      </c>
      <c r="GK65" t="str" cm="1">
        <f t="array" ref="GK65">IF($F65="迎玉",MIN(($G65-GL:GL)^2+($H65-GM:GM)^2+($I65-GN:GN)^2)*GJ$8+MIN((($H$2-$H65)+GO:GO)^2+(($I$2-$I65)+GP:GP)^2)*GJ$10+1000*GJ$18,"")</f>
        <v/>
      </c>
      <c r="GR65" t="str" cm="1">
        <f t="array" ref="GR65">IF($F65="紙壁",MIN(($G65-GS:GS)^2+($H65-GT:GT)^2+($I65-GU:GU)^2)*GQ$8+MIN((($H$2-$H65)+GV:GV)^2+(($I$2-$I65)+GW:GW)^2)*GQ$10+1000*GQ$18,"")</f>
        <v/>
      </c>
      <c r="GY65" t="str" cm="1">
        <f t="array" ref="GY65">IF($F65="聖玉",MIN(($G65-GZ:GZ)^2+($H65-HA:HA)^2+($I65-HB:HB)^2)*GX$8+MIN((($H$2-$H65)+HC:HC)^2+(($I$2-$I65)+HD:HD)^2)*GX$10+1000*GX$18,"")</f>
        <v/>
      </c>
      <c r="HF65" t="str" cm="1">
        <f t="array" ref="HF65">IF($F65="ターボ",MIN(($G65-HG:HG)^2+($H65-HH:HH)^2+($I65-HI:HI)^2)*HE$8+MIN((($H$2-$H65)+HJ:HJ)^2+(($I$2-$I65)+HK:HK)^2)*HE$10+10000,"")</f>
        <v/>
      </c>
      <c r="HM65" t="str" cm="1">
        <f t="array" ref="HM65">IF($F65="采玉",MIN(($G65-HN:HN)^2+($H65-HO:HO)^2+($I65-HP:HP)^2)*HL$8+MIN((($H$2-$H65)+HQ:HQ)^2+(($I$2-$I65)+HR:HR)^2)*HL$10+1000*HL$18,"")</f>
        <v/>
      </c>
      <c r="HT65" t="str" cm="1">
        <f t="array" ref="HT65">IF($F65="繕玉",MIN(($G65-HU:HU)^2+($H65-HV:HV)^2+($I65-HW:HW)^2)*HS$8+MIN((($H$2-$H65)+HX:HX)^2+(($I$2-$I65)+HY:HY)^2)*HS$10+1000*HS$18,"")</f>
        <v/>
      </c>
      <c r="IA65" t="str" cm="1">
        <f t="array" ref="IA65">IF($F65="贄玉",MIN(($G65-IB:IB)^2+($H65-IC:IC)^2+($I65-ID:ID)^2)*HZ$8+MIN((($H$2-$H65)+IE:IE)^2+(($I$2-$I65)+IF:IF)^2)*HZ$10+1000*HZ$18,"")</f>
        <v/>
      </c>
      <c r="IH65" t="str" cm="1">
        <f t="array" ref="IH65">IF($F65="弾玉",MIN(($G65-II:II)^2+($H65-IJ:IJ)^2+($I65-IK:IK)^2)*IG$8+MIN((($H$2-$H65)+IL:IL)^2+(($I$2-$I65)+IM:IM)^2)*IG$10+1000*IG$18,"")</f>
        <v/>
      </c>
      <c r="IO65" t="str" cm="1">
        <f t="array" ref="IO65">IF($F65="石壁",MIN(($G65-IP:IP)^2+($H65-IQ:IQ)^2+($I65-IR:IR)^2)*IN$8+MIN((($H$2-$H65)+IS:IS)^2+(($I$2-$I65)+IT:IT)^2)*IN$10+1000*IN$18,"")</f>
        <v/>
      </c>
    </row>
    <row r="66" spans="6:249" x14ac:dyDescent="0.55000000000000004">
      <c r="F66" s="1" t="b" cm="1">
        <f t="array" ref="F66">INDEX(N:N,ROW()*6-11)</f>
        <v>0</v>
      </c>
      <c r="G66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66" s="1">
        <f>ROUND((RIGHT((SUM(INDEX($N:$N,ROW()*6-10):INDEX($N:$N,ROW()*6-6))-16020),6)-RIGHT((SUM(INDEX($N:$N,ROW()*6-10):INDEX($N:$N,ROW()*6-6))-16020),3))/1000,3)</f>
        <v>-16.04</v>
      </c>
      <c r="I66" s="1">
        <f>ROUND((RIGHT((SUM(INDEX($N:$N,ROW()*6-10):INDEX($N:$N,ROW()*6-6))-16020),3)),3)</f>
        <v>20</v>
      </c>
      <c r="K66">
        <v>66</v>
      </c>
      <c r="L66">
        <f t="shared" ref="L66:L129" si="3">MOD(LEN($D$2)-K66,6)</f>
        <v>0</v>
      </c>
      <c r="M66" t="str">
        <f t="shared" si="2"/>
        <v>N</v>
      </c>
      <c r="N66">
        <f>IF(EXACT(M66,$A$1)=TRUE,0,IF(EXACT(M66,$A$2)=TRUE,1,IF(EXACT(M66,$A$3)=TRUE,2,IF(EXACT(M66,$A$4)=TRUE,3,IF(EXACT(M66,$A$5)=TRUE,4,IF(EXACT(M66,$A$6)=TRUE,5,IF(EXACT(M66,$A$7)=TRUE,6,IF(EXACT(M66,$A$8)=TRUE,7,IF(EXACT(M66,$A$9)=TRUE,8,IF(EXACT(M66,$A$10)=TRUE,9,IF(EXACT(M66,$A$11)=TRUE,10,IF(EXACT(M66,$A$12)=TRUE,11,IF(EXACT(M66,$A$13)=TRUE,12,IF(EXACT(M66,$A$14)=TRUE,13,IF(EXACT(M66,$A$15)=TRUE,14,IF(EXACT(M66,$A$16)=TRUE,15,IF(EXACT(M66,$A$17)=TRUE,16,IF(EXACT(M66,$A$18)=TRUE,17,IF(EXACT(M66,$A$19)=TRUE,18,IF(EXACT(M66,$A$20)=TRUE,19,IF(EXACT(M66,$A$21)=TRUE,20,IF(EXACT(M66,$A$22)=TRUE,21,IF(EXACT(M66,$A$23)=TRUE,22,IF(EXACT(M66,$A$24)=TRUE,23,IF(EXACT(M66,$A$25)=TRUE,24,IF(EXACT(M66,$A$26)=TRUE,25,IF(EXACT(M66,$A$27)=TRUE,26,IF(EXACT(M66,$A$28)=TRUE,27,IF(EXACT(M66,$A$29)=TRUE,28,IF(EXACT(M66,$A$30)=TRUE,29,IF(EXACT(M66,$A$31)=TRUE,30,IF(EXACT(M66,$A$32)=TRUE,31,IF(EXACT(M66,$A$33)=TRUE,32,IF(EXACT(M66,$A$34)=TRUE,33,IF(EXACT(M66,$A$35)=TRUE,34,IF(EXACT(M66,$A$36)=TRUE,35,IF(EXACT(M66,$A$37)=TRUE,36,IF(EXACT(M66,$A$38)=TRUE,37,IF(EXACT(M66,$A$39)=TRUE,38,IF(EXACT(M66,$A$40)=TRUE,39,IF(EXACT(M66,$A$41)=TRUE,40,IF(EXACT(M66,$A$42)=TRUE,41,IF(EXACT(M66,$A$43)=TRUE,42,IF(EXACT(M66,$A$44)=TRUE,43,IF(EXACT(M66,$A$45)=TRUE,44,IF(EXACT(M66,$A$46)=TRUE,45,IF(EXACT(M66,$A$47)=TRUE,46,IF(EXACT(M66,$A$48)=TRUE,47,IF(EXACT(M66,$A$49)=TRUE,48,IF(EXACT(M66,$A$50)=TRUE,49,IF(EXACT(M66,$A$51)=TRUE,50,IF(EXACT(M66,$A$52)=TRUE,51,IF(EXACT(M66,$A$53)=TRUE,52,IF(EXACT(M66,$A$54)=TRUE,53,IF(EXACT(M66,$A$55)=TRUE,54,IF(EXACT(M66,$A$56)=TRUE,55,IF(EXACT(M66,$A$57)=TRUE,56,IF(EXACT(M66,$A$58)=TRUE,57,IF(EXACT(M66,$A$59)=TRUE,58,IF(EXACT(M66,$A$60)=TRUE,59,IF(EXACT(M66,$A$61)=TRUE,60,IF(EXACT(M66,$A$62)=TRUE,61))))))))))))))))))))))))))))))))))))))))))))))))))))))))))))))*61^$L66</f>
        <v>49</v>
      </c>
      <c r="Y66" t="str" cm="1">
        <f t="array" ref="Y66">IF($F66="砲玉",MIN(($G66-Z:Z)^2+($H66-AA:AA)^2+($I66-AB:AB)^2)*X$8+MIN((($H$2-$H66)+AC:AC)^2+(($I$2-$I66)+AD:AD)^2)*X$10+1000*X$18,"")</f>
        <v/>
      </c>
      <c r="AF66" t="str" cm="1">
        <f t="array" ref="AF66">IF($F66="薙玉",MIN(($G66-AG:AG)^2+($H66-AH:AH)^2+($I66-AI:AI)^2)*AE$8+MIN((($H$2-$H66)+AJ:AJ)^2+(($I$2-$I66)+AK:AK)^2)*AE$10+1000*AE$18,"")</f>
        <v/>
      </c>
      <c r="AM66" t="str" cm="1">
        <f t="array" ref="AM66">IF($F66="壁玉",MIN(($G66-AN:AN)^2+($H66-AO:AO)^2+($I66-AP:AP)^2)*AL$8+MIN((($H$2-$H66)+AQ:AQ)^2+(($I$2-$I66)+AR:AR)^2)*AL$10+1000*AL$18,"")</f>
        <v/>
      </c>
      <c r="AT66" t="str" cm="1">
        <f t="array" ref="AT66">IF($F66="弩玉",MIN(($G66-AU:AU)^2+($H66-AV:AV)^2+($I66-AW:AW)^2)*AS$8+MIN((($H$2-$H66)+AX:AX)^2+(($I$2-$I66)+AY:AY)^2)*AS$10+1000*AS$18,"")</f>
        <v/>
      </c>
      <c r="BA66" t="str" cm="1">
        <f t="array" ref="BA66">IF($F66="ジェット",MIN(($G66-BB:BB)^2+($H66-BC:BC)^2+($I66-BD:BD)^2)*AZ$8+MIN((($H$2-$H66)+BE:BE)^2+(($I$2-$I66)+BF:BF)^2)*AZ$10+1000*AZ$18,"")</f>
        <v/>
      </c>
      <c r="BH66" t="str" cm="1">
        <f t="array" ref="BH66">IF($F66="導玉",MIN(($G66-BI:BI)^2+($H66-BJ:BJ)^2+($I66-BK:BK)^2)*BG$8+MIN((($H$2-$H66)+BL:BL)^2+(($I$2-$I66)+BM:BM)^2)*BG$10+1000*BG$18,"")</f>
        <v/>
      </c>
      <c r="BO66" t="str" cm="1">
        <f t="array" ref="BO66">IF($F66="木壁",MIN(($G66-BP:BP)^2+($H66-BQ:BQ)^2+($I66-BR:BR)^2)*BN$8+MIN((($H$2-$H66)+BS:BS)^2+(($I$2-$I66)+BT:BT)^2)*BN$10+1000*BN$18,"")</f>
        <v/>
      </c>
      <c r="BV66" t="str" cm="1">
        <f t="array" ref="BV66">IF($F66="遠壁",MIN(($G66-BW:BW)^2+($H66-BX:BX)^2+($I66-BY:BY)^2)*BU$8+MIN((($H$2-$H66)+BZ:BZ)^2+(($I$2-$I66)+CA:CA)^2)*BU$10+1000*BU$18,"")</f>
        <v/>
      </c>
      <c r="CC66" t="str" cm="1">
        <f t="array" ref="CC66">IF($F66="魔玉",MIN(($G66-CD:CD)^2+($H66-CE:CE)^2+($I66-CF:CF)^2)*CB$8+MIN((($H$2-$H66)+CG:CG)^2+(($I$2-$I66)+CH:CH)^2)*CB$10+1000*CB$18,"")</f>
        <v/>
      </c>
      <c r="CJ66" t="str" cm="1">
        <f t="array" ref="CJ66">IF($F66="核玉",MIN(($G66-CK:CK)^2+($H66-CL:CL)^2+($I66-CM:CM)^2)*CI$8+MIN((($H$2-$H66)+CN:CN)^2+(($I$2-$I66)+CO:CO)^2)*CI$10+1000*CI$18,"")</f>
        <v/>
      </c>
      <c r="CQ66" t="str" cm="1">
        <f t="array" ref="CQ66">IF($F66="癒玉",MIN(($G66-CR:CR)^2+($H66-CS:CS)^2+($I66-CT:CT)^2)*CP$8+MIN((($H$2-$H66)+CU:CU)^2+(($I$2-$I66)+CV:CV)^2)*CP$10+1000*CP$18,"")</f>
        <v/>
      </c>
      <c r="CX66" t="str" cm="1">
        <f t="array" ref="CX66">IF($F66="盾玉",MIN(($G66-CY:CY)^2+($H66-CZ:CZ)^2+($I66-DA:DA)^2)*CW$8+MIN((($H$2-$H66)+DB:DB)^2+(($I$2-$I66)+DC:DC)^2)*CW$10+1000*CW$18,"")</f>
        <v/>
      </c>
      <c r="DE66" t="str" cm="1">
        <f t="array" ref="DE66">IF($F66="射玉",MIN(($G66-DF:DF)^2+($H66-DG:DG)^2+($I66-DH:DH)^2)*DD$8+MIN((($H$2-$H66)+DI:DI)^2+(($I$2-$I66)+DJ:DJ)^2)*DD$10+1000*DD$18,"")</f>
        <v/>
      </c>
      <c r="DL66" t="str" cm="1">
        <f t="array" ref="DL66">IF($F66="近壁",MIN(($G66-DM:DM)^2+($H66-DN:DN)^2+($I66-DO:DO)^2)*DK$8+MIN((($H$2-$H66)+DP:DP)^2+(($I$2-$I66)+DQ:DQ)^2)*DK$10+1000*DK$18,"")</f>
        <v/>
      </c>
      <c r="DS66" t="str" cm="1">
        <f t="array" ref="DS66">IF($F66="忍玉",MIN(($G66-DT:DT)^2+($H66-DU:DU)^2+($I66-DV:DV)^2)*DR$8+MIN((($H$2-$H66)+DW:DW)^2+(($I$2-$I66)+DX:DX)^2)*DR$10+1000*DR$18,"")</f>
        <v/>
      </c>
      <c r="DZ66" t="str" cm="1">
        <f t="array" ref="DZ66">IF($F66="界玉",MIN(($G66-EA:EA)^2+($H66-EB:EB)^2+($I66-EC:EC)^2)*DY$8+MIN((($H$2-$H66)+ED:ED)^2+(($I$2-$I66)+EE:EE)^2)*DY$10+1000*DY$18,"")</f>
        <v/>
      </c>
      <c r="EG66" t="str" cm="1">
        <f t="array" ref="EG66">IF($F66="戦玉",MIN(($G66-EH:EH)^2+($H66-EI:EI)^2+($I66-EJ:EJ)^2)*EF$8+MIN((($H$2-$H66)+EK:EK)^2+(($I$2-$I66)+EL:EL)^2)*EF$10+1000*EF$18,"")</f>
        <v/>
      </c>
      <c r="EN66" t="str" cm="1">
        <f t="array" ref="EN66">IF($F66="弓玉",MIN(($G66-EO:EO)^2+($H66-EP:EP)^2+($I66-EQ:EQ)^2)*EM$8+MIN((($H$2-$H66)+ER:ER)^2+(($I$2-$I66)+ES:ES)^2)*EM$10+1000*EM$18,"")</f>
        <v/>
      </c>
      <c r="EU66" t="str" cm="1">
        <f t="array" ref="EU66">IF($F66="散玉",MIN(($G66-EV:EV)^2+($H66-EW:EW)^2+($I66-EX:EX)^2)*ET$8+MIN((($H$2-$H66)+EY:EY)^2+(($I$2-$I66)+EZ:EZ)^2)*ET$10+1000*ET$18,"")</f>
        <v/>
      </c>
      <c r="FB66" t="str" cm="1">
        <f t="array" ref="FB66">IF($F66="的玉",MIN(($G66-FC:FC)^2+($H66-FD:FD)^2+($I66-FE:FE)^2)*FA$8+MIN((($H$2-$H66)+FF:FF)^2+(($I$2-$I66)+FG:FG)^2)*FA$10+1000*FA$18,"")</f>
        <v/>
      </c>
      <c r="FI66" t="str" cm="1">
        <f t="array" ref="FI66">IF($F66="撃玉",MIN(($G66-FJ:FJ)^2+($H66-FK:FK)^2+($I66-FL:FL)^2)*FH$8+MIN((($H$2-$H66)+FM:FM)^2+(($I$2-$I66)+FN:FN)^2)*FH$10+1000*FH$18,"")</f>
        <v/>
      </c>
      <c r="FP66" t="str" cm="1">
        <f t="array" ref="FP66">IF($F66="槍玉",MIN(($G66-FQ:FQ)^2+($H66-FR:FR)^2+($I66-FS:FS)^2)*FO$8+MIN((($H$2-$H66)+FT:FT)^2+(($I$2-$I66)+FU:FU)^2)*FO$10+1000*FO$18,"")</f>
        <v/>
      </c>
      <c r="FW66" t="str" cm="1">
        <f t="array" ref="FW66">IF($F66="査玉",MIN(($G66-FX:FX)^2+($H66-FY:FY)^2+($I66-FZ:FZ)^2)*FV$8+MIN((($H$2-$H66)+GA:GA)^2+(($I$2-$I66)+GB:GB)^2)*FV$10+1000*FV$18,"")</f>
        <v/>
      </c>
      <c r="GD66" t="str" cm="1">
        <f t="array" ref="GD66">IF($F66="タゲ壁",MIN(($G66-GE:GE)^2+($H66-GF:GF)^2+($I66-GG:GG)^2)*GC$8+MIN((($H$2-$H66)+GH:GH)^2+(($I$2-$I66)+GI:GI)^2)*GC$10+1000*GC$18,"")</f>
        <v/>
      </c>
      <c r="GK66" t="str" cm="1">
        <f t="array" ref="GK66">IF($F66="迎玉",MIN(($G66-GL:GL)^2+($H66-GM:GM)^2+($I66-GN:GN)^2)*GJ$8+MIN((($H$2-$H66)+GO:GO)^2+(($I$2-$I66)+GP:GP)^2)*GJ$10+1000*GJ$18,"")</f>
        <v/>
      </c>
      <c r="GR66" t="str" cm="1">
        <f t="array" ref="GR66">IF($F66="紙壁",MIN(($G66-GS:GS)^2+($H66-GT:GT)^2+($I66-GU:GU)^2)*GQ$8+MIN((($H$2-$H66)+GV:GV)^2+(($I$2-$I66)+GW:GW)^2)*GQ$10+1000*GQ$18,"")</f>
        <v/>
      </c>
      <c r="GY66" t="str" cm="1">
        <f t="array" ref="GY66">IF($F66="聖玉",MIN(($G66-GZ:GZ)^2+($H66-HA:HA)^2+($I66-HB:HB)^2)*GX$8+MIN((($H$2-$H66)+HC:HC)^2+(($I$2-$I66)+HD:HD)^2)*GX$10+1000*GX$18,"")</f>
        <v/>
      </c>
      <c r="HF66" t="str" cm="1">
        <f t="array" ref="HF66">IF($F66="ターボ",MIN(($G66-HG:HG)^2+($H66-HH:HH)^2+($I66-HI:HI)^2)*HE$8+MIN((($H$2-$H66)+HJ:HJ)^2+(($I$2-$I66)+HK:HK)^2)*HE$10+10000,"")</f>
        <v/>
      </c>
      <c r="HM66" t="str" cm="1">
        <f t="array" ref="HM66">IF($F66="采玉",MIN(($G66-HN:HN)^2+($H66-HO:HO)^2+($I66-HP:HP)^2)*HL$8+MIN((($H$2-$H66)+HQ:HQ)^2+(($I$2-$I66)+HR:HR)^2)*HL$10+1000*HL$18,"")</f>
        <v/>
      </c>
      <c r="HT66" t="str" cm="1">
        <f t="array" ref="HT66">IF($F66="繕玉",MIN(($G66-HU:HU)^2+($H66-HV:HV)^2+($I66-HW:HW)^2)*HS$8+MIN((($H$2-$H66)+HX:HX)^2+(($I$2-$I66)+HY:HY)^2)*HS$10+1000*HS$18,"")</f>
        <v/>
      </c>
      <c r="IA66" t="str" cm="1">
        <f t="array" ref="IA66">IF($F66="贄玉",MIN(($G66-IB:IB)^2+($H66-IC:IC)^2+($I66-ID:ID)^2)*HZ$8+MIN((($H$2-$H66)+IE:IE)^2+(($I$2-$I66)+IF:IF)^2)*HZ$10+1000*HZ$18,"")</f>
        <v/>
      </c>
      <c r="IH66" t="str" cm="1">
        <f t="array" ref="IH66">IF($F66="弾玉",MIN(($G66-II:II)^2+($H66-IJ:IJ)^2+($I66-IK:IK)^2)*IG$8+MIN((($H$2-$H66)+IL:IL)^2+(($I$2-$I66)+IM:IM)^2)*IG$10+1000*IG$18,"")</f>
        <v/>
      </c>
      <c r="IO66" t="str" cm="1">
        <f t="array" ref="IO66">IF($F66="石壁",MIN(($G66-IP:IP)^2+($H66-IQ:IQ)^2+($I66-IR:IR)^2)*IN$8+MIN((($H$2-$H66)+IS:IS)^2+(($I$2-$I66)+IT:IT)^2)*IN$10+1000*IN$18,"")</f>
        <v/>
      </c>
    </row>
    <row r="67" spans="6:249" x14ac:dyDescent="0.55000000000000004">
      <c r="F67" s="1" t="b" cm="1">
        <f t="array" ref="F67">INDEX(N:N,ROW()*6-11)</f>
        <v>0</v>
      </c>
      <c r="G67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67" s="1">
        <f>ROUND((RIGHT((SUM(INDEX($N:$N,ROW()*6-10):INDEX($N:$N,ROW()*6-6))-16020),6)-RIGHT((SUM(INDEX($N:$N,ROW()*6-10):INDEX($N:$N,ROW()*6-6))-16020),3))/1000,3)</f>
        <v>-16.04</v>
      </c>
      <c r="I67" s="1">
        <f>ROUND((RIGHT((SUM(INDEX($N:$N,ROW()*6-10):INDEX($N:$N,ROW()*6-6))-16020),3)),3)</f>
        <v>20</v>
      </c>
      <c r="K67">
        <v>67</v>
      </c>
      <c r="L67">
        <f t="shared" si="3"/>
        <v>5</v>
      </c>
      <c r="M67" t="str">
        <f t="shared" si="2"/>
        <v>g</v>
      </c>
      <c r="N67" t="str">
        <f>IF(EXACT(M67,$A$1)=TRUE,"コア",IF(EXACT(M67,$A$2)=TRUE,"弓玉",IF(EXACT(M67,$A$3)=TRUE,"銃玉",IF(EXACT(M67,$A$4)=TRUE,"剣玉",IF(EXACT(M67,$A$5)=TRUE,"盾玉",IF(EXACT(M67,$A$6)=TRUE,"爆玉",IF(EXACT(M67,$A$7)=TRUE,"魔玉",IF(EXACT(M67,$A$8)=TRUE,"弩玉",IF(EXACT(M67,$A$9)=TRUE,"槍玉",IF(EXACT(M67,$A$10)=TRUE,"砲玉",IF(EXACT(M67,$A$11)=TRUE,"薙玉",IF(EXACT(M67,$A$12)=TRUE,"跳玉",IF(EXACT(M67,$A$13)=TRUE,"裂玉",IF(EXACT(M67,$A$14)=TRUE,"散玉",IF(EXACT(M67,$A$15)=TRUE,"狙玉",IF(EXACT(M67,$A$16)=TRUE,"浮玉",IF(EXACT(M67,$A$17)=TRUE,"導玉",IF(EXACT(M67,$A$18)=TRUE,"繕玉",IF(EXACT(M67,$A$19)=TRUE,"癒玉",IF(EXACT(M67,$A$20)=TRUE,"壁玉",IF(EXACT(M67,$A$21)=TRUE,"飛玉",IF(EXACT(M67,$A$22)=TRUE,"戦玉",IF(EXACT(M67,$A$23)=TRUE,"機玉",IF(EXACT(M67,$A$24)=TRUE,"変玉",IF(EXACT(M67,$A$25)=TRUE,"界玉",IF(EXACT(M67,$A$26)=TRUE,"木壁",IF(EXACT(M67,$A$27)=TRUE,"石壁",IF(EXACT(M67,$A$28)=TRUE,"紙壁",IF(EXACT(M67,$A$29)=TRUE,"鉄壁",IF(EXACT(M67,$A$30)=TRUE,"ジェット",IF(EXACT(M67,$A$31)=TRUE,"ターボ",IF(EXACT(M67,$A$32)=TRUE,"骨玉",IF(EXACT(M67,$A$33)=TRUE,"撃玉",IF(EXACT(M67,$A$34)=TRUE,"弾玉",IF(EXACT(M67,$A$35)=TRUE,"聖玉",IF(EXACT(M67,$A$36)=TRUE,"忍玉",IF(EXACT(M67,$A$37)=TRUE,"障玉",IF(EXACT(M67,$A$38)=TRUE,"花玉",IF(EXACT(M67,$A$39)=TRUE,"反玉",IF(EXACT(M67,$A$40)=TRUE,"押玉",IF(EXACT(M67,$A$41)=TRUE,"迎玉",IF(EXACT(M67,$A$42)=TRUE,"贄玉",IF(EXACT(M67,$A$43)=TRUE,"的玉",IF(EXACT(M67,$A$44)=TRUE,"墜玉",IF(EXACT(M67,$A$45)=TRUE,"箱玉",IF(EXACT(M67,$A$46)=TRUE,"闇玉",IF(EXACT(M67,$A$47)=TRUE,"旋玉",IF(EXACT(M67,$A$48)=TRUE,"采玉",IF(EXACT(M67,$A$49)=TRUE,"騎玉",IF(EXACT(M67,$A$50)=TRUE,"核玉",IF(EXACT(M67,$A$51)=TRUE,"射玉",IF(EXACT(M67,$A$52)=TRUE,"星玉",IF(EXACT(M67,$A$53)=TRUE,"梱玉",IF(EXACT(M67,$A$54)=TRUE,"貫玉",IF(EXACT(M67,$A$55)=TRUE,"査玉",IF(EXACT(M67,$A$56)=TRUE,"近壁",IF(EXACT(M67,$A$57)=TRUE,"遠壁",IF(EXACT(M67,$A$58)=TRUE,"広壁",IF(EXACT(M67,$A$59)=TRUE,"狭壁",IF(EXACT(M67,$A$60)=TRUE,"タゲ壁",IF(EXACT(M67,$A$61)=TRUE,"エレ壁")))))))))))))))))))))))))))))))))))))))))))))))))))))))))))))</f>
        <v>導玉</v>
      </c>
      <c r="Y67" t="str" cm="1">
        <f t="array" ref="Y67">IF($F67="砲玉",MIN(($G67-Z:Z)^2+($H67-AA:AA)^2+($I67-AB:AB)^2)*X$8+MIN((($H$2-$H67)+AC:AC)^2+(($I$2-$I67)+AD:AD)^2)*X$10+1000*X$18,"")</f>
        <v/>
      </c>
      <c r="AF67" t="str" cm="1">
        <f t="array" ref="AF67">IF($F67="薙玉",MIN(($G67-AG:AG)^2+($H67-AH:AH)^2+($I67-AI:AI)^2)*AE$8+MIN((($H$2-$H67)+AJ:AJ)^2+(($I$2-$I67)+AK:AK)^2)*AE$10+1000*AE$18,"")</f>
        <v/>
      </c>
      <c r="AM67" t="str" cm="1">
        <f t="array" ref="AM67">IF($F67="壁玉",MIN(($G67-AN:AN)^2+($H67-AO:AO)^2+($I67-AP:AP)^2)*AL$8+MIN((($H$2-$H67)+AQ:AQ)^2+(($I$2-$I67)+AR:AR)^2)*AL$10+1000*AL$18,"")</f>
        <v/>
      </c>
      <c r="AT67" t="str" cm="1">
        <f t="array" ref="AT67">IF($F67="弩玉",MIN(($G67-AU:AU)^2+($H67-AV:AV)^2+($I67-AW:AW)^2)*AS$8+MIN((($H$2-$H67)+AX:AX)^2+(($I$2-$I67)+AY:AY)^2)*AS$10+1000*AS$18,"")</f>
        <v/>
      </c>
      <c r="BA67" t="str" cm="1">
        <f t="array" ref="BA67">IF($F67="ジェット",MIN(($G67-BB:BB)^2+($H67-BC:BC)^2+($I67-BD:BD)^2)*AZ$8+MIN((($H$2-$H67)+BE:BE)^2+(($I$2-$I67)+BF:BF)^2)*AZ$10+1000*AZ$18,"")</f>
        <v/>
      </c>
      <c r="BH67" t="str" cm="1">
        <f t="array" ref="BH67">IF($F67="導玉",MIN(($G67-BI:BI)^2+($H67-BJ:BJ)^2+($I67-BK:BK)^2)*BG$8+MIN((($H$2-$H67)+BL:BL)^2+(($I$2-$I67)+BM:BM)^2)*BG$10+1000*BG$18,"")</f>
        <v/>
      </c>
      <c r="BO67" t="str" cm="1">
        <f t="array" ref="BO67">IF($F67="木壁",MIN(($G67-BP:BP)^2+($H67-BQ:BQ)^2+($I67-BR:BR)^2)*BN$8+MIN((($H$2-$H67)+BS:BS)^2+(($I$2-$I67)+BT:BT)^2)*BN$10+1000*BN$18,"")</f>
        <v/>
      </c>
      <c r="BV67" t="str" cm="1">
        <f t="array" ref="BV67">IF($F67="遠壁",MIN(($G67-BW:BW)^2+($H67-BX:BX)^2+($I67-BY:BY)^2)*BU$8+MIN((($H$2-$H67)+BZ:BZ)^2+(($I$2-$I67)+CA:CA)^2)*BU$10+1000*BU$18,"")</f>
        <v/>
      </c>
      <c r="CC67" t="str" cm="1">
        <f t="array" ref="CC67">IF($F67="魔玉",MIN(($G67-CD:CD)^2+($H67-CE:CE)^2+($I67-CF:CF)^2)*CB$8+MIN((($H$2-$H67)+CG:CG)^2+(($I$2-$I67)+CH:CH)^2)*CB$10+1000*CB$18,"")</f>
        <v/>
      </c>
      <c r="CJ67" t="str" cm="1">
        <f t="array" ref="CJ67">IF($F67="核玉",MIN(($G67-CK:CK)^2+($H67-CL:CL)^2+($I67-CM:CM)^2)*CI$8+MIN((($H$2-$H67)+CN:CN)^2+(($I$2-$I67)+CO:CO)^2)*CI$10+1000*CI$18,"")</f>
        <v/>
      </c>
      <c r="CQ67" t="str" cm="1">
        <f t="array" ref="CQ67">IF($F67="癒玉",MIN(($G67-CR:CR)^2+($H67-CS:CS)^2+($I67-CT:CT)^2)*CP$8+MIN((($H$2-$H67)+CU:CU)^2+(($I$2-$I67)+CV:CV)^2)*CP$10+1000*CP$18,"")</f>
        <v/>
      </c>
      <c r="CX67" t="str" cm="1">
        <f t="array" ref="CX67">IF($F67="盾玉",MIN(($G67-CY:CY)^2+($H67-CZ:CZ)^2+($I67-DA:DA)^2)*CW$8+MIN((($H$2-$H67)+DB:DB)^2+(($I$2-$I67)+DC:DC)^2)*CW$10+1000*CW$18,"")</f>
        <v/>
      </c>
      <c r="DE67" t="str" cm="1">
        <f t="array" ref="DE67">IF($F67="射玉",MIN(($G67-DF:DF)^2+($H67-DG:DG)^2+($I67-DH:DH)^2)*DD$8+MIN((($H$2-$H67)+DI:DI)^2+(($I$2-$I67)+DJ:DJ)^2)*DD$10+1000*DD$18,"")</f>
        <v/>
      </c>
      <c r="DL67" t="str" cm="1">
        <f t="array" ref="DL67">IF($F67="近壁",MIN(($G67-DM:DM)^2+($H67-DN:DN)^2+($I67-DO:DO)^2)*DK$8+MIN((($H$2-$H67)+DP:DP)^2+(($I$2-$I67)+DQ:DQ)^2)*DK$10+1000*DK$18,"")</f>
        <v/>
      </c>
      <c r="DS67" t="str" cm="1">
        <f t="array" ref="DS67">IF($F67="忍玉",MIN(($G67-DT:DT)^2+($H67-DU:DU)^2+($I67-DV:DV)^2)*DR$8+MIN((($H$2-$H67)+DW:DW)^2+(($I$2-$I67)+DX:DX)^2)*DR$10+1000*DR$18,"")</f>
        <v/>
      </c>
      <c r="DZ67" t="str" cm="1">
        <f t="array" ref="DZ67">IF($F67="界玉",MIN(($G67-EA:EA)^2+($H67-EB:EB)^2+($I67-EC:EC)^2)*DY$8+MIN((($H$2-$H67)+ED:ED)^2+(($I$2-$I67)+EE:EE)^2)*DY$10+1000*DY$18,"")</f>
        <v/>
      </c>
      <c r="EG67" t="str" cm="1">
        <f t="array" ref="EG67">IF($F67="戦玉",MIN(($G67-EH:EH)^2+($H67-EI:EI)^2+($I67-EJ:EJ)^2)*EF$8+MIN((($H$2-$H67)+EK:EK)^2+(($I$2-$I67)+EL:EL)^2)*EF$10+1000*EF$18,"")</f>
        <v/>
      </c>
      <c r="EN67" t="str" cm="1">
        <f t="array" ref="EN67">IF($F67="弓玉",MIN(($G67-EO:EO)^2+($H67-EP:EP)^2+($I67-EQ:EQ)^2)*EM$8+MIN((($H$2-$H67)+ER:ER)^2+(($I$2-$I67)+ES:ES)^2)*EM$10+1000*EM$18,"")</f>
        <v/>
      </c>
      <c r="EU67" t="str" cm="1">
        <f t="array" ref="EU67">IF($F67="散玉",MIN(($G67-EV:EV)^2+($H67-EW:EW)^2+($I67-EX:EX)^2)*ET$8+MIN((($H$2-$H67)+EY:EY)^2+(($I$2-$I67)+EZ:EZ)^2)*ET$10+1000*ET$18,"")</f>
        <v/>
      </c>
      <c r="FB67" t="str" cm="1">
        <f t="array" ref="FB67">IF($F67="的玉",MIN(($G67-FC:FC)^2+($H67-FD:FD)^2+($I67-FE:FE)^2)*FA$8+MIN((($H$2-$H67)+FF:FF)^2+(($I$2-$I67)+FG:FG)^2)*FA$10+1000*FA$18,"")</f>
        <v/>
      </c>
      <c r="FI67" t="str" cm="1">
        <f t="array" ref="FI67">IF($F67="撃玉",MIN(($G67-FJ:FJ)^2+($H67-FK:FK)^2+($I67-FL:FL)^2)*FH$8+MIN((($H$2-$H67)+FM:FM)^2+(($I$2-$I67)+FN:FN)^2)*FH$10+1000*FH$18,"")</f>
        <v/>
      </c>
      <c r="FP67" t="str" cm="1">
        <f t="array" ref="FP67">IF($F67="槍玉",MIN(($G67-FQ:FQ)^2+($H67-FR:FR)^2+($I67-FS:FS)^2)*FO$8+MIN((($H$2-$H67)+FT:FT)^2+(($I$2-$I67)+FU:FU)^2)*FO$10+1000*FO$18,"")</f>
        <v/>
      </c>
      <c r="FW67" t="str" cm="1">
        <f t="array" ref="FW67">IF($F67="査玉",MIN(($G67-FX:FX)^2+($H67-FY:FY)^2+($I67-FZ:FZ)^2)*FV$8+MIN((($H$2-$H67)+GA:GA)^2+(($I$2-$I67)+GB:GB)^2)*FV$10+1000*FV$18,"")</f>
        <v/>
      </c>
      <c r="GD67" t="str" cm="1">
        <f t="array" ref="GD67">IF($F67="タゲ壁",MIN(($G67-GE:GE)^2+($H67-GF:GF)^2+($I67-GG:GG)^2)*GC$8+MIN((($H$2-$H67)+GH:GH)^2+(($I$2-$I67)+GI:GI)^2)*GC$10+1000*GC$18,"")</f>
        <v/>
      </c>
      <c r="GK67" t="str" cm="1">
        <f t="array" ref="GK67">IF($F67="迎玉",MIN(($G67-GL:GL)^2+($H67-GM:GM)^2+($I67-GN:GN)^2)*GJ$8+MIN((($H$2-$H67)+GO:GO)^2+(($I$2-$I67)+GP:GP)^2)*GJ$10+1000*GJ$18,"")</f>
        <v/>
      </c>
      <c r="GR67" t="str" cm="1">
        <f t="array" ref="GR67">IF($F67="紙壁",MIN(($G67-GS:GS)^2+($H67-GT:GT)^2+($I67-GU:GU)^2)*GQ$8+MIN((($H$2-$H67)+GV:GV)^2+(($I$2-$I67)+GW:GW)^2)*GQ$10+1000*GQ$18,"")</f>
        <v/>
      </c>
      <c r="GY67" t="str" cm="1">
        <f t="array" ref="GY67">IF($F67="聖玉",MIN(($G67-GZ:GZ)^2+($H67-HA:HA)^2+($I67-HB:HB)^2)*GX$8+MIN((($H$2-$H67)+HC:HC)^2+(($I$2-$I67)+HD:HD)^2)*GX$10+1000*GX$18,"")</f>
        <v/>
      </c>
      <c r="HF67" t="str" cm="1">
        <f t="array" ref="HF67">IF($F67="ターボ",MIN(($G67-HG:HG)^2+($H67-HH:HH)^2+($I67-HI:HI)^2)*HE$8+MIN((($H$2-$H67)+HJ:HJ)^2+(($I$2-$I67)+HK:HK)^2)*HE$10+10000,"")</f>
        <v/>
      </c>
      <c r="HM67" t="str" cm="1">
        <f t="array" ref="HM67">IF($F67="采玉",MIN(($G67-HN:HN)^2+($H67-HO:HO)^2+($I67-HP:HP)^2)*HL$8+MIN((($H$2-$H67)+HQ:HQ)^2+(($I$2-$I67)+HR:HR)^2)*HL$10+1000*HL$18,"")</f>
        <v/>
      </c>
      <c r="HT67" t="str" cm="1">
        <f t="array" ref="HT67">IF($F67="繕玉",MIN(($G67-HU:HU)^2+($H67-HV:HV)^2+($I67-HW:HW)^2)*HS$8+MIN((($H$2-$H67)+HX:HX)^2+(($I$2-$I67)+HY:HY)^2)*HS$10+1000*HS$18,"")</f>
        <v/>
      </c>
      <c r="IA67" t="str" cm="1">
        <f t="array" ref="IA67">IF($F67="贄玉",MIN(($G67-IB:IB)^2+($H67-IC:IC)^2+($I67-ID:ID)^2)*HZ$8+MIN((($H$2-$H67)+IE:IE)^2+(($I$2-$I67)+IF:IF)^2)*HZ$10+1000*HZ$18,"")</f>
        <v/>
      </c>
      <c r="IH67" t="str" cm="1">
        <f t="array" ref="IH67">IF($F67="弾玉",MIN(($G67-II:II)^2+($H67-IJ:IJ)^2+($I67-IK:IK)^2)*IG$8+MIN((($H$2-$H67)+IL:IL)^2+(($I$2-$I67)+IM:IM)^2)*IG$10+1000*IG$18,"")</f>
        <v/>
      </c>
      <c r="IO67" t="str" cm="1">
        <f t="array" ref="IO67">IF($F67="石壁",MIN(($G67-IP:IP)^2+($H67-IQ:IQ)^2+($I67-IR:IR)^2)*IN$8+MIN((($H$2-$H67)+IS:IS)^2+(($I$2-$I67)+IT:IT)^2)*IN$10+1000*IN$18,"")</f>
        <v/>
      </c>
    </row>
    <row r="68" spans="6:249" x14ac:dyDescent="0.55000000000000004">
      <c r="F68" s="1" t="b" cm="1">
        <f t="array" ref="F68">INDEX(N:N,ROW()*6-11)</f>
        <v>0</v>
      </c>
      <c r="G68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68" s="1">
        <f>ROUND((RIGHT((SUM(INDEX($N:$N,ROW()*6-10):INDEX($N:$N,ROW()*6-6))-16020),6)-RIGHT((SUM(INDEX($N:$N,ROW()*6-10):INDEX($N:$N,ROW()*6-6))-16020),3))/1000,3)</f>
        <v>-16.04</v>
      </c>
      <c r="I68" s="1">
        <f>ROUND((RIGHT((SUM(INDEX($N:$N,ROW()*6-10):INDEX($N:$N,ROW()*6-6))-16020),3)),3)</f>
        <v>20</v>
      </c>
      <c r="K68">
        <v>68</v>
      </c>
      <c r="L68">
        <f t="shared" si="3"/>
        <v>4</v>
      </c>
      <c r="M68" t="str">
        <f t="shared" si="2"/>
        <v>0</v>
      </c>
      <c r="N68">
        <f>IF(EXACT(M68,$A$1)=TRUE,0,IF(EXACT(M68,$A$2)=TRUE,1,IF(EXACT(M68,$A$3)=TRUE,2,IF(EXACT(M68,$A$4)=TRUE,3,IF(EXACT(M68,$A$5)=TRUE,4,IF(EXACT(M68,$A$6)=TRUE,5,IF(EXACT(M68,$A$7)=TRUE,6,IF(EXACT(M68,$A$8)=TRUE,7,IF(EXACT(M68,$A$9)=TRUE,8,IF(EXACT(M68,$A$10)=TRUE,9,IF(EXACT(M68,$A$11)=TRUE,10,IF(EXACT(M68,$A$12)=TRUE,11,IF(EXACT(M68,$A$13)=TRUE,12,IF(EXACT(M68,$A$14)=TRUE,13,IF(EXACT(M68,$A$15)=TRUE,14,IF(EXACT(M68,$A$16)=TRUE,15,IF(EXACT(M68,$A$17)=TRUE,16,IF(EXACT(M68,$A$18)=TRUE,17,IF(EXACT(M68,$A$19)=TRUE,18,IF(EXACT(M68,$A$20)=TRUE,19,IF(EXACT(M68,$A$21)=TRUE,20,IF(EXACT(M68,$A$22)=TRUE,21,IF(EXACT(M68,$A$23)=TRUE,22,IF(EXACT(M68,$A$24)=TRUE,23,IF(EXACT(M68,$A$25)=TRUE,24,IF(EXACT(M68,$A$26)=TRUE,25,IF(EXACT(M68,$A$27)=TRUE,26,IF(EXACT(M68,$A$28)=TRUE,27,IF(EXACT(M68,$A$29)=TRUE,28,IF(EXACT(M68,$A$30)=TRUE,29,IF(EXACT(M68,$A$31)=TRUE,30,IF(EXACT(M68,$A$32)=TRUE,31,IF(EXACT(M68,$A$33)=TRUE,32,IF(EXACT(M68,$A$34)=TRUE,33,IF(EXACT(M68,$A$35)=TRUE,34,IF(EXACT(M68,$A$36)=TRUE,35,IF(EXACT(M68,$A$37)=TRUE,36,IF(EXACT(M68,$A$38)=TRUE,37,IF(EXACT(M68,$A$39)=TRUE,38,IF(EXACT(M68,$A$40)=TRUE,39,IF(EXACT(M68,$A$41)=TRUE,40,IF(EXACT(M68,$A$42)=TRUE,41,IF(EXACT(M68,$A$43)=TRUE,42,IF(EXACT(M68,$A$44)=TRUE,43,IF(EXACT(M68,$A$45)=TRUE,44,IF(EXACT(M68,$A$46)=TRUE,45,IF(EXACT(M68,$A$47)=TRUE,46,IF(EXACT(M68,$A$48)=TRUE,47,IF(EXACT(M68,$A$49)=TRUE,48,IF(EXACT(M68,$A$50)=TRUE,49,IF(EXACT(M68,$A$51)=TRUE,50,IF(EXACT(M68,$A$52)=TRUE,51,IF(EXACT(M68,$A$53)=TRUE,52,IF(EXACT(M68,$A$54)=TRUE,53,IF(EXACT(M68,$A$55)=TRUE,54,IF(EXACT(M68,$A$56)=TRUE,55,IF(EXACT(M68,$A$57)=TRUE,56,IF(EXACT(M68,$A$58)=TRUE,57,IF(EXACT(M68,$A$59)=TRUE,58,IF(EXACT(M68,$A$60)=TRUE,59,IF(EXACT(M68,$A$61)=TRUE,60,IF(EXACT(M68,$A$62)=TRUE,61))))))))))))))))))))))))))))))))))))))))))))))))))))))))))))))*61^$L68</f>
        <v>0</v>
      </c>
      <c r="Y68" t="str" cm="1">
        <f t="array" ref="Y68">IF($F68="砲玉",MIN(($G68-Z:Z)^2+($H68-AA:AA)^2+($I68-AB:AB)^2)*X$8+MIN((($H$2-$H68)+AC:AC)^2+(($I$2-$I68)+AD:AD)^2)*X$10+1000*X$18,"")</f>
        <v/>
      </c>
      <c r="AF68" t="str" cm="1">
        <f t="array" ref="AF68">IF($F68="薙玉",MIN(($G68-AG:AG)^2+($H68-AH:AH)^2+($I68-AI:AI)^2)*AE$8+MIN((($H$2-$H68)+AJ:AJ)^2+(($I$2-$I68)+AK:AK)^2)*AE$10+1000*AE$18,"")</f>
        <v/>
      </c>
      <c r="AM68" t="str" cm="1">
        <f t="array" ref="AM68">IF($F68="壁玉",MIN(($G68-AN:AN)^2+($H68-AO:AO)^2+($I68-AP:AP)^2)*AL$8+MIN((($H$2-$H68)+AQ:AQ)^2+(($I$2-$I68)+AR:AR)^2)*AL$10+1000*AL$18,"")</f>
        <v/>
      </c>
      <c r="AT68" t="str" cm="1">
        <f t="array" ref="AT68">IF($F68="弩玉",MIN(($G68-AU:AU)^2+($H68-AV:AV)^2+($I68-AW:AW)^2)*AS$8+MIN((($H$2-$H68)+AX:AX)^2+(($I$2-$I68)+AY:AY)^2)*AS$10+1000*AS$18,"")</f>
        <v/>
      </c>
      <c r="BA68" t="str" cm="1">
        <f t="array" ref="BA68">IF($F68="ジェット",MIN(($G68-BB:BB)^2+($H68-BC:BC)^2+($I68-BD:BD)^2)*AZ$8+MIN((($H$2-$H68)+BE:BE)^2+(($I$2-$I68)+BF:BF)^2)*AZ$10+1000*AZ$18,"")</f>
        <v/>
      </c>
      <c r="BH68" t="str" cm="1">
        <f t="array" ref="BH68">IF($F68="導玉",MIN(($G68-BI:BI)^2+($H68-BJ:BJ)^2+($I68-BK:BK)^2)*BG$8+MIN((($H$2-$H68)+BL:BL)^2+(($I$2-$I68)+BM:BM)^2)*BG$10+1000*BG$18,"")</f>
        <v/>
      </c>
      <c r="BO68" t="str" cm="1">
        <f t="array" ref="BO68">IF($F68="木壁",MIN(($G68-BP:BP)^2+($H68-BQ:BQ)^2+($I68-BR:BR)^2)*BN$8+MIN((($H$2-$H68)+BS:BS)^2+(($I$2-$I68)+BT:BT)^2)*BN$10+1000*BN$18,"")</f>
        <v/>
      </c>
      <c r="BV68" t="str" cm="1">
        <f t="array" ref="BV68">IF($F68="遠壁",MIN(($G68-BW:BW)^2+($H68-BX:BX)^2+($I68-BY:BY)^2)*BU$8+MIN((($H$2-$H68)+BZ:BZ)^2+(($I$2-$I68)+CA:CA)^2)*BU$10+1000*BU$18,"")</f>
        <v/>
      </c>
      <c r="CC68" t="str" cm="1">
        <f t="array" ref="CC68">IF($F68="魔玉",MIN(($G68-CD:CD)^2+($H68-CE:CE)^2+($I68-CF:CF)^2)*CB$8+MIN((($H$2-$H68)+CG:CG)^2+(($I$2-$I68)+CH:CH)^2)*CB$10+1000*CB$18,"")</f>
        <v/>
      </c>
      <c r="CJ68" t="str" cm="1">
        <f t="array" ref="CJ68">IF($F68="核玉",MIN(($G68-CK:CK)^2+($H68-CL:CL)^2+($I68-CM:CM)^2)*CI$8+MIN((($H$2-$H68)+CN:CN)^2+(($I$2-$I68)+CO:CO)^2)*CI$10+1000*CI$18,"")</f>
        <v/>
      </c>
      <c r="CQ68" t="str" cm="1">
        <f t="array" ref="CQ68">IF($F68="癒玉",MIN(($G68-CR:CR)^2+($H68-CS:CS)^2+($I68-CT:CT)^2)*CP$8+MIN((($H$2-$H68)+CU:CU)^2+(($I$2-$I68)+CV:CV)^2)*CP$10+1000*CP$18,"")</f>
        <v/>
      </c>
      <c r="CX68" t="str" cm="1">
        <f t="array" ref="CX68">IF($F68="盾玉",MIN(($G68-CY:CY)^2+($H68-CZ:CZ)^2+($I68-DA:DA)^2)*CW$8+MIN((($H$2-$H68)+DB:DB)^2+(($I$2-$I68)+DC:DC)^2)*CW$10+1000*CW$18,"")</f>
        <v/>
      </c>
      <c r="DE68" t="str" cm="1">
        <f t="array" ref="DE68">IF($F68="射玉",MIN(($G68-DF:DF)^2+($H68-DG:DG)^2+($I68-DH:DH)^2)*DD$8+MIN((($H$2-$H68)+DI:DI)^2+(($I$2-$I68)+DJ:DJ)^2)*DD$10+1000*DD$18,"")</f>
        <v/>
      </c>
      <c r="DL68" t="str" cm="1">
        <f t="array" ref="DL68">IF($F68="近壁",MIN(($G68-DM:DM)^2+($H68-DN:DN)^2+($I68-DO:DO)^2)*DK$8+MIN((($H$2-$H68)+DP:DP)^2+(($I$2-$I68)+DQ:DQ)^2)*DK$10+1000*DK$18,"")</f>
        <v/>
      </c>
      <c r="DS68" t="str" cm="1">
        <f t="array" ref="DS68">IF($F68="忍玉",MIN(($G68-DT:DT)^2+($H68-DU:DU)^2+($I68-DV:DV)^2)*DR$8+MIN((($H$2-$H68)+DW:DW)^2+(($I$2-$I68)+DX:DX)^2)*DR$10+1000*DR$18,"")</f>
        <v/>
      </c>
      <c r="DZ68" t="str" cm="1">
        <f t="array" ref="DZ68">IF($F68="界玉",MIN(($G68-EA:EA)^2+($H68-EB:EB)^2+($I68-EC:EC)^2)*DY$8+MIN((($H$2-$H68)+ED:ED)^2+(($I$2-$I68)+EE:EE)^2)*DY$10+1000*DY$18,"")</f>
        <v/>
      </c>
      <c r="EG68" t="str" cm="1">
        <f t="array" ref="EG68">IF($F68="戦玉",MIN(($G68-EH:EH)^2+($H68-EI:EI)^2+($I68-EJ:EJ)^2)*EF$8+MIN((($H$2-$H68)+EK:EK)^2+(($I$2-$I68)+EL:EL)^2)*EF$10+1000*EF$18,"")</f>
        <v/>
      </c>
      <c r="EN68" t="str" cm="1">
        <f t="array" ref="EN68">IF($F68="弓玉",MIN(($G68-EO:EO)^2+($H68-EP:EP)^2+($I68-EQ:EQ)^2)*EM$8+MIN((($H$2-$H68)+ER:ER)^2+(($I$2-$I68)+ES:ES)^2)*EM$10+1000*EM$18,"")</f>
        <v/>
      </c>
      <c r="EU68" t="str" cm="1">
        <f t="array" ref="EU68">IF($F68="散玉",MIN(($G68-EV:EV)^2+($H68-EW:EW)^2+($I68-EX:EX)^2)*ET$8+MIN((($H$2-$H68)+EY:EY)^2+(($I$2-$I68)+EZ:EZ)^2)*ET$10+1000*ET$18,"")</f>
        <v/>
      </c>
      <c r="FB68" t="str" cm="1">
        <f t="array" ref="FB68">IF($F68="的玉",MIN(($G68-FC:FC)^2+($H68-FD:FD)^2+($I68-FE:FE)^2)*FA$8+MIN((($H$2-$H68)+FF:FF)^2+(($I$2-$I68)+FG:FG)^2)*FA$10+1000*FA$18,"")</f>
        <v/>
      </c>
      <c r="FI68" t="str" cm="1">
        <f t="array" ref="FI68">IF($F68="撃玉",MIN(($G68-FJ:FJ)^2+($H68-FK:FK)^2+($I68-FL:FL)^2)*FH$8+MIN((($H$2-$H68)+FM:FM)^2+(($I$2-$I68)+FN:FN)^2)*FH$10+1000*FH$18,"")</f>
        <v/>
      </c>
      <c r="FP68" t="str" cm="1">
        <f t="array" ref="FP68">IF($F68="槍玉",MIN(($G68-FQ:FQ)^2+($H68-FR:FR)^2+($I68-FS:FS)^2)*FO$8+MIN((($H$2-$H68)+FT:FT)^2+(($I$2-$I68)+FU:FU)^2)*FO$10+1000*FO$18,"")</f>
        <v/>
      </c>
      <c r="FW68" t="str" cm="1">
        <f t="array" ref="FW68">IF($F68="査玉",MIN(($G68-FX:FX)^2+($H68-FY:FY)^2+($I68-FZ:FZ)^2)*FV$8+MIN((($H$2-$H68)+GA:GA)^2+(($I$2-$I68)+GB:GB)^2)*FV$10+1000*FV$18,"")</f>
        <v/>
      </c>
      <c r="GD68" t="str" cm="1">
        <f t="array" ref="GD68">IF($F68="タゲ壁",MIN(($G68-GE:GE)^2+($H68-GF:GF)^2+($I68-GG:GG)^2)*GC$8+MIN((($H$2-$H68)+GH:GH)^2+(($I$2-$I68)+GI:GI)^2)*GC$10+1000*GC$18,"")</f>
        <v/>
      </c>
      <c r="GK68" t="str" cm="1">
        <f t="array" ref="GK68">IF($F68="迎玉",MIN(($G68-GL:GL)^2+($H68-GM:GM)^2+($I68-GN:GN)^2)*GJ$8+MIN((($H$2-$H68)+GO:GO)^2+(($I$2-$I68)+GP:GP)^2)*GJ$10+1000*GJ$18,"")</f>
        <v/>
      </c>
      <c r="GR68" t="str" cm="1">
        <f t="array" ref="GR68">IF($F68="紙壁",MIN(($G68-GS:GS)^2+($H68-GT:GT)^2+($I68-GU:GU)^2)*GQ$8+MIN((($H$2-$H68)+GV:GV)^2+(($I$2-$I68)+GW:GW)^2)*GQ$10+1000*GQ$18,"")</f>
        <v/>
      </c>
      <c r="GY68" t="str" cm="1">
        <f t="array" ref="GY68">IF($F68="聖玉",MIN(($G68-GZ:GZ)^2+($H68-HA:HA)^2+($I68-HB:HB)^2)*GX$8+MIN((($H$2-$H68)+HC:HC)^2+(($I$2-$I68)+HD:HD)^2)*GX$10+1000*GX$18,"")</f>
        <v/>
      </c>
      <c r="HF68" t="str" cm="1">
        <f t="array" ref="HF68">IF($F68="ターボ",MIN(($G68-HG:HG)^2+($H68-HH:HH)^2+($I68-HI:HI)^2)*HE$8+MIN((($H$2-$H68)+HJ:HJ)^2+(($I$2-$I68)+HK:HK)^2)*HE$10+10000,"")</f>
        <v/>
      </c>
      <c r="HM68" t="str" cm="1">
        <f t="array" ref="HM68">IF($F68="采玉",MIN(($G68-HN:HN)^2+($H68-HO:HO)^2+($I68-HP:HP)^2)*HL$8+MIN((($H$2-$H68)+HQ:HQ)^2+(($I$2-$I68)+HR:HR)^2)*HL$10+1000*HL$18,"")</f>
        <v/>
      </c>
      <c r="HT68" t="str" cm="1">
        <f t="array" ref="HT68">IF($F68="繕玉",MIN(($G68-HU:HU)^2+($H68-HV:HV)^2+($I68-HW:HW)^2)*HS$8+MIN((($H$2-$H68)+HX:HX)^2+(($I$2-$I68)+HY:HY)^2)*HS$10+1000*HS$18,"")</f>
        <v/>
      </c>
      <c r="IA68" t="str" cm="1">
        <f t="array" ref="IA68">IF($F68="贄玉",MIN(($G68-IB:IB)^2+($H68-IC:IC)^2+($I68-ID:ID)^2)*HZ$8+MIN((($H$2-$H68)+IE:IE)^2+(($I$2-$I68)+IF:IF)^2)*HZ$10+1000*HZ$18,"")</f>
        <v/>
      </c>
      <c r="IH68" t="str" cm="1">
        <f t="array" ref="IH68">IF($F68="弾玉",MIN(($G68-II:II)^2+($H68-IJ:IJ)^2+($I68-IK:IK)^2)*IG$8+MIN((($H$2-$H68)+IL:IL)^2+(($I$2-$I68)+IM:IM)^2)*IG$10+1000*IG$18,"")</f>
        <v/>
      </c>
      <c r="IO68" t="str" cm="1">
        <f t="array" ref="IO68">IF($F68="石壁",MIN(($G68-IP:IP)^2+($H68-IQ:IQ)^2+($I68-IR:IR)^2)*IN$8+MIN((($H$2-$H68)+IS:IS)^2+(($I$2-$I68)+IT:IT)^2)*IN$10+1000*IN$18,"")</f>
        <v/>
      </c>
    </row>
    <row r="69" spans="6:249" x14ac:dyDescent="0.55000000000000004">
      <c r="F69" s="1" t="b" cm="1">
        <f t="array" ref="F69">INDEX(N:N,ROW()*6-11)</f>
        <v>0</v>
      </c>
      <c r="G69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69" s="1">
        <f>ROUND((RIGHT((SUM(INDEX($N:$N,ROW()*6-10):INDEX($N:$N,ROW()*6-6))-16020),6)-RIGHT((SUM(INDEX($N:$N,ROW()*6-10):INDEX($N:$N,ROW()*6-6))-16020),3))/1000,3)</f>
        <v>-16.04</v>
      </c>
      <c r="I69" s="1">
        <f>ROUND((RIGHT((SUM(INDEX($N:$N,ROW()*6-10):INDEX($N:$N,ROW()*6-6))-16020),3)),3)</f>
        <v>20</v>
      </c>
      <c r="K69">
        <v>69</v>
      </c>
      <c r="L69">
        <f t="shared" si="3"/>
        <v>3</v>
      </c>
      <c r="M69" t="str">
        <f t="shared" si="2"/>
        <v>1</v>
      </c>
      <c r="N69">
        <f>IF(EXACT(M69,$A$1)=TRUE,0,IF(EXACT(M69,$A$2)=TRUE,1,IF(EXACT(M69,$A$3)=TRUE,2,IF(EXACT(M69,$A$4)=TRUE,3,IF(EXACT(M69,$A$5)=TRUE,4,IF(EXACT(M69,$A$6)=TRUE,5,IF(EXACT(M69,$A$7)=TRUE,6,IF(EXACT(M69,$A$8)=TRUE,7,IF(EXACT(M69,$A$9)=TRUE,8,IF(EXACT(M69,$A$10)=TRUE,9,IF(EXACT(M69,$A$11)=TRUE,10,IF(EXACT(M69,$A$12)=TRUE,11,IF(EXACT(M69,$A$13)=TRUE,12,IF(EXACT(M69,$A$14)=TRUE,13,IF(EXACT(M69,$A$15)=TRUE,14,IF(EXACT(M69,$A$16)=TRUE,15,IF(EXACT(M69,$A$17)=TRUE,16,IF(EXACT(M69,$A$18)=TRUE,17,IF(EXACT(M69,$A$19)=TRUE,18,IF(EXACT(M69,$A$20)=TRUE,19,IF(EXACT(M69,$A$21)=TRUE,20,IF(EXACT(M69,$A$22)=TRUE,21,IF(EXACT(M69,$A$23)=TRUE,22,IF(EXACT(M69,$A$24)=TRUE,23,IF(EXACT(M69,$A$25)=TRUE,24,IF(EXACT(M69,$A$26)=TRUE,25,IF(EXACT(M69,$A$27)=TRUE,26,IF(EXACT(M69,$A$28)=TRUE,27,IF(EXACT(M69,$A$29)=TRUE,28,IF(EXACT(M69,$A$30)=TRUE,29,IF(EXACT(M69,$A$31)=TRUE,30,IF(EXACT(M69,$A$32)=TRUE,31,IF(EXACT(M69,$A$33)=TRUE,32,IF(EXACT(M69,$A$34)=TRUE,33,IF(EXACT(M69,$A$35)=TRUE,34,IF(EXACT(M69,$A$36)=TRUE,35,IF(EXACT(M69,$A$37)=TRUE,36,IF(EXACT(M69,$A$38)=TRUE,37,IF(EXACT(M69,$A$39)=TRUE,38,IF(EXACT(M69,$A$40)=TRUE,39,IF(EXACT(M69,$A$41)=TRUE,40,IF(EXACT(M69,$A$42)=TRUE,41,IF(EXACT(M69,$A$43)=TRUE,42,IF(EXACT(M69,$A$44)=TRUE,43,IF(EXACT(M69,$A$45)=TRUE,44,IF(EXACT(M69,$A$46)=TRUE,45,IF(EXACT(M69,$A$47)=TRUE,46,IF(EXACT(M69,$A$48)=TRUE,47,IF(EXACT(M69,$A$49)=TRUE,48,IF(EXACT(M69,$A$50)=TRUE,49,IF(EXACT(M69,$A$51)=TRUE,50,IF(EXACT(M69,$A$52)=TRUE,51,IF(EXACT(M69,$A$53)=TRUE,52,IF(EXACT(M69,$A$54)=TRUE,53,IF(EXACT(M69,$A$55)=TRUE,54,IF(EXACT(M69,$A$56)=TRUE,55,IF(EXACT(M69,$A$57)=TRUE,56,IF(EXACT(M69,$A$58)=TRUE,57,IF(EXACT(M69,$A$59)=TRUE,58,IF(EXACT(M69,$A$60)=TRUE,59,IF(EXACT(M69,$A$61)=TRUE,60,IF(EXACT(M69,$A$62)=TRUE,61))))))))))))))))))))))))))))))))))))))))))))))))))))))))))))))*61^$L69</f>
        <v>226981</v>
      </c>
      <c r="Y69" t="str" cm="1">
        <f t="array" ref="Y69">IF($F69="砲玉",MIN(($G69-Z:Z)^2+($H69-AA:AA)^2+($I69-AB:AB)^2)*X$8+MIN((($H$2-$H69)+AC:AC)^2+(($I$2-$I69)+AD:AD)^2)*X$10+1000*X$18,"")</f>
        <v/>
      </c>
      <c r="AF69" t="str" cm="1">
        <f t="array" ref="AF69">IF($F69="薙玉",MIN(($G69-AG:AG)^2+($H69-AH:AH)^2+($I69-AI:AI)^2)*AE$8+MIN((($H$2-$H69)+AJ:AJ)^2+(($I$2-$I69)+AK:AK)^2)*AE$10+1000*AE$18,"")</f>
        <v/>
      </c>
      <c r="AM69" t="str" cm="1">
        <f t="array" ref="AM69">IF($F69="壁玉",MIN(($G69-AN:AN)^2+($H69-AO:AO)^2+($I69-AP:AP)^2)*AL$8+MIN((($H$2-$H69)+AQ:AQ)^2+(($I$2-$I69)+AR:AR)^2)*AL$10+1000*AL$18,"")</f>
        <v/>
      </c>
      <c r="AT69" t="str" cm="1">
        <f t="array" ref="AT69">IF($F69="弩玉",MIN(($G69-AU:AU)^2+($H69-AV:AV)^2+($I69-AW:AW)^2)*AS$8+MIN((($H$2-$H69)+AX:AX)^2+(($I$2-$I69)+AY:AY)^2)*AS$10+1000*AS$18,"")</f>
        <v/>
      </c>
      <c r="BA69" t="str" cm="1">
        <f t="array" ref="BA69">IF($F69="ジェット",MIN(($G69-BB:BB)^2+($H69-BC:BC)^2+($I69-BD:BD)^2)*AZ$8+MIN((($H$2-$H69)+BE:BE)^2+(($I$2-$I69)+BF:BF)^2)*AZ$10+1000*AZ$18,"")</f>
        <v/>
      </c>
      <c r="BH69" t="str" cm="1">
        <f t="array" ref="BH69">IF($F69="導玉",MIN(($G69-BI:BI)^2+($H69-BJ:BJ)^2+($I69-BK:BK)^2)*BG$8+MIN((($H$2-$H69)+BL:BL)^2+(($I$2-$I69)+BM:BM)^2)*BG$10+1000*BG$18,"")</f>
        <v/>
      </c>
      <c r="BO69" t="str" cm="1">
        <f t="array" ref="BO69">IF($F69="木壁",MIN(($G69-BP:BP)^2+($H69-BQ:BQ)^2+($I69-BR:BR)^2)*BN$8+MIN((($H$2-$H69)+BS:BS)^2+(($I$2-$I69)+BT:BT)^2)*BN$10+1000*BN$18,"")</f>
        <v/>
      </c>
      <c r="BV69" t="str" cm="1">
        <f t="array" ref="BV69">IF($F69="遠壁",MIN(($G69-BW:BW)^2+($H69-BX:BX)^2+($I69-BY:BY)^2)*BU$8+MIN((($H$2-$H69)+BZ:BZ)^2+(($I$2-$I69)+CA:CA)^2)*BU$10+1000*BU$18,"")</f>
        <v/>
      </c>
      <c r="CC69" t="str" cm="1">
        <f t="array" ref="CC69">IF($F69="魔玉",MIN(($G69-CD:CD)^2+($H69-CE:CE)^2+($I69-CF:CF)^2)*CB$8+MIN((($H$2-$H69)+CG:CG)^2+(($I$2-$I69)+CH:CH)^2)*CB$10+1000*CB$18,"")</f>
        <v/>
      </c>
      <c r="CJ69" t="str" cm="1">
        <f t="array" ref="CJ69">IF($F69="核玉",MIN(($G69-CK:CK)^2+($H69-CL:CL)^2+($I69-CM:CM)^2)*CI$8+MIN((($H$2-$H69)+CN:CN)^2+(($I$2-$I69)+CO:CO)^2)*CI$10+1000*CI$18,"")</f>
        <v/>
      </c>
      <c r="CQ69" t="str" cm="1">
        <f t="array" ref="CQ69">IF($F69="癒玉",MIN(($G69-CR:CR)^2+($H69-CS:CS)^2+($I69-CT:CT)^2)*CP$8+MIN((($H$2-$H69)+CU:CU)^2+(($I$2-$I69)+CV:CV)^2)*CP$10+1000*CP$18,"")</f>
        <v/>
      </c>
      <c r="CX69" t="str" cm="1">
        <f t="array" ref="CX69">IF($F69="盾玉",MIN(($G69-CY:CY)^2+($H69-CZ:CZ)^2+($I69-DA:DA)^2)*CW$8+MIN((($H$2-$H69)+DB:DB)^2+(($I$2-$I69)+DC:DC)^2)*CW$10+1000*CW$18,"")</f>
        <v/>
      </c>
      <c r="DE69" t="str" cm="1">
        <f t="array" ref="DE69">IF($F69="射玉",MIN(($G69-DF:DF)^2+($H69-DG:DG)^2+($I69-DH:DH)^2)*DD$8+MIN((($H$2-$H69)+DI:DI)^2+(($I$2-$I69)+DJ:DJ)^2)*DD$10+1000*DD$18,"")</f>
        <v/>
      </c>
      <c r="DL69" t="str" cm="1">
        <f t="array" ref="DL69">IF($F69="近壁",MIN(($G69-DM:DM)^2+($H69-DN:DN)^2+($I69-DO:DO)^2)*DK$8+MIN((($H$2-$H69)+DP:DP)^2+(($I$2-$I69)+DQ:DQ)^2)*DK$10+1000*DK$18,"")</f>
        <v/>
      </c>
      <c r="DS69" t="str" cm="1">
        <f t="array" ref="DS69">IF($F69="忍玉",MIN(($G69-DT:DT)^2+($H69-DU:DU)^2+($I69-DV:DV)^2)*DR$8+MIN((($H$2-$H69)+DW:DW)^2+(($I$2-$I69)+DX:DX)^2)*DR$10+1000*DR$18,"")</f>
        <v/>
      </c>
      <c r="DZ69" t="str" cm="1">
        <f t="array" ref="DZ69">IF($F69="界玉",MIN(($G69-EA:EA)^2+($H69-EB:EB)^2+($I69-EC:EC)^2)*DY$8+MIN((($H$2-$H69)+ED:ED)^2+(($I$2-$I69)+EE:EE)^2)*DY$10+1000*DY$18,"")</f>
        <v/>
      </c>
      <c r="EG69" t="str" cm="1">
        <f t="array" ref="EG69">IF($F69="戦玉",MIN(($G69-EH:EH)^2+($H69-EI:EI)^2+($I69-EJ:EJ)^2)*EF$8+MIN((($H$2-$H69)+EK:EK)^2+(($I$2-$I69)+EL:EL)^2)*EF$10+1000*EF$18,"")</f>
        <v/>
      </c>
      <c r="EN69" t="str" cm="1">
        <f t="array" ref="EN69">IF($F69="弓玉",MIN(($G69-EO:EO)^2+($H69-EP:EP)^2+($I69-EQ:EQ)^2)*EM$8+MIN((($H$2-$H69)+ER:ER)^2+(($I$2-$I69)+ES:ES)^2)*EM$10+1000*EM$18,"")</f>
        <v/>
      </c>
      <c r="EU69" t="str" cm="1">
        <f t="array" ref="EU69">IF($F69="散玉",MIN(($G69-EV:EV)^2+($H69-EW:EW)^2+($I69-EX:EX)^2)*ET$8+MIN((($H$2-$H69)+EY:EY)^2+(($I$2-$I69)+EZ:EZ)^2)*ET$10+1000*ET$18,"")</f>
        <v/>
      </c>
      <c r="FB69" t="str" cm="1">
        <f t="array" ref="FB69">IF($F69="的玉",MIN(($G69-FC:FC)^2+($H69-FD:FD)^2+($I69-FE:FE)^2)*FA$8+MIN((($H$2-$H69)+FF:FF)^2+(($I$2-$I69)+FG:FG)^2)*FA$10+1000*FA$18,"")</f>
        <v/>
      </c>
      <c r="FI69" t="str" cm="1">
        <f t="array" ref="FI69">IF($F69="撃玉",MIN(($G69-FJ:FJ)^2+($H69-FK:FK)^2+($I69-FL:FL)^2)*FH$8+MIN((($H$2-$H69)+FM:FM)^2+(($I$2-$I69)+FN:FN)^2)*FH$10+1000*FH$18,"")</f>
        <v/>
      </c>
      <c r="FP69" t="str" cm="1">
        <f t="array" ref="FP69">IF($F69="槍玉",MIN(($G69-FQ:FQ)^2+($H69-FR:FR)^2+($I69-FS:FS)^2)*FO$8+MIN((($H$2-$H69)+FT:FT)^2+(($I$2-$I69)+FU:FU)^2)*FO$10+1000*FO$18,"")</f>
        <v/>
      </c>
      <c r="FW69" t="str" cm="1">
        <f t="array" ref="FW69">IF($F69="査玉",MIN(($G69-FX:FX)^2+($H69-FY:FY)^2+($I69-FZ:FZ)^2)*FV$8+MIN((($H$2-$H69)+GA:GA)^2+(($I$2-$I69)+GB:GB)^2)*FV$10+1000*FV$18,"")</f>
        <v/>
      </c>
      <c r="GD69" t="str" cm="1">
        <f t="array" ref="GD69">IF($F69="タゲ壁",MIN(($G69-GE:GE)^2+($H69-GF:GF)^2+($I69-GG:GG)^2)*GC$8+MIN((($H$2-$H69)+GH:GH)^2+(($I$2-$I69)+GI:GI)^2)*GC$10+1000*GC$18,"")</f>
        <v/>
      </c>
      <c r="GK69" t="str" cm="1">
        <f t="array" ref="GK69">IF($F69="迎玉",MIN(($G69-GL:GL)^2+($H69-GM:GM)^2+($I69-GN:GN)^2)*GJ$8+MIN((($H$2-$H69)+GO:GO)^2+(($I$2-$I69)+GP:GP)^2)*GJ$10+1000*GJ$18,"")</f>
        <v/>
      </c>
      <c r="GR69" t="str" cm="1">
        <f t="array" ref="GR69">IF($F69="紙壁",MIN(($G69-GS:GS)^2+($H69-GT:GT)^2+($I69-GU:GU)^2)*GQ$8+MIN((($H$2-$H69)+GV:GV)^2+(($I$2-$I69)+GW:GW)^2)*GQ$10+1000*GQ$18,"")</f>
        <v/>
      </c>
      <c r="GY69" t="str" cm="1">
        <f t="array" ref="GY69">IF($F69="聖玉",MIN(($G69-GZ:GZ)^2+($H69-HA:HA)^2+($I69-HB:HB)^2)*GX$8+MIN((($H$2-$H69)+HC:HC)^2+(($I$2-$I69)+HD:HD)^2)*GX$10+1000*GX$18,"")</f>
        <v/>
      </c>
      <c r="HF69" t="str" cm="1">
        <f t="array" ref="HF69">IF($F69="ターボ",MIN(($G69-HG:HG)^2+($H69-HH:HH)^2+($I69-HI:HI)^2)*HE$8+MIN((($H$2-$H69)+HJ:HJ)^2+(($I$2-$I69)+HK:HK)^2)*HE$10+10000,"")</f>
        <v/>
      </c>
      <c r="HM69" t="str" cm="1">
        <f t="array" ref="HM69">IF($F69="采玉",MIN(($G69-HN:HN)^2+($H69-HO:HO)^2+($I69-HP:HP)^2)*HL$8+MIN((($H$2-$H69)+HQ:HQ)^2+(($I$2-$I69)+HR:HR)^2)*HL$10+1000*HL$18,"")</f>
        <v/>
      </c>
      <c r="HT69" t="str" cm="1">
        <f t="array" ref="HT69">IF($F69="繕玉",MIN(($G69-HU:HU)^2+($H69-HV:HV)^2+($I69-HW:HW)^2)*HS$8+MIN((($H$2-$H69)+HX:HX)^2+(($I$2-$I69)+HY:HY)^2)*HS$10+1000*HS$18,"")</f>
        <v/>
      </c>
      <c r="IA69" t="str" cm="1">
        <f t="array" ref="IA69">IF($F69="贄玉",MIN(($G69-IB:IB)^2+($H69-IC:IC)^2+($I69-ID:ID)^2)*HZ$8+MIN((($H$2-$H69)+IE:IE)^2+(($I$2-$I69)+IF:IF)^2)*HZ$10+1000*HZ$18,"")</f>
        <v/>
      </c>
      <c r="IH69" t="str" cm="1">
        <f t="array" ref="IH69">IF($F69="弾玉",MIN(($G69-II:II)^2+($H69-IJ:IJ)^2+($I69-IK:IK)^2)*IG$8+MIN((($H$2-$H69)+IL:IL)^2+(($I$2-$I69)+IM:IM)^2)*IG$10+1000*IG$18,"")</f>
        <v/>
      </c>
      <c r="IO69" t="str" cm="1">
        <f t="array" ref="IO69">IF($F69="石壁",MIN(($G69-IP:IP)^2+($H69-IQ:IQ)^2+($I69-IR:IR)^2)*IN$8+MIN((($H$2-$H69)+IS:IS)^2+(($I$2-$I69)+IT:IT)^2)*IN$10+1000*IN$18,"")</f>
        <v/>
      </c>
    </row>
    <row r="70" spans="6:249" x14ac:dyDescent="0.55000000000000004">
      <c r="F70" s="1" t="b" cm="1">
        <f t="array" ref="F70">INDEX(N:N,ROW()*6-11)</f>
        <v>0</v>
      </c>
      <c r="G70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70" s="1">
        <f>ROUND((RIGHT((SUM(INDEX($N:$N,ROW()*6-10):INDEX($N:$N,ROW()*6-6))-16020),6)-RIGHT((SUM(INDEX($N:$N,ROW()*6-10):INDEX($N:$N,ROW()*6-6))-16020),3))/1000,3)</f>
        <v>-16.04</v>
      </c>
      <c r="I70" s="1">
        <f>ROUND((RIGHT((SUM(INDEX($N:$N,ROW()*6-10):INDEX($N:$N,ROW()*6-6))-16020),3)),3)</f>
        <v>20</v>
      </c>
      <c r="K70">
        <v>70</v>
      </c>
      <c r="L70">
        <f t="shared" si="3"/>
        <v>2</v>
      </c>
      <c r="M70" t="str">
        <f t="shared" si="2"/>
        <v>a</v>
      </c>
      <c r="N70">
        <f>IF(EXACT(M70,$A$1)=TRUE,0,IF(EXACT(M70,$A$2)=TRUE,1,IF(EXACT(M70,$A$3)=TRUE,2,IF(EXACT(M70,$A$4)=TRUE,3,IF(EXACT(M70,$A$5)=TRUE,4,IF(EXACT(M70,$A$6)=TRUE,5,IF(EXACT(M70,$A$7)=TRUE,6,IF(EXACT(M70,$A$8)=TRUE,7,IF(EXACT(M70,$A$9)=TRUE,8,IF(EXACT(M70,$A$10)=TRUE,9,IF(EXACT(M70,$A$11)=TRUE,10,IF(EXACT(M70,$A$12)=TRUE,11,IF(EXACT(M70,$A$13)=TRUE,12,IF(EXACT(M70,$A$14)=TRUE,13,IF(EXACT(M70,$A$15)=TRUE,14,IF(EXACT(M70,$A$16)=TRUE,15,IF(EXACT(M70,$A$17)=TRUE,16,IF(EXACT(M70,$A$18)=TRUE,17,IF(EXACT(M70,$A$19)=TRUE,18,IF(EXACT(M70,$A$20)=TRUE,19,IF(EXACT(M70,$A$21)=TRUE,20,IF(EXACT(M70,$A$22)=TRUE,21,IF(EXACT(M70,$A$23)=TRUE,22,IF(EXACT(M70,$A$24)=TRUE,23,IF(EXACT(M70,$A$25)=TRUE,24,IF(EXACT(M70,$A$26)=TRUE,25,IF(EXACT(M70,$A$27)=TRUE,26,IF(EXACT(M70,$A$28)=TRUE,27,IF(EXACT(M70,$A$29)=TRUE,28,IF(EXACT(M70,$A$30)=TRUE,29,IF(EXACT(M70,$A$31)=TRUE,30,IF(EXACT(M70,$A$32)=TRUE,31,IF(EXACT(M70,$A$33)=TRUE,32,IF(EXACT(M70,$A$34)=TRUE,33,IF(EXACT(M70,$A$35)=TRUE,34,IF(EXACT(M70,$A$36)=TRUE,35,IF(EXACT(M70,$A$37)=TRUE,36,IF(EXACT(M70,$A$38)=TRUE,37,IF(EXACT(M70,$A$39)=TRUE,38,IF(EXACT(M70,$A$40)=TRUE,39,IF(EXACT(M70,$A$41)=TRUE,40,IF(EXACT(M70,$A$42)=TRUE,41,IF(EXACT(M70,$A$43)=TRUE,42,IF(EXACT(M70,$A$44)=TRUE,43,IF(EXACT(M70,$A$45)=TRUE,44,IF(EXACT(M70,$A$46)=TRUE,45,IF(EXACT(M70,$A$47)=TRUE,46,IF(EXACT(M70,$A$48)=TRUE,47,IF(EXACT(M70,$A$49)=TRUE,48,IF(EXACT(M70,$A$50)=TRUE,49,IF(EXACT(M70,$A$51)=TRUE,50,IF(EXACT(M70,$A$52)=TRUE,51,IF(EXACT(M70,$A$53)=TRUE,52,IF(EXACT(M70,$A$54)=TRUE,53,IF(EXACT(M70,$A$55)=TRUE,54,IF(EXACT(M70,$A$56)=TRUE,55,IF(EXACT(M70,$A$57)=TRUE,56,IF(EXACT(M70,$A$58)=TRUE,57,IF(EXACT(M70,$A$59)=TRUE,58,IF(EXACT(M70,$A$60)=TRUE,59,IF(EXACT(M70,$A$61)=TRUE,60,IF(EXACT(M70,$A$62)=TRUE,61))))))))))))))))))))))))))))))))))))))))))))))))))))))))))))))*61^$L70</f>
        <v>37210</v>
      </c>
      <c r="Y70" t="str" cm="1">
        <f t="array" ref="Y70">IF($F70="砲玉",MIN(($G70-Z:Z)^2+($H70-AA:AA)^2+($I70-AB:AB)^2)*X$8+MIN((($H$2-$H70)+AC:AC)^2+(($I$2-$I70)+AD:AD)^2)*X$10+1000*X$18,"")</f>
        <v/>
      </c>
      <c r="AF70" t="str" cm="1">
        <f t="array" ref="AF70">IF($F70="薙玉",MIN(($G70-AG:AG)^2+($H70-AH:AH)^2+($I70-AI:AI)^2)*AE$8+MIN((($H$2-$H70)+AJ:AJ)^2+(($I$2-$I70)+AK:AK)^2)*AE$10+1000*AE$18,"")</f>
        <v/>
      </c>
      <c r="AM70" t="str" cm="1">
        <f t="array" ref="AM70">IF($F70="壁玉",MIN(($G70-AN:AN)^2+($H70-AO:AO)^2+($I70-AP:AP)^2)*AL$8+MIN((($H$2-$H70)+AQ:AQ)^2+(($I$2-$I70)+AR:AR)^2)*AL$10+1000*AL$18,"")</f>
        <v/>
      </c>
      <c r="AT70" t="str" cm="1">
        <f t="array" ref="AT70">IF($F70="弩玉",MIN(($G70-AU:AU)^2+($H70-AV:AV)^2+($I70-AW:AW)^2)*AS$8+MIN((($H$2-$H70)+AX:AX)^2+(($I$2-$I70)+AY:AY)^2)*AS$10+1000*AS$18,"")</f>
        <v/>
      </c>
      <c r="BA70" t="str" cm="1">
        <f t="array" ref="BA70">IF($F70="ジェット",MIN(($G70-BB:BB)^2+($H70-BC:BC)^2+($I70-BD:BD)^2)*AZ$8+MIN((($H$2-$H70)+BE:BE)^2+(($I$2-$I70)+BF:BF)^2)*AZ$10+1000*AZ$18,"")</f>
        <v/>
      </c>
      <c r="BH70" t="str" cm="1">
        <f t="array" ref="BH70">IF($F70="導玉",MIN(($G70-BI:BI)^2+($H70-BJ:BJ)^2+($I70-BK:BK)^2)*BG$8+MIN((($H$2-$H70)+BL:BL)^2+(($I$2-$I70)+BM:BM)^2)*BG$10+1000*BG$18,"")</f>
        <v/>
      </c>
      <c r="BO70" t="str" cm="1">
        <f t="array" ref="BO70">IF($F70="木壁",MIN(($G70-BP:BP)^2+($H70-BQ:BQ)^2+($I70-BR:BR)^2)*BN$8+MIN((($H$2-$H70)+BS:BS)^2+(($I$2-$I70)+BT:BT)^2)*BN$10+1000*BN$18,"")</f>
        <v/>
      </c>
      <c r="BV70" t="str" cm="1">
        <f t="array" ref="BV70">IF($F70="遠壁",MIN(($G70-BW:BW)^2+($H70-BX:BX)^2+($I70-BY:BY)^2)*BU$8+MIN((($H$2-$H70)+BZ:BZ)^2+(($I$2-$I70)+CA:CA)^2)*BU$10+1000*BU$18,"")</f>
        <v/>
      </c>
      <c r="CC70" t="str" cm="1">
        <f t="array" ref="CC70">IF($F70="魔玉",MIN(($G70-CD:CD)^2+($H70-CE:CE)^2+($I70-CF:CF)^2)*CB$8+MIN((($H$2-$H70)+CG:CG)^2+(($I$2-$I70)+CH:CH)^2)*CB$10+1000*CB$18,"")</f>
        <v/>
      </c>
      <c r="CJ70" t="str" cm="1">
        <f t="array" ref="CJ70">IF($F70="核玉",MIN(($G70-CK:CK)^2+($H70-CL:CL)^2+($I70-CM:CM)^2)*CI$8+MIN((($H$2-$H70)+CN:CN)^2+(($I$2-$I70)+CO:CO)^2)*CI$10+1000*CI$18,"")</f>
        <v/>
      </c>
      <c r="CQ70" t="str" cm="1">
        <f t="array" ref="CQ70">IF($F70="癒玉",MIN(($G70-CR:CR)^2+($H70-CS:CS)^2+($I70-CT:CT)^2)*CP$8+MIN((($H$2-$H70)+CU:CU)^2+(($I$2-$I70)+CV:CV)^2)*CP$10+1000*CP$18,"")</f>
        <v/>
      </c>
      <c r="CX70" t="str" cm="1">
        <f t="array" ref="CX70">IF($F70="盾玉",MIN(($G70-CY:CY)^2+($H70-CZ:CZ)^2+($I70-DA:DA)^2)*CW$8+MIN((($H$2-$H70)+DB:DB)^2+(($I$2-$I70)+DC:DC)^2)*CW$10+1000*CW$18,"")</f>
        <v/>
      </c>
      <c r="DE70" t="str" cm="1">
        <f t="array" ref="DE70">IF($F70="射玉",MIN(($G70-DF:DF)^2+($H70-DG:DG)^2+($I70-DH:DH)^2)*DD$8+MIN((($H$2-$H70)+DI:DI)^2+(($I$2-$I70)+DJ:DJ)^2)*DD$10+1000*DD$18,"")</f>
        <v/>
      </c>
      <c r="DL70" t="str" cm="1">
        <f t="array" ref="DL70">IF($F70="近壁",MIN(($G70-DM:DM)^2+($H70-DN:DN)^2+($I70-DO:DO)^2)*DK$8+MIN((($H$2-$H70)+DP:DP)^2+(($I$2-$I70)+DQ:DQ)^2)*DK$10+1000*DK$18,"")</f>
        <v/>
      </c>
      <c r="DS70" t="str" cm="1">
        <f t="array" ref="DS70">IF($F70="忍玉",MIN(($G70-DT:DT)^2+($H70-DU:DU)^2+($I70-DV:DV)^2)*DR$8+MIN((($H$2-$H70)+DW:DW)^2+(($I$2-$I70)+DX:DX)^2)*DR$10+1000*DR$18,"")</f>
        <v/>
      </c>
      <c r="DZ70" t="str" cm="1">
        <f t="array" ref="DZ70">IF($F70="界玉",MIN(($G70-EA:EA)^2+($H70-EB:EB)^2+($I70-EC:EC)^2)*DY$8+MIN((($H$2-$H70)+ED:ED)^2+(($I$2-$I70)+EE:EE)^2)*DY$10+1000*DY$18,"")</f>
        <v/>
      </c>
      <c r="EG70" t="str" cm="1">
        <f t="array" ref="EG70">IF($F70="戦玉",MIN(($G70-EH:EH)^2+($H70-EI:EI)^2+($I70-EJ:EJ)^2)*EF$8+MIN((($H$2-$H70)+EK:EK)^2+(($I$2-$I70)+EL:EL)^2)*EF$10+1000*EF$18,"")</f>
        <v/>
      </c>
      <c r="EN70" t="str" cm="1">
        <f t="array" ref="EN70">IF($F70="弓玉",MIN(($G70-EO:EO)^2+($H70-EP:EP)^2+($I70-EQ:EQ)^2)*EM$8+MIN((($H$2-$H70)+ER:ER)^2+(($I$2-$I70)+ES:ES)^2)*EM$10+1000*EM$18,"")</f>
        <v/>
      </c>
      <c r="EU70" t="str" cm="1">
        <f t="array" ref="EU70">IF($F70="散玉",MIN(($G70-EV:EV)^2+($H70-EW:EW)^2+($I70-EX:EX)^2)*ET$8+MIN((($H$2-$H70)+EY:EY)^2+(($I$2-$I70)+EZ:EZ)^2)*ET$10+1000*ET$18,"")</f>
        <v/>
      </c>
      <c r="FB70" t="str" cm="1">
        <f t="array" ref="FB70">IF($F70="的玉",MIN(($G70-FC:FC)^2+($H70-FD:FD)^2+($I70-FE:FE)^2)*FA$8+MIN((($H$2-$H70)+FF:FF)^2+(($I$2-$I70)+FG:FG)^2)*FA$10+1000*FA$18,"")</f>
        <v/>
      </c>
      <c r="FI70" t="str" cm="1">
        <f t="array" ref="FI70">IF($F70="撃玉",MIN(($G70-FJ:FJ)^2+($H70-FK:FK)^2+($I70-FL:FL)^2)*FH$8+MIN((($H$2-$H70)+FM:FM)^2+(($I$2-$I70)+FN:FN)^2)*FH$10+1000*FH$18,"")</f>
        <v/>
      </c>
      <c r="FP70" t="str" cm="1">
        <f t="array" ref="FP70">IF($F70="槍玉",MIN(($G70-FQ:FQ)^2+($H70-FR:FR)^2+($I70-FS:FS)^2)*FO$8+MIN((($H$2-$H70)+FT:FT)^2+(($I$2-$I70)+FU:FU)^2)*FO$10+1000*FO$18,"")</f>
        <v/>
      </c>
      <c r="FW70" t="str" cm="1">
        <f t="array" ref="FW70">IF($F70="査玉",MIN(($G70-FX:FX)^2+($H70-FY:FY)^2+($I70-FZ:FZ)^2)*FV$8+MIN((($H$2-$H70)+GA:GA)^2+(($I$2-$I70)+GB:GB)^2)*FV$10+1000*FV$18,"")</f>
        <v/>
      </c>
      <c r="GD70" t="str" cm="1">
        <f t="array" ref="GD70">IF($F70="タゲ壁",MIN(($G70-GE:GE)^2+($H70-GF:GF)^2+($I70-GG:GG)^2)*GC$8+MIN((($H$2-$H70)+GH:GH)^2+(($I$2-$I70)+GI:GI)^2)*GC$10+1000*GC$18,"")</f>
        <v/>
      </c>
      <c r="GK70" t="str" cm="1">
        <f t="array" ref="GK70">IF($F70="迎玉",MIN(($G70-GL:GL)^2+($H70-GM:GM)^2+($I70-GN:GN)^2)*GJ$8+MIN((($H$2-$H70)+GO:GO)^2+(($I$2-$I70)+GP:GP)^2)*GJ$10+1000*GJ$18,"")</f>
        <v/>
      </c>
      <c r="GR70" t="str" cm="1">
        <f t="array" ref="GR70">IF($F70="紙壁",MIN(($G70-GS:GS)^2+($H70-GT:GT)^2+($I70-GU:GU)^2)*GQ$8+MIN((($H$2-$H70)+GV:GV)^2+(($I$2-$I70)+GW:GW)^2)*GQ$10+1000*GQ$18,"")</f>
        <v/>
      </c>
      <c r="GY70" t="str" cm="1">
        <f t="array" ref="GY70">IF($F70="聖玉",MIN(($G70-GZ:GZ)^2+($H70-HA:HA)^2+($I70-HB:HB)^2)*GX$8+MIN((($H$2-$H70)+HC:HC)^2+(($I$2-$I70)+HD:HD)^2)*GX$10+1000*GX$18,"")</f>
        <v/>
      </c>
      <c r="HF70" t="str" cm="1">
        <f t="array" ref="HF70">IF($F70="ターボ",MIN(($G70-HG:HG)^2+($H70-HH:HH)^2+($I70-HI:HI)^2)*HE$8+MIN((($H$2-$H70)+HJ:HJ)^2+(($I$2-$I70)+HK:HK)^2)*HE$10+10000,"")</f>
        <v/>
      </c>
      <c r="HM70" t="str" cm="1">
        <f t="array" ref="HM70">IF($F70="采玉",MIN(($G70-HN:HN)^2+($H70-HO:HO)^2+($I70-HP:HP)^2)*HL$8+MIN((($H$2-$H70)+HQ:HQ)^2+(($I$2-$I70)+HR:HR)^2)*HL$10+1000*HL$18,"")</f>
        <v/>
      </c>
      <c r="HT70" t="str" cm="1">
        <f t="array" ref="HT70">IF($F70="繕玉",MIN(($G70-HU:HU)^2+($H70-HV:HV)^2+($I70-HW:HW)^2)*HS$8+MIN((($H$2-$H70)+HX:HX)^2+(($I$2-$I70)+HY:HY)^2)*HS$10+1000*HS$18,"")</f>
        <v/>
      </c>
      <c r="IA70" t="str" cm="1">
        <f t="array" ref="IA70">IF($F70="贄玉",MIN(($G70-IB:IB)^2+($H70-IC:IC)^2+($I70-ID:ID)^2)*HZ$8+MIN((($H$2-$H70)+IE:IE)^2+(($I$2-$I70)+IF:IF)^2)*HZ$10+1000*HZ$18,"")</f>
        <v/>
      </c>
      <c r="IH70" t="str" cm="1">
        <f t="array" ref="IH70">IF($F70="弾玉",MIN(($G70-II:II)^2+($H70-IJ:IJ)^2+($I70-IK:IK)^2)*IG$8+MIN((($H$2-$H70)+IL:IL)^2+(($I$2-$I70)+IM:IM)^2)*IG$10+1000*IG$18,"")</f>
        <v/>
      </c>
      <c r="IO70" t="str" cm="1">
        <f t="array" ref="IO70">IF($F70="石壁",MIN(($G70-IP:IP)^2+($H70-IQ:IQ)^2+($I70-IR:IR)^2)*IN$8+MIN((($H$2-$H70)+IS:IS)^2+(($I$2-$I70)+IT:IT)^2)*IN$10+1000*IN$18,"")</f>
        <v/>
      </c>
    </row>
    <row r="71" spans="6:249" x14ac:dyDescent="0.55000000000000004">
      <c r="F71" s="1" t="b" cm="1">
        <f t="array" ref="F71">INDEX(N:N,ROW()*6-11)</f>
        <v>0</v>
      </c>
      <c r="G71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71" s="1">
        <f>ROUND((RIGHT((SUM(INDEX($N:$N,ROW()*6-10):INDEX($N:$N,ROW()*6-6))-16020),6)-RIGHT((SUM(INDEX($N:$N,ROW()*6-10):INDEX($N:$N,ROW()*6-6))-16020),3))/1000,3)</f>
        <v>-16.04</v>
      </c>
      <c r="I71" s="1">
        <f>ROUND((RIGHT((SUM(INDEX($N:$N,ROW()*6-10):INDEX($N:$N,ROW()*6-6))-16020),3)),3)</f>
        <v>20</v>
      </c>
      <c r="K71">
        <v>71</v>
      </c>
      <c r="L71">
        <f t="shared" si="3"/>
        <v>1</v>
      </c>
      <c r="M71" t="str">
        <f t="shared" si="2"/>
        <v>z</v>
      </c>
      <c r="N71">
        <f>IF(EXACT(M71,$A$1)=TRUE,0,IF(EXACT(M71,$A$2)=TRUE,1,IF(EXACT(M71,$A$3)=TRUE,2,IF(EXACT(M71,$A$4)=TRUE,3,IF(EXACT(M71,$A$5)=TRUE,4,IF(EXACT(M71,$A$6)=TRUE,5,IF(EXACT(M71,$A$7)=TRUE,6,IF(EXACT(M71,$A$8)=TRUE,7,IF(EXACT(M71,$A$9)=TRUE,8,IF(EXACT(M71,$A$10)=TRUE,9,IF(EXACT(M71,$A$11)=TRUE,10,IF(EXACT(M71,$A$12)=TRUE,11,IF(EXACT(M71,$A$13)=TRUE,12,IF(EXACT(M71,$A$14)=TRUE,13,IF(EXACT(M71,$A$15)=TRUE,14,IF(EXACT(M71,$A$16)=TRUE,15,IF(EXACT(M71,$A$17)=TRUE,16,IF(EXACT(M71,$A$18)=TRUE,17,IF(EXACT(M71,$A$19)=TRUE,18,IF(EXACT(M71,$A$20)=TRUE,19,IF(EXACT(M71,$A$21)=TRUE,20,IF(EXACT(M71,$A$22)=TRUE,21,IF(EXACT(M71,$A$23)=TRUE,22,IF(EXACT(M71,$A$24)=TRUE,23,IF(EXACT(M71,$A$25)=TRUE,24,IF(EXACT(M71,$A$26)=TRUE,25,IF(EXACT(M71,$A$27)=TRUE,26,IF(EXACT(M71,$A$28)=TRUE,27,IF(EXACT(M71,$A$29)=TRUE,28,IF(EXACT(M71,$A$30)=TRUE,29,IF(EXACT(M71,$A$31)=TRUE,30,IF(EXACT(M71,$A$32)=TRUE,31,IF(EXACT(M71,$A$33)=TRUE,32,IF(EXACT(M71,$A$34)=TRUE,33,IF(EXACT(M71,$A$35)=TRUE,34,IF(EXACT(M71,$A$36)=TRUE,35,IF(EXACT(M71,$A$37)=TRUE,36,IF(EXACT(M71,$A$38)=TRUE,37,IF(EXACT(M71,$A$39)=TRUE,38,IF(EXACT(M71,$A$40)=TRUE,39,IF(EXACT(M71,$A$41)=TRUE,40,IF(EXACT(M71,$A$42)=TRUE,41,IF(EXACT(M71,$A$43)=TRUE,42,IF(EXACT(M71,$A$44)=TRUE,43,IF(EXACT(M71,$A$45)=TRUE,44,IF(EXACT(M71,$A$46)=TRUE,45,IF(EXACT(M71,$A$47)=TRUE,46,IF(EXACT(M71,$A$48)=TRUE,47,IF(EXACT(M71,$A$49)=TRUE,48,IF(EXACT(M71,$A$50)=TRUE,49,IF(EXACT(M71,$A$51)=TRUE,50,IF(EXACT(M71,$A$52)=TRUE,51,IF(EXACT(M71,$A$53)=TRUE,52,IF(EXACT(M71,$A$54)=TRUE,53,IF(EXACT(M71,$A$55)=TRUE,54,IF(EXACT(M71,$A$56)=TRUE,55,IF(EXACT(M71,$A$57)=TRUE,56,IF(EXACT(M71,$A$58)=TRUE,57,IF(EXACT(M71,$A$59)=TRUE,58,IF(EXACT(M71,$A$60)=TRUE,59,IF(EXACT(M71,$A$61)=TRUE,60,IF(EXACT(M71,$A$62)=TRUE,61))))))))))))))))))))))))))))))))))))))))))))))))))))))))))))))*61^$L71</f>
        <v>2135</v>
      </c>
      <c r="Y71" t="str" cm="1">
        <f t="array" ref="Y71">IF($F71="砲玉",MIN(($G71-Z:Z)^2+($H71-AA:AA)^2+($I71-AB:AB)^2)*X$8+MIN((($H$2-$H71)+AC:AC)^2+(($I$2-$I71)+AD:AD)^2)*X$10+1000*X$18,"")</f>
        <v/>
      </c>
      <c r="AF71" t="str" cm="1">
        <f t="array" ref="AF71">IF($F71="薙玉",MIN(($G71-AG:AG)^2+($H71-AH:AH)^2+($I71-AI:AI)^2)*AE$8+MIN((($H$2-$H71)+AJ:AJ)^2+(($I$2-$I71)+AK:AK)^2)*AE$10+1000*AE$18,"")</f>
        <v/>
      </c>
      <c r="AM71" t="str" cm="1">
        <f t="array" ref="AM71">IF($F71="壁玉",MIN(($G71-AN:AN)^2+($H71-AO:AO)^2+($I71-AP:AP)^2)*AL$8+MIN((($H$2-$H71)+AQ:AQ)^2+(($I$2-$I71)+AR:AR)^2)*AL$10+1000*AL$18,"")</f>
        <v/>
      </c>
      <c r="AT71" t="str" cm="1">
        <f t="array" ref="AT71">IF($F71="弩玉",MIN(($G71-AU:AU)^2+($H71-AV:AV)^2+($I71-AW:AW)^2)*AS$8+MIN((($H$2-$H71)+AX:AX)^2+(($I$2-$I71)+AY:AY)^2)*AS$10+1000*AS$18,"")</f>
        <v/>
      </c>
      <c r="BA71" t="str" cm="1">
        <f t="array" ref="BA71">IF($F71="ジェット",MIN(($G71-BB:BB)^2+($H71-BC:BC)^2+($I71-BD:BD)^2)*AZ$8+MIN((($H$2-$H71)+BE:BE)^2+(($I$2-$I71)+BF:BF)^2)*AZ$10+1000*AZ$18,"")</f>
        <v/>
      </c>
      <c r="BH71" t="str" cm="1">
        <f t="array" ref="BH71">IF($F71="導玉",MIN(($G71-BI:BI)^2+($H71-BJ:BJ)^2+($I71-BK:BK)^2)*BG$8+MIN((($H$2-$H71)+BL:BL)^2+(($I$2-$I71)+BM:BM)^2)*BG$10+1000*BG$18,"")</f>
        <v/>
      </c>
      <c r="BO71" t="str" cm="1">
        <f t="array" ref="BO71">IF($F71="木壁",MIN(($G71-BP:BP)^2+($H71-BQ:BQ)^2+($I71-BR:BR)^2)*BN$8+MIN((($H$2-$H71)+BS:BS)^2+(($I$2-$I71)+BT:BT)^2)*BN$10+1000*BN$18,"")</f>
        <v/>
      </c>
      <c r="BV71" t="str" cm="1">
        <f t="array" ref="BV71">IF($F71="遠壁",MIN(($G71-BW:BW)^2+($H71-BX:BX)^2+($I71-BY:BY)^2)*BU$8+MIN((($H$2-$H71)+BZ:BZ)^2+(($I$2-$I71)+CA:CA)^2)*BU$10+1000*BU$18,"")</f>
        <v/>
      </c>
      <c r="CC71" t="str" cm="1">
        <f t="array" ref="CC71">IF($F71="魔玉",MIN(($G71-CD:CD)^2+($H71-CE:CE)^2+($I71-CF:CF)^2)*CB$8+MIN((($H$2-$H71)+CG:CG)^2+(($I$2-$I71)+CH:CH)^2)*CB$10+1000*CB$18,"")</f>
        <v/>
      </c>
      <c r="CJ71" t="str" cm="1">
        <f t="array" ref="CJ71">IF($F71="核玉",MIN(($G71-CK:CK)^2+($H71-CL:CL)^2+($I71-CM:CM)^2)*CI$8+MIN((($H$2-$H71)+CN:CN)^2+(($I$2-$I71)+CO:CO)^2)*CI$10+1000*CI$18,"")</f>
        <v/>
      </c>
      <c r="CQ71" t="str" cm="1">
        <f t="array" ref="CQ71">IF($F71="癒玉",MIN(($G71-CR:CR)^2+($H71-CS:CS)^2+($I71-CT:CT)^2)*CP$8+MIN((($H$2-$H71)+CU:CU)^2+(($I$2-$I71)+CV:CV)^2)*CP$10+1000*CP$18,"")</f>
        <v/>
      </c>
      <c r="CX71" t="str" cm="1">
        <f t="array" ref="CX71">IF($F71="盾玉",MIN(($G71-CY:CY)^2+($H71-CZ:CZ)^2+($I71-DA:DA)^2)*CW$8+MIN((($H$2-$H71)+DB:DB)^2+(($I$2-$I71)+DC:DC)^2)*CW$10+1000*CW$18,"")</f>
        <v/>
      </c>
      <c r="DE71" t="str" cm="1">
        <f t="array" ref="DE71">IF($F71="射玉",MIN(($G71-DF:DF)^2+($H71-DG:DG)^2+($I71-DH:DH)^2)*DD$8+MIN((($H$2-$H71)+DI:DI)^2+(($I$2-$I71)+DJ:DJ)^2)*DD$10+1000*DD$18,"")</f>
        <v/>
      </c>
      <c r="DL71" t="str" cm="1">
        <f t="array" ref="DL71">IF($F71="近壁",MIN(($G71-DM:DM)^2+($H71-DN:DN)^2+($I71-DO:DO)^2)*DK$8+MIN((($H$2-$H71)+DP:DP)^2+(($I$2-$I71)+DQ:DQ)^2)*DK$10+1000*DK$18,"")</f>
        <v/>
      </c>
      <c r="DS71" t="str" cm="1">
        <f t="array" ref="DS71">IF($F71="忍玉",MIN(($G71-DT:DT)^2+($H71-DU:DU)^2+($I71-DV:DV)^2)*DR$8+MIN((($H$2-$H71)+DW:DW)^2+(($I$2-$I71)+DX:DX)^2)*DR$10+1000*DR$18,"")</f>
        <v/>
      </c>
      <c r="DZ71" t="str" cm="1">
        <f t="array" ref="DZ71">IF($F71="界玉",MIN(($G71-EA:EA)^2+($H71-EB:EB)^2+($I71-EC:EC)^2)*DY$8+MIN((($H$2-$H71)+ED:ED)^2+(($I$2-$I71)+EE:EE)^2)*DY$10+1000*DY$18,"")</f>
        <v/>
      </c>
      <c r="EG71" t="str" cm="1">
        <f t="array" ref="EG71">IF($F71="戦玉",MIN(($G71-EH:EH)^2+($H71-EI:EI)^2+($I71-EJ:EJ)^2)*EF$8+MIN((($H$2-$H71)+EK:EK)^2+(($I$2-$I71)+EL:EL)^2)*EF$10+1000*EF$18,"")</f>
        <v/>
      </c>
      <c r="EN71" t="str" cm="1">
        <f t="array" ref="EN71">IF($F71="弓玉",MIN(($G71-EO:EO)^2+($H71-EP:EP)^2+($I71-EQ:EQ)^2)*EM$8+MIN((($H$2-$H71)+ER:ER)^2+(($I$2-$I71)+ES:ES)^2)*EM$10+1000*EM$18,"")</f>
        <v/>
      </c>
      <c r="EU71" t="str" cm="1">
        <f t="array" ref="EU71">IF($F71="散玉",MIN(($G71-EV:EV)^2+($H71-EW:EW)^2+($I71-EX:EX)^2)*ET$8+MIN((($H$2-$H71)+EY:EY)^2+(($I$2-$I71)+EZ:EZ)^2)*ET$10+1000*ET$18,"")</f>
        <v/>
      </c>
      <c r="FB71" t="str" cm="1">
        <f t="array" ref="FB71">IF($F71="的玉",MIN(($G71-FC:FC)^2+($H71-FD:FD)^2+($I71-FE:FE)^2)*FA$8+MIN((($H$2-$H71)+FF:FF)^2+(($I$2-$I71)+FG:FG)^2)*FA$10+1000*FA$18,"")</f>
        <v/>
      </c>
      <c r="FI71" t="str" cm="1">
        <f t="array" ref="FI71">IF($F71="撃玉",MIN(($G71-FJ:FJ)^2+($H71-FK:FK)^2+($I71-FL:FL)^2)*FH$8+MIN((($H$2-$H71)+FM:FM)^2+(($I$2-$I71)+FN:FN)^2)*FH$10+1000*FH$18,"")</f>
        <v/>
      </c>
      <c r="FP71" t="str" cm="1">
        <f t="array" ref="FP71">IF($F71="槍玉",MIN(($G71-FQ:FQ)^2+($H71-FR:FR)^2+($I71-FS:FS)^2)*FO$8+MIN((($H$2-$H71)+FT:FT)^2+(($I$2-$I71)+FU:FU)^2)*FO$10+1000*FO$18,"")</f>
        <v/>
      </c>
      <c r="FW71" t="str" cm="1">
        <f t="array" ref="FW71">IF($F71="査玉",MIN(($G71-FX:FX)^2+($H71-FY:FY)^2+($I71-FZ:FZ)^2)*FV$8+MIN((($H$2-$H71)+GA:GA)^2+(($I$2-$I71)+GB:GB)^2)*FV$10+1000*FV$18,"")</f>
        <v/>
      </c>
      <c r="GD71" t="str" cm="1">
        <f t="array" ref="GD71">IF($F71="タゲ壁",MIN(($G71-GE:GE)^2+($H71-GF:GF)^2+($I71-GG:GG)^2)*GC$8+MIN((($H$2-$H71)+GH:GH)^2+(($I$2-$I71)+GI:GI)^2)*GC$10+1000*GC$18,"")</f>
        <v/>
      </c>
      <c r="GK71" t="str" cm="1">
        <f t="array" ref="GK71">IF($F71="迎玉",MIN(($G71-GL:GL)^2+($H71-GM:GM)^2+($I71-GN:GN)^2)*GJ$8+MIN((($H$2-$H71)+GO:GO)^2+(($I$2-$I71)+GP:GP)^2)*GJ$10+1000*GJ$18,"")</f>
        <v/>
      </c>
      <c r="GR71" t="str" cm="1">
        <f t="array" ref="GR71">IF($F71="紙壁",MIN(($G71-GS:GS)^2+($H71-GT:GT)^2+($I71-GU:GU)^2)*GQ$8+MIN((($H$2-$H71)+GV:GV)^2+(($I$2-$I71)+GW:GW)^2)*GQ$10+1000*GQ$18,"")</f>
        <v/>
      </c>
      <c r="GY71" t="str" cm="1">
        <f t="array" ref="GY71">IF($F71="聖玉",MIN(($G71-GZ:GZ)^2+($H71-HA:HA)^2+($I71-HB:HB)^2)*GX$8+MIN((($H$2-$H71)+HC:HC)^2+(($I$2-$I71)+HD:HD)^2)*GX$10+1000*GX$18,"")</f>
        <v/>
      </c>
      <c r="HF71" t="str" cm="1">
        <f t="array" ref="HF71">IF($F71="ターボ",MIN(($G71-HG:HG)^2+($H71-HH:HH)^2+($I71-HI:HI)^2)*HE$8+MIN((($H$2-$H71)+HJ:HJ)^2+(($I$2-$I71)+HK:HK)^2)*HE$10+10000,"")</f>
        <v/>
      </c>
      <c r="HM71" t="str" cm="1">
        <f t="array" ref="HM71">IF($F71="采玉",MIN(($G71-HN:HN)^2+($H71-HO:HO)^2+($I71-HP:HP)^2)*HL$8+MIN((($H$2-$H71)+HQ:HQ)^2+(($I$2-$I71)+HR:HR)^2)*HL$10+1000*HL$18,"")</f>
        <v/>
      </c>
      <c r="HT71" t="str" cm="1">
        <f t="array" ref="HT71">IF($F71="繕玉",MIN(($G71-HU:HU)^2+($H71-HV:HV)^2+($I71-HW:HW)^2)*HS$8+MIN((($H$2-$H71)+HX:HX)^2+(($I$2-$I71)+HY:HY)^2)*HS$10+1000*HS$18,"")</f>
        <v/>
      </c>
      <c r="IA71" t="str" cm="1">
        <f t="array" ref="IA71">IF($F71="贄玉",MIN(($G71-IB:IB)^2+($H71-IC:IC)^2+($I71-ID:ID)^2)*HZ$8+MIN((($H$2-$H71)+IE:IE)^2+(($I$2-$I71)+IF:IF)^2)*HZ$10+1000*HZ$18,"")</f>
        <v/>
      </c>
      <c r="IH71" t="str" cm="1">
        <f t="array" ref="IH71">IF($F71="弾玉",MIN(($G71-II:II)^2+($H71-IJ:IJ)^2+($I71-IK:IK)^2)*IG$8+MIN((($H$2-$H71)+IL:IL)^2+(($I$2-$I71)+IM:IM)^2)*IG$10+1000*IG$18,"")</f>
        <v/>
      </c>
      <c r="IO71" t="str" cm="1">
        <f t="array" ref="IO71">IF($F71="石壁",MIN(($G71-IP:IP)^2+($H71-IQ:IQ)^2+($I71-IR:IR)^2)*IN$8+MIN((($H$2-$H71)+IS:IS)^2+(($I$2-$I71)+IT:IT)^2)*IN$10+1000*IN$18,"")</f>
        <v/>
      </c>
    </row>
    <row r="72" spans="6:249" x14ac:dyDescent="0.55000000000000004">
      <c r="F72" s="1" t="b" cm="1">
        <f t="array" ref="F72">INDEX(N:N,ROW()*6-11)</f>
        <v>0</v>
      </c>
      <c r="G72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72" s="1">
        <f>ROUND((RIGHT((SUM(INDEX($N:$N,ROW()*6-10):INDEX($N:$N,ROW()*6-6))-16020),6)-RIGHT((SUM(INDEX($N:$N,ROW()*6-10):INDEX($N:$N,ROW()*6-6))-16020),3))/1000,3)</f>
        <v>-16.04</v>
      </c>
      <c r="I72" s="1">
        <f>ROUND((RIGHT((SUM(INDEX($N:$N,ROW()*6-10):INDEX($N:$N,ROW()*6-6))-16020),3)),3)</f>
        <v>20</v>
      </c>
      <c r="K72">
        <v>72</v>
      </c>
      <c r="L72">
        <f t="shared" si="3"/>
        <v>0</v>
      </c>
      <c r="M72" t="str">
        <f t="shared" si="2"/>
        <v>H</v>
      </c>
      <c r="N72">
        <f>IF(EXACT(M72,$A$1)=TRUE,0,IF(EXACT(M72,$A$2)=TRUE,1,IF(EXACT(M72,$A$3)=TRUE,2,IF(EXACT(M72,$A$4)=TRUE,3,IF(EXACT(M72,$A$5)=TRUE,4,IF(EXACT(M72,$A$6)=TRUE,5,IF(EXACT(M72,$A$7)=TRUE,6,IF(EXACT(M72,$A$8)=TRUE,7,IF(EXACT(M72,$A$9)=TRUE,8,IF(EXACT(M72,$A$10)=TRUE,9,IF(EXACT(M72,$A$11)=TRUE,10,IF(EXACT(M72,$A$12)=TRUE,11,IF(EXACT(M72,$A$13)=TRUE,12,IF(EXACT(M72,$A$14)=TRUE,13,IF(EXACT(M72,$A$15)=TRUE,14,IF(EXACT(M72,$A$16)=TRUE,15,IF(EXACT(M72,$A$17)=TRUE,16,IF(EXACT(M72,$A$18)=TRUE,17,IF(EXACT(M72,$A$19)=TRUE,18,IF(EXACT(M72,$A$20)=TRUE,19,IF(EXACT(M72,$A$21)=TRUE,20,IF(EXACT(M72,$A$22)=TRUE,21,IF(EXACT(M72,$A$23)=TRUE,22,IF(EXACT(M72,$A$24)=TRUE,23,IF(EXACT(M72,$A$25)=TRUE,24,IF(EXACT(M72,$A$26)=TRUE,25,IF(EXACT(M72,$A$27)=TRUE,26,IF(EXACT(M72,$A$28)=TRUE,27,IF(EXACT(M72,$A$29)=TRUE,28,IF(EXACT(M72,$A$30)=TRUE,29,IF(EXACT(M72,$A$31)=TRUE,30,IF(EXACT(M72,$A$32)=TRUE,31,IF(EXACT(M72,$A$33)=TRUE,32,IF(EXACT(M72,$A$34)=TRUE,33,IF(EXACT(M72,$A$35)=TRUE,34,IF(EXACT(M72,$A$36)=TRUE,35,IF(EXACT(M72,$A$37)=TRUE,36,IF(EXACT(M72,$A$38)=TRUE,37,IF(EXACT(M72,$A$39)=TRUE,38,IF(EXACT(M72,$A$40)=TRUE,39,IF(EXACT(M72,$A$41)=TRUE,40,IF(EXACT(M72,$A$42)=TRUE,41,IF(EXACT(M72,$A$43)=TRUE,42,IF(EXACT(M72,$A$44)=TRUE,43,IF(EXACT(M72,$A$45)=TRUE,44,IF(EXACT(M72,$A$46)=TRUE,45,IF(EXACT(M72,$A$47)=TRUE,46,IF(EXACT(M72,$A$48)=TRUE,47,IF(EXACT(M72,$A$49)=TRUE,48,IF(EXACT(M72,$A$50)=TRUE,49,IF(EXACT(M72,$A$51)=TRUE,50,IF(EXACT(M72,$A$52)=TRUE,51,IF(EXACT(M72,$A$53)=TRUE,52,IF(EXACT(M72,$A$54)=TRUE,53,IF(EXACT(M72,$A$55)=TRUE,54,IF(EXACT(M72,$A$56)=TRUE,55,IF(EXACT(M72,$A$57)=TRUE,56,IF(EXACT(M72,$A$58)=TRUE,57,IF(EXACT(M72,$A$59)=TRUE,58,IF(EXACT(M72,$A$60)=TRUE,59,IF(EXACT(M72,$A$61)=TRUE,60,IF(EXACT(M72,$A$62)=TRUE,61))))))))))))))))))))))))))))))))))))))))))))))))))))))))))))))*61^$L72</f>
        <v>43</v>
      </c>
      <c r="Y72" t="str" cm="1">
        <f t="array" ref="Y72">IF($F72="砲玉",MIN(($G72-Z:Z)^2+($H72-AA:AA)^2+($I72-AB:AB)^2)*X$8+MIN((($H$2-$H72)+AC:AC)^2+(($I$2-$I72)+AD:AD)^2)*X$10+1000*X$18,"")</f>
        <v/>
      </c>
      <c r="AF72" t="str" cm="1">
        <f t="array" ref="AF72">IF($F72="薙玉",MIN(($G72-AG:AG)^2+($H72-AH:AH)^2+($I72-AI:AI)^2)*AE$8+MIN((($H$2-$H72)+AJ:AJ)^2+(($I$2-$I72)+AK:AK)^2)*AE$10+1000*AE$18,"")</f>
        <v/>
      </c>
      <c r="AM72" t="str" cm="1">
        <f t="array" ref="AM72">IF($F72="壁玉",MIN(($G72-AN:AN)^2+($H72-AO:AO)^2+($I72-AP:AP)^2)*AL$8+MIN((($H$2-$H72)+AQ:AQ)^2+(($I$2-$I72)+AR:AR)^2)*AL$10+1000*AL$18,"")</f>
        <v/>
      </c>
      <c r="AT72" t="str" cm="1">
        <f t="array" ref="AT72">IF($F72="弩玉",MIN(($G72-AU:AU)^2+($H72-AV:AV)^2+($I72-AW:AW)^2)*AS$8+MIN((($H$2-$H72)+AX:AX)^2+(($I$2-$I72)+AY:AY)^2)*AS$10+1000*AS$18,"")</f>
        <v/>
      </c>
      <c r="BA72" t="str" cm="1">
        <f t="array" ref="BA72">IF($F72="ジェット",MIN(($G72-BB:BB)^2+($H72-BC:BC)^2+($I72-BD:BD)^2)*AZ$8+MIN((($H$2-$H72)+BE:BE)^2+(($I$2-$I72)+BF:BF)^2)*AZ$10+1000*AZ$18,"")</f>
        <v/>
      </c>
      <c r="BH72" t="str" cm="1">
        <f t="array" ref="BH72">IF($F72="導玉",MIN(($G72-BI:BI)^2+($H72-BJ:BJ)^2+($I72-BK:BK)^2)*BG$8+MIN((($H$2-$H72)+BL:BL)^2+(($I$2-$I72)+BM:BM)^2)*BG$10+1000*BG$18,"")</f>
        <v/>
      </c>
      <c r="BO72" t="str" cm="1">
        <f t="array" ref="BO72">IF($F72="木壁",MIN(($G72-BP:BP)^2+($H72-BQ:BQ)^2+($I72-BR:BR)^2)*BN$8+MIN((($H$2-$H72)+BS:BS)^2+(($I$2-$I72)+BT:BT)^2)*BN$10+1000*BN$18,"")</f>
        <v/>
      </c>
      <c r="BV72" t="str" cm="1">
        <f t="array" ref="BV72">IF($F72="遠壁",MIN(($G72-BW:BW)^2+($H72-BX:BX)^2+($I72-BY:BY)^2)*BU$8+MIN((($H$2-$H72)+BZ:BZ)^2+(($I$2-$I72)+CA:CA)^2)*BU$10+1000*BU$18,"")</f>
        <v/>
      </c>
      <c r="CC72" t="str" cm="1">
        <f t="array" ref="CC72">IF($F72="魔玉",MIN(($G72-CD:CD)^2+($H72-CE:CE)^2+($I72-CF:CF)^2)*CB$8+MIN((($H$2-$H72)+CG:CG)^2+(($I$2-$I72)+CH:CH)^2)*CB$10+1000*CB$18,"")</f>
        <v/>
      </c>
      <c r="CJ72" t="str" cm="1">
        <f t="array" ref="CJ72">IF($F72="核玉",MIN(($G72-CK:CK)^2+($H72-CL:CL)^2+($I72-CM:CM)^2)*CI$8+MIN((($H$2-$H72)+CN:CN)^2+(($I$2-$I72)+CO:CO)^2)*CI$10+1000*CI$18,"")</f>
        <v/>
      </c>
      <c r="CQ72" t="str" cm="1">
        <f t="array" ref="CQ72">IF($F72="癒玉",MIN(($G72-CR:CR)^2+($H72-CS:CS)^2+($I72-CT:CT)^2)*CP$8+MIN((($H$2-$H72)+CU:CU)^2+(($I$2-$I72)+CV:CV)^2)*CP$10+1000*CP$18,"")</f>
        <v/>
      </c>
      <c r="CX72" t="str" cm="1">
        <f t="array" ref="CX72">IF($F72="盾玉",MIN(($G72-CY:CY)^2+($H72-CZ:CZ)^2+($I72-DA:DA)^2)*CW$8+MIN((($H$2-$H72)+DB:DB)^2+(($I$2-$I72)+DC:DC)^2)*CW$10+1000*CW$18,"")</f>
        <v/>
      </c>
      <c r="DE72" t="str" cm="1">
        <f t="array" ref="DE72">IF($F72="射玉",MIN(($G72-DF:DF)^2+($H72-DG:DG)^2+($I72-DH:DH)^2)*DD$8+MIN((($H$2-$H72)+DI:DI)^2+(($I$2-$I72)+DJ:DJ)^2)*DD$10+1000*DD$18,"")</f>
        <v/>
      </c>
      <c r="DL72" t="str" cm="1">
        <f t="array" ref="DL72">IF($F72="近壁",MIN(($G72-DM:DM)^2+($H72-DN:DN)^2+($I72-DO:DO)^2)*DK$8+MIN((($H$2-$H72)+DP:DP)^2+(($I$2-$I72)+DQ:DQ)^2)*DK$10+1000*DK$18,"")</f>
        <v/>
      </c>
      <c r="DS72" t="str" cm="1">
        <f t="array" ref="DS72">IF($F72="忍玉",MIN(($G72-DT:DT)^2+($H72-DU:DU)^2+($I72-DV:DV)^2)*DR$8+MIN((($H$2-$H72)+DW:DW)^2+(($I$2-$I72)+DX:DX)^2)*DR$10+1000*DR$18,"")</f>
        <v/>
      </c>
      <c r="DZ72" t="str" cm="1">
        <f t="array" ref="DZ72">IF($F72="界玉",MIN(($G72-EA:EA)^2+($H72-EB:EB)^2+($I72-EC:EC)^2)*DY$8+MIN((($H$2-$H72)+ED:ED)^2+(($I$2-$I72)+EE:EE)^2)*DY$10+1000*DY$18,"")</f>
        <v/>
      </c>
      <c r="EG72" t="str" cm="1">
        <f t="array" ref="EG72">IF($F72="戦玉",MIN(($G72-EH:EH)^2+($H72-EI:EI)^2+($I72-EJ:EJ)^2)*EF$8+MIN((($H$2-$H72)+EK:EK)^2+(($I$2-$I72)+EL:EL)^2)*EF$10+1000*EF$18,"")</f>
        <v/>
      </c>
      <c r="EN72" t="str" cm="1">
        <f t="array" ref="EN72">IF($F72="弓玉",MIN(($G72-EO:EO)^2+($H72-EP:EP)^2+($I72-EQ:EQ)^2)*EM$8+MIN((($H$2-$H72)+ER:ER)^2+(($I$2-$I72)+ES:ES)^2)*EM$10+1000*EM$18,"")</f>
        <v/>
      </c>
      <c r="EU72" t="str" cm="1">
        <f t="array" ref="EU72">IF($F72="散玉",MIN(($G72-EV:EV)^2+($H72-EW:EW)^2+($I72-EX:EX)^2)*ET$8+MIN((($H$2-$H72)+EY:EY)^2+(($I$2-$I72)+EZ:EZ)^2)*ET$10+1000*ET$18,"")</f>
        <v/>
      </c>
      <c r="FB72" t="str" cm="1">
        <f t="array" ref="FB72">IF($F72="的玉",MIN(($G72-FC:FC)^2+($H72-FD:FD)^2+($I72-FE:FE)^2)*FA$8+MIN((($H$2-$H72)+FF:FF)^2+(($I$2-$I72)+FG:FG)^2)*FA$10+1000*FA$18,"")</f>
        <v/>
      </c>
      <c r="FI72" t="str" cm="1">
        <f t="array" ref="FI72">IF($F72="撃玉",MIN(($G72-FJ:FJ)^2+($H72-FK:FK)^2+($I72-FL:FL)^2)*FH$8+MIN((($H$2-$H72)+FM:FM)^2+(($I$2-$I72)+FN:FN)^2)*FH$10+1000*FH$18,"")</f>
        <v/>
      </c>
      <c r="FP72" t="str" cm="1">
        <f t="array" ref="FP72">IF($F72="槍玉",MIN(($G72-FQ:FQ)^2+($H72-FR:FR)^2+($I72-FS:FS)^2)*FO$8+MIN((($H$2-$H72)+FT:FT)^2+(($I$2-$I72)+FU:FU)^2)*FO$10+1000*FO$18,"")</f>
        <v/>
      </c>
      <c r="FW72" t="str" cm="1">
        <f t="array" ref="FW72">IF($F72="査玉",MIN(($G72-FX:FX)^2+($H72-FY:FY)^2+($I72-FZ:FZ)^2)*FV$8+MIN((($H$2-$H72)+GA:GA)^2+(($I$2-$I72)+GB:GB)^2)*FV$10+1000*FV$18,"")</f>
        <v/>
      </c>
      <c r="GD72" t="str" cm="1">
        <f t="array" ref="GD72">IF($F72="タゲ壁",MIN(($G72-GE:GE)^2+($H72-GF:GF)^2+($I72-GG:GG)^2)*GC$8+MIN((($H$2-$H72)+GH:GH)^2+(($I$2-$I72)+GI:GI)^2)*GC$10+1000*GC$18,"")</f>
        <v/>
      </c>
      <c r="GK72" t="str" cm="1">
        <f t="array" ref="GK72">IF($F72="迎玉",MIN(($G72-GL:GL)^2+($H72-GM:GM)^2+($I72-GN:GN)^2)*GJ$8+MIN((($H$2-$H72)+GO:GO)^2+(($I$2-$I72)+GP:GP)^2)*GJ$10+1000*GJ$18,"")</f>
        <v/>
      </c>
      <c r="GR72" t="str" cm="1">
        <f t="array" ref="GR72">IF($F72="紙壁",MIN(($G72-GS:GS)^2+($H72-GT:GT)^2+($I72-GU:GU)^2)*GQ$8+MIN((($H$2-$H72)+GV:GV)^2+(($I$2-$I72)+GW:GW)^2)*GQ$10+1000*GQ$18,"")</f>
        <v/>
      </c>
      <c r="GY72" t="str" cm="1">
        <f t="array" ref="GY72">IF($F72="聖玉",MIN(($G72-GZ:GZ)^2+($H72-HA:HA)^2+($I72-HB:HB)^2)*GX$8+MIN((($H$2-$H72)+HC:HC)^2+(($I$2-$I72)+HD:HD)^2)*GX$10+1000*GX$18,"")</f>
        <v/>
      </c>
      <c r="HF72" t="str" cm="1">
        <f t="array" ref="HF72">IF($F72="ターボ",MIN(($G72-HG:HG)^2+($H72-HH:HH)^2+($I72-HI:HI)^2)*HE$8+MIN((($H$2-$H72)+HJ:HJ)^2+(($I$2-$I72)+HK:HK)^2)*HE$10+10000,"")</f>
        <v/>
      </c>
      <c r="HM72" t="str" cm="1">
        <f t="array" ref="HM72">IF($F72="采玉",MIN(($G72-HN:HN)^2+($H72-HO:HO)^2+($I72-HP:HP)^2)*HL$8+MIN((($H$2-$H72)+HQ:HQ)^2+(($I$2-$I72)+HR:HR)^2)*HL$10+1000*HL$18,"")</f>
        <v/>
      </c>
      <c r="HT72" t="str" cm="1">
        <f t="array" ref="HT72">IF($F72="繕玉",MIN(($G72-HU:HU)^2+($H72-HV:HV)^2+($I72-HW:HW)^2)*HS$8+MIN((($H$2-$H72)+HX:HX)^2+(($I$2-$I72)+HY:HY)^2)*HS$10+1000*HS$18,"")</f>
        <v/>
      </c>
      <c r="IA72" t="str" cm="1">
        <f t="array" ref="IA72">IF($F72="贄玉",MIN(($G72-IB:IB)^2+($H72-IC:IC)^2+($I72-ID:ID)^2)*HZ$8+MIN((($H$2-$H72)+IE:IE)^2+(($I$2-$I72)+IF:IF)^2)*HZ$10+1000*HZ$18,"")</f>
        <v/>
      </c>
      <c r="IH72" t="str" cm="1">
        <f t="array" ref="IH72">IF($F72="弾玉",MIN(($G72-II:II)^2+($H72-IJ:IJ)^2+($I72-IK:IK)^2)*IG$8+MIN((($H$2-$H72)+IL:IL)^2+(($I$2-$I72)+IM:IM)^2)*IG$10+1000*IG$18,"")</f>
        <v/>
      </c>
      <c r="IO72" t="str" cm="1">
        <f t="array" ref="IO72">IF($F72="石壁",MIN(($G72-IP:IP)^2+($H72-IQ:IQ)^2+($I72-IR:IR)^2)*IN$8+MIN((($H$2-$H72)+IS:IS)^2+(($I$2-$I72)+IT:IT)^2)*IN$10+1000*IN$18,"")</f>
        <v/>
      </c>
    </row>
    <row r="73" spans="6:249" x14ac:dyDescent="0.55000000000000004">
      <c r="F73" s="1" t="b" cm="1">
        <f t="array" ref="F73">INDEX(N:N,ROW()*6-11)</f>
        <v>0</v>
      </c>
      <c r="G73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73" s="1">
        <f>ROUND((RIGHT((SUM(INDEX($N:$N,ROW()*6-10):INDEX($N:$N,ROW()*6-6))-16020),6)-RIGHT((SUM(INDEX($N:$N,ROW()*6-10):INDEX($N:$N,ROW()*6-6))-16020),3))/1000,3)</f>
        <v>-16.04</v>
      </c>
      <c r="I73" s="1">
        <f>ROUND((RIGHT((SUM(INDEX($N:$N,ROW()*6-10):INDEX($N:$N,ROW()*6-6))-16020),3)),3)</f>
        <v>20</v>
      </c>
      <c r="K73">
        <v>73</v>
      </c>
      <c r="L73">
        <f t="shared" si="3"/>
        <v>5</v>
      </c>
      <c r="M73" t="str">
        <f t="shared" si="2"/>
        <v>g</v>
      </c>
      <c r="N73" t="str">
        <f>IF(EXACT(M73,$A$1)=TRUE,"コア",IF(EXACT(M73,$A$2)=TRUE,"弓玉",IF(EXACT(M73,$A$3)=TRUE,"銃玉",IF(EXACT(M73,$A$4)=TRUE,"剣玉",IF(EXACT(M73,$A$5)=TRUE,"盾玉",IF(EXACT(M73,$A$6)=TRUE,"爆玉",IF(EXACT(M73,$A$7)=TRUE,"魔玉",IF(EXACT(M73,$A$8)=TRUE,"弩玉",IF(EXACT(M73,$A$9)=TRUE,"槍玉",IF(EXACT(M73,$A$10)=TRUE,"砲玉",IF(EXACT(M73,$A$11)=TRUE,"薙玉",IF(EXACT(M73,$A$12)=TRUE,"跳玉",IF(EXACT(M73,$A$13)=TRUE,"裂玉",IF(EXACT(M73,$A$14)=TRUE,"散玉",IF(EXACT(M73,$A$15)=TRUE,"狙玉",IF(EXACT(M73,$A$16)=TRUE,"浮玉",IF(EXACT(M73,$A$17)=TRUE,"導玉",IF(EXACT(M73,$A$18)=TRUE,"繕玉",IF(EXACT(M73,$A$19)=TRUE,"癒玉",IF(EXACT(M73,$A$20)=TRUE,"壁玉",IF(EXACT(M73,$A$21)=TRUE,"飛玉",IF(EXACT(M73,$A$22)=TRUE,"戦玉",IF(EXACT(M73,$A$23)=TRUE,"機玉",IF(EXACT(M73,$A$24)=TRUE,"変玉",IF(EXACT(M73,$A$25)=TRUE,"界玉",IF(EXACT(M73,$A$26)=TRUE,"木壁",IF(EXACT(M73,$A$27)=TRUE,"石壁",IF(EXACT(M73,$A$28)=TRUE,"紙壁",IF(EXACT(M73,$A$29)=TRUE,"鉄壁",IF(EXACT(M73,$A$30)=TRUE,"ジェット",IF(EXACT(M73,$A$31)=TRUE,"ターボ",IF(EXACT(M73,$A$32)=TRUE,"骨玉",IF(EXACT(M73,$A$33)=TRUE,"撃玉",IF(EXACT(M73,$A$34)=TRUE,"弾玉",IF(EXACT(M73,$A$35)=TRUE,"聖玉",IF(EXACT(M73,$A$36)=TRUE,"忍玉",IF(EXACT(M73,$A$37)=TRUE,"障玉",IF(EXACT(M73,$A$38)=TRUE,"花玉",IF(EXACT(M73,$A$39)=TRUE,"反玉",IF(EXACT(M73,$A$40)=TRUE,"押玉",IF(EXACT(M73,$A$41)=TRUE,"迎玉",IF(EXACT(M73,$A$42)=TRUE,"贄玉",IF(EXACT(M73,$A$43)=TRUE,"的玉",IF(EXACT(M73,$A$44)=TRUE,"墜玉",IF(EXACT(M73,$A$45)=TRUE,"箱玉",IF(EXACT(M73,$A$46)=TRUE,"闇玉",IF(EXACT(M73,$A$47)=TRUE,"旋玉",IF(EXACT(M73,$A$48)=TRUE,"采玉",IF(EXACT(M73,$A$49)=TRUE,"騎玉",IF(EXACT(M73,$A$50)=TRUE,"核玉",IF(EXACT(M73,$A$51)=TRUE,"射玉",IF(EXACT(M73,$A$52)=TRUE,"星玉",IF(EXACT(M73,$A$53)=TRUE,"梱玉",IF(EXACT(M73,$A$54)=TRUE,"貫玉",IF(EXACT(M73,$A$55)=TRUE,"査玉",IF(EXACT(M73,$A$56)=TRUE,"近壁",IF(EXACT(M73,$A$57)=TRUE,"遠壁",IF(EXACT(M73,$A$58)=TRUE,"広壁",IF(EXACT(M73,$A$59)=TRUE,"狭壁",IF(EXACT(M73,$A$60)=TRUE,"タゲ壁",IF(EXACT(M73,$A$61)=TRUE,"エレ壁")))))))))))))))))))))))))))))))))))))))))))))))))))))))))))))</f>
        <v>導玉</v>
      </c>
      <c r="Y73" t="str" cm="1">
        <f t="array" ref="Y73">IF($F73="砲玉",MIN(($G73-Z:Z)^2+($H73-AA:AA)^2+($I73-AB:AB)^2)*X$8+MIN((($H$2-$H73)+AC:AC)^2+(($I$2-$I73)+AD:AD)^2)*X$10+1000*X$18,"")</f>
        <v/>
      </c>
      <c r="AF73" t="str" cm="1">
        <f t="array" ref="AF73">IF($F73="薙玉",MIN(($G73-AG:AG)^2+($H73-AH:AH)^2+($I73-AI:AI)^2)*AE$8+MIN((($H$2-$H73)+AJ:AJ)^2+(($I$2-$I73)+AK:AK)^2)*AE$10+1000*AE$18,"")</f>
        <v/>
      </c>
      <c r="AM73" t="str" cm="1">
        <f t="array" ref="AM73">IF($F73="壁玉",MIN(($G73-AN:AN)^2+($H73-AO:AO)^2+($I73-AP:AP)^2)*AL$8+MIN((($H$2-$H73)+AQ:AQ)^2+(($I$2-$I73)+AR:AR)^2)*AL$10+1000*AL$18,"")</f>
        <v/>
      </c>
      <c r="AT73" t="str" cm="1">
        <f t="array" ref="AT73">IF($F73="弩玉",MIN(($G73-AU:AU)^2+($H73-AV:AV)^2+($I73-AW:AW)^2)*AS$8+MIN((($H$2-$H73)+AX:AX)^2+(($I$2-$I73)+AY:AY)^2)*AS$10+1000*AS$18,"")</f>
        <v/>
      </c>
      <c r="BA73" t="str" cm="1">
        <f t="array" ref="BA73">IF($F73="ジェット",MIN(($G73-BB:BB)^2+($H73-BC:BC)^2+($I73-BD:BD)^2)*AZ$8+MIN((($H$2-$H73)+BE:BE)^2+(($I$2-$I73)+BF:BF)^2)*AZ$10+1000*AZ$18,"")</f>
        <v/>
      </c>
      <c r="BH73" t="str" cm="1">
        <f t="array" ref="BH73">IF($F73="導玉",MIN(($G73-BI:BI)^2+($H73-BJ:BJ)^2+($I73-BK:BK)^2)*BG$8+MIN((($H$2-$H73)+BL:BL)^2+(($I$2-$I73)+BM:BM)^2)*BG$10+1000*BG$18,"")</f>
        <v/>
      </c>
      <c r="BO73" t="str" cm="1">
        <f t="array" ref="BO73">IF($F73="木壁",MIN(($G73-BP:BP)^2+($H73-BQ:BQ)^2+($I73-BR:BR)^2)*BN$8+MIN((($H$2-$H73)+BS:BS)^2+(($I$2-$I73)+BT:BT)^2)*BN$10+1000*BN$18,"")</f>
        <v/>
      </c>
      <c r="BV73" t="str" cm="1">
        <f t="array" ref="BV73">IF($F73="遠壁",MIN(($G73-BW:BW)^2+($H73-BX:BX)^2+($I73-BY:BY)^2)*BU$8+MIN((($H$2-$H73)+BZ:BZ)^2+(($I$2-$I73)+CA:CA)^2)*BU$10+1000*BU$18,"")</f>
        <v/>
      </c>
      <c r="CC73" t="str" cm="1">
        <f t="array" ref="CC73">IF($F73="魔玉",MIN(($G73-CD:CD)^2+($H73-CE:CE)^2+($I73-CF:CF)^2)*CB$8+MIN((($H$2-$H73)+CG:CG)^2+(($I$2-$I73)+CH:CH)^2)*CB$10+1000*CB$18,"")</f>
        <v/>
      </c>
      <c r="CJ73" t="str" cm="1">
        <f t="array" ref="CJ73">IF($F73="核玉",MIN(($G73-CK:CK)^2+($H73-CL:CL)^2+($I73-CM:CM)^2)*CI$8+MIN((($H$2-$H73)+CN:CN)^2+(($I$2-$I73)+CO:CO)^2)*CI$10+1000*CI$18,"")</f>
        <v/>
      </c>
      <c r="CQ73" t="str" cm="1">
        <f t="array" ref="CQ73">IF($F73="癒玉",MIN(($G73-CR:CR)^2+($H73-CS:CS)^2+($I73-CT:CT)^2)*CP$8+MIN((($H$2-$H73)+CU:CU)^2+(($I$2-$I73)+CV:CV)^2)*CP$10+1000*CP$18,"")</f>
        <v/>
      </c>
      <c r="CX73" t="str" cm="1">
        <f t="array" ref="CX73">IF($F73="盾玉",MIN(($G73-CY:CY)^2+($H73-CZ:CZ)^2+($I73-DA:DA)^2)*CW$8+MIN((($H$2-$H73)+DB:DB)^2+(($I$2-$I73)+DC:DC)^2)*CW$10+1000*CW$18,"")</f>
        <v/>
      </c>
      <c r="DE73" t="str" cm="1">
        <f t="array" ref="DE73">IF($F73="射玉",MIN(($G73-DF:DF)^2+($H73-DG:DG)^2+($I73-DH:DH)^2)*DD$8+MIN((($H$2-$H73)+DI:DI)^2+(($I$2-$I73)+DJ:DJ)^2)*DD$10+1000*DD$18,"")</f>
        <v/>
      </c>
      <c r="DL73" t="str" cm="1">
        <f t="array" ref="DL73">IF($F73="近壁",MIN(($G73-DM:DM)^2+($H73-DN:DN)^2+($I73-DO:DO)^2)*DK$8+MIN((($H$2-$H73)+DP:DP)^2+(($I$2-$I73)+DQ:DQ)^2)*DK$10+1000*DK$18,"")</f>
        <v/>
      </c>
      <c r="DS73" t="str" cm="1">
        <f t="array" ref="DS73">IF($F73="忍玉",MIN(($G73-DT:DT)^2+($H73-DU:DU)^2+($I73-DV:DV)^2)*DR$8+MIN((($H$2-$H73)+DW:DW)^2+(($I$2-$I73)+DX:DX)^2)*DR$10+1000*DR$18,"")</f>
        <v/>
      </c>
      <c r="DZ73" t="str" cm="1">
        <f t="array" ref="DZ73">IF($F73="界玉",MIN(($G73-EA:EA)^2+($H73-EB:EB)^2+($I73-EC:EC)^2)*DY$8+MIN((($H$2-$H73)+ED:ED)^2+(($I$2-$I73)+EE:EE)^2)*DY$10+1000*DY$18,"")</f>
        <v/>
      </c>
      <c r="EG73" t="str" cm="1">
        <f t="array" ref="EG73">IF($F73="戦玉",MIN(($G73-EH:EH)^2+($H73-EI:EI)^2+($I73-EJ:EJ)^2)*EF$8+MIN((($H$2-$H73)+EK:EK)^2+(($I$2-$I73)+EL:EL)^2)*EF$10+1000*EF$18,"")</f>
        <v/>
      </c>
      <c r="EN73" t="str" cm="1">
        <f t="array" ref="EN73">IF($F73="弓玉",MIN(($G73-EO:EO)^2+($H73-EP:EP)^2+($I73-EQ:EQ)^2)*EM$8+MIN((($H$2-$H73)+ER:ER)^2+(($I$2-$I73)+ES:ES)^2)*EM$10+1000*EM$18,"")</f>
        <v/>
      </c>
      <c r="EU73" t="str" cm="1">
        <f t="array" ref="EU73">IF($F73="散玉",MIN(($G73-EV:EV)^2+($H73-EW:EW)^2+($I73-EX:EX)^2)*ET$8+MIN((($H$2-$H73)+EY:EY)^2+(($I$2-$I73)+EZ:EZ)^2)*ET$10+1000*ET$18,"")</f>
        <v/>
      </c>
      <c r="FB73" t="str" cm="1">
        <f t="array" ref="FB73">IF($F73="的玉",MIN(($G73-FC:FC)^2+($H73-FD:FD)^2+($I73-FE:FE)^2)*FA$8+MIN((($H$2-$H73)+FF:FF)^2+(($I$2-$I73)+FG:FG)^2)*FA$10+1000*FA$18,"")</f>
        <v/>
      </c>
      <c r="FI73" t="str" cm="1">
        <f t="array" ref="FI73">IF($F73="撃玉",MIN(($G73-FJ:FJ)^2+($H73-FK:FK)^2+($I73-FL:FL)^2)*FH$8+MIN((($H$2-$H73)+FM:FM)^2+(($I$2-$I73)+FN:FN)^2)*FH$10+1000*FH$18,"")</f>
        <v/>
      </c>
      <c r="FP73" t="str" cm="1">
        <f t="array" ref="FP73">IF($F73="槍玉",MIN(($G73-FQ:FQ)^2+($H73-FR:FR)^2+($I73-FS:FS)^2)*FO$8+MIN((($H$2-$H73)+FT:FT)^2+(($I$2-$I73)+FU:FU)^2)*FO$10+1000*FO$18,"")</f>
        <v/>
      </c>
      <c r="FW73" t="str" cm="1">
        <f t="array" ref="FW73">IF($F73="査玉",MIN(($G73-FX:FX)^2+($H73-FY:FY)^2+($I73-FZ:FZ)^2)*FV$8+MIN((($H$2-$H73)+GA:GA)^2+(($I$2-$I73)+GB:GB)^2)*FV$10+1000*FV$18,"")</f>
        <v/>
      </c>
      <c r="GD73" t="str" cm="1">
        <f t="array" ref="GD73">IF($F73="タゲ壁",MIN(($G73-GE:GE)^2+($H73-GF:GF)^2+($I73-GG:GG)^2)*GC$8+MIN((($H$2-$H73)+GH:GH)^2+(($I$2-$I73)+GI:GI)^2)*GC$10+1000*GC$18,"")</f>
        <v/>
      </c>
      <c r="GK73" t="str" cm="1">
        <f t="array" ref="GK73">IF($F73="迎玉",MIN(($G73-GL:GL)^2+($H73-GM:GM)^2+($I73-GN:GN)^2)*GJ$8+MIN((($H$2-$H73)+GO:GO)^2+(($I$2-$I73)+GP:GP)^2)*GJ$10+1000*GJ$18,"")</f>
        <v/>
      </c>
      <c r="GR73" t="str" cm="1">
        <f t="array" ref="GR73">IF($F73="紙壁",MIN(($G73-GS:GS)^2+($H73-GT:GT)^2+($I73-GU:GU)^2)*GQ$8+MIN((($H$2-$H73)+GV:GV)^2+(($I$2-$I73)+GW:GW)^2)*GQ$10+1000*GQ$18,"")</f>
        <v/>
      </c>
      <c r="GY73" t="str" cm="1">
        <f t="array" ref="GY73">IF($F73="聖玉",MIN(($G73-GZ:GZ)^2+($H73-HA:HA)^2+($I73-HB:HB)^2)*GX$8+MIN((($H$2-$H73)+HC:HC)^2+(($I$2-$I73)+HD:HD)^2)*GX$10+1000*GX$18,"")</f>
        <v/>
      </c>
      <c r="HF73" t="str" cm="1">
        <f t="array" ref="HF73">IF($F73="ターボ",MIN(($G73-HG:HG)^2+($H73-HH:HH)^2+($I73-HI:HI)^2)*HE$8+MIN((($H$2-$H73)+HJ:HJ)^2+(($I$2-$I73)+HK:HK)^2)*HE$10+10000,"")</f>
        <v/>
      </c>
      <c r="HM73" t="str" cm="1">
        <f t="array" ref="HM73">IF($F73="采玉",MIN(($G73-HN:HN)^2+($H73-HO:HO)^2+($I73-HP:HP)^2)*HL$8+MIN((($H$2-$H73)+HQ:HQ)^2+(($I$2-$I73)+HR:HR)^2)*HL$10+1000*HL$18,"")</f>
        <v/>
      </c>
      <c r="HT73" t="str" cm="1">
        <f t="array" ref="HT73">IF($F73="繕玉",MIN(($G73-HU:HU)^2+($H73-HV:HV)^2+($I73-HW:HW)^2)*HS$8+MIN((($H$2-$H73)+HX:HX)^2+(($I$2-$I73)+HY:HY)^2)*HS$10+1000*HS$18,"")</f>
        <v/>
      </c>
      <c r="IA73" t="str" cm="1">
        <f t="array" ref="IA73">IF($F73="贄玉",MIN(($G73-IB:IB)^2+($H73-IC:IC)^2+($I73-ID:ID)^2)*HZ$8+MIN((($H$2-$H73)+IE:IE)^2+(($I$2-$I73)+IF:IF)^2)*HZ$10+1000*HZ$18,"")</f>
        <v/>
      </c>
      <c r="IH73" t="str" cm="1">
        <f t="array" ref="IH73">IF($F73="弾玉",MIN(($G73-II:II)^2+($H73-IJ:IJ)^2+($I73-IK:IK)^2)*IG$8+MIN((($H$2-$H73)+IL:IL)^2+(($I$2-$I73)+IM:IM)^2)*IG$10+1000*IG$18,"")</f>
        <v/>
      </c>
      <c r="IO73" t="str" cm="1">
        <f t="array" ref="IO73">IF($F73="石壁",MIN(($G73-IP:IP)^2+($H73-IQ:IQ)^2+($I73-IR:IR)^2)*IN$8+MIN((($H$2-$H73)+IS:IS)^2+(($I$2-$I73)+IT:IT)^2)*IN$10+1000*IN$18,"")</f>
        <v/>
      </c>
    </row>
    <row r="74" spans="6:249" x14ac:dyDescent="0.55000000000000004">
      <c r="F74" s="1" t="b" cm="1">
        <f t="array" ref="F74">INDEX(N:N,ROW()*6-11)</f>
        <v>0</v>
      </c>
      <c r="G74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74" s="1">
        <f>ROUND((RIGHT((SUM(INDEX($N:$N,ROW()*6-10):INDEX($N:$N,ROW()*6-6))-16020),6)-RIGHT((SUM(INDEX($N:$N,ROW()*6-10):INDEX($N:$N,ROW()*6-6))-16020),3))/1000,3)</f>
        <v>-16.04</v>
      </c>
      <c r="I74" s="1">
        <f>ROUND((RIGHT((SUM(INDEX($N:$N,ROW()*6-10):INDEX($N:$N,ROW()*6-6))-16020),3)),3)</f>
        <v>20</v>
      </c>
      <c r="K74">
        <v>74</v>
      </c>
      <c r="L74">
        <f t="shared" si="3"/>
        <v>4</v>
      </c>
      <c r="M74" t="str">
        <f t="shared" si="2"/>
        <v>0</v>
      </c>
      <c r="N74">
        <f>IF(EXACT(M74,$A$1)=TRUE,0,IF(EXACT(M74,$A$2)=TRUE,1,IF(EXACT(M74,$A$3)=TRUE,2,IF(EXACT(M74,$A$4)=TRUE,3,IF(EXACT(M74,$A$5)=TRUE,4,IF(EXACT(M74,$A$6)=TRUE,5,IF(EXACT(M74,$A$7)=TRUE,6,IF(EXACT(M74,$A$8)=TRUE,7,IF(EXACT(M74,$A$9)=TRUE,8,IF(EXACT(M74,$A$10)=TRUE,9,IF(EXACT(M74,$A$11)=TRUE,10,IF(EXACT(M74,$A$12)=TRUE,11,IF(EXACT(M74,$A$13)=TRUE,12,IF(EXACT(M74,$A$14)=TRUE,13,IF(EXACT(M74,$A$15)=TRUE,14,IF(EXACT(M74,$A$16)=TRUE,15,IF(EXACT(M74,$A$17)=TRUE,16,IF(EXACT(M74,$A$18)=TRUE,17,IF(EXACT(M74,$A$19)=TRUE,18,IF(EXACT(M74,$A$20)=TRUE,19,IF(EXACT(M74,$A$21)=TRUE,20,IF(EXACT(M74,$A$22)=TRUE,21,IF(EXACT(M74,$A$23)=TRUE,22,IF(EXACT(M74,$A$24)=TRUE,23,IF(EXACT(M74,$A$25)=TRUE,24,IF(EXACT(M74,$A$26)=TRUE,25,IF(EXACT(M74,$A$27)=TRUE,26,IF(EXACT(M74,$A$28)=TRUE,27,IF(EXACT(M74,$A$29)=TRUE,28,IF(EXACT(M74,$A$30)=TRUE,29,IF(EXACT(M74,$A$31)=TRUE,30,IF(EXACT(M74,$A$32)=TRUE,31,IF(EXACT(M74,$A$33)=TRUE,32,IF(EXACT(M74,$A$34)=TRUE,33,IF(EXACT(M74,$A$35)=TRUE,34,IF(EXACT(M74,$A$36)=TRUE,35,IF(EXACT(M74,$A$37)=TRUE,36,IF(EXACT(M74,$A$38)=TRUE,37,IF(EXACT(M74,$A$39)=TRUE,38,IF(EXACT(M74,$A$40)=TRUE,39,IF(EXACT(M74,$A$41)=TRUE,40,IF(EXACT(M74,$A$42)=TRUE,41,IF(EXACT(M74,$A$43)=TRUE,42,IF(EXACT(M74,$A$44)=TRUE,43,IF(EXACT(M74,$A$45)=TRUE,44,IF(EXACT(M74,$A$46)=TRUE,45,IF(EXACT(M74,$A$47)=TRUE,46,IF(EXACT(M74,$A$48)=TRUE,47,IF(EXACT(M74,$A$49)=TRUE,48,IF(EXACT(M74,$A$50)=TRUE,49,IF(EXACT(M74,$A$51)=TRUE,50,IF(EXACT(M74,$A$52)=TRUE,51,IF(EXACT(M74,$A$53)=TRUE,52,IF(EXACT(M74,$A$54)=TRUE,53,IF(EXACT(M74,$A$55)=TRUE,54,IF(EXACT(M74,$A$56)=TRUE,55,IF(EXACT(M74,$A$57)=TRUE,56,IF(EXACT(M74,$A$58)=TRUE,57,IF(EXACT(M74,$A$59)=TRUE,58,IF(EXACT(M74,$A$60)=TRUE,59,IF(EXACT(M74,$A$61)=TRUE,60,IF(EXACT(M74,$A$62)=TRUE,61))))))))))))))))))))))))))))))))))))))))))))))))))))))))))))))*61^$L74</f>
        <v>0</v>
      </c>
      <c r="Y74" t="str" cm="1">
        <f t="array" ref="Y74">IF($F74="砲玉",MIN(($G74-Z:Z)^2+($H74-AA:AA)^2+($I74-AB:AB)^2)*X$8+MIN((($H$2-$H74)+AC:AC)^2+(($I$2-$I74)+AD:AD)^2)*X$10+1000*X$18,"")</f>
        <v/>
      </c>
      <c r="AF74" t="str" cm="1">
        <f t="array" ref="AF74">IF($F74="薙玉",MIN(($G74-AG:AG)^2+($H74-AH:AH)^2+($I74-AI:AI)^2)*AE$8+MIN((($H$2-$H74)+AJ:AJ)^2+(($I$2-$I74)+AK:AK)^2)*AE$10+1000*AE$18,"")</f>
        <v/>
      </c>
      <c r="AM74" t="str" cm="1">
        <f t="array" ref="AM74">IF($F74="壁玉",MIN(($G74-AN:AN)^2+($H74-AO:AO)^2+($I74-AP:AP)^2)*AL$8+MIN((($H$2-$H74)+AQ:AQ)^2+(($I$2-$I74)+AR:AR)^2)*AL$10+1000*AL$18,"")</f>
        <v/>
      </c>
      <c r="AT74" t="str" cm="1">
        <f t="array" ref="AT74">IF($F74="弩玉",MIN(($G74-AU:AU)^2+($H74-AV:AV)^2+($I74-AW:AW)^2)*AS$8+MIN((($H$2-$H74)+AX:AX)^2+(($I$2-$I74)+AY:AY)^2)*AS$10+1000*AS$18,"")</f>
        <v/>
      </c>
      <c r="BA74" t="str" cm="1">
        <f t="array" ref="BA74">IF($F74="ジェット",MIN(($G74-BB:BB)^2+($H74-BC:BC)^2+($I74-BD:BD)^2)*AZ$8+MIN((($H$2-$H74)+BE:BE)^2+(($I$2-$I74)+BF:BF)^2)*AZ$10+1000*AZ$18,"")</f>
        <v/>
      </c>
      <c r="BH74" t="str" cm="1">
        <f t="array" ref="BH74">IF($F74="導玉",MIN(($G74-BI:BI)^2+($H74-BJ:BJ)^2+($I74-BK:BK)^2)*BG$8+MIN((($H$2-$H74)+BL:BL)^2+(($I$2-$I74)+BM:BM)^2)*BG$10+1000*BG$18,"")</f>
        <v/>
      </c>
      <c r="BO74" t="str" cm="1">
        <f t="array" ref="BO74">IF($F74="木壁",MIN(($G74-BP:BP)^2+($H74-BQ:BQ)^2+($I74-BR:BR)^2)*BN$8+MIN((($H$2-$H74)+BS:BS)^2+(($I$2-$I74)+BT:BT)^2)*BN$10+1000*BN$18,"")</f>
        <v/>
      </c>
      <c r="BV74" t="str" cm="1">
        <f t="array" ref="BV74">IF($F74="遠壁",MIN(($G74-BW:BW)^2+($H74-BX:BX)^2+($I74-BY:BY)^2)*BU$8+MIN((($H$2-$H74)+BZ:BZ)^2+(($I$2-$I74)+CA:CA)^2)*BU$10+1000*BU$18,"")</f>
        <v/>
      </c>
      <c r="CC74" t="str" cm="1">
        <f t="array" ref="CC74">IF($F74="魔玉",MIN(($G74-CD:CD)^2+($H74-CE:CE)^2+($I74-CF:CF)^2)*CB$8+MIN((($H$2-$H74)+CG:CG)^2+(($I$2-$I74)+CH:CH)^2)*CB$10+1000*CB$18,"")</f>
        <v/>
      </c>
      <c r="CJ74" t="str" cm="1">
        <f t="array" ref="CJ74">IF($F74="核玉",MIN(($G74-CK:CK)^2+($H74-CL:CL)^2+($I74-CM:CM)^2)*CI$8+MIN((($H$2-$H74)+CN:CN)^2+(($I$2-$I74)+CO:CO)^2)*CI$10+1000*CI$18,"")</f>
        <v/>
      </c>
      <c r="CQ74" t="str" cm="1">
        <f t="array" ref="CQ74">IF($F74="癒玉",MIN(($G74-CR:CR)^2+($H74-CS:CS)^2+($I74-CT:CT)^2)*CP$8+MIN((($H$2-$H74)+CU:CU)^2+(($I$2-$I74)+CV:CV)^2)*CP$10+1000*CP$18,"")</f>
        <v/>
      </c>
      <c r="CX74" t="str" cm="1">
        <f t="array" ref="CX74">IF($F74="盾玉",MIN(($G74-CY:CY)^2+($H74-CZ:CZ)^2+($I74-DA:DA)^2)*CW$8+MIN((($H$2-$H74)+DB:DB)^2+(($I$2-$I74)+DC:DC)^2)*CW$10+1000*CW$18,"")</f>
        <v/>
      </c>
      <c r="DE74" t="str" cm="1">
        <f t="array" ref="DE74">IF($F74="射玉",MIN(($G74-DF:DF)^2+($H74-DG:DG)^2+($I74-DH:DH)^2)*DD$8+MIN((($H$2-$H74)+DI:DI)^2+(($I$2-$I74)+DJ:DJ)^2)*DD$10+1000*DD$18,"")</f>
        <v/>
      </c>
      <c r="DL74" t="str" cm="1">
        <f t="array" ref="DL74">IF($F74="近壁",MIN(($G74-DM:DM)^2+($H74-DN:DN)^2+($I74-DO:DO)^2)*DK$8+MIN((($H$2-$H74)+DP:DP)^2+(($I$2-$I74)+DQ:DQ)^2)*DK$10+1000*DK$18,"")</f>
        <v/>
      </c>
      <c r="DS74" t="str" cm="1">
        <f t="array" ref="DS74">IF($F74="忍玉",MIN(($G74-DT:DT)^2+($H74-DU:DU)^2+($I74-DV:DV)^2)*DR$8+MIN((($H$2-$H74)+DW:DW)^2+(($I$2-$I74)+DX:DX)^2)*DR$10+1000*DR$18,"")</f>
        <v/>
      </c>
      <c r="DZ74" t="str" cm="1">
        <f t="array" ref="DZ74">IF($F74="界玉",MIN(($G74-EA:EA)^2+($H74-EB:EB)^2+($I74-EC:EC)^2)*DY$8+MIN((($H$2-$H74)+ED:ED)^2+(($I$2-$I74)+EE:EE)^2)*DY$10+1000*DY$18,"")</f>
        <v/>
      </c>
      <c r="EG74" t="str" cm="1">
        <f t="array" ref="EG74">IF($F74="戦玉",MIN(($G74-EH:EH)^2+($H74-EI:EI)^2+($I74-EJ:EJ)^2)*EF$8+MIN((($H$2-$H74)+EK:EK)^2+(($I$2-$I74)+EL:EL)^2)*EF$10+1000*EF$18,"")</f>
        <v/>
      </c>
      <c r="EN74" t="str" cm="1">
        <f t="array" ref="EN74">IF($F74="弓玉",MIN(($G74-EO:EO)^2+($H74-EP:EP)^2+($I74-EQ:EQ)^2)*EM$8+MIN((($H$2-$H74)+ER:ER)^2+(($I$2-$I74)+ES:ES)^2)*EM$10+1000*EM$18,"")</f>
        <v/>
      </c>
      <c r="EU74" t="str" cm="1">
        <f t="array" ref="EU74">IF($F74="散玉",MIN(($G74-EV:EV)^2+($H74-EW:EW)^2+($I74-EX:EX)^2)*ET$8+MIN((($H$2-$H74)+EY:EY)^2+(($I$2-$I74)+EZ:EZ)^2)*ET$10+1000*ET$18,"")</f>
        <v/>
      </c>
      <c r="FB74" t="str" cm="1">
        <f t="array" ref="FB74">IF($F74="的玉",MIN(($G74-FC:FC)^2+($H74-FD:FD)^2+($I74-FE:FE)^2)*FA$8+MIN((($H$2-$H74)+FF:FF)^2+(($I$2-$I74)+FG:FG)^2)*FA$10+1000*FA$18,"")</f>
        <v/>
      </c>
      <c r="FI74" t="str" cm="1">
        <f t="array" ref="FI74">IF($F74="撃玉",MIN(($G74-FJ:FJ)^2+($H74-FK:FK)^2+($I74-FL:FL)^2)*FH$8+MIN((($H$2-$H74)+FM:FM)^2+(($I$2-$I74)+FN:FN)^2)*FH$10+1000*FH$18,"")</f>
        <v/>
      </c>
      <c r="FP74" t="str" cm="1">
        <f t="array" ref="FP74">IF($F74="槍玉",MIN(($G74-FQ:FQ)^2+($H74-FR:FR)^2+($I74-FS:FS)^2)*FO$8+MIN((($H$2-$H74)+FT:FT)^2+(($I$2-$I74)+FU:FU)^2)*FO$10+1000*FO$18,"")</f>
        <v/>
      </c>
      <c r="FW74" t="str" cm="1">
        <f t="array" ref="FW74">IF($F74="査玉",MIN(($G74-FX:FX)^2+($H74-FY:FY)^2+($I74-FZ:FZ)^2)*FV$8+MIN((($H$2-$H74)+GA:GA)^2+(($I$2-$I74)+GB:GB)^2)*FV$10+1000*FV$18,"")</f>
        <v/>
      </c>
      <c r="GD74" t="str" cm="1">
        <f t="array" ref="GD74">IF($F74="タゲ壁",MIN(($G74-GE:GE)^2+($H74-GF:GF)^2+($I74-GG:GG)^2)*GC$8+MIN((($H$2-$H74)+GH:GH)^2+(($I$2-$I74)+GI:GI)^2)*GC$10+1000*GC$18,"")</f>
        <v/>
      </c>
      <c r="GK74" t="str" cm="1">
        <f t="array" ref="GK74">IF($F74="迎玉",MIN(($G74-GL:GL)^2+($H74-GM:GM)^2+($I74-GN:GN)^2)*GJ$8+MIN((($H$2-$H74)+GO:GO)^2+(($I$2-$I74)+GP:GP)^2)*GJ$10+1000*GJ$18,"")</f>
        <v/>
      </c>
      <c r="GR74" t="str" cm="1">
        <f t="array" ref="GR74">IF($F74="紙壁",MIN(($G74-GS:GS)^2+($H74-GT:GT)^2+($I74-GU:GU)^2)*GQ$8+MIN((($H$2-$H74)+GV:GV)^2+(($I$2-$I74)+GW:GW)^2)*GQ$10+1000*GQ$18,"")</f>
        <v/>
      </c>
      <c r="GY74" t="str" cm="1">
        <f t="array" ref="GY74">IF($F74="聖玉",MIN(($G74-GZ:GZ)^2+($H74-HA:HA)^2+($I74-HB:HB)^2)*GX$8+MIN((($H$2-$H74)+HC:HC)^2+(($I$2-$I74)+HD:HD)^2)*GX$10+1000*GX$18,"")</f>
        <v/>
      </c>
      <c r="HF74" t="str" cm="1">
        <f t="array" ref="HF74">IF($F74="ターボ",MIN(($G74-HG:HG)^2+($H74-HH:HH)^2+($I74-HI:HI)^2)*HE$8+MIN((($H$2-$H74)+HJ:HJ)^2+(($I$2-$I74)+HK:HK)^2)*HE$10+10000,"")</f>
        <v/>
      </c>
      <c r="HM74" t="str" cm="1">
        <f t="array" ref="HM74">IF($F74="采玉",MIN(($G74-HN:HN)^2+($H74-HO:HO)^2+($I74-HP:HP)^2)*HL$8+MIN((($H$2-$H74)+HQ:HQ)^2+(($I$2-$I74)+HR:HR)^2)*HL$10+1000*HL$18,"")</f>
        <v/>
      </c>
      <c r="HT74" t="str" cm="1">
        <f t="array" ref="HT74">IF($F74="繕玉",MIN(($G74-HU:HU)^2+($H74-HV:HV)^2+($I74-HW:HW)^2)*HS$8+MIN((($H$2-$H74)+HX:HX)^2+(($I$2-$I74)+HY:HY)^2)*HS$10+1000*HS$18,"")</f>
        <v/>
      </c>
      <c r="IA74" t="str" cm="1">
        <f t="array" ref="IA74">IF($F74="贄玉",MIN(($G74-IB:IB)^2+($H74-IC:IC)^2+($I74-ID:ID)^2)*HZ$8+MIN((($H$2-$H74)+IE:IE)^2+(($I$2-$I74)+IF:IF)^2)*HZ$10+1000*HZ$18,"")</f>
        <v/>
      </c>
      <c r="IH74" t="str" cm="1">
        <f t="array" ref="IH74">IF($F74="弾玉",MIN(($G74-II:II)^2+($H74-IJ:IJ)^2+($I74-IK:IK)^2)*IG$8+MIN((($H$2-$H74)+IL:IL)^2+(($I$2-$I74)+IM:IM)^2)*IG$10+1000*IG$18,"")</f>
        <v/>
      </c>
      <c r="IO74" t="str" cm="1">
        <f t="array" ref="IO74">IF($F74="石壁",MIN(($G74-IP:IP)^2+($H74-IQ:IQ)^2+($I74-IR:IR)^2)*IN$8+MIN((($H$2-$H74)+IS:IS)^2+(($I$2-$I74)+IT:IT)^2)*IN$10+1000*IN$18,"")</f>
        <v/>
      </c>
    </row>
    <row r="75" spans="6:249" x14ac:dyDescent="0.55000000000000004">
      <c r="F75" s="1" t="b" cm="1">
        <f t="array" ref="F75">INDEX(N:N,ROW()*6-11)</f>
        <v>0</v>
      </c>
      <c r="G75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75" s="1">
        <f>ROUND((RIGHT((SUM(INDEX($N:$N,ROW()*6-10):INDEX($N:$N,ROW()*6-6))-16020),6)-RIGHT((SUM(INDEX($N:$N,ROW()*6-10):INDEX($N:$N,ROW()*6-6))-16020),3))/1000,3)</f>
        <v>-16.04</v>
      </c>
      <c r="I75" s="1">
        <f>ROUND((RIGHT((SUM(INDEX($N:$N,ROW()*6-10):INDEX($N:$N,ROW()*6-6))-16020),3)),3)</f>
        <v>20</v>
      </c>
      <c r="K75">
        <v>75</v>
      </c>
      <c r="L75">
        <f t="shared" si="3"/>
        <v>3</v>
      </c>
      <c r="M75" t="str">
        <f t="shared" si="2"/>
        <v>1</v>
      </c>
      <c r="N75">
        <f>IF(EXACT(M75,$A$1)=TRUE,0,IF(EXACT(M75,$A$2)=TRUE,1,IF(EXACT(M75,$A$3)=TRUE,2,IF(EXACT(M75,$A$4)=TRUE,3,IF(EXACT(M75,$A$5)=TRUE,4,IF(EXACT(M75,$A$6)=TRUE,5,IF(EXACT(M75,$A$7)=TRUE,6,IF(EXACT(M75,$A$8)=TRUE,7,IF(EXACT(M75,$A$9)=TRUE,8,IF(EXACT(M75,$A$10)=TRUE,9,IF(EXACT(M75,$A$11)=TRUE,10,IF(EXACT(M75,$A$12)=TRUE,11,IF(EXACT(M75,$A$13)=TRUE,12,IF(EXACT(M75,$A$14)=TRUE,13,IF(EXACT(M75,$A$15)=TRUE,14,IF(EXACT(M75,$A$16)=TRUE,15,IF(EXACT(M75,$A$17)=TRUE,16,IF(EXACT(M75,$A$18)=TRUE,17,IF(EXACT(M75,$A$19)=TRUE,18,IF(EXACT(M75,$A$20)=TRUE,19,IF(EXACT(M75,$A$21)=TRUE,20,IF(EXACT(M75,$A$22)=TRUE,21,IF(EXACT(M75,$A$23)=TRUE,22,IF(EXACT(M75,$A$24)=TRUE,23,IF(EXACT(M75,$A$25)=TRUE,24,IF(EXACT(M75,$A$26)=TRUE,25,IF(EXACT(M75,$A$27)=TRUE,26,IF(EXACT(M75,$A$28)=TRUE,27,IF(EXACT(M75,$A$29)=TRUE,28,IF(EXACT(M75,$A$30)=TRUE,29,IF(EXACT(M75,$A$31)=TRUE,30,IF(EXACT(M75,$A$32)=TRUE,31,IF(EXACT(M75,$A$33)=TRUE,32,IF(EXACT(M75,$A$34)=TRUE,33,IF(EXACT(M75,$A$35)=TRUE,34,IF(EXACT(M75,$A$36)=TRUE,35,IF(EXACT(M75,$A$37)=TRUE,36,IF(EXACT(M75,$A$38)=TRUE,37,IF(EXACT(M75,$A$39)=TRUE,38,IF(EXACT(M75,$A$40)=TRUE,39,IF(EXACT(M75,$A$41)=TRUE,40,IF(EXACT(M75,$A$42)=TRUE,41,IF(EXACT(M75,$A$43)=TRUE,42,IF(EXACT(M75,$A$44)=TRUE,43,IF(EXACT(M75,$A$45)=TRUE,44,IF(EXACT(M75,$A$46)=TRUE,45,IF(EXACT(M75,$A$47)=TRUE,46,IF(EXACT(M75,$A$48)=TRUE,47,IF(EXACT(M75,$A$49)=TRUE,48,IF(EXACT(M75,$A$50)=TRUE,49,IF(EXACT(M75,$A$51)=TRUE,50,IF(EXACT(M75,$A$52)=TRUE,51,IF(EXACT(M75,$A$53)=TRUE,52,IF(EXACT(M75,$A$54)=TRUE,53,IF(EXACT(M75,$A$55)=TRUE,54,IF(EXACT(M75,$A$56)=TRUE,55,IF(EXACT(M75,$A$57)=TRUE,56,IF(EXACT(M75,$A$58)=TRUE,57,IF(EXACT(M75,$A$59)=TRUE,58,IF(EXACT(M75,$A$60)=TRUE,59,IF(EXACT(M75,$A$61)=TRUE,60,IF(EXACT(M75,$A$62)=TRUE,61))))))))))))))))))))))))))))))))))))))))))))))))))))))))))))))*61^$L75</f>
        <v>226981</v>
      </c>
      <c r="Y75" t="str" cm="1">
        <f t="array" ref="Y75">IF($F75="砲玉",MIN(($G75-Z:Z)^2+($H75-AA:AA)^2+($I75-AB:AB)^2)*X$8+MIN((($H$2-$H75)+AC:AC)^2+(($I$2-$I75)+AD:AD)^2)*X$10+1000*X$18,"")</f>
        <v/>
      </c>
      <c r="AF75" t="str" cm="1">
        <f t="array" ref="AF75">IF($F75="薙玉",MIN(($G75-AG:AG)^2+($H75-AH:AH)^2+($I75-AI:AI)^2)*AE$8+MIN((($H$2-$H75)+AJ:AJ)^2+(($I$2-$I75)+AK:AK)^2)*AE$10+1000*AE$18,"")</f>
        <v/>
      </c>
      <c r="AM75" t="str" cm="1">
        <f t="array" ref="AM75">IF($F75="壁玉",MIN(($G75-AN:AN)^2+($H75-AO:AO)^2+($I75-AP:AP)^2)*AL$8+MIN((($H$2-$H75)+AQ:AQ)^2+(($I$2-$I75)+AR:AR)^2)*AL$10+1000*AL$18,"")</f>
        <v/>
      </c>
      <c r="AT75" t="str" cm="1">
        <f t="array" ref="AT75">IF($F75="弩玉",MIN(($G75-AU:AU)^2+($H75-AV:AV)^2+($I75-AW:AW)^2)*AS$8+MIN((($H$2-$H75)+AX:AX)^2+(($I$2-$I75)+AY:AY)^2)*AS$10+1000*AS$18,"")</f>
        <v/>
      </c>
      <c r="BA75" t="str" cm="1">
        <f t="array" ref="BA75">IF($F75="ジェット",MIN(($G75-BB:BB)^2+($H75-BC:BC)^2+($I75-BD:BD)^2)*AZ$8+MIN((($H$2-$H75)+BE:BE)^2+(($I$2-$I75)+BF:BF)^2)*AZ$10+1000*AZ$18,"")</f>
        <v/>
      </c>
      <c r="BH75" t="str" cm="1">
        <f t="array" ref="BH75">IF($F75="導玉",MIN(($G75-BI:BI)^2+($H75-BJ:BJ)^2+($I75-BK:BK)^2)*BG$8+MIN((($H$2-$H75)+BL:BL)^2+(($I$2-$I75)+BM:BM)^2)*BG$10+1000*BG$18,"")</f>
        <v/>
      </c>
      <c r="BO75" t="str" cm="1">
        <f t="array" ref="BO75">IF($F75="木壁",MIN(($G75-BP:BP)^2+($H75-BQ:BQ)^2+($I75-BR:BR)^2)*BN$8+MIN((($H$2-$H75)+BS:BS)^2+(($I$2-$I75)+BT:BT)^2)*BN$10+1000*BN$18,"")</f>
        <v/>
      </c>
      <c r="BV75" t="str" cm="1">
        <f t="array" ref="BV75">IF($F75="遠壁",MIN(($G75-BW:BW)^2+($H75-BX:BX)^2+($I75-BY:BY)^2)*BU$8+MIN((($H$2-$H75)+BZ:BZ)^2+(($I$2-$I75)+CA:CA)^2)*BU$10+1000*BU$18,"")</f>
        <v/>
      </c>
      <c r="CC75" t="str" cm="1">
        <f t="array" ref="CC75">IF($F75="魔玉",MIN(($G75-CD:CD)^2+($H75-CE:CE)^2+($I75-CF:CF)^2)*CB$8+MIN((($H$2-$H75)+CG:CG)^2+(($I$2-$I75)+CH:CH)^2)*CB$10+1000*CB$18,"")</f>
        <v/>
      </c>
      <c r="CJ75" t="str" cm="1">
        <f t="array" ref="CJ75">IF($F75="核玉",MIN(($G75-CK:CK)^2+($H75-CL:CL)^2+($I75-CM:CM)^2)*CI$8+MIN((($H$2-$H75)+CN:CN)^2+(($I$2-$I75)+CO:CO)^2)*CI$10+1000*CI$18,"")</f>
        <v/>
      </c>
      <c r="CQ75" t="str" cm="1">
        <f t="array" ref="CQ75">IF($F75="癒玉",MIN(($G75-CR:CR)^2+($H75-CS:CS)^2+($I75-CT:CT)^2)*CP$8+MIN((($H$2-$H75)+CU:CU)^2+(($I$2-$I75)+CV:CV)^2)*CP$10+1000*CP$18,"")</f>
        <v/>
      </c>
      <c r="CX75" t="str" cm="1">
        <f t="array" ref="CX75">IF($F75="盾玉",MIN(($G75-CY:CY)^2+($H75-CZ:CZ)^2+($I75-DA:DA)^2)*CW$8+MIN((($H$2-$H75)+DB:DB)^2+(($I$2-$I75)+DC:DC)^2)*CW$10+1000*CW$18,"")</f>
        <v/>
      </c>
      <c r="DE75" t="str" cm="1">
        <f t="array" ref="DE75">IF($F75="射玉",MIN(($G75-DF:DF)^2+($H75-DG:DG)^2+($I75-DH:DH)^2)*DD$8+MIN((($H$2-$H75)+DI:DI)^2+(($I$2-$I75)+DJ:DJ)^2)*DD$10+1000*DD$18,"")</f>
        <v/>
      </c>
      <c r="DL75" t="str" cm="1">
        <f t="array" ref="DL75">IF($F75="近壁",MIN(($G75-DM:DM)^2+($H75-DN:DN)^2+($I75-DO:DO)^2)*DK$8+MIN((($H$2-$H75)+DP:DP)^2+(($I$2-$I75)+DQ:DQ)^2)*DK$10+1000*DK$18,"")</f>
        <v/>
      </c>
      <c r="DS75" t="str" cm="1">
        <f t="array" ref="DS75">IF($F75="忍玉",MIN(($G75-DT:DT)^2+($H75-DU:DU)^2+($I75-DV:DV)^2)*DR$8+MIN((($H$2-$H75)+DW:DW)^2+(($I$2-$I75)+DX:DX)^2)*DR$10+1000*DR$18,"")</f>
        <v/>
      </c>
      <c r="DZ75" t="str" cm="1">
        <f t="array" ref="DZ75">IF($F75="界玉",MIN(($G75-EA:EA)^2+($H75-EB:EB)^2+($I75-EC:EC)^2)*DY$8+MIN((($H$2-$H75)+ED:ED)^2+(($I$2-$I75)+EE:EE)^2)*DY$10+1000*DY$18,"")</f>
        <v/>
      </c>
      <c r="EG75" t="str" cm="1">
        <f t="array" ref="EG75">IF($F75="戦玉",MIN(($G75-EH:EH)^2+($H75-EI:EI)^2+($I75-EJ:EJ)^2)*EF$8+MIN((($H$2-$H75)+EK:EK)^2+(($I$2-$I75)+EL:EL)^2)*EF$10+1000*EF$18,"")</f>
        <v/>
      </c>
      <c r="EN75" t="str" cm="1">
        <f t="array" ref="EN75">IF($F75="弓玉",MIN(($G75-EO:EO)^2+($H75-EP:EP)^2+($I75-EQ:EQ)^2)*EM$8+MIN((($H$2-$H75)+ER:ER)^2+(($I$2-$I75)+ES:ES)^2)*EM$10+1000*EM$18,"")</f>
        <v/>
      </c>
      <c r="EU75" t="str" cm="1">
        <f t="array" ref="EU75">IF($F75="散玉",MIN(($G75-EV:EV)^2+($H75-EW:EW)^2+($I75-EX:EX)^2)*ET$8+MIN((($H$2-$H75)+EY:EY)^2+(($I$2-$I75)+EZ:EZ)^2)*ET$10+1000*ET$18,"")</f>
        <v/>
      </c>
      <c r="FB75" t="str" cm="1">
        <f t="array" ref="FB75">IF($F75="的玉",MIN(($G75-FC:FC)^2+($H75-FD:FD)^2+($I75-FE:FE)^2)*FA$8+MIN((($H$2-$H75)+FF:FF)^2+(($I$2-$I75)+FG:FG)^2)*FA$10+1000*FA$18,"")</f>
        <v/>
      </c>
      <c r="FI75" t="str" cm="1">
        <f t="array" ref="FI75">IF($F75="撃玉",MIN(($G75-FJ:FJ)^2+($H75-FK:FK)^2+($I75-FL:FL)^2)*FH$8+MIN((($H$2-$H75)+FM:FM)^2+(($I$2-$I75)+FN:FN)^2)*FH$10+1000*FH$18,"")</f>
        <v/>
      </c>
      <c r="FP75" t="str" cm="1">
        <f t="array" ref="FP75">IF($F75="槍玉",MIN(($G75-FQ:FQ)^2+($H75-FR:FR)^2+($I75-FS:FS)^2)*FO$8+MIN((($H$2-$H75)+FT:FT)^2+(($I$2-$I75)+FU:FU)^2)*FO$10+1000*FO$18,"")</f>
        <v/>
      </c>
      <c r="FW75" t="str" cm="1">
        <f t="array" ref="FW75">IF($F75="査玉",MIN(($G75-FX:FX)^2+($H75-FY:FY)^2+($I75-FZ:FZ)^2)*FV$8+MIN((($H$2-$H75)+GA:GA)^2+(($I$2-$I75)+GB:GB)^2)*FV$10+1000*FV$18,"")</f>
        <v/>
      </c>
      <c r="GD75" t="str" cm="1">
        <f t="array" ref="GD75">IF($F75="タゲ壁",MIN(($G75-GE:GE)^2+($H75-GF:GF)^2+($I75-GG:GG)^2)*GC$8+MIN((($H$2-$H75)+GH:GH)^2+(($I$2-$I75)+GI:GI)^2)*GC$10+1000*GC$18,"")</f>
        <v/>
      </c>
      <c r="GK75" t="str" cm="1">
        <f t="array" ref="GK75">IF($F75="迎玉",MIN(($G75-GL:GL)^2+($H75-GM:GM)^2+($I75-GN:GN)^2)*GJ$8+MIN((($H$2-$H75)+GO:GO)^2+(($I$2-$I75)+GP:GP)^2)*GJ$10+1000*GJ$18,"")</f>
        <v/>
      </c>
      <c r="GR75" t="str" cm="1">
        <f t="array" ref="GR75">IF($F75="紙壁",MIN(($G75-GS:GS)^2+($H75-GT:GT)^2+($I75-GU:GU)^2)*GQ$8+MIN((($H$2-$H75)+GV:GV)^2+(($I$2-$I75)+GW:GW)^2)*GQ$10+1000*GQ$18,"")</f>
        <v/>
      </c>
      <c r="GY75" t="str" cm="1">
        <f t="array" ref="GY75">IF($F75="聖玉",MIN(($G75-GZ:GZ)^2+($H75-HA:HA)^2+($I75-HB:HB)^2)*GX$8+MIN((($H$2-$H75)+HC:HC)^2+(($I$2-$I75)+HD:HD)^2)*GX$10+1000*GX$18,"")</f>
        <v/>
      </c>
      <c r="HF75" t="str" cm="1">
        <f t="array" ref="HF75">IF($F75="ターボ",MIN(($G75-HG:HG)^2+($H75-HH:HH)^2+($I75-HI:HI)^2)*HE$8+MIN((($H$2-$H75)+HJ:HJ)^2+(($I$2-$I75)+HK:HK)^2)*HE$10+10000,"")</f>
        <v/>
      </c>
      <c r="HM75" t="str" cm="1">
        <f t="array" ref="HM75">IF($F75="采玉",MIN(($G75-HN:HN)^2+($H75-HO:HO)^2+($I75-HP:HP)^2)*HL$8+MIN((($H$2-$H75)+HQ:HQ)^2+(($I$2-$I75)+HR:HR)^2)*HL$10+1000*HL$18,"")</f>
        <v/>
      </c>
      <c r="HT75" t="str" cm="1">
        <f t="array" ref="HT75">IF($F75="繕玉",MIN(($G75-HU:HU)^2+($H75-HV:HV)^2+($I75-HW:HW)^2)*HS$8+MIN((($H$2-$H75)+HX:HX)^2+(($I$2-$I75)+HY:HY)^2)*HS$10+1000*HS$18,"")</f>
        <v/>
      </c>
      <c r="IA75" t="str" cm="1">
        <f t="array" ref="IA75">IF($F75="贄玉",MIN(($G75-IB:IB)^2+($H75-IC:IC)^2+($I75-ID:ID)^2)*HZ$8+MIN((($H$2-$H75)+IE:IE)^2+(($I$2-$I75)+IF:IF)^2)*HZ$10+1000*HZ$18,"")</f>
        <v/>
      </c>
      <c r="IH75" t="str" cm="1">
        <f t="array" ref="IH75">IF($F75="弾玉",MIN(($G75-II:II)^2+($H75-IJ:IJ)^2+($I75-IK:IK)^2)*IG$8+MIN((($H$2-$H75)+IL:IL)^2+(($I$2-$I75)+IM:IM)^2)*IG$10+1000*IG$18,"")</f>
        <v/>
      </c>
      <c r="IO75" t="str" cm="1">
        <f t="array" ref="IO75">IF($F75="石壁",MIN(($G75-IP:IP)^2+($H75-IQ:IQ)^2+($I75-IR:IR)^2)*IN$8+MIN((($H$2-$H75)+IS:IS)^2+(($I$2-$I75)+IT:IT)^2)*IN$10+1000*IN$18,"")</f>
        <v/>
      </c>
    </row>
    <row r="76" spans="6:249" x14ac:dyDescent="0.55000000000000004">
      <c r="F76" s="1" t="b" cm="1">
        <f t="array" ref="F76">INDEX(N:N,ROW()*6-11)</f>
        <v>0</v>
      </c>
      <c r="G76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76" s="1">
        <f>ROUND((RIGHT((SUM(INDEX($N:$N,ROW()*6-10):INDEX($N:$N,ROW()*6-6))-16020),6)-RIGHT((SUM(INDEX($N:$N,ROW()*6-10):INDEX($N:$N,ROW()*6-6))-16020),3))/1000,3)</f>
        <v>-16.04</v>
      </c>
      <c r="I76" s="1">
        <f>ROUND((RIGHT((SUM(INDEX($N:$N,ROW()*6-10):INDEX($N:$N,ROW()*6-6))-16020),3)),3)</f>
        <v>20</v>
      </c>
      <c r="K76">
        <v>76</v>
      </c>
      <c r="L76">
        <f t="shared" si="3"/>
        <v>2</v>
      </c>
      <c r="M76" t="str">
        <f t="shared" si="2"/>
        <v>e</v>
      </c>
      <c r="N76">
        <f>IF(EXACT(M76,$A$1)=TRUE,0,IF(EXACT(M76,$A$2)=TRUE,1,IF(EXACT(M76,$A$3)=TRUE,2,IF(EXACT(M76,$A$4)=TRUE,3,IF(EXACT(M76,$A$5)=TRUE,4,IF(EXACT(M76,$A$6)=TRUE,5,IF(EXACT(M76,$A$7)=TRUE,6,IF(EXACT(M76,$A$8)=TRUE,7,IF(EXACT(M76,$A$9)=TRUE,8,IF(EXACT(M76,$A$10)=TRUE,9,IF(EXACT(M76,$A$11)=TRUE,10,IF(EXACT(M76,$A$12)=TRUE,11,IF(EXACT(M76,$A$13)=TRUE,12,IF(EXACT(M76,$A$14)=TRUE,13,IF(EXACT(M76,$A$15)=TRUE,14,IF(EXACT(M76,$A$16)=TRUE,15,IF(EXACT(M76,$A$17)=TRUE,16,IF(EXACT(M76,$A$18)=TRUE,17,IF(EXACT(M76,$A$19)=TRUE,18,IF(EXACT(M76,$A$20)=TRUE,19,IF(EXACT(M76,$A$21)=TRUE,20,IF(EXACT(M76,$A$22)=TRUE,21,IF(EXACT(M76,$A$23)=TRUE,22,IF(EXACT(M76,$A$24)=TRUE,23,IF(EXACT(M76,$A$25)=TRUE,24,IF(EXACT(M76,$A$26)=TRUE,25,IF(EXACT(M76,$A$27)=TRUE,26,IF(EXACT(M76,$A$28)=TRUE,27,IF(EXACT(M76,$A$29)=TRUE,28,IF(EXACT(M76,$A$30)=TRUE,29,IF(EXACT(M76,$A$31)=TRUE,30,IF(EXACT(M76,$A$32)=TRUE,31,IF(EXACT(M76,$A$33)=TRUE,32,IF(EXACT(M76,$A$34)=TRUE,33,IF(EXACT(M76,$A$35)=TRUE,34,IF(EXACT(M76,$A$36)=TRUE,35,IF(EXACT(M76,$A$37)=TRUE,36,IF(EXACT(M76,$A$38)=TRUE,37,IF(EXACT(M76,$A$39)=TRUE,38,IF(EXACT(M76,$A$40)=TRUE,39,IF(EXACT(M76,$A$41)=TRUE,40,IF(EXACT(M76,$A$42)=TRUE,41,IF(EXACT(M76,$A$43)=TRUE,42,IF(EXACT(M76,$A$44)=TRUE,43,IF(EXACT(M76,$A$45)=TRUE,44,IF(EXACT(M76,$A$46)=TRUE,45,IF(EXACT(M76,$A$47)=TRUE,46,IF(EXACT(M76,$A$48)=TRUE,47,IF(EXACT(M76,$A$49)=TRUE,48,IF(EXACT(M76,$A$50)=TRUE,49,IF(EXACT(M76,$A$51)=TRUE,50,IF(EXACT(M76,$A$52)=TRUE,51,IF(EXACT(M76,$A$53)=TRUE,52,IF(EXACT(M76,$A$54)=TRUE,53,IF(EXACT(M76,$A$55)=TRUE,54,IF(EXACT(M76,$A$56)=TRUE,55,IF(EXACT(M76,$A$57)=TRUE,56,IF(EXACT(M76,$A$58)=TRUE,57,IF(EXACT(M76,$A$59)=TRUE,58,IF(EXACT(M76,$A$60)=TRUE,59,IF(EXACT(M76,$A$61)=TRUE,60,IF(EXACT(M76,$A$62)=TRUE,61))))))))))))))))))))))))))))))))))))))))))))))))))))))))))))))*61^$L76</f>
        <v>52094</v>
      </c>
      <c r="Y76" t="str" cm="1">
        <f t="array" ref="Y76">IF($F76="砲玉",MIN(($G76-Z:Z)^2+($H76-AA:AA)^2+($I76-AB:AB)^2)*X$8+MIN((($H$2-$H76)+AC:AC)^2+(($I$2-$I76)+AD:AD)^2)*X$10+1000*X$18,"")</f>
        <v/>
      </c>
      <c r="AF76" t="str" cm="1">
        <f t="array" ref="AF76">IF($F76="薙玉",MIN(($G76-AG:AG)^2+($H76-AH:AH)^2+($I76-AI:AI)^2)*AE$8+MIN((($H$2-$H76)+AJ:AJ)^2+(($I$2-$I76)+AK:AK)^2)*AE$10+1000*AE$18,"")</f>
        <v/>
      </c>
      <c r="AM76" t="str" cm="1">
        <f t="array" ref="AM76">IF($F76="壁玉",MIN(($G76-AN:AN)^2+($H76-AO:AO)^2+($I76-AP:AP)^2)*AL$8+MIN((($H$2-$H76)+AQ:AQ)^2+(($I$2-$I76)+AR:AR)^2)*AL$10+1000*AL$18,"")</f>
        <v/>
      </c>
      <c r="AT76" t="str" cm="1">
        <f t="array" ref="AT76">IF($F76="弩玉",MIN(($G76-AU:AU)^2+($H76-AV:AV)^2+($I76-AW:AW)^2)*AS$8+MIN((($H$2-$H76)+AX:AX)^2+(($I$2-$I76)+AY:AY)^2)*AS$10+1000*AS$18,"")</f>
        <v/>
      </c>
      <c r="BA76" t="str" cm="1">
        <f t="array" ref="BA76">IF($F76="ジェット",MIN(($G76-BB:BB)^2+($H76-BC:BC)^2+($I76-BD:BD)^2)*AZ$8+MIN((($H$2-$H76)+BE:BE)^2+(($I$2-$I76)+BF:BF)^2)*AZ$10+1000*AZ$18,"")</f>
        <v/>
      </c>
      <c r="BH76" t="str" cm="1">
        <f t="array" ref="BH76">IF($F76="導玉",MIN(($G76-BI:BI)^2+($H76-BJ:BJ)^2+($I76-BK:BK)^2)*BG$8+MIN((($H$2-$H76)+BL:BL)^2+(($I$2-$I76)+BM:BM)^2)*BG$10+1000*BG$18,"")</f>
        <v/>
      </c>
      <c r="BO76" t="str" cm="1">
        <f t="array" ref="BO76">IF($F76="木壁",MIN(($G76-BP:BP)^2+($H76-BQ:BQ)^2+($I76-BR:BR)^2)*BN$8+MIN((($H$2-$H76)+BS:BS)^2+(($I$2-$I76)+BT:BT)^2)*BN$10+1000*BN$18,"")</f>
        <v/>
      </c>
      <c r="BV76" t="str" cm="1">
        <f t="array" ref="BV76">IF($F76="遠壁",MIN(($G76-BW:BW)^2+($H76-BX:BX)^2+($I76-BY:BY)^2)*BU$8+MIN((($H$2-$H76)+BZ:BZ)^2+(($I$2-$I76)+CA:CA)^2)*BU$10+1000*BU$18,"")</f>
        <v/>
      </c>
      <c r="CC76" t="str" cm="1">
        <f t="array" ref="CC76">IF($F76="魔玉",MIN(($G76-CD:CD)^2+($H76-CE:CE)^2+($I76-CF:CF)^2)*CB$8+MIN((($H$2-$H76)+CG:CG)^2+(($I$2-$I76)+CH:CH)^2)*CB$10+1000*CB$18,"")</f>
        <v/>
      </c>
      <c r="CJ76" t="str" cm="1">
        <f t="array" ref="CJ76">IF($F76="核玉",MIN(($G76-CK:CK)^2+($H76-CL:CL)^2+($I76-CM:CM)^2)*CI$8+MIN((($H$2-$H76)+CN:CN)^2+(($I$2-$I76)+CO:CO)^2)*CI$10+1000*CI$18,"")</f>
        <v/>
      </c>
      <c r="CQ76" t="str" cm="1">
        <f t="array" ref="CQ76">IF($F76="癒玉",MIN(($G76-CR:CR)^2+($H76-CS:CS)^2+($I76-CT:CT)^2)*CP$8+MIN((($H$2-$H76)+CU:CU)^2+(($I$2-$I76)+CV:CV)^2)*CP$10+1000*CP$18,"")</f>
        <v/>
      </c>
      <c r="CX76" t="str" cm="1">
        <f t="array" ref="CX76">IF($F76="盾玉",MIN(($G76-CY:CY)^2+($H76-CZ:CZ)^2+($I76-DA:DA)^2)*CW$8+MIN((($H$2-$H76)+DB:DB)^2+(($I$2-$I76)+DC:DC)^2)*CW$10+1000*CW$18,"")</f>
        <v/>
      </c>
      <c r="DE76" t="str" cm="1">
        <f t="array" ref="DE76">IF($F76="射玉",MIN(($G76-DF:DF)^2+($H76-DG:DG)^2+($I76-DH:DH)^2)*DD$8+MIN((($H$2-$H76)+DI:DI)^2+(($I$2-$I76)+DJ:DJ)^2)*DD$10+1000*DD$18,"")</f>
        <v/>
      </c>
      <c r="DL76" t="str" cm="1">
        <f t="array" ref="DL76">IF($F76="近壁",MIN(($G76-DM:DM)^2+($H76-DN:DN)^2+($I76-DO:DO)^2)*DK$8+MIN((($H$2-$H76)+DP:DP)^2+(($I$2-$I76)+DQ:DQ)^2)*DK$10+1000*DK$18,"")</f>
        <v/>
      </c>
      <c r="DS76" t="str" cm="1">
        <f t="array" ref="DS76">IF($F76="忍玉",MIN(($G76-DT:DT)^2+($H76-DU:DU)^2+($I76-DV:DV)^2)*DR$8+MIN((($H$2-$H76)+DW:DW)^2+(($I$2-$I76)+DX:DX)^2)*DR$10+1000*DR$18,"")</f>
        <v/>
      </c>
      <c r="DZ76" t="str" cm="1">
        <f t="array" ref="DZ76">IF($F76="界玉",MIN(($G76-EA:EA)^2+($H76-EB:EB)^2+($I76-EC:EC)^2)*DY$8+MIN((($H$2-$H76)+ED:ED)^2+(($I$2-$I76)+EE:EE)^2)*DY$10+1000*DY$18,"")</f>
        <v/>
      </c>
      <c r="EG76" t="str" cm="1">
        <f t="array" ref="EG76">IF($F76="戦玉",MIN(($G76-EH:EH)^2+($H76-EI:EI)^2+($I76-EJ:EJ)^2)*EF$8+MIN((($H$2-$H76)+EK:EK)^2+(($I$2-$I76)+EL:EL)^2)*EF$10+1000*EF$18,"")</f>
        <v/>
      </c>
      <c r="EN76" t="str" cm="1">
        <f t="array" ref="EN76">IF($F76="弓玉",MIN(($G76-EO:EO)^2+($H76-EP:EP)^2+($I76-EQ:EQ)^2)*EM$8+MIN((($H$2-$H76)+ER:ER)^2+(($I$2-$I76)+ES:ES)^2)*EM$10+1000*EM$18,"")</f>
        <v/>
      </c>
      <c r="EU76" t="str" cm="1">
        <f t="array" ref="EU76">IF($F76="散玉",MIN(($G76-EV:EV)^2+($H76-EW:EW)^2+($I76-EX:EX)^2)*ET$8+MIN((($H$2-$H76)+EY:EY)^2+(($I$2-$I76)+EZ:EZ)^2)*ET$10+1000*ET$18,"")</f>
        <v/>
      </c>
      <c r="FB76" t="str" cm="1">
        <f t="array" ref="FB76">IF($F76="的玉",MIN(($G76-FC:FC)^2+($H76-FD:FD)^2+($I76-FE:FE)^2)*FA$8+MIN((($H$2-$H76)+FF:FF)^2+(($I$2-$I76)+FG:FG)^2)*FA$10+1000*FA$18,"")</f>
        <v/>
      </c>
      <c r="FI76" t="str" cm="1">
        <f t="array" ref="FI76">IF($F76="撃玉",MIN(($G76-FJ:FJ)^2+($H76-FK:FK)^2+($I76-FL:FL)^2)*FH$8+MIN((($H$2-$H76)+FM:FM)^2+(($I$2-$I76)+FN:FN)^2)*FH$10+1000*FH$18,"")</f>
        <v/>
      </c>
      <c r="FP76" t="str" cm="1">
        <f t="array" ref="FP76">IF($F76="槍玉",MIN(($G76-FQ:FQ)^2+($H76-FR:FR)^2+($I76-FS:FS)^2)*FO$8+MIN((($H$2-$H76)+FT:FT)^2+(($I$2-$I76)+FU:FU)^2)*FO$10+1000*FO$18,"")</f>
        <v/>
      </c>
      <c r="FW76" t="str" cm="1">
        <f t="array" ref="FW76">IF($F76="査玉",MIN(($G76-FX:FX)^2+($H76-FY:FY)^2+($I76-FZ:FZ)^2)*FV$8+MIN((($H$2-$H76)+GA:GA)^2+(($I$2-$I76)+GB:GB)^2)*FV$10+1000*FV$18,"")</f>
        <v/>
      </c>
      <c r="GD76" t="str" cm="1">
        <f t="array" ref="GD76">IF($F76="タゲ壁",MIN(($G76-GE:GE)^2+($H76-GF:GF)^2+($I76-GG:GG)^2)*GC$8+MIN((($H$2-$H76)+GH:GH)^2+(($I$2-$I76)+GI:GI)^2)*GC$10+1000*GC$18,"")</f>
        <v/>
      </c>
      <c r="GK76" t="str" cm="1">
        <f t="array" ref="GK76">IF($F76="迎玉",MIN(($G76-GL:GL)^2+($H76-GM:GM)^2+($I76-GN:GN)^2)*GJ$8+MIN((($H$2-$H76)+GO:GO)^2+(($I$2-$I76)+GP:GP)^2)*GJ$10+1000*GJ$18,"")</f>
        <v/>
      </c>
      <c r="GR76" t="str" cm="1">
        <f t="array" ref="GR76">IF($F76="紙壁",MIN(($G76-GS:GS)^2+($H76-GT:GT)^2+($I76-GU:GU)^2)*GQ$8+MIN((($H$2-$H76)+GV:GV)^2+(($I$2-$I76)+GW:GW)^2)*GQ$10+1000*GQ$18,"")</f>
        <v/>
      </c>
      <c r="GY76" t="str" cm="1">
        <f t="array" ref="GY76">IF($F76="聖玉",MIN(($G76-GZ:GZ)^2+($H76-HA:HA)^2+($I76-HB:HB)^2)*GX$8+MIN((($H$2-$H76)+HC:HC)^2+(($I$2-$I76)+HD:HD)^2)*GX$10+1000*GX$18,"")</f>
        <v/>
      </c>
      <c r="HF76" t="str" cm="1">
        <f t="array" ref="HF76">IF($F76="ターボ",MIN(($G76-HG:HG)^2+($H76-HH:HH)^2+($I76-HI:HI)^2)*HE$8+MIN((($H$2-$H76)+HJ:HJ)^2+(($I$2-$I76)+HK:HK)^2)*HE$10+10000,"")</f>
        <v/>
      </c>
      <c r="HM76" t="str" cm="1">
        <f t="array" ref="HM76">IF($F76="采玉",MIN(($G76-HN:HN)^2+($H76-HO:HO)^2+($I76-HP:HP)^2)*HL$8+MIN((($H$2-$H76)+HQ:HQ)^2+(($I$2-$I76)+HR:HR)^2)*HL$10+1000*HL$18,"")</f>
        <v/>
      </c>
      <c r="HT76" t="str" cm="1">
        <f t="array" ref="HT76">IF($F76="繕玉",MIN(($G76-HU:HU)^2+($H76-HV:HV)^2+($I76-HW:HW)^2)*HS$8+MIN((($H$2-$H76)+HX:HX)^2+(($I$2-$I76)+HY:HY)^2)*HS$10+1000*HS$18,"")</f>
        <v/>
      </c>
      <c r="IA76" t="str" cm="1">
        <f t="array" ref="IA76">IF($F76="贄玉",MIN(($G76-IB:IB)^2+($H76-IC:IC)^2+($I76-ID:ID)^2)*HZ$8+MIN((($H$2-$H76)+IE:IE)^2+(($I$2-$I76)+IF:IF)^2)*HZ$10+1000*HZ$18,"")</f>
        <v/>
      </c>
      <c r="IH76" t="str" cm="1">
        <f t="array" ref="IH76">IF($F76="弾玉",MIN(($G76-II:II)^2+($H76-IJ:IJ)^2+($I76-IK:IK)^2)*IG$8+MIN((($H$2-$H76)+IL:IL)^2+(($I$2-$I76)+IM:IM)^2)*IG$10+1000*IG$18,"")</f>
        <v/>
      </c>
      <c r="IO76" t="str" cm="1">
        <f t="array" ref="IO76">IF($F76="石壁",MIN(($G76-IP:IP)^2+($H76-IQ:IQ)^2+($I76-IR:IR)^2)*IN$8+MIN((($H$2-$H76)+IS:IS)^2+(($I$2-$I76)+IT:IT)^2)*IN$10+1000*IN$18,"")</f>
        <v/>
      </c>
    </row>
    <row r="77" spans="6:249" x14ac:dyDescent="0.55000000000000004">
      <c r="F77" s="1" t="b" cm="1">
        <f t="array" ref="F77">INDEX(N:N,ROW()*6-11)</f>
        <v>0</v>
      </c>
      <c r="G77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77" s="1">
        <f>ROUND((RIGHT((SUM(INDEX($N:$N,ROW()*6-10):INDEX($N:$N,ROW()*6-6))-16020),6)-RIGHT((SUM(INDEX($N:$N,ROW()*6-10):INDEX($N:$N,ROW()*6-6))-16020),3))/1000,3)</f>
        <v>-16.04</v>
      </c>
      <c r="I77" s="1">
        <f>ROUND((RIGHT((SUM(INDEX($N:$N,ROW()*6-10):INDEX($N:$N,ROW()*6-6))-16020),3)),3)</f>
        <v>20</v>
      </c>
      <c r="K77">
        <v>77</v>
      </c>
      <c r="L77">
        <f t="shared" si="3"/>
        <v>1</v>
      </c>
      <c r="M77" t="str">
        <f t="shared" si="2"/>
        <v>B</v>
      </c>
      <c r="N77">
        <f>IF(EXACT(M77,$A$1)=TRUE,0,IF(EXACT(M77,$A$2)=TRUE,1,IF(EXACT(M77,$A$3)=TRUE,2,IF(EXACT(M77,$A$4)=TRUE,3,IF(EXACT(M77,$A$5)=TRUE,4,IF(EXACT(M77,$A$6)=TRUE,5,IF(EXACT(M77,$A$7)=TRUE,6,IF(EXACT(M77,$A$8)=TRUE,7,IF(EXACT(M77,$A$9)=TRUE,8,IF(EXACT(M77,$A$10)=TRUE,9,IF(EXACT(M77,$A$11)=TRUE,10,IF(EXACT(M77,$A$12)=TRUE,11,IF(EXACT(M77,$A$13)=TRUE,12,IF(EXACT(M77,$A$14)=TRUE,13,IF(EXACT(M77,$A$15)=TRUE,14,IF(EXACT(M77,$A$16)=TRUE,15,IF(EXACT(M77,$A$17)=TRUE,16,IF(EXACT(M77,$A$18)=TRUE,17,IF(EXACT(M77,$A$19)=TRUE,18,IF(EXACT(M77,$A$20)=TRUE,19,IF(EXACT(M77,$A$21)=TRUE,20,IF(EXACT(M77,$A$22)=TRUE,21,IF(EXACT(M77,$A$23)=TRUE,22,IF(EXACT(M77,$A$24)=TRUE,23,IF(EXACT(M77,$A$25)=TRUE,24,IF(EXACT(M77,$A$26)=TRUE,25,IF(EXACT(M77,$A$27)=TRUE,26,IF(EXACT(M77,$A$28)=TRUE,27,IF(EXACT(M77,$A$29)=TRUE,28,IF(EXACT(M77,$A$30)=TRUE,29,IF(EXACT(M77,$A$31)=TRUE,30,IF(EXACT(M77,$A$32)=TRUE,31,IF(EXACT(M77,$A$33)=TRUE,32,IF(EXACT(M77,$A$34)=TRUE,33,IF(EXACT(M77,$A$35)=TRUE,34,IF(EXACT(M77,$A$36)=TRUE,35,IF(EXACT(M77,$A$37)=TRUE,36,IF(EXACT(M77,$A$38)=TRUE,37,IF(EXACT(M77,$A$39)=TRUE,38,IF(EXACT(M77,$A$40)=TRUE,39,IF(EXACT(M77,$A$41)=TRUE,40,IF(EXACT(M77,$A$42)=TRUE,41,IF(EXACT(M77,$A$43)=TRUE,42,IF(EXACT(M77,$A$44)=TRUE,43,IF(EXACT(M77,$A$45)=TRUE,44,IF(EXACT(M77,$A$46)=TRUE,45,IF(EXACT(M77,$A$47)=TRUE,46,IF(EXACT(M77,$A$48)=TRUE,47,IF(EXACT(M77,$A$49)=TRUE,48,IF(EXACT(M77,$A$50)=TRUE,49,IF(EXACT(M77,$A$51)=TRUE,50,IF(EXACT(M77,$A$52)=TRUE,51,IF(EXACT(M77,$A$53)=TRUE,52,IF(EXACT(M77,$A$54)=TRUE,53,IF(EXACT(M77,$A$55)=TRUE,54,IF(EXACT(M77,$A$56)=TRUE,55,IF(EXACT(M77,$A$57)=TRUE,56,IF(EXACT(M77,$A$58)=TRUE,57,IF(EXACT(M77,$A$59)=TRUE,58,IF(EXACT(M77,$A$60)=TRUE,59,IF(EXACT(M77,$A$61)=TRUE,60,IF(EXACT(M77,$A$62)=TRUE,61))))))))))))))))))))))))))))))))))))))))))))))))))))))))))))))*61^$L77</f>
        <v>2257</v>
      </c>
      <c r="Y77" t="str" cm="1">
        <f t="array" ref="Y77">IF($F77="砲玉",MIN(($G77-Z:Z)^2+($H77-AA:AA)^2+($I77-AB:AB)^2)*X$8+MIN((($H$2-$H77)+AC:AC)^2+(($I$2-$I77)+AD:AD)^2)*X$10+1000*X$18,"")</f>
        <v/>
      </c>
      <c r="AF77" t="str" cm="1">
        <f t="array" ref="AF77">IF($F77="薙玉",MIN(($G77-AG:AG)^2+($H77-AH:AH)^2+($I77-AI:AI)^2)*AE$8+MIN((($H$2-$H77)+AJ:AJ)^2+(($I$2-$I77)+AK:AK)^2)*AE$10+1000*AE$18,"")</f>
        <v/>
      </c>
      <c r="AM77" t="str" cm="1">
        <f t="array" ref="AM77">IF($F77="壁玉",MIN(($G77-AN:AN)^2+($H77-AO:AO)^2+($I77-AP:AP)^2)*AL$8+MIN((($H$2-$H77)+AQ:AQ)^2+(($I$2-$I77)+AR:AR)^2)*AL$10+1000*AL$18,"")</f>
        <v/>
      </c>
      <c r="AT77" t="str" cm="1">
        <f t="array" ref="AT77">IF($F77="弩玉",MIN(($G77-AU:AU)^2+($H77-AV:AV)^2+($I77-AW:AW)^2)*AS$8+MIN((($H$2-$H77)+AX:AX)^2+(($I$2-$I77)+AY:AY)^2)*AS$10+1000*AS$18,"")</f>
        <v/>
      </c>
      <c r="BA77" t="str" cm="1">
        <f t="array" ref="BA77">IF($F77="ジェット",MIN(($G77-BB:BB)^2+($H77-BC:BC)^2+($I77-BD:BD)^2)*AZ$8+MIN((($H$2-$H77)+BE:BE)^2+(($I$2-$I77)+BF:BF)^2)*AZ$10+1000*AZ$18,"")</f>
        <v/>
      </c>
      <c r="BH77" t="str" cm="1">
        <f t="array" ref="BH77">IF($F77="導玉",MIN(($G77-BI:BI)^2+($H77-BJ:BJ)^2+($I77-BK:BK)^2)*BG$8+MIN((($H$2-$H77)+BL:BL)^2+(($I$2-$I77)+BM:BM)^2)*BG$10+1000*BG$18,"")</f>
        <v/>
      </c>
      <c r="BO77" t="str" cm="1">
        <f t="array" ref="BO77">IF($F77="木壁",MIN(($G77-BP:BP)^2+($H77-BQ:BQ)^2+($I77-BR:BR)^2)*BN$8+MIN((($H$2-$H77)+BS:BS)^2+(($I$2-$I77)+BT:BT)^2)*BN$10+1000*BN$18,"")</f>
        <v/>
      </c>
      <c r="BV77" t="str" cm="1">
        <f t="array" ref="BV77">IF($F77="遠壁",MIN(($G77-BW:BW)^2+($H77-BX:BX)^2+($I77-BY:BY)^2)*BU$8+MIN((($H$2-$H77)+BZ:BZ)^2+(($I$2-$I77)+CA:CA)^2)*BU$10+1000*BU$18,"")</f>
        <v/>
      </c>
      <c r="CC77" t="str" cm="1">
        <f t="array" ref="CC77">IF($F77="魔玉",MIN(($G77-CD:CD)^2+($H77-CE:CE)^2+($I77-CF:CF)^2)*CB$8+MIN((($H$2-$H77)+CG:CG)^2+(($I$2-$I77)+CH:CH)^2)*CB$10+1000*CB$18,"")</f>
        <v/>
      </c>
      <c r="CJ77" t="str" cm="1">
        <f t="array" ref="CJ77">IF($F77="核玉",MIN(($G77-CK:CK)^2+($H77-CL:CL)^2+($I77-CM:CM)^2)*CI$8+MIN((($H$2-$H77)+CN:CN)^2+(($I$2-$I77)+CO:CO)^2)*CI$10+1000*CI$18,"")</f>
        <v/>
      </c>
      <c r="CQ77" t="str" cm="1">
        <f t="array" ref="CQ77">IF($F77="癒玉",MIN(($G77-CR:CR)^2+($H77-CS:CS)^2+($I77-CT:CT)^2)*CP$8+MIN((($H$2-$H77)+CU:CU)^2+(($I$2-$I77)+CV:CV)^2)*CP$10+1000*CP$18,"")</f>
        <v/>
      </c>
      <c r="CX77" t="str" cm="1">
        <f t="array" ref="CX77">IF($F77="盾玉",MIN(($G77-CY:CY)^2+($H77-CZ:CZ)^2+($I77-DA:DA)^2)*CW$8+MIN((($H$2-$H77)+DB:DB)^2+(($I$2-$I77)+DC:DC)^2)*CW$10+1000*CW$18,"")</f>
        <v/>
      </c>
      <c r="DE77" t="str" cm="1">
        <f t="array" ref="DE77">IF($F77="射玉",MIN(($G77-DF:DF)^2+($H77-DG:DG)^2+($I77-DH:DH)^2)*DD$8+MIN((($H$2-$H77)+DI:DI)^2+(($I$2-$I77)+DJ:DJ)^2)*DD$10+1000*DD$18,"")</f>
        <v/>
      </c>
      <c r="DL77" t="str" cm="1">
        <f t="array" ref="DL77">IF($F77="近壁",MIN(($G77-DM:DM)^2+($H77-DN:DN)^2+($I77-DO:DO)^2)*DK$8+MIN((($H$2-$H77)+DP:DP)^2+(($I$2-$I77)+DQ:DQ)^2)*DK$10+1000*DK$18,"")</f>
        <v/>
      </c>
      <c r="DS77" t="str" cm="1">
        <f t="array" ref="DS77">IF($F77="忍玉",MIN(($G77-DT:DT)^2+($H77-DU:DU)^2+($I77-DV:DV)^2)*DR$8+MIN((($H$2-$H77)+DW:DW)^2+(($I$2-$I77)+DX:DX)^2)*DR$10+1000*DR$18,"")</f>
        <v/>
      </c>
      <c r="DZ77" t="str" cm="1">
        <f t="array" ref="DZ77">IF($F77="界玉",MIN(($G77-EA:EA)^2+($H77-EB:EB)^2+($I77-EC:EC)^2)*DY$8+MIN((($H$2-$H77)+ED:ED)^2+(($I$2-$I77)+EE:EE)^2)*DY$10+1000*DY$18,"")</f>
        <v/>
      </c>
      <c r="EG77" t="str" cm="1">
        <f t="array" ref="EG77">IF($F77="戦玉",MIN(($G77-EH:EH)^2+($H77-EI:EI)^2+($I77-EJ:EJ)^2)*EF$8+MIN((($H$2-$H77)+EK:EK)^2+(($I$2-$I77)+EL:EL)^2)*EF$10+1000*EF$18,"")</f>
        <v/>
      </c>
      <c r="EN77" t="str" cm="1">
        <f t="array" ref="EN77">IF($F77="弓玉",MIN(($G77-EO:EO)^2+($H77-EP:EP)^2+($I77-EQ:EQ)^2)*EM$8+MIN((($H$2-$H77)+ER:ER)^2+(($I$2-$I77)+ES:ES)^2)*EM$10+1000*EM$18,"")</f>
        <v/>
      </c>
      <c r="EU77" t="str" cm="1">
        <f t="array" ref="EU77">IF($F77="散玉",MIN(($G77-EV:EV)^2+($H77-EW:EW)^2+($I77-EX:EX)^2)*ET$8+MIN((($H$2-$H77)+EY:EY)^2+(($I$2-$I77)+EZ:EZ)^2)*ET$10+1000*ET$18,"")</f>
        <v/>
      </c>
      <c r="FB77" t="str" cm="1">
        <f t="array" ref="FB77">IF($F77="的玉",MIN(($G77-FC:FC)^2+($H77-FD:FD)^2+($I77-FE:FE)^2)*FA$8+MIN((($H$2-$H77)+FF:FF)^2+(($I$2-$I77)+FG:FG)^2)*FA$10+1000*FA$18,"")</f>
        <v/>
      </c>
      <c r="FI77" t="str" cm="1">
        <f t="array" ref="FI77">IF($F77="撃玉",MIN(($G77-FJ:FJ)^2+($H77-FK:FK)^2+($I77-FL:FL)^2)*FH$8+MIN((($H$2-$H77)+FM:FM)^2+(($I$2-$I77)+FN:FN)^2)*FH$10+1000*FH$18,"")</f>
        <v/>
      </c>
      <c r="FP77" t="str" cm="1">
        <f t="array" ref="FP77">IF($F77="槍玉",MIN(($G77-FQ:FQ)^2+($H77-FR:FR)^2+($I77-FS:FS)^2)*FO$8+MIN((($H$2-$H77)+FT:FT)^2+(($I$2-$I77)+FU:FU)^2)*FO$10+1000*FO$18,"")</f>
        <v/>
      </c>
      <c r="FW77" t="str" cm="1">
        <f t="array" ref="FW77">IF($F77="査玉",MIN(($G77-FX:FX)^2+($H77-FY:FY)^2+($I77-FZ:FZ)^2)*FV$8+MIN((($H$2-$H77)+GA:GA)^2+(($I$2-$I77)+GB:GB)^2)*FV$10+1000*FV$18,"")</f>
        <v/>
      </c>
      <c r="GD77" t="str" cm="1">
        <f t="array" ref="GD77">IF($F77="タゲ壁",MIN(($G77-GE:GE)^2+($H77-GF:GF)^2+($I77-GG:GG)^2)*GC$8+MIN((($H$2-$H77)+GH:GH)^2+(($I$2-$I77)+GI:GI)^2)*GC$10+1000*GC$18,"")</f>
        <v/>
      </c>
      <c r="GK77" t="str" cm="1">
        <f t="array" ref="GK77">IF($F77="迎玉",MIN(($G77-GL:GL)^2+($H77-GM:GM)^2+($I77-GN:GN)^2)*GJ$8+MIN((($H$2-$H77)+GO:GO)^2+(($I$2-$I77)+GP:GP)^2)*GJ$10+1000*GJ$18,"")</f>
        <v/>
      </c>
      <c r="GR77" t="str" cm="1">
        <f t="array" ref="GR77">IF($F77="紙壁",MIN(($G77-GS:GS)^2+($H77-GT:GT)^2+($I77-GU:GU)^2)*GQ$8+MIN((($H$2-$H77)+GV:GV)^2+(($I$2-$I77)+GW:GW)^2)*GQ$10+1000*GQ$18,"")</f>
        <v/>
      </c>
      <c r="GY77" t="str" cm="1">
        <f t="array" ref="GY77">IF($F77="聖玉",MIN(($G77-GZ:GZ)^2+($H77-HA:HA)^2+($I77-HB:HB)^2)*GX$8+MIN((($H$2-$H77)+HC:HC)^2+(($I$2-$I77)+HD:HD)^2)*GX$10+1000*GX$18,"")</f>
        <v/>
      </c>
      <c r="HF77" t="str" cm="1">
        <f t="array" ref="HF77">IF($F77="ターボ",MIN(($G77-HG:HG)^2+($H77-HH:HH)^2+($I77-HI:HI)^2)*HE$8+MIN((($H$2-$H77)+HJ:HJ)^2+(($I$2-$I77)+HK:HK)^2)*HE$10+10000,"")</f>
        <v/>
      </c>
      <c r="HM77" t="str" cm="1">
        <f t="array" ref="HM77">IF($F77="采玉",MIN(($G77-HN:HN)^2+($H77-HO:HO)^2+($I77-HP:HP)^2)*HL$8+MIN((($H$2-$H77)+HQ:HQ)^2+(($I$2-$I77)+HR:HR)^2)*HL$10+1000*HL$18,"")</f>
        <v/>
      </c>
      <c r="HT77" t="str" cm="1">
        <f t="array" ref="HT77">IF($F77="繕玉",MIN(($G77-HU:HU)^2+($H77-HV:HV)^2+($I77-HW:HW)^2)*HS$8+MIN((($H$2-$H77)+HX:HX)^2+(($I$2-$I77)+HY:HY)^2)*HS$10+1000*HS$18,"")</f>
        <v/>
      </c>
      <c r="IA77" t="str" cm="1">
        <f t="array" ref="IA77">IF($F77="贄玉",MIN(($G77-IB:IB)^2+($H77-IC:IC)^2+($I77-ID:ID)^2)*HZ$8+MIN((($H$2-$H77)+IE:IE)^2+(($I$2-$I77)+IF:IF)^2)*HZ$10+1000*HZ$18,"")</f>
        <v/>
      </c>
      <c r="IH77" t="str" cm="1">
        <f t="array" ref="IH77">IF($F77="弾玉",MIN(($G77-II:II)^2+($H77-IJ:IJ)^2+($I77-IK:IK)^2)*IG$8+MIN((($H$2-$H77)+IL:IL)^2+(($I$2-$I77)+IM:IM)^2)*IG$10+1000*IG$18,"")</f>
        <v/>
      </c>
      <c r="IO77" t="str" cm="1">
        <f t="array" ref="IO77">IF($F77="石壁",MIN(($G77-IP:IP)^2+($H77-IQ:IQ)^2+($I77-IR:IR)^2)*IN$8+MIN((($H$2-$H77)+IS:IS)^2+(($I$2-$I77)+IT:IT)^2)*IN$10+1000*IN$18,"")</f>
        <v/>
      </c>
    </row>
    <row r="78" spans="6:249" x14ac:dyDescent="0.55000000000000004">
      <c r="F78" s="1" t="b" cm="1">
        <f t="array" ref="F78">INDEX(N:N,ROW()*6-11)</f>
        <v>0</v>
      </c>
      <c r="G78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78" s="1">
        <f>ROUND((RIGHT((SUM(INDEX($N:$N,ROW()*6-10):INDEX($N:$N,ROW()*6-6))-16020),6)-RIGHT((SUM(INDEX($N:$N,ROW()*6-10):INDEX($N:$N,ROW()*6-6))-16020),3))/1000,3)</f>
        <v>-16.04</v>
      </c>
      <c r="I78" s="1">
        <f>ROUND((RIGHT((SUM(INDEX($N:$N,ROW()*6-10):INDEX($N:$N,ROW()*6-6))-16020),3)),3)</f>
        <v>20</v>
      </c>
      <c r="K78">
        <v>78</v>
      </c>
      <c r="L78">
        <f t="shared" si="3"/>
        <v>0</v>
      </c>
      <c r="M78" t="str">
        <f t="shared" si="2"/>
        <v>B</v>
      </c>
      <c r="N78">
        <f>IF(EXACT(M78,$A$1)=TRUE,0,IF(EXACT(M78,$A$2)=TRUE,1,IF(EXACT(M78,$A$3)=TRUE,2,IF(EXACT(M78,$A$4)=TRUE,3,IF(EXACT(M78,$A$5)=TRUE,4,IF(EXACT(M78,$A$6)=TRUE,5,IF(EXACT(M78,$A$7)=TRUE,6,IF(EXACT(M78,$A$8)=TRUE,7,IF(EXACT(M78,$A$9)=TRUE,8,IF(EXACT(M78,$A$10)=TRUE,9,IF(EXACT(M78,$A$11)=TRUE,10,IF(EXACT(M78,$A$12)=TRUE,11,IF(EXACT(M78,$A$13)=TRUE,12,IF(EXACT(M78,$A$14)=TRUE,13,IF(EXACT(M78,$A$15)=TRUE,14,IF(EXACT(M78,$A$16)=TRUE,15,IF(EXACT(M78,$A$17)=TRUE,16,IF(EXACT(M78,$A$18)=TRUE,17,IF(EXACT(M78,$A$19)=TRUE,18,IF(EXACT(M78,$A$20)=TRUE,19,IF(EXACT(M78,$A$21)=TRUE,20,IF(EXACT(M78,$A$22)=TRUE,21,IF(EXACT(M78,$A$23)=TRUE,22,IF(EXACT(M78,$A$24)=TRUE,23,IF(EXACT(M78,$A$25)=TRUE,24,IF(EXACT(M78,$A$26)=TRUE,25,IF(EXACT(M78,$A$27)=TRUE,26,IF(EXACT(M78,$A$28)=TRUE,27,IF(EXACT(M78,$A$29)=TRUE,28,IF(EXACT(M78,$A$30)=TRUE,29,IF(EXACT(M78,$A$31)=TRUE,30,IF(EXACT(M78,$A$32)=TRUE,31,IF(EXACT(M78,$A$33)=TRUE,32,IF(EXACT(M78,$A$34)=TRUE,33,IF(EXACT(M78,$A$35)=TRUE,34,IF(EXACT(M78,$A$36)=TRUE,35,IF(EXACT(M78,$A$37)=TRUE,36,IF(EXACT(M78,$A$38)=TRUE,37,IF(EXACT(M78,$A$39)=TRUE,38,IF(EXACT(M78,$A$40)=TRUE,39,IF(EXACT(M78,$A$41)=TRUE,40,IF(EXACT(M78,$A$42)=TRUE,41,IF(EXACT(M78,$A$43)=TRUE,42,IF(EXACT(M78,$A$44)=TRUE,43,IF(EXACT(M78,$A$45)=TRUE,44,IF(EXACT(M78,$A$46)=TRUE,45,IF(EXACT(M78,$A$47)=TRUE,46,IF(EXACT(M78,$A$48)=TRUE,47,IF(EXACT(M78,$A$49)=TRUE,48,IF(EXACT(M78,$A$50)=TRUE,49,IF(EXACT(M78,$A$51)=TRUE,50,IF(EXACT(M78,$A$52)=TRUE,51,IF(EXACT(M78,$A$53)=TRUE,52,IF(EXACT(M78,$A$54)=TRUE,53,IF(EXACT(M78,$A$55)=TRUE,54,IF(EXACT(M78,$A$56)=TRUE,55,IF(EXACT(M78,$A$57)=TRUE,56,IF(EXACT(M78,$A$58)=TRUE,57,IF(EXACT(M78,$A$59)=TRUE,58,IF(EXACT(M78,$A$60)=TRUE,59,IF(EXACT(M78,$A$61)=TRUE,60,IF(EXACT(M78,$A$62)=TRUE,61))))))))))))))))))))))))))))))))))))))))))))))))))))))))))))))*61^$L78</f>
        <v>37</v>
      </c>
      <c r="Y78" t="str" cm="1">
        <f t="array" ref="Y78">IF($F78="砲玉",MIN(($G78-Z:Z)^2+($H78-AA:AA)^2+($I78-AB:AB)^2)*X$8+MIN((($H$2-$H78)+AC:AC)^2+(($I$2-$I78)+AD:AD)^2)*X$10+1000*X$18,"")</f>
        <v/>
      </c>
      <c r="AF78" t="str" cm="1">
        <f t="array" ref="AF78">IF($F78="薙玉",MIN(($G78-AG:AG)^2+($H78-AH:AH)^2+($I78-AI:AI)^2)*AE$8+MIN((($H$2-$H78)+AJ:AJ)^2+(($I$2-$I78)+AK:AK)^2)*AE$10+1000*AE$18,"")</f>
        <v/>
      </c>
      <c r="AM78" t="str" cm="1">
        <f t="array" ref="AM78">IF($F78="壁玉",MIN(($G78-AN:AN)^2+($H78-AO:AO)^2+($I78-AP:AP)^2)*AL$8+MIN((($H$2-$H78)+AQ:AQ)^2+(($I$2-$I78)+AR:AR)^2)*AL$10+1000*AL$18,"")</f>
        <v/>
      </c>
      <c r="AT78" t="str" cm="1">
        <f t="array" ref="AT78">IF($F78="弩玉",MIN(($G78-AU:AU)^2+($H78-AV:AV)^2+($I78-AW:AW)^2)*AS$8+MIN((($H$2-$H78)+AX:AX)^2+(($I$2-$I78)+AY:AY)^2)*AS$10+1000*AS$18,"")</f>
        <v/>
      </c>
      <c r="BA78" t="str" cm="1">
        <f t="array" ref="BA78">IF($F78="ジェット",MIN(($G78-BB:BB)^2+($H78-BC:BC)^2+($I78-BD:BD)^2)*AZ$8+MIN((($H$2-$H78)+BE:BE)^2+(($I$2-$I78)+BF:BF)^2)*AZ$10+1000*AZ$18,"")</f>
        <v/>
      </c>
      <c r="BH78" t="str" cm="1">
        <f t="array" ref="BH78">IF($F78="導玉",MIN(($G78-BI:BI)^2+($H78-BJ:BJ)^2+($I78-BK:BK)^2)*BG$8+MIN((($H$2-$H78)+BL:BL)^2+(($I$2-$I78)+BM:BM)^2)*BG$10+1000*BG$18,"")</f>
        <v/>
      </c>
      <c r="BO78" t="str" cm="1">
        <f t="array" ref="BO78">IF($F78="木壁",MIN(($G78-BP:BP)^2+($H78-BQ:BQ)^2+($I78-BR:BR)^2)*BN$8+MIN((($H$2-$H78)+BS:BS)^2+(($I$2-$I78)+BT:BT)^2)*BN$10+1000*BN$18,"")</f>
        <v/>
      </c>
      <c r="BV78" t="str" cm="1">
        <f t="array" ref="BV78">IF($F78="遠壁",MIN(($G78-BW:BW)^2+($H78-BX:BX)^2+($I78-BY:BY)^2)*BU$8+MIN((($H$2-$H78)+BZ:BZ)^2+(($I$2-$I78)+CA:CA)^2)*BU$10+1000*BU$18,"")</f>
        <v/>
      </c>
      <c r="CC78" t="str" cm="1">
        <f t="array" ref="CC78">IF($F78="魔玉",MIN(($G78-CD:CD)^2+($H78-CE:CE)^2+($I78-CF:CF)^2)*CB$8+MIN((($H$2-$H78)+CG:CG)^2+(($I$2-$I78)+CH:CH)^2)*CB$10+1000*CB$18,"")</f>
        <v/>
      </c>
      <c r="CJ78" t="str" cm="1">
        <f t="array" ref="CJ78">IF($F78="核玉",MIN(($G78-CK:CK)^2+($H78-CL:CL)^2+($I78-CM:CM)^2)*CI$8+MIN((($H$2-$H78)+CN:CN)^2+(($I$2-$I78)+CO:CO)^2)*CI$10+1000*CI$18,"")</f>
        <v/>
      </c>
      <c r="CQ78" t="str" cm="1">
        <f t="array" ref="CQ78">IF($F78="癒玉",MIN(($G78-CR:CR)^2+($H78-CS:CS)^2+($I78-CT:CT)^2)*CP$8+MIN((($H$2-$H78)+CU:CU)^2+(($I$2-$I78)+CV:CV)^2)*CP$10+1000*CP$18,"")</f>
        <v/>
      </c>
      <c r="CX78" t="str" cm="1">
        <f t="array" ref="CX78">IF($F78="盾玉",MIN(($G78-CY:CY)^2+($H78-CZ:CZ)^2+($I78-DA:DA)^2)*CW$8+MIN((($H$2-$H78)+DB:DB)^2+(($I$2-$I78)+DC:DC)^2)*CW$10+1000*CW$18,"")</f>
        <v/>
      </c>
      <c r="DE78" t="str" cm="1">
        <f t="array" ref="DE78">IF($F78="射玉",MIN(($G78-DF:DF)^2+($H78-DG:DG)^2+($I78-DH:DH)^2)*DD$8+MIN((($H$2-$H78)+DI:DI)^2+(($I$2-$I78)+DJ:DJ)^2)*DD$10+1000*DD$18,"")</f>
        <v/>
      </c>
      <c r="DL78" t="str" cm="1">
        <f t="array" ref="DL78">IF($F78="近壁",MIN(($G78-DM:DM)^2+($H78-DN:DN)^2+($I78-DO:DO)^2)*DK$8+MIN((($H$2-$H78)+DP:DP)^2+(($I$2-$I78)+DQ:DQ)^2)*DK$10+1000*DK$18,"")</f>
        <v/>
      </c>
      <c r="DS78" t="str" cm="1">
        <f t="array" ref="DS78">IF($F78="忍玉",MIN(($G78-DT:DT)^2+($H78-DU:DU)^2+($I78-DV:DV)^2)*DR$8+MIN((($H$2-$H78)+DW:DW)^2+(($I$2-$I78)+DX:DX)^2)*DR$10+1000*DR$18,"")</f>
        <v/>
      </c>
      <c r="DZ78" t="str" cm="1">
        <f t="array" ref="DZ78">IF($F78="界玉",MIN(($G78-EA:EA)^2+($H78-EB:EB)^2+($I78-EC:EC)^2)*DY$8+MIN((($H$2-$H78)+ED:ED)^2+(($I$2-$I78)+EE:EE)^2)*DY$10+1000*DY$18,"")</f>
        <v/>
      </c>
      <c r="EG78" t="str" cm="1">
        <f t="array" ref="EG78">IF($F78="戦玉",MIN(($G78-EH:EH)^2+($H78-EI:EI)^2+($I78-EJ:EJ)^2)*EF$8+MIN((($H$2-$H78)+EK:EK)^2+(($I$2-$I78)+EL:EL)^2)*EF$10+1000*EF$18,"")</f>
        <v/>
      </c>
      <c r="EN78" t="str" cm="1">
        <f t="array" ref="EN78">IF($F78="弓玉",MIN(($G78-EO:EO)^2+($H78-EP:EP)^2+($I78-EQ:EQ)^2)*EM$8+MIN((($H$2-$H78)+ER:ER)^2+(($I$2-$I78)+ES:ES)^2)*EM$10+1000*EM$18,"")</f>
        <v/>
      </c>
      <c r="EU78" t="str" cm="1">
        <f t="array" ref="EU78">IF($F78="散玉",MIN(($G78-EV:EV)^2+($H78-EW:EW)^2+($I78-EX:EX)^2)*ET$8+MIN((($H$2-$H78)+EY:EY)^2+(($I$2-$I78)+EZ:EZ)^2)*ET$10+1000*ET$18,"")</f>
        <v/>
      </c>
      <c r="FB78" t="str" cm="1">
        <f t="array" ref="FB78">IF($F78="的玉",MIN(($G78-FC:FC)^2+($H78-FD:FD)^2+($I78-FE:FE)^2)*FA$8+MIN((($H$2-$H78)+FF:FF)^2+(($I$2-$I78)+FG:FG)^2)*FA$10+1000*FA$18,"")</f>
        <v/>
      </c>
      <c r="FI78" t="str" cm="1">
        <f t="array" ref="FI78">IF($F78="撃玉",MIN(($G78-FJ:FJ)^2+($H78-FK:FK)^2+($I78-FL:FL)^2)*FH$8+MIN((($H$2-$H78)+FM:FM)^2+(($I$2-$I78)+FN:FN)^2)*FH$10+1000*FH$18,"")</f>
        <v/>
      </c>
      <c r="FP78" t="str" cm="1">
        <f t="array" ref="FP78">IF($F78="槍玉",MIN(($G78-FQ:FQ)^2+($H78-FR:FR)^2+($I78-FS:FS)^2)*FO$8+MIN((($H$2-$H78)+FT:FT)^2+(($I$2-$I78)+FU:FU)^2)*FO$10+1000*FO$18,"")</f>
        <v/>
      </c>
      <c r="FW78" t="str" cm="1">
        <f t="array" ref="FW78">IF($F78="査玉",MIN(($G78-FX:FX)^2+($H78-FY:FY)^2+($I78-FZ:FZ)^2)*FV$8+MIN((($H$2-$H78)+GA:GA)^2+(($I$2-$I78)+GB:GB)^2)*FV$10+1000*FV$18,"")</f>
        <v/>
      </c>
      <c r="GD78" t="str" cm="1">
        <f t="array" ref="GD78">IF($F78="タゲ壁",MIN(($G78-GE:GE)^2+($H78-GF:GF)^2+($I78-GG:GG)^2)*GC$8+MIN((($H$2-$H78)+GH:GH)^2+(($I$2-$I78)+GI:GI)^2)*GC$10+1000*GC$18,"")</f>
        <v/>
      </c>
      <c r="GK78" t="str" cm="1">
        <f t="array" ref="GK78">IF($F78="迎玉",MIN(($G78-GL:GL)^2+($H78-GM:GM)^2+($I78-GN:GN)^2)*GJ$8+MIN((($H$2-$H78)+GO:GO)^2+(($I$2-$I78)+GP:GP)^2)*GJ$10+1000*GJ$18,"")</f>
        <v/>
      </c>
      <c r="GR78" t="str" cm="1">
        <f t="array" ref="GR78">IF($F78="紙壁",MIN(($G78-GS:GS)^2+($H78-GT:GT)^2+($I78-GU:GU)^2)*GQ$8+MIN((($H$2-$H78)+GV:GV)^2+(($I$2-$I78)+GW:GW)^2)*GQ$10+1000*GQ$18,"")</f>
        <v/>
      </c>
      <c r="GY78" t="str" cm="1">
        <f t="array" ref="GY78">IF($F78="聖玉",MIN(($G78-GZ:GZ)^2+($H78-HA:HA)^2+($I78-HB:HB)^2)*GX$8+MIN((($H$2-$H78)+HC:HC)^2+(($I$2-$I78)+HD:HD)^2)*GX$10+1000*GX$18,"")</f>
        <v/>
      </c>
      <c r="HF78" t="str" cm="1">
        <f t="array" ref="HF78">IF($F78="ターボ",MIN(($G78-HG:HG)^2+($H78-HH:HH)^2+($I78-HI:HI)^2)*HE$8+MIN((($H$2-$H78)+HJ:HJ)^2+(($I$2-$I78)+HK:HK)^2)*HE$10+10000,"")</f>
        <v/>
      </c>
      <c r="HM78" t="str" cm="1">
        <f t="array" ref="HM78">IF($F78="采玉",MIN(($G78-HN:HN)^2+($H78-HO:HO)^2+($I78-HP:HP)^2)*HL$8+MIN((($H$2-$H78)+HQ:HQ)^2+(($I$2-$I78)+HR:HR)^2)*HL$10+1000*HL$18,"")</f>
        <v/>
      </c>
      <c r="HT78" t="str" cm="1">
        <f t="array" ref="HT78">IF($F78="繕玉",MIN(($G78-HU:HU)^2+($H78-HV:HV)^2+($I78-HW:HW)^2)*HS$8+MIN((($H$2-$H78)+HX:HX)^2+(($I$2-$I78)+HY:HY)^2)*HS$10+1000*HS$18,"")</f>
        <v/>
      </c>
      <c r="IA78" t="str" cm="1">
        <f t="array" ref="IA78">IF($F78="贄玉",MIN(($G78-IB:IB)^2+($H78-IC:IC)^2+($I78-ID:ID)^2)*HZ$8+MIN((($H$2-$H78)+IE:IE)^2+(($I$2-$I78)+IF:IF)^2)*HZ$10+1000*HZ$18,"")</f>
        <v/>
      </c>
      <c r="IH78" t="str" cm="1">
        <f t="array" ref="IH78">IF($F78="弾玉",MIN(($G78-II:II)^2+($H78-IJ:IJ)^2+($I78-IK:IK)^2)*IG$8+MIN((($H$2-$H78)+IL:IL)^2+(($I$2-$I78)+IM:IM)^2)*IG$10+1000*IG$18,"")</f>
        <v/>
      </c>
      <c r="IO78" t="str" cm="1">
        <f t="array" ref="IO78">IF($F78="石壁",MIN(($G78-IP:IP)^2+($H78-IQ:IQ)^2+($I78-IR:IR)^2)*IN$8+MIN((($H$2-$H78)+IS:IS)^2+(($I$2-$I78)+IT:IT)^2)*IN$10+1000*IN$18,"")</f>
        <v/>
      </c>
    </row>
    <row r="79" spans="6:249" x14ac:dyDescent="0.55000000000000004">
      <c r="F79" s="1" t="b" cm="1">
        <f t="array" ref="F79">INDEX(N:N,ROW()*6-11)</f>
        <v>0</v>
      </c>
      <c r="G79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79" s="1">
        <f>ROUND((RIGHT((SUM(INDEX($N:$N,ROW()*6-10):INDEX($N:$N,ROW()*6-6))-16020),6)-RIGHT((SUM(INDEX($N:$N,ROW()*6-10):INDEX($N:$N,ROW()*6-6))-16020),3))/1000,3)</f>
        <v>-16.04</v>
      </c>
      <c r="I79" s="1">
        <f>ROUND((RIGHT((SUM(INDEX($N:$N,ROW()*6-10):INDEX($N:$N,ROW()*6-6))-16020),3)),3)</f>
        <v>20</v>
      </c>
      <c r="K79">
        <v>79</v>
      </c>
      <c r="L79">
        <f t="shared" si="3"/>
        <v>5</v>
      </c>
      <c r="M79" t="str">
        <f t="shared" si="2"/>
        <v>g</v>
      </c>
      <c r="N79" t="str">
        <f>IF(EXACT(M79,$A$1)=TRUE,"コア",IF(EXACT(M79,$A$2)=TRUE,"弓玉",IF(EXACT(M79,$A$3)=TRUE,"銃玉",IF(EXACT(M79,$A$4)=TRUE,"剣玉",IF(EXACT(M79,$A$5)=TRUE,"盾玉",IF(EXACT(M79,$A$6)=TRUE,"爆玉",IF(EXACT(M79,$A$7)=TRUE,"魔玉",IF(EXACT(M79,$A$8)=TRUE,"弩玉",IF(EXACT(M79,$A$9)=TRUE,"槍玉",IF(EXACT(M79,$A$10)=TRUE,"砲玉",IF(EXACT(M79,$A$11)=TRUE,"薙玉",IF(EXACT(M79,$A$12)=TRUE,"跳玉",IF(EXACT(M79,$A$13)=TRUE,"裂玉",IF(EXACT(M79,$A$14)=TRUE,"散玉",IF(EXACT(M79,$A$15)=TRUE,"狙玉",IF(EXACT(M79,$A$16)=TRUE,"浮玉",IF(EXACT(M79,$A$17)=TRUE,"導玉",IF(EXACT(M79,$A$18)=TRUE,"繕玉",IF(EXACT(M79,$A$19)=TRUE,"癒玉",IF(EXACT(M79,$A$20)=TRUE,"壁玉",IF(EXACT(M79,$A$21)=TRUE,"飛玉",IF(EXACT(M79,$A$22)=TRUE,"戦玉",IF(EXACT(M79,$A$23)=TRUE,"機玉",IF(EXACT(M79,$A$24)=TRUE,"変玉",IF(EXACT(M79,$A$25)=TRUE,"界玉",IF(EXACT(M79,$A$26)=TRUE,"木壁",IF(EXACT(M79,$A$27)=TRUE,"石壁",IF(EXACT(M79,$A$28)=TRUE,"紙壁",IF(EXACT(M79,$A$29)=TRUE,"鉄壁",IF(EXACT(M79,$A$30)=TRUE,"ジェット",IF(EXACT(M79,$A$31)=TRUE,"ターボ",IF(EXACT(M79,$A$32)=TRUE,"骨玉",IF(EXACT(M79,$A$33)=TRUE,"撃玉",IF(EXACT(M79,$A$34)=TRUE,"弾玉",IF(EXACT(M79,$A$35)=TRUE,"聖玉",IF(EXACT(M79,$A$36)=TRUE,"忍玉",IF(EXACT(M79,$A$37)=TRUE,"障玉",IF(EXACT(M79,$A$38)=TRUE,"花玉",IF(EXACT(M79,$A$39)=TRUE,"反玉",IF(EXACT(M79,$A$40)=TRUE,"押玉",IF(EXACT(M79,$A$41)=TRUE,"迎玉",IF(EXACT(M79,$A$42)=TRUE,"贄玉",IF(EXACT(M79,$A$43)=TRUE,"的玉",IF(EXACT(M79,$A$44)=TRUE,"墜玉",IF(EXACT(M79,$A$45)=TRUE,"箱玉",IF(EXACT(M79,$A$46)=TRUE,"闇玉",IF(EXACT(M79,$A$47)=TRUE,"旋玉",IF(EXACT(M79,$A$48)=TRUE,"采玉",IF(EXACT(M79,$A$49)=TRUE,"騎玉",IF(EXACT(M79,$A$50)=TRUE,"核玉",IF(EXACT(M79,$A$51)=TRUE,"射玉",IF(EXACT(M79,$A$52)=TRUE,"星玉",IF(EXACT(M79,$A$53)=TRUE,"梱玉",IF(EXACT(M79,$A$54)=TRUE,"貫玉",IF(EXACT(M79,$A$55)=TRUE,"査玉",IF(EXACT(M79,$A$56)=TRUE,"近壁",IF(EXACT(M79,$A$57)=TRUE,"遠壁",IF(EXACT(M79,$A$58)=TRUE,"広壁",IF(EXACT(M79,$A$59)=TRUE,"狭壁",IF(EXACT(M79,$A$60)=TRUE,"タゲ壁",IF(EXACT(M79,$A$61)=TRUE,"エレ壁")))))))))))))))))))))))))))))))))))))))))))))))))))))))))))))</f>
        <v>導玉</v>
      </c>
      <c r="Y79" t="str" cm="1">
        <f t="array" ref="Y79">IF($F79="砲玉",MIN(($G79-Z:Z)^2+($H79-AA:AA)^2+($I79-AB:AB)^2)*X$8+MIN((($H$2-$H79)+AC:AC)^2+(($I$2-$I79)+AD:AD)^2)*X$10+1000*X$18,"")</f>
        <v/>
      </c>
      <c r="AF79" t="str" cm="1">
        <f t="array" ref="AF79">IF($F79="薙玉",MIN(($G79-AG:AG)^2+($H79-AH:AH)^2+($I79-AI:AI)^2)*AE$8+MIN((($H$2-$H79)+AJ:AJ)^2+(($I$2-$I79)+AK:AK)^2)*AE$10+1000*AE$18,"")</f>
        <v/>
      </c>
      <c r="AM79" t="str" cm="1">
        <f t="array" ref="AM79">IF($F79="壁玉",MIN(($G79-AN:AN)^2+($H79-AO:AO)^2+($I79-AP:AP)^2)*AL$8+MIN((($H$2-$H79)+AQ:AQ)^2+(($I$2-$I79)+AR:AR)^2)*AL$10+1000*AL$18,"")</f>
        <v/>
      </c>
      <c r="AT79" t="str" cm="1">
        <f t="array" ref="AT79">IF($F79="弩玉",MIN(($G79-AU:AU)^2+($H79-AV:AV)^2+($I79-AW:AW)^2)*AS$8+MIN((($H$2-$H79)+AX:AX)^2+(($I$2-$I79)+AY:AY)^2)*AS$10+1000*AS$18,"")</f>
        <v/>
      </c>
      <c r="BA79" t="str" cm="1">
        <f t="array" ref="BA79">IF($F79="ジェット",MIN(($G79-BB:BB)^2+($H79-BC:BC)^2+($I79-BD:BD)^2)*AZ$8+MIN((($H$2-$H79)+BE:BE)^2+(($I$2-$I79)+BF:BF)^2)*AZ$10+1000*AZ$18,"")</f>
        <v/>
      </c>
      <c r="BH79" t="str" cm="1">
        <f t="array" ref="BH79">IF($F79="導玉",MIN(($G79-BI:BI)^2+($H79-BJ:BJ)^2+($I79-BK:BK)^2)*BG$8+MIN((($H$2-$H79)+BL:BL)^2+(($I$2-$I79)+BM:BM)^2)*BG$10+1000*BG$18,"")</f>
        <v/>
      </c>
      <c r="BO79" t="str" cm="1">
        <f t="array" ref="BO79">IF($F79="木壁",MIN(($G79-BP:BP)^2+($H79-BQ:BQ)^2+($I79-BR:BR)^2)*BN$8+MIN((($H$2-$H79)+BS:BS)^2+(($I$2-$I79)+BT:BT)^2)*BN$10+1000*BN$18,"")</f>
        <v/>
      </c>
      <c r="BV79" t="str" cm="1">
        <f t="array" ref="BV79">IF($F79="遠壁",MIN(($G79-BW:BW)^2+($H79-BX:BX)^2+($I79-BY:BY)^2)*BU$8+MIN((($H$2-$H79)+BZ:BZ)^2+(($I$2-$I79)+CA:CA)^2)*BU$10+1000*BU$18,"")</f>
        <v/>
      </c>
      <c r="CC79" t="str" cm="1">
        <f t="array" ref="CC79">IF($F79="魔玉",MIN(($G79-CD:CD)^2+($H79-CE:CE)^2+($I79-CF:CF)^2)*CB$8+MIN((($H$2-$H79)+CG:CG)^2+(($I$2-$I79)+CH:CH)^2)*CB$10+1000*CB$18,"")</f>
        <v/>
      </c>
      <c r="CJ79" t="str" cm="1">
        <f t="array" ref="CJ79">IF($F79="核玉",MIN(($G79-CK:CK)^2+($H79-CL:CL)^2+($I79-CM:CM)^2)*CI$8+MIN((($H$2-$H79)+CN:CN)^2+(($I$2-$I79)+CO:CO)^2)*CI$10+1000*CI$18,"")</f>
        <v/>
      </c>
      <c r="CQ79" t="str" cm="1">
        <f t="array" ref="CQ79">IF($F79="癒玉",MIN(($G79-CR:CR)^2+($H79-CS:CS)^2+($I79-CT:CT)^2)*CP$8+MIN((($H$2-$H79)+CU:CU)^2+(($I$2-$I79)+CV:CV)^2)*CP$10+1000*CP$18,"")</f>
        <v/>
      </c>
      <c r="CX79" t="str" cm="1">
        <f t="array" ref="CX79">IF($F79="盾玉",MIN(($G79-CY:CY)^2+($H79-CZ:CZ)^2+($I79-DA:DA)^2)*CW$8+MIN((($H$2-$H79)+DB:DB)^2+(($I$2-$I79)+DC:DC)^2)*CW$10+1000*CW$18,"")</f>
        <v/>
      </c>
      <c r="DE79" t="str" cm="1">
        <f t="array" ref="DE79">IF($F79="射玉",MIN(($G79-DF:DF)^2+($H79-DG:DG)^2+($I79-DH:DH)^2)*DD$8+MIN((($H$2-$H79)+DI:DI)^2+(($I$2-$I79)+DJ:DJ)^2)*DD$10+1000*DD$18,"")</f>
        <v/>
      </c>
      <c r="DL79" t="str" cm="1">
        <f t="array" ref="DL79">IF($F79="近壁",MIN(($G79-DM:DM)^2+($H79-DN:DN)^2+($I79-DO:DO)^2)*DK$8+MIN((($H$2-$H79)+DP:DP)^2+(($I$2-$I79)+DQ:DQ)^2)*DK$10+1000*DK$18,"")</f>
        <v/>
      </c>
      <c r="DS79" t="str" cm="1">
        <f t="array" ref="DS79">IF($F79="忍玉",MIN(($G79-DT:DT)^2+($H79-DU:DU)^2+($I79-DV:DV)^2)*DR$8+MIN((($H$2-$H79)+DW:DW)^2+(($I$2-$I79)+DX:DX)^2)*DR$10+1000*DR$18,"")</f>
        <v/>
      </c>
      <c r="DZ79" t="str" cm="1">
        <f t="array" ref="DZ79">IF($F79="界玉",MIN(($G79-EA:EA)^2+($H79-EB:EB)^2+($I79-EC:EC)^2)*DY$8+MIN((($H$2-$H79)+ED:ED)^2+(($I$2-$I79)+EE:EE)^2)*DY$10+1000*DY$18,"")</f>
        <v/>
      </c>
      <c r="EG79" t="str" cm="1">
        <f t="array" ref="EG79">IF($F79="戦玉",MIN(($G79-EH:EH)^2+($H79-EI:EI)^2+($I79-EJ:EJ)^2)*EF$8+MIN((($H$2-$H79)+EK:EK)^2+(($I$2-$I79)+EL:EL)^2)*EF$10+1000*EF$18,"")</f>
        <v/>
      </c>
      <c r="EN79" t="str" cm="1">
        <f t="array" ref="EN79">IF($F79="弓玉",MIN(($G79-EO:EO)^2+($H79-EP:EP)^2+($I79-EQ:EQ)^2)*EM$8+MIN((($H$2-$H79)+ER:ER)^2+(($I$2-$I79)+ES:ES)^2)*EM$10+1000*EM$18,"")</f>
        <v/>
      </c>
      <c r="EU79" t="str" cm="1">
        <f t="array" ref="EU79">IF($F79="散玉",MIN(($G79-EV:EV)^2+($H79-EW:EW)^2+($I79-EX:EX)^2)*ET$8+MIN((($H$2-$H79)+EY:EY)^2+(($I$2-$I79)+EZ:EZ)^2)*ET$10+1000*ET$18,"")</f>
        <v/>
      </c>
      <c r="FB79" t="str" cm="1">
        <f t="array" ref="FB79">IF($F79="的玉",MIN(($G79-FC:FC)^2+($H79-FD:FD)^2+($I79-FE:FE)^2)*FA$8+MIN((($H$2-$H79)+FF:FF)^2+(($I$2-$I79)+FG:FG)^2)*FA$10+1000*FA$18,"")</f>
        <v/>
      </c>
      <c r="FI79" t="str" cm="1">
        <f t="array" ref="FI79">IF($F79="撃玉",MIN(($G79-FJ:FJ)^2+($H79-FK:FK)^2+($I79-FL:FL)^2)*FH$8+MIN((($H$2-$H79)+FM:FM)^2+(($I$2-$I79)+FN:FN)^2)*FH$10+1000*FH$18,"")</f>
        <v/>
      </c>
      <c r="FP79" t="str" cm="1">
        <f t="array" ref="FP79">IF($F79="槍玉",MIN(($G79-FQ:FQ)^2+($H79-FR:FR)^2+($I79-FS:FS)^2)*FO$8+MIN((($H$2-$H79)+FT:FT)^2+(($I$2-$I79)+FU:FU)^2)*FO$10+1000*FO$18,"")</f>
        <v/>
      </c>
      <c r="FW79" t="str" cm="1">
        <f t="array" ref="FW79">IF($F79="査玉",MIN(($G79-FX:FX)^2+($H79-FY:FY)^2+($I79-FZ:FZ)^2)*FV$8+MIN((($H$2-$H79)+GA:GA)^2+(($I$2-$I79)+GB:GB)^2)*FV$10+1000*FV$18,"")</f>
        <v/>
      </c>
      <c r="GD79" t="str" cm="1">
        <f t="array" ref="GD79">IF($F79="タゲ壁",MIN(($G79-GE:GE)^2+($H79-GF:GF)^2+($I79-GG:GG)^2)*GC$8+MIN((($H$2-$H79)+GH:GH)^2+(($I$2-$I79)+GI:GI)^2)*GC$10+1000*GC$18,"")</f>
        <v/>
      </c>
      <c r="GK79" t="str" cm="1">
        <f t="array" ref="GK79">IF($F79="迎玉",MIN(($G79-GL:GL)^2+($H79-GM:GM)^2+($I79-GN:GN)^2)*GJ$8+MIN((($H$2-$H79)+GO:GO)^2+(($I$2-$I79)+GP:GP)^2)*GJ$10+1000*GJ$18,"")</f>
        <v/>
      </c>
      <c r="GR79" t="str" cm="1">
        <f t="array" ref="GR79">IF($F79="紙壁",MIN(($G79-GS:GS)^2+($H79-GT:GT)^2+($I79-GU:GU)^2)*GQ$8+MIN((($H$2-$H79)+GV:GV)^2+(($I$2-$I79)+GW:GW)^2)*GQ$10+1000*GQ$18,"")</f>
        <v/>
      </c>
      <c r="GY79" t="str" cm="1">
        <f t="array" ref="GY79">IF($F79="聖玉",MIN(($G79-GZ:GZ)^2+($H79-HA:HA)^2+($I79-HB:HB)^2)*GX$8+MIN((($H$2-$H79)+HC:HC)^2+(($I$2-$I79)+HD:HD)^2)*GX$10+1000*GX$18,"")</f>
        <v/>
      </c>
      <c r="HF79" t="str" cm="1">
        <f t="array" ref="HF79">IF($F79="ターボ",MIN(($G79-HG:HG)^2+($H79-HH:HH)^2+($I79-HI:HI)^2)*HE$8+MIN((($H$2-$H79)+HJ:HJ)^2+(($I$2-$I79)+HK:HK)^2)*HE$10+10000,"")</f>
        <v/>
      </c>
      <c r="HM79" t="str" cm="1">
        <f t="array" ref="HM79">IF($F79="采玉",MIN(($G79-HN:HN)^2+($H79-HO:HO)^2+($I79-HP:HP)^2)*HL$8+MIN((($H$2-$H79)+HQ:HQ)^2+(($I$2-$I79)+HR:HR)^2)*HL$10+1000*HL$18,"")</f>
        <v/>
      </c>
      <c r="HT79" t="str" cm="1">
        <f t="array" ref="HT79">IF($F79="繕玉",MIN(($G79-HU:HU)^2+($H79-HV:HV)^2+($I79-HW:HW)^2)*HS$8+MIN((($H$2-$H79)+HX:HX)^2+(($I$2-$I79)+HY:HY)^2)*HS$10+1000*HS$18,"")</f>
        <v/>
      </c>
      <c r="IA79" t="str" cm="1">
        <f t="array" ref="IA79">IF($F79="贄玉",MIN(($G79-IB:IB)^2+($H79-IC:IC)^2+($I79-ID:ID)^2)*HZ$8+MIN((($H$2-$H79)+IE:IE)^2+(($I$2-$I79)+IF:IF)^2)*HZ$10+1000*HZ$18,"")</f>
        <v/>
      </c>
      <c r="IH79" t="str" cm="1">
        <f t="array" ref="IH79">IF($F79="弾玉",MIN(($G79-II:II)^2+($H79-IJ:IJ)^2+($I79-IK:IK)^2)*IG$8+MIN((($H$2-$H79)+IL:IL)^2+(($I$2-$I79)+IM:IM)^2)*IG$10+1000*IG$18,"")</f>
        <v/>
      </c>
      <c r="IO79" t="str" cm="1">
        <f t="array" ref="IO79">IF($F79="石壁",MIN(($G79-IP:IP)^2+($H79-IQ:IQ)^2+($I79-IR:IR)^2)*IN$8+MIN((($H$2-$H79)+IS:IS)^2+(($I$2-$I79)+IT:IT)^2)*IN$10+1000*IN$18,"")</f>
        <v/>
      </c>
    </row>
    <row r="80" spans="6:249" x14ac:dyDescent="0.55000000000000004">
      <c r="F80" s="1" t="b" cm="1">
        <f t="array" ref="F80">INDEX(N:N,ROW()*6-11)</f>
        <v>0</v>
      </c>
      <c r="G80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80" s="1">
        <f>ROUND((RIGHT((SUM(INDEX($N:$N,ROW()*6-10):INDEX($N:$N,ROW()*6-6))-16020),6)-RIGHT((SUM(INDEX($N:$N,ROW()*6-10):INDEX($N:$N,ROW()*6-6))-16020),3))/1000,3)</f>
        <v>-16.04</v>
      </c>
      <c r="I80" s="1">
        <f>ROUND((RIGHT((SUM(INDEX($N:$N,ROW()*6-10):INDEX($N:$N,ROW()*6-6))-16020),3)),3)</f>
        <v>20</v>
      </c>
      <c r="K80">
        <v>80</v>
      </c>
      <c r="L80">
        <f t="shared" si="3"/>
        <v>4</v>
      </c>
      <c r="M80" t="str">
        <f t="shared" si="2"/>
        <v>0</v>
      </c>
      <c r="N80">
        <f>IF(EXACT(M80,$A$1)=TRUE,0,IF(EXACT(M80,$A$2)=TRUE,1,IF(EXACT(M80,$A$3)=TRUE,2,IF(EXACT(M80,$A$4)=TRUE,3,IF(EXACT(M80,$A$5)=TRUE,4,IF(EXACT(M80,$A$6)=TRUE,5,IF(EXACT(M80,$A$7)=TRUE,6,IF(EXACT(M80,$A$8)=TRUE,7,IF(EXACT(M80,$A$9)=TRUE,8,IF(EXACT(M80,$A$10)=TRUE,9,IF(EXACT(M80,$A$11)=TRUE,10,IF(EXACT(M80,$A$12)=TRUE,11,IF(EXACT(M80,$A$13)=TRUE,12,IF(EXACT(M80,$A$14)=TRUE,13,IF(EXACT(M80,$A$15)=TRUE,14,IF(EXACT(M80,$A$16)=TRUE,15,IF(EXACT(M80,$A$17)=TRUE,16,IF(EXACT(M80,$A$18)=TRUE,17,IF(EXACT(M80,$A$19)=TRUE,18,IF(EXACT(M80,$A$20)=TRUE,19,IF(EXACT(M80,$A$21)=TRUE,20,IF(EXACT(M80,$A$22)=TRUE,21,IF(EXACT(M80,$A$23)=TRUE,22,IF(EXACT(M80,$A$24)=TRUE,23,IF(EXACT(M80,$A$25)=TRUE,24,IF(EXACT(M80,$A$26)=TRUE,25,IF(EXACT(M80,$A$27)=TRUE,26,IF(EXACT(M80,$A$28)=TRUE,27,IF(EXACT(M80,$A$29)=TRUE,28,IF(EXACT(M80,$A$30)=TRUE,29,IF(EXACT(M80,$A$31)=TRUE,30,IF(EXACT(M80,$A$32)=TRUE,31,IF(EXACT(M80,$A$33)=TRUE,32,IF(EXACT(M80,$A$34)=TRUE,33,IF(EXACT(M80,$A$35)=TRUE,34,IF(EXACT(M80,$A$36)=TRUE,35,IF(EXACT(M80,$A$37)=TRUE,36,IF(EXACT(M80,$A$38)=TRUE,37,IF(EXACT(M80,$A$39)=TRUE,38,IF(EXACT(M80,$A$40)=TRUE,39,IF(EXACT(M80,$A$41)=TRUE,40,IF(EXACT(M80,$A$42)=TRUE,41,IF(EXACT(M80,$A$43)=TRUE,42,IF(EXACT(M80,$A$44)=TRUE,43,IF(EXACT(M80,$A$45)=TRUE,44,IF(EXACT(M80,$A$46)=TRUE,45,IF(EXACT(M80,$A$47)=TRUE,46,IF(EXACT(M80,$A$48)=TRUE,47,IF(EXACT(M80,$A$49)=TRUE,48,IF(EXACT(M80,$A$50)=TRUE,49,IF(EXACT(M80,$A$51)=TRUE,50,IF(EXACT(M80,$A$52)=TRUE,51,IF(EXACT(M80,$A$53)=TRUE,52,IF(EXACT(M80,$A$54)=TRUE,53,IF(EXACT(M80,$A$55)=TRUE,54,IF(EXACT(M80,$A$56)=TRUE,55,IF(EXACT(M80,$A$57)=TRUE,56,IF(EXACT(M80,$A$58)=TRUE,57,IF(EXACT(M80,$A$59)=TRUE,58,IF(EXACT(M80,$A$60)=TRUE,59,IF(EXACT(M80,$A$61)=TRUE,60,IF(EXACT(M80,$A$62)=TRUE,61))))))))))))))))))))))))))))))))))))))))))))))))))))))))))))))*61^$L80</f>
        <v>0</v>
      </c>
      <c r="Y80" t="str" cm="1">
        <f t="array" ref="Y80">IF($F80="砲玉",MIN(($G80-Z:Z)^2+($H80-AA:AA)^2+($I80-AB:AB)^2)*X$8+MIN((($H$2-$H80)+AC:AC)^2+(($I$2-$I80)+AD:AD)^2)*X$10+1000*X$18,"")</f>
        <v/>
      </c>
      <c r="AF80" t="str" cm="1">
        <f t="array" ref="AF80">IF($F80="薙玉",MIN(($G80-AG:AG)^2+($H80-AH:AH)^2+($I80-AI:AI)^2)*AE$8+MIN((($H$2-$H80)+AJ:AJ)^2+(($I$2-$I80)+AK:AK)^2)*AE$10+1000*AE$18,"")</f>
        <v/>
      </c>
      <c r="AM80" t="str" cm="1">
        <f t="array" ref="AM80">IF($F80="壁玉",MIN(($G80-AN:AN)^2+($H80-AO:AO)^2+($I80-AP:AP)^2)*AL$8+MIN((($H$2-$H80)+AQ:AQ)^2+(($I$2-$I80)+AR:AR)^2)*AL$10+1000*AL$18,"")</f>
        <v/>
      </c>
      <c r="AT80" t="str" cm="1">
        <f t="array" ref="AT80">IF($F80="弩玉",MIN(($G80-AU:AU)^2+($H80-AV:AV)^2+($I80-AW:AW)^2)*AS$8+MIN((($H$2-$H80)+AX:AX)^2+(($I$2-$I80)+AY:AY)^2)*AS$10+1000*AS$18,"")</f>
        <v/>
      </c>
      <c r="BA80" t="str" cm="1">
        <f t="array" ref="BA80">IF($F80="ジェット",MIN(($G80-BB:BB)^2+($H80-BC:BC)^2+($I80-BD:BD)^2)*AZ$8+MIN((($H$2-$H80)+BE:BE)^2+(($I$2-$I80)+BF:BF)^2)*AZ$10+1000*AZ$18,"")</f>
        <v/>
      </c>
      <c r="BH80" t="str" cm="1">
        <f t="array" ref="BH80">IF($F80="導玉",MIN(($G80-BI:BI)^2+($H80-BJ:BJ)^2+($I80-BK:BK)^2)*BG$8+MIN((($H$2-$H80)+BL:BL)^2+(($I$2-$I80)+BM:BM)^2)*BG$10+1000*BG$18,"")</f>
        <v/>
      </c>
      <c r="BO80" t="str" cm="1">
        <f t="array" ref="BO80">IF($F80="木壁",MIN(($G80-BP:BP)^2+($H80-BQ:BQ)^2+($I80-BR:BR)^2)*BN$8+MIN((($H$2-$H80)+BS:BS)^2+(($I$2-$I80)+BT:BT)^2)*BN$10+1000*BN$18,"")</f>
        <v/>
      </c>
      <c r="BV80" t="str" cm="1">
        <f t="array" ref="BV80">IF($F80="遠壁",MIN(($G80-BW:BW)^2+($H80-BX:BX)^2+($I80-BY:BY)^2)*BU$8+MIN((($H$2-$H80)+BZ:BZ)^2+(($I$2-$I80)+CA:CA)^2)*BU$10+1000*BU$18,"")</f>
        <v/>
      </c>
      <c r="CC80" t="str" cm="1">
        <f t="array" ref="CC80">IF($F80="魔玉",MIN(($G80-CD:CD)^2+($H80-CE:CE)^2+($I80-CF:CF)^2)*CB$8+MIN((($H$2-$H80)+CG:CG)^2+(($I$2-$I80)+CH:CH)^2)*CB$10+1000*CB$18,"")</f>
        <v/>
      </c>
      <c r="CJ80" t="str" cm="1">
        <f t="array" ref="CJ80">IF($F80="核玉",MIN(($G80-CK:CK)^2+($H80-CL:CL)^2+($I80-CM:CM)^2)*CI$8+MIN((($H$2-$H80)+CN:CN)^2+(($I$2-$I80)+CO:CO)^2)*CI$10+1000*CI$18,"")</f>
        <v/>
      </c>
      <c r="CQ80" t="str" cm="1">
        <f t="array" ref="CQ80">IF($F80="癒玉",MIN(($G80-CR:CR)^2+($H80-CS:CS)^2+($I80-CT:CT)^2)*CP$8+MIN((($H$2-$H80)+CU:CU)^2+(($I$2-$I80)+CV:CV)^2)*CP$10+1000*CP$18,"")</f>
        <v/>
      </c>
      <c r="CX80" t="str" cm="1">
        <f t="array" ref="CX80">IF($F80="盾玉",MIN(($G80-CY:CY)^2+($H80-CZ:CZ)^2+($I80-DA:DA)^2)*CW$8+MIN((($H$2-$H80)+DB:DB)^2+(($I$2-$I80)+DC:DC)^2)*CW$10+1000*CW$18,"")</f>
        <v/>
      </c>
      <c r="DE80" t="str" cm="1">
        <f t="array" ref="DE80">IF($F80="射玉",MIN(($G80-DF:DF)^2+($H80-DG:DG)^2+($I80-DH:DH)^2)*DD$8+MIN((($H$2-$H80)+DI:DI)^2+(($I$2-$I80)+DJ:DJ)^2)*DD$10+1000*DD$18,"")</f>
        <v/>
      </c>
      <c r="DL80" t="str" cm="1">
        <f t="array" ref="DL80">IF($F80="近壁",MIN(($G80-DM:DM)^2+($H80-DN:DN)^2+($I80-DO:DO)^2)*DK$8+MIN((($H$2-$H80)+DP:DP)^2+(($I$2-$I80)+DQ:DQ)^2)*DK$10+1000*DK$18,"")</f>
        <v/>
      </c>
      <c r="DS80" t="str" cm="1">
        <f t="array" ref="DS80">IF($F80="忍玉",MIN(($G80-DT:DT)^2+($H80-DU:DU)^2+($I80-DV:DV)^2)*DR$8+MIN((($H$2-$H80)+DW:DW)^2+(($I$2-$I80)+DX:DX)^2)*DR$10+1000*DR$18,"")</f>
        <v/>
      </c>
      <c r="DZ80" t="str" cm="1">
        <f t="array" ref="DZ80">IF($F80="界玉",MIN(($G80-EA:EA)^2+($H80-EB:EB)^2+($I80-EC:EC)^2)*DY$8+MIN((($H$2-$H80)+ED:ED)^2+(($I$2-$I80)+EE:EE)^2)*DY$10+1000*DY$18,"")</f>
        <v/>
      </c>
      <c r="EG80" t="str" cm="1">
        <f t="array" ref="EG80">IF($F80="戦玉",MIN(($G80-EH:EH)^2+($H80-EI:EI)^2+($I80-EJ:EJ)^2)*EF$8+MIN((($H$2-$H80)+EK:EK)^2+(($I$2-$I80)+EL:EL)^2)*EF$10+1000*EF$18,"")</f>
        <v/>
      </c>
      <c r="EN80" t="str" cm="1">
        <f t="array" ref="EN80">IF($F80="弓玉",MIN(($G80-EO:EO)^2+($H80-EP:EP)^2+($I80-EQ:EQ)^2)*EM$8+MIN((($H$2-$H80)+ER:ER)^2+(($I$2-$I80)+ES:ES)^2)*EM$10+1000*EM$18,"")</f>
        <v/>
      </c>
      <c r="EU80" t="str" cm="1">
        <f t="array" ref="EU80">IF($F80="散玉",MIN(($G80-EV:EV)^2+($H80-EW:EW)^2+($I80-EX:EX)^2)*ET$8+MIN((($H$2-$H80)+EY:EY)^2+(($I$2-$I80)+EZ:EZ)^2)*ET$10+1000*ET$18,"")</f>
        <v/>
      </c>
      <c r="FB80" t="str" cm="1">
        <f t="array" ref="FB80">IF($F80="的玉",MIN(($G80-FC:FC)^2+($H80-FD:FD)^2+($I80-FE:FE)^2)*FA$8+MIN((($H$2-$H80)+FF:FF)^2+(($I$2-$I80)+FG:FG)^2)*FA$10+1000*FA$18,"")</f>
        <v/>
      </c>
      <c r="FI80" t="str" cm="1">
        <f t="array" ref="FI80">IF($F80="撃玉",MIN(($G80-FJ:FJ)^2+($H80-FK:FK)^2+($I80-FL:FL)^2)*FH$8+MIN((($H$2-$H80)+FM:FM)^2+(($I$2-$I80)+FN:FN)^2)*FH$10+1000*FH$18,"")</f>
        <v/>
      </c>
      <c r="FP80" t="str" cm="1">
        <f t="array" ref="FP80">IF($F80="槍玉",MIN(($G80-FQ:FQ)^2+($H80-FR:FR)^2+($I80-FS:FS)^2)*FO$8+MIN((($H$2-$H80)+FT:FT)^2+(($I$2-$I80)+FU:FU)^2)*FO$10+1000*FO$18,"")</f>
        <v/>
      </c>
      <c r="FW80" t="str" cm="1">
        <f t="array" ref="FW80">IF($F80="査玉",MIN(($G80-FX:FX)^2+($H80-FY:FY)^2+($I80-FZ:FZ)^2)*FV$8+MIN((($H$2-$H80)+GA:GA)^2+(($I$2-$I80)+GB:GB)^2)*FV$10+1000*FV$18,"")</f>
        <v/>
      </c>
      <c r="GD80" t="str" cm="1">
        <f t="array" ref="GD80">IF($F80="タゲ壁",MIN(($G80-GE:GE)^2+($H80-GF:GF)^2+($I80-GG:GG)^2)*GC$8+MIN((($H$2-$H80)+GH:GH)^2+(($I$2-$I80)+GI:GI)^2)*GC$10+1000*GC$18,"")</f>
        <v/>
      </c>
      <c r="GK80" t="str" cm="1">
        <f t="array" ref="GK80">IF($F80="迎玉",MIN(($G80-GL:GL)^2+($H80-GM:GM)^2+($I80-GN:GN)^2)*GJ$8+MIN((($H$2-$H80)+GO:GO)^2+(($I$2-$I80)+GP:GP)^2)*GJ$10+1000*GJ$18,"")</f>
        <v/>
      </c>
      <c r="GR80" t="str" cm="1">
        <f t="array" ref="GR80">IF($F80="紙壁",MIN(($G80-GS:GS)^2+($H80-GT:GT)^2+($I80-GU:GU)^2)*GQ$8+MIN((($H$2-$H80)+GV:GV)^2+(($I$2-$I80)+GW:GW)^2)*GQ$10+1000*GQ$18,"")</f>
        <v/>
      </c>
      <c r="GY80" t="str" cm="1">
        <f t="array" ref="GY80">IF($F80="聖玉",MIN(($G80-GZ:GZ)^2+($H80-HA:HA)^2+($I80-HB:HB)^2)*GX$8+MIN((($H$2-$H80)+HC:HC)^2+(($I$2-$I80)+HD:HD)^2)*GX$10+1000*GX$18,"")</f>
        <v/>
      </c>
      <c r="HF80" t="str" cm="1">
        <f t="array" ref="HF80">IF($F80="ターボ",MIN(($G80-HG:HG)^2+($H80-HH:HH)^2+($I80-HI:HI)^2)*HE$8+MIN((($H$2-$H80)+HJ:HJ)^2+(($I$2-$I80)+HK:HK)^2)*HE$10+10000,"")</f>
        <v/>
      </c>
      <c r="HM80" t="str" cm="1">
        <f t="array" ref="HM80">IF($F80="采玉",MIN(($G80-HN:HN)^2+($H80-HO:HO)^2+($I80-HP:HP)^2)*HL$8+MIN((($H$2-$H80)+HQ:HQ)^2+(($I$2-$I80)+HR:HR)^2)*HL$10+1000*HL$18,"")</f>
        <v/>
      </c>
      <c r="HT80" t="str" cm="1">
        <f t="array" ref="HT80">IF($F80="繕玉",MIN(($G80-HU:HU)^2+($H80-HV:HV)^2+($I80-HW:HW)^2)*HS$8+MIN((($H$2-$H80)+HX:HX)^2+(($I$2-$I80)+HY:HY)^2)*HS$10+1000*HS$18,"")</f>
        <v/>
      </c>
      <c r="IA80" t="str" cm="1">
        <f t="array" ref="IA80">IF($F80="贄玉",MIN(($G80-IB:IB)^2+($H80-IC:IC)^2+($I80-ID:ID)^2)*HZ$8+MIN((($H$2-$H80)+IE:IE)^2+(($I$2-$I80)+IF:IF)^2)*HZ$10+1000*HZ$18,"")</f>
        <v/>
      </c>
      <c r="IH80" t="str" cm="1">
        <f t="array" ref="IH80">IF($F80="弾玉",MIN(($G80-II:II)^2+($H80-IJ:IJ)^2+($I80-IK:IK)^2)*IG$8+MIN((($H$2-$H80)+IL:IL)^2+(($I$2-$I80)+IM:IM)^2)*IG$10+1000*IG$18,"")</f>
        <v/>
      </c>
      <c r="IO80" t="str" cm="1">
        <f t="array" ref="IO80">IF($F80="石壁",MIN(($G80-IP:IP)^2+($H80-IQ:IQ)^2+($I80-IR:IR)^2)*IN$8+MIN((($H$2-$H80)+IS:IS)^2+(($I$2-$I80)+IT:IT)^2)*IN$10+1000*IN$18,"")</f>
        <v/>
      </c>
    </row>
    <row r="81" spans="6:249" x14ac:dyDescent="0.55000000000000004">
      <c r="F81" s="1" t="b" cm="1">
        <f t="array" ref="F81">INDEX(N:N,ROW()*6-11)</f>
        <v>0</v>
      </c>
      <c r="G81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81" s="1">
        <f>ROUND((RIGHT((SUM(INDEX($N:$N,ROW()*6-10):INDEX($N:$N,ROW()*6-6))-16020),6)-RIGHT((SUM(INDEX($N:$N,ROW()*6-10):INDEX($N:$N,ROW()*6-6))-16020),3))/1000,3)</f>
        <v>-16.04</v>
      </c>
      <c r="I81" s="1">
        <f>ROUND((RIGHT((SUM(INDEX($N:$N,ROW()*6-10):INDEX($N:$N,ROW()*6-6))-16020),3)),3)</f>
        <v>20</v>
      </c>
      <c r="K81">
        <v>81</v>
      </c>
      <c r="L81">
        <f t="shared" si="3"/>
        <v>3</v>
      </c>
      <c r="M81" t="str">
        <f t="shared" si="2"/>
        <v>1</v>
      </c>
      <c r="N81">
        <f>IF(EXACT(M81,$A$1)=TRUE,0,IF(EXACT(M81,$A$2)=TRUE,1,IF(EXACT(M81,$A$3)=TRUE,2,IF(EXACT(M81,$A$4)=TRUE,3,IF(EXACT(M81,$A$5)=TRUE,4,IF(EXACT(M81,$A$6)=TRUE,5,IF(EXACT(M81,$A$7)=TRUE,6,IF(EXACT(M81,$A$8)=TRUE,7,IF(EXACT(M81,$A$9)=TRUE,8,IF(EXACT(M81,$A$10)=TRUE,9,IF(EXACT(M81,$A$11)=TRUE,10,IF(EXACT(M81,$A$12)=TRUE,11,IF(EXACT(M81,$A$13)=TRUE,12,IF(EXACT(M81,$A$14)=TRUE,13,IF(EXACT(M81,$A$15)=TRUE,14,IF(EXACT(M81,$A$16)=TRUE,15,IF(EXACT(M81,$A$17)=TRUE,16,IF(EXACT(M81,$A$18)=TRUE,17,IF(EXACT(M81,$A$19)=TRUE,18,IF(EXACT(M81,$A$20)=TRUE,19,IF(EXACT(M81,$A$21)=TRUE,20,IF(EXACT(M81,$A$22)=TRUE,21,IF(EXACT(M81,$A$23)=TRUE,22,IF(EXACT(M81,$A$24)=TRUE,23,IF(EXACT(M81,$A$25)=TRUE,24,IF(EXACT(M81,$A$26)=TRUE,25,IF(EXACT(M81,$A$27)=TRUE,26,IF(EXACT(M81,$A$28)=TRUE,27,IF(EXACT(M81,$A$29)=TRUE,28,IF(EXACT(M81,$A$30)=TRUE,29,IF(EXACT(M81,$A$31)=TRUE,30,IF(EXACT(M81,$A$32)=TRUE,31,IF(EXACT(M81,$A$33)=TRUE,32,IF(EXACT(M81,$A$34)=TRUE,33,IF(EXACT(M81,$A$35)=TRUE,34,IF(EXACT(M81,$A$36)=TRUE,35,IF(EXACT(M81,$A$37)=TRUE,36,IF(EXACT(M81,$A$38)=TRUE,37,IF(EXACT(M81,$A$39)=TRUE,38,IF(EXACT(M81,$A$40)=TRUE,39,IF(EXACT(M81,$A$41)=TRUE,40,IF(EXACT(M81,$A$42)=TRUE,41,IF(EXACT(M81,$A$43)=TRUE,42,IF(EXACT(M81,$A$44)=TRUE,43,IF(EXACT(M81,$A$45)=TRUE,44,IF(EXACT(M81,$A$46)=TRUE,45,IF(EXACT(M81,$A$47)=TRUE,46,IF(EXACT(M81,$A$48)=TRUE,47,IF(EXACT(M81,$A$49)=TRUE,48,IF(EXACT(M81,$A$50)=TRUE,49,IF(EXACT(M81,$A$51)=TRUE,50,IF(EXACT(M81,$A$52)=TRUE,51,IF(EXACT(M81,$A$53)=TRUE,52,IF(EXACT(M81,$A$54)=TRUE,53,IF(EXACT(M81,$A$55)=TRUE,54,IF(EXACT(M81,$A$56)=TRUE,55,IF(EXACT(M81,$A$57)=TRUE,56,IF(EXACT(M81,$A$58)=TRUE,57,IF(EXACT(M81,$A$59)=TRUE,58,IF(EXACT(M81,$A$60)=TRUE,59,IF(EXACT(M81,$A$61)=TRUE,60,IF(EXACT(M81,$A$62)=TRUE,61))))))))))))))))))))))))))))))))))))))))))))))))))))))))))))))*61^$L81</f>
        <v>226981</v>
      </c>
      <c r="Y81" t="str" cm="1">
        <f t="array" ref="Y81">IF($F81="砲玉",MIN(($G81-Z:Z)^2+($H81-AA:AA)^2+($I81-AB:AB)^2)*X$8+MIN((($H$2-$H81)+AC:AC)^2+(($I$2-$I81)+AD:AD)^2)*X$10+1000*X$18,"")</f>
        <v/>
      </c>
      <c r="AF81" t="str" cm="1">
        <f t="array" ref="AF81">IF($F81="薙玉",MIN(($G81-AG:AG)^2+($H81-AH:AH)^2+($I81-AI:AI)^2)*AE$8+MIN((($H$2-$H81)+AJ:AJ)^2+(($I$2-$I81)+AK:AK)^2)*AE$10+1000*AE$18,"")</f>
        <v/>
      </c>
      <c r="AM81" t="str" cm="1">
        <f t="array" ref="AM81">IF($F81="壁玉",MIN(($G81-AN:AN)^2+($H81-AO:AO)^2+($I81-AP:AP)^2)*AL$8+MIN((($H$2-$H81)+AQ:AQ)^2+(($I$2-$I81)+AR:AR)^2)*AL$10+1000*AL$18,"")</f>
        <v/>
      </c>
      <c r="AT81" t="str" cm="1">
        <f t="array" ref="AT81">IF($F81="弩玉",MIN(($G81-AU:AU)^2+($H81-AV:AV)^2+($I81-AW:AW)^2)*AS$8+MIN((($H$2-$H81)+AX:AX)^2+(($I$2-$I81)+AY:AY)^2)*AS$10+1000*AS$18,"")</f>
        <v/>
      </c>
      <c r="BA81" t="str" cm="1">
        <f t="array" ref="BA81">IF($F81="ジェット",MIN(($G81-BB:BB)^2+($H81-BC:BC)^2+($I81-BD:BD)^2)*AZ$8+MIN((($H$2-$H81)+BE:BE)^2+(($I$2-$I81)+BF:BF)^2)*AZ$10+1000*AZ$18,"")</f>
        <v/>
      </c>
      <c r="BH81" t="str" cm="1">
        <f t="array" ref="BH81">IF($F81="導玉",MIN(($G81-BI:BI)^2+($H81-BJ:BJ)^2+($I81-BK:BK)^2)*BG$8+MIN((($H$2-$H81)+BL:BL)^2+(($I$2-$I81)+BM:BM)^2)*BG$10+1000*BG$18,"")</f>
        <v/>
      </c>
      <c r="BO81" t="str" cm="1">
        <f t="array" ref="BO81">IF($F81="木壁",MIN(($G81-BP:BP)^2+($H81-BQ:BQ)^2+($I81-BR:BR)^2)*BN$8+MIN((($H$2-$H81)+BS:BS)^2+(($I$2-$I81)+BT:BT)^2)*BN$10+1000*BN$18,"")</f>
        <v/>
      </c>
      <c r="BV81" t="str" cm="1">
        <f t="array" ref="BV81">IF($F81="遠壁",MIN(($G81-BW:BW)^2+($H81-BX:BX)^2+($I81-BY:BY)^2)*BU$8+MIN((($H$2-$H81)+BZ:BZ)^2+(($I$2-$I81)+CA:CA)^2)*BU$10+1000*BU$18,"")</f>
        <v/>
      </c>
      <c r="CC81" t="str" cm="1">
        <f t="array" ref="CC81">IF($F81="魔玉",MIN(($G81-CD:CD)^2+($H81-CE:CE)^2+($I81-CF:CF)^2)*CB$8+MIN((($H$2-$H81)+CG:CG)^2+(($I$2-$I81)+CH:CH)^2)*CB$10+1000*CB$18,"")</f>
        <v/>
      </c>
      <c r="CJ81" t="str" cm="1">
        <f t="array" ref="CJ81">IF($F81="核玉",MIN(($G81-CK:CK)^2+($H81-CL:CL)^2+($I81-CM:CM)^2)*CI$8+MIN((($H$2-$H81)+CN:CN)^2+(($I$2-$I81)+CO:CO)^2)*CI$10+1000*CI$18,"")</f>
        <v/>
      </c>
      <c r="CQ81" t="str" cm="1">
        <f t="array" ref="CQ81">IF($F81="癒玉",MIN(($G81-CR:CR)^2+($H81-CS:CS)^2+($I81-CT:CT)^2)*CP$8+MIN((($H$2-$H81)+CU:CU)^2+(($I$2-$I81)+CV:CV)^2)*CP$10+1000*CP$18,"")</f>
        <v/>
      </c>
      <c r="CX81" t="str" cm="1">
        <f t="array" ref="CX81">IF($F81="盾玉",MIN(($G81-CY:CY)^2+($H81-CZ:CZ)^2+($I81-DA:DA)^2)*CW$8+MIN((($H$2-$H81)+DB:DB)^2+(($I$2-$I81)+DC:DC)^2)*CW$10+1000*CW$18,"")</f>
        <v/>
      </c>
      <c r="DE81" t="str" cm="1">
        <f t="array" ref="DE81">IF($F81="射玉",MIN(($G81-DF:DF)^2+($H81-DG:DG)^2+($I81-DH:DH)^2)*DD$8+MIN((($H$2-$H81)+DI:DI)^2+(($I$2-$I81)+DJ:DJ)^2)*DD$10+1000*DD$18,"")</f>
        <v/>
      </c>
      <c r="DL81" t="str" cm="1">
        <f t="array" ref="DL81">IF($F81="近壁",MIN(($G81-DM:DM)^2+($H81-DN:DN)^2+($I81-DO:DO)^2)*DK$8+MIN((($H$2-$H81)+DP:DP)^2+(($I$2-$I81)+DQ:DQ)^2)*DK$10+1000*DK$18,"")</f>
        <v/>
      </c>
      <c r="DS81" t="str" cm="1">
        <f t="array" ref="DS81">IF($F81="忍玉",MIN(($G81-DT:DT)^2+($H81-DU:DU)^2+($I81-DV:DV)^2)*DR$8+MIN((($H$2-$H81)+DW:DW)^2+(($I$2-$I81)+DX:DX)^2)*DR$10+1000*DR$18,"")</f>
        <v/>
      </c>
      <c r="DZ81" t="str" cm="1">
        <f t="array" ref="DZ81">IF($F81="界玉",MIN(($G81-EA:EA)^2+($H81-EB:EB)^2+($I81-EC:EC)^2)*DY$8+MIN((($H$2-$H81)+ED:ED)^2+(($I$2-$I81)+EE:EE)^2)*DY$10+1000*DY$18,"")</f>
        <v/>
      </c>
      <c r="EG81" t="str" cm="1">
        <f t="array" ref="EG81">IF($F81="戦玉",MIN(($G81-EH:EH)^2+($H81-EI:EI)^2+($I81-EJ:EJ)^2)*EF$8+MIN((($H$2-$H81)+EK:EK)^2+(($I$2-$I81)+EL:EL)^2)*EF$10+1000*EF$18,"")</f>
        <v/>
      </c>
      <c r="EN81" t="str" cm="1">
        <f t="array" ref="EN81">IF($F81="弓玉",MIN(($G81-EO:EO)^2+($H81-EP:EP)^2+($I81-EQ:EQ)^2)*EM$8+MIN((($H$2-$H81)+ER:ER)^2+(($I$2-$I81)+ES:ES)^2)*EM$10+1000*EM$18,"")</f>
        <v/>
      </c>
      <c r="EU81" t="str" cm="1">
        <f t="array" ref="EU81">IF($F81="散玉",MIN(($G81-EV:EV)^2+($H81-EW:EW)^2+($I81-EX:EX)^2)*ET$8+MIN((($H$2-$H81)+EY:EY)^2+(($I$2-$I81)+EZ:EZ)^2)*ET$10+1000*ET$18,"")</f>
        <v/>
      </c>
      <c r="FB81" t="str" cm="1">
        <f t="array" ref="FB81">IF($F81="的玉",MIN(($G81-FC:FC)^2+($H81-FD:FD)^2+($I81-FE:FE)^2)*FA$8+MIN((($H$2-$H81)+FF:FF)^2+(($I$2-$I81)+FG:FG)^2)*FA$10+1000*FA$18,"")</f>
        <v/>
      </c>
      <c r="FI81" t="str" cm="1">
        <f t="array" ref="FI81">IF($F81="撃玉",MIN(($G81-FJ:FJ)^2+($H81-FK:FK)^2+($I81-FL:FL)^2)*FH$8+MIN((($H$2-$H81)+FM:FM)^2+(($I$2-$I81)+FN:FN)^2)*FH$10+1000*FH$18,"")</f>
        <v/>
      </c>
      <c r="FP81" t="str" cm="1">
        <f t="array" ref="FP81">IF($F81="槍玉",MIN(($G81-FQ:FQ)^2+($H81-FR:FR)^2+($I81-FS:FS)^2)*FO$8+MIN((($H$2-$H81)+FT:FT)^2+(($I$2-$I81)+FU:FU)^2)*FO$10+1000*FO$18,"")</f>
        <v/>
      </c>
      <c r="FW81" t="str" cm="1">
        <f t="array" ref="FW81">IF($F81="査玉",MIN(($G81-FX:FX)^2+($H81-FY:FY)^2+($I81-FZ:FZ)^2)*FV$8+MIN((($H$2-$H81)+GA:GA)^2+(($I$2-$I81)+GB:GB)^2)*FV$10+1000*FV$18,"")</f>
        <v/>
      </c>
      <c r="GD81" t="str" cm="1">
        <f t="array" ref="GD81">IF($F81="タゲ壁",MIN(($G81-GE:GE)^2+($H81-GF:GF)^2+($I81-GG:GG)^2)*GC$8+MIN((($H$2-$H81)+GH:GH)^2+(($I$2-$I81)+GI:GI)^2)*GC$10+1000*GC$18,"")</f>
        <v/>
      </c>
      <c r="GK81" t="str" cm="1">
        <f t="array" ref="GK81">IF($F81="迎玉",MIN(($G81-GL:GL)^2+($H81-GM:GM)^2+($I81-GN:GN)^2)*GJ$8+MIN((($H$2-$H81)+GO:GO)^2+(($I$2-$I81)+GP:GP)^2)*GJ$10+1000*GJ$18,"")</f>
        <v/>
      </c>
      <c r="GR81" t="str" cm="1">
        <f t="array" ref="GR81">IF($F81="紙壁",MIN(($G81-GS:GS)^2+($H81-GT:GT)^2+($I81-GU:GU)^2)*GQ$8+MIN((($H$2-$H81)+GV:GV)^2+(($I$2-$I81)+GW:GW)^2)*GQ$10+1000*GQ$18,"")</f>
        <v/>
      </c>
      <c r="GY81" t="str" cm="1">
        <f t="array" ref="GY81">IF($F81="聖玉",MIN(($G81-GZ:GZ)^2+($H81-HA:HA)^2+($I81-HB:HB)^2)*GX$8+MIN((($H$2-$H81)+HC:HC)^2+(($I$2-$I81)+HD:HD)^2)*GX$10+1000*GX$18,"")</f>
        <v/>
      </c>
      <c r="HF81" t="str" cm="1">
        <f t="array" ref="HF81">IF($F81="ターボ",MIN(($G81-HG:HG)^2+($H81-HH:HH)^2+($I81-HI:HI)^2)*HE$8+MIN((($H$2-$H81)+HJ:HJ)^2+(($I$2-$I81)+HK:HK)^2)*HE$10+10000,"")</f>
        <v/>
      </c>
      <c r="HM81" t="str" cm="1">
        <f t="array" ref="HM81">IF($F81="采玉",MIN(($G81-HN:HN)^2+($H81-HO:HO)^2+($I81-HP:HP)^2)*HL$8+MIN((($H$2-$H81)+HQ:HQ)^2+(($I$2-$I81)+HR:HR)^2)*HL$10+1000*HL$18,"")</f>
        <v/>
      </c>
      <c r="HT81" t="str" cm="1">
        <f t="array" ref="HT81">IF($F81="繕玉",MIN(($G81-HU:HU)^2+($H81-HV:HV)^2+($I81-HW:HW)^2)*HS$8+MIN((($H$2-$H81)+HX:HX)^2+(($I$2-$I81)+HY:HY)^2)*HS$10+1000*HS$18,"")</f>
        <v/>
      </c>
      <c r="IA81" t="str" cm="1">
        <f t="array" ref="IA81">IF($F81="贄玉",MIN(($G81-IB:IB)^2+($H81-IC:IC)^2+($I81-ID:ID)^2)*HZ$8+MIN((($H$2-$H81)+IE:IE)^2+(($I$2-$I81)+IF:IF)^2)*HZ$10+1000*HZ$18,"")</f>
        <v/>
      </c>
      <c r="IH81" t="str" cm="1">
        <f t="array" ref="IH81">IF($F81="弾玉",MIN(($G81-II:II)^2+($H81-IJ:IJ)^2+($I81-IK:IK)^2)*IG$8+MIN((($H$2-$H81)+IL:IL)^2+(($I$2-$I81)+IM:IM)^2)*IG$10+1000*IG$18,"")</f>
        <v/>
      </c>
      <c r="IO81" t="str" cm="1">
        <f t="array" ref="IO81">IF($F81="石壁",MIN(($G81-IP:IP)^2+($H81-IQ:IQ)^2+($I81-IR:IR)^2)*IN$8+MIN((($H$2-$H81)+IS:IS)^2+(($I$2-$I81)+IT:IT)^2)*IN$10+1000*IN$18,"")</f>
        <v/>
      </c>
    </row>
    <row r="82" spans="6:249" x14ac:dyDescent="0.55000000000000004">
      <c r="F82" s="1" t="b" cm="1">
        <f t="array" ref="F82">INDEX(N:N,ROW()*6-11)</f>
        <v>0</v>
      </c>
      <c r="G82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82" s="1">
        <f>ROUND((RIGHT((SUM(INDEX($N:$N,ROW()*6-10):INDEX($N:$N,ROW()*6-6))-16020),6)-RIGHT((SUM(INDEX($N:$N,ROW()*6-10):INDEX($N:$N,ROW()*6-6))-16020),3))/1000,3)</f>
        <v>-16.04</v>
      </c>
      <c r="I82" s="1">
        <f>ROUND((RIGHT((SUM(INDEX($N:$N,ROW()*6-10):INDEX($N:$N,ROW()*6-6))-16020),3)),3)</f>
        <v>20</v>
      </c>
      <c r="K82">
        <v>82</v>
      </c>
      <c r="L82">
        <f t="shared" si="3"/>
        <v>2</v>
      </c>
      <c r="M82" t="str">
        <f t="shared" si="2"/>
        <v>i</v>
      </c>
      <c r="N82">
        <f>IF(EXACT(M82,$A$1)=TRUE,0,IF(EXACT(M82,$A$2)=TRUE,1,IF(EXACT(M82,$A$3)=TRUE,2,IF(EXACT(M82,$A$4)=TRUE,3,IF(EXACT(M82,$A$5)=TRUE,4,IF(EXACT(M82,$A$6)=TRUE,5,IF(EXACT(M82,$A$7)=TRUE,6,IF(EXACT(M82,$A$8)=TRUE,7,IF(EXACT(M82,$A$9)=TRUE,8,IF(EXACT(M82,$A$10)=TRUE,9,IF(EXACT(M82,$A$11)=TRUE,10,IF(EXACT(M82,$A$12)=TRUE,11,IF(EXACT(M82,$A$13)=TRUE,12,IF(EXACT(M82,$A$14)=TRUE,13,IF(EXACT(M82,$A$15)=TRUE,14,IF(EXACT(M82,$A$16)=TRUE,15,IF(EXACT(M82,$A$17)=TRUE,16,IF(EXACT(M82,$A$18)=TRUE,17,IF(EXACT(M82,$A$19)=TRUE,18,IF(EXACT(M82,$A$20)=TRUE,19,IF(EXACT(M82,$A$21)=TRUE,20,IF(EXACT(M82,$A$22)=TRUE,21,IF(EXACT(M82,$A$23)=TRUE,22,IF(EXACT(M82,$A$24)=TRUE,23,IF(EXACT(M82,$A$25)=TRUE,24,IF(EXACT(M82,$A$26)=TRUE,25,IF(EXACT(M82,$A$27)=TRUE,26,IF(EXACT(M82,$A$28)=TRUE,27,IF(EXACT(M82,$A$29)=TRUE,28,IF(EXACT(M82,$A$30)=TRUE,29,IF(EXACT(M82,$A$31)=TRUE,30,IF(EXACT(M82,$A$32)=TRUE,31,IF(EXACT(M82,$A$33)=TRUE,32,IF(EXACT(M82,$A$34)=TRUE,33,IF(EXACT(M82,$A$35)=TRUE,34,IF(EXACT(M82,$A$36)=TRUE,35,IF(EXACT(M82,$A$37)=TRUE,36,IF(EXACT(M82,$A$38)=TRUE,37,IF(EXACT(M82,$A$39)=TRUE,38,IF(EXACT(M82,$A$40)=TRUE,39,IF(EXACT(M82,$A$41)=TRUE,40,IF(EXACT(M82,$A$42)=TRUE,41,IF(EXACT(M82,$A$43)=TRUE,42,IF(EXACT(M82,$A$44)=TRUE,43,IF(EXACT(M82,$A$45)=TRUE,44,IF(EXACT(M82,$A$46)=TRUE,45,IF(EXACT(M82,$A$47)=TRUE,46,IF(EXACT(M82,$A$48)=TRUE,47,IF(EXACT(M82,$A$49)=TRUE,48,IF(EXACT(M82,$A$50)=TRUE,49,IF(EXACT(M82,$A$51)=TRUE,50,IF(EXACT(M82,$A$52)=TRUE,51,IF(EXACT(M82,$A$53)=TRUE,52,IF(EXACT(M82,$A$54)=TRUE,53,IF(EXACT(M82,$A$55)=TRUE,54,IF(EXACT(M82,$A$56)=TRUE,55,IF(EXACT(M82,$A$57)=TRUE,56,IF(EXACT(M82,$A$58)=TRUE,57,IF(EXACT(M82,$A$59)=TRUE,58,IF(EXACT(M82,$A$60)=TRUE,59,IF(EXACT(M82,$A$61)=TRUE,60,IF(EXACT(M82,$A$62)=TRUE,61))))))))))))))))))))))))))))))))))))))))))))))))))))))))))))))*61^$L82</f>
        <v>66978</v>
      </c>
      <c r="Y82" t="str" cm="1">
        <f t="array" ref="Y82">IF($F82="砲玉",MIN(($G82-Z:Z)^2+($H82-AA:AA)^2+($I82-AB:AB)^2)*X$8+MIN((($H$2-$H82)+AC:AC)^2+(($I$2-$I82)+AD:AD)^2)*X$10+1000*X$18,"")</f>
        <v/>
      </c>
      <c r="AF82" t="str" cm="1">
        <f t="array" ref="AF82">IF($F82="薙玉",MIN(($G82-AG:AG)^2+($H82-AH:AH)^2+($I82-AI:AI)^2)*AE$8+MIN((($H$2-$H82)+AJ:AJ)^2+(($I$2-$I82)+AK:AK)^2)*AE$10+1000*AE$18,"")</f>
        <v/>
      </c>
      <c r="AM82" t="str" cm="1">
        <f t="array" ref="AM82">IF($F82="壁玉",MIN(($G82-AN:AN)^2+($H82-AO:AO)^2+($I82-AP:AP)^2)*AL$8+MIN((($H$2-$H82)+AQ:AQ)^2+(($I$2-$I82)+AR:AR)^2)*AL$10+1000*AL$18,"")</f>
        <v/>
      </c>
      <c r="AT82" t="str" cm="1">
        <f t="array" ref="AT82">IF($F82="弩玉",MIN(($G82-AU:AU)^2+($H82-AV:AV)^2+($I82-AW:AW)^2)*AS$8+MIN((($H$2-$H82)+AX:AX)^2+(($I$2-$I82)+AY:AY)^2)*AS$10+1000*AS$18,"")</f>
        <v/>
      </c>
      <c r="BA82" t="str" cm="1">
        <f t="array" ref="BA82">IF($F82="ジェット",MIN(($G82-BB:BB)^2+($H82-BC:BC)^2+($I82-BD:BD)^2)*AZ$8+MIN((($H$2-$H82)+BE:BE)^2+(($I$2-$I82)+BF:BF)^2)*AZ$10+1000*AZ$18,"")</f>
        <v/>
      </c>
      <c r="BH82" t="str" cm="1">
        <f t="array" ref="BH82">IF($F82="導玉",MIN(($G82-BI:BI)^2+($H82-BJ:BJ)^2+($I82-BK:BK)^2)*BG$8+MIN((($H$2-$H82)+BL:BL)^2+(($I$2-$I82)+BM:BM)^2)*BG$10+1000*BG$18,"")</f>
        <v/>
      </c>
      <c r="BO82" t="str" cm="1">
        <f t="array" ref="BO82">IF($F82="木壁",MIN(($G82-BP:BP)^2+($H82-BQ:BQ)^2+($I82-BR:BR)^2)*BN$8+MIN((($H$2-$H82)+BS:BS)^2+(($I$2-$I82)+BT:BT)^2)*BN$10+1000*BN$18,"")</f>
        <v/>
      </c>
      <c r="BV82" t="str" cm="1">
        <f t="array" ref="BV82">IF($F82="遠壁",MIN(($G82-BW:BW)^2+($H82-BX:BX)^2+($I82-BY:BY)^2)*BU$8+MIN((($H$2-$H82)+BZ:BZ)^2+(($I$2-$I82)+CA:CA)^2)*BU$10+1000*BU$18,"")</f>
        <v/>
      </c>
      <c r="CC82" t="str" cm="1">
        <f t="array" ref="CC82">IF($F82="魔玉",MIN(($G82-CD:CD)^2+($H82-CE:CE)^2+($I82-CF:CF)^2)*CB$8+MIN((($H$2-$H82)+CG:CG)^2+(($I$2-$I82)+CH:CH)^2)*CB$10+1000*CB$18,"")</f>
        <v/>
      </c>
      <c r="CJ82" t="str" cm="1">
        <f t="array" ref="CJ82">IF($F82="核玉",MIN(($G82-CK:CK)^2+($H82-CL:CL)^2+($I82-CM:CM)^2)*CI$8+MIN((($H$2-$H82)+CN:CN)^2+(($I$2-$I82)+CO:CO)^2)*CI$10+1000*CI$18,"")</f>
        <v/>
      </c>
      <c r="CQ82" t="str" cm="1">
        <f t="array" ref="CQ82">IF($F82="癒玉",MIN(($G82-CR:CR)^2+($H82-CS:CS)^2+($I82-CT:CT)^2)*CP$8+MIN((($H$2-$H82)+CU:CU)^2+(($I$2-$I82)+CV:CV)^2)*CP$10+1000*CP$18,"")</f>
        <v/>
      </c>
      <c r="CX82" t="str" cm="1">
        <f t="array" ref="CX82">IF($F82="盾玉",MIN(($G82-CY:CY)^2+($H82-CZ:CZ)^2+($I82-DA:DA)^2)*CW$8+MIN((($H$2-$H82)+DB:DB)^2+(($I$2-$I82)+DC:DC)^2)*CW$10+1000*CW$18,"")</f>
        <v/>
      </c>
      <c r="DE82" t="str" cm="1">
        <f t="array" ref="DE82">IF($F82="射玉",MIN(($G82-DF:DF)^2+($H82-DG:DG)^2+($I82-DH:DH)^2)*DD$8+MIN((($H$2-$H82)+DI:DI)^2+(($I$2-$I82)+DJ:DJ)^2)*DD$10+1000*DD$18,"")</f>
        <v/>
      </c>
      <c r="DL82" t="str" cm="1">
        <f t="array" ref="DL82">IF($F82="近壁",MIN(($G82-DM:DM)^2+($H82-DN:DN)^2+($I82-DO:DO)^2)*DK$8+MIN((($H$2-$H82)+DP:DP)^2+(($I$2-$I82)+DQ:DQ)^2)*DK$10+1000*DK$18,"")</f>
        <v/>
      </c>
      <c r="DS82" t="str" cm="1">
        <f t="array" ref="DS82">IF($F82="忍玉",MIN(($G82-DT:DT)^2+($H82-DU:DU)^2+($I82-DV:DV)^2)*DR$8+MIN((($H$2-$H82)+DW:DW)^2+(($I$2-$I82)+DX:DX)^2)*DR$10+1000*DR$18,"")</f>
        <v/>
      </c>
      <c r="DZ82" t="str" cm="1">
        <f t="array" ref="DZ82">IF($F82="界玉",MIN(($G82-EA:EA)^2+($H82-EB:EB)^2+($I82-EC:EC)^2)*DY$8+MIN((($H$2-$H82)+ED:ED)^2+(($I$2-$I82)+EE:EE)^2)*DY$10+1000*DY$18,"")</f>
        <v/>
      </c>
      <c r="EG82" t="str" cm="1">
        <f t="array" ref="EG82">IF($F82="戦玉",MIN(($G82-EH:EH)^2+($H82-EI:EI)^2+($I82-EJ:EJ)^2)*EF$8+MIN((($H$2-$H82)+EK:EK)^2+(($I$2-$I82)+EL:EL)^2)*EF$10+1000*EF$18,"")</f>
        <v/>
      </c>
      <c r="EN82" t="str" cm="1">
        <f t="array" ref="EN82">IF($F82="弓玉",MIN(($G82-EO:EO)^2+($H82-EP:EP)^2+($I82-EQ:EQ)^2)*EM$8+MIN((($H$2-$H82)+ER:ER)^2+(($I$2-$I82)+ES:ES)^2)*EM$10+1000*EM$18,"")</f>
        <v/>
      </c>
      <c r="EU82" t="str" cm="1">
        <f t="array" ref="EU82">IF($F82="散玉",MIN(($G82-EV:EV)^2+($H82-EW:EW)^2+($I82-EX:EX)^2)*ET$8+MIN((($H$2-$H82)+EY:EY)^2+(($I$2-$I82)+EZ:EZ)^2)*ET$10+1000*ET$18,"")</f>
        <v/>
      </c>
      <c r="FB82" t="str" cm="1">
        <f t="array" ref="FB82">IF($F82="的玉",MIN(($G82-FC:FC)^2+($H82-FD:FD)^2+($I82-FE:FE)^2)*FA$8+MIN((($H$2-$H82)+FF:FF)^2+(($I$2-$I82)+FG:FG)^2)*FA$10+1000*FA$18,"")</f>
        <v/>
      </c>
      <c r="FI82" t="str" cm="1">
        <f t="array" ref="FI82">IF($F82="撃玉",MIN(($G82-FJ:FJ)^2+($H82-FK:FK)^2+($I82-FL:FL)^2)*FH$8+MIN((($H$2-$H82)+FM:FM)^2+(($I$2-$I82)+FN:FN)^2)*FH$10+1000*FH$18,"")</f>
        <v/>
      </c>
      <c r="FP82" t="str" cm="1">
        <f t="array" ref="FP82">IF($F82="槍玉",MIN(($G82-FQ:FQ)^2+($H82-FR:FR)^2+($I82-FS:FS)^2)*FO$8+MIN((($H$2-$H82)+FT:FT)^2+(($I$2-$I82)+FU:FU)^2)*FO$10+1000*FO$18,"")</f>
        <v/>
      </c>
      <c r="FW82" t="str" cm="1">
        <f t="array" ref="FW82">IF($F82="査玉",MIN(($G82-FX:FX)^2+($H82-FY:FY)^2+($I82-FZ:FZ)^2)*FV$8+MIN((($H$2-$H82)+GA:GA)^2+(($I$2-$I82)+GB:GB)^2)*FV$10+1000*FV$18,"")</f>
        <v/>
      </c>
      <c r="GD82" t="str" cm="1">
        <f t="array" ref="GD82">IF($F82="タゲ壁",MIN(($G82-GE:GE)^2+($H82-GF:GF)^2+($I82-GG:GG)^2)*GC$8+MIN((($H$2-$H82)+GH:GH)^2+(($I$2-$I82)+GI:GI)^2)*GC$10+1000*GC$18,"")</f>
        <v/>
      </c>
      <c r="GK82" t="str" cm="1">
        <f t="array" ref="GK82">IF($F82="迎玉",MIN(($G82-GL:GL)^2+($H82-GM:GM)^2+($I82-GN:GN)^2)*GJ$8+MIN((($H$2-$H82)+GO:GO)^2+(($I$2-$I82)+GP:GP)^2)*GJ$10+1000*GJ$18,"")</f>
        <v/>
      </c>
      <c r="GR82" t="str" cm="1">
        <f t="array" ref="GR82">IF($F82="紙壁",MIN(($G82-GS:GS)^2+($H82-GT:GT)^2+($I82-GU:GU)^2)*GQ$8+MIN((($H$2-$H82)+GV:GV)^2+(($I$2-$I82)+GW:GW)^2)*GQ$10+1000*GQ$18,"")</f>
        <v/>
      </c>
      <c r="GY82" t="str" cm="1">
        <f t="array" ref="GY82">IF($F82="聖玉",MIN(($G82-GZ:GZ)^2+($H82-HA:HA)^2+($I82-HB:HB)^2)*GX$8+MIN((($H$2-$H82)+HC:HC)^2+(($I$2-$I82)+HD:HD)^2)*GX$10+1000*GX$18,"")</f>
        <v/>
      </c>
      <c r="HF82" t="str" cm="1">
        <f t="array" ref="HF82">IF($F82="ターボ",MIN(($G82-HG:HG)^2+($H82-HH:HH)^2+($I82-HI:HI)^2)*HE$8+MIN((($H$2-$H82)+HJ:HJ)^2+(($I$2-$I82)+HK:HK)^2)*HE$10+10000,"")</f>
        <v/>
      </c>
      <c r="HM82" t="str" cm="1">
        <f t="array" ref="HM82">IF($F82="采玉",MIN(($G82-HN:HN)^2+($H82-HO:HO)^2+($I82-HP:HP)^2)*HL$8+MIN((($H$2-$H82)+HQ:HQ)^2+(($I$2-$I82)+HR:HR)^2)*HL$10+1000*HL$18,"")</f>
        <v/>
      </c>
      <c r="HT82" t="str" cm="1">
        <f t="array" ref="HT82">IF($F82="繕玉",MIN(($G82-HU:HU)^2+($H82-HV:HV)^2+($I82-HW:HW)^2)*HS$8+MIN((($H$2-$H82)+HX:HX)^2+(($I$2-$I82)+HY:HY)^2)*HS$10+1000*HS$18,"")</f>
        <v/>
      </c>
      <c r="IA82" t="str" cm="1">
        <f t="array" ref="IA82">IF($F82="贄玉",MIN(($G82-IB:IB)^2+($H82-IC:IC)^2+($I82-ID:ID)^2)*HZ$8+MIN((($H$2-$H82)+IE:IE)^2+(($I$2-$I82)+IF:IF)^2)*HZ$10+1000*HZ$18,"")</f>
        <v/>
      </c>
      <c r="IH82" t="str" cm="1">
        <f t="array" ref="IH82">IF($F82="弾玉",MIN(($G82-II:II)^2+($H82-IJ:IJ)^2+($I82-IK:IK)^2)*IG$8+MIN((($H$2-$H82)+IL:IL)^2+(($I$2-$I82)+IM:IM)^2)*IG$10+1000*IG$18,"")</f>
        <v/>
      </c>
      <c r="IO82" t="str" cm="1">
        <f t="array" ref="IO82">IF($F82="石壁",MIN(($G82-IP:IP)^2+($H82-IQ:IQ)^2+($I82-IR:IR)^2)*IN$8+MIN((($H$2-$H82)+IS:IS)^2+(($I$2-$I82)+IT:IT)^2)*IN$10+1000*IN$18,"")</f>
        <v/>
      </c>
    </row>
    <row r="83" spans="6:249" x14ac:dyDescent="0.55000000000000004">
      <c r="F83" s="1" t="b" cm="1">
        <f t="array" ref="F83">INDEX(N:N,ROW()*6-11)</f>
        <v>0</v>
      </c>
      <c r="G83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83" s="1">
        <f>ROUND((RIGHT((SUM(INDEX($N:$N,ROW()*6-10):INDEX($N:$N,ROW()*6-6))-16020),6)-RIGHT((SUM(INDEX($N:$N,ROW()*6-10):INDEX($N:$N,ROW()*6-6))-16020),3))/1000,3)</f>
        <v>-16.04</v>
      </c>
      <c r="I83" s="1">
        <f>ROUND((RIGHT((SUM(INDEX($N:$N,ROW()*6-10):INDEX($N:$N,ROW()*6-6))-16020),3)),3)</f>
        <v>20</v>
      </c>
      <c r="K83">
        <v>83</v>
      </c>
      <c r="L83">
        <f t="shared" si="3"/>
        <v>1</v>
      </c>
      <c r="M83" t="str">
        <f t="shared" si="2"/>
        <v>D</v>
      </c>
      <c r="N83">
        <f>IF(EXACT(M83,$A$1)=TRUE,0,IF(EXACT(M83,$A$2)=TRUE,1,IF(EXACT(M83,$A$3)=TRUE,2,IF(EXACT(M83,$A$4)=TRUE,3,IF(EXACT(M83,$A$5)=TRUE,4,IF(EXACT(M83,$A$6)=TRUE,5,IF(EXACT(M83,$A$7)=TRUE,6,IF(EXACT(M83,$A$8)=TRUE,7,IF(EXACT(M83,$A$9)=TRUE,8,IF(EXACT(M83,$A$10)=TRUE,9,IF(EXACT(M83,$A$11)=TRUE,10,IF(EXACT(M83,$A$12)=TRUE,11,IF(EXACT(M83,$A$13)=TRUE,12,IF(EXACT(M83,$A$14)=TRUE,13,IF(EXACT(M83,$A$15)=TRUE,14,IF(EXACT(M83,$A$16)=TRUE,15,IF(EXACT(M83,$A$17)=TRUE,16,IF(EXACT(M83,$A$18)=TRUE,17,IF(EXACT(M83,$A$19)=TRUE,18,IF(EXACT(M83,$A$20)=TRUE,19,IF(EXACT(M83,$A$21)=TRUE,20,IF(EXACT(M83,$A$22)=TRUE,21,IF(EXACT(M83,$A$23)=TRUE,22,IF(EXACT(M83,$A$24)=TRUE,23,IF(EXACT(M83,$A$25)=TRUE,24,IF(EXACT(M83,$A$26)=TRUE,25,IF(EXACT(M83,$A$27)=TRUE,26,IF(EXACT(M83,$A$28)=TRUE,27,IF(EXACT(M83,$A$29)=TRUE,28,IF(EXACT(M83,$A$30)=TRUE,29,IF(EXACT(M83,$A$31)=TRUE,30,IF(EXACT(M83,$A$32)=TRUE,31,IF(EXACT(M83,$A$33)=TRUE,32,IF(EXACT(M83,$A$34)=TRUE,33,IF(EXACT(M83,$A$35)=TRUE,34,IF(EXACT(M83,$A$36)=TRUE,35,IF(EXACT(M83,$A$37)=TRUE,36,IF(EXACT(M83,$A$38)=TRUE,37,IF(EXACT(M83,$A$39)=TRUE,38,IF(EXACT(M83,$A$40)=TRUE,39,IF(EXACT(M83,$A$41)=TRUE,40,IF(EXACT(M83,$A$42)=TRUE,41,IF(EXACT(M83,$A$43)=TRUE,42,IF(EXACT(M83,$A$44)=TRUE,43,IF(EXACT(M83,$A$45)=TRUE,44,IF(EXACT(M83,$A$46)=TRUE,45,IF(EXACT(M83,$A$47)=TRUE,46,IF(EXACT(M83,$A$48)=TRUE,47,IF(EXACT(M83,$A$49)=TRUE,48,IF(EXACT(M83,$A$50)=TRUE,49,IF(EXACT(M83,$A$51)=TRUE,50,IF(EXACT(M83,$A$52)=TRUE,51,IF(EXACT(M83,$A$53)=TRUE,52,IF(EXACT(M83,$A$54)=TRUE,53,IF(EXACT(M83,$A$55)=TRUE,54,IF(EXACT(M83,$A$56)=TRUE,55,IF(EXACT(M83,$A$57)=TRUE,56,IF(EXACT(M83,$A$58)=TRUE,57,IF(EXACT(M83,$A$59)=TRUE,58,IF(EXACT(M83,$A$60)=TRUE,59,IF(EXACT(M83,$A$61)=TRUE,60,IF(EXACT(M83,$A$62)=TRUE,61))))))))))))))))))))))))))))))))))))))))))))))))))))))))))))))*61^$L83</f>
        <v>2379</v>
      </c>
      <c r="Y83" t="str" cm="1">
        <f t="array" ref="Y83">IF($F83="砲玉",MIN(($G83-Z:Z)^2+($H83-AA:AA)^2+($I83-AB:AB)^2)*X$8+MIN((($H$2-$H83)+AC:AC)^2+(($I$2-$I83)+AD:AD)^2)*X$10+1000*X$18,"")</f>
        <v/>
      </c>
      <c r="AF83" t="str" cm="1">
        <f t="array" ref="AF83">IF($F83="薙玉",MIN(($G83-AG:AG)^2+($H83-AH:AH)^2+($I83-AI:AI)^2)*AE$8+MIN((($H$2-$H83)+AJ:AJ)^2+(($I$2-$I83)+AK:AK)^2)*AE$10+1000*AE$18,"")</f>
        <v/>
      </c>
      <c r="AM83" t="str" cm="1">
        <f t="array" ref="AM83">IF($F83="壁玉",MIN(($G83-AN:AN)^2+($H83-AO:AO)^2+($I83-AP:AP)^2)*AL$8+MIN((($H$2-$H83)+AQ:AQ)^2+(($I$2-$I83)+AR:AR)^2)*AL$10+1000*AL$18,"")</f>
        <v/>
      </c>
      <c r="AT83" t="str" cm="1">
        <f t="array" ref="AT83">IF($F83="弩玉",MIN(($G83-AU:AU)^2+($H83-AV:AV)^2+($I83-AW:AW)^2)*AS$8+MIN((($H$2-$H83)+AX:AX)^2+(($I$2-$I83)+AY:AY)^2)*AS$10+1000*AS$18,"")</f>
        <v/>
      </c>
      <c r="BA83" t="str" cm="1">
        <f t="array" ref="BA83">IF($F83="ジェット",MIN(($G83-BB:BB)^2+($H83-BC:BC)^2+($I83-BD:BD)^2)*AZ$8+MIN((($H$2-$H83)+BE:BE)^2+(($I$2-$I83)+BF:BF)^2)*AZ$10+1000*AZ$18,"")</f>
        <v/>
      </c>
      <c r="BH83" t="str" cm="1">
        <f t="array" ref="BH83">IF($F83="導玉",MIN(($G83-BI:BI)^2+($H83-BJ:BJ)^2+($I83-BK:BK)^2)*BG$8+MIN((($H$2-$H83)+BL:BL)^2+(($I$2-$I83)+BM:BM)^2)*BG$10+1000*BG$18,"")</f>
        <v/>
      </c>
      <c r="BO83" t="str" cm="1">
        <f t="array" ref="BO83">IF($F83="木壁",MIN(($G83-BP:BP)^2+($H83-BQ:BQ)^2+($I83-BR:BR)^2)*BN$8+MIN((($H$2-$H83)+BS:BS)^2+(($I$2-$I83)+BT:BT)^2)*BN$10+1000*BN$18,"")</f>
        <v/>
      </c>
      <c r="BV83" t="str" cm="1">
        <f t="array" ref="BV83">IF($F83="遠壁",MIN(($G83-BW:BW)^2+($H83-BX:BX)^2+($I83-BY:BY)^2)*BU$8+MIN((($H$2-$H83)+BZ:BZ)^2+(($I$2-$I83)+CA:CA)^2)*BU$10+1000*BU$18,"")</f>
        <v/>
      </c>
      <c r="CC83" t="str" cm="1">
        <f t="array" ref="CC83">IF($F83="魔玉",MIN(($G83-CD:CD)^2+($H83-CE:CE)^2+($I83-CF:CF)^2)*CB$8+MIN((($H$2-$H83)+CG:CG)^2+(($I$2-$I83)+CH:CH)^2)*CB$10+1000*CB$18,"")</f>
        <v/>
      </c>
      <c r="CJ83" t="str" cm="1">
        <f t="array" ref="CJ83">IF($F83="核玉",MIN(($G83-CK:CK)^2+($H83-CL:CL)^2+($I83-CM:CM)^2)*CI$8+MIN((($H$2-$H83)+CN:CN)^2+(($I$2-$I83)+CO:CO)^2)*CI$10+1000*CI$18,"")</f>
        <v/>
      </c>
      <c r="CQ83" t="str" cm="1">
        <f t="array" ref="CQ83">IF($F83="癒玉",MIN(($G83-CR:CR)^2+($H83-CS:CS)^2+($I83-CT:CT)^2)*CP$8+MIN((($H$2-$H83)+CU:CU)^2+(($I$2-$I83)+CV:CV)^2)*CP$10+1000*CP$18,"")</f>
        <v/>
      </c>
      <c r="CX83" t="str" cm="1">
        <f t="array" ref="CX83">IF($F83="盾玉",MIN(($G83-CY:CY)^2+($H83-CZ:CZ)^2+($I83-DA:DA)^2)*CW$8+MIN((($H$2-$H83)+DB:DB)^2+(($I$2-$I83)+DC:DC)^2)*CW$10+1000*CW$18,"")</f>
        <v/>
      </c>
      <c r="DE83" t="str" cm="1">
        <f t="array" ref="DE83">IF($F83="射玉",MIN(($G83-DF:DF)^2+($H83-DG:DG)^2+($I83-DH:DH)^2)*DD$8+MIN((($H$2-$H83)+DI:DI)^2+(($I$2-$I83)+DJ:DJ)^2)*DD$10+1000*DD$18,"")</f>
        <v/>
      </c>
      <c r="DL83" t="str" cm="1">
        <f t="array" ref="DL83">IF($F83="近壁",MIN(($G83-DM:DM)^2+($H83-DN:DN)^2+($I83-DO:DO)^2)*DK$8+MIN((($H$2-$H83)+DP:DP)^2+(($I$2-$I83)+DQ:DQ)^2)*DK$10+1000*DK$18,"")</f>
        <v/>
      </c>
      <c r="DS83" t="str" cm="1">
        <f t="array" ref="DS83">IF($F83="忍玉",MIN(($G83-DT:DT)^2+($H83-DU:DU)^2+($I83-DV:DV)^2)*DR$8+MIN((($H$2-$H83)+DW:DW)^2+(($I$2-$I83)+DX:DX)^2)*DR$10+1000*DR$18,"")</f>
        <v/>
      </c>
      <c r="DZ83" t="str" cm="1">
        <f t="array" ref="DZ83">IF($F83="界玉",MIN(($G83-EA:EA)^2+($H83-EB:EB)^2+($I83-EC:EC)^2)*DY$8+MIN((($H$2-$H83)+ED:ED)^2+(($I$2-$I83)+EE:EE)^2)*DY$10+1000*DY$18,"")</f>
        <v/>
      </c>
      <c r="EG83" t="str" cm="1">
        <f t="array" ref="EG83">IF($F83="戦玉",MIN(($G83-EH:EH)^2+($H83-EI:EI)^2+($I83-EJ:EJ)^2)*EF$8+MIN((($H$2-$H83)+EK:EK)^2+(($I$2-$I83)+EL:EL)^2)*EF$10+1000*EF$18,"")</f>
        <v/>
      </c>
      <c r="EN83" t="str" cm="1">
        <f t="array" ref="EN83">IF($F83="弓玉",MIN(($G83-EO:EO)^2+($H83-EP:EP)^2+($I83-EQ:EQ)^2)*EM$8+MIN((($H$2-$H83)+ER:ER)^2+(($I$2-$I83)+ES:ES)^2)*EM$10+1000*EM$18,"")</f>
        <v/>
      </c>
      <c r="EU83" t="str" cm="1">
        <f t="array" ref="EU83">IF($F83="散玉",MIN(($G83-EV:EV)^2+($H83-EW:EW)^2+($I83-EX:EX)^2)*ET$8+MIN((($H$2-$H83)+EY:EY)^2+(($I$2-$I83)+EZ:EZ)^2)*ET$10+1000*ET$18,"")</f>
        <v/>
      </c>
      <c r="FB83" t="str" cm="1">
        <f t="array" ref="FB83">IF($F83="的玉",MIN(($G83-FC:FC)^2+($H83-FD:FD)^2+($I83-FE:FE)^2)*FA$8+MIN((($H$2-$H83)+FF:FF)^2+(($I$2-$I83)+FG:FG)^2)*FA$10+1000*FA$18,"")</f>
        <v/>
      </c>
      <c r="FI83" t="str" cm="1">
        <f t="array" ref="FI83">IF($F83="撃玉",MIN(($G83-FJ:FJ)^2+($H83-FK:FK)^2+($I83-FL:FL)^2)*FH$8+MIN((($H$2-$H83)+FM:FM)^2+(($I$2-$I83)+FN:FN)^2)*FH$10+1000*FH$18,"")</f>
        <v/>
      </c>
      <c r="FP83" t="str" cm="1">
        <f t="array" ref="FP83">IF($F83="槍玉",MIN(($G83-FQ:FQ)^2+($H83-FR:FR)^2+($I83-FS:FS)^2)*FO$8+MIN((($H$2-$H83)+FT:FT)^2+(($I$2-$I83)+FU:FU)^2)*FO$10+1000*FO$18,"")</f>
        <v/>
      </c>
      <c r="FW83" t="str" cm="1">
        <f t="array" ref="FW83">IF($F83="査玉",MIN(($G83-FX:FX)^2+($H83-FY:FY)^2+($I83-FZ:FZ)^2)*FV$8+MIN((($H$2-$H83)+GA:GA)^2+(($I$2-$I83)+GB:GB)^2)*FV$10+1000*FV$18,"")</f>
        <v/>
      </c>
      <c r="GD83" t="str" cm="1">
        <f t="array" ref="GD83">IF($F83="タゲ壁",MIN(($G83-GE:GE)^2+($H83-GF:GF)^2+($I83-GG:GG)^2)*GC$8+MIN((($H$2-$H83)+GH:GH)^2+(($I$2-$I83)+GI:GI)^2)*GC$10+1000*GC$18,"")</f>
        <v/>
      </c>
      <c r="GK83" t="str" cm="1">
        <f t="array" ref="GK83">IF($F83="迎玉",MIN(($G83-GL:GL)^2+($H83-GM:GM)^2+($I83-GN:GN)^2)*GJ$8+MIN((($H$2-$H83)+GO:GO)^2+(($I$2-$I83)+GP:GP)^2)*GJ$10+1000*GJ$18,"")</f>
        <v/>
      </c>
      <c r="GR83" t="str" cm="1">
        <f t="array" ref="GR83">IF($F83="紙壁",MIN(($G83-GS:GS)^2+($H83-GT:GT)^2+($I83-GU:GU)^2)*GQ$8+MIN((($H$2-$H83)+GV:GV)^2+(($I$2-$I83)+GW:GW)^2)*GQ$10+1000*GQ$18,"")</f>
        <v/>
      </c>
      <c r="GY83" t="str" cm="1">
        <f t="array" ref="GY83">IF($F83="聖玉",MIN(($G83-GZ:GZ)^2+($H83-HA:HA)^2+($I83-HB:HB)^2)*GX$8+MIN((($H$2-$H83)+HC:HC)^2+(($I$2-$I83)+HD:HD)^2)*GX$10+1000*GX$18,"")</f>
        <v/>
      </c>
      <c r="HF83" t="str" cm="1">
        <f t="array" ref="HF83">IF($F83="ターボ",MIN(($G83-HG:HG)^2+($H83-HH:HH)^2+($I83-HI:HI)^2)*HE$8+MIN((($H$2-$H83)+HJ:HJ)^2+(($I$2-$I83)+HK:HK)^2)*HE$10+10000,"")</f>
        <v/>
      </c>
      <c r="HM83" t="str" cm="1">
        <f t="array" ref="HM83">IF($F83="采玉",MIN(($G83-HN:HN)^2+($H83-HO:HO)^2+($I83-HP:HP)^2)*HL$8+MIN((($H$2-$H83)+HQ:HQ)^2+(($I$2-$I83)+HR:HR)^2)*HL$10+1000*HL$18,"")</f>
        <v/>
      </c>
      <c r="HT83" t="str" cm="1">
        <f t="array" ref="HT83">IF($F83="繕玉",MIN(($G83-HU:HU)^2+($H83-HV:HV)^2+($I83-HW:HW)^2)*HS$8+MIN((($H$2-$H83)+HX:HX)^2+(($I$2-$I83)+HY:HY)^2)*HS$10+1000*HS$18,"")</f>
        <v/>
      </c>
      <c r="IA83" t="str" cm="1">
        <f t="array" ref="IA83">IF($F83="贄玉",MIN(($G83-IB:IB)^2+($H83-IC:IC)^2+($I83-ID:ID)^2)*HZ$8+MIN((($H$2-$H83)+IE:IE)^2+(($I$2-$I83)+IF:IF)^2)*HZ$10+1000*HZ$18,"")</f>
        <v/>
      </c>
      <c r="IH83" t="str" cm="1">
        <f t="array" ref="IH83">IF($F83="弾玉",MIN(($G83-II:II)^2+($H83-IJ:IJ)^2+($I83-IK:IK)^2)*IG$8+MIN((($H$2-$H83)+IL:IL)^2+(($I$2-$I83)+IM:IM)^2)*IG$10+1000*IG$18,"")</f>
        <v/>
      </c>
      <c r="IO83" t="str" cm="1">
        <f t="array" ref="IO83">IF($F83="石壁",MIN(($G83-IP:IP)^2+($H83-IQ:IQ)^2+($I83-IR:IR)^2)*IN$8+MIN((($H$2-$H83)+IS:IS)^2+(($I$2-$I83)+IT:IT)^2)*IN$10+1000*IN$18,"")</f>
        <v/>
      </c>
    </row>
    <row r="84" spans="6:249" x14ac:dyDescent="0.55000000000000004">
      <c r="F84" s="1" t="b" cm="1">
        <f t="array" ref="F84">INDEX(N:N,ROW()*6-11)</f>
        <v>0</v>
      </c>
      <c r="G84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84" s="1">
        <f>ROUND((RIGHT((SUM(INDEX($N:$N,ROW()*6-10):INDEX($N:$N,ROW()*6-6))-16020),6)-RIGHT((SUM(INDEX($N:$N,ROW()*6-10):INDEX($N:$N,ROW()*6-6))-16020),3))/1000,3)</f>
        <v>-16.04</v>
      </c>
      <c r="I84" s="1">
        <f>ROUND((RIGHT((SUM(INDEX($N:$N,ROW()*6-10):INDEX($N:$N,ROW()*6-6))-16020),3)),3)</f>
        <v>20</v>
      </c>
      <c r="K84">
        <v>84</v>
      </c>
      <c r="L84">
        <f t="shared" si="3"/>
        <v>0</v>
      </c>
      <c r="M84" t="str">
        <f t="shared" si="2"/>
        <v>v</v>
      </c>
      <c r="N84">
        <f>IF(EXACT(M84,$A$1)=TRUE,0,IF(EXACT(M84,$A$2)=TRUE,1,IF(EXACT(M84,$A$3)=TRUE,2,IF(EXACT(M84,$A$4)=TRUE,3,IF(EXACT(M84,$A$5)=TRUE,4,IF(EXACT(M84,$A$6)=TRUE,5,IF(EXACT(M84,$A$7)=TRUE,6,IF(EXACT(M84,$A$8)=TRUE,7,IF(EXACT(M84,$A$9)=TRUE,8,IF(EXACT(M84,$A$10)=TRUE,9,IF(EXACT(M84,$A$11)=TRUE,10,IF(EXACT(M84,$A$12)=TRUE,11,IF(EXACT(M84,$A$13)=TRUE,12,IF(EXACT(M84,$A$14)=TRUE,13,IF(EXACT(M84,$A$15)=TRUE,14,IF(EXACT(M84,$A$16)=TRUE,15,IF(EXACT(M84,$A$17)=TRUE,16,IF(EXACT(M84,$A$18)=TRUE,17,IF(EXACT(M84,$A$19)=TRUE,18,IF(EXACT(M84,$A$20)=TRUE,19,IF(EXACT(M84,$A$21)=TRUE,20,IF(EXACT(M84,$A$22)=TRUE,21,IF(EXACT(M84,$A$23)=TRUE,22,IF(EXACT(M84,$A$24)=TRUE,23,IF(EXACT(M84,$A$25)=TRUE,24,IF(EXACT(M84,$A$26)=TRUE,25,IF(EXACT(M84,$A$27)=TRUE,26,IF(EXACT(M84,$A$28)=TRUE,27,IF(EXACT(M84,$A$29)=TRUE,28,IF(EXACT(M84,$A$30)=TRUE,29,IF(EXACT(M84,$A$31)=TRUE,30,IF(EXACT(M84,$A$32)=TRUE,31,IF(EXACT(M84,$A$33)=TRUE,32,IF(EXACT(M84,$A$34)=TRUE,33,IF(EXACT(M84,$A$35)=TRUE,34,IF(EXACT(M84,$A$36)=TRUE,35,IF(EXACT(M84,$A$37)=TRUE,36,IF(EXACT(M84,$A$38)=TRUE,37,IF(EXACT(M84,$A$39)=TRUE,38,IF(EXACT(M84,$A$40)=TRUE,39,IF(EXACT(M84,$A$41)=TRUE,40,IF(EXACT(M84,$A$42)=TRUE,41,IF(EXACT(M84,$A$43)=TRUE,42,IF(EXACT(M84,$A$44)=TRUE,43,IF(EXACT(M84,$A$45)=TRUE,44,IF(EXACT(M84,$A$46)=TRUE,45,IF(EXACT(M84,$A$47)=TRUE,46,IF(EXACT(M84,$A$48)=TRUE,47,IF(EXACT(M84,$A$49)=TRUE,48,IF(EXACT(M84,$A$50)=TRUE,49,IF(EXACT(M84,$A$51)=TRUE,50,IF(EXACT(M84,$A$52)=TRUE,51,IF(EXACT(M84,$A$53)=TRUE,52,IF(EXACT(M84,$A$54)=TRUE,53,IF(EXACT(M84,$A$55)=TRUE,54,IF(EXACT(M84,$A$56)=TRUE,55,IF(EXACT(M84,$A$57)=TRUE,56,IF(EXACT(M84,$A$58)=TRUE,57,IF(EXACT(M84,$A$59)=TRUE,58,IF(EXACT(M84,$A$60)=TRUE,59,IF(EXACT(M84,$A$61)=TRUE,60,IF(EXACT(M84,$A$62)=TRUE,61))))))))))))))))))))))))))))))))))))))))))))))))))))))))))))))*61^$L84</f>
        <v>31</v>
      </c>
      <c r="Y84" t="str" cm="1">
        <f t="array" ref="Y84">IF($F84="砲玉",MIN(($G84-Z:Z)^2+($H84-AA:AA)^2+($I84-AB:AB)^2)*X$8+MIN((($H$2-$H84)+AC:AC)^2+(($I$2-$I84)+AD:AD)^2)*X$10+1000*X$18,"")</f>
        <v/>
      </c>
      <c r="AF84" t="str" cm="1">
        <f t="array" ref="AF84">IF($F84="薙玉",MIN(($G84-AG:AG)^2+($H84-AH:AH)^2+($I84-AI:AI)^2)*AE$8+MIN((($H$2-$H84)+AJ:AJ)^2+(($I$2-$I84)+AK:AK)^2)*AE$10+1000*AE$18,"")</f>
        <v/>
      </c>
      <c r="AM84" t="str" cm="1">
        <f t="array" ref="AM84">IF($F84="壁玉",MIN(($G84-AN:AN)^2+($H84-AO:AO)^2+($I84-AP:AP)^2)*AL$8+MIN((($H$2-$H84)+AQ:AQ)^2+(($I$2-$I84)+AR:AR)^2)*AL$10+1000*AL$18,"")</f>
        <v/>
      </c>
      <c r="AT84" t="str" cm="1">
        <f t="array" ref="AT84">IF($F84="弩玉",MIN(($G84-AU:AU)^2+($H84-AV:AV)^2+($I84-AW:AW)^2)*AS$8+MIN((($H$2-$H84)+AX:AX)^2+(($I$2-$I84)+AY:AY)^2)*AS$10+1000*AS$18,"")</f>
        <v/>
      </c>
      <c r="BA84" t="str" cm="1">
        <f t="array" ref="BA84">IF($F84="ジェット",MIN(($G84-BB:BB)^2+($H84-BC:BC)^2+($I84-BD:BD)^2)*AZ$8+MIN((($H$2-$H84)+BE:BE)^2+(($I$2-$I84)+BF:BF)^2)*AZ$10+1000*AZ$18,"")</f>
        <v/>
      </c>
      <c r="BH84" t="str" cm="1">
        <f t="array" ref="BH84">IF($F84="導玉",MIN(($G84-BI:BI)^2+($H84-BJ:BJ)^2+($I84-BK:BK)^2)*BG$8+MIN((($H$2-$H84)+BL:BL)^2+(($I$2-$I84)+BM:BM)^2)*BG$10+1000*BG$18,"")</f>
        <v/>
      </c>
      <c r="BO84" t="str" cm="1">
        <f t="array" ref="BO84">IF($F84="木壁",MIN(($G84-BP:BP)^2+($H84-BQ:BQ)^2+($I84-BR:BR)^2)*BN$8+MIN((($H$2-$H84)+BS:BS)^2+(($I$2-$I84)+BT:BT)^2)*BN$10+1000*BN$18,"")</f>
        <v/>
      </c>
      <c r="BV84" t="str" cm="1">
        <f t="array" ref="BV84">IF($F84="遠壁",MIN(($G84-BW:BW)^2+($H84-BX:BX)^2+($I84-BY:BY)^2)*BU$8+MIN((($H$2-$H84)+BZ:BZ)^2+(($I$2-$I84)+CA:CA)^2)*BU$10+1000*BU$18,"")</f>
        <v/>
      </c>
      <c r="CC84" t="str" cm="1">
        <f t="array" ref="CC84">IF($F84="魔玉",MIN(($G84-CD:CD)^2+($H84-CE:CE)^2+($I84-CF:CF)^2)*CB$8+MIN((($H$2-$H84)+CG:CG)^2+(($I$2-$I84)+CH:CH)^2)*CB$10+1000*CB$18,"")</f>
        <v/>
      </c>
      <c r="CJ84" t="str" cm="1">
        <f t="array" ref="CJ84">IF($F84="核玉",MIN(($G84-CK:CK)^2+($H84-CL:CL)^2+($I84-CM:CM)^2)*CI$8+MIN((($H$2-$H84)+CN:CN)^2+(($I$2-$I84)+CO:CO)^2)*CI$10+1000*CI$18,"")</f>
        <v/>
      </c>
      <c r="CQ84" t="str" cm="1">
        <f t="array" ref="CQ84">IF($F84="癒玉",MIN(($G84-CR:CR)^2+($H84-CS:CS)^2+($I84-CT:CT)^2)*CP$8+MIN((($H$2-$H84)+CU:CU)^2+(($I$2-$I84)+CV:CV)^2)*CP$10+1000*CP$18,"")</f>
        <v/>
      </c>
      <c r="CX84" t="str" cm="1">
        <f t="array" ref="CX84">IF($F84="盾玉",MIN(($G84-CY:CY)^2+($H84-CZ:CZ)^2+($I84-DA:DA)^2)*CW$8+MIN((($H$2-$H84)+DB:DB)^2+(($I$2-$I84)+DC:DC)^2)*CW$10+1000*CW$18,"")</f>
        <v/>
      </c>
      <c r="DE84" t="str" cm="1">
        <f t="array" ref="DE84">IF($F84="射玉",MIN(($G84-DF:DF)^2+($H84-DG:DG)^2+($I84-DH:DH)^2)*DD$8+MIN((($H$2-$H84)+DI:DI)^2+(($I$2-$I84)+DJ:DJ)^2)*DD$10+1000*DD$18,"")</f>
        <v/>
      </c>
      <c r="DL84" t="str" cm="1">
        <f t="array" ref="DL84">IF($F84="近壁",MIN(($G84-DM:DM)^2+($H84-DN:DN)^2+($I84-DO:DO)^2)*DK$8+MIN((($H$2-$H84)+DP:DP)^2+(($I$2-$I84)+DQ:DQ)^2)*DK$10+1000*DK$18,"")</f>
        <v/>
      </c>
      <c r="DS84" t="str" cm="1">
        <f t="array" ref="DS84">IF($F84="忍玉",MIN(($G84-DT:DT)^2+($H84-DU:DU)^2+($I84-DV:DV)^2)*DR$8+MIN((($H$2-$H84)+DW:DW)^2+(($I$2-$I84)+DX:DX)^2)*DR$10+1000*DR$18,"")</f>
        <v/>
      </c>
      <c r="DZ84" t="str" cm="1">
        <f t="array" ref="DZ84">IF($F84="界玉",MIN(($G84-EA:EA)^2+($H84-EB:EB)^2+($I84-EC:EC)^2)*DY$8+MIN((($H$2-$H84)+ED:ED)^2+(($I$2-$I84)+EE:EE)^2)*DY$10+1000*DY$18,"")</f>
        <v/>
      </c>
      <c r="EG84" t="str" cm="1">
        <f t="array" ref="EG84">IF($F84="戦玉",MIN(($G84-EH:EH)^2+($H84-EI:EI)^2+($I84-EJ:EJ)^2)*EF$8+MIN((($H$2-$H84)+EK:EK)^2+(($I$2-$I84)+EL:EL)^2)*EF$10+1000*EF$18,"")</f>
        <v/>
      </c>
      <c r="EN84" t="str" cm="1">
        <f t="array" ref="EN84">IF($F84="弓玉",MIN(($G84-EO:EO)^2+($H84-EP:EP)^2+($I84-EQ:EQ)^2)*EM$8+MIN((($H$2-$H84)+ER:ER)^2+(($I$2-$I84)+ES:ES)^2)*EM$10+1000*EM$18,"")</f>
        <v/>
      </c>
      <c r="EU84" t="str" cm="1">
        <f t="array" ref="EU84">IF($F84="散玉",MIN(($G84-EV:EV)^2+($H84-EW:EW)^2+($I84-EX:EX)^2)*ET$8+MIN((($H$2-$H84)+EY:EY)^2+(($I$2-$I84)+EZ:EZ)^2)*ET$10+1000*ET$18,"")</f>
        <v/>
      </c>
      <c r="FB84" t="str" cm="1">
        <f t="array" ref="FB84">IF($F84="的玉",MIN(($G84-FC:FC)^2+($H84-FD:FD)^2+($I84-FE:FE)^2)*FA$8+MIN((($H$2-$H84)+FF:FF)^2+(($I$2-$I84)+FG:FG)^2)*FA$10+1000*FA$18,"")</f>
        <v/>
      </c>
      <c r="FI84" t="str" cm="1">
        <f t="array" ref="FI84">IF($F84="撃玉",MIN(($G84-FJ:FJ)^2+($H84-FK:FK)^2+($I84-FL:FL)^2)*FH$8+MIN((($H$2-$H84)+FM:FM)^2+(($I$2-$I84)+FN:FN)^2)*FH$10+1000*FH$18,"")</f>
        <v/>
      </c>
      <c r="FP84" t="str" cm="1">
        <f t="array" ref="FP84">IF($F84="槍玉",MIN(($G84-FQ:FQ)^2+($H84-FR:FR)^2+($I84-FS:FS)^2)*FO$8+MIN((($H$2-$H84)+FT:FT)^2+(($I$2-$I84)+FU:FU)^2)*FO$10+1000*FO$18,"")</f>
        <v/>
      </c>
      <c r="FW84" t="str" cm="1">
        <f t="array" ref="FW84">IF($F84="査玉",MIN(($G84-FX:FX)^2+($H84-FY:FY)^2+($I84-FZ:FZ)^2)*FV$8+MIN((($H$2-$H84)+GA:GA)^2+(($I$2-$I84)+GB:GB)^2)*FV$10+1000*FV$18,"")</f>
        <v/>
      </c>
      <c r="GD84" t="str" cm="1">
        <f t="array" ref="GD84">IF($F84="タゲ壁",MIN(($G84-GE:GE)^2+($H84-GF:GF)^2+($I84-GG:GG)^2)*GC$8+MIN((($H$2-$H84)+GH:GH)^2+(($I$2-$I84)+GI:GI)^2)*GC$10+1000*GC$18,"")</f>
        <v/>
      </c>
      <c r="GK84" t="str" cm="1">
        <f t="array" ref="GK84">IF($F84="迎玉",MIN(($G84-GL:GL)^2+($H84-GM:GM)^2+($I84-GN:GN)^2)*GJ$8+MIN((($H$2-$H84)+GO:GO)^2+(($I$2-$I84)+GP:GP)^2)*GJ$10+1000*GJ$18,"")</f>
        <v/>
      </c>
      <c r="GR84" t="str" cm="1">
        <f t="array" ref="GR84">IF($F84="紙壁",MIN(($G84-GS:GS)^2+($H84-GT:GT)^2+($I84-GU:GU)^2)*GQ$8+MIN((($H$2-$H84)+GV:GV)^2+(($I$2-$I84)+GW:GW)^2)*GQ$10+1000*GQ$18,"")</f>
        <v/>
      </c>
      <c r="GY84" t="str" cm="1">
        <f t="array" ref="GY84">IF($F84="聖玉",MIN(($G84-GZ:GZ)^2+($H84-HA:HA)^2+($I84-HB:HB)^2)*GX$8+MIN((($H$2-$H84)+HC:HC)^2+(($I$2-$I84)+HD:HD)^2)*GX$10+1000*GX$18,"")</f>
        <v/>
      </c>
      <c r="HF84" t="str" cm="1">
        <f t="array" ref="HF84">IF($F84="ターボ",MIN(($G84-HG:HG)^2+($H84-HH:HH)^2+($I84-HI:HI)^2)*HE$8+MIN((($H$2-$H84)+HJ:HJ)^2+(($I$2-$I84)+HK:HK)^2)*HE$10+10000,"")</f>
        <v/>
      </c>
      <c r="HM84" t="str" cm="1">
        <f t="array" ref="HM84">IF($F84="采玉",MIN(($G84-HN:HN)^2+($H84-HO:HO)^2+($I84-HP:HP)^2)*HL$8+MIN((($H$2-$H84)+HQ:HQ)^2+(($I$2-$I84)+HR:HR)^2)*HL$10+1000*HL$18,"")</f>
        <v/>
      </c>
      <c r="HT84" t="str" cm="1">
        <f t="array" ref="HT84">IF($F84="繕玉",MIN(($G84-HU:HU)^2+($H84-HV:HV)^2+($I84-HW:HW)^2)*HS$8+MIN((($H$2-$H84)+HX:HX)^2+(($I$2-$I84)+HY:HY)^2)*HS$10+1000*HS$18,"")</f>
        <v/>
      </c>
      <c r="IA84" t="str" cm="1">
        <f t="array" ref="IA84">IF($F84="贄玉",MIN(($G84-IB:IB)^2+($H84-IC:IC)^2+($I84-ID:ID)^2)*HZ$8+MIN((($H$2-$H84)+IE:IE)^2+(($I$2-$I84)+IF:IF)^2)*HZ$10+1000*HZ$18,"")</f>
        <v/>
      </c>
      <c r="IH84" t="str" cm="1">
        <f t="array" ref="IH84">IF($F84="弾玉",MIN(($G84-II:II)^2+($H84-IJ:IJ)^2+($I84-IK:IK)^2)*IG$8+MIN((($H$2-$H84)+IL:IL)^2+(($I$2-$I84)+IM:IM)^2)*IG$10+1000*IG$18,"")</f>
        <v/>
      </c>
      <c r="IO84" t="str" cm="1">
        <f t="array" ref="IO84">IF($F84="石壁",MIN(($G84-IP:IP)^2+($H84-IQ:IQ)^2+($I84-IR:IR)^2)*IN$8+MIN((($H$2-$H84)+IS:IS)^2+(($I$2-$I84)+IT:IT)^2)*IN$10+1000*IN$18,"")</f>
        <v/>
      </c>
    </row>
    <row r="85" spans="6:249" x14ac:dyDescent="0.55000000000000004">
      <c r="F85" s="1" t="b" cm="1">
        <f t="array" ref="F85">INDEX(N:N,ROW()*6-11)</f>
        <v>0</v>
      </c>
      <c r="G85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85" s="1">
        <f>ROUND((RIGHT((SUM(INDEX($N:$N,ROW()*6-10):INDEX($N:$N,ROW()*6-6))-16020),6)-RIGHT((SUM(INDEX($N:$N,ROW()*6-10):INDEX($N:$N,ROW()*6-6))-16020),3))/1000,3)</f>
        <v>-16.04</v>
      </c>
      <c r="I85" s="1">
        <f>ROUND((RIGHT((SUM(INDEX($N:$N,ROW()*6-10):INDEX($N:$N,ROW()*6-6))-16020),3)),3)</f>
        <v>20</v>
      </c>
      <c r="K85">
        <v>85</v>
      </c>
      <c r="L85">
        <f t="shared" si="3"/>
        <v>5</v>
      </c>
      <c r="M85" t="str">
        <f t="shared" si="2"/>
        <v>g</v>
      </c>
      <c r="N85" t="str">
        <f>IF(EXACT(M85,$A$1)=TRUE,"コア",IF(EXACT(M85,$A$2)=TRUE,"弓玉",IF(EXACT(M85,$A$3)=TRUE,"銃玉",IF(EXACT(M85,$A$4)=TRUE,"剣玉",IF(EXACT(M85,$A$5)=TRUE,"盾玉",IF(EXACT(M85,$A$6)=TRUE,"爆玉",IF(EXACT(M85,$A$7)=TRUE,"魔玉",IF(EXACT(M85,$A$8)=TRUE,"弩玉",IF(EXACT(M85,$A$9)=TRUE,"槍玉",IF(EXACT(M85,$A$10)=TRUE,"砲玉",IF(EXACT(M85,$A$11)=TRUE,"薙玉",IF(EXACT(M85,$A$12)=TRUE,"跳玉",IF(EXACT(M85,$A$13)=TRUE,"裂玉",IF(EXACT(M85,$A$14)=TRUE,"散玉",IF(EXACT(M85,$A$15)=TRUE,"狙玉",IF(EXACT(M85,$A$16)=TRUE,"浮玉",IF(EXACT(M85,$A$17)=TRUE,"導玉",IF(EXACT(M85,$A$18)=TRUE,"繕玉",IF(EXACT(M85,$A$19)=TRUE,"癒玉",IF(EXACT(M85,$A$20)=TRUE,"壁玉",IF(EXACT(M85,$A$21)=TRUE,"飛玉",IF(EXACT(M85,$A$22)=TRUE,"戦玉",IF(EXACT(M85,$A$23)=TRUE,"機玉",IF(EXACT(M85,$A$24)=TRUE,"変玉",IF(EXACT(M85,$A$25)=TRUE,"界玉",IF(EXACT(M85,$A$26)=TRUE,"木壁",IF(EXACT(M85,$A$27)=TRUE,"石壁",IF(EXACT(M85,$A$28)=TRUE,"紙壁",IF(EXACT(M85,$A$29)=TRUE,"鉄壁",IF(EXACT(M85,$A$30)=TRUE,"ジェット",IF(EXACT(M85,$A$31)=TRUE,"ターボ",IF(EXACT(M85,$A$32)=TRUE,"骨玉",IF(EXACT(M85,$A$33)=TRUE,"撃玉",IF(EXACT(M85,$A$34)=TRUE,"弾玉",IF(EXACT(M85,$A$35)=TRUE,"聖玉",IF(EXACT(M85,$A$36)=TRUE,"忍玉",IF(EXACT(M85,$A$37)=TRUE,"障玉",IF(EXACT(M85,$A$38)=TRUE,"花玉",IF(EXACT(M85,$A$39)=TRUE,"反玉",IF(EXACT(M85,$A$40)=TRUE,"押玉",IF(EXACT(M85,$A$41)=TRUE,"迎玉",IF(EXACT(M85,$A$42)=TRUE,"贄玉",IF(EXACT(M85,$A$43)=TRUE,"的玉",IF(EXACT(M85,$A$44)=TRUE,"墜玉",IF(EXACT(M85,$A$45)=TRUE,"箱玉",IF(EXACT(M85,$A$46)=TRUE,"闇玉",IF(EXACT(M85,$A$47)=TRUE,"旋玉",IF(EXACT(M85,$A$48)=TRUE,"采玉",IF(EXACT(M85,$A$49)=TRUE,"騎玉",IF(EXACT(M85,$A$50)=TRUE,"核玉",IF(EXACT(M85,$A$51)=TRUE,"射玉",IF(EXACT(M85,$A$52)=TRUE,"星玉",IF(EXACT(M85,$A$53)=TRUE,"梱玉",IF(EXACT(M85,$A$54)=TRUE,"貫玉",IF(EXACT(M85,$A$55)=TRUE,"査玉",IF(EXACT(M85,$A$56)=TRUE,"近壁",IF(EXACT(M85,$A$57)=TRUE,"遠壁",IF(EXACT(M85,$A$58)=TRUE,"広壁",IF(EXACT(M85,$A$59)=TRUE,"狭壁",IF(EXACT(M85,$A$60)=TRUE,"タゲ壁",IF(EXACT(M85,$A$61)=TRUE,"エレ壁")))))))))))))))))))))))))))))))))))))))))))))))))))))))))))))</f>
        <v>導玉</v>
      </c>
      <c r="Y85" t="str" cm="1">
        <f t="array" ref="Y85">IF($F85="砲玉",MIN(($G85-Z:Z)^2+($H85-AA:AA)^2+($I85-AB:AB)^2)*X$8+MIN((($H$2-$H85)+AC:AC)^2+(($I$2-$I85)+AD:AD)^2)*X$10+1000*X$18,"")</f>
        <v/>
      </c>
      <c r="AF85" t="str" cm="1">
        <f t="array" ref="AF85">IF($F85="薙玉",MIN(($G85-AG:AG)^2+($H85-AH:AH)^2+($I85-AI:AI)^2)*AE$8+MIN((($H$2-$H85)+AJ:AJ)^2+(($I$2-$I85)+AK:AK)^2)*AE$10+1000*AE$18,"")</f>
        <v/>
      </c>
      <c r="AM85" t="str" cm="1">
        <f t="array" ref="AM85">IF($F85="壁玉",MIN(($G85-AN:AN)^2+($H85-AO:AO)^2+($I85-AP:AP)^2)*AL$8+MIN((($H$2-$H85)+AQ:AQ)^2+(($I$2-$I85)+AR:AR)^2)*AL$10+1000*AL$18,"")</f>
        <v/>
      </c>
      <c r="AT85" t="str" cm="1">
        <f t="array" ref="AT85">IF($F85="弩玉",MIN(($G85-AU:AU)^2+($H85-AV:AV)^2+($I85-AW:AW)^2)*AS$8+MIN((($H$2-$H85)+AX:AX)^2+(($I$2-$I85)+AY:AY)^2)*AS$10+1000*AS$18,"")</f>
        <v/>
      </c>
      <c r="BA85" t="str" cm="1">
        <f t="array" ref="BA85">IF($F85="ジェット",MIN(($G85-BB:BB)^2+($H85-BC:BC)^2+($I85-BD:BD)^2)*AZ$8+MIN((($H$2-$H85)+BE:BE)^2+(($I$2-$I85)+BF:BF)^2)*AZ$10+1000*AZ$18,"")</f>
        <v/>
      </c>
      <c r="BH85" t="str" cm="1">
        <f t="array" ref="BH85">IF($F85="導玉",MIN(($G85-BI:BI)^2+($H85-BJ:BJ)^2+($I85-BK:BK)^2)*BG$8+MIN((($H$2-$H85)+BL:BL)^2+(($I$2-$I85)+BM:BM)^2)*BG$10+1000*BG$18,"")</f>
        <v/>
      </c>
      <c r="BO85" t="str" cm="1">
        <f t="array" ref="BO85">IF($F85="木壁",MIN(($G85-BP:BP)^2+($H85-BQ:BQ)^2+($I85-BR:BR)^2)*BN$8+MIN((($H$2-$H85)+BS:BS)^2+(($I$2-$I85)+BT:BT)^2)*BN$10+1000*BN$18,"")</f>
        <v/>
      </c>
      <c r="BV85" t="str" cm="1">
        <f t="array" ref="BV85">IF($F85="遠壁",MIN(($G85-BW:BW)^2+($H85-BX:BX)^2+($I85-BY:BY)^2)*BU$8+MIN((($H$2-$H85)+BZ:BZ)^2+(($I$2-$I85)+CA:CA)^2)*BU$10+1000*BU$18,"")</f>
        <v/>
      </c>
      <c r="CC85" t="str" cm="1">
        <f t="array" ref="CC85">IF($F85="魔玉",MIN(($G85-CD:CD)^2+($H85-CE:CE)^2+($I85-CF:CF)^2)*CB$8+MIN((($H$2-$H85)+CG:CG)^2+(($I$2-$I85)+CH:CH)^2)*CB$10+1000*CB$18,"")</f>
        <v/>
      </c>
      <c r="CJ85" t="str" cm="1">
        <f t="array" ref="CJ85">IF($F85="核玉",MIN(($G85-CK:CK)^2+($H85-CL:CL)^2+($I85-CM:CM)^2)*CI$8+MIN((($H$2-$H85)+CN:CN)^2+(($I$2-$I85)+CO:CO)^2)*CI$10+1000*CI$18,"")</f>
        <v/>
      </c>
      <c r="CQ85" t="str" cm="1">
        <f t="array" ref="CQ85">IF($F85="癒玉",MIN(($G85-CR:CR)^2+($H85-CS:CS)^2+($I85-CT:CT)^2)*CP$8+MIN((($H$2-$H85)+CU:CU)^2+(($I$2-$I85)+CV:CV)^2)*CP$10+1000*CP$18,"")</f>
        <v/>
      </c>
      <c r="CX85" t="str" cm="1">
        <f t="array" ref="CX85">IF($F85="盾玉",MIN(($G85-CY:CY)^2+($H85-CZ:CZ)^2+($I85-DA:DA)^2)*CW$8+MIN((($H$2-$H85)+DB:DB)^2+(($I$2-$I85)+DC:DC)^2)*CW$10+1000*CW$18,"")</f>
        <v/>
      </c>
      <c r="DE85" t="str" cm="1">
        <f t="array" ref="DE85">IF($F85="射玉",MIN(($G85-DF:DF)^2+($H85-DG:DG)^2+($I85-DH:DH)^2)*DD$8+MIN((($H$2-$H85)+DI:DI)^2+(($I$2-$I85)+DJ:DJ)^2)*DD$10+1000*DD$18,"")</f>
        <v/>
      </c>
      <c r="DL85" t="str" cm="1">
        <f t="array" ref="DL85">IF($F85="近壁",MIN(($G85-DM:DM)^2+($H85-DN:DN)^2+($I85-DO:DO)^2)*DK$8+MIN((($H$2-$H85)+DP:DP)^2+(($I$2-$I85)+DQ:DQ)^2)*DK$10+1000*DK$18,"")</f>
        <v/>
      </c>
      <c r="DS85" t="str" cm="1">
        <f t="array" ref="DS85">IF($F85="忍玉",MIN(($G85-DT:DT)^2+($H85-DU:DU)^2+($I85-DV:DV)^2)*DR$8+MIN((($H$2-$H85)+DW:DW)^2+(($I$2-$I85)+DX:DX)^2)*DR$10+1000*DR$18,"")</f>
        <v/>
      </c>
      <c r="DZ85" t="str" cm="1">
        <f t="array" ref="DZ85">IF($F85="界玉",MIN(($G85-EA:EA)^2+($H85-EB:EB)^2+($I85-EC:EC)^2)*DY$8+MIN((($H$2-$H85)+ED:ED)^2+(($I$2-$I85)+EE:EE)^2)*DY$10+1000*DY$18,"")</f>
        <v/>
      </c>
      <c r="EG85" t="str" cm="1">
        <f t="array" ref="EG85">IF($F85="戦玉",MIN(($G85-EH:EH)^2+($H85-EI:EI)^2+($I85-EJ:EJ)^2)*EF$8+MIN((($H$2-$H85)+EK:EK)^2+(($I$2-$I85)+EL:EL)^2)*EF$10+1000*EF$18,"")</f>
        <v/>
      </c>
      <c r="EN85" t="str" cm="1">
        <f t="array" ref="EN85">IF($F85="弓玉",MIN(($G85-EO:EO)^2+($H85-EP:EP)^2+($I85-EQ:EQ)^2)*EM$8+MIN((($H$2-$H85)+ER:ER)^2+(($I$2-$I85)+ES:ES)^2)*EM$10+1000*EM$18,"")</f>
        <v/>
      </c>
      <c r="EU85" t="str" cm="1">
        <f t="array" ref="EU85">IF($F85="散玉",MIN(($G85-EV:EV)^2+($H85-EW:EW)^2+($I85-EX:EX)^2)*ET$8+MIN((($H$2-$H85)+EY:EY)^2+(($I$2-$I85)+EZ:EZ)^2)*ET$10+1000*ET$18,"")</f>
        <v/>
      </c>
      <c r="FB85" t="str" cm="1">
        <f t="array" ref="FB85">IF($F85="的玉",MIN(($G85-FC:FC)^2+($H85-FD:FD)^2+($I85-FE:FE)^2)*FA$8+MIN((($H$2-$H85)+FF:FF)^2+(($I$2-$I85)+FG:FG)^2)*FA$10+1000*FA$18,"")</f>
        <v/>
      </c>
      <c r="FI85" t="str" cm="1">
        <f t="array" ref="FI85">IF($F85="撃玉",MIN(($G85-FJ:FJ)^2+($H85-FK:FK)^2+($I85-FL:FL)^2)*FH$8+MIN((($H$2-$H85)+FM:FM)^2+(($I$2-$I85)+FN:FN)^2)*FH$10+1000*FH$18,"")</f>
        <v/>
      </c>
      <c r="FP85" t="str" cm="1">
        <f t="array" ref="FP85">IF($F85="槍玉",MIN(($G85-FQ:FQ)^2+($H85-FR:FR)^2+($I85-FS:FS)^2)*FO$8+MIN((($H$2-$H85)+FT:FT)^2+(($I$2-$I85)+FU:FU)^2)*FO$10+1000*FO$18,"")</f>
        <v/>
      </c>
      <c r="FW85" t="str" cm="1">
        <f t="array" ref="FW85">IF($F85="査玉",MIN(($G85-FX:FX)^2+($H85-FY:FY)^2+($I85-FZ:FZ)^2)*FV$8+MIN((($H$2-$H85)+GA:GA)^2+(($I$2-$I85)+GB:GB)^2)*FV$10+1000*FV$18,"")</f>
        <v/>
      </c>
      <c r="GD85" t="str" cm="1">
        <f t="array" ref="GD85">IF($F85="タゲ壁",MIN(($G85-GE:GE)^2+($H85-GF:GF)^2+($I85-GG:GG)^2)*GC$8+MIN((($H$2-$H85)+GH:GH)^2+(($I$2-$I85)+GI:GI)^2)*GC$10+1000*GC$18,"")</f>
        <v/>
      </c>
      <c r="GK85" t="str" cm="1">
        <f t="array" ref="GK85">IF($F85="迎玉",MIN(($G85-GL:GL)^2+($H85-GM:GM)^2+($I85-GN:GN)^2)*GJ$8+MIN((($H$2-$H85)+GO:GO)^2+(($I$2-$I85)+GP:GP)^2)*GJ$10+1000*GJ$18,"")</f>
        <v/>
      </c>
      <c r="GR85" t="str" cm="1">
        <f t="array" ref="GR85">IF($F85="紙壁",MIN(($G85-GS:GS)^2+($H85-GT:GT)^2+($I85-GU:GU)^2)*GQ$8+MIN((($H$2-$H85)+GV:GV)^2+(($I$2-$I85)+GW:GW)^2)*GQ$10+1000*GQ$18,"")</f>
        <v/>
      </c>
      <c r="GY85" t="str" cm="1">
        <f t="array" ref="GY85">IF($F85="聖玉",MIN(($G85-GZ:GZ)^2+($H85-HA:HA)^2+($I85-HB:HB)^2)*GX$8+MIN((($H$2-$H85)+HC:HC)^2+(($I$2-$I85)+HD:HD)^2)*GX$10+1000*GX$18,"")</f>
        <v/>
      </c>
      <c r="HF85" t="str" cm="1">
        <f t="array" ref="HF85">IF($F85="ターボ",MIN(($G85-HG:HG)^2+($H85-HH:HH)^2+($I85-HI:HI)^2)*HE$8+MIN((($H$2-$H85)+HJ:HJ)^2+(($I$2-$I85)+HK:HK)^2)*HE$10+10000,"")</f>
        <v/>
      </c>
      <c r="HM85" t="str" cm="1">
        <f t="array" ref="HM85">IF($F85="采玉",MIN(($G85-HN:HN)^2+($H85-HO:HO)^2+($I85-HP:HP)^2)*HL$8+MIN((($H$2-$H85)+HQ:HQ)^2+(($I$2-$I85)+HR:HR)^2)*HL$10+1000*HL$18,"")</f>
        <v/>
      </c>
      <c r="HT85" t="str" cm="1">
        <f t="array" ref="HT85">IF($F85="繕玉",MIN(($G85-HU:HU)^2+($H85-HV:HV)^2+($I85-HW:HW)^2)*HS$8+MIN((($H$2-$H85)+HX:HX)^2+(($I$2-$I85)+HY:HY)^2)*HS$10+1000*HS$18,"")</f>
        <v/>
      </c>
      <c r="IA85" t="str" cm="1">
        <f t="array" ref="IA85">IF($F85="贄玉",MIN(($G85-IB:IB)^2+($H85-IC:IC)^2+($I85-ID:ID)^2)*HZ$8+MIN((($H$2-$H85)+IE:IE)^2+(($I$2-$I85)+IF:IF)^2)*HZ$10+1000*HZ$18,"")</f>
        <v/>
      </c>
      <c r="IH85" t="str" cm="1">
        <f t="array" ref="IH85">IF($F85="弾玉",MIN(($G85-II:II)^2+($H85-IJ:IJ)^2+($I85-IK:IK)^2)*IG$8+MIN((($H$2-$H85)+IL:IL)^2+(($I$2-$I85)+IM:IM)^2)*IG$10+1000*IG$18,"")</f>
        <v/>
      </c>
      <c r="IO85" t="str" cm="1">
        <f t="array" ref="IO85">IF($F85="石壁",MIN(($G85-IP:IP)^2+($H85-IQ:IQ)^2+($I85-IR:IR)^2)*IN$8+MIN((($H$2-$H85)+IS:IS)^2+(($I$2-$I85)+IT:IT)^2)*IN$10+1000*IN$18,"")</f>
        <v/>
      </c>
    </row>
    <row r="86" spans="6:249" x14ac:dyDescent="0.55000000000000004">
      <c r="F86" s="1" t="b" cm="1">
        <f t="array" ref="F86">INDEX(N:N,ROW()*6-11)</f>
        <v>0</v>
      </c>
      <c r="G86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86" s="1">
        <f>ROUND((RIGHT((SUM(INDEX($N:$N,ROW()*6-10):INDEX($N:$N,ROW()*6-6))-16020),6)-RIGHT((SUM(INDEX($N:$N,ROW()*6-10):INDEX($N:$N,ROW()*6-6))-16020),3))/1000,3)</f>
        <v>-16.04</v>
      </c>
      <c r="I86" s="1">
        <f>ROUND((RIGHT((SUM(INDEX($N:$N,ROW()*6-10):INDEX($N:$N,ROW()*6-6))-16020),3)),3)</f>
        <v>20</v>
      </c>
      <c r="K86">
        <v>86</v>
      </c>
      <c r="L86">
        <f t="shared" si="3"/>
        <v>4</v>
      </c>
      <c r="M86" t="str">
        <f t="shared" si="2"/>
        <v>0</v>
      </c>
      <c r="N86">
        <f>IF(EXACT(M86,$A$1)=TRUE,0,IF(EXACT(M86,$A$2)=TRUE,1,IF(EXACT(M86,$A$3)=TRUE,2,IF(EXACT(M86,$A$4)=TRUE,3,IF(EXACT(M86,$A$5)=TRUE,4,IF(EXACT(M86,$A$6)=TRUE,5,IF(EXACT(M86,$A$7)=TRUE,6,IF(EXACT(M86,$A$8)=TRUE,7,IF(EXACT(M86,$A$9)=TRUE,8,IF(EXACT(M86,$A$10)=TRUE,9,IF(EXACT(M86,$A$11)=TRUE,10,IF(EXACT(M86,$A$12)=TRUE,11,IF(EXACT(M86,$A$13)=TRUE,12,IF(EXACT(M86,$A$14)=TRUE,13,IF(EXACT(M86,$A$15)=TRUE,14,IF(EXACT(M86,$A$16)=TRUE,15,IF(EXACT(M86,$A$17)=TRUE,16,IF(EXACT(M86,$A$18)=TRUE,17,IF(EXACT(M86,$A$19)=TRUE,18,IF(EXACT(M86,$A$20)=TRUE,19,IF(EXACT(M86,$A$21)=TRUE,20,IF(EXACT(M86,$A$22)=TRUE,21,IF(EXACT(M86,$A$23)=TRUE,22,IF(EXACT(M86,$A$24)=TRUE,23,IF(EXACT(M86,$A$25)=TRUE,24,IF(EXACT(M86,$A$26)=TRUE,25,IF(EXACT(M86,$A$27)=TRUE,26,IF(EXACT(M86,$A$28)=TRUE,27,IF(EXACT(M86,$A$29)=TRUE,28,IF(EXACT(M86,$A$30)=TRUE,29,IF(EXACT(M86,$A$31)=TRUE,30,IF(EXACT(M86,$A$32)=TRUE,31,IF(EXACT(M86,$A$33)=TRUE,32,IF(EXACT(M86,$A$34)=TRUE,33,IF(EXACT(M86,$A$35)=TRUE,34,IF(EXACT(M86,$A$36)=TRUE,35,IF(EXACT(M86,$A$37)=TRUE,36,IF(EXACT(M86,$A$38)=TRUE,37,IF(EXACT(M86,$A$39)=TRUE,38,IF(EXACT(M86,$A$40)=TRUE,39,IF(EXACT(M86,$A$41)=TRUE,40,IF(EXACT(M86,$A$42)=TRUE,41,IF(EXACT(M86,$A$43)=TRUE,42,IF(EXACT(M86,$A$44)=TRUE,43,IF(EXACT(M86,$A$45)=TRUE,44,IF(EXACT(M86,$A$46)=TRUE,45,IF(EXACT(M86,$A$47)=TRUE,46,IF(EXACT(M86,$A$48)=TRUE,47,IF(EXACT(M86,$A$49)=TRUE,48,IF(EXACT(M86,$A$50)=TRUE,49,IF(EXACT(M86,$A$51)=TRUE,50,IF(EXACT(M86,$A$52)=TRUE,51,IF(EXACT(M86,$A$53)=TRUE,52,IF(EXACT(M86,$A$54)=TRUE,53,IF(EXACT(M86,$A$55)=TRUE,54,IF(EXACT(M86,$A$56)=TRUE,55,IF(EXACT(M86,$A$57)=TRUE,56,IF(EXACT(M86,$A$58)=TRUE,57,IF(EXACT(M86,$A$59)=TRUE,58,IF(EXACT(M86,$A$60)=TRUE,59,IF(EXACT(M86,$A$61)=TRUE,60,IF(EXACT(M86,$A$62)=TRUE,61))))))))))))))))))))))))))))))))))))))))))))))))))))))))))))))*61^$L86</f>
        <v>0</v>
      </c>
      <c r="Y86" t="str" cm="1">
        <f t="array" ref="Y86">IF($F86="砲玉",MIN(($G86-Z:Z)^2+($H86-AA:AA)^2+($I86-AB:AB)^2)*X$8+MIN((($H$2-$H86)+AC:AC)^2+(($I$2-$I86)+AD:AD)^2)*X$10+1000*X$18,"")</f>
        <v/>
      </c>
      <c r="AF86" t="str" cm="1">
        <f t="array" ref="AF86">IF($F86="薙玉",MIN(($G86-AG:AG)^2+($H86-AH:AH)^2+($I86-AI:AI)^2)*AE$8+MIN((($H$2-$H86)+AJ:AJ)^2+(($I$2-$I86)+AK:AK)^2)*AE$10+1000*AE$18,"")</f>
        <v/>
      </c>
      <c r="AM86" t="str" cm="1">
        <f t="array" ref="AM86">IF($F86="壁玉",MIN(($G86-AN:AN)^2+($H86-AO:AO)^2+($I86-AP:AP)^2)*AL$8+MIN((($H$2-$H86)+AQ:AQ)^2+(($I$2-$I86)+AR:AR)^2)*AL$10+1000*AL$18,"")</f>
        <v/>
      </c>
      <c r="AT86" t="str" cm="1">
        <f t="array" ref="AT86">IF($F86="弩玉",MIN(($G86-AU:AU)^2+($H86-AV:AV)^2+($I86-AW:AW)^2)*AS$8+MIN((($H$2-$H86)+AX:AX)^2+(($I$2-$I86)+AY:AY)^2)*AS$10+1000*AS$18,"")</f>
        <v/>
      </c>
      <c r="BA86" t="str" cm="1">
        <f t="array" ref="BA86">IF($F86="ジェット",MIN(($G86-BB:BB)^2+($H86-BC:BC)^2+($I86-BD:BD)^2)*AZ$8+MIN((($H$2-$H86)+BE:BE)^2+(($I$2-$I86)+BF:BF)^2)*AZ$10+1000*AZ$18,"")</f>
        <v/>
      </c>
      <c r="BH86" t="str" cm="1">
        <f t="array" ref="BH86">IF($F86="導玉",MIN(($G86-BI:BI)^2+($H86-BJ:BJ)^2+($I86-BK:BK)^2)*BG$8+MIN((($H$2-$H86)+BL:BL)^2+(($I$2-$I86)+BM:BM)^2)*BG$10+1000*BG$18,"")</f>
        <v/>
      </c>
      <c r="BO86" t="str" cm="1">
        <f t="array" ref="BO86">IF($F86="木壁",MIN(($G86-BP:BP)^2+($H86-BQ:BQ)^2+($I86-BR:BR)^2)*BN$8+MIN((($H$2-$H86)+BS:BS)^2+(($I$2-$I86)+BT:BT)^2)*BN$10+1000*BN$18,"")</f>
        <v/>
      </c>
      <c r="BV86" t="str" cm="1">
        <f t="array" ref="BV86">IF($F86="遠壁",MIN(($G86-BW:BW)^2+($H86-BX:BX)^2+($I86-BY:BY)^2)*BU$8+MIN((($H$2-$H86)+BZ:BZ)^2+(($I$2-$I86)+CA:CA)^2)*BU$10+1000*BU$18,"")</f>
        <v/>
      </c>
      <c r="CC86" t="str" cm="1">
        <f t="array" ref="CC86">IF($F86="魔玉",MIN(($G86-CD:CD)^2+($H86-CE:CE)^2+($I86-CF:CF)^2)*CB$8+MIN((($H$2-$H86)+CG:CG)^2+(($I$2-$I86)+CH:CH)^2)*CB$10+1000*CB$18,"")</f>
        <v/>
      </c>
      <c r="CJ86" t="str" cm="1">
        <f t="array" ref="CJ86">IF($F86="核玉",MIN(($G86-CK:CK)^2+($H86-CL:CL)^2+($I86-CM:CM)^2)*CI$8+MIN((($H$2-$H86)+CN:CN)^2+(($I$2-$I86)+CO:CO)^2)*CI$10+1000*CI$18,"")</f>
        <v/>
      </c>
      <c r="CQ86" t="str" cm="1">
        <f t="array" ref="CQ86">IF($F86="癒玉",MIN(($G86-CR:CR)^2+($H86-CS:CS)^2+($I86-CT:CT)^2)*CP$8+MIN((($H$2-$H86)+CU:CU)^2+(($I$2-$I86)+CV:CV)^2)*CP$10+1000*CP$18,"")</f>
        <v/>
      </c>
      <c r="CX86" t="str" cm="1">
        <f t="array" ref="CX86">IF($F86="盾玉",MIN(($G86-CY:CY)^2+($H86-CZ:CZ)^2+($I86-DA:DA)^2)*CW$8+MIN((($H$2-$H86)+DB:DB)^2+(($I$2-$I86)+DC:DC)^2)*CW$10+1000*CW$18,"")</f>
        <v/>
      </c>
      <c r="DE86" t="str" cm="1">
        <f t="array" ref="DE86">IF($F86="射玉",MIN(($G86-DF:DF)^2+($H86-DG:DG)^2+($I86-DH:DH)^2)*DD$8+MIN((($H$2-$H86)+DI:DI)^2+(($I$2-$I86)+DJ:DJ)^2)*DD$10+1000*DD$18,"")</f>
        <v/>
      </c>
      <c r="DL86" t="str" cm="1">
        <f t="array" ref="DL86">IF($F86="近壁",MIN(($G86-DM:DM)^2+($H86-DN:DN)^2+($I86-DO:DO)^2)*DK$8+MIN((($H$2-$H86)+DP:DP)^2+(($I$2-$I86)+DQ:DQ)^2)*DK$10+1000*DK$18,"")</f>
        <v/>
      </c>
      <c r="DS86" t="str" cm="1">
        <f t="array" ref="DS86">IF($F86="忍玉",MIN(($G86-DT:DT)^2+($H86-DU:DU)^2+($I86-DV:DV)^2)*DR$8+MIN((($H$2-$H86)+DW:DW)^2+(($I$2-$I86)+DX:DX)^2)*DR$10+1000*DR$18,"")</f>
        <v/>
      </c>
      <c r="DZ86" t="str" cm="1">
        <f t="array" ref="DZ86">IF($F86="界玉",MIN(($G86-EA:EA)^2+($H86-EB:EB)^2+($I86-EC:EC)^2)*DY$8+MIN((($H$2-$H86)+ED:ED)^2+(($I$2-$I86)+EE:EE)^2)*DY$10+1000*DY$18,"")</f>
        <v/>
      </c>
      <c r="EG86" t="str" cm="1">
        <f t="array" ref="EG86">IF($F86="戦玉",MIN(($G86-EH:EH)^2+($H86-EI:EI)^2+($I86-EJ:EJ)^2)*EF$8+MIN((($H$2-$H86)+EK:EK)^2+(($I$2-$I86)+EL:EL)^2)*EF$10+1000*EF$18,"")</f>
        <v/>
      </c>
      <c r="EN86" t="str" cm="1">
        <f t="array" ref="EN86">IF($F86="弓玉",MIN(($G86-EO:EO)^2+($H86-EP:EP)^2+($I86-EQ:EQ)^2)*EM$8+MIN((($H$2-$H86)+ER:ER)^2+(($I$2-$I86)+ES:ES)^2)*EM$10+1000*EM$18,"")</f>
        <v/>
      </c>
      <c r="EU86" t="str" cm="1">
        <f t="array" ref="EU86">IF($F86="散玉",MIN(($G86-EV:EV)^2+($H86-EW:EW)^2+($I86-EX:EX)^2)*ET$8+MIN((($H$2-$H86)+EY:EY)^2+(($I$2-$I86)+EZ:EZ)^2)*ET$10+1000*ET$18,"")</f>
        <v/>
      </c>
      <c r="FB86" t="str" cm="1">
        <f t="array" ref="FB86">IF($F86="的玉",MIN(($G86-FC:FC)^2+($H86-FD:FD)^2+($I86-FE:FE)^2)*FA$8+MIN((($H$2-$H86)+FF:FF)^2+(($I$2-$I86)+FG:FG)^2)*FA$10+1000*FA$18,"")</f>
        <v/>
      </c>
      <c r="FI86" t="str" cm="1">
        <f t="array" ref="FI86">IF($F86="撃玉",MIN(($G86-FJ:FJ)^2+($H86-FK:FK)^2+($I86-FL:FL)^2)*FH$8+MIN((($H$2-$H86)+FM:FM)^2+(($I$2-$I86)+FN:FN)^2)*FH$10+1000*FH$18,"")</f>
        <v/>
      </c>
      <c r="FP86" t="str" cm="1">
        <f t="array" ref="FP86">IF($F86="槍玉",MIN(($G86-FQ:FQ)^2+($H86-FR:FR)^2+($I86-FS:FS)^2)*FO$8+MIN((($H$2-$H86)+FT:FT)^2+(($I$2-$I86)+FU:FU)^2)*FO$10+1000*FO$18,"")</f>
        <v/>
      </c>
      <c r="FW86" t="str" cm="1">
        <f t="array" ref="FW86">IF($F86="査玉",MIN(($G86-FX:FX)^2+($H86-FY:FY)^2+($I86-FZ:FZ)^2)*FV$8+MIN((($H$2-$H86)+GA:GA)^2+(($I$2-$I86)+GB:GB)^2)*FV$10+1000*FV$18,"")</f>
        <v/>
      </c>
      <c r="GD86" t="str" cm="1">
        <f t="array" ref="GD86">IF($F86="タゲ壁",MIN(($G86-GE:GE)^2+($H86-GF:GF)^2+($I86-GG:GG)^2)*GC$8+MIN((($H$2-$H86)+GH:GH)^2+(($I$2-$I86)+GI:GI)^2)*GC$10+1000*GC$18,"")</f>
        <v/>
      </c>
      <c r="GK86" t="str" cm="1">
        <f t="array" ref="GK86">IF($F86="迎玉",MIN(($G86-GL:GL)^2+($H86-GM:GM)^2+($I86-GN:GN)^2)*GJ$8+MIN((($H$2-$H86)+GO:GO)^2+(($I$2-$I86)+GP:GP)^2)*GJ$10+1000*GJ$18,"")</f>
        <v/>
      </c>
      <c r="GR86" t="str" cm="1">
        <f t="array" ref="GR86">IF($F86="紙壁",MIN(($G86-GS:GS)^2+($H86-GT:GT)^2+($I86-GU:GU)^2)*GQ$8+MIN((($H$2-$H86)+GV:GV)^2+(($I$2-$I86)+GW:GW)^2)*GQ$10+1000*GQ$18,"")</f>
        <v/>
      </c>
      <c r="GY86" t="str" cm="1">
        <f t="array" ref="GY86">IF($F86="聖玉",MIN(($G86-GZ:GZ)^2+($H86-HA:HA)^2+($I86-HB:HB)^2)*GX$8+MIN((($H$2-$H86)+HC:HC)^2+(($I$2-$I86)+HD:HD)^2)*GX$10+1000*GX$18,"")</f>
        <v/>
      </c>
      <c r="HF86" t="str" cm="1">
        <f t="array" ref="HF86">IF($F86="ターボ",MIN(($G86-HG:HG)^2+($H86-HH:HH)^2+($I86-HI:HI)^2)*HE$8+MIN((($H$2-$H86)+HJ:HJ)^2+(($I$2-$I86)+HK:HK)^2)*HE$10+10000,"")</f>
        <v/>
      </c>
      <c r="HM86" t="str" cm="1">
        <f t="array" ref="HM86">IF($F86="采玉",MIN(($G86-HN:HN)^2+($H86-HO:HO)^2+($I86-HP:HP)^2)*HL$8+MIN((($H$2-$H86)+HQ:HQ)^2+(($I$2-$I86)+HR:HR)^2)*HL$10+1000*HL$18,"")</f>
        <v/>
      </c>
      <c r="HT86" t="str" cm="1">
        <f t="array" ref="HT86">IF($F86="繕玉",MIN(($G86-HU:HU)^2+($H86-HV:HV)^2+($I86-HW:HW)^2)*HS$8+MIN((($H$2-$H86)+HX:HX)^2+(($I$2-$I86)+HY:HY)^2)*HS$10+1000*HS$18,"")</f>
        <v/>
      </c>
      <c r="IA86" t="str" cm="1">
        <f t="array" ref="IA86">IF($F86="贄玉",MIN(($G86-IB:IB)^2+($H86-IC:IC)^2+($I86-ID:ID)^2)*HZ$8+MIN((($H$2-$H86)+IE:IE)^2+(($I$2-$I86)+IF:IF)^2)*HZ$10+1000*HZ$18,"")</f>
        <v/>
      </c>
      <c r="IH86" t="str" cm="1">
        <f t="array" ref="IH86">IF($F86="弾玉",MIN(($G86-II:II)^2+($H86-IJ:IJ)^2+($I86-IK:IK)^2)*IG$8+MIN((($H$2-$H86)+IL:IL)^2+(($I$2-$I86)+IM:IM)^2)*IG$10+1000*IG$18,"")</f>
        <v/>
      </c>
      <c r="IO86" t="str" cm="1">
        <f t="array" ref="IO86">IF($F86="石壁",MIN(($G86-IP:IP)^2+($H86-IQ:IQ)^2+($I86-IR:IR)^2)*IN$8+MIN((($H$2-$H86)+IS:IS)^2+(($I$2-$I86)+IT:IT)^2)*IN$10+1000*IN$18,"")</f>
        <v/>
      </c>
    </row>
    <row r="87" spans="6:249" x14ac:dyDescent="0.55000000000000004">
      <c r="F87" s="1" t="b" cm="1">
        <f t="array" ref="F87">INDEX(N:N,ROW()*6-11)</f>
        <v>0</v>
      </c>
      <c r="G87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87" s="1">
        <f>ROUND((RIGHT((SUM(INDEX($N:$N,ROW()*6-10):INDEX($N:$N,ROW()*6-6))-16020),6)-RIGHT((SUM(INDEX($N:$N,ROW()*6-10):INDEX($N:$N,ROW()*6-6))-16020),3))/1000,3)</f>
        <v>-16.04</v>
      </c>
      <c r="I87" s="1">
        <f>ROUND((RIGHT((SUM(INDEX($N:$N,ROW()*6-10):INDEX($N:$N,ROW()*6-6))-16020),3)),3)</f>
        <v>20</v>
      </c>
      <c r="K87">
        <v>87</v>
      </c>
      <c r="L87">
        <f t="shared" si="3"/>
        <v>3</v>
      </c>
      <c r="M87" t="str">
        <f t="shared" si="2"/>
        <v>9</v>
      </c>
      <c r="N87">
        <f>IF(EXACT(M87,$A$1)=TRUE,0,IF(EXACT(M87,$A$2)=TRUE,1,IF(EXACT(M87,$A$3)=TRUE,2,IF(EXACT(M87,$A$4)=TRUE,3,IF(EXACT(M87,$A$5)=TRUE,4,IF(EXACT(M87,$A$6)=TRUE,5,IF(EXACT(M87,$A$7)=TRUE,6,IF(EXACT(M87,$A$8)=TRUE,7,IF(EXACT(M87,$A$9)=TRUE,8,IF(EXACT(M87,$A$10)=TRUE,9,IF(EXACT(M87,$A$11)=TRUE,10,IF(EXACT(M87,$A$12)=TRUE,11,IF(EXACT(M87,$A$13)=TRUE,12,IF(EXACT(M87,$A$14)=TRUE,13,IF(EXACT(M87,$A$15)=TRUE,14,IF(EXACT(M87,$A$16)=TRUE,15,IF(EXACT(M87,$A$17)=TRUE,16,IF(EXACT(M87,$A$18)=TRUE,17,IF(EXACT(M87,$A$19)=TRUE,18,IF(EXACT(M87,$A$20)=TRUE,19,IF(EXACT(M87,$A$21)=TRUE,20,IF(EXACT(M87,$A$22)=TRUE,21,IF(EXACT(M87,$A$23)=TRUE,22,IF(EXACT(M87,$A$24)=TRUE,23,IF(EXACT(M87,$A$25)=TRUE,24,IF(EXACT(M87,$A$26)=TRUE,25,IF(EXACT(M87,$A$27)=TRUE,26,IF(EXACT(M87,$A$28)=TRUE,27,IF(EXACT(M87,$A$29)=TRUE,28,IF(EXACT(M87,$A$30)=TRUE,29,IF(EXACT(M87,$A$31)=TRUE,30,IF(EXACT(M87,$A$32)=TRUE,31,IF(EXACT(M87,$A$33)=TRUE,32,IF(EXACT(M87,$A$34)=TRUE,33,IF(EXACT(M87,$A$35)=TRUE,34,IF(EXACT(M87,$A$36)=TRUE,35,IF(EXACT(M87,$A$37)=TRUE,36,IF(EXACT(M87,$A$38)=TRUE,37,IF(EXACT(M87,$A$39)=TRUE,38,IF(EXACT(M87,$A$40)=TRUE,39,IF(EXACT(M87,$A$41)=TRUE,40,IF(EXACT(M87,$A$42)=TRUE,41,IF(EXACT(M87,$A$43)=TRUE,42,IF(EXACT(M87,$A$44)=TRUE,43,IF(EXACT(M87,$A$45)=TRUE,44,IF(EXACT(M87,$A$46)=TRUE,45,IF(EXACT(M87,$A$47)=TRUE,46,IF(EXACT(M87,$A$48)=TRUE,47,IF(EXACT(M87,$A$49)=TRUE,48,IF(EXACT(M87,$A$50)=TRUE,49,IF(EXACT(M87,$A$51)=TRUE,50,IF(EXACT(M87,$A$52)=TRUE,51,IF(EXACT(M87,$A$53)=TRUE,52,IF(EXACT(M87,$A$54)=TRUE,53,IF(EXACT(M87,$A$55)=TRUE,54,IF(EXACT(M87,$A$56)=TRUE,55,IF(EXACT(M87,$A$57)=TRUE,56,IF(EXACT(M87,$A$58)=TRUE,57,IF(EXACT(M87,$A$59)=TRUE,58,IF(EXACT(M87,$A$60)=TRUE,59,IF(EXACT(M87,$A$61)=TRUE,60,IF(EXACT(M87,$A$62)=TRUE,61))))))))))))))))))))))))))))))))))))))))))))))))))))))))))))))*61^$L87</f>
        <v>2042829</v>
      </c>
      <c r="Y87" t="str" cm="1">
        <f t="array" ref="Y87">IF($F87="砲玉",MIN(($G87-Z:Z)^2+($H87-AA:AA)^2+($I87-AB:AB)^2)*X$8+MIN((($H$2-$H87)+AC:AC)^2+(($I$2-$I87)+AD:AD)^2)*X$10+1000*X$18,"")</f>
        <v/>
      </c>
      <c r="AF87" t="str" cm="1">
        <f t="array" ref="AF87">IF($F87="薙玉",MIN(($G87-AG:AG)^2+($H87-AH:AH)^2+($I87-AI:AI)^2)*AE$8+MIN((($H$2-$H87)+AJ:AJ)^2+(($I$2-$I87)+AK:AK)^2)*AE$10+1000*AE$18,"")</f>
        <v/>
      </c>
      <c r="AM87" t="str" cm="1">
        <f t="array" ref="AM87">IF($F87="壁玉",MIN(($G87-AN:AN)^2+($H87-AO:AO)^2+($I87-AP:AP)^2)*AL$8+MIN((($H$2-$H87)+AQ:AQ)^2+(($I$2-$I87)+AR:AR)^2)*AL$10+1000*AL$18,"")</f>
        <v/>
      </c>
      <c r="AT87" t="str" cm="1">
        <f t="array" ref="AT87">IF($F87="弩玉",MIN(($G87-AU:AU)^2+($H87-AV:AV)^2+($I87-AW:AW)^2)*AS$8+MIN((($H$2-$H87)+AX:AX)^2+(($I$2-$I87)+AY:AY)^2)*AS$10+1000*AS$18,"")</f>
        <v/>
      </c>
      <c r="BA87" t="str" cm="1">
        <f t="array" ref="BA87">IF($F87="ジェット",MIN(($G87-BB:BB)^2+($H87-BC:BC)^2+($I87-BD:BD)^2)*AZ$8+MIN((($H$2-$H87)+BE:BE)^2+(($I$2-$I87)+BF:BF)^2)*AZ$10+1000*AZ$18,"")</f>
        <v/>
      </c>
      <c r="BH87" t="str" cm="1">
        <f t="array" ref="BH87">IF($F87="導玉",MIN(($G87-BI:BI)^2+($H87-BJ:BJ)^2+($I87-BK:BK)^2)*BG$8+MIN((($H$2-$H87)+BL:BL)^2+(($I$2-$I87)+BM:BM)^2)*BG$10+1000*BG$18,"")</f>
        <v/>
      </c>
      <c r="BO87" t="str" cm="1">
        <f t="array" ref="BO87">IF($F87="木壁",MIN(($G87-BP:BP)^2+($H87-BQ:BQ)^2+($I87-BR:BR)^2)*BN$8+MIN((($H$2-$H87)+BS:BS)^2+(($I$2-$I87)+BT:BT)^2)*BN$10+1000*BN$18,"")</f>
        <v/>
      </c>
      <c r="BV87" t="str" cm="1">
        <f t="array" ref="BV87">IF($F87="遠壁",MIN(($G87-BW:BW)^2+($H87-BX:BX)^2+($I87-BY:BY)^2)*BU$8+MIN((($H$2-$H87)+BZ:BZ)^2+(($I$2-$I87)+CA:CA)^2)*BU$10+1000*BU$18,"")</f>
        <v/>
      </c>
      <c r="CC87" t="str" cm="1">
        <f t="array" ref="CC87">IF($F87="魔玉",MIN(($G87-CD:CD)^2+($H87-CE:CE)^2+($I87-CF:CF)^2)*CB$8+MIN((($H$2-$H87)+CG:CG)^2+(($I$2-$I87)+CH:CH)^2)*CB$10+1000*CB$18,"")</f>
        <v/>
      </c>
      <c r="CJ87" t="str" cm="1">
        <f t="array" ref="CJ87">IF($F87="核玉",MIN(($G87-CK:CK)^2+($H87-CL:CL)^2+($I87-CM:CM)^2)*CI$8+MIN((($H$2-$H87)+CN:CN)^2+(($I$2-$I87)+CO:CO)^2)*CI$10+1000*CI$18,"")</f>
        <v/>
      </c>
      <c r="CQ87" t="str" cm="1">
        <f t="array" ref="CQ87">IF($F87="癒玉",MIN(($G87-CR:CR)^2+($H87-CS:CS)^2+($I87-CT:CT)^2)*CP$8+MIN((($H$2-$H87)+CU:CU)^2+(($I$2-$I87)+CV:CV)^2)*CP$10+1000*CP$18,"")</f>
        <v/>
      </c>
      <c r="CX87" t="str" cm="1">
        <f t="array" ref="CX87">IF($F87="盾玉",MIN(($G87-CY:CY)^2+($H87-CZ:CZ)^2+($I87-DA:DA)^2)*CW$8+MIN((($H$2-$H87)+DB:DB)^2+(($I$2-$I87)+DC:DC)^2)*CW$10+1000*CW$18,"")</f>
        <v/>
      </c>
      <c r="DE87" t="str" cm="1">
        <f t="array" ref="DE87">IF($F87="射玉",MIN(($G87-DF:DF)^2+($H87-DG:DG)^2+($I87-DH:DH)^2)*DD$8+MIN((($H$2-$H87)+DI:DI)^2+(($I$2-$I87)+DJ:DJ)^2)*DD$10+1000*DD$18,"")</f>
        <v/>
      </c>
      <c r="DL87" t="str" cm="1">
        <f t="array" ref="DL87">IF($F87="近壁",MIN(($G87-DM:DM)^2+($H87-DN:DN)^2+($I87-DO:DO)^2)*DK$8+MIN((($H$2-$H87)+DP:DP)^2+(($I$2-$I87)+DQ:DQ)^2)*DK$10+1000*DK$18,"")</f>
        <v/>
      </c>
      <c r="DS87" t="str" cm="1">
        <f t="array" ref="DS87">IF($F87="忍玉",MIN(($G87-DT:DT)^2+($H87-DU:DU)^2+($I87-DV:DV)^2)*DR$8+MIN((($H$2-$H87)+DW:DW)^2+(($I$2-$I87)+DX:DX)^2)*DR$10+1000*DR$18,"")</f>
        <v/>
      </c>
      <c r="DZ87" t="str" cm="1">
        <f t="array" ref="DZ87">IF($F87="界玉",MIN(($G87-EA:EA)^2+($H87-EB:EB)^2+($I87-EC:EC)^2)*DY$8+MIN((($H$2-$H87)+ED:ED)^2+(($I$2-$I87)+EE:EE)^2)*DY$10+1000*DY$18,"")</f>
        <v/>
      </c>
      <c r="EG87" t="str" cm="1">
        <f t="array" ref="EG87">IF($F87="戦玉",MIN(($G87-EH:EH)^2+($H87-EI:EI)^2+($I87-EJ:EJ)^2)*EF$8+MIN((($H$2-$H87)+EK:EK)^2+(($I$2-$I87)+EL:EL)^2)*EF$10+1000*EF$18,"")</f>
        <v/>
      </c>
      <c r="EN87" t="str" cm="1">
        <f t="array" ref="EN87">IF($F87="弓玉",MIN(($G87-EO:EO)^2+($H87-EP:EP)^2+($I87-EQ:EQ)^2)*EM$8+MIN((($H$2-$H87)+ER:ER)^2+(($I$2-$I87)+ES:ES)^2)*EM$10+1000*EM$18,"")</f>
        <v/>
      </c>
      <c r="EU87" t="str" cm="1">
        <f t="array" ref="EU87">IF($F87="散玉",MIN(($G87-EV:EV)^2+($H87-EW:EW)^2+($I87-EX:EX)^2)*ET$8+MIN((($H$2-$H87)+EY:EY)^2+(($I$2-$I87)+EZ:EZ)^2)*ET$10+1000*ET$18,"")</f>
        <v/>
      </c>
      <c r="FB87" t="str" cm="1">
        <f t="array" ref="FB87">IF($F87="的玉",MIN(($G87-FC:FC)^2+($H87-FD:FD)^2+($I87-FE:FE)^2)*FA$8+MIN((($H$2-$H87)+FF:FF)^2+(($I$2-$I87)+FG:FG)^2)*FA$10+1000*FA$18,"")</f>
        <v/>
      </c>
      <c r="FI87" t="str" cm="1">
        <f t="array" ref="FI87">IF($F87="撃玉",MIN(($G87-FJ:FJ)^2+($H87-FK:FK)^2+($I87-FL:FL)^2)*FH$8+MIN((($H$2-$H87)+FM:FM)^2+(($I$2-$I87)+FN:FN)^2)*FH$10+1000*FH$18,"")</f>
        <v/>
      </c>
      <c r="FP87" t="str" cm="1">
        <f t="array" ref="FP87">IF($F87="槍玉",MIN(($G87-FQ:FQ)^2+($H87-FR:FR)^2+($I87-FS:FS)^2)*FO$8+MIN((($H$2-$H87)+FT:FT)^2+(($I$2-$I87)+FU:FU)^2)*FO$10+1000*FO$18,"")</f>
        <v/>
      </c>
      <c r="FW87" t="str" cm="1">
        <f t="array" ref="FW87">IF($F87="査玉",MIN(($G87-FX:FX)^2+($H87-FY:FY)^2+($I87-FZ:FZ)^2)*FV$8+MIN((($H$2-$H87)+GA:GA)^2+(($I$2-$I87)+GB:GB)^2)*FV$10+1000*FV$18,"")</f>
        <v/>
      </c>
      <c r="GD87" t="str" cm="1">
        <f t="array" ref="GD87">IF($F87="タゲ壁",MIN(($G87-GE:GE)^2+($H87-GF:GF)^2+($I87-GG:GG)^2)*GC$8+MIN((($H$2-$H87)+GH:GH)^2+(($I$2-$I87)+GI:GI)^2)*GC$10+1000*GC$18,"")</f>
        <v/>
      </c>
      <c r="GK87" t="str" cm="1">
        <f t="array" ref="GK87">IF($F87="迎玉",MIN(($G87-GL:GL)^2+($H87-GM:GM)^2+($I87-GN:GN)^2)*GJ$8+MIN((($H$2-$H87)+GO:GO)^2+(($I$2-$I87)+GP:GP)^2)*GJ$10+1000*GJ$18,"")</f>
        <v/>
      </c>
      <c r="GR87" t="str" cm="1">
        <f t="array" ref="GR87">IF($F87="紙壁",MIN(($G87-GS:GS)^2+($H87-GT:GT)^2+($I87-GU:GU)^2)*GQ$8+MIN((($H$2-$H87)+GV:GV)^2+(($I$2-$I87)+GW:GW)^2)*GQ$10+1000*GQ$18,"")</f>
        <v/>
      </c>
      <c r="GY87" t="str" cm="1">
        <f t="array" ref="GY87">IF($F87="聖玉",MIN(($G87-GZ:GZ)^2+($H87-HA:HA)^2+($I87-HB:HB)^2)*GX$8+MIN((($H$2-$H87)+HC:HC)^2+(($I$2-$I87)+HD:HD)^2)*GX$10+1000*GX$18,"")</f>
        <v/>
      </c>
      <c r="HF87" t="str" cm="1">
        <f t="array" ref="HF87">IF($F87="ターボ",MIN(($G87-HG:HG)^2+($H87-HH:HH)^2+($I87-HI:HI)^2)*HE$8+MIN((($H$2-$H87)+HJ:HJ)^2+(($I$2-$I87)+HK:HK)^2)*HE$10+10000,"")</f>
        <v/>
      </c>
      <c r="HM87" t="str" cm="1">
        <f t="array" ref="HM87">IF($F87="采玉",MIN(($G87-HN:HN)^2+($H87-HO:HO)^2+($I87-HP:HP)^2)*HL$8+MIN((($H$2-$H87)+HQ:HQ)^2+(($I$2-$I87)+HR:HR)^2)*HL$10+1000*HL$18,"")</f>
        <v/>
      </c>
      <c r="HT87" t="str" cm="1">
        <f t="array" ref="HT87">IF($F87="繕玉",MIN(($G87-HU:HU)^2+($H87-HV:HV)^2+($I87-HW:HW)^2)*HS$8+MIN((($H$2-$H87)+HX:HX)^2+(($I$2-$I87)+HY:HY)^2)*HS$10+1000*HS$18,"")</f>
        <v/>
      </c>
      <c r="IA87" t="str" cm="1">
        <f t="array" ref="IA87">IF($F87="贄玉",MIN(($G87-IB:IB)^2+($H87-IC:IC)^2+($I87-ID:ID)^2)*HZ$8+MIN((($H$2-$H87)+IE:IE)^2+(($I$2-$I87)+IF:IF)^2)*HZ$10+1000*HZ$18,"")</f>
        <v/>
      </c>
      <c r="IH87" t="str" cm="1">
        <f t="array" ref="IH87">IF($F87="弾玉",MIN(($G87-II:II)^2+($H87-IJ:IJ)^2+($I87-IK:IK)^2)*IG$8+MIN((($H$2-$H87)+IL:IL)^2+(($I$2-$I87)+IM:IM)^2)*IG$10+1000*IG$18,"")</f>
        <v/>
      </c>
      <c r="IO87" t="str" cm="1">
        <f t="array" ref="IO87">IF($F87="石壁",MIN(($G87-IP:IP)^2+($H87-IQ:IQ)^2+($I87-IR:IR)^2)*IN$8+MIN((($H$2-$H87)+IS:IS)^2+(($I$2-$I87)+IT:IT)^2)*IN$10+1000*IN$18,"")</f>
        <v/>
      </c>
    </row>
    <row r="88" spans="6:249" x14ac:dyDescent="0.55000000000000004">
      <c r="F88" s="1" t="b" cm="1">
        <f t="array" ref="F88">INDEX(N:N,ROW()*6-11)</f>
        <v>0</v>
      </c>
      <c r="G88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88" s="1">
        <f>ROUND((RIGHT((SUM(INDEX($N:$N,ROW()*6-10):INDEX($N:$N,ROW()*6-6))-16020),6)-RIGHT((SUM(INDEX($N:$N,ROW()*6-10):INDEX($N:$N,ROW()*6-6))-16020),3))/1000,3)</f>
        <v>-16.04</v>
      </c>
      <c r="I88" s="1">
        <f>ROUND((RIGHT((SUM(INDEX($N:$N,ROW()*6-10):INDEX($N:$N,ROW()*6-6))-16020),3)),3)</f>
        <v>20</v>
      </c>
      <c r="K88">
        <v>88</v>
      </c>
      <c r="L88">
        <f t="shared" si="3"/>
        <v>2</v>
      </c>
      <c r="M88" t="str">
        <f t="shared" si="2"/>
        <v>Q</v>
      </c>
      <c r="N88">
        <f>IF(EXACT(M88,$A$1)=TRUE,0,IF(EXACT(M88,$A$2)=TRUE,1,IF(EXACT(M88,$A$3)=TRUE,2,IF(EXACT(M88,$A$4)=TRUE,3,IF(EXACT(M88,$A$5)=TRUE,4,IF(EXACT(M88,$A$6)=TRUE,5,IF(EXACT(M88,$A$7)=TRUE,6,IF(EXACT(M88,$A$8)=TRUE,7,IF(EXACT(M88,$A$9)=TRUE,8,IF(EXACT(M88,$A$10)=TRUE,9,IF(EXACT(M88,$A$11)=TRUE,10,IF(EXACT(M88,$A$12)=TRUE,11,IF(EXACT(M88,$A$13)=TRUE,12,IF(EXACT(M88,$A$14)=TRUE,13,IF(EXACT(M88,$A$15)=TRUE,14,IF(EXACT(M88,$A$16)=TRUE,15,IF(EXACT(M88,$A$17)=TRUE,16,IF(EXACT(M88,$A$18)=TRUE,17,IF(EXACT(M88,$A$19)=TRUE,18,IF(EXACT(M88,$A$20)=TRUE,19,IF(EXACT(M88,$A$21)=TRUE,20,IF(EXACT(M88,$A$22)=TRUE,21,IF(EXACT(M88,$A$23)=TRUE,22,IF(EXACT(M88,$A$24)=TRUE,23,IF(EXACT(M88,$A$25)=TRUE,24,IF(EXACT(M88,$A$26)=TRUE,25,IF(EXACT(M88,$A$27)=TRUE,26,IF(EXACT(M88,$A$28)=TRUE,27,IF(EXACT(M88,$A$29)=TRUE,28,IF(EXACT(M88,$A$30)=TRUE,29,IF(EXACT(M88,$A$31)=TRUE,30,IF(EXACT(M88,$A$32)=TRUE,31,IF(EXACT(M88,$A$33)=TRUE,32,IF(EXACT(M88,$A$34)=TRUE,33,IF(EXACT(M88,$A$35)=TRUE,34,IF(EXACT(M88,$A$36)=TRUE,35,IF(EXACT(M88,$A$37)=TRUE,36,IF(EXACT(M88,$A$38)=TRUE,37,IF(EXACT(M88,$A$39)=TRUE,38,IF(EXACT(M88,$A$40)=TRUE,39,IF(EXACT(M88,$A$41)=TRUE,40,IF(EXACT(M88,$A$42)=TRUE,41,IF(EXACT(M88,$A$43)=TRUE,42,IF(EXACT(M88,$A$44)=TRUE,43,IF(EXACT(M88,$A$45)=TRUE,44,IF(EXACT(M88,$A$46)=TRUE,45,IF(EXACT(M88,$A$47)=TRUE,46,IF(EXACT(M88,$A$48)=TRUE,47,IF(EXACT(M88,$A$49)=TRUE,48,IF(EXACT(M88,$A$50)=TRUE,49,IF(EXACT(M88,$A$51)=TRUE,50,IF(EXACT(M88,$A$52)=TRUE,51,IF(EXACT(M88,$A$53)=TRUE,52,IF(EXACT(M88,$A$54)=TRUE,53,IF(EXACT(M88,$A$55)=TRUE,54,IF(EXACT(M88,$A$56)=TRUE,55,IF(EXACT(M88,$A$57)=TRUE,56,IF(EXACT(M88,$A$58)=TRUE,57,IF(EXACT(M88,$A$59)=TRUE,58,IF(EXACT(M88,$A$60)=TRUE,59,IF(EXACT(M88,$A$61)=TRUE,60,IF(EXACT(M88,$A$62)=TRUE,61))))))))))))))))))))))))))))))))))))))))))))))))))))))))))))))*61^$L88</f>
        <v>193492</v>
      </c>
      <c r="Y88" t="str" cm="1">
        <f t="array" ref="Y88">IF($F88="砲玉",MIN(($G88-Z:Z)^2+($H88-AA:AA)^2+($I88-AB:AB)^2)*X$8+MIN((($H$2-$H88)+AC:AC)^2+(($I$2-$I88)+AD:AD)^2)*X$10+1000*X$18,"")</f>
        <v/>
      </c>
      <c r="AF88" t="str" cm="1">
        <f t="array" ref="AF88">IF($F88="薙玉",MIN(($G88-AG:AG)^2+($H88-AH:AH)^2+($I88-AI:AI)^2)*AE$8+MIN((($H$2-$H88)+AJ:AJ)^2+(($I$2-$I88)+AK:AK)^2)*AE$10+1000*AE$18,"")</f>
        <v/>
      </c>
      <c r="AM88" t="str" cm="1">
        <f t="array" ref="AM88">IF($F88="壁玉",MIN(($G88-AN:AN)^2+($H88-AO:AO)^2+($I88-AP:AP)^2)*AL$8+MIN((($H$2-$H88)+AQ:AQ)^2+(($I$2-$I88)+AR:AR)^2)*AL$10+1000*AL$18,"")</f>
        <v/>
      </c>
      <c r="AT88" t="str" cm="1">
        <f t="array" ref="AT88">IF($F88="弩玉",MIN(($G88-AU:AU)^2+($H88-AV:AV)^2+($I88-AW:AW)^2)*AS$8+MIN((($H$2-$H88)+AX:AX)^2+(($I$2-$I88)+AY:AY)^2)*AS$10+1000*AS$18,"")</f>
        <v/>
      </c>
      <c r="BA88" t="str" cm="1">
        <f t="array" ref="BA88">IF($F88="ジェット",MIN(($G88-BB:BB)^2+($H88-BC:BC)^2+($I88-BD:BD)^2)*AZ$8+MIN((($H$2-$H88)+BE:BE)^2+(($I$2-$I88)+BF:BF)^2)*AZ$10+1000*AZ$18,"")</f>
        <v/>
      </c>
      <c r="BH88" t="str" cm="1">
        <f t="array" ref="BH88">IF($F88="導玉",MIN(($G88-BI:BI)^2+($H88-BJ:BJ)^2+($I88-BK:BK)^2)*BG$8+MIN((($H$2-$H88)+BL:BL)^2+(($I$2-$I88)+BM:BM)^2)*BG$10+1000*BG$18,"")</f>
        <v/>
      </c>
      <c r="BO88" t="str" cm="1">
        <f t="array" ref="BO88">IF($F88="木壁",MIN(($G88-BP:BP)^2+($H88-BQ:BQ)^2+($I88-BR:BR)^2)*BN$8+MIN((($H$2-$H88)+BS:BS)^2+(($I$2-$I88)+BT:BT)^2)*BN$10+1000*BN$18,"")</f>
        <v/>
      </c>
      <c r="BV88" t="str" cm="1">
        <f t="array" ref="BV88">IF($F88="遠壁",MIN(($G88-BW:BW)^2+($H88-BX:BX)^2+($I88-BY:BY)^2)*BU$8+MIN((($H$2-$H88)+BZ:BZ)^2+(($I$2-$I88)+CA:CA)^2)*BU$10+1000*BU$18,"")</f>
        <v/>
      </c>
      <c r="CC88" t="str" cm="1">
        <f t="array" ref="CC88">IF($F88="魔玉",MIN(($G88-CD:CD)^2+($H88-CE:CE)^2+($I88-CF:CF)^2)*CB$8+MIN((($H$2-$H88)+CG:CG)^2+(($I$2-$I88)+CH:CH)^2)*CB$10+1000*CB$18,"")</f>
        <v/>
      </c>
      <c r="CJ88" t="str" cm="1">
        <f t="array" ref="CJ88">IF($F88="核玉",MIN(($G88-CK:CK)^2+($H88-CL:CL)^2+($I88-CM:CM)^2)*CI$8+MIN((($H$2-$H88)+CN:CN)^2+(($I$2-$I88)+CO:CO)^2)*CI$10+1000*CI$18,"")</f>
        <v/>
      </c>
      <c r="CQ88" t="str" cm="1">
        <f t="array" ref="CQ88">IF($F88="癒玉",MIN(($G88-CR:CR)^2+($H88-CS:CS)^2+($I88-CT:CT)^2)*CP$8+MIN((($H$2-$H88)+CU:CU)^2+(($I$2-$I88)+CV:CV)^2)*CP$10+1000*CP$18,"")</f>
        <v/>
      </c>
      <c r="CX88" t="str" cm="1">
        <f t="array" ref="CX88">IF($F88="盾玉",MIN(($G88-CY:CY)^2+($H88-CZ:CZ)^2+($I88-DA:DA)^2)*CW$8+MIN((($H$2-$H88)+DB:DB)^2+(($I$2-$I88)+DC:DC)^2)*CW$10+1000*CW$18,"")</f>
        <v/>
      </c>
      <c r="DE88" t="str" cm="1">
        <f t="array" ref="DE88">IF($F88="射玉",MIN(($G88-DF:DF)^2+($H88-DG:DG)^2+($I88-DH:DH)^2)*DD$8+MIN((($H$2-$H88)+DI:DI)^2+(($I$2-$I88)+DJ:DJ)^2)*DD$10+1000*DD$18,"")</f>
        <v/>
      </c>
      <c r="DL88" t="str" cm="1">
        <f t="array" ref="DL88">IF($F88="近壁",MIN(($G88-DM:DM)^2+($H88-DN:DN)^2+($I88-DO:DO)^2)*DK$8+MIN((($H$2-$H88)+DP:DP)^2+(($I$2-$I88)+DQ:DQ)^2)*DK$10+1000*DK$18,"")</f>
        <v/>
      </c>
      <c r="DS88" t="str" cm="1">
        <f t="array" ref="DS88">IF($F88="忍玉",MIN(($G88-DT:DT)^2+($H88-DU:DU)^2+($I88-DV:DV)^2)*DR$8+MIN((($H$2-$H88)+DW:DW)^2+(($I$2-$I88)+DX:DX)^2)*DR$10+1000*DR$18,"")</f>
        <v/>
      </c>
      <c r="DZ88" t="str" cm="1">
        <f t="array" ref="DZ88">IF($F88="界玉",MIN(($G88-EA:EA)^2+($H88-EB:EB)^2+($I88-EC:EC)^2)*DY$8+MIN((($H$2-$H88)+ED:ED)^2+(($I$2-$I88)+EE:EE)^2)*DY$10+1000*DY$18,"")</f>
        <v/>
      </c>
      <c r="EG88" t="str" cm="1">
        <f t="array" ref="EG88">IF($F88="戦玉",MIN(($G88-EH:EH)^2+($H88-EI:EI)^2+($I88-EJ:EJ)^2)*EF$8+MIN((($H$2-$H88)+EK:EK)^2+(($I$2-$I88)+EL:EL)^2)*EF$10+1000*EF$18,"")</f>
        <v/>
      </c>
      <c r="EN88" t="str" cm="1">
        <f t="array" ref="EN88">IF($F88="弓玉",MIN(($G88-EO:EO)^2+($H88-EP:EP)^2+($I88-EQ:EQ)^2)*EM$8+MIN((($H$2-$H88)+ER:ER)^2+(($I$2-$I88)+ES:ES)^2)*EM$10+1000*EM$18,"")</f>
        <v/>
      </c>
      <c r="EU88" t="str" cm="1">
        <f t="array" ref="EU88">IF($F88="散玉",MIN(($G88-EV:EV)^2+($H88-EW:EW)^2+($I88-EX:EX)^2)*ET$8+MIN((($H$2-$H88)+EY:EY)^2+(($I$2-$I88)+EZ:EZ)^2)*ET$10+1000*ET$18,"")</f>
        <v/>
      </c>
      <c r="FB88" t="str" cm="1">
        <f t="array" ref="FB88">IF($F88="的玉",MIN(($G88-FC:FC)^2+($H88-FD:FD)^2+($I88-FE:FE)^2)*FA$8+MIN((($H$2-$H88)+FF:FF)^2+(($I$2-$I88)+FG:FG)^2)*FA$10+1000*FA$18,"")</f>
        <v/>
      </c>
      <c r="FI88" t="str" cm="1">
        <f t="array" ref="FI88">IF($F88="撃玉",MIN(($G88-FJ:FJ)^2+($H88-FK:FK)^2+($I88-FL:FL)^2)*FH$8+MIN((($H$2-$H88)+FM:FM)^2+(($I$2-$I88)+FN:FN)^2)*FH$10+1000*FH$18,"")</f>
        <v/>
      </c>
      <c r="FP88" t="str" cm="1">
        <f t="array" ref="FP88">IF($F88="槍玉",MIN(($G88-FQ:FQ)^2+($H88-FR:FR)^2+($I88-FS:FS)^2)*FO$8+MIN((($H$2-$H88)+FT:FT)^2+(($I$2-$I88)+FU:FU)^2)*FO$10+1000*FO$18,"")</f>
        <v/>
      </c>
      <c r="FW88" t="str" cm="1">
        <f t="array" ref="FW88">IF($F88="査玉",MIN(($G88-FX:FX)^2+($H88-FY:FY)^2+($I88-FZ:FZ)^2)*FV$8+MIN((($H$2-$H88)+GA:GA)^2+(($I$2-$I88)+GB:GB)^2)*FV$10+1000*FV$18,"")</f>
        <v/>
      </c>
      <c r="GD88" t="str" cm="1">
        <f t="array" ref="GD88">IF($F88="タゲ壁",MIN(($G88-GE:GE)^2+($H88-GF:GF)^2+($I88-GG:GG)^2)*GC$8+MIN((($H$2-$H88)+GH:GH)^2+(($I$2-$I88)+GI:GI)^2)*GC$10+1000*GC$18,"")</f>
        <v/>
      </c>
      <c r="GK88" t="str" cm="1">
        <f t="array" ref="GK88">IF($F88="迎玉",MIN(($G88-GL:GL)^2+($H88-GM:GM)^2+($I88-GN:GN)^2)*GJ$8+MIN((($H$2-$H88)+GO:GO)^2+(($I$2-$I88)+GP:GP)^2)*GJ$10+1000*GJ$18,"")</f>
        <v/>
      </c>
      <c r="GR88" t="str" cm="1">
        <f t="array" ref="GR88">IF($F88="紙壁",MIN(($G88-GS:GS)^2+($H88-GT:GT)^2+($I88-GU:GU)^2)*GQ$8+MIN((($H$2-$H88)+GV:GV)^2+(($I$2-$I88)+GW:GW)^2)*GQ$10+1000*GQ$18,"")</f>
        <v/>
      </c>
      <c r="GY88" t="str" cm="1">
        <f t="array" ref="GY88">IF($F88="聖玉",MIN(($G88-GZ:GZ)^2+($H88-HA:HA)^2+($I88-HB:HB)^2)*GX$8+MIN((($H$2-$H88)+HC:HC)^2+(($I$2-$I88)+HD:HD)^2)*GX$10+1000*GX$18,"")</f>
        <v/>
      </c>
      <c r="HF88" t="str" cm="1">
        <f t="array" ref="HF88">IF($F88="ターボ",MIN(($G88-HG:HG)^2+($H88-HH:HH)^2+($I88-HI:HI)^2)*HE$8+MIN((($H$2-$H88)+HJ:HJ)^2+(($I$2-$I88)+HK:HK)^2)*HE$10+10000,"")</f>
        <v/>
      </c>
      <c r="HM88" t="str" cm="1">
        <f t="array" ref="HM88">IF($F88="采玉",MIN(($G88-HN:HN)^2+($H88-HO:HO)^2+($I88-HP:HP)^2)*HL$8+MIN((($H$2-$H88)+HQ:HQ)^2+(($I$2-$I88)+HR:HR)^2)*HL$10+1000*HL$18,"")</f>
        <v/>
      </c>
      <c r="HT88" t="str" cm="1">
        <f t="array" ref="HT88">IF($F88="繕玉",MIN(($G88-HU:HU)^2+($H88-HV:HV)^2+($I88-HW:HW)^2)*HS$8+MIN((($H$2-$H88)+HX:HX)^2+(($I$2-$I88)+HY:HY)^2)*HS$10+1000*HS$18,"")</f>
        <v/>
      </c>
      <c r="IA88" t="str" cm="1">
        <f t="array" ref="IA88">IF($F88="贄玉",MIN(($G88-IB:IB)^2+($H88-IC:IC)^2+($I88-ID:ID)^2)*HZ$8+MIN((($H$2-$H88)+IE:IE)^2+(($I$2-$I88)+IF:IF)^2)*HZ$10+1000*HZ$18,"")</f>
        <v/>
      </c>
      <c r="IH88" t="str" cm="1">
        <f t="array" ref="IH88">IF($F88="弾玉",MIN(($G88-II:II)^2+($H88-IJ:IJ)^2+($I88-IK:IK)^2)*IG$8+MIN((($H$2-$H88)+IL:IL)^2+(($I$2-$I88)+IM:IM)^2)*IG$10+1000*IG$18,"")</f>
        <v/>
      </c>
      <c r="IO88" t="str" cm="1">
        <f t="array" ref="IO88">IF($F88="石壁",MIN(($G88-IP:IP)^2+($H88-IQ:IQ)^2+($I88-IR:IR)^2)*IN$8+MIN((($H$2-$H88)+IS:IS)^2+(($I$2-$I88)+IT:IT)^2)*IN$10+1000*IN$18,"")</f>
        <v/>
      </c>
    </row>
    <row r="89" spans="6:249" x14ac:dyDescent="0.55000000000000004">
      <c r="F89" s="1" t="b" cm="1">
        <f t="array" ref="F89">INDEX(N:N,ROW()*6-11)</f>
        <v>0</v>
      </c>
      <c r="G89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89" s="1">
        <f>ROUND((RIGHT((SUM(INDEX($N:$N,ROW()*6-10):INDEX($N:$N,ROW()*6-6))-16020),6)-RIGHT((SUM(INDEX($N:$N,ROW()*6-10):INDEX($N:$N,ROW()*6-6))-16020),3))/1000,3)</f>
        <v>-16.04</v>
      </c>
      <c r="I89" s="1">
        <f>ROUND((RIGHT((SUM(INDEX($N:$N,ROW()*6-10):INDEX($N:$N,ROW()*6-6))-16020),3)),3)</f>
        <v>20</v>
      </c>
      <c r="K89">
        <v>89</v>
      </c>
      <c r="L89">
        <f t="shared" si="3"/>
        <v>1</v>
      </c>
      <c r="M89" t="str">
        <f t="shared" si="2"/>
        <v>0</v>
      </c>
      <c r="N89">
        <f>IF(EXACT(M89,$A$1)=TRUE,0,IF(EXACT(M89,$A$2)=TRUE,1,IF(EXACT(M89,$A$3)=TRUE,2,IF(EXACT(M89,$A$4)=TRUE,3,IF(EXACT(M89,$A$5)=TRUE,4,IF(EXACT(M89,$A$6)=TRUE,5,IF(EXACT(M89,$A$7)=TRUE,6,IF(EXACT(M89,$A$8)=TRUE,7,IF(EXACT(M89,$A$9)=TRUE,8,IF(EXACT(M89,$A$10)=TRUE,9,IF(EXACT(M89,$A$11)=TRUE,10,IF(EXACT(M89,$A$12)=TRUE,11,IF(EXACT(M89,$A$13)=TRUE,12,IF(EXACT(M89,$A$14)=TRUE,13,IF(EXACT(M89,$A$15)=TRUE,14,IF(EXACT(M89,$A$16)=TRUE,15,IF(EXACT(M89,$A$17)=TRUE,16,IF(EXACT(M89,$A$18)=TRUE,17,IF(EXACT(M89,$A$19)=TRUE,18,IF(EXACT(M89,$A$20)=TRUE,19,IF(EXACT(M89,$A$21)=TRUE,20,IF(EXACT(M89,$A$22)=TRUE,21,IF(EXACT(M89,$A$23)=TRUE,22,IF(EXACT(M89,$A$24)=TRUE,23,IF(EXACT(M89,$A$25)=TRUE,24,IF(EXACT(M89,$A$26)=TRUE,25,IF(EXACT(M89,$A$27)=TRUE,26,IF(EXACT(M89,$A$28)=TRUE,27,IF(EXACT(M89,$A$29)=TRUE,28,IF(EXACT(M89,$A$30)=TRUE,29,IF(EXACT(M89,$A$31)=TRUE,30,IF(EXACT(M89,$A$32)=TRUE,31,IF(EXACT(M89,$A$33)=TRUE,32,IF(EXACT(M89,$A$34)=TRUE,33,IF(EXACT(M89,$A$35)=TRUE,34,IF(EXACT(M89,$A$36)=TRUE,35,IF(EXACT(M89,$A$37)=TRUE,36,IF(EXACT(M89,$A$38)=TRUE,37,IF(EXACT(M89,$A$39)=TRUE,38,IF(EXACT(M89,$A$40)=TRUE,39,IF(EXACT(M89,$A$41)=TRUE,40,IF(EXACT(M89,$A$42)=TRUE,41,IF(EXACT(M89,$A$43)=TRUE,42,IF(EXACT(M89,$A$44)=TRUE,43,IF(EXACT(M89,$A$45)=TRUE,44,IF(EXACT(M89,$A$46)=TRUE,45,IF(EXACT(M89,$A$47)=TRUE,46,IF(EXACT(M89,$A$48)=TRUE,47,IF(EXACT(M89,$A$49)=TRUE,48,IF(EXACT(M89,$A$50)=TRUE,49,IF(EXACT(M89,$A$51)=TRUE,50,IF(EXACT(M89,$A$52)=TRUE,51,IF(EXACT(M89,$A$53)=TRUE,52,IF(EXACT(M89,$A$54)=TRUE,53,IF(EXACT(M89,$A$55)=TRUE,54,IF(EXACT(M89,$A$56)=TRUE,55,IF(EXACT(M89,$A$57)=TRUE,56,IF(EXACT(M89,$A$58)=TRUE,57,IF(EXACT(M89,$A$59)=TRUE,58,IF(EXACT(M89,$A$60)=TRUE,59,IF(EXACT(M89,$A$61)=TRUE,60,IF(EXACT(M89,$A$62)=TRUE,61))))))))))))))))))))))))))))))))))))))))))))))))))))))))))))))*61^$L89</f>
        <v>0</v>
      </c>
      <c r="Y89" t="str" cm="1">
        <f t="array" ref="Y89">IF($F89="砲玉",MIN(($G89-Z:Z)^2+($H89-AA:AA)^2+($I89-AB:AB)^2)*X$8+MIN((($H$2-$H89)+AC:AC)^2+(($I$2-$I89)+AD:AD)^2)*X$10+1000*X$18,"")</f>
        <v/>
      </c>
      <c r="AF89" t="str" cm="1">
        <f t="array" ref="AF89">IF($F89="薙玉",MIN(($G89-AG:AG)^2+($H89-AH:AH)^2+($I89-AI:AI)^2)*AE$8+MIN((($H$2-$H89)+AJ:AJ)^2+(($I$2-$I89)+AK:AK)^2)*AE$10+1000*AE$18,"")</f>
        <v/>
      </c>
      <c r="AM89" t="str" cm="1">
        <f t="array" ref="AM89">IF($F89="壁玉",MIN(($G89-AN:AN)^2+($H89-AO:AO)^2+($I89-AP:AP)^2)*AL$8+MIN((($H$2-$H89)+AQ:AQ)^2+(($I$2-$I89)+AR:AR)^2)*AL$10+1000*AL$18,"")</f>
        <v/>
      </c>
      <c r="AT89" t="str" cm="1">
        <f t="array" ref="AT89">IF($F89="弩玉",MIN(($G89-AU:AU)^2+($H89-AV:AV)^2+($I89-AW:AW)^2)*AS$8+MIN((($H$2-$H89)+AX:AX)^2+(($I$2-$I89)+AY:AY)^2)*AS$10+1000*AS$18,"")</f>
        <v/>
      </c>
      <c r="BA89" t="str" cm="1">
        <f t="array" ref="BA89">IF($F89="ジェット",MIN(($G89-BB:BB)^2+($H89-BC:BC)^2+($I89-BD:BD)^2)*AZ$8+MIN((($H$2-$H89)+BE:BE)^2+(($I$2-$I89)+BF:BF)^2)*AZ$10+1000*AZ$18,"")</f>
        <v/>
      </c>
      <c r="BH89" t="str" cm="1">
        <f t="array" ref="BH89">IF($F89="導玉",MIN(($G89-BI:BI)^2+($H89-BJ:BJ)^2+($I89-BK:BK)^2)*BG$8+MIN((($H$2-$H89)+BL:BL)^2+(($I$2-$I89)+BM:BM)^2)*BG$10+1000*BG$18,"")</f>
        <v/>
      </c>
      <c r="BO89" t="str" cm="1">
        <f t="array" ref="BO89">IF($F89="木壁",MIN(($G89-BP:BP)^2+($H89-BQ:BQ)^2+($I89-BR:BR)^2)*BN$8+MIN((($H$2-$H89)+BS:BS)^2+(($I$2-$I89)+BT:BT)^2)*BN$10+1000*BN$18,"")</f>
        <v/>
      </c>
      <c r="BV89" t="str" cm="1">
        <f t="array" ref="BV89">IF($F89="遠壁",MIN(($G89-BW:BW)^2+($H89-BX:BX)^2+($I89-BY:BY)^2)*BU$8+MIN((($H$2-$H89)+BZ:BZ)^2+(($I$2-$I89)+CA:CA)^2)*BU$10+1000*BU$18,"")</f>
        <v/>
      </c>
      <c r="CC89" t="str" cm="1">
        <f t="array" ref="CC89">IF($F89="魔玉",MIN(($G89-CD:CD)^2+($H89-CE:CE)^2+($I89-CF:CF)^2)*CB$8+MIN((($H$2-$H89)+CG:CG)^2+(($I$2-$I89)+CH:CH)^2)*CB$10+1000*CB$18,"")</f>
        <v/>
      </c>
      <c r="CJ89" t="str" cm="1">
        <f t="array" ref="CJ89">IF($F89="核玉",MIN(($G89-CK:CK)^2+($H89-CL:CL)^2+($I89-CM:CM)^2)*CI$8+MIN((($H$2-$H89)+CN:CN)^2+(($I$2-$I89)+CO:CO)^2)*CI$10+1000*CI$18,"")</f>
        <v/>
      </c>
      <c r="CQ89" t="str" cm="1">
        <f t="array" ref="CQ89">IF($F89="癒玉",MIN(($G89-CR:CR)^2+($H89-CS:CS)^2+($I89-CT:CT)^2)*CP$8+MIN((($H$2-$H89)+CU:CU)^2+(($I$2-$I89)+CV:CV)^2)*CP$10+1000*CP$18,"")</f>
        <v/>
      </c>
      <c r="CX89" t="str" cm="1">
        <f t="array" ref="CX89">IF($F89="盾玉",MIN(($G89-CY:CY)^2+($H89-CZ:CZ)^2+($I89-DA:DA)^2)*CW$8+MIN((($H$2-$H89)+DB:DB)^2+(($I$2-$I89)+DC:DC)^2)*CW$10+1000*CW$18,"")</f>
        <v/>
      </c>
      <c r="DE89" t="str" cm="1">
        <f t="array" ref="DE89">IF($F89="射玉",MIN(($G89-DF:DF)^2+($H89-DG:DG)^2+($I89-DH:DH)^2)*DD$8+MIN((($H$2-$H89)+DI:DI)^2+(($I$2-$I89)+DJ:DJ)^2)*DD$10+1000*DD$18,"")</f>
        <v/>
      </c>
      <c r="DL89" t="str" cm="1">
        <f t="array" ref="DL89">IF($F89="近壁",MIN(($G89-DM:DM)^2+($H89-DN:DN)^2+($I89-DO:DO)^2)*DK$8+MIN((($H$2-$H89)+DP:DP)^2+(($I$2-$I89)+DQ:DQ)^2)*DK$10+1000*DK$18,"")</f>
        <v/>
      </c>
      <c r="DS89" t="str" cm="1">
        <f t="array" ref="DS89">IF($F89="忍玉",MIN(($G89-DT:DT)^2+($H89-DU:DU)^2+($I89-DV:DV)^2)*DR$8+MIN((($H$2-$H89)+DW:DW)^2+(($I$2-$I89)+DX:DX)^2)*DR$10+1000*DR$18,"")</f>
        <v/>
      </c>
      <c r="DZ89" t="str" cm="1">
        <f t="array" ref="DZ89">IF($F89="界玉",MIN(($G89-EA:EA)^2+($H89-EB:EB)^2+($I89-EC:EC)^2)*DY$8+MIN((($H$2-$H89)+ED:ED)^2+(($I$2-$I89)+EE:EE)^2)*DY$10+1000*DY$18,"")</f>
        <v/>
      </c>
      <c r="EG89" t="str" cm="1">
        <f t="array" ref="EG89">IF($F89="戦玉",MIN(($G89-EH:EH)^2+($H89-EI:EI)^2+($I89-EJ:EJ)^2)*EF$8+MIN((($H$2-$H89)+EK:EK)^2+(($I$2-$I89)+EL:EL)^2)*EF$10+1000*EF$18,"")</f>
        <v/>
      </c>
      <c r="EN89" t="str" cm="1">
        <f t="array" ref="EN89">IF($F89="弓玉",MIN(($G89-EO:EO)^2+($H89-EP:EP)^2+($I89-EQ:EQ)^2)*EM$8+MIN((($H$2-$H89)+ER:ER)^2+(($I$2-$I89)+ES:ES)^2)*EM$10+1000*EM$18,"")</f>
        <v/>
      </c>
      <c r="EU89" t="str" cm="1">
        <f t="array" ref="EU89">IF($F89="散玉",MIN(($G89-EV:EV)^2+($H89-EW:EW)^2+($I89-EX:EX)^2)*ET$8+MIN((($H$2-$H89)+EY:EY)^2+(($I$2-$I89)+EZ:EZ)^2)*ET$10+1000*ET$18,"")</f>
        <v/>
      </c>
      <c r="FB89" t="str" cm="1">
        <f t="array" ref="FB89">IF($F89="的玉",MIN(($G89-FC:FC)^2+($H89-FD:FD)^2+($I89-FE:FE)^2)*FA$8+MIN((($H$2-$H89)+FF:FF)^2+(($I$2-$I89)+FG:FG)^2)*FA$10+1000*FA$18,"")</f>
        <v/>
      </c>
      <c r="FI89" t="str" cm="1">
        <f t="array" ref="FI89">IF($F89="撃玉",MIN(($G89-FJ:FJ)^2+($H89-FK:FK)^2+($I89-FL:FL)^2)*FH$8+MIN((($H$2-$H89)+FM:FM)^2+(($I$2-$I89)+FN:FN)^2)*FH$10+1000*FH$18,"")</f>
        <v/>
      </c>
      <c r="FP89" t="str" cm="1">
        <f t="array" ref="FP89">IF($F89="槍玉",MIN(($G89-FQ:FQ)^2+($H89-FR:FR)^2+($I89-FS:FS)^2)*FO$8+MIN((($H$2-$H89)+FT:FT)^2+(($I$2-$I89)+FU:FU)^2)*FO$10+1000*FO$18,"")</f>
        <v/>
      </c>
      <c r="FW89" t="str" cm="1">
        <f t="array" ref="FW89">IF($F89="査玉",MIN(($G89-FX:FX)^2+($H89-FY:FY)^2+($I89-FZ:FZ)^2)*FV$8+MIN((($H$2-$H89)+GA:GA)^2+(($I$2-$I89)+GB:GB)^2)*FV$10+1000*FV$18,"")</f>
        <v/>
      </c>
      <c r="GD89" t="str" cm="1">
        <f t="array" ref="GD89">IF($F89="タゲ壁",MIN(($G89-GE:GE)^2+($H89-GF:GF)^2+($I89-GG:GG)^2)*GC$8+MIN((($H$2-$H89)+GH:GH)^2+(($I$2-$I89)+GI:GI)^2)*GC$10+1000*GC$18,"")</f>
        <v/>
      </c>
      <c r="GK89" t="str" cm="1">
        <f t="array" ref="GK89">IF($F89="迎玉",MIN(($G89-GL:GL)^2+($H89-GM:GM)^2+($I89-GN:GN)^2)*GJ$8+MIN((($H$2-$H89)+GO:GO)^2+(($I$2-$I89)+GP:GP)^2)*GJ$10+1000*GJ$18,"")</f>
        <v/>
      </c>
      <c r="GR89" t="str" cm="1">
        <f t="array" ref="GR89">IF($F89="紙壁",MIN(($G89-GS:GS)^2+($H89-GT:GT)^2+($I89-GU:GU)^2)*GQ$8+MIN((($H$2-$H89)+GV:GV)^2+(($I$2-$I89)+GW:GW)^2)*GQ$10+1000*GQ$18,"")</f>
        <v/>
      </c>
      <c r="GY89" t="str" cm="1">
        <f t="array" ref="GY89">IF($F89="聖玉",MIN(($G89-GZ:GZ)^2+($H89-HA:HA)^2+($I89-HB:HB)^2)*GX$8+MIN((($H$2-$H89)+HC:HC)^2+(($I$2-$I89)+HD:HD)^2)*GX$10+1000*GX$18,"")</f>
        <v/>
      </c>
      <c r="HF89" t="str" cm="1">
        <f t="array" ref="HF89">IF($F89="ターボ",MIN(($G89-HG:HG)^2+($H89-HH:HH)^2+($I89-HI:HI)^2)*HE$8+MIN((($H$2-$H89)+HJ:HJ)^2+(($I$2-$I89)+HK:HK)^2)*HE$10+10000,"")</f>
        <v/>
      </c>
      <c r="HM89" t="str" cm="1">
        <f t="array" ref="HM89">IF($F89="采玉",MIN(($G89-HN:HN)^2+($H89-HO:HO)^2+($I89-HP:HP)^2)*HL$8+MIN((($H$2-$H89)+HQ:HQ)^2+(($I$2-$I89)+HR:HR)^2)*HL$10+1000*HL$18,"")</f>
        <v/>
      </c>
      <c r="HT89" t="str" cm="1">
        <f t="array" ref="HT89">IF($F89="繕玉",MIN(($G89-HU:HU)^2+($H89-HV:HV)^2+($I89-HW:HW)^2)*HS$8+MIN((($H$2-$H89)+HX:HX)^2+(($I$2-$I89)+HY:HY)^2)*HS$10+1000*HS$18,"")</f>
        <v/>
      </c>
      <c r="IA89" t="str" cm="1">
        <f t="array" ref="IA89">IF($F89="贄玉",MIN(($G89-IB:IB)^2+($H89-IC:IC)^2+($I89-ID:ID)^2)*HZ$8+MIN((($H$2-$H89)+IE:IE)^2+(($I$2-$I89)+IF:IF)^2)*HZ$10+1000*HZ$18,"")</f>
        <v/>
      </c>
      <c r="IH89" t="str" cm="1">
        <f t="array" ref="IH89">IF($F89="弾玉",MIN(($G89-II:II)^2+($H89-IJ:IJ)^2+($I89-IK:IK)^2)*IG$8+MIN((($H$2-$H89)+IL:IL)^2+(($I$2-$I89)+IM:IM)^2)*IG$10+1000*IG$18,"")</f>
        <v/>
      </c>
      <c r="IO89" t="str" cm="1">
        <f t="array" ref="IO89">IF($F89="石壁",MIN(($G89-IP:IP)^2+($H89-IQ:IQ)^2+($I89-IR:IR)^2)*IN$8+MIN((($H$2-$H89)+IS:IS)^2+(($I$2-$I89)+IT:IT)^2)*IN$10+1000*IN$18,"")</f>
        <v/>
      </c>
    </row>
    <row r="90" spans="6:249" x14ac:dyDescent="0.55000000000000004">
      <c r="F90" s="1" t="b" cm="1">
        <f t="array" ref="F90">INDEX(N:N,ROW()*6-11)</f>
        <v>0</v>
      </c>
      <c r="G90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90" s="1">
        <f>ROUND((RIGHT((SUM(INDEX($N:$N,ROW()*6-10):INDEX($N:$N,ROW()*6-6))-16020),6)-RIGHT((SUM(INDEX($N:$N,ROW()*6-10):INDEX($N:$N,ROW()*6-6))-16020),3))/1000,3)</f>
        <v>-16.04</v>
      </c>
      <c r="I90" s="1">
        <f>ROUND((RIGHT((SUM(INDEX($N:$N,ROW()*6-10):INDEX($N:$N,ROW()*6-6))-16020),3)),3)</f>
        <v>20</v>
      </c>
      <c r="K90">
        <v>90</v>
      </c>
      <c r="L90">
        <f t="shared" si="3"/>
        <v>0</v>
      </c>
      <c r="M90" t="str">
        <f t="shared" si="2"/>
        <v>o</v>
      </c>
      <c r="N90">
        <f>IF(EXACT(M90,$A$1)=TRUE,0,IF(EXACT(M90,$A$2)=TRUE,1,IF(EXACT(M90,$A$3)=TRUE,2,IF(EXACT(M90,$A$4)=TRUE,3,IF(EXACT(M90,$A$5)=TRUE,4,IF(EXACT(M90,$A$6)=TRUE,5,IF(EXACT(M90,$A$7)=TRUE,6,IF(EXACT(M90,$A$8)=TRUE,7,IF(EXACT(M90,$A$9)=TRUE,8,IF(EXACT(M90,$A$10)=TRUE,9,IF(EXACT(M90,$A$11)=TRUE,10,IF(EXACT(M90,$A$12)=TRUE,11,IF(EXACT(M90,$A$13)=TRUE,12,IF(EXACT(M90,$A$14)=TRUE,13,IF(EXACT(M90,$A$15)=TRUE,14,IF(EXACT(M90,$A$16)=TRUE,15,IF(EXACT(M90,$A$17)=TRUE,16,IF(EXACT(M90,$A$18)=TRUE,17,IF(EXACT(M90,$A$19)=TRUE,18,IF(EXACT(M90,$A$20)=TRUE,19,IF(EXACT(M90,$A$21)=TRUE,20,IF(EXACT(M90,$A$22)=TRUE,21,IF(EXACT(M90,$A$23)=TRUE,22,IF(EXACT(M90,$A$24)=TRUE,23,IF(EXACT(M90,$A$25)=TRUE,24,IF(EXACT(M90,$A$26)=TRUE,25,IF(EXACT(M90,$A$27)=TRUE,26,IF(EXACT(M90,$A$28)=TRUE,27,IF(EXACT(M90,$A$29)=TRUE,28,IF(EXACT(M90,$A$30)=TRUE,29,IF(EXACT(M90,$A$31)=TRUE,30,IF(EXACT(M90,$A$32)=TRUE,31,IF(EXACT(M90,$A$33)=TRUE,32,IF(EXACT(M90,$A$34)=TRUE,33,IF(EXACT(M90,$A$35)=TRUE,34,IF(EXACT(M90,$A$36)=TRUE,35,IF(EXACT(M90,$A$37)=TRUE,36,IF(EXACT(M90,$A$38)=TRUE,37,IF(EXACT(M90,$A$39)=TRUE,38,IF(EXACT(M90,$A$40)=TRUE,39,IF(EXACT(M90,$A$41)=TRUE,40,IF(EXACT(M90,$A$42)=TRUE,41,IF(EXACT(M90,$A$43)=TRUE,42,IF(EXACT(M90,$A$44)=TRUE,43,IF(EXACT(M90,$A$45)=TRUE,44,IF(EXACT(M90,$A$46)=TRUE,45,IF(EXACT(M90,$A$47)=TRUE,46,IF(EXACT(M90,$A$48)=TRUE,47,IF(EXACT(M90,$A$49)=TRUE,48,IF(EXACT(M90,$A$50)=TRUE,49,IF(EXACT(M90,$A$51)=TRUE,50,IF(EXACT(M90,$A$52)=TRUE,51,IF(EXACT(M90,$A$53)=TRUE,52,IF(EXACT(M90,$A$54)=TRUE,53,IF(EXACT(M90,$A$55)=TRUE,54,IF(EXACT(M90,$A$56)=TRUE,55,IF(EXACT(M90,$A$57)=TRUE,56,IF(EXACT(M90,$A$58)=TRUE,57,IF(EXACT(M90,$A$59)=TRUE,58,IF(EXACT(M90,$A$60)=TRUE,59,IF(EXACT(M90,$A$61)=TRUE,60,IF(EXACT(M90,$A$62)=TRUE,61))))))))))))))))))))))))))))))))))))))))))))))))))))))))))))))*61^$L90</f>
        <v>24</v>
      </c>
      <c r="Y90" t="str" cm="1">
        <f t="array" ref="Y90">IF($F90="砲玉",MIN(($G90-Z:Z)^2+($H90-AA:AA)^2+($I90-AB:AB)^2)*X$8+MIN((($H$2-$H90)+AC:AC)^2+(($I$2-$I90)+AD:AD)^2)*X$10+1000*X$18,"")</f>
        <v/>
      </c>
      <c r="AF90" t="str" cm="1">
        <f t="array" ref="AF90">IF($F90="薙玉",MIN(($G90-AG:AG)^2+($H90-AH:AH)^2+($I90-AI:AI)^2)*AE$8+MIN((($H$2-$H90)+AJ:AJ)^2+(($I$2-$I90)+AK:AK)^2)*AE$10+1000*AE$18,"")</f>
        <v/>
      </c>
      <c r="AM90" t="str" cm="1">
        <f t="array" ref="AM90">IF($F90="壁玉",MIN(($G90-AN:AN)^2+($H90-AO:AO)^2+($I90-AP:AP)^2)*AL$8+MIN((($H$2-$H90)+AQ:AQ)^2+(($I$2-$I90)+AR:AR)^2)*AL$10+1000*AL$18,"")</f>
        <v/>
      </c>
      <c r="AT90" t="str" cm="1">
        <f t="array" ref="AT90">IF($F90="弩玉",MIN(($G90-AU:AU)^2+($H90-AV:AV)^2+($I90-AW:AW)^2)*AS$8+MIN((($H$2-$H90)+AX:AX)^2+(($I$2-$I90)+AY:AY)^2)*AS$10+1000*AS$18,"")</f>
        <v/>
      </c>
      <c r="BA90" t="str" cm="1">
        <f t="array" ref="BA90">IF($F90="ジェット",MIN(($G90-BB:BB)^2+($H90-BC:BC)^2+($I90-BD:BD)^2)*AZ$8+MIN((($H$2-$H90)+BE:BE)^2+(($I$2-$I90)+BF:BF)^2)*AZ$10+1000*AZ$18,"")</f>
        <v/>
      </c>
      <c r="BH90" t="str" cm="1">
        <f t="array" ref="BH90">IF($F90="導玉",MIN(($G90-BI:BI)^2+($H90-BJ:BJ)^2+($I90-BK:BK)^2)*BG$8+MIN((($H$2-$H90)+BL:BL)^2+(($I$2-$I90)+BM:BM)^2)*BG$10+1000*BG$18,"")</f>
        <v/>
      </c>
      <c r="BO90" t="str" cm="1">
        <f t="array" ref="BO90">IF($F90="木壁",MIN(($G90-BP:BP)^2+($H90-BQ:BQ)^2+($I90-BR:BR)^2)*BN$8+MIN((($H$2-$H90)+BS:BS)^2+(($I$2-$I90)+BT:BT)^2)*BN$10+1000*BN$18,"")</f>
        <v/>
      </c>
      <c r="BV90" t="str" cm="1">
        <f t="array" ref="BV90">IF($F90="遠壁",MIN(($G90-BW:BW)^2+($H90-BX:BX)^2+($I90-BY:BY)^2)*BU$8+MIN((($H$2-$H90)+BZ:BZ)^2+(($I$2-$I90)+CA:CA)^2)*BU$10+1000*BU$18,"")</f>
        <v/>
      </c>
      <c r="CC90" t="str" cm="1">
        <f t="array" ref="CC90">IF($F90="魔玉",MIN(($G90-CD:CD)^2+($H90-CE:CE)^2+($I90-CF:CF)^2)*CB$8+MIN((($H$2-$H90)+CG:CG)^2+(($I$2-$I90)+CH:CH)^2)*CB$10+1000*CB$18,"")</f>
        <v/>
      </c>
      <c r="CJ90" t="str" cm="1">
        <f t="array" ref="CJ90">IF($F90="核玉",MIN(($G90-CK:CK)^2+($H90-CL:CL)^2+($I90-CM:CM)^2)*CI$8+MIN((($H$2-$H90)+CN:CN)^2+(($I$2-$I90)+CO:CO)^2)*CI$10+1000*CI$18,"")</f>
        <v/>
      </c>
      <c r="CQ90" t="str" cm="1">
        <f t="array" ref="CQ90">IF($F90="癒玉",MIN(($G90-CR:CR)^2+($H90-CS:CS)^2+($I90-CT:CT)^2)*CP$8+MIN((($H$2-$H90)+CU:CU)^2+(($I$2-$I90)+CV:CV)^2)*CP$10+1000*CP$18,"")</f>
        <v/>
      </c>
      <c r="CX90" t="str" cm="1">
        <f t="array" ref="CX90">IF($F90="盾玉",MIN(($G90-CY:CY)^2+($H90-CZ:CZ)^2+($I90-DA:DA)^2)*CW$8+MIN((($H$2-$H90)+DB:DB)^2+(($I$2-$I90)+DC:DC)^2)*CW$10+1000*CW$18,"")</f>
        <v/>
      </c>
      <c r="DE90" t="str" cm="1">
        <f t="array" ref="DE90">IF($F90="射玉",MIN(($G90-DF:DF)^2+($H90-DG:DG)^2+($I90-DH:DH)^2)*DD$8+MIN((($H$2-$H90)+DI:DI)^2+(($I$2-$I90)+DJ:DJ)^2)*DD$10+1000*DD$18,"")</f>
        <v/>
      </c>
      <c r="DL90" t="str" cm="1">
        <f t="array" ref="DL90">IF($F90="近壁",MIN(($G90-DM:DM)^2+($H90-DN:DN)^2+($I90-DO:DO)^2)*DK$8+MIN((($H$2-$H90)+DP:DP)^2+(($I$2-$I90)+DQ:DQ)^2)*DK$10+1000*DK$18,"")</f>
        <v/>
      </c>
      <c r="DS90" t="str" cm="1">
        <f t="array" ref="DS90">IF($F90="忍玉",MIN(($G90-DT:DT)^2+($H90-DU:DU)^2+($I90-DV:DV)^2)*DR$8+MIN((($H$2-$H90)+DW:DW)^2+(($I$2-$I90)+DX:DX)^2)*DR$10+1000*DR$18,"")</f>
        <v/>
      </c>
      <c r="DZ90" t="str" cm="1">
        <f t="array" ref="DZ90">IF($F90="界玉",MIN(($G90-EA:EA)^2+($H90-EB:EB)^2+($I90-EC:EC)^2)*DY$8+MIN((($H$2-$H90)+ED:ED)^2+(($I$2-$I90)+EE:EE)^2)*DY$10+1000*DY$18,"")</f>
        <v/>
      </c>
      <c r="EG90" t="str" cm="1">
        <f t="array" ref="EG90">IF($F90="戦玉",MIN(($G90-EH:EH)^2+($H90-EI:EI)^2+($I90-EJ:EJ)^2)*EF$8+MIN((($H$2-$H90)+EK:EK)^2+(($I$2-$I90)+EL:EL)^2)*EF$10+1000*EF$18,"")</f>
        <v/>
      </c>
      <c r="EN90" t="str" cm="1">
        <f t="array" ref="EN90">IF($F90="弓玉",MIN(($G90-EO:EO)^2+($H90-EP:EP)^2+($I90-EQ:EQ)^2)*EM$8+MIN((($H$2-$H90)+ER:ER)^2+(($I$2-$I90)+ES:ES)^2)*EM$10+1000*EM$18,"")</f>
        <v/>
      </c>
      <c r="EU90" t="str" cm="1">
        <f t="array" ref="EU90">IF($F90="散玉",MIN(($G90-EV:EV)^2+($H90-EW:EW)^2+($I90-EX:EX)^2)*ET$8+MIN((($H$2-$H90)+EY:EY)^2+(($I$2-$I90)+EZ:EZ)^2)*ET$10+1000*ET$18,"")</f>
        <v/>
      </c>
      <c r="FB90" t="str" cm="1">
        <f t="array" ref="FB90">IF($F90="的玉",MIN(($G90-FC:FC)^2+($H90-FD:FD)^2+($I90-FE:FE)^2)*FA$8+MIN((($H$2-$H90)+FF:FF)^2+(($I$2-$I90)+FG:FG)^2)*FA$10+1000*FA$18,"")</f>
        <v/>
      </c>
      <c r="FI90" t="str" cm="1">
        <f t="array" ref="FI90">IF($F90="撃玉",MIN(($G90-FJ:FJ)^2+($H90-FK:FK)^2+($I90-FL:FL)^2)*FH$8+MIN((($H$2-$H90)+FM:FM)^2+(($I$2-$I90)+FN:FN)^2)*FH$10+1000*FH$18,"")</f>
        <v/>
      </c>
      <c r="FP90" t="str" cm="1">
        <f t="array" ref="FP90">IF($F90="槍玉",MIN(($G90-FQ:FQ)^2+($H90-FR:FR)^2+($I90-FS:FS)^2)*FO$8+MIN((($H$2-$H90)+FT:FT)^2+(($I$2-$I90)+FU:FU)^2)*FO$10+1000*FO$18,"")</f>
        <v/>
      </c>
      <c r="FW90" t="str" cm="1">
        <f t="array" ref="FW90">IF($F90="査玉",MIN(($G90-FX:FX)^2+($H90-FY:FY)^2+($I90-FZ:FZ)^2)*FV$8+MIN((($H$2-$H90)+GA:GA)^2+(($I$2-$I90)+GB:GB)^2)*FV$10+1000*FV$18,"")</f>
        <v/>
      </c>
      <c r="GD90" t="str" cm="1">
        <f t="array" ref="GD90">IF($F90="タゲ壁",MIN(($G90-GE:GE)^2+($H90-GF:GF)^2+($I90-GG:GG)^2)*GC$8+MIN((($H$2-$H90)+GH:GH)^2+(($I$2-$I90)+GI:GI)^2)*GC$10+1000*GC$18,"")</f>
        <v/>
      </c>
      <c r="GK90" t="str" cm="1">
        <f t="array" ref="GK90">IF($F90="迎玉",MIN(($G90-GL:GL)^2+($H90-GM:GM)^2+($I90-GN:GN)^2)*GJ$8+MIN((($H$2-$H90)+GO:GO)^2+(($I$2-$I90)+GP:GP)^2)*GJ$10+1000*GJ$18,"")</f>
        <v/>
      </c>
      <c r="GR90" t="str" cm="1">
        <f t="array" ref="GR90">IF($F90="紙壁",MIN(($G90-GS:GS)^2+($H90-GT:GT)^2+($I90-GU:GU)^2)*GQ$8+MIN((($H$2-$H90)+GV:GV)^2+(($I$2-$I90)+GW:GW)^2)*GQ$10+1000*GQ$18,"")</f>
        <v/>
      </c>
      <c r="GY90" t="str" cm="1">
        <f t="array" ref="GY90">IF($F90="聖玉",MIN(($G90-GZ:GZ)^2+($H90-HA:HA)^2+($I90-HB:HB)^2)*GX$8+MIN((($H$2-$H90)+HC:HC)^2+(($I$2-$I90)+HD:HD)^2)*GX$10+1000*GX$18,"")</f>
        <v/>
      </c>
      <c r="HF90" t="str" cm="1">
        <f t="array" ref="HF90">IF($F90="ターボ",MIN(($G90-HG:HG)^2+($H90-HH:HH)^2+($I90-HI:HI)^2)*HE$8+MIN((($H$2-$H90)+HJ:HJ)^2+(($I$2-$I90)+HK:HK)^2)*HE$10+10000,"")</f>
        <v/>
      </c>
      <c r="HM90" t="str" cm="1">
        <f t="array" ref="HM90">IF($F90="采玉",MIN(($G90-HN:HN)^2+($H90-HO:HO)^2+($I90-HP:HP)^2)*HL$8+MIN((($H$2-$H90)+HQ:HQ)^2+(($I$2-$I90)+HR:HR)^2)*HL$10+1000*HL$18,"")</f>
        <v/>
      </c>
      <c r="HT90" t="str" cm="1">
        <f t="array" ref="HT90">IF($F90="繕玉",MIN(($G90-HU:HU)^2+($H90-HV:HV)^2+($I90-HW:HW)^2)*HS$8+MIN((($H$2-$H90)+HX:HX)^2+(($I$2-$I90)+HY:HY)^2)*HS$10+1000*HS$18,"")</f>
        <v/>
      </c>
      <c r="IA90" t="str" cm="1">
        <f t="array" ref="IA90">IF($F90="贄玉",MIN(($G90-IB:IB)^2+($H90-IC:IC)^2+($I90-ID:ID)^2)*HZ$8+MIN((($H$2-$H90)+IE:IE)^2+(($I$2-$I90)+IF:IF)^2)*HZ$10+1000*HZ$18,"")</f>
        <v/>
      </c>
      <c r="IH90" t="str" cm="1">
        <f t="array" ref="IH90">IF($F90="弾玉",MIN(($G90-II:II)^2+($H90-IJ:IJ)^2+($I90-IK:IK)^2)*IG$8+MIN((($H$2-$H90)+IL:IL)^2+(($I$2-$I90)+IM:IM)^2)*IG$10+1000*IG$18,"")</f>
        <v/>
      </c>
      <c r="IO90" t="str" cm="1">
        <f t="array" ref="IO90">IF($F90="石壁",MIN(($G90-IP:IP)^2+($H90-IQ:IQ)^2+($I90-IR:IR)^2)*IN$8+MIN((($H$2-$H90)+IS:IS)^2+(($I$2-$I90)+IT:IT)^2)*IN$10+1000*IN$18,"")</f>
        <v/>
      </c>
    </row>
    <row r="91" spans="6:249" x14ac:dyDescent="0.55000000000000004">
      <c r="F91" s="1" t="b" cm="1">
        <f t="array" ref="F91">INDEX(N:N,ROW()*6-11)</f>
        <v>0</v>
      </c>
      <c r="G91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91" s="1">
        <f>ROUND((RIGHT((SUM(INDEX($N:$N,ROW()*6-10):INDEX($N:$N,ROW()*6-6))-16020),6)-RIGHT((SUM(INDEX($N:$N,ROW()*6-10):INDEX($N:$N,ROW()*6-6))-16020),3))/1000,3)</f>
        <v>-16.04</v>
      </c>
      <c r="I91" s="1">
        <f>ROUND((RIGHT((SUM(INDEX($N:$N,ROW()*6-10):INDEX($N:$N,ROW()*6-6))-16020),3)),3)</f>
        <v>20</v>
      </c>
      <c r="K91">
        <v>91</v>
      </c>
      <c r="L91">
        <f t="shared" si="3"/>
        <v>5</v>
      </c>
      <c r="M91" t="str">
        <f t="shared" si="2"/>
        <v>p</v>
      </c>
      <c r="N91" t="str">
        <f>IF(EXACT(M91,$A$1)=TRUE,"コア",IF(EXACT(M91,$A$2)=TRUE,"弓玉",IF(EXACT(M91,$A$3)=TRUE,"銃玉",IF(EXACT(M91,$A$4)=TRUE,"剣玉",IF(EXACT(M91,$A$5)=TRUE,"盾玉",IF(EXACT(M91,$A$6)=TRUE,"爆玉",IF(EXACT(M91,$A$7)=TRUE,"魔玉",IF(EXACT(M91,$A$8)=TRUE,"弩玉",IF(EXACT(M91,$A$9)=TRUE,"槍玉",IF(EXACT(M91,$A$10)=TRUE,"砲玉",IF(EXACT(M91,$A$11)=TRUE,"薙玉",IF(EXACT(M91,$A$12)=TRUE,"跳玉",IF(EXACT(M91,$A$13)=TRUE,"裂玉",IF(EXACT(M91,$A$14)=TRUE,"散玉",IF(EXACT(M91,$A$15)=TRUE,"狙玉",IF(EXACT(M91,$A$16)=TRUE,"浮玉",IF(EXACT(M91,$A$17)=TRUE,"導玉",IF(EXACT(M91,$A$18)=TRUE,"繕玉",IF(EXACT(M91,$A$19)=TRUE,"癒玉",IF(EXACT(M91,$A$20)=TRUE,"壁玉",IF(EXACT(M91,$A$21)=TRUE,"飛玉",IF(EXACT(M91,$A$22)=TRUE,"戦玉",IF(EXACT(M91,$A$23)=TRUE,"機玉",IF(EXACT(M91,$A$24)=TRUE,"変玉",IF(EXACT(M91,$A$25)=TRUE,"界玉",IF(EXACT(M91,$A$26)=TRUE,"木壁",IF(EXACT(M91,$A$27)=TRUE,"石壁",IF(EXACT(M91,$A$28)=TRUE,"紙壁",IF(EXACT(M91,$A$29)=TRUE,"鉄壁",IF(EXACT(M91,$A$30)=TRUE,"ジェット",IF(EXACT(M91,$A$31)=TRUE,"ターボ",IF(EXACT(M91,$A$32)=TRUE,"骨玉",IF(EXACT(M91,$A$33)=TRUE,"撃玉",IF(EXACT(M91,$A$34)=TRUE,"弾玉",IF(EXACT(M91,$A$35)=TRUE,"聖玉",IF(EXACT(M91,$A$36)=TRUE,"忍玉",IF(EXACT(M91,$A$37)=TRUE,"障玉",IF(EXACT(M91,$A$38)=TRUE,"花玉",IF(EXACT(M91,$A$39)=TRUE,"反玉",IF(EXACT(M91,$A$40)=TRUE,"押玉",IF(EXACT(M91,$A$41)=TRUE,"迎玉",IF(EXACT(M91,$A$42)=TRUE,"贄玉",IF(EXACT(M91,$A$43)=TRUE,"的玉",IF(EXACT(M91,$A$44)=TRUE,"墜玉",IF(EXACT(M91,$A$45)=TRUE,"箱玉",IF(EXACT(M91,$A$46)=TRUE,"闇玉",IF(EXACT(M91,$A$47)=TRUE,"旋玉",IF(EXACT(M91,$A$48)=TRUE,"采玉",IF(EXACT(M91,$A$49)=TRUE,"騎玉",IF(EXACT(M91,$A$50)=TRUE,"核玉",IF(EXACT(M91,$A$51)=TRUE,"射玉",IF(EXACT(M91,$A$52)=TRUE,"星玉",IF(EXACT(M91,$A$53)=TRUE,"梱玉",IF(EXACT(M91,$A$54)=TRUE,"貫玉",IF(EXACT(M91,$A$55)=TRUE,"査玉",IF(EXACT(M91,$A$56)=TRUE,"近壁",IF(EXACT(M91,$A$57)=TRUE,"遠壁",IF(EXACT(M91,$A$58)=TRUE,"広壁",IF(EXACT(M91,$A$59)=TRUE,"狭壁",IF(EXACT(M91,$A$60)=TRUE,"タゲ壁",IF(EXACT(M91,$A$61)=TRUE,"エレ壁")))))))))))))))))))))))))))))))))))))))))))))))))))))))))))))</f>
        <v>木壁</v>
      </c>
      <c r="Y91" t="str" cm="1">
        <f t="array" ref="Y91">IF($F91="砲玉",MIN(($G91-Z:Z)^2+($H91-AA:AA)^2+($I91-AB:AB)^2)*X$8+MIN((($H$2-$H91)+AC:AC)^2+(($I$2-$I91)+AD:AD)^2)*X$10+1000*X$18,"")</f>
        <v/>
      </c>
      <c r="AF91" t="str" cm="1">
        <f t="array" ref="AF91">IF($F91="薙玉",MIN(($G91-AG:AG)^2+($H91-AH:AH)^2+($I91-AI:AI)^2)*AE$8+MIN((($H$2-$H91)+AJ:AJ)^2+(($I$2-$I91)+AK:AK)^2)*AE$10+1000*AE$18,"")</f>
        <v/>
      </c>
      <c r="AM91" t="str" cm="1">
        <f t="array" ref="AM91">IF($F91="壁玉",MIN(($G91-AN:AN)^2+($H91-AO:AO)^2+($I91-AP:AP)^2)*AL$8+MIN((($H$2-$H91)+AQ:AQ)^2+(($I$2-$I91)+AR:AR)^2)*AL$10+1000*AL$18,"")</f>
        <v/>
      </c>
      <c r="AT91" t="str" cm="1">
        <f t="array" ref="AT91">IF($F91="弩玉",MIN(($G91-AU:AU)^2+($H91-AV:AV)^2+($I91-AW:AW)^2)*AS$8+MIN((($H$2-$H91)+AX:AX)^2+(($I$2-$I91)+AY:AY)^2)*AS$10+1000*AS$18,"")</f>
        <v/>
      </c>
      <c r="BA91" t="str" cm="1">
        <f t="array" ref="BA91">IF($F91="ジェット",MIN(($G91-BB:BB)^2+($H91-BC:BC)^2+($I91-BD:BD)^2)*AZ$8+MIN((($H$2-$H91)+BE:BE)^2+(($I$2-$I91)+BF:BF)^2)*AZ$10+1000*AZ$18,"")</f>
        <v/>
      </c>
      <c r="BH91" t="str" cm="1">
        <f t="array" ref="BH91">IF($F91="導玉",MIN(($G91-BI:BI)^2+($H91-BJ:BJ)^2+($I91-BK:BK)^2)*BG$8+MIN((($H$2-$H91)+BL:BL)^2+(($I$2-$I91)+BM:BM)^2)*BG$10+1000*BG$18,"")</f>
        <v/>
      </c>
      <c r="BO91" t="str" cm="1">
        <f t="array" ref="BO91">IF($F91="木壁",MIN(($G91-BP:BP)^2+($H91-BQ:BQ)^2+($I91-BR:BR)^2)*BN$8+MIN((($H$2-$H91)+BS:BS)^2+(($I$2-$I91)+BT:BT)^2)*BN$10+1000*BN$18,"")</f>
        <v/>
      </c>
      <c r="BV91" t="str" cm="1">
        <f t="array" ref="BV91">IF($F91="遠壁",MIN(($G91-BW:BW)^2+($H91-BX:BX)^2+($I91-BY:BY)^2)*BU$8+MIN((($H$2-$H91)+BZ:BZ)^2+(($I$2-$I91)+CA:CA)^2)*BU$10+1000*BU$18,"")</f>
        <v/>
      </c>
      <c r="CC91" t="str" cm="1">
        <f t="array" ref="CC91">IF($F91="魔玉",MIN(($G91-CD:CD)^2+($H91-CE:CE)^2+($I91-CF:CF)^2)*CB$8+MIN((($H$2-$H91)+CG:CG)^2+(($I$2-$I91)+CH:CH)^2)*CB$10+1000*CB$18,"")</f>
        <v/>
      </c>
      <c r="CJ91" t="str" cm="1">
        <f t="array" ref="CJ91">IF($F91="核玉",MIN(($G91-CK:CK)^2+($H91-CL:CL)^2+($I91-CM:CM)^2)*CI$8+MIN((($H$2-$H91)+CN:CN)^2+(($I$2-$I91)+CO:CO)^2)*CI$10+1000*CI$18,"")</f>
        <v/>
      </c>
      <c r="CQ91" t="str" cm="1">
        <f t="array" ref="CQ91">IF($F91="癒玉",MIN(($G91-CR:CR)^2+($H91-CS:CS)^2+($I91-CT:CT)^2)*CP$8+MIN((($H$2-$H91)+CU:CU)^2+(($I$2-$I91)+CV:CV)^2)*CP$10+1000*CP$18,"")</f>
        <v/>
      </c>
      <c r="CX91" t="str" cm="1">
        <f t="array" ref="CX91">IF($F91="盾玉",MIN(($G91-CY:CY)^2+($H91-CZ:CZ)^2+($I91-DA:DA)^2)*CW$8+MIN((($H$2-$H91)+DB:DB)^2+(($I$2-$I91)+DC:DC)^2)*CW$10+1000*CW$18,"")</f>
        <v/>
      </c>
      <c r="DE91" t="str" cm="1">
        <f t="array" ref="DE91">IF($F91="射玉",MIN(($G91-DF:DF)^2+($H91-DG:DG)^2+($I91-DH:DH)^2)*DD$8+MIN((($H$2-$H91)+DI:DI)^2+(($I$2-$I91)+DJ:DJ)^2)*DD$10+1000*DD$18,"")</f>
        <v/>
      </c>
      <c r="DL91" t="str" cm="1">
        <f t="array" ref="DL91">IF($F91="近壁",MIN(($G91-DM:DM)^2+($H91-DN:DN)^2+($I91-DO:DO)^2)*DK$8+MIN((($H$2-$H91)+DP:DP)^2+(($I$2-$I91)+DQ:DQ)^2)*DK$10+1000*DK$18,"")</f>
        <v/>
      </c>
      <c r="DS91" t="str" cm="1">
        <f t="array" ref="DS91">IF($F91="忍玉",MIN(($G91-DT:DT)^2+($H91-DU:DU)^2+($I91-DV:DV)^2)*DR$8+MIN((($H$2-$H91)+DW:DW)^2+(($I$2-$I91)+DX:DX)^2)*DR$10+1000*DR$18,"")</f>
        <v/>
      </c>
      <c r="DZ91" t="str" cm="1">
        <f t="array" ref="DZ91">IF($F91="界玉",MIN(($G91-EA:EA)^2+($H91-EB:EB)^2+($I91-EC:EC)^2)*DY$8+MIN((($H$2-$H91)+ED:ED)^2+(($I$2-$I91)+EE:EE)^2)*DY$10+1000*DY$18,"")</f>
        <v/>
      </c>
      <c r="EG91" t="str" cm="1">
        <f t="array" ref="EG91">IF($F91="戦玉",MIN(($G91-EH:EH)^2+($H91-EI:EI)^2+($I91-EJ:EJ)^2)*EF$8+MIN((($H$2-$H91)+EK:EK)^2+(($I$2-$I91)+EL:EL)^2)*EF$10+1000*EF$18,"")</f>
        <v/>
      </c>
      <c r="EN91" t="str" cm="1">
        <f t="array" ref="EN91">IF($F91="弓玉",MIN(($G91-EO:EO)^2+($H91-EP:EP)^2+($I91-EQ:EQ)^2)*EM$8+MIN((($H$2-$H91)+ER:ER)^2+(($I$2-$I91)+ES:ES)^2)*EM$10+1000*EM$18,"")</f>
        <v/>
      </c>
      <c r="EU91" t="str" cm="1">
        <f t="array" ref="EU91">IF($F91="散玉",MIN(($G91-EV:EV)^2+($H91-EW:EW)^2+($I91-EX:EX)^2)*ET$8+MIN((($H$2-$H91)+EY:EY)^2+(($I$2-$I91)+EZ:EZ)^2)*ET$10+1000*ET$18,"")</f>
        <v/>
      </c>
      <c r="FB91" t="str" cm="1">
        <f t="array" ref="FB91">IF($F91="的玉",MIN(($G91-FC:FC)^2+($H91-FD:FD)^2+($I91-FE:FE)^2)*FA$8+MIN((($H$2-$H91)+FF:FF)^2+(($I$2-$I91)+FG:FG)^2)*FA$10+1000*FA$18,"")</f>
        <v/>
      </c>
      <c r="FI91" t="str" cm="1">
        <f t="array" ref="FI91">IF($F91="撃玉",MIN(($G91-FJ:FJ)^2+($H91-FK:FK)^2+($I91-FL:FL)^2)*FH$8+MIN((($H$2-$H91)+FM:FM)^2+(($I$2-$I91)+FN:FN)^2)*FH$10+1000*FH$18,"")</f>
        <v/>
      </c>
      <c r="FP91" t="str" cm="1">
        <f t="array" ref="FP91">IF($F91="槍玉",MIN(($G91-FQ:FQ)^2+($H91-FR:FR)^2+($I91-FS:FS)^2)*FO$8+MIN((($H$2-$H91)+FT:FT)^2+(($I$2-$I91)+FU:FU)^2)*FO$10+1000*FO$18,"")</f>
        <v/>
      </c>
      <c r="FW91" t="str" cm="1">
        <f t="array" ref="FW91">IF($F91="査玉",MIN(($G91-FX:FX)^2+($H91-FY:FY)^2+($I91-FZ:FZ)^2)*FV$8+MIN((($H$2-$H91)+GA:GA)^2+(($I$2-$I91)+GB:GB)^2)*FV$10+1000*FV$18,"")</f>
        <v/>
      </c>
      <c r="GD91" t="str" cm="1">
        <f t="array" ref="GD91">IF($F91="タゲ壁",MIN(($G91-GE:GE)^2+($H91-GF:GF)^2+($I91-GG:GG)^2)*GC$8+MIN((($H$2-$H91)+GH:GH)^2+(($I$2-$I91)+GI:GI)^2)*GC$10+1000*GC$18,"")</f>
        <v/>
      </c>
      <c r="GK91" t="str" cm="1">
        <f t="array" ref="GK91">IF($F91="迎玉",MIN(($G91-GL:GL)^2+($H91-GM:GM)^2+($I91-GN:GN)^2)*GJ$8+MIN((($H$2-$H91)+GO:GO)^2+(($I$2-$I91)+GP:GP)^2)*GJ$10+1000*GJ$18,"")</f>
        <v/>
      </c>
      <c r="GR91" t="str" cm="1">
        <f t="array" ref="GR91">IF($F91="紙壁",MIN(($G91-GS:GS)^2+($H91-GT:GT)^2+($I91-GU:GU)^2)*GQ$8+MIN((($H$2-$H91)+GV:GV)^2+(($I$2-$I91)+GW:GW)^2)*GQ$10+1000*GQ$18,"")</f>
        <v/>
      </c>
      <c r="GY91" t="str" cm="1">
        <f t="array" ref="GY91">IF($F91="聖玉",MIN(($G91-GZ:GZ)^2+($H91-HA:HA)^2+($I91-HB:HB)^2)*GX$8+MIN((($H$2-$H91)+HC:HC)^2+(($I$2-$I91)+HD:HD)^2)*GX$10+1000*GX$18,"")</f>
        <v/>
      </c>
      <c r="HF91" t="str" cm="1">
        <f t="array" ref="HF91">IF($F91="ターボ",MIN(($G91-HG:HG)^2+($H91-HH:HH)^2+($I91-HI:HI)^2)*HE$8+MIN((($H$2-$H91)+HJ:HJ)^2+(($I$2-$I91)+HK:HK)^2)*HE$10+10000,"")</f>
        <v/>
      </c>
      <c r="HM91" t="str" cm="1">
        <f t="array" ref="HM91">IF($F91="采玉",MIN(($G91-HN:HN)^2+($H91-HO:HO)^2+($I91-HP:HP)^2)*HL$8+MIN((($H$2-$H91)+HQ:HQ)^2+(($I$2-$I91)+HR:HR)^2)*HL$10+1000*HL$18,"")</f>
        <v/>
      </c>
      <c r="HT91" t="str" cm="1">
        <f t="array" ref="HT91">IF($F91="繕玉",MIN(($G91-HU:HU)^2+($H91-HV:HV)^2+($I91-HW:HW)^2)*HS$8+MIN((($H$2-$H91)+HX:HX)^2+(($I$2-$I91)+HY:HY)^2)*HS$10+1000*HS$18,"")</f>
        <v/>
      </c>
      <c r="IA91" t="str" cm="1">
        <f t="array" ref="IA91">IF($F91="贄玉",MIN(($G91-IB:IB)^2+($H91-IC:IC)^2+($I91-ID:ID)^2)*HZ$8+MIN((($H$2-$H91)+IE:IE)^2+(($I$2-$I91)+IF:IF)^2)*HZ$10+1000*HZ$18,"")</f>
        <v/>
      </c>
      <c r="IH91" t="str" cm="1">
        <f t="array" ref="IH91">IF($F91="弾玉",MIN(($G91-II:II)^2+($H91-IJ:IJ)^2+($I91-IK:IK)^2)*IG$8+MIN((($H$2-$H91)+IL:IL)^2+(($I$2-$I91)+IM:IM)^2)*IG$10+1000*IG$18,"")</f>
        <v/>
      </c>
      <c r="IO91" t="str" cm="1">
        <f t="array" ref="IO91">IF($F91="石壁",MIN(($G91-IP:IP)^2+($H91-IQ:IQ)^2+($I91-IR:IR)^2)*IN$8+MIN((($H$2-$H91)+IS:IS)^2+(($I$2-$I91)+IT:IT)^2)*IN$10+1000*IN$18,"")</f>
        <v/>
      </c>
    </row>
    <row r="92" spans="6:249" x14ac:dyDescent="0.55000000000000004">
      <c r="F92" s="1" t="b" cm="1">
        <f t="array" ref="F92">INDEX(N:N,ROW()*6-11)</f>
        <v>0</v>
      </c>
      <c r="G92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92" s="1">
        <f>ROUND((RIGHT((SUM(INDEX($N:$N,ROW()*6-10):INDEX($N:$N,ROW()*6-6))-16020),6)-RIGHT((SUM(INDEX($N:$N,ROW()*6-10):INDEX($N:$N,ROW()*6-6))-16020),3))/1000,3)</f>
        <v>-16.04</v>
      </c>
      <c r="I92" s="1">
        <f>ROUND((RIGHT((SUM(INDEX($N:$N,ROW()*6-10):INDEX($N:$N,ROW()*6-6))-16020),3)),3)</f>
        <v>20</v>
      </c>
      <c r="K92">
        <v>92</v>
      </c>
      <c r="L92">
        <f t="shared" si="3"/>
        <v>4</v>
      </c>
      <c r="M92" t="str">
        <f t="shared" si="2"/>
        <v>0</v>
      </c>
      <c r="N92">
        <f>IF(EXACT(M92,$A$1)=TRUE,0,IF(EXACT(M92,$A$2)=TRUE,1,IF(EXACT(M92,$A$3)=TRUE,2,IF(EXACT(M92,$A$4)=TRUE,3,IF(EXACT(M92,$A$5)=TRUE,4,IF(EXACT(M92,$A$6)=TRUE,5,IF(EXACT(M92,$A$7)=TRUE,6,IF(EXACT(M92,$A$8)=TRUE,7,IF(EXACT(M92,$A$9)=TRUE,8,IF(EXACT(M92,$A$10)=TRUE,9,IF(EXACT(M92,$A$11)=TRUE,10,IF(EXACT(M92,$A$12)=TRUE,11,IF(EXACT(M92,$A$13)=TRUE,12,IF(EXACT(M92,$A$14)=TRUE,13,IF(EXACT(M92,$A$15)=TRUE,14,IF(EXACT(M92,$A$16)=TRUE,15,IF(EXACT(M92,$A$17)=TRUE,16,IF(EXACT(M92,$A$18)=TRUE,17,IF(EXACT(M92,$A$19)=TRUE,18,IF(EXACT(M92,$A$20)=TRUE,19,IF(EXACT(M92,$A$21)=TRUE,20,IF(EXACT(M92,$A$22)=TRUE,21,IF(EXACT(M92,$A$23)=TRUE,22,IF(EXACT(M92,$A$24)=TRUE,23,IF(EXACT(M92,$A$25)=TRUE,24,IF(EXACT(M92,$A$26)=TRUE,25,IF(EXACT(M92,$A$27)=TRUE,26,IF(EXACT(M92,$A$28)=TRUE,27,IF(EXACT(M92,$A$29)=TRUE,28,IF(EXACT(M92,$A$30)=TRUE,29,IF(EXACT(M92,$A$31)=TRUE,30,IF(EXACT(M92,$A$32)=TRUE,31,IF(EXACT(M92,$A$33)=TRUE,32,IF(EXACT(M92,$A$34)=TRUE,33,IF(EXACT(M92,$A$35)=TRUE,34,IF(EXACT(M92,$A$36)=TRUE,35,IF(EXACT(M92,$A$37)=TRUE,36,IF(EXACT(M92,$A$38)=TRUE,37,IF(EXACT(M92,$A$39)=TRUE,38,IF(EXACT(M92,$A$40)=TRUE,39,IF(EXACT(M92,$A$41)=TRUE,40,IF(EXACT(M92,$A$42)=TRUE,41,IF(EXACT(M92,$A$43)=TRUE,42,IF(EXACT(M92,$A$44)=TRUE,43,IF(EXACT(M92,$A$45)=TRUE,44,IF(EXACT(M92,$A$46)=TRUE,45,IF(EXACT(M92,$A$47)=TRUE,46,IF(EXACT(M92,$A$48)=TRUE,47,IF(EXACT(M92,$A$49)=TRUE,48,IF(EXACT(M92,$A$50)=TRUE,49,IF(EXACT(M92,$A$51)=TRUE,50,IF(EXACT(M92,$A$52)=TRUE,51,IF(EXACT(M92,$A$53)=TRUE,52,IF(EXACT(M92,$A$54)=TRUE,53,IF(EXACT(M92,$A$55)=TRUE,54,IF(EXACT(M92,$A$56)=TRUE,55,IF(EXACT(M92,$A$57)=TRUE,56,IF(EXACT(M92,$A$58)=TRUE,57,IF(EXACT(M92,$A$59)=TRUE,58,IF(EXACT(M92,$A$60)=TRUE,59,IF(EXACT(M92,$A$61)=TRUE,60,IF(EXACT(M92,$A$62)=TRUE,61))))))))))))))))))))))))))))))))))))))))))))))))))))))))))))))*61^$L92</f>
        <v>0</v>
      </c>
      <c r="Y92" t="str" cm="1">
        <f t="array" ref="Y92">IF($F92="砲玉",MIN(($G92-Z:Z)^2+($H92-AA:AA)^2+($I92-AB:AB)^2)*X$8+MIN((($H$2-$H92)+AC:AC)^2+(($I$2-$I92)+AD:AD)^2)*X$10+1000*X$18,"")</f>
        <v/>
      </c>
      <c r="AF92" t="str" cm="1">
        <f t="array" ref="AF92">IF($F92="薙玉",MIN(($G92-AG:AG)^2+($H92-AH:AH)^2+($I92-AI:AI)^2)*AE$8+MIN((($H$2-$H92)+AJ:AJ)^2+(($I$2-$I92)+AK:AK)^2)*AE$10+1000*AE$18,"")</f>
        <v/>
      </c>
      <c r="AM92" t="str" cm="1">
        <f t="array" ref="AM92">IF($F92="壁玉",MIN(($G92-AN:AN)^2+($H92-AO:AO)^2+($I92-AP:AP)^2)*AL$8+MIN((($H$2-$H92)+AQ:AQ)^2+(($I$2-$I92)+AR:AR)^2)*AL$10+1000*AL$18,"")</f>
        <v/>
      </c>
      <c r="AT92" t="str" cm="1">
        <f t="array" ref="AT92">IF($F92="弩玉",MIN(($G92-AU:AU)^2+($H92-AV:AV)^2+($I92-AW:AW)^2)*AS$8+MIN((($H$2-$H92)+AX:AX)^2+(($I$2-$I92)+AY:AY)^2)*AS$10+1000*AS$18,"")</f>
        <v/>
      </c>
      <c r="BA92" t="str" cm="1">
        <f t="array" ref="BA92">IF($F92="ジェット",MIN(($G92-BB:BB)^2+($H92-BC:BC)^2+($I92-BD:BD)^2)*AZ$8+MIN((($H$2-$H92)+BE:BE)^2+(($I$2-$I92)+BF:BF)^2)*AZ$10+1000*AZ$18,"")</f>
        <v/>
      </c>
      <c r="BH92" t="str" cm="1">
        <f t="array" ref="BH92">IF($F92="導玉",MIN(($G92-BI:BI)^2+($H92-BJ:BJ)^2+($I92-BK:BK)^2)*BG$8+MIN((($H$2-$H92)+BL:BL)^2+(($I$2-$I92)+BM:BM)^2)*BG$10+1000*BG$18,"")</f>
        <v/>
      </c>
      <c r="BO92" t="str" cm="1">
        <f t="array" ref="BO92">IF($F92="木壁",MIN(($G92-BP:BP)^2+($H92-BQ:BQ)^2+($I92-BR:BR)^2)*BN$8+MIN((($H$2-$H92)+BS:BS)^2+(($I$2-$I92)+BT:BT)^2)*BN$10+1000*BN$18,"")</f>
        <v/>
      </c>
      <c r="BV92" t="str" cm="1">
        <f t="array" ref="BV92">IF($F92="遠壁",MIN(($G92-BW:BW)^2+($H92-BX:BX)^2+($I92-BY:BY)^2)*BU$8+MIN((($H$2-$H92)+BZ:BZ)^2+(($I$2-$I92)+CA:CA)^2)*BU$10+1000*BU$18,"")</f>
        <v/>
      </c>
      <c r="CC92" t="str" cm="1">
        <f t="array" ref="CC92">IF($F92="魔玉",MIN(($G92-CD:CD)^2+($H92-CE:CE)^2+($I92-CF:CF)^2)*CB$8+MIN((($H$2-$H92)+CG:CG)^2+(($I$2-$I92)+CH:CH)^2)*CB$10+1000*CB$18,"")</f>
        <v/>
      </c>
      <c r="CJ92" t="str" cm="1">
        <f t="array" ref="CJ92">IF($F92="核玉",MIN(($G92-CK:CK)^2+($H92-CL:CL)^2+($I92-CM:CM)^2)*CI$8+MIN((($H$2-$H92)+CN:CN)^2+(($I$2-$I92)+CO:CO)^2)*CI$10+1000*CI$18,"")</f>
        <v/>
      </c>
      <c r="CQ92" t="str" cm="1">
        <f t="array" ref="CQ92">IF($F92="癒玉",MIN(($G92-CR:CR)^2+($H92-CS:CS)^2+($I92-CT:CT)^2)*CP$8+MIN((($H$2-$H92)+CU:CU)^2+(($I$2-$I92)+CV:CV)^2)*CP$10+1000*CP$18,"")</f>
        <v/>
      </c>
      <c r="CX92" t="str" cm="1">
        <f t="array" ref="CX92">IF($F92="盾玉",MIN(($G92-CY:CY)^2+($H92-CZ:CZ)^2+($I92-DA:DA)^2)*CW$8+MIN((($H$2-$H92)+DB:DB)^2+(($I$2-$I92)+DC:DC)^2)*CW$10+1000*CW$18,"")</f>
        <v/>
      </c>
      <c r="DE92" t="str" cm="1">
        <f t="array" ref="DE92">IF($F92="射玉",MIN(($G92-DF:DF)^2+($H92-DG:DG)^2+($I92-DH:DH)^2)*DD$8+MIN((($H$2-$H92)+DI:DI)^2+(($I$2-$I92)+DJ:DJ)^2)*DD$10+1000*DD$18,"")</f>
        <v/>
      </c>
      <c r="DL92" t="str" cm="1">
        <f t="array" ref="DL92">IF($F92="近壁",MIN(($G92-DM:DM)^2+($H92-DN:DN)^2+($I92-DO:DO)^2)*DK$8+MIN((($H$2-$H92)+DP:DP)^2+(($I$2-$I92)+DQ:DQ)^2)*DK$10+1000*DK$18,"")</f>
        <v/>
      </c>
      <c r="DS92" t="str" cm="1">
        <f t="array" ref="DS92">IF($F92="忍玉",MIN(($G92-DT:DT)^2+($H92-DU:DU)^2+($I92-DV:DV)^2)*DR$8+MIN((($H$2-$H92)+DW:DW)^2+(($I$2-$I92)+DX:DX)^2)*DR$10+1000*DR$18,"")</f>
        <v/>
      </c>
      <c r="DZ92" t="str" cm="1">
        <f t="array" ref="DZ92">IF($F92="界玉",MIN(($G92-EA:EA)^2+($H92-EB:EB)^2+($I92-EC:EC)^2)*DY$8+MIN((($H$2-$H92)+ED:ED)^2+(($I$2-$I92)+EE:EE)^2)*DY$10+1000*DY$18,"")</f>
        <v/>
      </c>
      <c r="EG92" t="str" cm="1">
        <f t="array" ref="EG92">IF($F92="戦玉",MIN(($G92-EH:EH)^2+($H92-EI:EI)^2+($I92-EJ:EJ)^2)*EF$8+MIN((($H$2-$H92)+EK:EK)^2+(($I$2-$I92)+EL:EL)^2)*EF$10+1000*EF$18,"")</f>
        <v/>
      </c>
      <c r="EN92" t="str" cm="1">
        <f t="array" ref="EN92">IF($F92="弓玉",MIN(($G92-EO:EO)^2+($H92-EP:EP)^2+($I92-EQ:EQ)^2)*EM$8+MIN((($H$2-$H92)+ER:ER)^2+(($I$2-$I92)+ES:ES)^2)*EM$10+1000*EM$18,"")</f>
        <v/>
      </c>
      <c r="EU92" t="str" cm="1">
        <f t="array" ref="EU92">IF($F92="散玉",MIN(($G92-EV:EV)^2+($H92-EW:EW)^2+($I92-EX:EX)^2)*ET$8+MIN((($H$2-$H92)+EY:EY)^2+(($I$2-$I92)+EZ:EZ)^2)*ET$10+1000*ET$18,"")</f>
        <v/>
      </c>
      <c r="FB92" t="str" cm="1">
        <f t="array" ref="FB92">IF($F92="的玉",MIN(($G92-FC:FC)^2+($H92-FD:FD)^2+($I92-FE:FE)^2)*FA$8+MIN((($H$2-$H92)+FF:FF)^2+(($I$2-$I92)+FG:FG)^2)*FA$10+1000*FA$18,"")</f>
        <v/>
      </c>
      <c r="FI92" t="str" cm="1">
        <f t="array" ref="FI92">IF($F92="撃玉",MIN(($G92-FJ:FJ)^2+($H92-FK:FK)^2+($I92-FL:FL)^2)*FH$8+MIN((($H$2-$H92)+FM:FM)^2+(($I$2-$I92)+FN:FN)^2)*FH$10+1000*FH$18,"")</f>
        <v/>
      </c>
      <c r="FP92" t="str" cm="1">
        <f t="array" ref="FP92">IF($F92="槍玉",MIN(($G92-FQ:FQ)^2+($H92-FR:FR)^2+($I92-FS:FS)^2)*FO$8+MIN((($H$2-$H92)+FT:FT)^2+(($I$2-$I92)+FU:FU)^2)*FO$10+1000*FO$18,"")</f>
        <v/>
      </c>
      <c r="FW92" t="str" cm="1">
        <f t="array" ref="FW92">IF($F92="査玉",MIN(($G92-FX:FX)^2+($H92-FY:FY)^2+($I92-FZ:FZ)^2)*FV$8+MIN((($H$2-$H92)+GA:GA)^2+(($I$2-$I92)+GB:GB)^2)*FV$10+1000*FV$18,"")</f>
        <v/>
      </c>
      <c r="GD92" t="str" cm="1">
        <f t="array" ref="GD92">IF($F92="タゲ壁",MIN(($G92-GE:GE)^2+($H92-GF:GF)^2+($I92-GG:GG)^2)*GC$8+MIN((($H$2-$H92)+GH:GH)^2+(($I$2-$I92)+GI:GI)^2)*GC$10+1000*GC$18,"")</f>
        <v/>
      </c>
      <c r="GK92" t="str" cm="1">
        <f t="array" ref="GK92">IF($F92="迎玉",MIN(($G92-GL:GL)^2+($H92-GM:GM)^2+($I92-GN:GN)^2)*GJ$8+MIN((($H$2-$H92)+GO:GO)^2+(($I$2-$I92)+GP:GP)^2)*GJ$10+1000*GJ$18,"")</f>
        <v/>
      </c>
      <c r="GR92" t="str" cm="1">
        <f t="array" ref="GR92">IF($F92="紙壁",MIN(($G92-GS:GS)^2+($H92-GT:GT)^2+($I92-GU:GU)^2)*GQ$8+MIN((($H$2-$H92)+GV:GV)^2+(($I$2-$I92)+GW:GW)^2)*GQ$10+1000*GQ$18,"")</f>
        <v/>
      </c>
      <c r="GY92" t="str" cm="1">
        <f t="array" ref="GY92">IF($F92="聖玉",MIN(($G92-GZ:GZ)^2+($H92-HA:HA)^2+($I92-HB:HB)^2)*GX$8+MIN((($H$2-$H92)+HC:HC)^2+(($I$2-$I92)+HD:HD)^2)*GX$10+1000*GX$18,"")</f>
        <v/>
      </c>
      <c r="HF92" t="str" cm="1">
        <f t="array" ref="HF92">IF($F92="ターボ",MIN(($G92-HG:HG)^2+($H92-HH:HH)^2+($I92-HI:HI)^2)*HE$8+MIN((($H$2-$H92)+HJ:HJ)^2+(($I$2-$I92)+HK:HK)^2)*HE$10+10000,"")</f>
        <v/>
      </c>
      <c r="HM92" t="str" cm="1">
        <f t="array" ref="HM92">IF($F92="采玉",MIN(($G92-HN:HN)^2+($H92-HO:HO)^2+($I92-HP:HP)^2)*HL$8+MIN((($H$2-$H92)+HQ:HQ)^2+(($I$2-$I92)+HR:HR)^2)*HL$10+1000*HL$18,"")</f>
        <v/>
      </c>
      <c r="HT92" t="str" cm="1">
        <f t="array" ref="HT92">IF($F92="繕玉",MIN(($G92-HU:HU)^2+($H92-HV:HV)^2+($I92-HW:HW)^2)*HS$8+MIN((($H$2-$H92)+HX:HX)^2+(($I$2-$I92)+HY:HY)^2)*HS$10+1000*HS$18,"")</f>
        <v/>
      </c>
      <c r="IA92" t="str" cm="1">
        <f t="array" ref="IA92">IF($F92="贄玉",MIN(($G92-IB:IB)^2+($H92-IC:IC)^2+($I92-ID:ID)^2)*HZ$8+MIN((($H$2-$H92)+IE:IE)^2+(($I$2-$I92)+IF:IF)^2)*HZ$10+1000*HZ$18,"")</f>
        <v/>
      </c>
      <c r="IH92" t="str" cm="1">
        <f t="array" ref="IH92">IF($F92="弾玉",MIN(($G92-II:II)^2+($H92-IJ:IJ)^2+($I92-IK:IK)^2)*IG$8+MIN((($H$2-$H92)+IL:IL)^2+(($I$2-$I92)+IM:IM)^2)*IG$10+1000*IG$18,"")</f>
        <v/>
      </c>
      <c r="IO92" t="str" cm="1">
        <f t="array" ref="IO92">IF($F92="石壁",MIN(($G92-IP:IP)^2+($H92-IQ:IQ)^2+($I92-IR:IR)^2)*IN$8+MIN((($H$2-$H92)+IS:IS)^2+(($I$2-$I92)+IT:IT)^2)*IN$10+1000*IN$18,"")</f>
        <v/>
      </c>
    </row>
    <row r="93" spans="6:249" x14ac:dyDescent="0.55000000000000004">
      <c r="F93" s="1" t="b" cm="1">
        <f t="array" ref="F93">INDEX(N:N,ROW()*6-11)</f>
        <v>0</v>
      </c>
      <c r="G93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93" s="1">
        <f>ROUND((RIGHT((SUM(INDEX($N:$N,ROW()*6-10):INDEX($N:$N,ROW()*6-6))-16020),6)-RIGHT((SUM(INDEX($N:$N,ROW()*6-10):INDEX($N:$N,ROW()*6-6))-16020),3))/1000,3)</f>
        <v>-16.04</v>
      </c>
      <c r="I93" s="1">
        <f>ROUND((RIGHT((SUM(INDEX($N:$N,ROW()*6-10):INDEX($N:$N,ROW()*6-6))-16020),3)),3)</f>
        <v>20</v>
      </c>
      <c r="K93">
        <v>93</v>
      </c>
      <c r="L93">
        <f t="shared" si="3"/>
        <v>3</v>
      </c>
      <c r="M93" t="str">
        <f t="shared" si="2"/>
        <v>1</v>
      </c>
      <c r="N93">
        <f>IF(EXACT(M93,$A$1)=TRUE,0,IF(EXACT(M93,$A$2)=TRUE,1,IF(EXACT(M93,$A$3)=TRUE,2,IF(EXACT(M93,$A$4)=TRUE,3,IF(EXACT(M93,$A$5)=TRUE,4,IF(EXACT(M93,$A$6)=TRUE,5,IF(EXACT(M93,$A$7)=TRUE,6,IF(EXACT(M93,$A$8)=TRUE,7,IF(EXACT(M93,$A$9)=TRUE,8,IF(EXACT(M93,$A$10)=TRUE,9,IF(EXACT(M93,$A$11)=TRUE,10,IF(EXACT(M93,$A$12)=TRUE,11,IF(EXACT(M93,$A$13)=TRUE,12,IF(EXACT(M93,$A$14)=TRUE,13,IF(EXACT(M93,$A$15)=TRUE,14,IF(EXACT(M93,$A$16)=TRUE,15,IF(EXACT(M93,$A$17)=TRUE,16,IF(EXACT(M93,$A$18)=TRUE,17,IF(EXACT(M93,$A$19)=TRUE,18,IF(EXACT(M93,$A$20)=TRUE,19,IF(EXACT(M93,$A$21)=TRUE,20,IF(EXACT(M93,$A$22)=TRUE,21,IF(EXACT(M93,$A$23)=TRUE,22,IF(EXACT(M93,$A$24)=TRUE,23,IF(EXACT(M93,$A$25)=TRUE,24,IF(EXACT(M93,$A$26)=TRUE,25,IF(EXACT(M93,$A$27)=TRUE,26,IF(EXACT(M93,$A$28)=TRUE,27,IF(EXACT(M93,$A$29)=TRUE,28,IF(EXACT(M93,$A$30)=TRUE,29,IF(EXACT(M93,$A$31)=TRUE,30,IF(EXACT(M93,$A$32)=TRUE,31,IF(EXACT(M93,$A$33)=TRUE,32,IF(EXACT(M93,$A$34)=TRUE,33,IF(EXACT(M93,$A$35)=TRUE,34,IF(EXACT(M93,$A$36)=TRUE,35,IF(EXACT(M93,$A$37)=TRUE,36,IF(EXACT(M93,$A$38)=TRUE,37,IF(EXACT(M93,$A$39)=TRUE,38,IF(EXACT(M93,$A$40)=TRUE,39,IF(EXACT(M93,$A$41)=TRUE,40,IF(EXACT(M93,$A$42)=TRUE,41,IF(EXACT(M93,$A$43)=TRUE,42,IF(EXACT(M93,$A$44)=TRUE,43,IF(EXACT(M93,$A$45)=TRUE,44,IF(EXACT(M93,$A$46)=TRUE,45,IF(EXACT(M93,$A$47)=TRUE,46,IF(EXACT(M93,$A$48)=TRUE,47,IF(EXACT(M93,$A$49)=TRUE,48,IF(EXACT(M93,$A$50)=TRUE,49,IF(EXACT(M93,$A$51)=TRUE,50,IF(EXACT(M93,$A$52)=TRUE,51,IF(EXACT(M93,$A$53)=TRUE,52,IF(EXACT(M93,$A$54)=TRUE,53,IF(EXACT(M93,$A$55)=TRUE,54,IF(EXACT(M93,$A$56)=TRUE,55,IF(EXACT(M93,$A$57)=TRUE,56,IF(EXACT(M93,$A$58)=TRUE,57,IF(EXACT(M93,$A$59)=TRUE,58,IF(EXACT(M93,$A$60)=TRUE,59,IF(EXACT(M93,$A$61)=TRUE,60,IF(EXACT(M93,$A$62)=TRUE,61))))))))))))))))))))))))))))))))))))))))))))))))))))))))))))))*61^$L93</f>
        <v>226981</v>
      </c>
      <c r="Y93" t="str" cm="1">
        <f t="array" ref="Y93">IF($F93="砲玉",MIN(($G93-Z:Z)^2+($H93-AA:AA)^2+($I93-AB:AB)^2)*X$8+MIN((($H$2-$H93)+AC:AC)^2+(($I$2-$I93)+AD:AD)^2)*X$10+1000*X$18,"")</f>
        <v/>
      </c>
      <c r="AF93" t="str" cm="1">
        <f t="array" ref="AF93">IF($F93="薙玉",MIN(($G93-AG:AG)^2+($H93-AH:AH)^2+($I93-AI:AI)^2)*AE$8+MIN((($H$2-$H93)+AJ:AJ)^2+(($I$2-$I93)+AK:AK)^2)*AE$10+1000*AE$18,"")</f>
        <v/>
      </c>
      <c r="AM93" t="str" cm="1">
        <f t="array" ref="AM93">IF($F93="壁玉",MIN(($G93-AN:AN)^2+($H93-AO:AO)^2+($I93-AP:AP)^2)*AL$8+MIN((($H$2-$H93)+AQ:AQ)^2+(($I$2-$I93)+AR:AR)^2)*AL$10+1000*AL$18,"")</f>
        <v/>
      </c>
      <c r="AT93" t="str" cm="1">
        <f t="array" ref="AT93">IF($F93="弩玉",MIN(($G93-AU:AU)^2+($H93-AV:AV)^2+($I93-AW:AW)^2)*AS$8+MIN((($H$2-$H93)+AX:AX)^2+(($I$2-$I93)+AY:AY)^2)*AS$10+1000*AS$18,"")</f>
        <v/>
      </c>
      <c r="BA93" t="str" cm="1">
        <f t="array" ref="BA93">IF($F93="ジェット",MIN(($G93-BB:BB)^2+($H93-BC:BC)^2+($I93-BD:BD)^2)*AZ$8+MIN((($H$2-$H93)+BE:BE)^2+(($I$2-$I93)+BF:BF)^2)*AZ$10+1000*AZ$18,"")</f>
        <v/>
      </c>
      <c r="BH93" t="str" cm="1">
        <f t="array" ref="BH93">IF($F93="導玉",MIN(($G93-BI:BI)^2+($H93-BJ:BJ)^2+($I93-BK:BK)^2)*BG$8+MIN((($H$2-$H93)+BL:BL)^2+(($I$2-$I93)+BM:BM)^2)*BG$10+1000*BG$18,"")</f>
        <v/>
      </c>
      <c r="BO93" t="str" cm="1">
        <f t="array" ref="BO93">IF($F93="木壁",MIN(($G93-BP:BP)^2+($H93-BQ:BQ)^2+($I93-BR:BR)^2)*BN$8+MIN((($H$2-$H93)+BS:BS)^2+(($I$2-$I93)+BT:BT)^2)*BN$10+1000*BN$18,"")</f>
        <v/>
      </c>
      <c r="BV93" t="str" cm="1">
        <f t="array" ref="BV93">IF($F93="遠壁",MIN(($G93-BW:BW)^2+($H93-BX:BX)^2+($I93-BY:BY)^2)*BU$8+MIN((($H$2-$H93)+BZ:BZ)^2+(($I$2-$I93)+CA:CA)^2)*BU$10+1000*BU$18,"")</f>
        <v/>
      </c>
      <c r="CC93" t="str" cm="1">
        <f t="array" ref="CC93">IF($F93="魔玉",MIN(($G93-CD:CD)^2+($H93-CE:CE)^2+($I93-CF:CF)^2)*CB$8+MIN((($H$2-$H93)+CG:CG)^2+(($I$2-$I93)+CH:CH)^2)*CB$10+1000*CB$18,"")</f>
        <v/>
      </c>
      <c r="CJ93" t="str" cm="1">
        <f t="array" ref="CJ93">IF($F93="核玉",MIN(($G93-CK:CK)^2+($H93-CL:CL)^2+($I93-CM:CM)^2)*CI$8+MIN((($H$2-$H93)+CN:CN)^2+(($I$2-$I93)+CO:CO)^2)*CI$10+1000*CI$18,"")</f>
        <v/>
      </c>
      <c r="CQ93" t="str" cm="1">
        <f t="array" ref="CQ93">IF($F93="癒玉",MIN(($G93-CR:CR)^2+($H93-CS:CS)^2+($I93-CT:CT)^2)*CP$8+MIN((($H$2-$H93)+CU:CU)^2+(($I$2-$I93)+CV:CV)^2)*CP$10+1000*CP$18,"")</f>
        <v/>
      </c>
      <c r="CX93" t="str" cm="1">
        <f t="array" ref="CX93">IF($F93="盾玉",MIN(($G93-CY:CY)^2+($H93-CZ:CZ)^2+($I93-DA:DA)^2)*CW$8+MIN((($H$2-$H93)+DB:DB)^2+(($I$2-$I93)+DC:DC)^2)*CW$10+1000*CW$18,"")</f>
        <v/>
      </c>
      <c r="DE93" t="str" cm="1">
        <f t="array" ref="DE93">IF($F93="射玉",MIN(($G93-DF:DF)^2+($H93-DG:DG)^2+($I93-DH:DH)^2)*DD$8+MIN((($H$2-$H93)+DI:DI)^2+(($I$2-$I93)+DJ:DJ)^2)*DD$10+1000*DD$18,"")</f>
        <v/>
      </c>
      <c r="DL93" t="str" cm="1">
        <f t="array" ref="DL93">IF($F93="近壁",MIN(($G93-DM:DM)^2+($H93-DN:DN)^2+($I93-DO:DO)^2)*DK$8+MIN((($H$2-$H93)+DP:DP)^2+(($I$2-$I93)+DQ:DQ)^2)*DK$10+1000*DK$18,"")</f>
        <v/>
      </c>
      <c r="DS93" t="str" cm="1">
        <f t="array" ref="DS93">IF($F93="忍玉",MIN(($G93-DT:DT)^2+($H93-DU:DU)^2+($I93-DV:DV)^2)*DR$8+MIN((($H$2-$H93)+DW:DW)^2+(($I$2-$I93)+DX:DX)^2)*DR$10+1000*DR$18,"")</f>
        <v/>
      </c>
      <c r="DZ93" t="str" cm="1">
        <f t="array" ref="DZ93">IF($F93="界玉",MIN(($G93-EA:EA)^2+($H93-EB:EB)^2+($I93-EC:EC)^2)*DY$8+MIN((($H$2-$H93)+ED:ED)^2+(($I$2-$I93)+EE:EE)^2)*DY$10+1000*DY$18,"")</f>
        <v/>
      </c>
      <c r="EG93" t="str" cm="1">
        <f t="array" ref="EG93">IF($F93="戦玉",MIN(($G93-EH:EH)^2+($H93-EI:EI)^2+($I93-EJ:EJ)^2)*EF$8+MIN((($H$2-$H93)+EK:EK)^2+(($I$2-$I93)+EL:EL)^2)*EF$10+1000*EF$18,"")</f>
        <v/>
      </c>
      <c r="EN93" t="str" cm="1">
        <f t="array" ref="EN93">IF($F93="弓玉",MIN(($G93-EO:EO)^2+($H93-EP:EP)^2+($I93-EQ:EQ)^2)*EM$8+MIN((($H$2-$H93)+ER:ER)^2+(($I$2-$I93)+ES:ES)^2)*EM$10+1000*EM$18,"")</f>
        <v/>
      </c>
      <c r="EU93" t="str" cm="1">
        <f t="array" ref="EU93">IF($F93="散玉",MIN(($G93-EV:EV)^2+($H93-EW:EW)^2+($I93-EX:EX)^2)*ET$8+MIN((($H$2-$H93)+EY:EY)^2+(($I$2-$I93)+EZ:EZ)^2)*ET$10+1000*ET$18,"")</f>
        <v/>
      </c>
      <c r="FB93" t="str" cm="1">
        <f t="array" ref="FB93">IF($F93="的玉",MIN(($G93-FC:FC)^2+($H93-FD:FD)^2+($I93-FE:FE)^2)*FA$8+MIN((($H$2-$H93)+FF:FF)^2+(($I$2-$I93)+FG:FG)^2)*FA$10+1000*FA$18,"")</f>
        <v/>
      </c>
      <c r="FI93" t="str" cm="1">
        <f t="array" ref="FI93">IF($F93="撃玉",MIN(($G93-FJ:FJ)^2+($H93-FK:FK)^2+($I93-FL:FL)^2)*FH$8+MIN((($H$2-$H93)+FM:FM)^2+(($I$2-$I93)+FN:FN)^2)*FH$10+1000*FH$18,"")</f>
        <v/>
      </c>
      <c r="FP93" t="str" cm="1">
        <f t="array" ref="FP93">IF($F93="槍玉",MIN(($G93-FQ:FQ)^2+($H93-FR:FR)^2+($I93-FS:FS)^2)*FO$8+MIN((($H$2-$H93)+FT:FT)^2+(($I$2-$I93)+FU:FU)^2)*FO$10+1000*FO$18,"")</f>
        <v/>
      </c>
      <c r="FW93" t="str" cm="1">
        <f t="array" ref="FW93">IF($F93="査玉",MIN(($G93-FX:FX)^2+($H93-FY:FY)^2+($I93-FZ:FZ)^2)*FV$8+MIN((($H$2-$H93)+GA:GA)^2+(($I$2-$I93)+GB:GB)^2)*FV$10+1000*FV$18,"")</f>
        <v/>
      </c>
      <c r="GD93" t="str" cm="1">
        <f t="array" ref="GD93">IF($F93="タゲ壁",MIN(($G93-GE:GE)^2+($H93-GF:GF)^2+($I93-GG:GG)^2)*GC$8+MIN((($H$2-$H93)+GH:GH)^2+(($I$2-$I93)+GI:GI)^2)*GC$10+1000*GC$18,"")</f>
        <v/>
      </c>
      <c r="GK93" t="str" cm="1">
        <f t="array" ref="GK93">IF($F93="迎玉",MIN(($G93-GL:GL)^2+($H93-GM:GM)^2+($I93-GN:GN)^2)*GJ$8+MIN((($H$2-$H93)+GO:GO)^2+(($I$2-$I93)+GP:GP)^2)*GJ$10+1000*GJ$18,"")</f>
        <v/>
      </c>
      <c r="GR93" t="str" cm="1">
        <f t="array" ref="GR93">IF($F93="紙壁",MIN(($G93-GS:GS)^2+($H93-GT:GT)^2+($I93-GU:GU)^2)*GQ$8+MIN((($H$2-$H93)+GV:GV)^2+(($I$2-$I93)+GW:GW)^2)*GQ$10+1000*GQ$18,"")</f>
        <v/>
      </c>
      <c r="GY93" t="str" cm="1">
        <f t="array" ref="GY93">IF($F93="聖玉",MIN(($G93-GZ:GZ)^2+($H93-HA:HA)^2+($I93-HB:HB)^2)*GX$8+MIN((($H$2-$H93)+HC:HC)^2+(($I$2-$I93)+HD:HD)^2)*GX$10+1000*GX$18,"")</f>
        <v/>
      </c>
      <c r="HF93" t="str" cm="1">
        <f t="array" ref="HF93">IF($F93="ターボ",MIN(($G93-HG:HG)^2+($H93-HH:HH)^2+($I93-HI:HI)^2)*HE$8+MIN((($H$2-$H93)+HJ:HJ)^2+(($I$2-$I93)+HK:HK)^2)*HE$10+10000,"")</f>
        <v/>
      </c>
      <c r="HM93" t="str" cm="1">
        <f t="array" ref="HM93">IF($F93="采玉",MIN(($G93-HN:HN)^2+($H93-HO:HO)^2+($I93-HP:HP)^2)*HL$8+MIN((($H$2-$H93)+HQ:HQ)^2+(($I$2-$I93)+HR:HR)^2)*HL$10+1000*HL$18,"")</f>
        <v/>
      </c>
      <c r="HT93" t="str" cm="1">
        <f t="array" ref="HT93">IF($F93="繕玉",MIN(($G93-HU:HU)^2+($H93-HV:HV)^2+($I93-HW:HW)^2)*HS$8+MIN((($H$2-$H93)+HX:HX)^2+(($I$2-$I93)+HY:HY)^2)*HS$10+1000*HS$18,"")</f>
        <v/>
      </c>
      <c r="IA93" t="str" cm="1">
        <f t="array" ref="IA93">IF($F93="贄玉",MIN(($G93-IB:IB)^2+($H93-IC:IC)^2+($I93-ID:ID)^2)*HZ$8+MIN((($H$2-$H93)+IE:IE)^2+(($I$2-$I93)+IF:IF)^2)*HZ$10+1000*HZ$18,"")</f>
        <v/>
      </c>
      <c r="IH93" t="str" cm="1">
        <f t="array" ref="IH93">IF($F93="弾玉",MIN(($G93-II:II)^2+($H93-IJ:IJ)^2+($I93-IK:IK)^2)*IG$8+MIN((($H$2-$H93)+IL:IL)^2+(($I$2-$I93)+IM:IM)^2)*IG$10+1000*IG$18,"")</f>
        <v/>
      </c>
      <c r="IO93" t="str" cm="1">
        <f t="array" ref="IO93">IF($F93="石壁",MIN(($G93-IP:IP)^2+($H93-IQ:IQ)^2+($I93-IR:IR)^2)*IN$8+MIN((($H$2-$H93)+IS:IS)^2+(($I$2-$I93)+IT:IT)^2)*IN$10+1000*IN$18,"")</f>
        <v/>
      </c>
    </row>
    <row r="94" spans="6:249" x14ac:dyDescent="0.55000000000000004">
      <c r="F94" s="1" t="b" cm="1">
        <f t="array" ref="F94">INDEX(N:N,ROW()*6-11)</f>
        <v>0</v>
      </c>
      <c r="G94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94" s="1">
        <f>ROUND((RIGHT((SUM(INDEX($N:$N,ROW()*6-10):INDEX($N:$N,ROW()*6-6))-16020),6)-RIGHT((SUM(INDEX($N:$N,ROW()*6-10):INDEX($N:$N,ROW()*6-6))-16020),3))/1000,3)</f>
        <v>-16.04</v>
      </c>
      <c r="I94" s="1">
        <f>ROUND((RIGHT((SUM(INDEX($N:$N,ROW()*6-10):INDEX($N:$N,ROW()*6-6))-16020),3)),3)</f>
        <v>20</v>
      </c>
      <c r="K94">
        <v>94</v>
      </c>
      <c r="L94">
        <f t="shared" si="3"/>
        <v>2</v>
      </c>
      <c r="M94" t="str">
        <f t="shared" si="2"/>
        <v>A</v>
      </c>
      <c r="N94">
        <f>IF(EXACT(M94,$A$1)=TRUE,0,IF(EXACT(M94,$A$2)=TRUE,1,IF(EXACT(M94,$A$3)=TRUE,2,IF(EXACT(M94,$A$4)=TRUE,3,IF(EXACT(M94,$A$5)=TRUE,4,IF(EXACT(M94,$A$6)=TRUE,5,IF(EXACT(M94,$A$7)=TRUE,6,IF(EXACT(M94,$A$8)=TRUE,7,IF(EXACT(M94,$A$9)=TRUE,8,IF(EXACT(M94,$A$10)=TRUE,9,IF(EXACT(M94,$A$11)=TRUE,10,IF(EXACT(M94,$A$12)=TRUE,11,IF(EXACT(M94,$A$13)=TRUE,12,IF(EXACT(M94,$A$14)=TRUE,13,IF(EXACT(M94,$A$15)=TRUE,14,IF(EXACT(M94,$A$16)=TRUE,15,IF(EXACT(M94,$A$17)=TRUE,16,IF(EXACT(M94,$A$18)=TRUE,17,IF(EXACT(M94,$A$19)=TRUE,18,IF(EXACT(M94,$A$20)=TRUE,19,IF(EXACT(M94,$A$21)=TRUE,20,IF(EXACT(M94,$A$22)=TRUE,21,IF(EXACT(M94,$A$23)=TRUE,22,IF(EXACT(M94,$A$24)=TRUE,23,IF(EXACT(M94,$A$25)=TRUE,24,IF(EXACT(M94,$A$26)=TRUE,25,IF(EXACT(M94,$A$27)=TRUE,26,IF(EXACT(M94,$A$28)=TRUE,27,IF(EXACT(M94,$A$29)=TRUE,28,IF(EXACT(M94,$A$30)=TRUE,29,IF(EXACT(M94,$A$31)=TRUE,30,IF(EXACT(M94,$A$32)=TRUE,31,IF(EXACT(M94,$A$33)=TRUE,32,IF(EXACT(M94,$A$34)=TRUE,33,IF(EXACT(M94,$A$35)=TRUE,34,IF(EXACT(M94,$A$36)=TRUE,35,IF(EXACT(M94,$A$37)=TRUE,36,IF(EXACT(M94,$A$38)=TRUE,37,IF(EXACT(M94,$A$39)=TRUE,38,IF(EXACT(M94,$A$40)=TRUE,39,IF(EXACT(M94,$A$41)=TRUE,40,IF(EXACT(M94,$A$42)=TRUE,41,IF(EXACT(M94,$A$43)=TRUE,42,IF(EXACT(M94,$A$44)=TRUE,43,IF(EXACT(M94,$A$45)=TRUE,44,IF(EXACT(M94,$A$46)=TRUE,45,IF(EXACT(M94,$A$47)=TRUE,46,IF(EXACT(M94,$A$48)=TRUE,47,IF(EXACT(M94,$A$49)=TRUE,48,IF(EXACT(M94,$A$50)=TRUE,49,IF(EXACT(M94,$A$51)=TRUE,50,IF(EXACT(M94,$A$52)=TRUE,51,IF(EXACT(M94,$A$53)=TRUE,52,IF(EXACT(M94,$A$54)=TRUE,53,IF(EXACT(M94,$A$55)=TRUE,54,IF(EXACT(M94,$A$56)=TRUE,55,IF(EXACT(M94,$A$57)=TRUE,56,IF(EXACT(M94,$A$58)=TRUE,57,IF(EXACT(M94,$A$59)=TRUE,58,IF(EXACT(M94,$A$60)=TRUE,59,IF(EXACT(M94,$A$61)=TRUE,60,IF(EXACT(M94,$A$62)=TRUE,61))))))))))))))))))))))))))))))))))))))))))))))))))))))))))))))*61^$L94</f>
        <v>133956</v>
      </c>
      <c r="Y94" t="str" cm="1">
        <f t="array" ref="Y94">IF($F94="砲玉",MIN(($G94-Z:Z)^2+($H94-AA:AA)^2+($I94-AB:AB)^2)*X$8+MIN((($H$2-$H94)+AC:AC)^2+(($I$2-$I94)+AD:AD)^2)*X$10+1000*X$18,"")</f>
        <v/>
      </c>
      <c r="AF94" t="str" cm="1">
        <f t="array" ref="AF94">IF($F94="薙玉",MIN(($G94-AG:AG)^2+($H94-AH:AH)^2+($I94-AI:AI)^2)*AE$8+MIN((($H$2-$H94)+AJ:AJ)^2+(($I$2-$I94)+AK:AK)^2)*AE$10+1000*AE$18,"")</f>
        <v/>
      </c>
      <c r="AM94" t="str" cm="1">
        <f t="array" ref="AM94">IF($F94="壁玉",MIN(($G94-AN:AN)^2+($H94-AO:AO)^2+($I94-AP:AP)^2)*AL$8+MIN((($H$2-$H94)+AQ:AQ)^2+(($I$2-$I94)+AR:AR)^2)*AL$10+1000*AL$18,"")</f>
        <v/>
      </c>
      <c r="AT94" t="str" cm="1">
        <f t="array" ref="AT94">IF($F94="弩玉",MIN(($G94-AU:AU)^2+($H94-AV:AV)^2+($I94-AW:AW)^2)*AS$8+MIN((($H$2-$H94)+AX:AX)^2+(($I$2-$I94)+AY:AY)^2)*AS$10+1000*AS$18,"")</f>
        <v/>
      </c>
      <c r="BA94" t="str" cm="1">
        <f t="array" ref="BA94">IF($F94="ジェット",MIN(($G94-BB:BB)^2+($H94-BC:BC)^2+($I94-BD:BD)^2)*AZ$8+MIN((($H$2-$H94)+BE:BE)^2+(($I$2-$I94)+BF:BF)^2)*AZ$10+1000*AZ$18,"")</f>
        <v/>
      </c>
      <c r="BH94" t="str" cm="1">
        <f t="array" ref="BH94">IF($F94="導玉",MIN(($G94-BI:BI)^2+($H94-BJ:BJ)^2+($I94-BK:BK)^2)*BG$8+MIN((($H$2-$H94)+BL:BL)^2+(($I$2-$I94)+BM:BM)^2)*BG$10+1000*BG$18,"")</f>
        <v/>
      </c>
      <c r="BO94" t="str" cm="1">
        <f t="array" ref="BO94">IF($F94="木壁",MIN(($G94-BP:BP)^2+($H94-BQ:BQ)^2+($I94-BR:BR)^2)*BN$8+MIN((($H$2-$H94)+BS:BS)^2+(($I$2-$I94)+BT:BT)^2)*BN$10+1000*BN$18,"")</f>
        <v/>
      </c>
      <c r="BV94" t="str" cm="1">
        <f t="array" ref="BV94">IF($F94="遠壁",MIN(($G94-BW:BW)^2+($H94-BX:BX)^2+($I94-BY:BY)^2)*BU$8+MIN((($H$2-$H94)+BZ:BZ)^2+(($I$2-$I94)+CA:CA)^2)*BU$10+1000*BU$18,"")</f>
        <v/>
      </c>
      <c r="CC94" t="str" cm="1">
        <f t="array" ref="CC94">IF($F94="魔玉",MIN(($G94-CD:CD)^2+($H94-CE:CE)^2+($I94-CF:CF)^2)*CB$8+MIN((($H$2-$H94)+CG:CG)^2+(($I$2-$I94)+CH:CH)^2)*CB$10+1000*CB$18,"")</f>
        <v/>
      </c>
      <c r="CJ94" t="str" cm="1">
        <f t="array" ref="CJ94">IF($F94="核玉",MIN(($G94-CK:CK)^2+($H94-CL:CL)^2+($I94-CM:CM)^2)*CI$8+MIN((($H$2-$H94)+CN:CN)^2+(($I$2-$I94)+CO:CO)^2)*CI$10+1000*CI$18,"")</f>
        <v/>
      </c>
      <c r="CQ94" t="str" cm="1">
        <f t="array" ref="CQ94">IF($F94="癒玉",MIN(($G94-CR:CR)^2+($H94-CS:CS)^2+($I94-CT:CT)^2)*CP$8+MIN((($H$2-$H94)+CU:CU)^2+(($I$2-$I94)+CV:CV)^2)*CP$10+1000*CP$18,"")</f>
        <v/>
      </c>
      <c r="CX94" t="str" cm="1">
        <f t="array" ref="CX94">IF($F94="盾玉",MIN(($G94-CY:CY)^2+($H94-CZ:CZ)^2+($I94-DA:DA)^2)*CW$8+MIN((($H$2-$H94)+DB:DB)^2+(($I$2-$I94)+DC:DC)^2)*CW$10+1000*CW$18,"")</f>
        <v/>
      </c>
      <c r="DE94" t="str" cm="1">
        <f t="array" ref="DE94">IF($F94="射玉",MIN(($G94-DF:DF)^2+($H94-DG:DG)^2+($I94-DH:DH)^2)*DD$8+MIN((($H$2-$H94)+DI:DI)^2+(($I$2-$I94)+DJ:DJ)^2)*DD$10+1000*DD$18,"")</f>
        <v/>
      </c>
      <c r="DL94" t="str" cm="1">
        <f t="array" ref="DL94">IF($F94="近壁",MIN(($G94-DM:DM)^2+($H94-DN:DN)^2+($I94-DO:DO)^2)*DK$8+MIN((($H$2-$H94)+DP:DP)^2+(($I$2-$I94)+DQ:DQ)^2)*DK$10+1000*DK$18,"")</f>
        <v/>
      </c>
      <c r="DS94" t="str" cm="1">
        <f t="array" ref="DS94">IF($F94="忍玉",MIN(($G94-DT:DT)^2+($H94-DU:DU)^2+($I94-DV:DV)^2)*DR$8+MIN((($H$2-$H94)+DW:DW)^2+(($I$2-$I94)+DX:DX)^2)*DR$10+1000*DR$18,"")</f>
        <v/>
      </c>
      <c r="DZ94" t="str" cm="1">
        <f t="array" ref="DZ94">IF($F94="界玉",MIN(($G94-EA:EA)^2+($H94-EB:EB)^2+($I94-EC:EC)^2)*DY$8+MIN((($H$2-$H94)+ED:ED)^2+(($I$2-$I94)+EE:EE)^2)*DY$10+1000*DY$18,"")</f>
        <v/>
      </c>
      <c r="EG94" t="str" cm="1">
        <f t="array" ref="EG94">IF($F94="戦玉",MIN(($G94-EH:EH)^2+($H94-EI:EI)^2+($I94-EJ:EJ)^2)*EF$8+MIN((($H$2-$H94)+EK:EK)^2+(($I$2-$I94)+EL:EL)^2)*EF$10+1000*EF$18,"")</f>
        <v/>
      </c>
      <c r="EN94" t="str" cm="1">
        <f t="array" ref="EN94">IF($F94="弓玉",MIN(($G94-EO:EO)^2+($H94-EP:EP)^2+($I94-EQ:EQ)^2)*EM$8+MIN((($H$2-$H94)+ER:ER)^2+(($I$2-$I94)+ES:ES)^2)*EM$10+1000*EM$18,"")</f>
        <v/>
      </c>
      <c r="EU94" t="str" cm="1">
        <f t="array" ref="EU94">IF($F94="散玉",MIN(($G94-EV:EV)^2+($H94-EW:EW)^2+($I94-EX:EX)^2)*ET$8+MIN((($H$2-$H94)+EY:EY)^2+(($I$2-$I94)+EZ:EZ)^2)*ET$10+1000*ET$18,"")</f>
        <v/>
      </c>
      <c r="FB94" t="str" cm="1">
        <f t="array" ref="FB94">IF($F94="的玉",MIN(($G94-FC:FC)^2+($H94-FD:FD)^2+($I94-FE:FE)^2)*FA$8+MIN((($H$2-$H94)+FF:FF)^2+(($I$2-$I94)+FG:FG)^2)*FA$10+1000*FA$18,"")</f>
        <v/>
      </c>
      <c r="FI94" t="str" cm="1">
        <f t="array" ref="FI94">IF($F94="撃玉",MIN(($G94-FJ:FJ)^2+($H94-FK:FK)^2+($I94-FL:FL)^2)*FH$8+MIN((($H$2-$H94)+FM:FM)^2+(($I$2-$I94)+FN:FN)^2)*FH$10+1000*FH$18,"")</f>
        <v/>
      </c>
      <c r="FP94" t="str" cm="1">
        <f t="array" ref="FP94">IF($F94="槍玉",MIN(($G94-FQ:FQ)^2+($H94-FR:FR)^2+($I94-FS:FS)^2)*FO$8+MIN((($H$2-$H94)+FT:FT)^2+(($I$2-$I94)+FU:FU)^2)*FO$10+1000*FO$18,"")</f>
        <v/>
      </c>
      <c r="FW94" t="str" cm="1">
        <f t="array" ref="FW94">IF($F94="査玉",MIN(($G94-FX:FX)^2+($H94-FY:FY)^2+($I94-FZ:FZ)^2)*FV$8+MIN((($H$2-$H94)+GA:GA)^2+(($I$2-$I94)+GB:GB)^2)*FV$10+1000*FV$18,"")</f>
        <v/>
      </c>
      <c r="GD94" t="str" cm="1">
        <f t="array" ref="GD94">IF($F94="タゲ壁",MIN(($G94-GE:GE)^2+($H94-GF:GF)^2+($I94-GG:GG)^2)*GC$8+MIN((($H$2-$H94)+GH:GH)^2+(($I$2-$I94)+GI:GI)^2)*GC$10+1000*GC$18,"")</f>
        <v/>
      </c>
      <c r="GK94" t="str" cm="1">
        <f t="array" ref="GK94">IF($F94="迎玉",MIN(($G94-GL:GL)^2+($H94-GM:GM)^2+($I94-GN:GN)^2)*GJ$8+MIN((($H$2-$H94)+GO:GO)^2+(($I$2-$I94)+GP:GP)^2)*GJ$10+1000*GJ$18,"")</f>
        <v/>
      </c>
      <c r="GR94" t="str" cm="1">
        <f t="array" ref="GR94">IF($F94="紙壁",MIN(($G94-GS:GS)^2+($H94-GT:GT)^2+($I94-GU:GU)^2)*GQ$8+MIN((($H$2-$H94)+GV:GV)^2+(($I$2-$I94)+GW:GW)^2)*GQ$10+1000*GQ$18,"")</f>
        <v/>
      </c>
      <c r="GY94" t="str" cm="1">
        <f t="array" ref="GY94">IF($F94="聖玉",MIN(($G94-GZ:GZ)^2+($H94-HA:HA)^2+($I94-HB:HB)^2)*GX$8+MIN((($H$2-$H94)+HC:HC)^2+(($I$2-$I94)+HD:HD)^2)*GX$10+1000*GX$18,"")</f>
        <v/>
      </c>
      <c r="HF94" t="str" cm="1">
        <f t="array" ref="HF94">IF($F94="ターボ",MIN(($G94-HG:HG)^2+($H94-HH:HH)^2+($I94-HI:HI)^2)*HE$8+MIN((($H$2-$H94)+HJ:HJ)^2+(($I$2-$I94)+HK:HK)^2)*HE$10+10000,"")</f>
        <v/>
      </c>
      <c r="HM94" t="str" cm="1">
        <f t="array" ref="HM94">IF($F94="采玉",MIN(($G94-HN:HN)^2+($H94-HO:HO)^2+($I94-HP:HP)^2)*HL$8+MIN((($H$2-$H94)+HQ:HQ)^2+(($I$2-$I94)+HR:HR)^2)*HL$10+1000*HL$18,"")</f>
        <v/>
      </c>
      <c r="HT94" t="str" cm="1">
        <f t="array" ref="HT94">IF($F94="繕玉",MIN(($G94-HU:HU)^2+($H94-HV:HV)^2+($I94-HW:HW)^2)*HS$8+MIN((($H$2-$H94)+HX:HX)^2+(($I$2-$I94)+HY:HY)^2)*HS$10+1000*HS$18,"")</f>
        <v/>
      </c>
      <c r="IA94" t="str" cm="1">
        <f t="array" ref="IA94">IF($F94="贄玉",MIN(($G94-IB:IB)^2+($H94-IC:IC)^2+($I94-ID:ID)^2)*HZ$8+MIN((($H$2-$H94)+IE:IE)^2+(($I$2-$I94)+IF:IF)^2)*HZ$10+1000*HZ$18,"")</f>
        <v/>
      </c>
      <c r="IH94" t="str" cm="1">
        <f t="array" ref="IH94">IF($F94="弾玉",MIN(($G94-II:II)^2+($H94-IJ:IJ)^2+($I94-IK:IK)^2)*IG$8+MIN((($H$2-$H94)+IL:IL)^2+(($I$2-$I94)+IM:IM)^2)*IG$10+1000*IG$18,"")</f>
        <v/>
      </c>
      <c r="IO94" t="str" cm="1">
        <f t="array" ref="IO94">IF($F94="石壁",MIN(($G94-IP:IP)^2+($H94-IQ:IQ)^2+($I94-IR:IR)^2)*IN$8+MIN((($H$2-$H94)+IS:IS)^2+(($I$2-$I94)+IT:IT)^2)*IN$10+1000*IN$18,"")</f>
        <v/>
      </c>
    </row>
    <row r="95" spans="6:249" x14ac:dyDescent="0.55000000000000004">
      <c r="F95" s="1" t="b" cm="1">
        <f t="array" ref="F95">INDEX(N:N,ROW()*6-11)</f>
        <v>0</v>
      </c>
      <c r="G95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95" s="1">
        <f>ROUND((RIGHT((SUM(INDEX($N:$N,ROW()*6-10):INDEX($N:$N,ROW()*6-6))-16020),6)-RIGHT((SUM(INDEX($N:$N,ROW()*6-10):INDEX($N:$N,ROW()*6-6))-16020),3))/1000,3)</f>
        <v>-16.04</v>
      </c>
      <c r="I95" s="1">
        <f>ROUND((RIGHT((SUM(INDEX($N:$N,ROW()*6-10):INDEX($N:$N,ROW()*6-6))-16020),3)),3)</f>
        <v>20</v>
      </c>
      <c r="K95">
        <v>95</v>
      </c>
      <c r="L95">
        <f t="shared" si="3"/>
        <v>1</v>
      </c>
      <c r="M95" t="str">
        <f t="shared" si="2"/>
        <v>T</v>
      </c>
      <c r="N95">
        <f>IF(EXACT(M95,$A$1)=TRUE,0,IF(EXACT(M95,$A$2)=TRUE,1,IF(EXACT(M95,$A$3)=TRUE,2,IF(EXACT(M95,$A$4)=TRUE,3,IF(EXACT(M95,$A$5)=TRUE,4,IF(EXACT(M95,$A$6)=TRUE,5,IF(EXACT(M95,$A$7)=TRUE,6,IF(EXACT(M95,$A$8)=TRUE,7,IF(EXACT(M95,$A$9)=TRUE,8,IF(EXACT(M95,$A$10)=TRUE,9,IF(EXACT(M95,$A$11)=TRUE,10,IF(EXACT(M95,$A$12)=TRUE,11,IF(EXACT(M95,$A$13)=TRUE,12,IF(EXACT(M95,$A$14)=TRUE,13,IF(EXACT(M95,$A$15)=TRUE,14,IF(EXACT(M95,$A$16)=TRUE,15,IF(EXACT(M95,$A$17)=TRUE,16,IF(EXACT(M95,$A$18)=TRUE,17,IF(EXACT(M95,$A$19)=TRUE,18,IF(EXACT(M95,$A$20)=TRUE,19,IF(EXACT(M95,$A$21)=TRUE,20,IF(EXACT(M95,$A$22)=TRUE,21,IF(EXACT(M95,$A$23)=TRUE,22,IF(EXACT(M95,$A$24)=TRUE,23,IF(EXACT(M95,$A$25)=TRUE,24,IF(EXACT(M95,$A$26)=TRUE,25,IF(EXACT(M95,$A$27)=TRUE,26,IF(EXACT(M95,$A$28)=TRUE,27,IF(EXACT(M95,$A$29)=TRUE,28,IF(EXACT(M95,$A$30)=TRUE,29,IF(EXACT(M95,$A$31)=TRUE,30,IF(EXACT(M95,$A$32)=TRUE,31,IF(EXACT(M95,$A$33)=TRUE,32,IF(EXACT(M95,$A$34)=TRUE,33,IF(EXACT(M95,$A$35)=TRUE,34,IF(EXACT(M95,$A$36)=TRUE,35,IF(EXACT(M95,$A$37)=TRUE,36,IF(EXACT(M95,$A$38)=TRUE,37,IF(EXACT(M95,$A$39)=TRUE,38,IF(EXACT(M95,$A$40)=TRUE,39,IF(EXACT(M95,$A$41)=TRUE,40,IF(EXACT(M95,$A$42)=TRUE,41,IF(EXACT(M95,$A$43)=TRUE,42,IF(EXACT(M95,$A$44)=TRUE,43,IF(EXACT(M95,$A$45)=TRUE,44,IF(EXACT(M95,$A$46)=TRUE,45,IF(EXACT(M95,$A$47)=TRUE,46,IF(EXACT(M95,$A$48)=TRUE,47,IF(EXACT(M95,$A$49)=TRUE,48,IF(EXACT(M95,$A$50)=TRUE,49,IF(EXACT(M95,$A$51)=TRUE,50,IF(EXACT(M95,$A$52)=TRUE,51,IF(EXACT(M95,$A$53)=TRUE,52,IF(EXACT(M95,$A$54)=TRUE,53,IF(EXACT(M95,$A$55)=TRUE,54,IF(EXACT(M95,$A$56)=TRUE,55,IF(EXACT(M95,$A$57)=TRUE,56,IF(EXACT(M95,$A$58)=TRUE,57,IF(EXACT(M95,$A$59)=TRUE,58,IF(EXACT(M95,$A$60)=TRUE,59,IF(EXACT(M95,$A$61)=TRUE,60,IF(EXACT(M95,$A$62)=TRUE,61))))))))))))))))))))))))))))))))))))))))))))))))))))))))))))))*61^$L95</f>
        <v>3355</v>
      </c>
      <c r="Y95" t="str" cm="1">
        <f t="array" ref="Y95">IF($F95="砲玉",MIN(($G95-Z:Z)^2+($H95-AA:AA)^2+($I95-AB:AB)^2)*X$8+MIN((($H$2-$H95)+AC:AC)^2+(($I$2-$I95)+AD:AD)^2)*X$10+1000*X$18,"")</f>
        <v/>
      </c>
      <c r="AF95" t="str" cm="1">
        <f t="array" ref="AF95">IF($F95="薙玉",MIN(($G95-AG:AG)^2+($H95-AH:AH)^2+($I95-AI:AI)^2)*AE$8+MIN((($H$2-$H95)+AJ:AJ)^2+(($I$2-$I95)+AK:AK)^2)*AE$10+1000*AE$18,"")</f>
        <v/>
      </c>
      <c r="AM95" t="str" cm="1">
        <f t="array" ref="AM95">IF($F95="壁玉",MIN(($G95-AN:AN)^2+($H95-AO:AO)^2+($I95-AP:AP)^2)*AL$8+MIN((($H$2-$H95)+AQ:AQ)^2+(($I$2-$I95)+AR:AR)^2)*AL$10+1000*AL$18,"")</f>
        <v/>
      </c>
      <c r="AT95" t="str" cm="1">
        <f t="array" ref="AT95">IF($F95="弩玉",MIN(($G95-AU:AU)^2+($H95-AV:AV)^2+($I95-AW:AW)^2)*AS$8+MIN((($H$2-$H95)+AX:AX)^2+(($I$2-$I95)+AY:AY)^2)*AS$10+1000*AS$18,"")</f>
        <v/>
      </c>
      <c r="BA95" t="str" cm="1">
        <f t="array" ref="BA95">IF($F95="ジェット",MIN(($G95-BB:BB)^2+($H95-BC:BC)^2+($I95-BD:BD)^2)*AZ$8+MIN((($H$2-$H95)+BE:BE)^2+(($I$2-$I95)+BF:BF)^2)*AZ$10+1000*AZ$18,"")</f>
        <v/>
      </c>
      <c r="BH95" t="str" cm="1">
        <f t="array" ref="BH95">IF($F95="導玉",MIN(($G95-BI:BI)^2+($H95-BJ:BJ)^2+($I95-BK:BK)^2)*BG$8+MIN((($H$2-$H95)+BL:BL)^2+(($I$2-$I95)+BM:BM)^2)*BG$10+1000*BG$18,"")</f>
        <v/>
      </c>
      <c r="BO95" t="str" cm="1">
        <f t="array" ref="BO95">IF($F95="木壁",MIN(($G95-BP:BP)^2+($H95-BQ:BQ)^2+($I95-BR:BR)^2)*BN$8+MIN((($H$2-$H95)+BS:BS)^2+(($I$2-$I95)+BT:BT)^2)*BN$10+1000*BN$18,"")</f>
        <v/>
      </c>
      <c r="BV95" t="str" cm="1">
        <f t="array" ref="BV95">IF($F95="遠壁",MIN(($G95-BW:BW)^2+($H95-BX:BX)^2+($I95-BY:BY)^2)*BU$8+MIN((($H$2-$H95)+BZ:BZ)^2+(($I$2-$I95)+CA:CA)^2)*BU$10+1000*BU$18,"")</f>
        <v/>
      </c>
      <c r="CC95" t="str" cm="1">
        <f t="array" ref="CC95">IF($F95="魔玉",MIN(($G95-CD:CD)^2+($H95-CE:CE)^2+($I95-CF:CF)^2)*CB$8+MIN((($H$2-$H95)+CG:CG)^2+(($I$2-$I95)+CH:CH)^2)*CB$10+1000*CB$18,"")</f>
        <v/>
      </c>
      <c r="CJ95" t="str" cm="1">
        <f t="array" ref="CJ95">IF($F95="核玉",MIN(($G95-CK:CK)^2+($H95-CL:CL)^2+($I95-CM:CM)^2)*CI$8+MIN((($H$2-$H95)+CN:CN)^2+(($I$2-$I95)+CO:CO)^2)*CI$10+1000*CI$18,"")</f>
        <v/>
      </c>
      <c r="CQ95" t="str" cm="1">
        <f t="array" ref="CQ95">IF($F95="癒玉",MIN(($G95-CR:CR)^2+($H95-CS:CS)^2+($I95-CT:CT)^2)*CP$8+MIN((($H$2-$H95)+CU:CU)^2+(($I$2-$I95)+CV:CV)^2)*CP$10+1000*CP$18,"")</f>
        <v/>
      </c>
      <c r="CX95" t="str" cm="1">
        <f t="array" ref="CX95">IF($F95="盾玉",MIN(($G95-CY:CY)^2+($H95-CZ:CZ)^2+($I95-DA:DA)^2)*CW$8+MIN((($H$2-$H95)+DB:DB)^2+(($I$2-$I95)+DC:DC)^2)*CW$10+1000*CW$18,"")</f>
        <v/>
      </c>
      <c r="DE95" t="str" cm="1">
        <f t="array" ref="DE95">IF($F95="射玉",MIN(($G95-DF:DF)^2+($H95-DG:DG)^2+($I95-DH:DH)^2)*DD$8+MIN((($H$2-$H95)+DI:DI)^2+(($I$2-$I95)+DJ:DJ)^2)*DD$10+1000*DD$18,"")</f>
        <v/>
      </c>
      <c r="DL95" t="str" cm="1">
        <f t="array" ref="DL95">IF($F95="近壁",MIN(($G95-DM:DM)^2+($H95-DN:DN)^2+($I95-DO:DO)^2)*DK$8+MIN((($H$2-$H95)+DP:DP)^2+(($I$2-$I95)+DQ:DQ)^2)*DK$10+1000*DK$18,"")</f>
        <v/>
      </c>
      <c r="DS95" t="str" cm="1">
        <f t="array" ref="DS95">IF($F95="忍玉",MIN(($G95-DT:DT)^2+($H95-DU:DU)^2+($I95-DV:DV)^2)*DR$8+MIN((($H$2-$H95)+DW:DW)^2+(($I$2-$I95)+DX:DX)^2)*DR$10+1000*DR$18,"")</f>
        <v/>
      </c>
      <c r="DZ95" t="str" cm="1">
        <f t="array" ref="DZ95">IF($F95="界玉",MIN(($G95-EA:EA)^2+($H95-EB:EB)^2+($I95-EC:EC)^2)*DY$8+MIN((($H$2-$H95)+ED:ED)^2+(($I$2-$I95)+EE:EE)^2)*DY$10+1000*DY$18,"")</f>
        <v/>
      </c>
      <c r="EG95" t="str" cm="1">
        <f t="array" ref="EG95">IF($F95="戦玉",MIN(($G95-EH:EH)^2+($H95-EI:EI)^2+($I95-EJ:EJ)^2)*EF$8+MIN((($H$2-$H95)+EK:EK)^2+(($I$2-$I95)+EL:EL)^2)*EF$10+1000*EF$18,"")</f>
        <v/>
      </c>
      <c r="EN95" t="str" cm="1">
        <f t="array" ref="EN95">IF($F95="弓玉",MIN(($G95-EO:EO)^2+($H95-EP:EP)^2+($I95-EQ:EQ)^2)*EM$8+MIN((($H$2-$H95)+ER:ER)^2+(($I$2-$I95)+ES:ES)^2)*EM$10+1000*EM$18,"")</f>
        <v/>
      </c>
      <c r="EU95" t="str" cm="1">
        <f t="array" ref="EU95">IF($F95="散玉",MIN(($G95-EV:EV)^2+($H95-EW:EW)^2+($I95-EX:EX)^2)*ET$8+MIN((($H$2-$H95)+EY:EY)^2+(($I$2-$I95)+EZ:EZ)^2)*ET$10+1000*ET$18,"")</f>
        <v/>
      </c>
      <c r="FB95" t="str" cm="1">
        <f t="array" ref="FB95">IF($F95="的玉",MIN(($G95-FC:FC)^2+($H95-FD:FD)^2+($I95-FE:FE)^2)*FA$8+MIN((($H$2-$H95)+FF:FF)^2+(($I$2-$I95)+FG:FG)^2)*FA$10+1000*FA$18,"")</f>
        <v/>
      </c>
      <c r="FI95" t="str" cm="1">
        <f t="array" ref="FI95">IF($F95="撃玉",MIN(($G95-FJ:FJ)^2+($H95-FK:FK)^2+($I95-FL:FL)^2)*FH$8+MIN((($H$2-$H95)+FM:FM)^2+(($I$2-$I95)+FN:FN)^2)*FH$10+1000*FH$18,"")</f>
        <v/>
      </c>
      <c r="FP95" t="str" cm="1">
        <f t="array" ref="FP95">IF($F95="槍玉",MIN(($G95-FQ:FQ)^2+($H95-FR:FR)^2+($I95-FS:FS)^2)*FO$8+MIN((($H$2-$H95)+FT:FT)^2+(($I$2-$I95)+FU:FU)^2)*FO$10+1000*FO$18,"")</f>
        <v/>
      </c>
      <c r="FW95" t="str" cm="1">
        <f t="array" ref="FW95">IF($F95="査玉",MIN(($G95-FX:FX)^2+($H95-FY:FY)^2+($I95-FZ:FZ)^2)*FV$8+MIN((($H$2-$H95)+GA:GA)^2+(($I$2-$I95)+GB:GB)^2)*FV$10+1000*FV$18,"")</f>
        <v/>
      </c>
      <c r="GD95" t="str" cm="1">
        <f t="array" ref="GD95">IF($F95="タゲ壁",MIN(($G95-GE:GE)^2+($H95-GF:GF)^2+($I95-GG:GG)^2)*GC$8+MIN((($H$2-$H95)+GH:GH)^2+(($I$2-$I95)+GI:GI)^2)*GC$10+1000*GC$18,"")</f>
        <v/>
      </c>
      <c r="GK95" t="str" cm="1">
        <f t="array" ref="GK95">IF($F95="迎玉",MIN(($G95-GL:GL)^2+($H95-GM:GM)^2+($I95-GN:GN)^2)*GJ$8+MIN((($H$2-$H95)+GO:GO)^2+(($I$2-$I95)+GP:GP)^2)*GJ$10+1000*GJ$18,"")</f>
        <v/>
      </c>
      <c r="GR95" t="str" cm="1">
        <f t="array" ref="GR95">IF($F95="紙壁",MIN(($G95-GS:GS)^2+($H95-GT:GT)^2+($I95-GU:GU)^2)*GQ$8+MIN((($H$2-$H95)+GV:GV)^2+(($I$2-$I95)+GW:GW)^2)*GQ$10+1000*GQ$18,"")</f>
        <v/>
      </c>
      <c r="GY95" t="str" cm="1">
        <f t="array" ref="GY95">IF($F95="聖玉",MIN(($G95-GZ:GZ)^2+($H95-HA:HA)^2+($I95-HB:HB)^2)*GX$8+MIN((($H$2-$H95)+HC:HC)^2+(($I$2-$I95)+HD:HD)^2)*GX$10+1000*GX$18,"")</f>
        <v/>
      </c>
      <c r="HF95" t="str" cm="1">
        <f t="array" ref="HF95">IF($F95="ターボ",MIN(($G95-HG:HG)^2+($H95-HH:HH)^2+($I95-HI:HI)^2)*HE$8+MIN((($H$2-$H95)+HJ:HJ)^2+(($I$2-$I95)+HK:HK)^2)*HE$10+10000,"")</f>
        <v/>
      </c>
      <c r="HM95" t="str" cm="1">
        <f t="array" ref="HM95">IF($F95="采玉",MIN(($G95-HN:HN)^2+($H95-HO:HO)^2+($I95-HP:HP)^2)*HL$8+MIN((($H$2-$H95)+HQ:HQ)^2+(($I$2-$I95)+HR:HR)^2)*HL$10+1000*HL$18,"")</f>
        <v/>
      </c>
      <c r="HT95" t="str" cm="1">
        <f t="array" ref="HT95">IF($F95="繕玉",MIN(($G95-HU:HU)^2+($H95-HV:HV)^2+($I95-HW:HW)^2)*HS$8+MIN((($H$2-$H95)+HX:HX)^2+(($I$2-$I95)+HY:HY)^2)*HS$10+1000*HS$18,"")</f>
        <v/>
      </c>
      <c r="IA95" t="str" cm="1">
        <f t="array" ref="IA95">IF($F95="贄玉",MIN(($G95-IB:IB)^2+($H95-IC:IC)^2+($I95-ID:ID)^2)*HZ$8+MIN((($H$2-$H95)+IE:IE)^2+(($I$2-$I95)+IF:IF)^2)*HZ$10+1000*HZ$18,"")</f>
        <v/>
      </c>
      <c r="IH95" t="str" cm="1">
        <f t="array" ref="IH95">IF($F95="弾玉",MIN(($G95-II:II)^2+($H95-IJ:IJ)^2+($I95-IK:IK)^2)*IG$8+MIN((($H$2-$H95)+IL:IL)^2+(($I$2-$I95)+IM:IM)^2)*IG$10+1000*IG$18,"")</f>
        <v/>
      </c>
      <c r="IO95" t="str" cm="1">
        <f t="array" ref="IO95">IF($F95="石壁",MIN(($G95-IP:IP)^2+($H95-IQ:IQ)^2+($I95-IR:IR)^2)*IN$8+MIN((($H$2-$H95)+IS:IS)^2+(($I$2-$I95)+IT:IT)^2)*IN$10+1000*IN$18,"")</f>
        <v/>
      </c>
    </row>
    <row r="96" spans="6:249" x14ac:dyDescent="0.55000000000000004">
      <c r="F96" s="1" t="b" cm="1">
        <f t="array" ref="F96">INDEX(N:N,ROW()*6-11)</f>
        <v>0</v>
      </c>
      <c r="G96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96" s="1">
        <f>ROUND((RIGHT((SUM(INDEX($N:$N,ROW()*6-10):INDEX($N:$N,ROW()*6-6))-16020),6)-RIGHT((SUM(INDEX($N:$N,ROW()*6-10):INDEX($N:$N,ROW()*6-6))-16020),3))/1000,3)</f>
        <v>-16.04</v>
      </c>
      <c r="I96" s="1">
        <f>ROUND((RIGHT((SUM(INDEX($N:$N,ROW()*6-10):INDEX($N:$N,ROW()*6-6))-16020),3)),3)</f>
        <v>20</v>
      </c>
      <c r="K96">
        <v>96</v>
      </c>
      <c r="L96">
        <f t="shared" si="3"/>
        <v>0</v>
      </c>
      <c r="M96" t="str">
        <f t="shared" si="2"/>
        <v>Y</v>
      </c>
      <c r="N96">
        <f>IF(EXACT(M96,$A$1)=TRUE,0,IF(EXACT(M96,$A$2)=TRUE,1,IF(EXACT(M96,$A$3)=TRUE,2,IF(EXACT(M96,$A$4)=TRUE,3,IF(EXACT(M96,$A$5)=TRUE,4,IF(EXACT(M96,$A$6)=TRUE,5,IF(EXACT(M96,$A$7)=TRUE,6,IF(EXACT(M96,$A$8)=TRUE,7,IF(EXACT(M96,$A$9)=TRUE,8,IF(EXACT(M96,$A$10)=TRUE,9,IF(EXACT(M96,$A$11)=TRUE,10,IF(EXACT(M96,$A$12)=TRUE,11,IF(EXACT(M96,$A$13)=TRUE,12,IF(EXACT(M96,$A$14)=TRUE,13,IF(EXACT(M96,$A$15)=TRUE,14,IF(EXACT(M96,$A$16)=TRUE,15,IF(EXACT(M96,$A$17)=TRUE,16,IF(EXACT(M96,$A$18)=TRUE,17,IF(EXACT(M96,$A$19)=TRUE,18,IF(EXACT(M96,$A$20)=TRUE,19,IF(EXACT(M96,$A$21)=TRUE,20,IF(EXACT(M96,$A$22)=TRUE,21,IF(EXACT(M96,$A$23)=TRUE,22,IF(EXACT(M96,$A$24)=TRUE,23,IF(EXACT(M96,$A$25)=TRUE,24,IF(EXACT(M96,$A$26)=TRUE,25,IF(EXACT(M96,$A$27)=TRUE,26,IF(EXACT(M96,$A$28)=TRUE,27,IF(EXACT(M96,$A$29)=TRUE,28,IF(EXACT(M96,$A$30)=TRUE,29,IF(EXACT(M96,$A$31)=TRUE,30,IF(EXACT(M96,$A$32)=TRUE,31,IF(EXACT(M96,$A$33)=TRUE,32,IF(EXACT(M96,$A$34)=TRUE,33,IF(EXACT(M96,$A$35)=TRUE,34,IF(EXACT(M96,$A$36)=TRUE,35,IF(EXACT(M96,$A$37)=TRUE,36,IF(EXACT(M96,$A$38)=TRUE,37,IF(EXACT(M96,$A$39)=TRUE,38,IF(EXACT(M96,$A$40)=TRUE,39,IF(EXACT(M96,$A$41)=TRUE,40,IF(EXACT(M96,$A$42)=TRUE,41,IF(EXACT(M96,$A$43)=TRUE,42,IF(EXACT(M96,$A$44)=TRUE,43,IF(EXACT(M96,$A$45)=TRUE,44,IF(EXACT(M96,$A$46)=TRUE,45,IF(EXACT(M96,$A$47)=TRUE,46,IF(EXACT(M96,$A$48)=TRUE,47,IF(EXACT(M96,$A$49)=TRUE,48,IF(EXACT(M96,$A$50)=TRUE,49,IF(EXACT(M96,$A$51)=TRUE,50,IF(EXACT(M96,$A$52)=TRUE,51,IF(EXACT(M96,$A$53)=TRUE,52,IF(EXACT(M96,$A$54)=TRUE,53,IF(EXACT(M96,$A$55)=TRUE,54,IF(EXACT(M96,$A$56)=TRUE,55,IF(EXACT(M96,$A$57)=TRUE,56,IF(EXACT(M96,$A$58)=TRUE,57,IF(EXACT(M96,$A$59)=TRUE,58,IF(EXACT(M96,$A$60)=TRUE,59,IF(EXACT(M96,$A$61)=TRUE,60,IF(EXACT(M96,$A$62)=TRUE,61))))))))))))))))))))))))))))))))))))))))))))))))))))))))))))))*61^$L96</f>
        <v>60</v>
      </c>
      <c r="Y96" t="str" cm="1">
        <f t="array" ref="Y96">IF($F96="砲玉",MIN(($G96-Z:Z)^2+($H96-AA:AA)^2+($I96-AB:AB)^2)*X$8+MIN((($H$2-$H96)+AC:AC)^2+(($I$2-$I96)+AD:AD)^2)*X$10+1000*X$18,"")</f>
        <v/>
      </c>
      <c r="AF96" t="str" cm="1">
        <f t="array" ref="AF96">IF($F96="薙玉",MIN(($G96-AG:AG)^2+($H96-AH:AH)^2+($I96-AI:AI)^2)*AE$8+MIN((($H$2-$H96)+AJ:AJ)^2+(($I$2-$I96)+AK:AK)^2)*AE$10+1000*AE$18,"")</f>
        <v/>
      </c>
      <c r="AM96" t="str" cm="1">
        <f t="array" ref="AM96">IF($F96="壁玉",MIN(($G96-AN:AN)^2+($H96-AO:AO)^2+($I96-AP:AP)^2)*AL$8+MIN((($H$2-$H96)+AQ:AQ)^2+(($I$2-$I96)+AR:AR)^2)*AL$10+1000*AL$18,"")</f>
        <v/>
      </c>
      <c r="AT96" t="str" cm="1">
        <f t="array" ref="AT96">IF($F96="弩玉",MIN(($G96-AU:AU)^2+($H96-AV:AV)^2+($I96-AW:AW)^2)*AS$8+MIN((($H$2-$H96)+AX:AX)^2+(($I$2-$I96)+AY:AY)^2)*AS$10+1000*AS$18,"")</f>
        <v/>
      </c>
      <c r="BA96" t="str" cm="1">
        <f t="array" ref="BA96">IF($F96="ジェット",MIN(($G96-BB:BB)^2+($H96-BC:BC)^2+($I96-BD:BD)^2)*AZ$8+MIN((($H$2-$H96)+BE:BE)^2+(($I$2-$I96)+BF:BF)^2)*AZ$10+1000*AZ$18,"")</f>
        <v/>
      </c>
      <c r="BH96" t="str" cm="1">
        <f t="array" ref="BH96">IF($F96="導玉",MIN(($G96-BI:BI)^2+($H96-BJ:BJ)^2+($I96-BK:BK)^2)*BG$8+MIN((($H$2-$H96)+BL:BL)^2+(($I$2-$I96)+BM:BM)^2)*BG$10+1000*BG$18,"")</f>
        <v/>
      </c>
      <c r="BO96" t="str" cm="1">
        <f t="array" ref="BO96">IF($F96="木壁",MIN(($G96-BP:BP)^2+($H96-BQ:BQ)^2+($I96-BR:BR)^2)*BN$8+MIN((($H$2-$H96)+BS:BS)^2+(($I$2-$I96)+BT:BT)^2)*BN$10+1000*BN$18,"")</f>
        <v/>
      </c>
      <c r="BV96" t="str" cm="1">
        <f t="array" ref="BV96">IF($F96="遠壁",MIN(($G96-BW:BW)^2+($H96-BX:BX)^2+($I96-BY:BY)^2)*BU$8+MIN((($H$2-$H96)+BZ:BZ)^2+(($I$2-$I96)+CA:CA)^2)*BU$10+1000*BU$18,"")</f>
        <v/>
      </c>
      <c r="CC96" t="str" cm="1">
        <f t="array" ref="CC96">IF($F96="魔玉",MIN(($G96-CD:CD)^2+($H96-CE:CE)^2+($I96-CF:CF)^2)*CB$8+MIN((($H$2-$H96)+CG:CG)^2+(($I$2-$I96)+CH:CH)^2)*CB$10+1000*CB$18,"")</f>
        <v/>
      </c>
      <c r="CJ96" t="str" cm="1">
        <f t="array" ref="CJ96">IF($F96="核玉",MIN(($G96-CK:CK)^2+($H96-CL:CL)^2+($I96-CM:CM)^2)*CI$8+MIN((($H$2-$H96)+CN:CN)^2+(($I$2-$I96)+CO:CO)^2)*CI$10+1000*CI$18,"")</f>
        <v/>
      </c>
      <c r="CQ96" t="str" cm="1">
        <f t="array" ref="CQ96">IF($F96="癒玉",MIN(($G96-CR:CR)^2+($H96-CS:CS)^2+($I96-CT:CT)^2)*CP$8+MIN((($H$2-$H96)+CU:CU)^2+(($I$2-$I96)+CV:CV)^2)*CP$10+1000*CP$18,"")</f>
        <v/>
      </c>
      <c r="CX96" t="str" cm="1">
        <f t="array" ref="CX96">IF($F96="盾玉",MIN(($G96-CY:CY)^2+($H96-CZ:CZ)^2+($I96-DA:DA)^2)*CW$8+MIN((($H$2-$H96)+DB:DB)^2+(($I$2-$I96)+DC:DC)^2)*CW$10+1000*CW$18,"")</f>
        <v/>
      </c>
      <c r="DE96" t="str" cm="1">
        <f t="array" ref="DE96">IF($F96="射玉",MIN(($G96-DF:DF)^2+($H96-DG:DG)^2+($I96-DH:DH)^2)*DD$8+MIN((($H$2-$H96)+DI:DI)^2+(($I$2-$I96)+DJ:DJ)^2)*DD$10+1000*DD$18,"")</f>
        <v/>
      </c>
      <c r="DL96" t="str" cm="1">
        <f t="array" ref="DL96">IF($F96="近壁",MIN(($G96-DM:DM)^2+($H96-DN:DN)^2+($I96-DO:DO)^2)*DK$8+MIN((($H$2-$H96)+DP:DP)^2+(($I$2-$I96)+DQ:DQ)^2)*DK$10+1000*DK$18,"")</f>
        <v/>
      </c>
      <c r="DS96" t="str" cm="1">
        <f t="array" ref="DS96">IF($F96="忍玉",MIN(($G96-DT:DT)^2+($H96-DU:DU)^2+($I96-DV:DV)^2)*DR$8+MIN((($H$2-$H96)+DW:DW)^2+(($I$2-$I96)+DX:DX)^2)*DR$10+1000*DR$18,"")</f>
        <v/>
      </c>
      <c r="DZ96" t="str" cm="1">
        <f t="array" ref="DZ96">IF($F96="界玉",MIN(($G96-EA:EA)^2+($H96-EB:EB)^2+($I96-EC:EC)^2)*DY$8+MIN((($H$2-$H96)+ED:ED)^2+(($I$2-$I96)+EE:EE)^2)*DY$10+1000*DY$18,"")</f>
        <v/>
      </c>
      <c r="EG96" t="str" cm="1">
        <f t="array" ref="EG96">IF($F96="戦玉",MIN(($G96-EH:EH)^2+($H96-EI:EI)^2+($I96-EJ:EJ)^2)*EF$8+MIN((($H$2-$H96)+EK:EK)^2+(($I$2-$I96)+EL:EL)^2)*EF$10+1000*EF$18,"")</f>
        <v/>
      </c>
      <c r="EN96" t="str" cm="1">
        <f t="array" ref="EN96">IF($F96="弓玉",MIN(($G96-EO:EO)^2+($H96-EP:EP)^2+($I96-EQ:EQ)^2)*EM$8+MIN((($H$2-$H96)+ER:ER)^2+(($I$2-$I96)+ES:ES)^2)*EM$10+1000*EM$18,"")</f>
        <v/>
      </c>
      <c r="EU96" t="str" cm="1">
        <f t="array" ref="EU96">IF($F96="散玉",MIN(($G96-EV:EV)^2+($H96-EW:EW)^2+($I96-EX:EX)^2)*ET$8+MIN((($H$2-$H96)+EY:EY)^2+(($I$2-$I96)+EZ:EZ)^2)*ET$10+1000*ET$18,"")</f>
        <v/>
      </c>
      <c r="FB96" t="str" cm="1">
        <f t="array" ref="FB96">IF($F96="的玉",MIN(($G96-FC:FC)^2+($H96-FD:FD)^2+($I96-FE:FE)^2)*FA$8+MIN((($H$2-$H96)+FF:FF)^2+(($I$2-$I96)+FG:FG)^2)*FA$10+1000*FA$18,"")</f>
        <v/>
      </c>
      <c r="FI96" t="str" cm="1">
        <f t="array" ref="FI96">IF($F96="撃玉",MIN(($G96-FJ:FJ)^2+($H96-FK:FK)^2+($I96-FL:FL)^2)*FH$8+MIN((($H$2-$H96)+FM:FM)^2+(($I$2-$I96)+FN:FN)^2)*FH$10+1000*FH$18,"")</f>
        <v/>
      </c>
      <c r="FP96" t="str" cm="1">
        <f t="array" ref="FP96">IF($F96="槍玉",MIN(($G96-FQ:FQ)^2+($H96-FR:FR)^2+($I96-FS:FS)^2)*FO$8+MIN((($H$2-$H96)+FT:FT)^2+(($I$2-$I96)+FU:FU)^2)*FO$10+1000*FO$18,"")</f>
        <v/>
      </c>
      <c r="FW96" t="str" cm="1">
        <f t="array" ref="FW96">IF($F96="査玉",MIN(($G96-FX:FX)^2+($H96-FY:FY)^2+($I96-FZ:FZ)^2)*FV$8+MIN((($H$2-$H96)+GA:GA)^2+(($I$2-$I96)+GB:GB)^2)*FV$10+1000*FV$18,"")</f>
        <v/>
      </c>
      <c r="GD96" t="str" cm="1">
        <f t="array" ref="GD96">IF($F96="タゲ壁",MIN(($G96-GE:GE)^2+($H96-GF:GF)^2+($I96-GG:GG)^2)*GC$8+MIN((($H$2-$H96)+GH:GH)^2+(($I$2-$I96)+GI:GI)^2)*GC$10+1000*GC$18,"")</f>
        <v/>
      </c>
      <c r="GK96" t="str" cm="1">
        <f t="array" ref="GK96">IF($F96="迎玉",MIN(($G96-GL:GL)^2+($H96-GM:GM)^2+($I96-GN:GN)^2)*GJ$8+MIN((($H$2-$H96)+GO:GO)^2+(($I$2-$I96)+GP:GP)^2)*GJ$10+1000*GJ$18,"")</f>
        <v/>
      </c>
      <c r="GR96" t="str" cm="1">
        <f t="array" ref="GR96">IF($F96="紙壁",MIN(($G96-GS:GS)^2+($H96-GT:GT)^2+($I96-GU:GU)^2)*GQ$8+MIN((($H$2-$H96)+GV:GV)^2+(($I$2-$I96)+GW:GW)^2)*GQ$10+1000*GQ$18,"")</f>
        <v/>
      </c>
      <c r="GY96" t="str" cm="1">
        <f t="array" ref="GY96">IF($F96="聖玉",MIN(($G96-GZ:GZ)^2+($H96-HA:HA)^2+($I96-HB:HB)^2)*GX$8+MIN((($H$2-$H96)+HC:HC)^2+(($I$2-$I96)+HD:HD)^2)*GX$10+1000*GX$18,"")</f>
        <v/>
      </c>
      <c r="HF96" t="str" cm="1">
        <f t="array" ref="HF96">IF($F96="ターボ",MIN(($G96-HG:HG)^2+($H96-HH:HH)^2+($I96-HI:HI)^2)*HE$8+MIN((($H$2-$H96)+HJ:HJ)^2+(($I$2-$I96)+HK:HK)^2)*HE$10+10000,"")</f>
        <v/>
      </c>
      <c r="HM96" t="str" cm="1">
        <f t="array" ref="HM96">IF($F96="采玉",MIN(($G96-HN:HN)^2+($H96-HO:HO)^2+($I96-HP:HP)^2)*HL$8+MIN((($H$2-$H96)+HQ:HQ)^2+(($I$2-$I96)+HR:HR)^2)*HL$10+1000*HL$18,"")</f>
        <v/>
      </c>
      <c r="HT96" t="str" cm="1">
        <f t="array" ref="HT96">IF($F96="繕玉",MIN(($G96-HU:HU)^2+($H96-HV:HV)^2+($I96-HW:HW)^2)*HS$8+MIN((($H$2-$H96)+HX:HX)^2+(($I$2-$I96)+HY:HY)^2)*HS$10+1000*HS$18,"")</f>
        <v/>
      </c>
      <c r="IA96" t="str" cm="1">
        <f t="array" ref="IA96">IF($F96="贄玉",MIN(($G96-IB:IB)^2+($H96-IC:IC)^2+($I96-ID:ID)^2)*HZ$8+MIN((($H$2-$H96)+IE:IE)^2+(($I$2-$I96)+IF:IF)^2)*HZ$10+1000*HZ$18,"")</f>
        <v/>
      </c>
      <c r="IH96" t="str" cm="1">
        <f t="array" ref="IH96">IF($F96="弾玉",MIN(($G96-II:II)^2+($H96-IJ:IJ)^2+($I96-IK:IK)^2)*IG$8+MIN((($H$2-$H96)+IL:IL)^2+(($I$2-$I96)+IM:IM)^2)*IG$10+1000*IG$18,"")</f>
        <v/>
      </c>
      <c r="IO96" t="str" cm="1">
        <f t="array" ref="IO96">IF($F96="石壁",MIN(($G96-IP:IP)^2+($H96-IQ:IQ)^2+($I96-IR:IR)^2)*IN$8+MIN((($H$2-$H96)+IS:IS)^2+(($I$2-$I96)+IT:IT)^2)*IN$10+1000*IN$18,"")</f>
        <v/>
      </c>
    </row>
    <row r="97" spans="6:249" x14ac:dyDescent="0.55000000000000004">
      <c r="F97" s="1" t="b" cm="1">
        <f t="array" ref="F97">INDEX(N:N,ROW()*6-11)</f>
        <v>0</v>
      </c>
      <c r="G97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97" s="1">
        <f>ROUND((RIGHT((SUM(INDEX($N:$N,ROW()*6-10):INDEX($N:$N,ROW()*6-6))-16020),6)-RIGHT((SUM(INDEX($N:$N,ROW()*6-10):INDEX($N:$N,ROW()*6-6))-16020),3))/1000,3)</f>
        <v>-16.04</v>
      </c>
      <c r="I97" s="1">
        <f>ROUND((RIGHT((SUM(INDEX($N:$N,ROW()*6-10):INDEX($N:$N,ROW()*6-6))-16020),3)),3)</f>
        <v>20</v>
      </c>
      <c r="K97">
        <v>97</v>
      </c>
      <c r="L97">
        <f t="shared" si="3"/>
        <v>5</v>
      </c>
      <c r="M97" t="str">
        <f t="shared" si="2"/>
        <v>a</v>
      </c>
      <c r="N97" t="str">
        <f>IF(EXACT(M97,$A$1)=TRUE,"コア",IF(EXACT(M97,$A$2)=TRUE,"弓玉",IF(EXACT(M97,$A$3)=TRUE,"銃玉",IF(EXACT(M97,$A$4)=TRUE,"剣玉",IF(EXACT(M97,$A$5)=TRUE,"盾玉",IF(EXACT(M97,$A$6)=TRUE,"爆玉",IF(EXACT(M97,$A$7)=TRUE,"魔玉",IF(EXACT(M97,$A$8)=TRUE,"弩玉",IF(EXACT(M97,$A$9)=TRUE,"槍玉",IF(EXACT(M97,$A$10)=TRUE,"砲玉",IF(EXACT(M97,$A$11)=TRUE,"薙玉",IF(EXACT(M97,$A$12)=TRUE,"跳玉",IF(EXACT(M97,$A$13)=TRUE,"裂玉",IF(EXACT(M97,$A$14)=TRUE,"散玉",IF(EXACT(M97,$A$15)=TRUE,"狙玉",IF(EXACT(M97,$A$16)=TRUE,"浮玉",IF(EXACT(M97,$A$17)=TRUE,"導玉",IF(EXACT(M97,$A$18)=TRUE,"繕玉",IF(EXACT(M97,$A$19)=TRUE,"癒玉",IF(EXACT(M97,$A$20)=TRUE,"壁玉",IF(EXACT(M97,$A$21)=TRUE,"飛玉",IF(EXACT(M97,$A$22)=TRUE,"戦玉",IF(EXACT(M97,$A$23)=TRUE,"機玉",IF(EXACT(M97,$A$24)=TRUE,"変玉",IF(EXACT(M97,$A$25)=TRUE,"界玉",IF(EXACT(M97,$A$26)=TRUE,"木壁",IF(EXACT(M97,$A$27)=TRUE,"石壁",IF(EXACT(M97,$A$28)=TRUE,"紙壁",IF(EXACT(M97,$A$29)=TRUE,"鉄壁",IF(EXACT(M97,$A$30)=TRUE,"ジェット",IF(EXACT(M97,$A$31)=TRUE,"ターボ",IF(EXACT(M97,$A$32)=TRUE,"骨玉",IF(EXACT(M97,$A$33)=TRUE,"撃玉",IF(EXACT(M97,$A$34)=TRUE,"弾玉",IF(EXACT(M97,$A$35)=TRUE,"聖玉",IF(EXACT(M97,$A$36)=TRUE,"忍玉",IF(EXACT(M97,$A$37)=TRUE,"障玉",IF(EXACT(M97,$A$38)=TRUE,"花玉",IF(EXACT(M97,$A$39)=TRUE,"反玉",IF(EXACT(M97,$A$40)=TRUE,"押玉",IF(EXACT(M97,$A$41)=TRUE,"迎玉",IF(EXACT(M97,$A$42)=TRUE,"贄玉",IF(EXACT(M97,$A$43)=TRUE,"的玉",IF(EXACT(M97,$A$44)=TRUE,"墜玉",IF(EXACT(M97,$A$45)=TRUE,"箱玉",IF(EXACT(M97,$A$46)=TRUE,"闇玉",IF(EXACT(M97,$A$47)=TRUE,"旋玉",IF(EXACT(M97,$A$48)=TRUE,"采玉",IF(EXACT(M97,$A$49)=TRUE,"騎玉",IF(EXACT(M97,$A$50)=TRUE,"核玉",IF(EXACT(M97,$A$51)=TRUE,"射玉",IF(EXACT(M97,$A$52)=TRUE,"星玉",IF(EXACT(M97,$A$53)=TRUE,"梱玉",IF(EXACT(M97,$A$54)=TRUE,"貫玉",IF(EXACT(M97,$A$55)=TRUE,"査玉",IF(EXACT(M97,$A$56)=TRUE,"近壁",IF(EXACT(M97,$A$57)=TRUE,"遠壁",IF(EXACT(M97,$A$58)=TRUE,"広壁",IF(EXACT(M97,$A$59)=TRUE,"狭壁",IF(EXACT(M97,$A$60)=TRUE,"タゲ壁",IF(EXACT(M97,$A$61)=TRUE,"エレ壁")))))))))))))))))))))))))))))))))))))))))))))))))))))))))))))</f>
        <v>薙玉</v>
      </c>
      <c r="Y97" t="str" cm="1">
        <f t="array" ref="Y97">IF($F97="砲玉",MIN(($G97-Z:Z)^2+($H97-AA:AA)^2+($I97-AB:AB)^2)*X$8+MIN((($H$2-$H97)+AC:AC)^2+(($I$2-$I97)+AD:AD)^2)*X$10+1000*X$18,"")</f>
        <v/>
      </c>
      <c r="AF97" t="str" cm="1">
        <f t="array" ref="AF97">IF($F97="薙玉",MIN(($G97-AG:AG)^2+($H97-AH:AH)^2+($I97-AI:AI)^2)*AE$8+MIN((($H$2-$H97)+AJ:AJ)^2+(($I$2-$I97)+AK:AK)^2)*AE$10+1000*AE$18,"")</f>
        <v/>
      </c>
      <c r="AM97" t="str" cm="1">
        <f t="array" ref="AM97">IF($F97="壁玉",MIN(($G97-AN:AN)^2+($H97-AO:AO)^2+($I97-AP:AP)^2)*AL$8+MIN((($H$2-$H97)+AQ:AQ)^2+(($I$2-$I97)+AR:AR)^2)*AL$10+1000*AL$18,"")</f>
        <v/>
      </c>
      <c r="AT97" t="str" cm="1">
        <f t="array" ref="AT97">IF($F97="弩玉",MIN(($G97-AU:AU)^2+($H97-AV:AV)^2+($I97-AW:AW)^2)*AS$8+MIN((($H$2-$H97)+AX:AX)^2+(($I$2-$I97)+AY:AY)^2)*AS$10+1000*AS$18,"")</f>
        <v/>
      </c>
      <c r="BA97" t="str" cm="1">
        <f t="array" ref="BA97">IF($F97="ジェット",MIN(($G97-BB:BB)^2+($H97-BC:BC)^2+($I97-BD:BD)^2)*AZ$8+MIN((($H$2-$H97)+BE:BE)^2+(($I$2-$I97)+BF:BF)^2)*AZ$10+1000*AZ$18,"")</f>
        <v/>
      </c>
      <c r="BH97" t="str" cm="1">
        <f t="array" ref="BH97">IF($F97="導玉",MIN(($G97-BI:BI)^2+($H97-BJ:BJ)^2+($I97-BK:BK)^2)*BG$8+MIN((($H$2-$H97)+BL:BL)^2+(($I$2-$I97)+BM:BM)^2)*BG$10+1000*BG$18,"")</f>
        <v/>
      </c>
      <c r="BO97" t="str" cm="1">
        <f t="array" ref="BO97">IF($F97="木壁",MIN(($G97-BP:BP)^2+($H97-BQ:BQ)^2+($I97-BR:BR)^2)*BN$8+MIN((($H$2-$H97)+BS:BS)^2+(($I$2-$I97)+BT:BT)^2)*BN$10+1000*BN$18,"")</f>
        <v/>
      </c>
      <c r="BV97" t="str" cm="1">
        <f t="array" ref="BV97">IF($F97="遠壁",MIN(($G97-BW:BW)^2+($H97-BX:BX)^2+($I97-BY:BY)^2)*BU$8+MIN((($H$2-$H97)+BZ:BZ)^2+(($I$2-$I97)+CA:CA)^2)*BU$10+1000*BU$18,"")</f>
        <v/>
      </c>
      <c r="CC97" t="str" cm="1">
        <f t="array" ref="CC97">IF($F97="魔玉",MIN(($G97-CD:CD)^2+($H97-CE:CE)^2+($I97-CF:CF)^2)*CB$8+MIN((($H$2-$H97)+CG:CG)^2+(($I$2-$I97)+CH:CH)^2)*CB$10+1000*CB$18,"")</f>
        <v/>
      </c>
      <c r="CJ97" t="str" cm="1">
        <f t="array" ref="CJ97">IF($F97="核玉",MIN(($G97-CK:CK)^2+($H97-CL:CL)^2+($I97-CM:CM)^2)*CI$8+MIN((($H$2-$H97)+CN:CN)^2+(($I$2-$I97)+CO:CO)^2)*CI$10+1000*CI$18,"")</f>
        <v/>
      </c>
      <c r="CQ97" t="str" cm="1">
        <f t="array" ref="CQ97">IF($F97="癒玉",MIN(($G97-CR:CR)^2+($H97-CS:CS)^2+($I97-CT:CT)^2)*CP$8+MIN((($H$2-$H97)+CU:CU)^2+(($I$2-$I97)+CV:CV)^2)*CP$10+1000*CP$18,"")</f>
        <v/>
      </c>
      <c r="CX97" t="str" cm="1">
        <f t="array" ref="CX97">IF($F97="盾玉",MIN(($G97-CY:CY)^2+($H97-CZ:CZ)^2+($I97-DA:DA)^2)*CW$8+MIN((($H$2-$H97)+DB:DB)^2+(($I$2-$I97)+DC:DC)^2)*CW$10+1000*CW$18,"")</f>
        <v/>
      </c>
      <c r="DE97" t="str" cm="1">
        <f t="array" ref="DE97">IF($F97="射玉",MIN(($G97-DF:DF)^2+($H97-DG:DG)^2+($I97-DH:DH)^2)*DD$8+MIN((($H$2-$H97)+DI:DI)^2+(($I$2-$I97)+DJ:DJ)^2)*DD$10+1000*DD$18,"")</f>
        <v/>
      </c>
      <c r="DL97" t="str" cm="1">
        <f t="array" ref="DL97">IF($F97="近壁",MIN(($G97-DM:DM)^2+($H97-DN:DN)^2+($I97-DO:DO)^2)*DK$8+MIN((($H$2-$H97)+DP:DP)^2+(($I$2-$I97)+DQ:DQ)^2)*DK$10+1000*DK$18,"")</f>
        <v/>
      </c>
      <c r="DS97" t="str" cm="1">
        <f t="array" ref="DS97">IF($F97="忍玉",MIN(($G97-DT:DT)^2+($H97-DU:DU)^2+($I97-DV:DV)^2)*DR$8+MIN((($H$2-$H97)+DW:DW)^2+(($I$2-$I97)+DX:DX)^2)*DR$10+1000*DR$18,"")</f>
        <v/>
      </c>
      <c r="DZ97" t="str" cm="1">
        <f t="array" ref="DZ97">IF($F97="界玉",MIN(($G97-EA:EA)^2+($H97-EB:EB)^2+($I97-EC:EC)^2)*DY$8+MIN((($H$2-$H97)+ED:ED)^2+(($I$2-$I97)+EE:EE)^2)*DY$10+1000*DY$18,"")</f>
        <v/>
      </c>
      <c r="EG97" t="str" cm="1">
        <f t="array" ref="EG97">IF($F97="戦玉",MIN(($G97-EH:EH)^2+($H97-EI:EI)^2+($I97-EJ:EJ)^2)*EF$8+MIN((($H$2-$H97)+EK:EK)^2+(($I$2-$I97)+EL:EL)^2)*EF$10+1000*EF$18,"")</f>
        <v/>
      </c>
      <c r="EN97" t="str" cm="1">
        <f t="array" ref="EN97">IF($F97="弓玉",MIN(($G97-EO:EO)^2+($H97-EP:EP)^2+($I97-EQ:EQ)^2)*EM$8+MIN((($H$2-$H97)+ER:ER)^2+(($I$2-$I97)+ES:ES)^2)*EM$10+1000*EM$18,"")</f>
        <v/>
      </c>
      <c r="EU97" t="str" cm="1">
        <f t="array" ref="EU97">IF($F97="散玉",MIN(($G97-EV:EV)^2+($H97-EW:EW)^2+($I97-EX:EX)^2)*ET$8+MIN((($H$2-$H97)+EY:EY)^2+(($I$2-$I97)+EZ:EZ)^2)*ET$10+1000*ET$18,"")</f>
        <v/>
      </c>
      <c r="FB97" t="str" cm="1">
        <f t="array" ref="FB97">IF($F97="的玉",MIN(($G97-FC:FC)^2+($H97-FD:FD)^2+($I97-FE:FE)^2)*FA$8+MIN((($H$2-$H97)+FF:FF)^2+(($I$2-$I97)+FG:FG)^2)*FA$10+1000*FA$18,"")</f>
        <v/>
      </c>
      <c r="FI97" t="str" cm="1">
        <f t="array" ref="FI97">IF($F97="撃玉",MIN(($G97-FJ:FJ)^2+($H97-FK:FK)^2+($I97-FL:FL)^2)*FH$8+MIN((($H$2-$H97)+FM:FM)^2+(($I$2-$I97)+FN:FN)^2)*FH$10+1000*FH$18,"")</f>
        <v/>
      </c>
      <c r="FP97" t="str" cm="1">
        <f t="array" ref="FP97">IF($F97="槍玉",MIN(($G97-FQ:FQ)^2+($H97-FR:FR)^2+($I97-FS:FS)^2)*FO$8+MIN((($H$2-$H97)+FT:FT)^2+(($I$2-$I97)+FU:FU)^2)*FO$10+1000*FO$18,"")</f>
        <v/>
      </c>
      <c r="FW97" t="str" cm="1">
        <f t="array" ref="FW97">IF($F97="査玉",MIN(($G97-FX:FX)^2+($H97-FY:FY)^2+($I97-FZ:FZ)^2)*FV$8+MIN((($H$2-$H97)+GA:GA)^2+(($I$2-$I97)+GB:GB)^2)*FV$10+1000*FV$18,"")</f>
        <v/>
      </c>
      <c r="GD97" t="str" cm="1">
        <f t="array" ref="GD97">IF($F97="タゲ壁",MIN(($G97-GE:GE)^2+($H97-GF:GF)^2+($I97-GG:GG)^2)*GC$8+MIN((($H$2-$H97)+GH:GH)^2+(($I$2-$I97)+GI:GI)^2)*GC$10+1000*GC$18,"")</f>
        <v/>
      </c>
      <c r="GK97" t="str" cm="1">
        <f t="array" ref="GK97">IF($F97="迎玉",MIN(($G97-GL:GL)^2+($H97-GM:GM)^2+($I97-GN:GN)^2)*GJ$8+MIN((($H$2-$H97)+GO:GO)^2+(($I$2-$I97)+GP:GP)^2)*GJ$10+1000*GJ$18,"")</f>
        <v/>
      </c>
      <c r="GR97" t="str" cm="1">
        <f t="array" ref="GR97">IF($F97="紙壁",MIN(($G97-GS:GS)^2+($H97-GT:GT)^2+($I97-GU:GU)^2)*GQ$8+MIN((($H$2-$H97)+GV:GV)^2+(($I$2-$I97)+GW:GW)^2)*GQ$10+1000*GQ$18,"")</f>
        <v/>
      </c>
      <c r="GY97" t="str" cm="1">
        <f t="array" ref="GY97">IF($F97="聖玉",MIN(($G97-GZ:GZ)^2+($H97-HA:HA)^2+($I97-HB:HB)^2)*GX$8+MIN((($H$2-$H97)+HC:HC)^2+(($I$2-$I97)+HD:HD)^2)*GX$10+1000*GX$18,"")</f>
        <v/>
      </c>
      <c r="HF97" t="str" cm="1">
        <f t="array" ref="HF97">IF($F97="ターボ",MIN(($G97-HG:HG)^2+($H97-HH:HH)^2+($I97-HI:HI)^2)*HE$8+MIN((($H$2-$H97)+HJ:HJ)^2+(($I$2-$I97)+HK:HK)^2)*HE$10+10000,"")</f>
        <v/>
      </c>
      <c r="HM97" t="str" cm="1">
        <f t="array" ref="HM97">IF($F97="采玉",MIN(($G97-HN:HN)^2+($H97-HO:HO)^2+($I97-HP:HP)^2)*HL$8+MIN((($H$2-$H97)+HQ:HQ)^2+(($I$2-$I97)+HR:HR)^2)*HL$10+1000*HL$18,"")</f>
        <v/>
      </c>
      <c r="HT97" t="str" cm="1">
        <f t="array" ref="HT97">IF($F97="繕玉",MIN(($G97-HU:HU)^2+($H97-HV:HV)^2+($I97-HW:HW)^2)*HS$8+MIN((($H$2-$H97)+HX:HX)^2+(($I$2-$I97)+HY:HY)^2)*HS$10+1000*HS$18,"")</f>
        <v/>
      </c>
      <c r="IA97" t="str" cm="1">
        <f t="array" ref="IA97">IF($F97="贄玉",MIN(($G97-IB:IB)^2+($H97-IC:IC)^2+($I97-ID:ID)^2)*HZ$8+MIN((($H$2-$H97)+IE:IE)^2+(($I$2-$I97)+IF:IF)^2)*HZ$10+1000*HZ$18,"")</f>
        <v/>
      </c>
      <c r="IH97" t="str" cm="1">
        <f t="array" ref="IH97">IF($F97="弾玉",MIN(($G97-II:II)^2+($H97-IJ:IJ)^2+($I97-IK:IK)^2)*IG$8+MIN((($H$2-$H97)+IL:IL)^2+(($I$2-$I97)+IM:IM)^2)*IG$10+1000*IG$18,"")</f>
        <v/>
      </c>
      <c r="IO97" t="str" cm="1">
        <f t="array" ref="IO97">IF($F97="石壁",MIN(($G97-IP:IP)^2+($H97-IQ:IQ)^2+($I97-IR:IR)^2)*IN$8+MIN((($H$2-$H97)+IS:IS)^2+(($I$2-$I97)+IT:IT)^2)*IN$10+1000*IN$18,"")</f>
        <v/>
      </c>
    </row>
    <row r="98" spans="6:249" x14ac:dyDescent="0.55000000000000004">
      <c r="F98" s="1" t="b" cm="1">
        <f t="array" ref="F98">INDEX(N:N,ROW()*6-11)</f>
        <v>0</v>
      </c>
      <c r="G98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98" s="1">
        <f>ROUND((RIGHT((SUM(INDEX($N:$N,ROW()*6-10):INDEX($N:$N,ROW()*6-6))-16020),6)-RIGHT((SUM(INDEX($N:$N,ROW()*6-10):INDEX($N:$N,ROW()*6-6))-16020),3))/1000,3)</f>
        <v>-16.04</v>
      </c>
      <c r="I98" s="1">
        <f>ROUND((RIGHT((SUM(INDEX($N:$N,ROW()*6-10):INDEX($N:$N,ROW()*6-6))-16020),3)),3)</f>
        <v>20</v>
      </c>
      <c r="K98">
        <v>98</v>
      </c>
      <c r="L98">
        <f t="shared" si="3"/>
        <v>4</v>
      </c>
      <c r="M98" t="str">
        <f t="shared" si="2"/>
        <v>n</v>
      </c>
      <c r="N98">
        <f>IF(EXACT(M98,$A$1)=TRUE,0,IF(EXACT(M98,$A$2)=TRUE,1,IF(EXACT(M98,$A$3)=TRUE,2,IF(EXACT(M98,$A$4)=TRUE,3,IF(EXACT(M98,$A$5)=TRUE,4,IF(EXACT(M98,$A$6)=TRUE,5,IF(EXACT(M98,$A$7)=TRUE,6,IF(EXACT(M98,$A$8)=TRUE,7,IF(EXACT(M98,$A$9)=TRUE,8,IF(EXACT(M98,$A$10)=TRUE,9,IF(EXACT(M98,$A$11)=TRUE,10,IF(EXACT(M98,$A$12)=TRUE,11,IF(EXACT(M98,$A$13)=TRUE,12,IF(EXACT(M98,$A$14)=TRUE,13,IF(EXACT(M98,$A$15)=TRUE,14,IF(EXACT(M98,$A$16)=TRUE,15,IF(EXACT(M98,$A$17)=TRUE,16,IF(EXACT(M98,$A$18)=TRUE,17,IF(EXACT(M98,$A$19)=TRUE,18,IF(EXACT(M98,$A$20)=TRUE,19,IF(EXACT(M98,$A$21)=TRUE,20,IF(EXACT(M98,$A$22)=TRUE,21,IF(EXACT(M98,$A$23)=TRUE,22,IF(EXACT(M98,$A$24)=TRUE,23,IF(EXACT(M98,$A$25)=TRUE,24,IF(EXACT(M98,$A$26)=TRUE,25,IF(EXACT(M98,$A$27)=TRUE,26,IF(EXACT(M98,$A$28)=TRUE,27,IF(EXACT(M98,$A$29)=TRUE,28,IF(EXACT(M98,$A$30)=TRUE,29,IF(EXACT(M98,$A$31)=TRUE,30,IF(EXACT(M98,$A$32)=TRUE,31,IF(EXACT(M98,$A$33)=TRUE,32,IF(EXACT(M98,$A$34)=TRUE,33,IF(EXACT(M98,$A$35)=TRUE,34,IF(EXACT(M98,$A$36)=TRUE,35,IF(EXACT(M98,$A$37)=TRUE,36,IF(EXACT(M98,$A$38)=TRUE,37,IF(EXACT(M98,$A$39)=TRUE,38,IF(EXACT(M98,$A$40)=TRUE,39,IF(EXACT(M98,$A$41)=TRUE,40,IF(EXACT(M98,$A$42)=TRUE,41,IF(EXACT(M98,$A$43)=TRUE,42,IF(EXACT(M98,$A$44)=TRUE,43,IF(EXACT(M98,$A$45)=TRUE,44,IF(EXACT(M98,$A$46)=TRUE,45,IF(EXACT(M98,$A$47)=TRUE,46,IF(EXACT(M98,$A$48)=TRUE,47,IF(EXACT(M98,$A$49)=TRUE,48,IF(EXACT(M98,$A$50)=TRUE,49,IF(EXACT(M98,$A$51)=TRUE,50,IF(EXACT(M98,$A$52)=TRUE,51,IF(EXACT(M98,$A$53)=TRUE,52,IF(EXACT(M98,$A$54)=TRUE,53,IF(EXACT(M98,$A$55)=TRUE,54,IF(EXACT(M98,$A$56)=TRUE,55,IF(EXACT(M98,$A$57)=TRUE,56,IF(EXACT(M98,$A$58)=TRUE,57,IF(EXACT(M98,$A$59)=TRUE,58,IF(EXACT(M98,$A$60)=TRUE,59,IF(EXACT(M98,$A$61)=TRUE,60,IF(EXACT(M98,$A$62)=TRUE,61))))))))))))))))))))))))))))))))))))))))))))))))))))))))))))))*61^$L98</f>
        <v>318454343</v>
      </c>
      <c r="Y98" t="str" cm="1">
        <f t="array" ref="Y98">IF($F98="砲玉",MIN(($G98-Z:Z)^2+($H98-AA:AA)^2+($I98-AB:AB)^2)*X$8+MIN((($H$2-$H98)+AC:AC)^2+(($I$2-$I98)+AD:AD)^2)*X$10+1000*X$18,"")</f>
        <v/>
      </c>
      <c r="AF98" t="str" cm="1">
        <f t="array" ref="AF98">IF($F98="薙玉",MIN(($G98-AG:AG)^2+($H98-AH:AH)^2+($I98-AI:AI)^2)*AE$8+MIN((($H$2-$H98)+AJ:AJ)^2+(($I$2-$I98)+AK:AK)^2)*AE$10+1000*AE$18,"")</f>
        <v/>
      </c>
      <c r="AM98" t="str" cm="1">
        <f t="array" ref="AM98">IF($F98="壁玉",MIN(($G98-AN:AN)^2+($H98-AO:AO)^2+($I98-AP:AP)^2)*AL$8+MIN((($H$2-$H98)+AQ:AQ)^2+(($I$2-$I98)+AR:AR)^2)*AL$10+1000*AL$18,"")</f>
        <v/>
      </c>
      <c r="AT98" t="str" cm="1">
        <f t="array" ref="AT98">IF($F98="弩玉",MIN(($G98-AU:AU)^2+($H98-AV:AV)^2+($I98-AW:AW)^2)*AS$8+MIN((($H$2-$H98)+AX:AX)^2+(($I$2-$I98)+AY:AY)^2)*AS$10+1000*AS$18,"")</f>
        <v/>
      </c>
      <c r="BA98" t="str" cm="1">
        <f t="array" ref="BA98">IF($F98="ジェット",MIN(($G98-BB:BB)^2+($H98-BC:BC)^2+($I98-BD:BD)^2)*AZ$8+MIN((($H$2-$H98)+BE:BE)^2+(($I$2-$I98)+BF:BF)^2)*AZ$10+1000*AZ$18,"")</f>
        <v/>
      </c>
      <c r="BH98" t="str" cm="1">
        <f t="array" ref="BH98">IF($F98="導玉",MIN(($G98-BI:BI)^2+($H98-BJ:BJ)^2+($I98-BK:BK)^2)*BG$8+MIN((($H$2-$H98)+BL:BL)^2+(($I$2-$I98)+BM:BM)^2)*BG$10+1000*BG$18,"")</f>
        <v/>
      </c>
      <c r="BO98" t="str" cm="1">
        <f t="array" ref="BO98">IF($F98="木壁",MIN(($G98-BP:BP)^2+($H98-BQ:BQ)^2+($I98-BR:BR)^2)*BN$8+MIN((($H$2-$H98)+BS:BS)^2+(($I$2-$I98)+BT:BT)^2)*BN$10+1000*BN$18,"")</f>
        <v/>
      </c>
      <c r="BV98" t="str" cm="1">
        <f t="array" ref="BV98">IF($F98="遠壁",MIN(($G98-BW:BW)^2+($H98-BX:BX)^2+($I98-BY:BY)^2)*BU$8+MIN((($H$2-$H98)+BZ:BZ)^2+(($I$2-$I98)+CA:CA)^2)*BU$10+1000*BU$18,"")</f>
        <v/>
      </c>
      <c r="CC98" t="str" cm="1">
        <f t="array" ref="CC98">IF($F98="魔玉",MIN(($G98-CD:CD)^2+($H98-CE:CE)^2+($I98-CF:CF)^2)*CB$8+MIN((($H$2-$H98)+CG:CG)^2+(($I$2-$I98)+CH:CH)^2)*CB$10+1000*CB$18,"")</f>
        <v/>
      </c>
      <c r="CJ98" t="str" cm="1">
        <f t="array" ref="CJ98">IF($F98="核玉",MIN(($G98-CK:CK)^2+($H98-CL:CL)^2+($I98-CM:CM)^2)*CI$8+MIN((($H$2-$H98)+CN:CN)^2+(($I$2-$I98)+CO:CO)^2)*CI$10+1000*CI$18,"")</f>
        <v/>
      </c>
      <c r="CQ98" t="str" cm="1">
        <f t="array" ref="CQ98">IF($F98="癒玉",MIN(($G98-CR:CR)^2+($H98-CS:CS)^2+($I98-CT:CT)^2)*CP$8+MIN((($H$2-$H98)+CU:CU)^2+(($I$2-$I98)+CV:CV)^2)*CP$10+1000*CP$18,"")</f>
        <v/>
      </c>
      <c r="CX98" t="str" cm="1">
        <f t="array" ref="CX98">IF($F98="盾玉",MIN(($G98-CY:CY)^2+($H98-CZ:CZ)^2+($I98-DA:DA)^2)*CW$8+MIN((($H$2-$H98)+DB:DB)^2+(($I$2-$I98)+DC:DC)^2)*CW$10+1000*CW$18,"")</f>
        <v/>
      </c>
      <c r="DE98" t="str" cm="1">
        <f t="array" ref="DE98">IF($F98="射玉",MIN(($G98-DF:DF)^2+($H98-DG:DG)^2+($I98-DH:DH)^2)*DD$8+MIN((($H$2-$H98)+DI:DI)^2+(($I$2-$I98)+DJ:DJ)^2)*DD$10+1000*DD$18,"")</f>
        <v/>
      </c>
      <c r="DL98" t="str" cm="1">
        <f t="array" ref="DL98">IF($F98="近壁",MIN(($G98-DM:DM)^2+($H98-DN:DN)^2+($I98-DO:DO)^2)*DK$8+MIN((($H$2-$H98)+DP:DP)^2+(($I$2-$I98)+DQ:DQ)^2)*DK$10+1000*DK$18,"")</f>
        <v/>
      </c>
      <c r="DS98" t="str" cm="1">
        <f t="array" ref="DS98">IF($F98="忍玉",MIN(($G98-DT:DT)^2+($H98-DU:DU)^2+($I98-DV:DV)^2)*DR$8+MIN((($H$2-$H98)+DW:DW)^2+(($I$2-$I98)+DX:DX)^2)*DR$10+1000*DR$18,"")</f>
        <v/>
      </c>
      <c r="DZ98" t="str" cm="1">
        <f t="array" ref="DZ98">IF($F98="界玉",MIN(($G98-EA:EA)^2+($H98-EB:EB)^2+($I98-EC:EC)^2)*DY$8+MIN((($H$2-$H98)+ED:ED)^2+(($I$2-$I98)+EE:EE)^2)*DY$10+1000*DY$18,"")</f>
        <v/>
      </c>
      <c r="EG98" t="str" cm="1">
        <f t="array" ref="EG98">IF($F98="戦玉",MIN(($G98-EH:EH)^2+($H98-EI:EI)^2+($I98-EJ:EJ)^2)*EF$8+MIN((($H$2-$H98)+EK:EK)^2+(($I$2-$I98)+EL:EL)^2)*EF$10+1000*EF$18,"")</f>
        <v/>
      </c>
      <c r="EN98" t="str" cm="1">
        <f t="array" ref="EN98">IF($F98="弓玉",MIN(($G98-EO:EO)^2+($H98-EP:EP)^2+($I98-EQ:EQ)^2)*EM$8+MIN((($H$2-$H98)+ER:ER)^2+(($I$2-$I98)+ES:ES)^2)*EM$10+1000*EM$18,"")</f>
        <v/>
      </c>
      <c r="EU98" t="str" cm="1">
        <f t="array" ref="EU98">IF($F98="散玉",MIN(($G98-EV:EV)^2+($H98-EW:EW)^2+($I98-EX:EX)^2)*ET$8+MIN((($H$2-$H98)+EY:EY)^2+(($I$2-$I98)+EZ:EZ)^2)*ET$10+1000*ET$18,"")</f>
        <v/>
      </c>
      <c r="FB98" t="str" cm="1">
        <f t="array" ref="FB98">IF($F98="的玉",MIN(($G98-FC:FC)^2+($H98-FD:FD)^2+($I98-FE:FE)^2)*FA$8+MIN((($H$2-$H98)+FF:FF)^2+(($I$2-$I98)+FG:FG)^2)*FA$10+1000*FA$18,"")</f>
        <v/>
      </c>
      <c r="FI98" t="str" cm="1">
        <f t="array" ref="FI98">IF($F98="撃玉",MIN(($G98-FJ:FJ)^2+($H98-FK:FK)^2+($I98-FL:FL)^2)*FH$8+MIN((($H$2-$H98)+FM:FM)^2+(($I$2-$I98)+FN:FN)^2)*FH$10+1000*FH$18,"")</f>
        <v/>
      </c>
      <c r="FP98" t="str" cm="1">
        <f t="array" ref="FP98">IF($F98="槍玉",MIN(($G98-FQ:FQ)^2+($H98-FR:FR)^2+($I98-FS:FS)^2)*FO$8+MIN((($H$2-$H98)+FT:FT)^2+(($I$2-$I98)+FU:FU)^2)*FO$10+1000*FO$18,"")</f>
        <v/>
      </c>
      <c r="FW98" t="str" cm="1">
        <f t="array" ref="FW98">IF($F98="査玉",MIN(($G98-FX:FX)^2+($H98-FY:FY)^2+($I98-FZ:FZ)^2)*FV$8+MIN((($H$2-$H98)+GA:GA)^2+(($I$2-$I98)+GB:GB)^2)*FV$10+1000*FV$18,"")</f>
        <v/>
      </c>
      <c r="GD98" t="str" cm="1">
        <f t="array" ref="GD98">IF($F98="タゲ壁",MIN(($G98-GE:GE)^2+($H98-GF:GF)^2+($I98-GG:GG)^2)*GC$8+MIN((($H$2-$H98)+GH:GH)^2+(($I$2-$I98)+GI:GI)^2)*GC$10+1000*GC$18,"")</f>
        <v/>
      </c>
      <c r="GK98" t="str" cm="1">
        <f t="array" ref="GK98">IF($F98="迎玉",MIN(($G98-GL:GL)^2+($H98-GM:GM)^2+($I98-GN:GN)^2)*GJ$8+MIN((($H$2-$H98)+GO:GO)^2+(($I$2-$I98)+GP:GP)^2)*GJ$10+1000*GJ$18,"")</f>
        <v/>
      </c>
      <c r="GR98" t="str" cm="1">
        <f t="array" ref="GR98">IF($F98="紙壁",MIN(($G98-GS:GS)^2+($H98-GT:GT)^2+($I98-GU:GU)^2)*GQ$8+MIN((($H$2-$H98)+GV:GV)^2+(($I$2-$I98)+GW:GW)^2)*GQ$10+1000*GQ$18,"")</f>
        <v/>
      </c>
      <c r="GY98" t="str" cm="1">
        <f t="array" ref="GY98">IF($F98="聖玉",MIN(($G98-GZ:GZ)^2+($H98-HA:HA)^2+($I98-HB:HB)^2)*GX$8+MIN((($H$2-$H98)+HC:HC)^2+(($I$2-$I98)+HD:HD)^2)*GX$10+1000*GX$18,"")</f>
        <v/>
      </c>
      <c r="HF98" t="str" cm="1">
        <f t="array" ref="HF98">IF($F98="ターボ",MIN(($G98-HG:HG)^2+($H98-HH:HH)^2+($I98-HI:HI)^2)*HE$8+MIN((($H$2-$H98)+HJ:HJ)^2+(($I$2-$I98)+HK:HK)^2)*HE$10+10000,"")</f>
        <v/>
      </c>
      <c r="HM98" t="str" cm="1">
        <f t="array" ref="HM98">IF($F98="采玉",MIN(($G98-HN:HN)^2+($H98-HO:HO)^2+($I98-HP:HP)^2)*HL$8+MIN((($H$2-$H98)+HQ:HQ)^2+(($I$2-$I98)+HR:HR)^2)*HL$10+1000*HL$18,"")</f>
        <v/>
      </c>
      <c r="HT98" t="str" cm="1">
        <f t="array" ref="HT98">IF($F98="繕玉",MIN(($G98-HU:HU)^2+($H98-HV:HV)^2+($I98-HW:HW)^2)*HS$8+MIN((($H$2-$H98)+HX:HX)^2+(($I$2-$I98)+HY:HY)^2)*HS$10+1000*HS$18,"")</f>
        <v/>
      </c>
      <c r="IA98" t="str" cm="1">
        <f t="array" ref="IA98">IF($F98="贄玉",MIN(($G98-IB:IB)^2+($H98-IC:IC)^2+($I98-ID:ID)^2)*HZ$8+MIN((($H$2-$H98)+IE:IE)^2+(($I$2-$I98)+IF:IF)^2)*HZ$10+1000*HZ$18,"")</f>
        <v/>
      </c>
      <c r="IH98" t="str" cm="1">
        <f t="array" ref="IH98">IF($F98="弾玉",MIN(($G98-II:II)^2+($H98-IJ:IJ)^2+($I98-IK:IK)^2)*IG$8+MIN((($H$2-$H98)+IL:IL)^2+(($I$2-$I98)+IM:IM)^2)*IG$10+1000*IG$18,"")</f>
        <v/>
      </c>
      <c r="IO98" t="str" cm="1">
        <f t="array" ref="IO98">IF($F98="石壁",MIN(($G98-IP:IP)^2+($H98-IQ:IQ)^2+($I98-IR:IR)^2)*IN$8+MIN((($H$2-$H98)+IS:IS)^2+(($I$2-$I98)+IT:IT)^2)*IN$10+1000*IN$18,"")</f>
        <v/>
      </c>
    </row>
    <row r="99" spans="6:249" x14ac:dyDescent="0.55000000000000004">
      <c r="F99" s="1" t="b" cm="1">
        <f t="array" ref="F99">INDEX(N:N,ROW()*6-11)</f>
        <v>0</v>
      </c>
      <c r="G99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99" s="1">
        <f>ROUND((RIGHT((SUM(INDEX($N:$N,ROW()*6-10):INDEX($N:$N,ROW()*6-6))-16020),6)-RIGHT((SUM(INDEX($N:$N,ROW()*6-10):INDEX($N:$N,ROW()*6-6))-16020),3))/1000,3)</f>
        <v>-16.04</v>
      </c>
      <c r="I99" s="1">
        <f>ROUND((RIGHT((SUM(INDEX($N:$N,ROW()*6-10):INDEX($N:$N,ROW()*6-6))-16020),3)),3)</f>
        <v>20</v>
      </c>
      <c r="K99">
        <v>99</v>
      </c>
      <c r="L99">
        <f t="shared" si="3"/>
        <v>3</v>
      </c>
      <c r="M99" t="str">
        <f t="shared" si="2"/>
        <v>8</v>
      </c>
      <c r="N99">
        <f>IF(EXACT(M99,$A$1)=TRUE,0,IF(EXACT(M99,$A$2)=TRUE,1,IF(EXACT(M99,$A$3)=TRUE,2,IF(EXACT(M99,$A$4)=TRUE,3,IF(EXACT(M99,$A$5)=TRUE,4,IF(EXACT(M99,$A$6)=TRUE,5,IF(EXACT(M99,$A$7)=TRUE,6,IF(EXACT(M99,$A$8)=TRUE,7,IF(EXACT(M99,$A$9)=TRUE,8,IF(EXACT(M99,$A$10)=TRUE,9,IF(EXACT(M99,$A$11)=TRUE,10,IF(EXACT(M99,$A$12)=TRUE,11,IF(EXACT(M99,$A$13)=TRUE,12,IF(EXACT(M99,$A$14)=TRUE,13,IF(EXACT(M99,$A$15)=TRUE,14,IF(EXACT(M99,$A$16)=TRUE,15,IF(EXACT(M99,$A$17)=TRUE,16,IF(EXACT(M99,$A$18)=TRUE,17,IF(EXACT(M99,$A$19)=TRUE,18,IF(EXACT(M99,$A$20)=TRUE,19,IF(EXACT(M99,$A$21)=TRUE,20,IF(EXACT(M99,$A$22)=TRUE,21,IF(EXACT(M99,$A$23)=TRUE,22,IF(EXACT(M99,$A$24)=TRUE,23,IF(EXACT(M99,$A$25)=TRUE,24,IF(EXACT(M99,$A$26)=TRUE,25,IF(EXACT(M99,$A$27)=TRUE,26,IF(EXACT(M99,$A$28)=TRUE,27,IF(EXACT(M99,$A$29)=TRUE,28,IF(EXACT(M99,$A$30)=TRUE,29,IF(EXACT(M99,$A$31)=TRUE,30,IF(EXACT(M99,$A$32)=TRUE,31,IF(EXACT(M99,$A$33)=TRUE,32,IF(EXACT(M99,$A$34)=TRUE,33,IF(EXACT(M99,$A$35)=TRUE,34,IF(EXACT(M99,$A$36)=TRUE,35,IF(EXACT(M99,$A$37)=TRUE,36,IF(EXACT(M99,$A$38)=TRUE,37,IF(EXACT(M99,$A$39)=TRUE,38,IF(EXACT(M99,$A$40)=TRUE,39,IF(EXACT(M99,$A$41)=TRUE,40,IF(EXACT(M99,$A$42)=TRUE,41,IF(EXACT(M99,$A$43)=TRUE,42,IF(EXACT(M99,$A$44)=TRUE,43,IF(EXACT(M99,$A$45)=TRUE,44,IF(EXACT(M99,$A$46)=TRUE,45,IF(EXACT(M99,$A$47)=TRUE,46,IF(EXACT(M99,$A$48)=TRUE,47,IF(EXACT(M99,$A$49)=TRUE,48,IF(EXACT(M99,$A$50)=TRUE,49,IF(EXACT(M99,$A$51)=TRUE,50,IF(EXACT(M99,$A$52)=TRUE,51,IF(EXACT(M99,$A$53)=TRUE,52,IF(EXACT(M99,$A$54)=TRUE,53,IF(EXACT(M99,$A$55)=TRUE,54,IF(EXACT(M99,$A$56)=TRUE,55,IF(EXACT(M99,$A$57)=TRUE,56,IF(EXACT(M99,$A$58)=TRUE,57,IF(EXACT(M99,$A$59)=TRUE,58,IF(EXACT(M99,$A$60)=TRUE,59,IF(EXACT(M99,$A$61)=TRUE,60,IF(EXACT(M99,$A$62)=TRUE,61))))))))))))))))))))))))))))))))))))))))))))))))))))))))))))))*61^$L99</f>
        <v>1815848</v>
      </c>
      <c r="Y99" t="str" cm="1">
        <f t="array" ref="Y99">IF($F99="砲玉",MIN(($G99-Z:Z)^2+($H99-AA:AA)^2+($I99-AB:AB)^2)*X$8+MIN((($H$2-$H99)+AC:AC)^2+(($I$2-$I99)+AD:AD)^2)*X$10+1000*X$18,"")</f>
        <v/>
      </c>
      <c r="AF99" t="str" cm="1">
        <f t="array" ref="AF99">IF($F99="薙玉",MIN(($G99-AG:AG)^2+($H99-AH:AH)^2+($I99-AI:AI)^2)*AE$8+MIN((($H$2-$H99)+AJ:AJ)^2+(($I$2-$I99)+AK:AK)^2)*AE$10+1000*AE$18,"")</f>
        <v/>
      </c>
      <c r="AM99" t="str" cm="1">
        <f t="array" ref="AM99">IF($F99="壁玉",MIN(($G99-AN:AN)^2+($H99-AO:AO)^2+($I99-AP:AP)^2)*AL$8+MIN((($H$2-$H99)+AQ:AQ)^2+(($I$2-$I99)+AR:AR)^2)*AL$10+1000*AL$18,"")</f>
        <v/>
      </c>
      <c r="AT99" t="str" cm="1">
        <f t="array" ref="AT99">IF($F99="弩玉",MIN(($G99-AU:AU)^2+($H99-AV:AV)^2+($I99-AW:AW)^2)*AS$8+MIN((($H$2-$H99)+AX:AX)^2+(($I$2-$I99)+AY:AY)^2)*AS$10+1000*AS$18,"")</f>
        <v/>
      </c>
      <c r="BA99" t="str" cm="1">
        <f t="array" ref="BA99">IF($F99="ジェット",MIN(($G99-BB:BB)^2+($H99-BC:BC)^2+($I99-BD:BD)^2)*AZ$8+MIN((($H$2-$H99)+BE:BE)^2+(($I$2-$I99)+BF:BF)^2)*AZ$10+1000*AZ$18,"")</f>
        <v/>
      </c>
      <c r="BH99" t="str" cm="1">
        <f t="array" ref="BH99">IF($F99="導玉",MIN(($G99-BI:BI)^2+($H99-BJ:BJ)^2+($I99-BK:BK)^2)*BG$8+MIN((($H$2-$H99)+BL:BL)^2+(($I$2-$I99)+BM:BM)^2)*BG$10+1000*BG$18,"")</f>
        <v/>
      </c>
      <c r="BO99" t="str" cm="1">
        <f t="array" ref="BO99">IF($F99="木壁",MIN(($G99-BP:BP)^2+($H99-BQ:BQ)^2+($I99-BR:BR)^2)*BN$8+MIN((($H$2-$H99)+BS:BS)^2+(($I$2-$I99)+BT:BT)^2)*BN$10+1000*BN$18,"")</f>
        <v/>
      </c>
      <c r="BV99" t="str" cm="1">
        <f t="array" ref="BV99">IF($F99="遠壁",MIN(($G99-BW:BW)^2+($H99-BX:BX)^2+($I99-BY:BY)^2)*BU$8+MIN((($H$2-$H99)+BZ:BZ)^2+(($I$2-$I99)+CA:CA)^2)*BU$10+1000*BU$18,"")</f>
        <v/>
      </c>
      <c r="CC99" t="str" cm="1">
        <f t="array" ref="CC99">IF($F99="魔玉",MIN(($G99-CD:CD)^2+($H99-CE:CE)^2+($I99-CF:CF)^2)*CB$8+MIN((($H$2-$H99)+CG:CG)^2+(($I$2-$I99)+CH:CH)^2)*CB$10+1000*CB$18,"")</f>
        <v/>
      </c>
      <c r="CJ99" t="str" cm="1">
        <f t="array" ref="CJ99">IF($F99="核玉",MIN(($G99-CK:CK)^2+($H99-CL:CL)^2+($I99-CM:CM)^2)*CI$8+MIN((($H$2-$H99)+CN:CN)^2+(($I$2-$I99)+CO:CO)^2)*CI$10+1000*CI$18,"")</f>
        <v/>
      </c>
      <c r="CQ99" t="str" cm="1">
        <f t="array" ref="CQ99">IF($F99="癒玉",MIN(($G99-CR:CR)^2+($H99-CS:CS)^2+($I99-CT:CT)^2)*CP$8+MIN((($H$2-$H99)+CU:CU)^2+(($I$2-$I99)+CV:CV)^2)*CP$10+1000*CP$18,"")</f>
        <v/>
      </c>
      <c r="CX99" t="str" cm="1">
        <f t="array" ref="CX99">IF($F99="盾玉",MIN(($G99-CY:CY)^2+($H99-CZ:CZ)^2+($I99-DA:DA)^2)*CW$8+MIN((($H$2-$H99)+DB:DB)^2+(($I$2-$I99)+DC:DC)^2)*CW$10+1000*CW$18,"")</f>
        <v/>
      </c>
      <c r="DE99" t="str" cm="1">
        <f t="array" ref="DE99">IF($F99="射玉",MIN(($G99-DF:DF)^2+($H99-DG:DG)^2+($I99-DH:DH)^2)*DD$8+MIN((($H$2-$H99)+DI:DI)^2+(($I$2-$I99)+DJ:DJ)^2)*DD$10+1000*DD$18,"")</f>
        <v/>
      </c>
      <c r="DL99" t="str" cm="1">
        <f t="array" ref="DL99">IF($F99="近壁",MIN(($G99-DM:DM)^2+($H99-DN:DN)^2+($I99-DO:DO)^2)*DK$8+MIN((($H$2-$H99)+DP:DP)^2+(($I$2-$I99)+DQ:DQ)^2)*DK$10+1000*DK$18,"")</f>
        <v/>
      </c>
      <c r="DS99" t="str" cm="1">
        <f t="array" ref="DS99">IF($F99="忍玉",MIN(($G99-DT:DT)^2+($H99-DU:DU)^2+($I99-DV:DV)^2)*DR$8+MIN((($H$2-$H99)+DW:DW)^2+(($I$2-$I99)+DX:DX)^2)*DR$10+1000*DR$18,"")</f>
        <v/>
      </c>
      <c r="DZ99" t="str" cm="1">
        <f t="array" ref="DZ99">IF($F99="界玉",MIN(($G99-EA:EA)^2+($H99-EB:EB)^2+($I99-EC:EC)^2)*DY$8+MIN((($H$2-$H99)+ED:ED)^2+(($I$2-$I99)+EE:EE)^2)*DY$10+1000*DY$18,"")</f>
        <v/>
      </c>
      <c r="EG99" t="str" cm="1">
        <f t="array" ref="EG99">IF($F99="戦玉",MIN(($G99-EH:EH)^2+($H99-EI:EI)^2+($I99-EJ:EJ)^2)*EF$8+MIN((($H$2-$H99)+EK:EK)^2+(($I$2-$I99)+EL:EL)^2)*EF$10+1000*EF$18,"")</f>
        <v/>
      </c>
      <c r="EN99" t="str" cm="1">
        <f t="array" ref="EN99">IF($F99="弓玉",MIN(($G99-EO:EO)^2+($H99-EP:EP)^2+($I99-EQ:EQ)^2)*EM$8+MIN((($H$2-$H99)+ER:ER)^2+(($I$2-$I99)+ES:ES)^2)*EM$10+1000*EM$18,"")</f>
        <v/>
      </c>
      <c r="EU99" t="str" cm="1">
        <f t="array" ref="EU99">IF($F99="散玉",MIN(($G99-EV:EV)^2+($H99-EW:EW)^2+($I99-EX:EX)^2)*ET$8+MIN((($H$2-$H99)+EY:EY)^2+(($I$2-$I99)+EZ:EZ)^2)*ET$10+1000*ET$18,"")</f>
        <v/>
      </c>
      <c r="FB99" t="str" cm="1">
        <f t="array" ref="FB99">IF($F99="的玉",MIN(($G99-FC:FC)^2+($H99-FD:FD)^2+($I99-FE:FE)^2)*FA$8+MIN((($H$2-$H99)+FF:FF)^2+(($I$2-$I99)+FG:FG)^2)*FA$10+1000*FA$18,"")</f>
        <v/>
      </c>
      <c r="FI99" t="str" cm="1">
        <f t="array" ref="FI99">IF($F99="撃玉",MIN(($G99-FJ:FJ)^2+($H99-FK:FK)^2+($I99-FL:FL)^2)*FH$8+MIN((($H$2-$H99)+FM:FM)^2+(($I$2-$I99)+FN:FN)^2)*FH$10+1000*FH$18,"")</f>
        <v/>
      </c>
      <c r="FP99" t="str" cm="1">
        <f t="array" ref="FP99">IF($F99="槍玉",MIN(($G99-FQ:FQ)^2+($H99-FR:FR)^2+($I99-FS:FS)^2)*FO$8+MIN((($H$2-$H99)+FT:FT)^2+(($I$2-$I99)+FU:FU)^2)*FO$10+1000*FO$18,"")</f>
        <v/>
      </c>
      <c r="FW99" t="str" cm="1">
        <f t="array" ref="FW99">IF($F99="査玉",MIN(($G99-FX:FX)^2+($H99-FY:FY)^2+($I99-FZ:FZ)^2)*FV$8+MIN((($H$2-$H99)+GA:GA)^2+(($I$2-$I99)+GB:GB)^2)*FV$10+1000*FV$18,"")</f>
        <v/>
      </c>
      <c r="GD99" t="str" cm="1">
        <f t="array" ref="GD99">IF($F99="タゲ壁",MIN(($G99-GE:GE)^2+($H99-GF:GF)^2+($I99-GG:GG)^2)*GC$8+MIN((($H$2-$H99)+GH:GH)^2+(($I$2-$I99)+GI:GI)^2)*GC$10+1000*GC$18,"")</f>
        <v/>
      </c>
      <c r="GK99" t="str" cm="1">
        <f t="array" ref="GK99">IF($F99="迎玉",MIN(($G99-GL:GL)^2+($H99-GM:GM)^2+($I99-GN:GN)^2)*GJ$8+MIN((($H$2-$H99)+GO:GO)^2+(($I$2-$I99)+GP:GP)^2)*GJ$10+1000*GJ$18,"")</f>
        <v/>
      </c>
      <c r="GR99" t="str" cm="1">
        <f t="array" ref="GR99">IF($F99="紙壁",MIN(($G99-GS:GS)^2+($H99-GT:GT)^2+($I99-GU:GU)^2)*GQ$8+MIN((($H$2-$H99)+GV:GV)^2+(($I$2-$I99)+GW:GW)^2)*GQ$10+1000*GQ$18,"")</f>
        <v/>
      </c>
      <c r="GY99" t="str" cm="1">
        <f t="array" ref="GY99">IF($F99="聖玉",MIN(($G99-GZ:GZ)^2+($H99-HA:HA)^2+($I99-HB:HB)^2)*GX$8+MIN((($H$2-$H99)+HC:HC)^2+(($I$2-$I99)+HD:HD)^2)*GX$10+1000*GX$18,"")</f>
        <v/>
      </c>
      <c r="HF99" t="str" cm="1">
        <f t="array" ref="HF99">IF($F99="ターボ",MIN(($G99-HG:HG)^2+($H99-HH:HH)^2+($I99-HI:HI)^2)*HE$8+MIN((($H$2-$H99)+HJ:HJ)^2+(($I$2-$I99)+HK:HK)^2)*HE$10+10000,"")</f>
        <v/>
      </c>
      <c r="HM99" t="str" cm="1">
        <f t="array" ref="HM99">IF($F99="采玉",MIN(($G99-HN:HN)^2+($H99-HO:HO)^2+($I99-HP:HP)^2)*HL$8+MIN((($H$2-$H99)+HQ:HQ)^2+(($I$2-$I99)+HR:HR)^2)*HL$10+1000*HL$18,"")</f>
        <v/>
      </c>
      <c r="HT99" t="str" cm="1">
        <f t="array" ref="HT99">IF($F99="繕玉",MIN(($G99-HU:HU)^2+($H99-HV:HV)^2+($I99-HW:HW)^2)*HS$8+MIN((($H$2-$H99)+HX:HX)^2+(($I$2-$I99)+HY:HY)^2)*HS$10+1000*HS$18,"")</f>
        <v/>
      </c>
      <c r="IA99" t="str" cm="1">
        <f t="array" ref="IA99">IF($F99="贄玉",MIN(($G99-IB:IB)^2+($H99-IC:IC)^2+($I99-ID:ID)^2)*HZ$8+MIN((($H$2-$H99)+IE:IE)^2+(($I$2-$I99)+IF:IF)^2)*HZ$10+1000*HZ$18,"")</f>
        <v/>
      </c>
      <c r="IH99" t="str" cm="1">
        <f t="array" ref="IH99">IF($F99="弾玉",MIN(($G99-II:II)^2+($H99-IJ:IJ)^2+($I99-IK:IK)^2)*IG$8+MIN((($H$2-$H99)+IL:IL)^2+(($I$2-$I99)+IM:IM)^2)*IG$10+1000*IG$18,"")</f>
        <v/>
      </c>
      <c r="IO99" t="str" cm="1">
        <f t="array" ref="IO99">IF($F99="石壁",MIN(($G99-IP:IP)^2+($H99-IQ:IQ)^2+($I99-IR:IR)^2)*IN$8+MIN((($H$2-$H99)+IS:IS)^2+(($I$2-$I99)+IT:IT)^2)*IN$10+1000*IN$18,"")</f>
        <v/>
      </c>
    </row>
    <row r="100" spans="6:249" x14ac:dyDescent="0.55000000000000004">
      <c r="F100" s="1" t="b" cm="1">
        <f t="array" ref="F100">INDEX(N:N,ROW()*6-11)</f>
        <v>0</v>
      </c>
      <c r="G100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00" s="1">
        <f>ROUND((RIGHT((SUM(INDEX($N:$N,ROW()*6-10):INDEX($N:$N,ROW()*6-6))-16020),6)-RIGHT((SUM(INDEX($N:$N,ROW()*6-10):INDEX($N:$N,ROW()*6-6))-16020),3))/1000,3)</f>
        <v>-16.04</v>
      </c>
      <c r="I100" s="1">
        <f>ROUND((RIGHT((SUM(INDEX($N:$N,ROW()*6-10):INDEX($N:$N,ROW()*6-6))-16020),3)),3)</f>
        <v>20</v>
      </c>
      <c r="K100">
        <v>100</v>
      </c>
      <c r="L100">
        <f t="shared" si="3"/>
        <v>2</v>
      </c>
      <c r="M100" t="str">
        <f t="shared" si="2"/>
        <v>m</v>
      </c>
      <c r="N100">
        <f>IF(EXACT(M100,$A$1)=TRUE,0,IF(EXACT(M100,$A$2)=TRUE,1,IF(EXACT(M100,$A$3)=TRUE,2,IF(EXACT(M100,$A$4)=TRUE,3,IF(EXACT(M100,$A$5)=TRUE,4,IF(EXACT(M100,$A$6)=TRUE,5,IF(EXACT(M100,$A$7)=TRUE,6,IF(EXACT(M100,$A$8)=TRUE,7,IF(EXACT(M100,$A$9)=TRUE,8,IF(EXACT(M100,$A$10)=TRUE,9,IF(EXACT(M100,$A$11)=TRUE,10,IF(EXACT(M100,$A$12)=TRUE,11,IF(EXACT(M100,$A$13)=TRUE,12,IF(EXACT(M100,$A$14)=TRUE,13,IF(EXACT(M100,$A$15)=TRUE,14,IF(EXACT(M100,$A$16)=TRUE,15,IF(EXACT(M100,$A$17)=TRUE,16,IF(EXACT(M100,$A$18)=TRUE,17,IF(EXACT(M100,$A$19)=TRUE,18,IF(EXACT(M100,$A$20)=TRUE,19,IF(EXACT(M100,$A$21)=TRUE,20,IF(EXACT(M100,$A$22)=TRUE,21,IF(EXACT(M100,$A$23)=TRUE,22,IF(EXACT(M100,$A$24)=TRUE,23,IF(EXACT(M100,$A$25)=TRUE,24,IF(EXACT(M100,$A$26)=TRUE,25,IF(EXACT(M100,$A$27)=TRUE,26,IF(EXACT(M100,$A$28)=TRUE,27,IF(EXACT(M100,$A$29)=TRUE,28,IF(EXACT(M100,$A$30)=TRUE,29,IF(EXACT(M100,$A$31)=TRUE,30,IF(EXACT(M100,$A$32)=TRUE,31,IF(EXACT(M100,$A$33)=TRUE,32,IF(EXACT(M100,$A$34)=TRUE,33,IF(EXACT(M100,$A$35)=TRUE,34,IF(EXACT(M100,$A$36)=TRUE,35,IF(EXACT(M100,$A$37)=TRUE,36,IF(EXACT(M100,$A$38)=TRUE,37,IF(EXACT(M100,$A$39)=TRUE,38,IF(EXACT(M100,$A$40)=TRUE,39,IF(EXACT(M100,$A$41)=TRUE,40,IF(EXACT(M100,$A$42)=TRUE,41,IF(EXACT(M100,$A$43)=TRUE,42,IF(EXACT(M100,$A$44)=TRUE,43,IF(EXACT(M100,$A$45)=TRUE,44,IF(EXACT(M100,$A$46)=TRUE,45,IF(EXACT(M100,$A$47)=TRUE,46,IF(EXACT(M100,$A$48)=TRUE,47,IF(EXACT(M100,$A$49)=TRUE,48,IF(EXACT(M100,$A$50)=TRUE,49,IF(EXACT(M100,$A$51)=TRUE,50,IF(EXACT(M100,$A$52)=TRUE,51,IF(EXACT(M100,$A$53)=TRUE,52,IF(EXACT(M100,$A$54)=TRUE,53,IF(EXACT(M100,$A$55)=TRUE,54,IF(EXACT(M100,$A$56)=TRUE,55,IF(EXACT(M100,$A$57)=TRUE,56,IF(EXACT(M100,$A$58)=TRUE,57,IF(EXACT(M100,$A$59)=TRUE,58,IF(EXACT(M100,$A$60)=TRUE,59,IF(EXACT(M100,$A$61)=TRUE,60,IF(EXACT(M100,$A$62)=TRUE,61))))))))))))))))))))))))))))))))))))))))))))))))))))))))))))))*61^$L100</f>
        <v>81862</v>
      </c>
      <c r="Y100" t="str" cm="1">
        <f t="array" ref="Y100">IF($F100="砲玉",MIN(($G100-Z:Z)^2+($H100-AA:AA)^2+($I100-AB:AB)^2)*X$8+MIN((($H$2-$H100)+AC:AC)^2+(($I$2-$I100)+AD:AD)^2)*X$10+1000*X$18,"")</f>
        <v/>
      </c>
      <c r="AF100" t="str" cm="1">
        <f t="array" ref="AF100">IF($F100="薙玉",MIN(($G100-AG:AG)^2+($H100-AH:AH)^2+($I100-AI:AI)^2)*AE$8+MIN((($H$2-$H100)+AJ:AJ)^2+(($I$2-$I100)+AK:AK)^2)*AE$10+1000*AE$18,"")</f>
        <v/>
      </c>
      <c r="AM100" t="str" cm="1">
        <f t="array" ref="AM100">IF($F100="壁玉",MIN(($G100-AN:AN)^2+($H100-AO:AO)^2+($I100-AP:AP)^2)*AL$8+MIN((($H$2-$H100)+AQ:AQ)^2+(($I$2-$I100)+AR:AR)^2)*AL$10+1000*AL$18,"")</f>
        <v/>
      </c>
      <c r="AT100" t="str" cm="1">
        <f t="array" ref="AT100">IF($F100="弩玉",MIN(($G100-AU:AU)^2+($H100-AV:AV)^2+($I100-AW:AW)^2)*AS$8+MIN((($H$2-$H100)+AX:AX)^2+(($I$2-$I100)+AY:AY)^2)*AS$10+1000*AS$18,"")</f>
        <v/>
      </c>
      <c r="BA100" t="str" cm="1">
        <f t="array" ref="BA100">IF($F100="ジェット",MIN(($G100-BB:BB)^2+($H100-BC:BC)^2+($I100-BD:BD)^2)*AZ$8+MIN((($H$2-$H100)+BE:BE)^2+(($I$2-$I100)+BF:BF)^2)*AZ$10+1000*AZ$18,"")</f>
        <v/>
      </c>
      <c r="BH100" t="str" cm="1">
        <f t="array" ref="BH100">IF($F100="導玉",MIN(($G100-BI:BI)^2+($H100-BJ:BJ)^2+($I100-BK:BK)^2)*BG$8+MIN((($H$2-$H100)+BL:BL)^2+(($I$2-$I100)+BM:BM)^2)*BG$10+1000*BG$18,"")</f>
        <v/>
      </c>
      <c r="BO100" t="str" cm="1">
        <f t="array" ref="BO100">IF($F100="木壁",MIN(($G100-BP:BP)^2+($H100-BQ:BQ)^2+($I100-BR:BR)^2)*BN$8+MIN((($H$2-$H100)+BS:BS)^2+(($I$2-$I100)+BT:BT)^2)*BN$10+1000*BN$18,"")</f>
        <v/>
      </c>
      <c r="BV100" t="str" cm="1">
        <f t="array" ref="BV100">IF($F100="遠壁",MIN(($G100-BW:BW)^2+($H100-BX:BX)^2+($I100-BY:BY)^2)*BU$8+MIN((($H$2-$H100)+BZ:BZ)^2+(($I$2-$I100)+CA:CA)^2)*BU$10+1000*BU$18,"")</f>
        <v/>
      </c>
      <c r="CC100" t="str" cm="1">
        <f t="array" ref="CC100">IF($F100="魔玉",MIN(($G100-CD:CD)^2+($H100-CE:CE)^2+($I100-CF:CF)^2)*CB$8+MIN((($H$2-$H100)+CG:CG)^2+(($I$2-$I100)+CH:CH)^2)*CB$10+1000*CB$18,"")</f>
        <v/>
      </c>
      <c r="CJ100" t="str" cm="1">
        <f t="array" ref="CJ100">IF($F100="核玉",MIN(($G100-CK:CK)^2+($H100-CL:CL)^2+($I100-CM:CM)^2)*CI$8+MIN((($H$2-$H100)+CN:CN)^2+(($I$2-$I100)+CO:CO)^2)*CI$10+1000*CI$18,"")</f>
        <v/>
      </c>
      <c r="CQ100" t="str" cm="1">
        <f t="array" ref="CQ100">IF($F100="癒玉",MIN(($G100-CR:CR)^2+($H100-CS:CS)^2+($I100-CT:CT)^2)*CP$8+MIN((($H$2-$H100)+CU:CU)^2+(($I$2-$I100)+CV:CV)^2)*CP$10+1000*CP$18,"")</f>
        <v/>
      </c>
      <c r="CX100" t="str" cm="1">
        <f t="array" ref="CX100">IF($F100="盾玉",MIN(($G100-CY:CY)^2+($H100-CZ:CZ)^2+($I100-DA:DA)^2)*CW$8+MIN((($H$2-$H100)+DB:DB)^2+(($I$2-$I100)+DC:DC)^2)*CW$10+1000*CW$18,"")</f>
        <v/>
      </c>
      <c r="DE100" t="str" cm="1">
        <f t="array" ref="DE100">IF($F100="射玉",MIN(($G100-DF:DF)^2+($H100-DG:DG)^2+($I100-DH:DH)^2)*DD$8+MIN((($H$2-$H100)+DI:DI)^2+(($I$2-$I100)+DJ:DJ)^2)*DD$10+1000*DD$18,"")</f>
        <v/>
      </c>
      <c r="DL100" t="str" cm="1">
        <f t="array" ref="DL100">IF($F100="近壁",MIN(($G100-DM:DM)^2+($H100-DN:DN)^2+($I100-DO:DO)^2)*DK$8+MIN((($H$2-$H100)+DP:DP)^2+(($I$2-$I100)+DQ:DQ)^2)*DK$10+1000*DK$18,"")</f>
        <v/>
      </c>
      <c r="DS100" t="str" cm="1">
        <f t="array" ref="DS100">IF($F100="忍玉",MIN(($G100-DT:DT)^2+($H100-DU:DU)^2+($I100-DV:DV)^2)*DR$8+MIN((($H$2-$H100)+DW:DW)^2+(($I$2-$I100)+DX:DX)^2)*DR$10+1000*DR$18,"")</f>
        <v/>
      </c>
      <c r="DZ100" t="str" cm="1">
        <f t="array" ref="DZ100">IF($F100="界玉",MIN(($G100-EA:EA)^2+($H100-EB:EB)^2+($I100-EC:EC)^2)*DY$8+MIN((($H$2-$H100)+ED:ED)^2+(($I$2-$I100)+EE:EE)^2)*DY$10+1000*DY$18,"")</f>
        <v/>
      </c>
      <c r="EG100" t="str" cm="1">
        <f t="array" ref="EG100">IF($F100="戦玉",MIN(($G100-EH:EH)^2+($H100-EI:EI)^2+($I100-EJ:EJ)^2)*EF$8+MIN((($H$2-$H100)+EK:EK)^2+(($I$2-$I100)+EL:EL)^2)*EF$10+1000*EF$18,"")</f>
        <v/>
      </c>
      <c r="EN100" t="str" cm="1">
        <f t="array" ref="EN100">IF($F100="弓玉",MIN(($G100-EO:EO)^2+($H100-EP:EP)^2+($I100-EQ:EQ)^2)*EM$8+MIN((($H$2-$H100)+ER:ER)^2+(($I$2-$I100)+ES:ES)^2)*EM$10+1000*EM$18,"")</f>
        <v/>
      </c>
      <c r="EU100" t="str" cm="1">
        <f t="array" ref="EU100">IF($F100="散玉",MIN(($G100-EV:EV)^2+($H100-EW:EW)^2+($I100-EX:EX)^2)*ET$8+MIN((($H$2-$H100)+EY:EY)^2+(($I$2-$I100)+EZ:EZ)^2)*ET$10+1000*ET$18,"")</f>
        <v/>
      </c>
      <c r="FB100" t="str" cm="1">
        <f t="array" ref="FB100">IF($F100="的玉",MIN(($G100-FC:FC)^2+($H100-FD:FD)^2+($I100-FE:FE)^2)*FA$8+MIN((($H$2-$H100)+FF:FF)^2+(($I$2-$I100)+FG:FG)^2)*FA$10+1000*FA$18,"")</f>
        <v/>
      </c>
      <c r="FI100" t="str" cm="1">
        <f t="array" ref="FI100">IF($F100="撃玉",MIN(($G100-FJ:FJ)^2+($H100-FK:FK)^2+($I100-FL:FL)^2)*FH$8+MIN((($H$2-$H100)+FM:FM)^2+(($I$2-$I100)+FN:FN)^2)*FH$10+1000*FH$18,"")</f>
        <v/>
      </c>
      <c r="FP100" t="str" cm="1">
        <f t="array" ref="FP100">IF($F100="槍玉",MIN(($G100-FQ:FQ)^2+($H100-FR:FR)^2+($I100-FS:FS)^2)*FO$8+MIN((($H$2-$H100)+FT:FT)^2+(($I$2-$I100)+FU:FU)^2)*FO$10+1000*FO$18,"")</f>
        <v/>
      </c>
      <c r="FW100" t="str" cm="1">
        <f t="array" ref="FW100">IF($F100="査玉",MIN(($G100-FX:FX)^2+($H100-FY:FY)^2+($I100-FZ:FZ)^2)*FV$8+MIN((($H$2-$H100)+GA:GA)^2+(($I$2-$I100)+GB:GB)^2)*FV$10+1000*FV$18,"")</f>
        <v/>
      </c>
      <c r="GD100" t="str" cm="1">
        <f t="array" ref="GD100">IF($F100="タゲ壁",MIN(($G100-GE:GE)^2+($H100-GF:GF)^2+($I100-GG:GG)^2)*GC$8+MIN((($H$2-$H100)+GH:GH)^2+(($I$2-$I100)+GI:GI)^2)*GC$10+1000*GC$18,"")</f>
        <v/>
      </c>
      <c r="GK100" t="str" cm="1">
        <f t="array" ref="GK100">IF($F100="迎玉",MIN(($G100-GL:GL)^2+($H100-GM:GM)^2+($I100-GN:GN)^2)*GJ$8+MIN((($H$2-$H100)+GO:GO)^2+(($I$2-$I100)+GP:GP)^2)*GJ$10+1000*GJ$18,"")</f>
        <v/>
      </c>
      <c r="GR100" t="str" cm="1">
        <f t="array" ref="GR100">IF($F100="紙壁",MIN(($G100-GS:GS)^2+($H100-GT:GT)^2+($I100-GU:GU)^2)*GQ$8+MIN((($H$2-$H100)+GV:GV)^2+(($I$2-$I100)+GW:GW)^2)*GQ$10+1000*GQ$18,"")</f>
        <v/>
      </c>
      <c r="GY100" t="str" cm="1">
        <f t="array" ref="GY100">IF($F100="聖玉",MIN(($G100-GZ:GZ)^2+($H100-HA:HA)^2+($I100-HB:HB)^2)*GX$8+MIN((($H$2-$H100)+HC:HC)^2+(($I$2-$I100)+HD:HD)^2)*GX$10+1000*GX$18,"")</f>
        <v/>
      </c>
      <c r="HF100" t="str" cm="1">
        <f t="array" ref="HF100">IF($F100="ターボ",MIN(($G100-HG:HG)^2+($H100-HH:HH)^2+($I100-HI:HI)^2)*HE$8+MIN((($H$2-$H100)+HJ:HJ)^2+(($I$2-$I100)+HK:HK)^2)*HE$10+10000,"")</f>
        <v/>
      </c>
      <c r="HM100" t="str" cm="1">
        <f t="array" ref="HM100">IF($F100="采玉",MIN(($G100-HN:HN)^2+($H100-HO:HO)^2+($I100-HP:HP)^2)*HL$8+MIN((($H$2-$H100)+HQ:HQ)^2+(($I$2-$I100)+HR:HR)^2)*HL$10+1000*HL$18,"")</f>
        <v/>
      </c>
      <c r="HT100" t="str" cm="1">
        <f t="array" ref="HT100">IF($F100="繕玉",MIN(($G100-HU:HU)^2+($H100-HV:HV)^2+($I100-HW:HW)^2)*HS$8+MIN((($H$2-$H100)+HX:HX)^2+(($I$2-$I100)+HY:HY)^2)*HS$10+1000*HS$18,"")</f>
        <v/>
      </c>
      <c r="IA100" t="str" cm="1">
        <f t="array" ref="IA100">IF($F100="贄玉",MIN(($G100-IB:IB)^2+($H100-IC:IC)^2+($I100-ID:ID)^2)*HZ$8+MIN((($H$2-$H100)+IE:IE)^2+(($I$2-$I100)+IF:IF)^2)*HZ$10+1000*HZ$18,"")</f>
        <v/>
      </c>
      <c r="IH100" t="str" cm="1">
        <f t="array" ref="IH100">IF($F100="弾玉",MIN(($G100-II:II)^2+($H100-IJ:IJ)^2+($I100-IK:IK)^2)*IG$8+MIN((($H$2-$H100)+IL:IL)^2+(($I$2-$I100)+IM:IM)^2)*IG$10+1000*IG$18,"")</f>
        <v/>
      </c>
      <c r="IO100" t="str" cm="1">
        <f t="array" ref="IO100">IF($F100="石壁",MIN(($G100-IP:IP)^2+($H100-IQ:IQ)^2+($I100-IR:IR)^2)*IN$8+MIN((($H$2-$H100)+IS:IS)^2+(($I$2-$I100)+IT:IT)^2)*IN$10+1000*IN$18,"")</f>
        <v/>
      </c>
    </row>
    <row r="101" spans="6:249" x14ac:dyDescent="0.55000000000000004">
      <c r="F101" s="1" t="b" cm="1">
        <f t="array" ref="F101">INDEX(N:N,ROW()*6-11)</f>
        <v>0</v>
      </c>
      <c r="G101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01" s="1">
        <f>ROUND((RIGHT((SUM(INDEX($N:$N,ROW()*6-10):INDEX($N:$N,ROW()*6-6))-16020),6)-RIGHT((SUM(INDEX($N:$N,ROW()*6-10):INDEX($N:$N,ROW()*6-6))-16020),3))/1000,3)</f>
        <v>-16.04</v>
      </c>
      <c r="I101" s="1">
        <f>ROUND((RIGHT((SUM(INDEX($N:$N,ROW()*6-10):INDEX($N:$N,ROW()*6-6))-16020),3)),3)</f>
        <v>20</v>
      </c>
      <c r="K101">
        <v>101</v>
      </c>
      <c r="L101">
        <f t="shared" si="3"/>
        <v>1</v>
      </c>
      <c r="M101" t="str">
        <f t="shared" si="2"/>
        <v>B</v>
      </c>
      <c r="N101">
        <f>IF(EXACT(M101,$A$1)=TRUE,0,IF(EXACT(M101,$A$2)=TRUE,1,IF(EXACT(M101,$A$3)=TRUE,2,IF(EXACT(M101,$A$4)=TRUE,3,IF(EXACT(M101,$A$5)=TRUE,4,IF(EXACT(M101,$A$6)=TRUE,5,IF(EXACT(M101,$A$7)=TRUE,6,IF(EXACT(M101,$A$8)=TRUE,7,IF(EXACT(M101,$A$9)=TRUE,8,IF(EXACT(M101,$A$10)=TRUE,9,IF(EXACT(M101,$A$11)=TRUE,10,IF(EXACT(M101,$A$12)=TRUE,11,IF(EXACT(M101,$A$13)=TRUE,12,IF(EXACT(M101,$A$14)=TRUE,13,IF(EXACT(M101,$A$15)=TRUE,14,IF(EXACT(M101,$A$16)=TRUE,15,IF(EXACT(M101,$A$17)=TRUE,16,IF(EXACT(M101,$A$18)=TRUE,17,IF(EXACT(M101,$A$19)=TRUE,18,IF(EXACT(M101,$A$20)=TRUE,19,IF(EXACT(M101,$A$21)=TRUE,20,IF(EXACT(M101,$A$22)=TRUE,21,IF(EXACT(M101,$A$23)=TRUE,22,IF(EXACT(M101,$A$24)=TRUE,23,IF(EXACT(M101,$A$25)=TRUE,24,IF(EXACT(M101,$A$26)=TRUE,25,IF(EXACT(M101,$A$27)=TRUE,26,IF(EXACT(M101,$A$28)=TRUE,27,IF(EXACT(M101,$A$29)=TRUE,28,IF(EXACT(M101,$A$30)=TRUE,29,IF(EXACT(M101,$A$31)=TRUE,30,IF(EXACT(M101,$A$32)=TRUE,31,IF(EXACT(M101,$A$33)=TRUE,32,IF(EXACT(M101,$A$34)=TRUE,33,IF(EXACT(M101,$A$35)=TRUE,34,IF(EXACT(M101,$A$36)=TRUE,35,IF(EXACT(M101,$A$37)=TRUE,36,IF(EXACT(M101,$A$38)=TRUE,37,IF(EXACT(M101,$A$39)=TRUE,38,IF(EXACT(M101,$A$40)=TRUE,39,IF(EXACT(M101,$A$41)=TRUE,40,IF(EXACT(M101,$A$42)=TRUE,41,IF(EXACT(M101,$A$43)=TRUE,42,IF(EXACT(M101,$A$44)=TRUE,43,IF(EXACT(M101,$A$45)=TRUE,44,IF(EXACT(M101,$A$46)=TRUE,45,IF(EXACT(M101,$A$47)=TRUE,46,IF(EXACT(M101,$A$48)=TRUE,47,IF(EXACT(M101,$A$49)=TRUE,48,IF(EXACT(M101,$A$50)=TRUE,49,IF(EXACT(M101,$A$51)=TRUE,50,IF(EXACT(M101,$A$52)=TRUE,51,IF(EXACT(M101,$A$53)=TRUE,52,IF(EXACT(M101,$A$54)=TRUE,53,IF(EXACT(M101,$A$55)=TRUE,54,IF(EXACT(M101,$A$56)=TRUE,55,IF(EXACT(M101,$A$57)=TRUE,56,IF(EXACT(M101,$A$58)=TRUE,57,IF(EXACT(M101,$A$59)=TRUE,58,IF(EXACT(M101,$A$60)=TRUE,59,IF(EXACT(M101,$A$61)=TRUE,60,IF(EXACT(M101,$A$62)=TRUE,61))))))))))))))))))))))))))))))))))))))))))))))))))))))))))))))*61^$L101</f>
        <v>2257</v>
      </c>
      <c r="Y101" t="str" cm="1">
        <f t="array" ref="Y101">IF($F101="砲玉",MIN(($G101-Z:Z)^2+($H101-AA:AA)^2+($I101-AB:AB)^2)*X$8+MIN((($H$2-$H101)+AC:AC)^2+(($I$2-$I101)+AD:AD)^2)*X$10+1000*X$18,"")</f>
        <v/>
      </c>
      <c r="AF101" t="str" cm="1">
        <f t="array" ref="AF101">IF($F101="薙玉",MIN(($G101-AG:AG)^2+($H101-AH:AH)^2+($I101-AI:AI)^2)*AE$8+MIN((($H$2-$H101)+AJ:AJ)^2+(($I$2-$I101)+AK:AK)^2)*AE$10+1000*AE$18,"")</f>
        <v/>
      </c>
      <c r="AM101" t="str" cm="1">
        <f t="array" ref="AM101">IF($F101="壁玉",MIN(($G101-AN:AN)^2+($H101-AO:AO)^2+($I101-AP:AP)^2)*AL$8+MIN((($H$2-$H101)+AQ:AQ)^2+(($I$2-$I101)+AR:AR)^2)*AL$10+1000*AL$18,"")</f>
        <v/>
      </c>
      <c r="AT101" t="str" cm="1">
        <f t="array" ref="AT101">IF($F101="弩玉",MIN(($G101-AU:AU)^2+($H101-AV:AV)^2+($I101-AW:AW)^2)*AS$8+MIN((($H$2-$H101)+AX:AX)^2+(($I$2-$I101)+AY:AY)^2)*AS$10+1000*AS$18,"")</f>
        <v/>
      </c>
      <c r="BA101" t="str" cm="1">
        <f t="array" ref="BA101">IF($F101="ジェット",MIN(($G101-BB:BB)^2+($H101-BC:BC)^2+($I101-BD:BD)^2)*AZ$8+MIN((($H$2-$H101)+BE:BE)^2+(($I$2-$I101)+BF:BF)^2)*AZ$10+1000*AZ$18,"")</f>
        <v/>
      </c>
      <c r="BH101" t="str" cm="1">
        <f t="array" ref="BH101">IF($F101="導玉",MIN(($G101-BI:BI)^2+($H101-BJ:BJ)^2+($I101-BK:BK)^2)*BG$8+MIN((($H$2-$H101)+BL:BL)^2+(($I$2-$I101)+BM:BM)^2)*BG$10+1000*BG$18,"")</f>
        <v/>
      </c>
      <c r="BO101" t="str" cm="1">
        <f t="array" ref="BO101">IF($F101="木壁",MIN(($G101-BP:BP)^2+($H101-BQ:BQ)^2+($I101-BR:BR)^2)*BN$8+MIN((($H$2-$H101)+BS:BS)^2+(($I$2-$I101)+BT:BT)^2)*BN$10+1000*BN$18,"")</f>
        <v/>
      </c>
      <c r="BV101" t="str" cm="1">
        <f t="array" ref="BV101">IF($F101="遠壁",MIN(($G101-BW:BW)^2+($H101-BX:BX)^2+($I101-BY:BY)^2)*BU$8+MIN((($H$2-$H101)+BZ:BZ)^2+(($I$2-$I101)+CA:CA)^2)*BU$10+1000*BU$18,"")</f>
        <v/>
      </c>
      <c r="CC101" t="str" cm="1">
        <f t="array" ref="CC101">IF($F101="魔玉",MIN(($G101-CD:CD)^2+($H101-CE:CE)^2+($I101-CF:CF)^2)*CB$8+MIN((($H$2-$H101)+CG:CG)^2+(($I$2-$I101)+CH:CH)^2)*CB$10+1000*CB$18,"")</f>
        <v/>
      </c>
      <c r="CJ101" t="str" cm="1">
        <f t="array" ref="CJ101">IF($F101="核玉",MIN(($G101-CK:CK)^2+($H101-CL:CL)^2+($I101-CM:CM)^2)*CI$8+MIN((($H$2-$H101)+CN:CN)^2+(($I$2-$I101)+CO:CO)^2)*CI$10+1000*CI$18,"")</f>
        <v/>
      </c>
      <c r="CQ101" t="str" cm="1">
        <f t="array" ref="CQ101">IF($F101="癒玉",MIN(($G101-CR:CR)^2+($H101-CS:CS)^2+($I101-CT:CT)^2)*CP$8+MIN((($H$2-$H101)+CU:CU)^2+(($I$2-$I101)+CV:CV)^2)*CP$10+1000*CP$18,"")</f>
        <v/>
      </c>
      <c r="CX101" t="str" cm="1">
        <f t="array" ref="CX101">IF($F101="盾玉",MIN(($G101-CY:CY)^2+($H101-CZ:CZ)^2+($I101-DA:DA)^2)*CW$8+MIN((($H$2-$H101)+DB:DB)^2+(($I$2-$I101)+DC:DC)^2)*CW$10+1000*CW$18,"")</f>
        <v/>
      </c>
      <c r="DE101" t="str" cm="1">
        <f t="array" ref="DE101">IF($F101="射玉",MIN(($G101-DF:DF)^2+($H101-DG:DG)^2+($I101-DH:DH)^2)*DD$8+MIN((($H$2-$H101)+DI:DI)^2+(($I$2-$I101)+DJ:DJ)^2)*DD$10+1000*DD$18,"")</f>
        <v/>
      </c>
      <c r="DL101" t="str" cm="1">
        <f t="array" ref="DL101">IF($F101="近壁",MIN(($G101-DM:DM)^2+($H101-DN:DN)^2+($I101-DO:DO)^2)*DK$8+MIN((($H$2-$H101)+DP:DP)^2+(($I$2-$I101)+DQ:DQ)^2)*DK$10+1000*DK$18,"")</f>
        <v/>
      </c>
      <c r="DS101" t="str" cm="1">
        <f t="array" ref="DS101">IF($F101="忍玉",MIN(($G101-DT:DT)^2+($H101-DU:DU)^2+($I101-DV:DV)^2)*DR$8+MIN((($H$2-$H101)+DW:DW)^2+(($I$2-$I101)+DX:DX)^2)*DR$10+1000*DR$18,"")</f>
        <v/>
      </c>
      <c r="DZ101" t="str" cm="1">
        <f t="array" ref="DZ101">IF($F101="界玉",MIN(($G101-EA:EA)^2+($H101-EB:EB)^2+($I101-EC:EC)^2)*DY$8+MIN((($H$2-$H101)+ED:ED)^2+(($I$2-$I101)+EE:EE)^2)*DY$10+1000*DY$18,"")</f>
        <v/>
      </c>
      <c r="EG101" t="str" cm="1">
        <f t="array" ref="EG101">IF($F101="戦玉",MIN(($G101-EH:EH)^2+($H101-EI:EI)^2+($I101-EJ:EJ)^2)*EF$8+MIN((($H$2-$H101)+EK:EK)^2+(($I$2-$I101)+EL:EL)^2)*EF$10+1000*EF$18,"")</f>
        <v/>
      </c>
      <c r="EN101" t="str" cm="1">
        <f t="array" ref="EN101">IF($F101="弓玉",MIN(($G101-EO:EO)^2+($H101-EP:EP)^2+($I101-EQ:EQ)^2)*EM$8+MIN((($H$2-$H101)+ER:ER)^2+(($I$2-$I101)+ES:ES)^2)*EM$10+1000*EM$18,"")</f>
        <v/>
      </c>
      <c r="EU101" t="str" cm="1">
        <f t="array" ref="EU101">IF($F101="散玉",MIN(($G101-EV:EV)^2+($H101-EW:EW)^2+($I101-EX:EX)^2)*ET$8+MIN((($H$2-$H101)+EY:EY)^2+(($I$2-$I101)+EZ:EZ)^2)*ET$10+1000*ET$18,"")</f>
        <v/>
      </c>
      <c r="FB101" t="str" cm="1">
        <f t="array" ref="FB101">IF($F101="的玉",MIN(($G101-FC:FC)^2+($H101-FD:FD)^2+($I101-FE:FE)^2)*FA$8+MIN((($H$2-$H101)+FF:FF)^2+(($I$2-$I101)+FG:FG)^2)*FA$10+1000*FA$18,"")</f>
        <v/>
      </c>
      <c r="FI101" t="str" cm="1">
        <f t="array" ref="FI101">IF($F101="撃玉",MIN(($G101-FJ:FJ)^2+($H101-FK:FK)^2+($I101-FL:FL)^2)*FH$8+MIN((($H$2-$H101)+FM:FM)^2+(($I$2-$I101)+FN:FN)^2)*FH$10+1000*FH$18,"")</f>
        <v/>
      </c>
      <c r="FP101" t="str" cm="1">
        <f t="array" ref="FP101">IF($F101="槍玉",MIN(($G101-FQ:FQ)^2+($H101-FR:FR)^2+($I101-FS:FS)^2)*FO$8+MIN((($H$2-$H101)+FT:FT)^2+(($I$2-$I101)+FU:FU)^2)*FO$10+1000*FO$18,"")</f>
        <v/>
      </c>
      <c r="FW101" t="str" cm="1">
        <f t="array" ref="FW101">IF($F101="査玉",MIN(($G101-FX:FX)^2+($H101-FY:FY)^2+($I101-FZ:FZ)^2)*FV$8+MIN((($H$2-$H101)+GA:GA)^2+(($I$2-$I101)+GB:GB)^2)*FV$10+1000*FV$18,"")</f>
        <v/>
      </c>
      <c r="GD101" t="str" cm="1">
        <f t="array" ref="GD101">IF($F101="タゲ壁",MIN(($G101-GE:GE)^2+($H101-GF:GF)^2+($I101-GG:GG)^2)*GC$8+MIN((($H$2-$H101)+GH:GH)^2+(($I$2-$I101)+GI:GI)^2)*GC$10+1000*GC$18,"")</f>
        <v/>
      </c>
      <c r="GK101" t="str" cm="1">
        <f t="array" ref="GK101">IF($F101="迎玉",MIN(($G101-GL:GL)^2+($H101-GM:GM)^2+($I101-GN:GN)^2)*GJ$8+MIN((($H$2-$H101)+GO:GO)^2+(($I$2-$I101)+GP:GP)^2)*GJ$10+1000*GJ$18,"")</f>
        <v/>
      </c>
      <c r="GR101" t="str" cm="1">
        <f t="array" ref="GR101">IF($F101="紙壁",MIN(($G101-GS:GS)^2+($H101-GT:GT)^2+($I101-GU:GU)^2)*GQ$8+MIN((($H$2-$H101)+GV:GV)^2+(($I$2-$I101)+GW:GW)^2)*GQ$10+1000*GQ$18,"")</f>
        <v/>
      </c>
      <c r="GY101" t="str" cm="1">
        <f t="array" ref="GY101">IF($F101="聖玉",MIN(($G101-GZ:GZ)^2+($H101-HA:HA)^2+($I101-HB:HB)^2)*GX$8+MIN((($H$2-$H101)+HC:HC)^2+(($I$2-$I101)+HD:HD)^2)*GX$10+1000*GX$18,"")</f>
        <v/>
      </c>
      <c r="HF101" t="str" cm="1">
        <f t="array" ref="HF101">IF($F101="ターボ",MIN(($G101-HG:HG)^2+($H101-HH:HH)^2+($I101-HI:HI)^2)*HE$8+MIN((($H$2-$H101)+HJ:HJ)^2+(($I$2-$I101)+HK:HK)^2)*HE$10+10000,"")</f>
        <v/>
      </c>
      <c r="HM101" t="str" cm="1">
        <f t="array" ref="HM101">IF($F101="采玉",MIN(($G101-HN:HN)^2+($H101-HO:HO)^2+($I101-HP:HP)^2)*HL$8+MIN((($H$2-$H101)+HQ:HQ)^2+(($I$2-$I101)+HR:HR)^2)*HL$10+1000*HL$18,"")</f>
        <v/>
      </c>
      <c r="HT101" t="str" cm="1">
        <f t="array" ref="HT101">IF($F101="繕玉",MIN(($G101-HU:HU)^2+($H101-HV:HV)^2+($I101-HW:HW)^2)*HS$8+MIN((($H$2-$H101)+HX:HX)^2+(($I$2-$I101)+HY:HY)^2)*HS$10+1000*HS$18,"")</f>
        <v/>
      </c>
      <c r="IA101" t="str" cm="1">
        <f t="array" ref="IA101">IF($F101="贄玉",MIN(($G101-IB:IB)^2+($H101-IC:IC)^2+($I101-ID:ID)^2)*HZ$8+MIN((($H$2-$H101)+IE:IE)^2+(($I$2-$I101)+IF:IF)^2)*HZ$10+1000*HZ$18,"")</f>
        <v/>
      </c>
      <c r="IH101" t="str" cm="1">
        <f t="array" ref="IH101">IF($F101="弾玉",MIN(($G101-II:II)^2+($H101-IJ:IJ)^2+($I101-IK:IK)^2)*IG$8+MIN((($H$2-$H101)+IL:IL)^2+(($I$2-$I101)+IM:IM)^2)*IG$10+1000*IG$18,"")</f>
        <v/>
      </c>
      <c r="IO101" t="str" cm="1">
        <f t="array" ref="IO101">IF($F101="石壁",MIN(($G101-IP:IP)^2+($H101-IQ:IQ)^2+($I101-IR:IR)^2)*IN$8+MIN((($H$2-$H101)+IS:IS)^2+(($I$2-$I101)+IT:IT)^2)*IN$10+1000*IN$18,"")</f>
        <v/>
      </c>
    </row>
    <row r="102" spans="6:249" x14ac:dyDescent="0.55000000000000004">
      <c r="F102" s="1" t="b" cm="1">
        <f t="array" ref="F102">INDEX(N:N,ROW()*6-11)</f>
        <v>0</v>
      </c>
      <c r="G102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02" s="1">
        <f>ROUND((RIGHT((SUM(INDEX($N:$N,ROW()*6-10):INDEX($N:$N,ROW()*6-6))-16020),6)-RIGHT((SUM(INDEX($N:$N,ROW()*6-10):INDEX($N:$N,ROW()*6-6))-16020),3))/1000,3)</f>
        <v>-16.04</v>
      </c>
      <c r="I102" s="1">
        <f>ROUND((RIGHT((SUM(INDEX($N:$N,ROW()*6-10):INDEX($N:$N,ROW()*6-6))-16020),3)),3)</f>
        <v>20</v>
      </c>
      <c r="K102">
        <v>102</v>
      </c>
      <c r="L102">
        <f t="shared" si="3"/>
        <v>0</v>
      </c>
      <c r="M102" t="str">
        <f t="shared" si="2"/>
        <v>9</v>
      </c>
      <c r="N102">
        <f>IF(EXACT(M102,$A$1)=TRUE,0,IF(EXACT(M102,$A$2)=TRUE,1,IF(EXACT(M102,$A$3)=TRUE,2,IF(EXACT(M102,$A$4)=TRUE,3,IF(EXACT(M102,$A$5)=TRUE,4,IF(EXACT(M102,$A$6)=TRUE,5,IF(EXACT(M102,$A$7)=TRUE,6,IF(EXACT(M102,$A$8)=TRUE,7,IF(EXACT(M102,$A$9)=TRUE,8,IF(EXACT(M102,$A$10)=TRUE,9,IF(EXACT(M102,$A$11)=TRUE,10,IF(EXACT(M102,$A$12)=TRUE,11,IF(EXACT(M102,$A$13)=TRUE,12,IF(EXACT(M102,$A$14)=TRUE,13,IF(EXACT(M102,$A$15)=TRUE,14,IF(EXACT(M102,$A$16)=TRUE,15,IF(EXACT(M102,$A$17)=TRUE,16,IF(EXACT(M102,$A$18)=TRUE,17,IF(EXACT(M102,$A$19)=TRUE,18,IF(EXACT(M102,$A$20)=TRUE,19,IF(EXACT(M102,$A$21)=TRUE,20,IF(EXACT(M102,$A$22)=TRUE,21,IF(EXACT(M102,$A$23)=TRUE,22,IF(EXACT(M102,$A$24)=TRUE,23,IF(EXACT(M102,$A$25)=TRUE,24,IF(EXACT(M102,$A$26)=TRUE,25,IF(EXACT(M102,$A$27)=TRUE,26,IF(EXACT(M102,$A$28)=TRUE,27,IF(EXACT(M102,$A$29)=TRUE,28,IF(EXACT(M102,$A$30)=TRUE,29,IF(EXACT(M102,$A$31)=TRUE,30,IF(EXACT(M102,$A$32)=TRUE,31,IF(EXACT(M102,$A$33)=TRUE,32,IF(EXACT(M102,$A$34)=TRUE,33,IF(EXACT(M102,$A$35)=TRUE,34,IF(EXACT(M102,$A$36)=TRUE,35,IF(EXACT(M102,$A$37)=TRUE,36,IF(EXACT(M102,$A$38)=TRUE,37,IF(EXACT(M102,$A$39)=TRUE,38,IF(EXACT(M102,$A$40)=TRUE,39,IF(EXACT(M102,$A$41)=TRUE,40,IF(EXACT(M102,$A$42)=TRUE,41,IF(EXACT(M102,$A$43)=TRUE,42,IF(EXACT(M102,$A$44)=TRUE,43,IF(EXACT(M102,$A$45)=TRUE,44,IF(EXACT(M102,$A$46)=TRUE,45,IF(EXACT(M102,$A$47)=TRUE,46,IF(EXACT(M102,$A$48)=TRUE,47,IF(EXACT(M102,$A$49)=TRUE,48,IF(EXACT(M102,$A$50)=TRUE,49,IF(EXACT(M102,$A$51)=TRUE,50,IF(EXACT(M102,$A$52)=TRUE,51,IF(EXACT(M102,$A$53)=TRUE,52,IF(EXACT(M102,$A$54)=TRUE,53,IF(EXACT(M102,$A$55)=TRUE,54,IF(EXACT(M102,$A$56)=TRUE,55,IF(EXACT(M102,$A$57)=TRUE,56,IF(EXACT(M102,$A$58)=TRUE,57,IF(EXACT(M102,$A$59)=TRUE,58,IF(EXACT(M102,$A$60)=TRUE,59,IF(EXACT(M102,$A$61)=TRUE,60,IF(EXACT(M102,$A$62)=TRUE,61))))))))))))))))))))))))))))))))))))))))))))))))))))))))))))))*61^$L102</f>
        <v>9</v>
      </c>
      <c r="Y102" t="str" cm="1">
        <f t="array" ref="Y102">IF($F102="砲玉",MIN(($G102-Z:Z)^2+($H102-AA:AA)^2+($I102-AB:AB)^2)*X$8+MIN((($H$2-$H102)+AC:AC)^2+(($I$2-$I102)+AD:AD)^2)*X$10+1000*X$18,"")</f>
        <v/>
      </c>
      <c r="AF102" t="str" cm="1">
        <f t="array" ref="AF102">IF($F102="薙玉",MIN(($G102-AG:AG)^2+($H102-AH:AH)^2+($I102-AI:AI)^2)*AE$8+MIN((($H$2-$H102)+AJ:AJ)^2+(($I$2-$I102)+AK:AK)^2)*AE$10+1000*AE$18,"")</f>
        <v/>
      </c>
      <c r="AM102" t="str" cm="1">
        <f t="array" ref="AM102">IF($F102="壁玉",MIN(($G102-AN:AN)^2+($H102-AO:AO)^2+($I102-AP:AP)^2)*AL$8+MIN((($H$2-$H102)+AQ:AQ)^2+(($I$2-$I102)+AR:AR)^2)*AL$10+1000*AL$18,"")</f>
        <v/>
      </c>
      <c r="AT102" t="str" cm="1">
        <f t="array" ref="AT102">IF($F102="弩玉",MIN(($G102-AU:AU)^2+($H102-AV:AV)^2+($I102-AW:AW)^2)*AS$8+MIN((($H$2-$H102)+AX:AX)^2+(($I$2-$I102)+AY:AY)^2)*AS$10+1000*AS$18,"")</f>
        <v/>
      </c>
      <c r="BA102" t="str" cm="1">
        <f t="array" ref="BA102">IF($F102="ジェット",MIN(($G102-BB:BB)^2+($H102-BC:BC)^2+($I102-BD:BD)^2)*AZ$8+MIN((($H$2-$H102)+BE:BE)^2+(($I$2-$I102)+BF:BF)^2)*AZ$10+1000*AZ$18,"")</f>
        <v/>
      </c>
      <c r="BH102" t="str" cm="1">
        <f t="array" ref="BH102">IF($F102="導玉",MIN(($G102-BI:BI)^2+($H102-BJ:BJ)^2+($I102-BK:BK)^2)*BG$8+MIN((($H$2-$H102)+BL:BL)^2+(($I$2-$I102)+BM:BM)^2)*BG$10+1000*BG$18,"")</f>
        <v/>
      </c>
      <c r="BO102" t="str" cm="1">
        <f t="array" ref="BO102">IF($F102="木壁",MIN(($G102-BP:BP)^2+($H102-BQ:BQ)^2+($I102-BR:BR)^2)*BN$8+MIN((($H$2-$H102)+BS:BS)^2+(($I$2-$I102)+BT:BT)^2)*BN$10+1000*BN$18,"")</f>
        <v/>
      </c>
      <c r="BV102" t="str" cm="1">
        <f t="array" ref="BV102">IF($F102="遠壁",MIN(($G102-BW:BW)^2+($H102-BX:BX)^2+($I102-BY:BY)^2)*BU$8+MIN((($H$2-$H102)+BZ:BZ)^2+(($I$2-$I102)+CA:CA)^2)*BU$10+1000*BU$18,"")</f>
        <v/>
      </c>
      <c r="CC102" t="str" cm="1">
        <f t="array" ref="CC102">IF($F102="魔玉",MIN(($G102-CD:CD)^2+($H102-CE:CE)^2+($I102-CF:CF)^2)*CB$8+MIN((($H$2-$H102)+CG:CG)^2+(($I$2-$I102)+CH:CH)^2)*CB$10+1000*CB$18,"")</f>
        <v/>
      </c>
      <c r="CJ102" t="str" cm="1">
        <f t="array" ref="CJ102">IF($F102="核玉",MIN(($G102-CK:CK)^2+($H102-CL:CL)^2+($I102-CM:CM)^2)*CI$8+MIN((($H$2-$H102)+CN:CN)^2+(($I$2-$I102)+CO:CO)^2)*CI$10+1000*CI$18,"")</f>
        <v/>
      </c>
      <c r="CQ102" t="str" cm="1">
        <f t="array" ref="CQ102">IF($F102="癒玉",MIN(($G102-CR:CR)^2+($H102-CS:CS)^2+($I102-CT:CT)^2)*CP$8+MIN((($H$2-$H102)+CU:CU)^2+(($I$2-$I102)+CV:CV)^2)*CP$10+1000*CP$18,"")</f>
        <v/>
      </c>
      <c r="CX102" t="str" cm="1">
        <f t="array" ref="CX102">IF($F102="盾玉",MIN(($G102-CY:CY)^2+($H102-CZ:CZ)^2+($I102-DA:DA)^2)*CW$8+MIN((($H$2-$H102)+DB:DB)^2+(($I$2-$I102)+DC:DC)^2)*CW$10+1000*CW$18,"")</f>
        <v/>
      </c>
      <c r="DE102" t="str" cm="1">
        <f t="array" ref="DE102">IF($F102="射玉",MIN(($G102-DF:DF)^2+($H102-DG:DG)^2+($I102-DH:DH)^2)*DD$8+MIN((($H$2-$H102)+DI:DI)^2+(($I$2-$I102)+DJ:DJ)^2)*DD$10+1000*DD$18,"")</f>
        <v/>
      </c>
      <c r="DL102" t="str" cm="1">
        <f t="array" ref="DL102">IF($F102="近壁",MIN(($G102-DM:DM)^2+($H102-DN:DN)^2+($I102-DO:DO)^2)*DK$8+MIN((($H$2-$H102)+DP:DP)^2+(($I$2-$I102)+DQ:DQ)^2)*DK$10+1000*DK$18,"")</f>
        <v/>
      </c>
      <c r="DS102" t="str" cm="1">
        <f t="array" ref="DS102">IF($F102="忍玉",MIN(($G102-DT:DT)^2+($H102-DU:DU)^2+($I102-DV:DV)^2)*DR$8+MIN((($H$2-$H102)+DW:DW)^2+(($I$2-$I102)+DX:DX)^2)*DR$10+1000*DR$18,"")</f>
        <v/>
      </c>
      <c r="DZ102" t="str" cm="1">
        <f t="array" ref="DZ102">IF($F102="界玉",MIN(($G102-EA:EA)^2+($H102-EB:EB)^2+($I102-EC:EC)^2)*DY$8+MIN((($H$2-$H102)+ED:ED)^2+(($I$2-$I102)+EE:EE)^2)*DY$10+1000*DY$18,"")</f>
        <v/>
      </c>
      <c r="EG102" t="str" cm="1">
        <f t="array" ref="EG102">IF($F102="戦玉",MIN(($G102-EH:EH)^2+($H102-EI:EI)^2+($I102-EJ:EJ)^2)*EF$8+MIN((($H$2-$H102)+EK:EK)^2+(($I$2-$I102)+EL:EL)^2)*EF$10+1000*EF$18,"")</f>
        <v/>
      </c>
      <c r="EN102" t="str" cm="1">
        <f t="array" ref="EN102">IF($F102="弓玉",MIN(($G102-EO:EO)^2+($H102-EP:EP)^2+($I102-EQ:EQ)^2)*EM$8+MIN((($H$2-$H102)+ER:ER)^2+(($I$2-$I102)+ES:ES)^2)*EM$10+1000*EM$18,"")</f>
        <v/>
      </c>
      <c r="EU102" t="str" cm="1">
        <f t="array" ref="EU102">IF($F102="散玉",MIN(($G102-EV:EV)^2+($H102-EW:EW)^2+($I102-EX:EX)^2)*ET$8+MIN((($H$2-$H102)+EY:EY)^2+(($I$2-$I102)+EZ:EZ)^2)*ET$10+1000*ET$18,"")</f>
        <v/>
      </c>
      <c r="FB102" t="str" cm="1">
        <f t="array" ref="FB102">IF($F102="的玉",MIN(($G102-FC:FC)^2+($H102-FD:FD)^2+($I102-FE:FE)^2)*FA$8+MIN((($H$2-$H102)+FF:FF)^2+(($I$2-$I102)+FG:FG)^2)*FA$10+1000*FA$18,"")</f>
        <v/>
      </c>
      <c r="FI102" t="str" cm="1">
        <f t="array" ref="FI102">IF($F102="撃玉",MIN(($G102-FJ:FJ)^2+($H102-FK:FK)^2+($I102-FL:FL)^2)*FH$8+MIN((($H$2-$H102)+FM:FM)^2+(($I$2-$I102)+FN:FN)^2)*FH$10+1000*FH$18,"")</f>
        <v/>
      </c>
      <c r="FP102" t="str" cm="1">
        <f t="array" ref="FP102">IF($F102="槍玉",MIN(($G102-FQ:FQ)^2+($H102-FR:FR)^2+($I102-FS:FS)^2)*FO$8+MIN((($H$2-$H102)+FT:FT)^2+(($I$2-$I102)+FU:FU)^2)*FO$10+1000*FO$18,"")</f>
        <v/>
      </c>
      <c r="FW102" t="str" cm="1">
        <f t="array" ref="FW102">IF($F102="査玉",MIN(($G102-FX:FX)^2+($H102-FY:FY)^2+($I102-FZ:FZ)^2)*FV$8+MIN((($H$2-$H102)+GA:GA)^2+(($I$2-$I102)+GB:GB)^2)*FV$10+1000*FV$18,"")</f>
        <v/>
      </c>
      <c r="GD102" t="str" cm="1">
        <f t="array" ref="GD102">IF($F102="タゲ壁",MIN(($G102-GE:GE)^2+($H102-GF:GF)^2+($I102-GG:GG)^2)*GC$8+MIN((($H$2-$H102)+GH:GH)^2+(($I$2-$I102)+GI:GI)^2)*GC$10+1000*GC$18,"")</f>
        <v/>
      </c>
      <c r="GK102" t="str" cm="1">
        <f t="array" ref="GK102">IF($F102="迎玉",MIN(($G102-GL:GL)^2+($H102-GM:GM)^2+($I102-GN:GN)^2)*GJ$8+MIN((($H$2-$H102)+GO:GO)^2+(($I$2-$I102)+GP:GP)^2)*GJ$10+1000*GJ$18,"")</f>
        <v/>
      </c>
      <c r="GR102" t="str" cm="1">
        <f t="array" ref="GR102">IF($F102="紙壁",MIN(($G102-GS:GS)^2+($H102-GT:GT)^2+($I102-GU:GU)^2)*GQ$8+MIN((($H$2-$H102)+GV:GV)^2+(($I$2-$I102)+GW:GW)^2)*GQ$10+1000*GQ$18,"")</f>
        <v/>
      </c>
      <c r="GY102" t="str" cm="1">
        <f t="array" ref="GY102">IF($F102="聖玉",MIN(($G102-GZ:GZ)^2+($H102-HA:HA)^2+($I102-HB:HB)^2)*GX$8+MIN((($H$2-$H102)+HC:HC)^2+(($I$2-$I102)+HD:HD)^2)*GX$10+1000*GX$18,"")</f>
        <v/>
      </c>
      <c r="HF102" t="str" cm="1">
        <f t="array" ref="HF102">IF($F102="ターボ",MIN(($G102-HG:HG)^2+($H102-HH:HH)^2+($I102-HI:HI)^2)*HE$8+MIN((($H$2-$H102)+HJ:HJ)^2+(($I$2-$I102)+HK:HK)^2)*HE$10+10000,"")</f>
        <v/>
      </c>
      <c r="HM102" t="str" cm="1">
        <f t="array" ref="HM102">IF($F102="采玉",MIN(($G102-HN:HN)^2+($H102-HO:HO)^2+($I102-HP:HP)^2)*HL$8+MIN((($H$2-$H102)+HQ:HQ)^2+(($I$2-$I102)+HR:HR)^2)*HL$10+1000*HL$18,"")</f>
        <v/>
      </c>
      <c r="HT102" t="str" cm="1">
        <f t="array" ref="HT102">IF($F102="繕玉",MIN(($G102-HU:HU)^2+($H102-HV:HV)^2+($I102-HW:HW)^2)*HS$8+MIN((($H$2-$H102)+HX:HX)^2+(($I$2-$I102)+HY:HY)^2)*HS$10+1000*HS$18,"")</f>
        <v/>
      </c>
      <c r="IA102" t="str" cm="1">
        <f t="array" ref="IA102">IF($F102="贄玉",MIN(($G102-IB:IB)^2+($H102-IC:IC)^2+($I102-ID:ID)^2)*HZ$8+MIN((($H$2-$H102)+IE:IE)^2+(($I$2-$I102)+IF:IF)^2)*HZ$10+1000*HZ$18,"")</f>
        <v/>
      </c>
      <c r="IH102" t="str" cm="1">
        <f t="array" ref="IH102">IF($F102="弾玉",MIN(($G102-II:II)^2+($H102-IJ:IJ)^2+($I102-IK:IK)^2)*IG$8+MIN((($H$2-$H102)+IL:IL)^2+(($I$2-$I102)+IM:IM)^2)*IG$10+1000*IG$18,"")</f>
        <v/>
      </c>
      <c r="IO102" t="str" cm="1">
        <f t="array" ref="IO102">IF($F102="石壁",MIN(($G102-IP:IP)^2+($H102-IQ:IQ)^2+($I102-IR:IR)^2)*IN$8+MIN((($H$2-$H102)+IS:IS)^2+(($I$2-$I102)+IT:IT)^2)*IN$10+1000*IN$18,"")</f>
        <v/>
      </c>
    </row>
    <row r="103" spans="6:249" x14ac:dyDescent="0.55000000000000004">
      <c r="F103" s="1" t="b" cm="1">
        <f t="array" ref="F103">INDEX(N:N,ROW()*6-11)</f>
        <v>0</v>
      </c>
      <c r="G103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03" s="1">
        <f>ROUND((RIGHT((SUM(INDEX($N:$N,ROW()*6-10):INDEX($N:$N,ROW()*6-6))-16020),6)-RIGHT((SUM(INDEX($N:$N,ROW()*6-10):INDEX($N:$N,ROW()*6-6))-16020),3))/1000,3)</f>
        <v>-16.04</v>
      </c>
      <c r="I103" s="1">
        <f>ROUND((RIGHT((SUM(INDEX($N:$N,ROW()*6-10):INDEX($N:$N,ROW()*6-6))-16020),3)),3)</f>
        <v>20</v>
      </c>
      <c r="K103">
        <v>103</v>
      </c>
      <c r="L103">
        <f t="shared" si="3"/>
        <v>5</v>
      </c>
      <c r="M103" t="str">
        <f t="shared" si="2"/>
        <v>a</v>
      </c>
      <c r="N103" t="str">
        <f>IF(EXACT(M103,$A$1)=TRUE,"コア",IF(EXACT(M103,$A$2)=TRUE,"弓玉",IF(EXACT(M103,$A$3)=TRUE,"銃玉",IF(EXACT(M103,$A$4)=TRUE,"剣玉",IF(EXACT(M103,$A$5)=TRUE,"盾玉",IF(EXACT(M103,$A$6)=TRUE,"爆玉",IF(EXACT(M103,$A$7)=TRUE,"魔玉",IF(EXACT(M103,$A$8)=TRUE,"弩玉",IF(EXACT(M103,$A$9)=TRUE,"槍玉",IF(EXACT(M103,$A$10)=TRUE,"砲玉",IF(EXACT(M103,$A$11)=TRUE,"薙玉",IF(EXACT(M103,$A$12)=TRUE,"跳玉",IF(EXACT(M103,$A$13)=TRUE,"裂玉",IF(EXACT(M103,$A$14)=TRUE,"散玉",IF(EXACT(M103,$A$15)=TRUE,"狙玉",IF(EXACT(M103,$A$16)=TRUE,"浮玉",IF(EXACT(M103,$A$17)=TRUE,"導玉",IF(EXACT(M103,$A$18)=TRUE,"繕玉",IF(EXACT(M103,$A$19)=TRUE,"癒玉",IF(EXACT(M103,$A$20)=TRUE,"壁玉",IF(EXACT(M103,$A$21)=TRUE,"飛玉",IF(EXACT(M103,$A$22)=TRUE,"戦玉",IF(EXACT(M103,$A$23)=TRUE,"機玉",IF(EXACT(M103,$A$24)=TRUE,"変玉",IF(EXACT(M103,$A$25)=TRUE,"界玉",IF(EXACT(M103,$A$26)=TRUE,"木壁",IF(EXACT(M103,$A$27)=TRUE,"石壁",IF(EXACT(M103,$A$28)=TRUE,"紙壁",IF(EXACT(M103,$A$29)=TRUE,"鉄壁",IF(EXACT(M103,$A$30)=TRUE,"ジェット",IF(EXACT(M103,$A$31)=TRUE,"ターボ",IF(EXACT(M103,$A$32)=TRUE,"骨玉",IF(EXACT(M103,$A$33)=TRUE,"撃玉",IF(EXACT(M103,$A$34)=TRUE,"弾玉",IF(EXACT(M103,$A$35)=TRUE,"聖玉",IF(EXACT(M103,$A$36)=TRUE,"忍玉",IF(EXACT(M103,$A$37)=TRUE,"障玉",IF(EXACT(M103,$A$38)=TRUE,"花玉",IF(EXACT(M103,$A$39)=TRUE,"反玉",IF(EXACT(M103,$A$40)=TRUE,"押玉",IF(EXACT(M103,$A$41)=TRUE,"迎玉",IF(EXACT(M103,$A$42)=TRUE,"贄玉",IF(EXACT(M103,$A$43)=TRUE,"的玉",IF(EXACT(M103,$A$44)=TRUE,"墜玉",IF(EXACT(M103,$A$45)=TRUE,"箱玉",IF(EXACT(M103,$A$46)=TRUE,"闇玉",IF(EXACT(M103,$A$47)=TRUE,"旋玉",IF(EXACT(M103,$A$48)=TRUE,"采玉",IF(EXACT(M103,$A$49)=TRUE,"騎玉",IF(EXACT(M103,$A$50)=TRUE,"核玉",IF(EXACT(M103,$A$51)=TRUE,"射玉",IF(EXACT(M103,$A$52)=TRUE,"星玉",IF(EXACT(M103,$A$53)=TRUE,"梱玉",IF(EXACT(M103,$A$54)=TRUE,"貫玉",IF(EXACT(M103,$A$55)=TRUE,"査玉",IF(EXACT(M103,$A$56)=TRUE,"近壁",IF(EXACT(M103,$A$57)=TRUE,"遠壁",IF(EXACT(M103,$A$58)=TRUE,"広壁",IF(EXACT(M103,$A$59)=TRUE,"狭壁",IF(EXACT(M103,$A$60)=TRUE,"タゲ壁",IF(EXACT(M103,$A$61)=TRUE,"エレ壁")))))))))))))))))))))))))))))))))))))))))))))))))))))))))))))</f>
        <v>薙玉</v>
      </c>
      <c r="Y103" t="str" cm="1">
        <f t="array" ref="Y103">IF($F103="砲玉",MIN(($G103-Z:Z)^2+($H103-AA:AA)^2+($I103-AB:AB)^2)*X$8+MIN((($H$2-$H103)+AC:AC)^2+(($I$2-$I103)+AD:AD)^2)*X$10+1000*X$18,"")</f>
        <v/>
      </c>
      <c r="AF103" t="str" cm="1">
        <f t="array" ref="AF103">IF($F103="薙玉",MIN(($G103-AG:AG)^2+($H103-AH:AH)^2+($I103-AI:AI)^2)*AE$8+MIN((($H$2-$H103)+AJ:AJ)^2+(($I$2-$I103)+AK:AK)^2)*AE$10+1000*AE$18,"")</f>
        <v/>
      </c>
      <c r="AM103" t="str" cm="1">
        <f t="array" ref="AM103">IF($F103="壁玉",MIN(($G103-AN:AN)^2+($H103-AO:AO)^2+($I103-AP:AP)^2)*AL$8+MIN((($H$2-$H103)+AQ:AQ)^2+(($I$2-$I103)+AR:AR)^2)*AL$10+1000*AL$18,"")</f>
        <v/>
      </c>
      <c r="AT103" t="str" cm="1">
        <f t="array" ref="AT103">IF($F103="弩玉",MIN(($G103-AU:AU)^2+($H103-AV:AV)^2+($I103-AW:AW)^2)*AS$8+MIN((($H$2-$H103)+AX:AX)^2+(($I$2-$I103)+AY:AY)^2)*AS$10+1000*AS$18,"")</f>
        <v/>
      </c>
      <c r="BA103" t="str" cm="1">
        <f t="array" ref="BA103">IF($F103="ジェット",MIN(($G103-BB:BB)^2+($H103-BC:BC)^2+($I103-BD:BD)^2)*AZ$8+MIN((($H$2-$H103)+BE:BE)^2+(($I$2-$I103)+BF:BF)^2)*AZ$10+1000*AZ$18,"")</f>
        <v/>
      </c>
      <c r="BH103" t="str" cm="1">
        <f t="array" ref="BH103">IF($F103="導玉",MIN(($G103-BI:BI)^2+($H103-BJ:BJ)^2+($I103-BK:BK)^2)*BG$8+MIN((($H$2-$H103)+BL:BL)^2+(($I$2-$I103)+BM:BM)^2)*BG$10+1000*BG$18,"")</f>
        <v/>
      </c>
      <c r="BO103" t="str" cm="1">
        <f t="array" ref="BO103">IF($F103="木壁",MIN(($G103-BP:BP)^2+($H103-BQ:BQ)^2+($I103-BR:BR)^2)*BN$8+MIN((($H$2-$H103)+BS:BS)^2+(($I$2-$I103)+BT:BT)^2)*BN$10+1000*BN$18,"")</f>
        <v/>
      </c>
      <c r="BV103" t="str" cm="1">
        <f t="array" ref="BV103">IF($F103="遠壁",MIN(($G103-BW:BW)^2+($H103-BX:BX)^2+($I103-BY:BY)^2)*BU$8+MIN((($H$2-$H103)+BZ:BZ)^2+(($I$2-$I103)+CA:CA)^2)*BU$10+1000*BU$18,"")</f>
        <v/>
      </c>
      <c r="CC103" t="str" cm="1">
        <f t="array" ref="CC103">IF($F103="魔玉",MIN(($G103-CD:CD)^2+($H103-CE:CE)^2+($I103-CF:CF)^2)*CB$8+MIN((($H$2-$H103)+CG:CG)^2+(($I$2-$I103)+CH:CH)^2)*CB$10+1000*CB$18,"")</f>
        <v/>
      </c>
      <c r="CJ103" t="str" cm="1">
        <f t="array" ref="CJ103">IF($F103="核玉",MIN(($G103-CK:CK)^2+($H103-CL:CL)^2+($I103-CM:CM)^2)*CI$8+MIN((($H$2-$H103)+CN:CN)^2+(($I$2-$I103)+CO:CO)^2)*CI$10+1000*CI$18,"")</f>
        <v/>
      </c>
      <c r="CQ103" t="str" cm="1">
        <f t="array" ref="CQ103">IF($F103="癒玉",MIN(($G103-CR:CR)^2+($H103-CS:CS)^2+($I103-CT:CT)^2)*CP$8+MIN((($H$2-$H103)+CU:CU)^2+(($I$2-$I103)+CV:CV)^2)*CP$10+1000*CP$18,"")</f>
        <v/>
      </c>
      <c r="CX103" t="str" cm="1">
        <f t="array" ref="CX103">IF($F103="盾玉",MIN(($G103-CY:CY)^2+($H103-CZ:CZ)^2+($I103-DA:DA)^2)*CW$8+MIN((($H$2-$H103)+DB:DB)^2+(($I$2-$I103)+DC:DC)^2)*CW$10+1000*CW$18,"")</f>
        <v/>
      </c>
      <c r="DE103" t="str" cm="1">
        <f t="array" ref="DE103">IF($F103="射玉",MIN(($G103-DF:DF)^2+($H103-DG:DG)^2+($I103-DH:DH)^2)*DD$8+MIN((($H$2-$H103)+DI:DI)^2+(($I$2-$I103)+DJ:DJ)^2)*DD$10+1000*DD$18,"")</f>
        <v/>
      </c>
      <c r="DL103" t="str" cm="1">
        <f t="array" ref="DL103">IF($F103="近壁",MIN(($G103-DM:DM)^2+($H103-DN:DN)^2+($I103-DO:DO)^2)*DK$8+MIN((($H$2-$H103)+DP:DP)^2+(($I$2-$I103)+DQ:DQ)^2)*DK$10+1000*DK$18,"")</f>
        <v/>
      </c>
      <c r="DS103" t="str" cm="1">
        <f t="array" ref="DS103">IF($F103="忍玉",MIN(($G103-DT:DT)^2+($H103-DU:DU)^2+($I103-DV:DV)^2)*DR$8+MIN((($H$2-$H103)+DW:DW)^2+(($I$2-$I103)+DX:DX)^2)*DR$10+1000*DR$18,"")</f>
        <v/>
      </c>
      <c r="DZ103" t="str" cm="1">
        <f t="array" ref="DZ103">IF($F103="界玉",MIN(($G103-EA:EA)^2+($H103-EB:EB)^2+($I103-EC:EC)^2)*DY$8+MIN((($H$2-$H103)+ED:ED)^2+(($I$2-$I103)+EE:EE)^2)*DY$10+1000*DY$18,"")</f>
        <v/>
      </c>
      <c r="EG103" t="str" cm="1">
        <f t="array" ref="EG103">IF($F103="戦玉",MIN(($G103-EH:EH)^2+($H103-EI:EI)^2+($I103-EJ:EJ)^2)*EF$8+MIN((($H$2-$H103)+EK:EK)^2+(($I$2-$I103)+EL:EL)^2)*EF$10+1000*EF$18,"")</f>
        <v/>
      </c>
      <c r="EN103" t="str" cm="1">
        <f t="array" ref="EN103">IF($F103="弓玉",MIN(($G103-EO:EO)^2+($H103-EP:EP)^2+($I103-EQ:EQ)^2)*EM$8+MIN((($H$2-$H103)+ER:ER)^2+(($I$2-$I103)+ES:ES)^2)*EM$10+1000*EM$18,"")</f>
        <v/>
      </c>
      <c r="EU103" t="str" cm="1">
        <f t="array" ref="EU103">IF($F103="散玉",MIN(($G103-EV:EV)^2+($H103-EW:EW)^2+($I103-EX:EX)^2)*ET$8+MIN((($H$2-$H103)+EY:EY)^2+(($I$2-$I103)+EZ:EZ)^2)*ET$10+1000*ET$18,"")</f>
        <v/>
      </c>
      <c r="FB103" t="str" cm="1">
        <f t="array" ref="FB103">IF($F103="的玉",MIN(($G103-FC:FC)^2+($H103-FD:FD)^2+($I103-FE:FE)^2)*FA$8+MIN((($H$2-$H103)+FF:FF)^2+(($I$2-$I103)+FG:FG)^2)*FA$10+1000*FA$18,"")</f>
        <v/>
      </c>
      <c r="FI103" t="str" cm="1">
        <f t="array" ref="FI103">IF($F103="撃玉",MIN(($G103-FJ:FJ)^2+($H103-FK:FK)^2+($I103-FL:FL)^2)*FH$8+MIN((($H$2-$H103)+FM:FM)^2+(($I$2-$I103)+FN:FN)^2)*FH$10+1000*FH$18,"")</f>
        <v/>
      </c>
      <c r="FP103" t="str" cm="1">
        <f t="array" ref="FP103">IF($F103="槍玉",MIN(($G103-FQ:FQ)^2+($H103-FR:FR)^2+($I103-FS:FS)^2)*FO$8+MIN((($H$2-$H103)+FT:FT)^2+(($I$2-$I103)+FU:FU)^2)*FO$10+1000*FO$18,"")</f>
        <v/>
      </c>
      <c r="FW103" t="str" cm="1">
        <f t="array" ref="FW103">IF($F103="査玉",MIN(($G103-FX:FX)^2+($H103-FY:FY)^2+($I103-FZ:FZ)^2)*FV$8+MIN((($H$2-$H103)+GA:GA)^2+(($I$2-$I103)+GB:GB)^2)*FV$10+1000*FV$18,"")</f>
        <v/>
      </c>
      <c r="GD103" t="str" cm="1">
        <f t="array" ref="GD103">IF($F103="タゲ壁",MIN(($G103-GE:GE)^2+($H103-GF:GF)^2+($I103-GG:GG)^2)*GC$8+MIN((($H$2-$H103)+GH:GH)^2+(($I$2-$I103)+GI:GI)^2)*GC$10+1000*GC$18,"")</f>
        <v/>
      </c>
      <c r="GK103" t="str" cm="1">
        <f t="array" ref="GK103">IF($F103="迎玉",MIN(($G103-GL:GL)^2+($H103-GM:GM)^2+($I103-GN:GN)^2)*GJ$8+MIN((($H$2-$H103)+GO:GO)^2+(($I$2-$I103)+GP:GP)^2)*GJ$10+1000*GJ$18,"")</f>
        <v/>
      </c>
      <c r="GR103" t="str" cm="1">
        <f t="array" ref="GR103">IF($F103="紙壁",MIN(($G103-GS:GS)^2+($H103-GT:GT)^2+($I103-GU:GU)^2)*GQ$8+MIN((($H$2-$H103)+GV:GV)^2+(($I$2-$I103)+GW:GW)^2)*GQ$10+1000*GQ$18,"")</f>
        <v/>
      </c>
      <c r="GY103" t="str" cm="1">
        <f t="array" ref="GY103">IF($F103="聖玉",MIN(($G103-GZ:GZ)^2+($H103-HA:HA)^2+($I103-HB:HB)^2)*GX$8+MIN((($H$2-$H103)+HC:HC)^2+(($I$2-$I103)+HD:HD)^2)*GX$10+1000*GX$18,"")</f>
        <v/>
      </c>
      <c r="HF103" t="str" cm="1">
        <f t="array" ref="HF103">IF($F103="ターボ",MIN(($G103-HG:HG)^2+($H103-HH:HH)^2+($I103-HI:HI)^2)*HE$8+MIN((($H$2-$H103)+HJ:HJ)^2+(($I$2-$I103)+HK:HK)^2)*HE$10+10000,"")</f>
        <v/>
      </c>
      <c r="HM103" t="str" cm="1">
        <f t="array" ref="HM103">IF($F103="采玉",MIN(($G103-HN:HN)^2+($H103-HO:HO)^2+($I103-HP:HP)^2)*HL$8+MIN((($H$2-$H103)+HQ:HQ)^2+(($I$2-$I103)+HR:HR)^2)*HL$10+1000*HL$18,"")</f>
        <v/>
      </c>
      <c r="HT103" t="str" cm="1">
        <f t="array" ref="HT103">IF($F103="繕玉",MIN(($G103-HU:HU)^2+($H103-HV:HV)^2+($I103-HW:HW)^2)*HS$8+MIN((($H$2-$H103)+HX:HX)^2+(($I$2-$I103)+HY:HY)^2)*HS$10+1000*HS$18,"")</f>
        <v/>
      </c>
      <c r="IA103" t="str" cm="1">
        <f t="array" ref="IA103">IF($F103="贄玉",MIN(($G103-IB:IB)^2+($H103-IC:IC)^2+($I103-ID:ID)^2)*HZ$8+MIN((($H$2-$H103)+IE:IE)^2+(($I$2-$I103)+IF:IF)^2)*HZ$10+1000*HZ$18,"")</f>
        <v/>
      </c>
      <c r="IH103" t="str" cm="1">
        <f t="array" ref="IH103">IF($F103="弾玉",MIN(($G103-II:II)^2+($H103-IJ:IJ)^2+($I103-IK:IK)^2)*IG$8+MIN((($H$2-$H103)+IL:IL)^2+(($I$2-$I103)+IM:IM)^2)*IG$10+1000*IG$18,"")</f>
        <v/>
      </c>
      <c r="IO103" t="str" cm="1">
        <f t="array" ref="IO103">IF($F103="石壁",MIN(($G103-IP:IP)^2+($H103-IQ:IQ)^2+($I103-IR:IR)^2)*IN$8+MIN((($H$2-$H103)+IS:IS)^2+(($I$2-$I103)+IT:IT)^2)*IN$10+1000*IN$18,"")</f>
        <v/>
      </c>
    </row>
    <row r="104" spans="6:249" x14ac:dyDescent="0.55000000000000004">
      <c r="F104" s="1" t="b" cm="1">
        <f t="array" ref="F104">INDEX(N:N,ROW()*6-11)</f>
        <v>0</v>
      </c>
      <c r="G104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04" s="1">
        <f>ROUND((RIGHT((SUM(INDEX($N:$N,ROW()*6-10):INDEX($N:$N,ROW()*6-6))-16020),6)-RIGHT((SUM(INDEX($N:$N,ROW()*6-10):INDEX($N:$N,ROW()*6-6))-16020),3))/1000,3)</f>
        <v>-16.04</v>
      </c>
      <c r="I104" s="1">
        <f>ROUND((RIGHT((SUM(INDEX($N:$N,ROW()*6-10):INDEX($N:$N,ROW()*6-6))-16020),3)),3)</f>
        <v>20</v>
      </c>
      <c r="K104">
        <v>104</v>
      </c>
      <c r="L104">
        <f t="shared" si="3"/>
        <v>4</v>
      </c>
      <c r="M104" t="str">
        <f t="shared" si="2"/>
        <v>n</v>
      </c>
      <c r="N104">
        <f>IF(EXACT(M104,$A$1)=TRUE,0,IF(EXACT(M104,$A$2)=TRUE,1,IF(EXACT(M104,$A$3)=TRUE,2,IF(EXACT(M104,$A$4)=TRUE,3,IF(EXACT(M104,$A$5)=TRUE,4,IF(EXACT(M104,$A$6)=TRUE,5,IF(EXACT(M104,$A$7)=TRUE,6,IF(EXACT(M104,$A$8)=TRUE,7,IF(EXACT(M104,$A$9)=TRUE,8,IF(EXACT(M104,$A$10)=TRUE,9,IF(EXACT(M104,$A$11)=TRUE,10,IF(EXACT(M104,$A$12)=TRUE,11,IF(EXACT(M104,$A$13)=TRUE,12,IF(EXACT(M104,$A$14)=TRUE,13,IF(EXACT(M104,$A$15)=TRUE,14,IF(EXACT(M104,$A$16)=TRUE,15,IF(EXACT(M104,$A$17)=TRUE,16,IF(EXACT(M104,$A$18)=TRUE,17,IF(EXACT(M104,$A$19)=TRUE,18,IF(EXACT(M104,$A$20)=TRUE,19,IF(EXACT(M104,$A$21)=TRUE,20,IF(EXACT(M104,$A$22)=TRUE,21,IF(EXACT(M104,$A$23)=TRUE,22,IF(EXACT(M104,$A$24)=TRUE,23,IF(EXACT(M104,$A$25)=TRUE,24,IF(EXACT(M104,$A$26)=TRUE,25,IF(EXACT(M104,$A$27)=TRUE,26,IF(EXACT(M104,$A$28)=TRUE,27,IF(EXACT(M104,$A$29)=TRUE,28,IF(EXACT(M104,$A$30)=TRUE,29,IF(EXACT(M104,$A$31)=TRUE,30,IF(EXACT(M104,$A$32)=TRUE,31,IF(EXACT(M104,$A$33)=TRUE,32,IF(EXACT(M104,$A$34)=TRUE,33,IF(EXACT(M104,$A$35)=TRUE,34,IF(EXACT(M104,$A$36)=TRUE,35,IF(EXACT(M104,$A$37)=TRUE,36,IF(EXACT(M104,$A$38)=TRUE,37,IF(EXACT(M104,$A$39)=TRUE,38,IF(EXACT(M104,$A$40)=TRUE,39,IF(EXACT(M104,$A$41)=TRUE,40,IF(EXACT(M104,$A$42)=TRUE,41,IF(EXACT(M104,$A$43)=TRUE,42,IF(EXACT(M104,$A$44)=TRUE,43,IF(EXACT(M104,$A$45)=TRUE,44,IF(EXACT(M104,$A$46)=TRUE,45,IF(EXACT(M104,$A$47)=TRUE,46,IF(EXACT(M104,$A$48)=TRUE,47,IF(EXACT(M104,$A$49)=TRUE,48,IF(EXACT(M104,$A$50)=TRUE,49,IF(EXACT(M104,$A$51)=TRUE,50,IF(EXACT(M104,$A$52)=TRUE,51,IF(EXACT(M104,$A$53)=TRUE,52,IF(EXACT(M104,$A$54)=TRUE,53,IF(EXACT(M104,$A$55)=TRUE,54,IF(EXACT(M104,$A$56)=TRUE,55,IF(EXACT(M104,$A$57)=TRUE,56,IF(EXACT(M104,$A$58)=TRUE,57,IF(EXACT(M104,$A$59)=TRUE,58,IF(EXACT(M104,$A$60)=TRUE,59,IF(EXACT(M104,$A$61)=TRUE,60,IF(EXACT(M104,$A$62)=TRUE,61))))))))))))))))))))))))))))))))))))))))))))))))))))))))))))))*61^$L104</f>
        <v>318454343</v>
      </c>
      <c r="Y104" t="str" cm="1">
        <f t="array" ref="Y104">IF($F104="砲玉",MIN(($G104-Z:Z)^2+($H104-AA:AA)^2+($I104-AB:AB)^2)*X$8+MIN((($H$2-$H104)+AC:AC)^2+(($I$2-$I104)+AD:AD)^2)*X$10+1000*X$18,"")</f>
        <v/>
      </c>
      <c r="AF104" t="str" cm="1">
        <f t="array" ref="AF104">IF($F104="薙玉",MIN(($G104-AG:AG)^2+($H104-AH:AH)^2+($I104-AI:AI)^2)*AE$8+MIN((($H$2-$H104)+AJ:AJ)^2+(($I$2-$I104)+AK:AK)^2)*AE$10+1000*AE$18,"")</f>
        <v/>
      </c>
      <c r="AM104" t="str" cm="1">
        <f t="array" ref="AM104">IF($F104="壁玉",MIN(($G104-AN:AN)^2+($H104-AO:AO)^2+($I104-AP:AP)^2)*AL$8+MIN((($H$2-$H104)+AQ:AQ)^2+(($I$2-$I104)+AR:AR)^2)*AL$10+1000*AL$18,"")</f>
        <v/>
      </c>
      <c r="AT104" t="str" cm="1">
        <f t="array" ref="AT104">IF($F104="弩玉",MIN(($G104-AU:AU)^2+($H104-AV:AV)^2+($I104-AW:AW)^2)*AS$8+MIN((($H$2-$H104)+AX:AX)^2+(($I$2-$I104)+AY:AY)^2)*AS$10+1000*AS$18,"")</f>
        <v/>
      </c>
      <c r="BA104" t="str" cm="1">
        <f t="array" ref="BA104">IF($F104="ジェット",MIN(($G104-BB:BB)^2+($H104-BC:BC)^2+($I104-BD:BD)^2)*AZ$8+MIN((($H$2-$H104)+BE:BE)^2+(($I$2-$I104)+BF:BF)^2)*AZ$10+1000*AZ$18,"")</f>
        <v/>
      </c>
      <c r="BH104" t="str" cm="1">
        <f t="array" ref="BH104">IF($F104="導玉",MIN(($G104-BI:BI)^2+($H104-BJ:BJ)^2+($I104-BK:BK)^2)*BG$8+MIN((($H$2-$H104)+BL:BL)^2+(($I$2-$I104)+BM:BM)^2)*BG$10+1000*BG$18,"")</f>
        <v/>
      </c>
      <c r="BO104" t="str" cm="1">
        <f t="array" ref="BO104">IF($F104="木壁",MIN(($G104-BP:BP)^2+($H104-BQ:BQ)^2+($I104-BR:BR)^2)*BN$8+MIN((($H$2-$H104)+BS:BS)^2+(($I$2-$I104)+BT:BT)^2)*BN$10+1000*BN$18,"")</f>
        <v/>
      </c>
      <c r="BV104" t="str" cm="1">
        <f t="array" ref="BV104">IF($F104="遠壁",MIN(($G104-BW:BW)^2+($H104-BX:BX)^2+($I104-BY:BY)^2)*BU$8+MIN((($H$2-$H104)+BZ:BZ)^2+(($I$2-$I104)+CA:CA)^2)*BU$10+1000*BU$18,"")</f>
        <v/>
      </c>
      <c r="CC104" t="str" cm="1">
        <f t="array" ref="CC104">IF($F104="魔玉",MIN(($G104-CD:CD)^2+($H104-CE:CE)^2+($I104-CF:CF)^2)*CB$8+MIN((($H$2-$H104)+CG:CG)^2+(($I$2-$I104)+CH:CH)^2)*CB$10+1000*CB$18,"")</f>
        <v/>
      </c>
      <c r="CJ104" t="str" cm="1">
        <f t="array" ref="CJ104">IF($F104="核玉",MIN(($G104-CK:CK)^2+($H104-CL:CL)^2+($I104-CM:CM)^2)*CI$8+MIN((($H$2-$H104)+CN:CN)^2+(($I$2-$I104)+CO:CO)^2)*CI$10+1000*CI$18,"")</f>
        <v/>
      </c>
      <c r="CQ104" t="str" cm="1">
        <f t="array" ref="CQ104">IF($F104="癒玉",MIN(($G104-CR:CR)^2+($H104-CS:CS)^2+($I104-CT:CT)^2)*CP$8+MIN((($H$2-$H104)+CU:CU)^2+(($I$2-$I104)+CV:CV)^2)*CP$10+1000*CP$18,"")</f>
        <v/>
      </c>
      <c r="CX104" t="str" cm="1">
        <f t="array" ref="CX104">IF($F104="盾玉",MIN(($G104-CY:CY)^2+($H104-CZ:CZ)^2+($I104-DA:DA)^2)*CW$8+MIN((($H$2-$H104)+DB:DB)^2+(($I$2-$I104)+DC:DC)^2)*CW$10+1000*CW$18,"")</f>
        <v/>
      </c>
      <c r="DE104" t="str" cm="1">
        <f t="array" ref="DE104">IF($F104="射玉",MIN(($G104-DF:DF)^2+($H104-DG:DG)^2+($I104-DH:DH)^2)*DD$8+MIN((($H$2-$H104)+DI:DI)^2+(($I$2-$I104)+DJ:DJ)^2)*DD$10+1000*DD$18,"")</f>
        <v/>
      </c>
      <c r="DL104" t="str" cm="1">
        <f t="array" ref="DL104">IF($F104="近壁",MIN(($G104-DM:DM)^2+($H104-DN:DN)^2+($I104-DO:DO)^2)*DK$8+MIN((($H$2-$H104)+DP:DP)^2+(($I$2-$I104)+DQ:DQ)^2)*DK$10+1000*DK$18,"")</f>
        <v/>
      </c>
      <c r="DS104" t="str" cm="1">
        <f t="array" ref="DS104">IF($F104="忍玉",MIN(($G104-DT:DT)^2+($H104-DU:DU)^2+($I104-DV:DV)^2)*DR$8+MIN((($H$2-$H104)+DW:DW)^2+(($I$2-$I104)+DX:DX)^2)*DR$10+1000*DR$18,"")</f>
        <v/>
      </c>
      <c r="DZ104" t="str" cm="1">
        <f t="array" ref="DZ104">IF($F104="界玉",MIN(($G104-EA:EA)^2+($H104-EB:EB)^2+($I104-EC:EC)^2)*DY$8+MIN((($H$2-$H104)+ED:ED)^2+(($I$2-$I104)+EE:EE)^2)*DY$10+1000*DY$18,"")</f>
        <v/>
      </c>
      <c r="EG104" t="str" cm="1">
        <f t="array" ref="EG104">IF($F104="戦玉",MIN(($G104-EH:EH)^2+($H104-EI:EI)^2+($I104-EJ:EJ)^2)*EF$8+MIN((($H$2-$H104)+EK:EK)^2+(($I$2-$I104)+EL:EL)^2)*EF$10+1000*EF$18,"")</f>
        <v/>
      </c>
      <c r="EN104" t="str" cm="1">
        <f t="array" ref="EN104">IF($F104="弓玉",MIN(($G104-EO:EO)^2+($H104-EP:EP)^2+($I104-EQ:EQ)^2)*EM$8+MIN((($H$2-$H104)+ER:ER)^2+(($I$2-$I104)+ES:ES)^2)*EM$10+1000*EM$18,"")</f>
        <v/>
      </c>
      <c r="EU104" t="str" cm="1">
        <f t="array" ref="EU104">IF($F104="散玉",MIN(($G104-EV:EV)^2+($H104-EW:EW)^2+($I104-EX:EX)^2)*ET$8+MIN((($H$2-$H104)+EY:EY)^2+(($I$2-$I104)+EZ:EZ)^2)*ET$10+1000*ET$18,"")</f>
        <v/>
      </c>
      <c r="FB104" t="str" cm="1">
        <f t="array" ref="FB104">IF($F104="的玉",MIN(($G104-FC:FC)^2+($H104-FD:FD)^2+($I104-FE:FE)^2)*FA$8+MIN((($H$2-$H104)+FF:FF)^2+(($I$2-$I104)+FG:FG)^2)*FA$10+1000*FA$18,"")</f>
        <v/>
      </c>
      <c r="FI104" t="str" cm="1">
        <f t="array" ref="FI104">IF($F104="撃玉",MIN(($G104-FJ:FJ)^2+($H104-FK:FK)^2+($I104-FL:FL)^2)*FH$8+MIN((($H$2-$H104)+FM:FM)^2+(($I$2-$I104)+FN:FN)^2)*FH$10+1000*FH$18,"")</f>
        <v/>
      </c>
      <c r="FP104" t="str" cm="1">
        <f t="array" ref="FP104">IF($F104="槍玉",MIN(($G104-FQ:FQ)^2+($H104-FR:FR)^2+($I104-FS:FS)^2)*FO$8+MIN((($H$2-$H104)+FT:FT)^2+(($I$2-$I104)+FU:FU)^2)*FO$10+1000*FO$18,"")</f>
        <v/>
      </c>
      <c r="FW104" t="str" cm="1">
        <f t="array" ref="FW104">IF($F104="査玉",MIN(($G104-FX:FX)^2+($H104-FY:FY)^2+($I104-FZ:FZ)^2)*FV$8+MIN((($H$2-$H104)+GA:GA)^2+(($I$2-$I104)+GB:GB)^2)*FV$10+1000*FV$18,"")</f>
        <v/>
      </c>
      <c r="GD104" t="str" cm="1">
        <f t="array" ref="GD104">IF($F104="タゲ壁",MIN(($G104-GE:GE)^2+($H104-GF:GF)^2+($I104-GG:GG)^2)*GC$8+MIN((($H$2-$H104)+GH:GH)^2+(($I$2-$I104)+GI:GI)^2)*GC$10+1000*GC$18,"")</f>
        <v/>
      </c>
      <c r="GK104" t="str" cm="1">
        <f t="array" ref="GK104">IF($F104="迎玉",MIN(($G104-GL:GL)^2+($H104-GM:GM)^2+($I104-GN:GN)^2)*GJ$8+MIN((($H$2-$H104)+GO:GO)^2+(($I$2-$I104)+GP:GP)^2)*GJ$10+1000*GJ$18,"")</f>
        <v/>
      </c>
      <c r="GR104" t="str" cm="1">
        <f t="array" ref="GR104">IF($F104="紙壁",MIN(($G104-GS:GS)^2+($H104-GT:GT)^2+($I104-GU:GU)^2)*GQ$8+MIN((($H$2-$H104)+GV:GV)^2+(($I$2-$I104)+GW:GW)^2)*GQ$10+1000*GQ$18,"")</f>
        <v/>
      </c>
      <c r="GY104" t="str" cm="1">
        <f t="array" ref="GY104">IF($F104="聖玉",MIN(($G104-GZ:GZ)^2+($H104-HA:HA)^2+($I104-HB:HB)^2)*GX$8+MIN((($H$2-$H104)+HC:HC)^2+(($I$2-$I104)+HD:HD)^2)*GX$10+1000*GX$18,"")</f>
        <v/>
      </c>
      <c r="HF104" t="str" cm="1">
        <f t="array" ref="HF104">IF($F104="ターボ",MIN(($G104-HG:HG)^2+($H104-HH:HH)^2+($I104-HI:HI)^2)*HE$8+MIN((($H$2-$H104)+HJ:HJ)^2+(($I$2-$I104)+HK:HK)^2)*HE$10+10000,"")</f>
        <v/>
      </c>
      <c r="HM104" t="str" cm="1">
        <f t="array" ref="HM104">IF($F104="采玉",MIN(($G104-HN:HN)^2+($H104-HO:HO)^2+($I104-HP:HP)^2)*HL$8+MIN((($H$2-$H104)+HQ:HQ)^2+(($I$2-$I104)+HR:HR)^2)*HL$10+1000*HL$18,"")</f>
        <v/>
      </c>
      <c r="HT104" t="str" cm="1">
        <f t="array" ref="HT104">IF($F104="繕玉",MIN(($G104-HU:HU)^2+($H104-HV:HV)^2+($I104-HW:HW)^2)*HS$8+MIN((($H$2-$H104)+HX:HX)^2+(($I$2-$I104)+HY:HY)^2)*HS$10+1000*HS$18,"")</f>
        <v/>
      </c>
      <c r="IA104" t="str" cm="1">
        <f t="array" ref="IA104">IF($F104="贄玉",MIN(($G104-IB:IB)^2+($H104-IC:IC)^2+($I104-ID:ID)^2)*HZ$8+MIN((($H$2-$H104)+IE:IE)^2+(($I$2-$I104)+IF:IF)^2)*HZ$10+1000*HZ$18,"")</f>
        <v/>
      </c>
      <c r="IH104" t="str" cm="1">
        <f t="array" ref="IH104">IF($F104="弾玉",MIN(($G104-II:II)^2+($H104-IJ:IJ)^2+($I104-IK:IK)^2)*IG$8+MIN((($H$2-$H104)+IL:IL)^2+(($I$2-$I104)+IM:IM)^2)*IG$10+1000*IG$18,"")</f>
        <v/>
      </c>
      <c r="IO104" t="str" cm="1">
        <f t="array" ref="IO104">IF($F104="石壁",MIN(($G104-IP:IP)^2+($H104-IQ:IQ)^2+($I104-IR:IR)^2)*IN$8+MIN((($H$2-$H104)+IS:IS)^2+(($I$2-$I104)+IT:IT)^2)*IN$10+1000*IN$18,"")</f>
        <v/>
      </c>
    </row>
    <row r="105" spans="6:249" x14ac:dyDescent="0.55000000000000004">
      <c r="F105" s="1" t="b" cm="1">
        <f t="array" ref="F105">INDEX(N:N,ROW()*6-11)</f>
        <v>0</v>
      </c>
      <c r="G105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05" s="1">
        <f>ROUND((RIGHT((SUM(INDEX($N:$N,ROW()*6-10):INDEX($N:$N,ROW()*6-6))-16020),6)-RIGHT((SUM(INDEX($N:$N,ROW()*6-10):INDEX($N:$N,ROW()*6-6))-16020),3))/1000,3)</f>
        <v>-16.04</v>
      </c>
      <c r="I105" s="1">
        <f>ROUND((RIGHT((SUM(INDEX($N:$N,ROW()*6-10):INDEX($N:$N,ROW()*6-6))-16020),3)),3)</f>
        <v>20</v>
      </c>
      <c r="K105">
        <v>105</v>
      </c>
      <c r="L105">
        <f t="shared" si="3"/>
        <v>3</v>
      </c>
      <c r="M105" t="str">
        <f t="shared" si="2"/>
        <v>8</v>
      </c>
      <c r="N105">
        <f>IF(EXACT(M105,$A$1)=TRUE,0,IF(EXACT(M105,$A$2)=TRUE,1,IF(EXACT(M105,$A$3)=TRUE,2,IF(EXACT(M105,$A$4)=TRUE,3,IF(EXACT(M105,$A$5)=TRUE,4,IF(EXACT(M105,$A$6)=TRUE,5,IF(EXACT(M105,$A$7)=TRUE,6,IF(EXACT(M105,$A$8)=TRUE,7,IF(EXACT(M105,$A$9)=TRUE,8,IF(EXACT(M105,$A$10)=TRUE,9,IF(EXACT(M105,$A$11)=TRUE,10,IF(EXACT(M105,$A$12)=TRUE,11,IF(EXACT(M105,$A$13)=TRUE,12,IF(EXACT(M105,$A$14)=TRUE,13,IF(EXACT(M105,$A$15)=TRUE,14,IF(EXACT(M105,$A$16)=TRUE,15,IF(EXACT(M105,$A$17)=TRUE,16,IF(EXACT(M105,$A$18)=TRUE,17,IF(EXACT(M105,$A$19)=TRUE,18,IF(EXACT(M105,$A$20)=TRUE,19,IF(EXACT(M105,$A$21)=TRUE,20,IF(EXACT(M105,$A$22)=TRUE,21,IF(EXACT(M105,$A$23)=TRUE,22,IF(EXACT(M105,$A$24)=TRUE,23,IF(EXACT(M105,$A$25)=TRUE,24,IF(EXACT(M105,$A$26)=TRUE,25,IF(EXACT(M105,$A$27)=TRUE,26,IF(EXACT(M105,$A$28)=TRUE,27,IF(EXACT(M105,$A$29)=TRUE,28,IF(EXACT(M105,$A$30)=TRUE,29,IF(EXACT(M105,$A$31)=TRUE,30,IF(EXACT(M105,$A$32)=TRUE,31,IF(EXACT(M105,$A$33)=TRUE,32,IF(EXACT(M105,$A$34)=TRUE,33,IF(EXACT(M105,$A$35)=TRUE,34,IF(EXACT(M105,$A$36)=TRUE,35,IF(EXACT(M105,$A$37)=TRUE,36,IF(EXACT(M105,$A$38)=TRUE,37,IF(EXACT(M105,$A$39)=TRUE,38,IF(EXACT(M105,$A$40)=TRUE,39,IF(EXACT(M105,$A$41)=TRUE,40,IF(EXACT(M105,$A$42)=TRUE,41,IF(EXACT(M105,$A$43)=TRUE,42,IF(EXACT(M105,$A$44)=TRUE,43,IF(EXACT(M105,$A$45)=TRUE,44,IF(EXACT(M105,$A$46)=TRUE,45,IF(EXACT(M105,$A$47)=TRUE,46,IF(EXACT(M105,$A$48)=TRUE,47,IF(EXACT(M105,$A$49)=TRUE,48,IF(EXACT(M105,$A$50)=TRUE,49,IF(EXACT(M105,$A$51)=TRUE,50,IF(EXACT(M105,$A$52)=TRUE,51,IF(EXACT(M105,$A$53)=TRUE,52,IF(EXACT(M105,$A$54)=TRUE,53,IF(EXACT(M105,$A$55)=TRUE,54,IF(EXACT(M105,$A$56)=TRUE,55,IF(EXACT(M105,$A$57)=TRUE,56,IF(EXACT(M105,$A$58)=TRUE,57,IF(EXACT(M105,$A$59)=TRUE,58,IF(EXACT(M105,$A$60)=TRUE,59,IF(EXACT(M105,$A$61)=TRUE,60,IF(EXACT(M105,$A$62)=TRUE,61))))))))))))))))))))))))))))))))))))))))))))))))))))))))))))))*61^$L105</f>
        <v>1815848</v>
      </c>
      <c r="Y105" t="str" cm="1">
        <f t="array" ref="Y105">IF($F105="砲玉",MIN(($G105-Z:Z)^2+($H105-AA:AA)^2+($I105-AB:AB)^2)*X$8+MIN((($H$2-$H105)+AC:AC)^2+(($I$2-$I105)+AD:AD)^2)*X$10+1000*X$18,"")</f>
        <v/>
      </c>
      <c r="AF105" t="str" cm="1">
        <f t="array" ref="AF105">IF($F105="薙玉",MIN(($G105-AG:AG)^2+($H105-AH:AH)^2+($I105-AI:AI)^2)*AE$8+MIN((($H$2-$H105)+AJ:AJ)^2+(($I$2-$I105)+AK:AK)^2)*AE$10+1000*AE$18,"")</f>
        <v/>
      </c>
      <c r="AM105" t="str" cm="1">
        <f t="array" ref="AM105">IF($F105="壁玉",MIN(($G105-AN:AN)^2+($H105-AO:AO)^2+($I105-AP:AP)^2)*AL$8+MIN((($H$2-$H105)+AQ:AQ)^2+(($I$2-$I105)+AR:AR)^2)*AL$10+1000*AL$18,"")</f>
        <v/>
      </c>
      <c r="AT105" t="str" cm="1">
        <f t="array" ref="AT105">IF($F105="弩玉",MIN(($G105-AU:AU)^2+($H105-AV:AV)^2+($I105-AW:AW)^2)*AS$8+MIN((($H$2-$H105)+AX:AX)^2+(($I$2-$I105)+AY:AY)^2)*AS$10+1000*AS$18,"")</f>
        <v/>
      </c>
      <c r="BA105" t="str" cm="1">
        <f t="array" ref="BA105">IF($F105="ジェット",MIN(($G105-BB:BB)^2+($H105-BC:BC)^2+($I105-BD:BD)^2)*AZ$8+MIN((($H$2-$H105)+BE:BE)^2+(($I$2-$I105)+BF:BF)^2)*AZ$10+1000*AZ$18,"")</f>
        <v/>
      </c>
      <c r="BH105" t="str" cm="1">
        <f t="array" ref="BH105">IF($F105="導玉",MIN(($G105-BI:BI)^2+($H105-BJ:BJ)^2+($I105-BK:BK)^2)*BG$8+MIN((($H$2-$H105)+BL:BL)^2+(($I$2-$I105)+BM:BM)^2)*BG$10+1000*BG$18,"")</f>
        <v/>
      </c>
      <c r="BO105" t="str" cm="1">
        <f t="array" ref="BO105">IF($F105="木壁",MIN(($G105-BP:BP)^2+($H105-BQ:BQ)^2+($I105-BR:BR)^2)*BN$8+MIN((($H$2-$H105)+BS:BS)^2+(($I$2-$I105)+BT:BT)^2)*BN$10+1000*BN$18,"")</f>
        <v/>
      </c>
      <c r="BV105" t="str" cm="1">
        <f t="array" ref="BV105">IF($F105="遠壁",MIN(($G105-BW:BW)^2+($H105-BX:BX)^2+($I105-BY:BY)^2)*BU$8+MIN((($H$2-$H105)+BZ:BZ)^2+(($I$2-$I105)+CA:CA)^2)*BU$10+1000*BU$18,"")</f>
        <v/>
      </c>
      <c r="CC105" t="str" cm="1">
        <f t="array" ref="CC105">IF($F105="魔玉",MIN(($G105-CD:CD)^2+($H105-CE:CE)^2+($I105-CF:CF)^2)*CB$8+MIN((($H$2-$H105)+CG:CG)^2+(($I$2-$I105)+CH:CH)^2)*CB$10+1000*CB$18,"")</f>
        <v/>
      </c>
      <c r="CJ105" t="str" cm="1">
        <f t="array" ref="CJ105">IF($F105="核玉",MIN(($G105-CK:CK)^2+($H105-CL:CL)^2+($I105-CM:CM)^2)*CI$8+MIN((($H$2-$H105)+CN:CN)^2+(($I$2-$I105)+CO:CO)^2)*CI$10+1000*CI$18,"")</f>
        <v/>
      </c>
      <c r="CQ105" t="str" cm="1">
        <f t="array" ref="CQ105">IF($F105="癒玉",MIN(($G105-CR:CR)^2+($H105-CS:CS)^2+($I105-CT:CT)^2)*CP$8+MIN((($H$2-$H105)+CU:CU)^2+(($I$2-$I105)+CV:CV)^2)*CP$10+1000*CP$18,"")</f>
        <v/>
      </c>
      <c r="CX105" t="str" cm="1">
        <f t="array" ref="CX105">IF($F105="盾玉",MIN(($G105-CY:CY)^2+($H105-CZ:CZ)^2+($I105-DA:DA)^2)*CW$8+MIN((($H$2-$H105)+DB:DB)^2+(($I$2-$I105)+DC:DC)^2)*CW$10+1000*CW$18,"")</f>
        <v/>
      </c>
      <c r="DE105" t="str" cm="1">
        <f t="array" ref="DE105">IF($F105="射玉",MIN(($G105-DF:DF)^2+($H105-DG:DG)^2+($I105-DH:DH)^2)*DD$8+MIN((($H$2-$H105)+DI:DI)^2+(($I$2-$I105)+DJ:DJ)^2)*DD$10+1000*DD$18,"")</f>
        <v/>
      </c>
      <c r="DL105" t="str" cm="1">
        <f t="array" ref="DL105">IF($F105="近壁",MIN(($G105-DM:DM)^2+($H105-DN:DN)^2+($I105-DO:DO)^2)*DK$8+MIN((($H$2-$H105)+DP:DP)^2+(($I$2-$I105)+DQ:DQ)^2)*DK$10+1000*DK$18,"")</f>
        <v/>
      </c>
      <c r="DS105" t="str" cm="1">
        <f t="array" ref="DS105">IF($F105="忍玉",MIN(($G105-DT:DT)^2+($H105-DU:DU)^2+($I105-DV:DV)^2)*DR$8+MIN((($H$2-$H105)+DW:DW)^2+(($I$2-$I105)+DX:DX)^2)*DR$10+1000*DR$18,"")</f>
        <v/>
      </c>
      <c r="DZ105" t="str" cm="1">
        <f t="array" ref="DZ105">IF($F105="界玉",MIN(($G105-EA:EA)^2+($H105-EB:EB)^2+($I105-EC:EC)^2)*DY$8+MIN((($H$2-$H105)+ED:ED)^2+(($I$2-$I105)+EE:EE)^2)*DY$10+1000*DY$18,"")</f>
        <v/>
      </c>
      <c r="EG105" t="str" cm="1">
        <f t="array" ref="EG105">IF($F105="戦玉",MIN(($G105-EH:EH)^2+($H105-EI:EI)^2+($I105-EJ:EJ)^2)*EF$8+MIN((($H$2-$H105)+EK:EK)^2+(($I$2-$I105)+EL:EL)^2)*EF$10+1000*EF$18,"")</f>
        <v/>
      </c>
      <c r="EN105" t="str" cm="1">
        <f t="array" ref="EN105">IF($F105="弓玉",MIN(($G105-EO:EO)^2+($H105-EP:EP)^2+($I105-EQ:EQ)^2)*EM$8+MIN((($H$2-$H105)+ER:ER)^2+(($I$2-$I105)+ES:ES)^2)*EM$10+1000*EM$18,"")</f>
        <v/>
      </c>
      <c r="EU105" t="str" cm="1">
        <f t="array" ref="EU105">IF($F105="散玉",MIN(($G105-EV:EV)^2+($H105-EW:EW)^2+($I105-EX:EX)^2)*ET$8+MIN((($H$2-$H105)+EY:EY)^2+(($I$2-$I105)+EZ:EZ)^2)*ET$10+1000*ET$18,"")</f>
        <v/>
      </c>
      <c r="FB105" t="str" cm="1">
        <f t="array" ref="FB105">IF($F105="的玉",MIN(($G105-FC:FC)^2+($H105-FD:FD)^2+($I105-FE:FE)^2)*FA$8+MIN((($H$2-$H105)+FF:FF)^2+(($I$2-$I105)+FG:FG)^2)*FA$10+1000*FA$18,"")</f>
        <v/>
      </c>
      <c r="FI105" t="str" cm="1">
        <f t="array" ref="FI105">IF($F105="撃玉",MIN(($G105-FJ:FJ)^2+($H105-FK:FK)^2+($I105-FL:FL)^2)*FH$8+MIN((($H$2-$H105)+FM:FM)^2+(($I$2-$I105)+FN:FN)^2)*FH$10+1000*FH$18,"")</f>
        <v/>
      </c>
      <c r="FP105" t="str" cm="1">
        <f t="array" ref="FP105">IF($F105="槍玉",MIN(($G105-FQ:FQ)^2+($H105-FR:FR)^2+($I105-FS:FS)^2)*FO$8+MIN((($H$2-$H105)+FT:FT)^2+(($I$2-$I105)+FU:FU)^2)*FO$10+1000*FO$18,"")</f>
        <v/>
      </c>
      <c r="FW105" t="str" cm="1">
        <f t="array" ref="FW105">IF($F105="査玉",MIN(($G105-FX:FX)^2+($H105-FY:FY)^2+($I105-FZ:FZ)^2)*FV$8+MIN((($H$2-$H105)+GA:GA)^2+(($I$2-$I105)+GB:GB)^2)*FV$10+1000*FV$18,"")</f>
        <v/>
      </c>
      <c r="GD105" t="str" cm="1">
        <f t="array" ref="GD105">IF($F105="タゲ壁",MIN(($G105-GE:GE)^2+($H105-GF:GF)^2+($I105-GG:GG)^2)*GC$8+MIN((($H$2-$H105)+GH:GH)^2+(($I$2-$I105)+GI:GI)^2)*GC$10+1000*GC$18,"")</f>
        <v/>
      </c>
      <c r="GK105" t="str" cm="1">
        <f t="array" ref="GK105">IF($F105="迎玉",MIN(($G105-GL:GL)^2+($H105-GM:GM)^2+($I105-GN:GN)^2)*GJ$8+MIN((($H$2-$H105)+GO:GO)^2+(($I$2-$I105)+GP:GP)^2)*GJ$10+1000*GJ$18,"")</f>
        <v/>
      </c>
      <c r="GR105" t="str" cm="1">
        <f t="array" ref="GR105">IF($F105="紙壁",MIN(($G105-GS:GS)^2+($H105-GT:GT)^2+($I105-GU:GU)^2)*GQ$8+MIN((($H$2-$H105)+GV:GV)^2+(($I$2-$I105)+GW:GW)^2)*GQ$10+1000*GQ$18,"")</f>
        <v/>
      </c>
      <c r="GY105" t="str" cm="1">
        <f t="array" ref="GY105">IF($F105="聖玉",MIN(($G105-GZ:GZ)^2+($H105-HA:HA)^2+($I105-HB:HB)^2)*GX$8+MIN((($H$2-$H105)+HC:HC)^2+(($I$2-$I105)+HD:HD)^2)*GX$10+1000*GX$18,"")</f>
        <v/>
      </c>
      <c r="HF105" t="str" cm="1">
        <f t="array" ref="HF105">IF($F105="ターボ",MIN(($G105-HG:HG)^2+($H105-HH:HH)^2+($I105-HI:HI)^2)*HE$8+MIN((($H$2-$H105)+HJ:HJ)^2+(($I$2-$I105)+HK:HK)^2)*HE$10+10000,"")</f>
        <v/>
      </c>
      <c r="HM105" t="str" cm="1">
        <f t="array" ref="HM105">IF($F105="采玉",MIN(($G105-HN:HN)^2+($H105-HO:HO)^2+($I105-HP:HP)^2)*HL$8+MIN((($H$2-$H105)+HQ:HQ)^2+(($I$2-$I105)+HR:HR)^2)*HL$10+1000*HL$18,"")</f>
        <v/>
      </c>
      <c r="HT105" t="str" cm="1">
        <f t="array" ref="HT105">IF($F105="繕玉",MIN(($G105-HU:HU)^2+($H105-HV:HV)^2+($I105-HW:HW)^2)*HS$8+MIN((($H$2-$H105)+HX:HX)^2+(($I$2-$I105)+HY:HY)^2)*HS$10+1000*HS$18,"")</f>
        <v/>
      </c>
      <c r="IA105" t="str" cm="1">
        <f t="array" ref="IA105">IF($F105="贄玉",MIN(($G105-IB:IB)^2+($H105-IC:IC)^2+($I105-ID:ID)^2)*HZ$8+MIN((($H$2-$H105)+IE:IE)^2+(($I$2-$I105)+IF:IF)^2)*HZ$10+1000*HZ$18,"")</f>
        <v/>
      </c>
      <c r="IH105" t="str" cm="1">
        <f t="array" ref="IH105">IF($F105="弾玉",MIN(($G105-II:II)^2+($H105-IJ:IJ)^2+($I105-IK:IK)^2)*IG$8+MIN((($H$2-$H105)+IL:IL)^2+(($I$2-$I105)+IM:IM)^2)*IG$10+1000*IG$18,"")</f>
        <v/>
      </c>
      <c r="IO105" t="str" cm="1">
        <f t="array" ref="IO105">IF($F105="石壁",MIN(($G105-IP:IP)^2+($H105-IQ:IQ)^2+($I105-IR:IR)^2)*IN$8+MIN((($H$2-$H105)+IS:IS)^2+(($I$2-$I105)+IT:IT)^2)*IN$10+1000*IN$18,"")</f>
        <v/>
      </c>
    </row>
    <row r="106" spans="6:249" x14ac:dyDescent="0.55000000000000004">
      <c r="F106" s="1" t="b" cm="1">
        <f t="array" ref="F106">INDEX(N:N,ROW()*6-11)</f>
        <v>0</v>
      </c>
      <c r="G106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06" s="1">
        <f>ROUND((RIGHT((SUM(INDEX($N:$N,ROW()*6-10):INDEX($N:$N,ROW()*6-6))-16020),6)-RIGHT((SUM(INDEX($N:$N,ROW()*6-10):INDEX($N:$N,ROW()*6-6))-16020),3))/1000,3)</f>
        <v>-16.04</v>
      </c>
      <c r="I106" s="1">
        <f>ROUND((RIGHT((SUM(INDEX($N:$N,ROW()*6-10):INDEX($N:$N,ROW()*6-6))-16020),3)),3)</f>
        <v>20</v>
      </c>
      <c r="K106">
        <v>106</v>
      </c>
      <c r="L106">
        <f t="shared" si="3"/>
        <v>2</v>
      </c>
      <c r="M106" t="str">
        <f t="shared" si="2"/>
        <v>p</v>
      </c>
      <c r="N106">
        <f>IF(EXACT(M106,$A$1)=TRUE,0,IF(EXACT(M106,$A$2)=TRUE,1,IF(EXACT(M106,$A$3)=TRUE,2,IF(EXACT(M106,$A$4)=TRUE,3,IF(EXACT(M106,$A$5)=TRUE,4,IF(EXACT(M106,$A$6)=TRUE,5,IF(EXACT(M106,$A$7)=TRUE,6,IF(EXACT(M106,$A$8)=TRUE,7,IF(EXACT(M106,$A$9)=TRUE,8,IF(EXACT(M106,$A$10)=TRUE,9,IF(EXACT(M106,$A$11)=TRUE,10,IF(EXACT(M106,$A$12)=TRUE,11,IF(EXACT(M106,$A$13)=TRUE,12,IF(EXACT(M106,$A$14)=TRUE,13,IF(EXACT(M106,$A$15)=TRUE,14,IF(EXACT(M106,$A$16)=TRUE,15,IF(EXACT(M106,$A$17)=TRUE,16,IF(EXACT(M106,$A$18)=TRUE,17,IF(EXACT(M106,$A$19)=TRUE,18,IF(EXACT(M106,$A$20)=TRUE,19,IF(EXACT(M106,$A$21)=TRUE,20,IF(EXACT(M106,$A$22)=TRUE,21,IF(EXACT(M106,$A$23)=TRUE,22,IF(EXACT(M106,$A$24)=TRUE,23,IF(EXACT(M106,$A$25)=TRUE,24,IF(EXACT(M106,$A$26)=TRUE,25,IF(EXACT(M106,$A$27)=TRUE,26,IF(EXACT(M106,$A$28)=TRUE,27,IF(EXACT(M106,$A$29)=TRUE,28,IF(EXACT(M106,$A$30)=TRUE,29,IF(EXACT(M106,$A$31)=TRUE,30,IF(EXACT(M106,$A$32)=TRUE,31,IF(EXACT(M106,$A$33)=TRUE,32,IF(EXACT(M106,$A$34)=TRUE,33,IF(EXACT(M106,$A$35)=TRUE,34,IF(EXACT(M106,$A$36)=TRUE,35,IF(EXACT(M106,$A$37)=TRUE,36,IF(EXACT(M106,$A$38)=TRUE,37,IF(EXACT(M106,$A$39)=TRUE,38,IF(EXACT(M106,$A$40)=TRUE,39,IF(EXACT(M106,$A$41)=TRUE,40,IF(EXACT(M106,$A$42)=TRUE,41,IF(EXACT(M106,$A$43)=TRUE,42,IF(EXACT(M106,$A$44)=TRUE,43,IF(EXACT(M106,$A$45)=TRUE,44,IF(EXACT(M106,$A$46)=TRUE,45,IF(EXACT(M106,$A$47)=TRUE,46,IF(EXACT(M106,$A$48)=TRUE,47,IF(EXACT(M106,$A$49)=TRUE,48,IF(EXACT(M106,$A$50)=TRUE,49,IF(EXACT(M106,$A$51)=TRUE,50,IF(EXACT(M106,$A$52)=TRUE,51,IF(EXACT(M106,$A$53)=TRUE,52,IF(EXACT(M106,$A$54)=TRUE,53,IF(EXACT(M106,$A$55)=TRUE,54,IF(EXACT(M106,$A$56)=TRUE,55,IF(EXACT(M106,$A$57)=TRUE,56,IF(EXACT(M106,$A$58)=TRUE,57,IF(EXACT(M106,$A$59)=TRUE,58,IF(EXACT(M106,$A$60)=TRUE,59,IF(EXACT(M106,$A$61)=TRUE,60,IF(EXACT(M106,$A$62)=TRUE,61))))))))))))))))))))))))))))))))))))))))))))))))))))))))))))))*61^$L106</f>
        <v>93025</v>
      </c>
      <c r="Y106" t="str" cm="1">
        <f t="array" ref="Y106">IF($F106="砲玉",MIN(($G106-Z:Z)^2+($H106-AA:AA)^2+($I106-AB:AB)^2)*X$8+MIN((($H$2-$H106)+AC:AC)^2+(($I$2-$I106)+AD:AD)^2)*X$10+1000*X$18,"")</f>
        <v/>
      </c>
      <c r="AF106" t="str" cm="1">
        <f t="array" ref="AF106">IF($F106="薙玉",MIN(($G106-AG:AG)^2+($H106-AH:AH)^2+($I106-AI:AI)^2)*AE$8+MIN((($H$2-$H106)+AJ:AJ)^2+(($I$2-$I106)+AK:AK)^2)*AE$10+1000*AE$18,"")</f>
        <v/>
      </c>
      <c r="AM106" t="str" cm="1">
        <f t="array" ref="AM106">IF($F106="壁玉",MIN(($G106-AN:AN)^2+($H106-AO:AO)^2+($I106-AP:AP)^2)*AL$8+MIN((($H$2-$H106)+AQ:AQ)^2+(($I$2-$I106)+AR:AR)^2)*AL$10+1000*AL$18,"")</f>
        <v/>
      </c>
      <c r="AT106" t="str" cm="1">
        <f t="array" ref="AT106">IF($F106="弩玉",MIN(($G106-AU:AU)^2+($H106-AV:AV)^2+($I106-AW:AW)^2)*AS$8+MIN((($H$2-$H106)+AX:AX)^2+(($I$2-$I106)+AY:AY)^2)*AS$10+1000*AS$18,"")</f>
        <v/>
      </c>
      <c r="BA106" t="str" cm="1">
        <f t="array" ref="BA106">IF($F106="ジェット",MIN(($G106-BB:BB)^2+($H106-BC:BC)^2+($I106-BD:BD)^2)*AZ$8+MIN((($H$2-$H106)+BE:BE)^2+(($I$2-$I106)+BF:BF)^2)*AZ$10+1000*AZ$18,"")</f>
        <v/>
      </c>
      <c r="BH106" t="str" cm="1">
        <f t="array" ref="BH106">IF($F106="導玉",MIN(($G106-BI:BI)^2+($H106-BJ:BJ)^2+($I106-BK:BK)^2)*BG$8+MIN((($H$2-$H106)+BL:BL)^2+(($I$2-$I106)+BM:BM)^2)*BG$10+1000*BG$18,"")</f>
        <v/>
      </c>
      <c r="BO106" t="str" cm="1">
        <f t="array" ref="BO106">IF($F106="木壁",MIN(($G106-BP:BP)^2+($H106-BQ:BQ)^2+($I106-BR:BR)^2)*BN$8+MIN((($H$2-$H106)+BS:BS)^2+(($I$2-$I106)+BT:BT)^2)*BN$10+1000*BN$18,"")</f>
        <v/>
      </c>
      <c r="BV106" t="str" cm="1">
        <f t="array" ref="BV106">IF($F106="遠壁",MIN(($G106-BW:BW)^2+($H106-BX:BX)^2+($I106-BY:BY)^2)*BU$8+MIN((($H$2-$H106)+BZ:BZ)^2+(($I$2-$I106)+CA:CA)^2)*BU$10+1000*BU$18,"")</f>
        <v/>
      </c>
      <c r="CC106" t="str" cm="1">
        <f t="array" ref="CC106">IF($F106="魔玉",MIN(($G106-CD:CD)^2+($H106-CE:CE)^2+($I106-CF:CF)^2)*CB$8+MIN((($H$2-$H106)+CG:CG)^2+(($I$2-$I106)+CH:CH)^2)*CB$10+1000*CB$18,"")</f>
        <v/>
      </c>
      <c r="CJ106" t="str" cm="1">
        <f t="array" ref="CJ106">IF($F106="核玉",MIN(($G106-CK:CK)^2+($H106-CL:CL)^2+($I106-CM:CM)^2)*CI$8+MIN((($H$2-$H106)+CN:CN)^2+(($I$2-$I106)+CO:CO)^2)*CI$10+1000*CI$18,"")</f>
        <v/>
      </c>
      <c r="CQ106" t="str" cm="1">
        <f t="array" ref="CQ106">IF($F106="癒玉",MIN(($G106-CR:CR)^2+($H106-CS:CS)^2+($I106-CT:CT)^2)*CP$8+MIN((($H$2-$H106)+CU:CU)^2+(($I$2-$I106)+CV:CV)^2)*CP$10+1000*CP$18,"")</f>
        <v/>
      </c>
      <c r="CX106" t="str" cm="1">
        <f t="array" ref="CX106">IF($F106="盾玉",MIN(($G106-CY:CY)^2+($H106-CZ:CZ)^2+($I106-DA:DA)^2)*CW$8+MIN((($H$2-$H106)+DB:DB)^2+(($I$2-$I106)+DC:DC)^2)*CW$10+1000*CW$18,"")</f>
        <v/>
      </c>
      <c r="DE106" t="str" cm="1">
        <f t="array" ref="DE106">IF($F106="射玉",MIN(($G106-DF:DF)^2+($H106-DG:DG)^2+($I106-DH:DH)^2)*DD$8+MIN((($H$2-$H106)+DI:DI)^2+(($I$2-$I106)+DJ:DJ)^2)*DD$10+1000*DD$18,"")</f>
        <v/>
      </c>
      <c r="DL106" t="str" cm="1">
        <f t="array" ref="DL106">IF($F106="近壁",MIN(($G106-DM:DM)^2+($H106-DN:DN)^2+($I106-DO:DO)^2)*DK$8+MIN((($H$2-$H106)+DP:DP)^2+(($I$2-$I106)+DQ:DQ)^2)*DK$10+1000*DK$18,"")</f>
        <v/>
      </c>
      <c r="DS106" t="str" cm="1">
        <f t="array" ref="DS106">IF($F106="忍玉",MIN(($G106-DT:DT)^2+($H106-DU:DU)^2+($I106-DV:DV)^2)*DR$8+MIN((($H$2-$H106)+DW:DW)^2+(($I$2-$I106)+DX:DX)^2)*DR$10+1000*DR$18,"")</f>
        <v/>
      </c>
      <c r="DZ106" t="str" cm="1">
        <f t="array" ref="DZ106">IF($F106="界玉",MIN(($G106-EA:EA)^2+($H106-EB:EB)^2+($I106-EC:EC)^2)*DY$8+MIN((($H$2-$H106)+ED:ED)^2+(($I$2-$I106)+EE:EE)^2)*DY$10+1000*DY$18,"")</f>
        <v/>
      </c>
      <c r="EG106" t="str" cm="1">
        <f t="array" ref="EG106">IF($F106="戦玉",MIN(($G106-EH:EH)^2+($H106-EI:EI)^2+($I106-EJ:EJ)^2)*EF$8+MIN((($H$2-$H106)+EK:EK)^2+(($I$2-$I106)+EL:EL)^2)*EF$10+1000*EF$18,"")</f>
        <v/>
      </c>
      <c r="EN106" t="str" cm="1">
        <f t="array" ref="EN106">IF($F106="弓玉",MIN(($G106-EO:EO)^2+($H106-EP:EP)^2+($I106-EQ:EQ)^2)*EM$8+MIN((($H$2-$H106)+ER:ER)^2+(($I$2-$I106)+ES:ES)^2)*EM$10+1000*EM$18,"")</f>
        <v/>
      </c>
      <c r="EU106" t="str" cm="1">
        <f t="array" ref="EU106">IF($F106="散玉",MIN(($G106-EV:EV)^2+($H106-EW:EW)^2+($I106-EX:EX)^2)*ET$8+MIN((($H$2-$H106)+EY:EY)^2+(($I$2-$I106)+EZ:EZ)^2)*ET$10+1000*ET$18,"")</f>
        <v/>
      </c>
      <c r="FB106" t="str" cm="1">
        <f t="array" ref="FB106">IF($F106="的玉",MIN(($G106-FC:FC)^2+($H106-FD:FD)^2+($I106-FE:FE)^2)*FA$8+MIN((($H$2-$H106)+FF:FF)^2+(($I$2-$I106)+FG:FG)^2)*FA$10+1000*FA$18,"")</f>
        <v/>
      </c>
      <c r="FI106" t="str" cm="1">
        <f t="array" ref="FI106">IF($F106="撃玉",MIN(($G106-FJ:FJ)^2+($H106-FK:FK)^2+($I106-FL:FL)^2)*FH$8+MIN((($H$2-$H106)+FM:FM)^2+(($I$2-$I106)+FN:FN)^2)*FH$10+1000*FH$18,"")</f>
        <v/>
      </c>
      <c r="FP106" t="str" cm="1">
        <f t="array" ref="FP106">IF($F106="槍玉",MIN(($G106-FQ:FQ)^2+($H106-FR:FR)^2+($I106-FS:FS)^2)*FO$8+MIN((($H$2-$H106)+FT:FT)^2+(($I$2-$I106)+FU:FU)^2)*FO$10+1000*FO$18,"")</f>
        <v/>
      </c>
      <c r="FW106" t="str" cm="1">
        <f t="array" ref="FW106">IF($F106="査玉",MIN(($G106-FX:FX)^2+($H106-FY:FY)^2+($I106-FZ:FZ)^2)*FV$8+MIN((($H$2-$H106)+GA:GA)^2+(($I$2-$I106)+GB:GB)^2)*FV$10+1000*FV$18,"")</f>
        <v/>
      </c>
      <c r="GD106" t="str" cm="1">
        <f t="array" ref="GD106">IF($F106="タゲ壁",MIN(($G106-GE:GE)^2+($H106-GF:GF)^2+($I106-GG:GG)^2)*GC$8+MIN((($H$2-$H106)+GH:GH)^2+(($I$2-$I106)+GI:GI)^2)*GC$10+1000*GC$18,"")</f>
        <v/>
      </c>
      <c r="GK106" t="str" cm="1">
        <f t="array" ref="GK106">IF($F106="迎玉",MIN(($G106-GL:GL)^2+($H106-GM:GM)^2+($I106-GN:GN)^2)*GJ$8+MIN((($H$2-$H106)+GO:GO)^2+(($I$2-$I106)+GP:GP)^2)*GJ$10+1000*GJ$18,"")</f>
        <v/>
      </c>
      <c r="GR106" t="str" cm="1">
        <f t="array" ref="GR106">IF($F106="紙壁",MIN(($G106-GS:GS)^2+($H106-GT:GT)^2+($I106-GU:GU)^2)*GQ$8+MIN((($H$2-$H106)+GV:GV)^2+(($I$2-$I106)+GW:GW)^2)*GQ$10+1000*GQ$18,"")</f>
        <v/>
      </c>
      <c r="GY106" t="str" cm="1">
        <f t="array" ref="GY106">IF($F106="聖玉",MIN(($G106-GZ:GZ)^2+($H106-HA:HA)^2+($I106-HB:HB)^2)*GX$8+MIN((($H$2-$H106)+HC:HC)^2+(($I$2-$I106)+HD:HD)^2)*GX$10+1000*GX$18,"")</f>
        <v/>
      </c>
      <c r="HF106" t="str" cm="1">
        <f t="array" ref="HF106">IF($F106="ターボ",MIN(($G106-HG:HG)^2+($H106-HH:HH)^2+($I106-HI:HI)^2)*HE$8+MIN((($H$2-$H106)+HJ:HJ)^2+(($I$2-$I106)+HK:HK)^2)*HE$10+10000,"")</f>
        <v/>
      </c>
      <c r="HM106" t="str" cm="1">
        <f t="array" ref="HM106">IF($F106="采玉",MIN(($G106-HN:HN)^2+($H106-HO:HO)^2+($I106-HP:HP)^2)*HL$8+MIN((($H$2-$H106)+HQ:HQ)^2+(($I$2-$I106)+HR:HR)^2)*HL$10+1000*HL$18,"")</f>
        <v/>
      </c>
      <c r="HT106" t="str" cm="1">
        <f t="array" ref="HT106">IF($F106="繕玉",MIN(($G106-HU:HU)^2+($H106-HV:HV)^2+($I106-HW:HW)^2)*HS$8+MIN((($H$2-$H106)+HX:HX)^2+(($I$2-$I106)+HY:HY)^2)*HS$10+1000*HS$18,"")</f>
        <v/>
      </c>
      <c r="IA106" t="str" cm="1">
        <f t="array" ref="IA106">IF($F106="贄玉",MIN(($G106-IB:IB)^2+($H106-IC:IC)^2+($I106-ID:ID)^2)*HZ$8+MIN((($H$2-$H106)+IE:IE)^2+(($I$2-$I106)+IF:IF)^2)*HZ$10+1000*HZ$18,"")</f>
        <v/>
      </c>
      <c r="IH106" t="str" cm="1">
        <f t="array" ref="IH106">IF($F106="弾玉",MIN(($G106-II:II)^2+($H106-IJ:IJ)^2+($I106-IK:IK)^2)*IG$8+MIN((($H$2-$H106)+IL:IL)^2+(($I$2-$I106)+IM:IM)^2)*IG$10+1000*IG$18,"")</f>
        <v/>
      </c>
      <c r="IO106" t="str" cm="1">
        <f t="array" ref="IO106">IF($F106="石壁",MIN(($G106-IP:IP)^2+($H106-IQ:IQ)^2+($I106-IR:IR)^2)*IN$8+MIN((($H$2-$H106)+IS:IS)^2+(($I$2-$I106)+IT:IT)^2)*IN$10+1000*IN$18,"")</f>
        <v/>
      </c>
    </row>
    <row r="107" spans="6:249" x14ac:dyDescent="0.55000000000000004">
      <c r="F107" s="1" t="b" cm="1">
        <f t="array" ref="F107">INDEX(N:N,ROW()*6-11)</f>
        <v>0</v>
      </c>
      <c r="G107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07" s="1">
        <f>ROUND((RIGHT((SUM(INDEX($N:$N,ROW()*6-10):INDEX($N:$N,ROW()*6-6))-16020),6)-RIGHT((SUM(INDEX($N:$N,ROW()*6-10):INDEX($N:$N,ROW()*6-6))-16020),3))/1000,3)</f>
        <v>-16.04</v>
      </c>
      <c r="I107" s="1">
        <f>ROUND((RIGHT((SUM(INDEX($N:$N,ROW()*6-10):INDEX($N:$N,ROW()*6-6))-16020),3)),3)</f>
        <v>20</v>
      </c>
      <c r="K107">
        <v>107</v>
      </c>
      <c r="L107">
        <f t="shared" si="3"/>
        <v>1</v>
      </c>
      <c r="M107" t="str">
        <f t="shared" si="2"/>
        <v>i</v>
      </c>
      <c r="N107">
        <f>IF(EXACT(M107,$A$1)=TRUE,0,IF(EXACT(M107,$A$2)=TRUE,1,IF(EXACT(M107,$A$3)=TRUE,2,IF(EXACT(M107,$A$4)=TRUE,3,IF(EXACT(M107,$A$5)=TRUE,4,IF(EXACT(M107,$A$6)=TRUE,5,IF(EXACT(M107,$A$7)=TRUE,6,IF(EXACT(M107,$A$8)=TRUE,7,IF(EXACT(M107,$A$9)=TRUE,8,IF(EXACT(M107,$A$10)=TRUE,9,IF(EXACT(M107,$A$11)=TRUE,10,IF(EXACT(M107,$A$12)=TRUE,11,IF(EXACT(M107,$A$13)=TRUE,12,IF(EXACT(M107,$A$14)=TRUE,13,IF(EXACT(M107,$A$15)=TRUE,14,IF(EXACT(M107,$A$16)=TRUE,15,IF(EXACT(M107,$A$17)=TRUE,16,IF(EXACT(M107,$A$18)=TRUE,17,IF(EXACT(M107,$A$19)=TRUE,18,IF(EXACT(M107,$A$20)=TRUE,19,IF(EXACT(M107,$A$21)=TRUE,20,IF(EXACT(M107,$A$22)=TRUE,21,IF(EXACT(M107,$A$23)=TRUE,22,IF(EXACT(M107,$A$24)=TRUE,23,IF(EXACT(M107,$A$25)=TRUE,24,IF(EXACT(M107,$A$26)=TRUE,25,IF(EXACT(M107,$A$27)=TRUE,26,IF(EXACT(M107,$A$28)=TRUE,27,IF(EXACT(M107,$A$29)=TRUE,28,IF(EXACT(M107,$A$30)=TRUE,29,IF(EXACT(M107,$A$31)=TRUE,30,IF(EXACT(M107,$A$32)=TRUE,31,IF(EXACT(M107,$A$33)=TRUE,32,IF(EXACT(M107,$A$34)=TRUE,33,IF(EXACT(M107,$A$35)=TRUE,34,IF(EXACT(M107,$A$36)=TRUE,35,IF(EXACT(M107,$A$37)=TRUE,36,IF(EXACT(M107,$A$38)=TRUE,37,IF(EXACT(M107,$A$39)=TRUE,38,IF(EXACT(M107,$A$40)=TRUE,39,IF(EXACT(M107,$A$41)=TRUE,40,IF(EXACT(M107,$A$42)=TRUE,41,IF(EXACT(M107,$A$43)=TRUE,42,IF(EXACT(M107,$A$44)=TRUE,43,IF(EXACT(M107,$A$45)=TRUE,44,IF(EXACT(M107,$A$46)=TRUE,45,IF(EXACT(M107,$A$47)=TRUE,46,IF(EXACT(M107,$A$48)=TRUE,47,IF(EXACT(M107,$A$49)=TRUE,48,IF(EXACT(M107,$A$50)=TRUE,49,IF(EXACT(M107,$A$51)=TRUE,50,IF(EXACT(M107,$A$52)=TRUE,51,IF(EXACT(M107,$A$53)=TRUE,52,IF(EXACT(M107,$A$54)=TRUE,53,IF(EXACT(M107,$A$55)=TRUE,54,IF(EXACT(M107,$A$56)=TRUE,55,IF(EXACT(M107,$A$57)=TRUE,56,IF(EXACT(M107,$A$58)=TRUE,57,IF(EXACT(M107,$A$59)=TRUE,58,IF(EXACT(M107,$A$60)=TRUE,59,IF(EXACT(M107,$A$61)=TRUE,60,IF(EXACT(M107,$A$62)=TRUE,61))))))))))))))))))))))))))))))))))))))))))))))))))))))))))))))*61^$L107</f>
        <v>1098</v>
      </c>
      <c r="Y107" t="str" cm="1">
        <f t="array" ref="Y107">IF($F107="砲玉",MIN(($G107-Z:Z)^2+($H107-AA:AA)^2+($I107-AB:AB)^2)*X$8+MIN((($H$2-$H107)+AC:AC)^2+(($I$2-$I107)+AD:AD)^2)*X$10+1000*X$18,"")</f>
        <v/>
      </c>
      <c r="AF107" t="str" cm="1">
        <f t="array" ref="AF107">IF($F107="薙玉",MIN(($G107-AG:AG)^2+($H107-AH:AH)^2+($I107-AI:AI)^2)*AE$8+MIN((($H$2-$H107)+AJ:AJ)^2+(($I$2-$I107)+AK:AK)^2)*AE$10+1000*AE$18,"")</f>
        <v/>
      </c>
      <c r="AM107" t="str" cm="1">
        <f t="array" ref="AM107">IF($F107="壁玉",MIN(($G107-AN:AN)^2+($H107-AO:AO)^2+($I107-AP:AP)^2)*AL$8+MIN((($H$2-$H107)+AQ:AQ)^2+(($I$2-$I107)+AR:AR)^2)*AL$10+1000*AL$18,"")</f>
        <v/>
      </c>
      <c r="AT107" t="str" cm="1">
        <f t="array" ref="AT107">IF($F107="弩玉",MIN(($G107-AU:AU)^2+($H107-AV:AV)^2+($I107-AW:AW)^2)*AS$8+MIN((($H$2-$H107)+AX:AX)^2+(($I$2-$I107)+AY:AY)^2)*AS$10+1000*AS$18,"")</f>
        <v/>
      </c>
      <c r="BA107" t="str" cm="1">
        <f t="array" ref="BA107">IF($F107="ジェット",MIN(($G107-BB:BB)^2+($H107-BC:BC)^2+($I107-BD:BD)^2)*AZ$8+MIN((($H$2-$H107)+BE:BE)^2+(($I$2-$I107)+BF:BF)^2)*AZ$10+1000*AZ$18,"")</f>
        <v/>
      </c>
      <c r="BH107" t="str" cm="1">
        <f t="array" ref="BH107">IF($F107="導玉",MIN(($G107-BI:BI)^2+($H107-BJ:BJ)^2+($I107-BK:BK)^2)*BG$8+MIN((($H$2-$H107)+BL:BL)^2+(($I$2-$I107)+BM:BM)^2)*BG$10+1000*BG$18,"")</f>
        <v/>
      </c>
      <c r="BO107" t="str" cm="1">
        <f t="array" ref="BO107">IF($F107="木壁",MIN(($G107-BP:BP)^2+($H107-BQ:BQ)^2+($I107-BR:BR)^2)*BN$8+MIN((($H$2-$H107)+BS:BS)^2+(($I$2-$I107)+BT:BT)^2)*BN$10+1000*BN$18,"")</f>
        <v/>
      </c>
      <c r="BV107" t="str" cm="1">
        <f t="array" ref="BV107">IF($F107="遠壁",MIN(($G107-BW:BW)^2+($H107-BX:BX)^2+($I107-BY:BY)^2)*BU$8+MIN((($H$2-$H107)+BZ:BZ)^2+(($I$2-$I107)+CA:CA)^2)*BU$10+1000*BU$18,"")</f>
        <v/>
      </c>
      <c r="CC107" t="str" cm="1">
        <f t="array" ref="CC107">IF($F107="魔玉",MIN(($G107-CD:CD)^2+($H107-CE:CE)^2+($I107-CF:CF)^2)*CB$8+MIN((($H$2-$H107)+CG:CG)^2+(($I$2-$I107)+CH:CH)^2)*CB$10+1000*CB$18,"")</f>
        <v/>
      </c>
      <c r="CJ107" t="str" cm="1">
        <f t="array" ref="CJ107">IF($F107="核玉",MIN(($G107-CK:CK)^2+($H107-CL:CL)^2+($I107-CM:CM)^2)*CI$8+MIN((($H$2-$H107)+CN:CN)^2+(($I$2-$I107)+CO:CO)^2)*CI$10+1000*CI$18,"")</f>
        <v/>
      </c>
      <c r="CQ107" t="str" cm="1">
        <f t="array" ref="CQ107">IF($F107="癒玉",MIN(($G107-CR:CR)^2+($H107-CS:CS)^2+($I107-CT:CT)^2)*CP$8+MIN((($H$2-$H107)+CU:CU)^2+(($I$2-$I107)+CV:CV)^2)*CP$10+1000*CP$18,"")</f>
        <v/>
      </c>
      <c r="CX107" t="str" cm="1">
        <f t="array" ref="CX107">IF($F107="盾玉",MIN(($G107-CY:CY)^2+($H107-CZ:CZ)^2+($I107-DA:DA)^2)*CW$8+MIN((($H$2-$H107)+DB:DB)^2+(($I$2-$I107)+DC:DC)^2)*CW$10+1000*CW$18,"")</f>
        <v/>
      </c>
      <c r="DE107" t="str" cm="1">
        <f t="array" ref="DE107">IF($F107="射玉",MIN(($G107-DF:DF)^2+($H107-DG:DG)^2+($I107-DH:DH)^2)*DD$8+MIN((($H$2-$H107)+DI:DI)^2+(($I$2-$I107)+DJ:DJ)^2)*DD$10+1000*DD$18,"")</f>
        <v/>
      </c>
      <c r="DL107" t="str" cm="1">
        <f t="array" ref="DL107">IF($F107="近壁",MIN(($G107-DM:DM)^2+($H107-DN:DN)^2+($I107-DO:DO)^2)*DK$8+MIN((($H$2-$H107)+DP:DP)^2+(($I$2-$I107)+DQ:DQ)^2)*DK$10+1000*DK$18,"")</f>
        <v/>
      </c>
      <c r="DS107" t="str" cm="1">
        <f t="array" ref="DS107">IF($F107="忍玉",MIN(($G107-DT:DT)^2+($H107-DU:DU)^2+($I107-DV:DV)^2)*DR$8+MIN((($H$2-$H107)+DW:DW)^2+(($I$2-$I107)+DX:DX)^2)*DR$10+1000*DR$18,"")</f>
        <v/>
      </c>
      <c r="DZ107" t="str" cm="1">
        <f t="array" ref="DZ107">IF($F107="界玉",MIN(($G107-EA:EA)^2+($H107-EB:EB)^2+($I107-EC:EC)^2)*DY$8+MIN((($H$2-$H107)+ED:ED)^2+(($I$2-$I107)+EE:EE)^2)*DY$10+1000*DY$18,"")</f>
        <v/>
      </c>
      <c r="EG107" t="str" cm="1">
        <f t="array" ref="EG107">IF($F107="戦玉",MIN(($G107-EH:EH)^2+($H107-EI:EI)^2+($I107-EJ:EJ)^2)*EF$8+MIN((($H$2-$H107)+EK:EK)^2+(($I$2-$I107)+EL:EL)^2)*EF$10+1000*EF$18,"")</f>
        <v/>
      </c>
      <c r="EN107" t="str" cm="1">
        <f t="array" ref="EN107">IF($F107="弓玉",MIN(($G107-EO:EO)^2+($H107-EP:EP)^2+($I107-EQ:EQ)^2)*EM$8+MIN((($H$2-$H107)+ER:ER)^2+(($I$2-$I107)+ES:ES)^2)*EM$10+1000*EM$18,"")</f>
        <v/>
      </c>
      <c r="EU107" t="str" cm="1">
        <f t="array" ref="EU107">IF($F107="散玉",MIN(($G107-EV:EV)^2+($H107-EW:EW)^2+($I107-EX:EX)^2)*ET$8+MIN((($H$2-$H107)+EY:EY)^2+(($I$2-$I107)+EZ:EZ)^2)*ET$10+1000*ET$18,"")</f>
        <v/>
      </c>
      <c r="FB107" t="str" cm="1">
        <f t="array" ref="FB107">IF($F107="的玉",MIN(($G107-FC:FC)^2+($H107-FD:FD)^2+($I107-FE:FE)^2)*FA$8+MIN((($H$2-$H107)+FF:FF)^2+(($I$2-$I107)+FG:FG)^2)*FA$10+1000*FA$18,"")</f>
        <v/>
      </c>
      <c r="FI107" t="str" cm="1">
        <f t="array" ref="FI107">IF($F107="撃玉",MIN(($G107-FJ:FJ)^2+($H107-FK:FK)^2+($I107-FL:FL)^2)*FH$8+MIN((($H$2-$H107)+FM:FM)^2+(($I$2-$I107)+FN:FN)^2)*FH$10+1000*FH$18,"")</f>
        <v/>
      </c>
      <c r="FP107" t="str" cm="1">
        <f t="array" ref="FP107">IF($F107="槍玉",MIN(($G107-FQ:FQ)^2+($H107-FR:FR)^2+($I107-FS:FS)^2)*FO$8+MIN((($H$2-$H107)+FT:FT)^2+(($I$2-$I107)+FU:FU)^2)*FO$10+1000*FO$18,"")</f>
        <v/>
      </c>
      <c r="FW107" t="str" cm="1">
        <f t="array" ref="FW107">IF($F107="査玉",MIN(($G107-FX:FX)^2+($H107-FY:FY)^2+($I107-FZ:FZ)^2)*FV$8+MIN((($H$2-$H107)+GA:GA)^2+(($I$2-$I107)+GB:GB)^2)*FV$10+1000*FV$18,"")</f>
        <v/>
      </c>
      <c r="GD107" t="str" cm="1">
        <f t="array" ref="GD107">IF($F107="タゲ壁",MIN(($G107-GE:GE)^2+($H107-GF:GF)^2+($I107-GG:GG)^2)*GC$8+MIN((($H$2-$H107)+GH:GH)^2+(($I$2-$I107)+GI:GI)^2)*GC$10+1000*GC$18,"")</f>
        <v/>
      </c>
      <c r="GK107" t="str" cm="1">
        <f t="array" ref="GK107">IF($F107="迎玉",MIN(($G107-GL:GL)^2+($H107-GM:GM)^2+($I107-GN:GN)^2)*GJ$8+MIN((($H$2-$H107)+GO:GO)^2+(($I$2-$I107)+GP:GP)^2)*GJ$10+1000*GJ$18,"")</f>
        <v/>
      </c>
      <c r="GR107" t="str" cm="1">
        <f t="array" ref="GR107">IF($F107="紙壁",MIN(($G107-GS:GS)^2+($H107-GT:GT)^2+($I107-GU:GU)^2)*GQ$8+MIN((($H$2-$H107)+GV:GV)^2+(($I$2-$I107)+GW:GW)^2)*GQ$10+1000*GQ$18,"")</f>
        <v/>
      </c>
      <c r="GY107" t="str" cm="1">
        <f t="array" ref="GY107">IF($F107="聖玉",MIN(($G107-GZ:GZ)^2+($H107-HA:HA)^2+($I107-HB:HB)^2)*GX$8+MIN((($H$2-$H107)+HC:HC)^2+(($I$2-$I107)+HD:HD)^2)*GX$10+1000*GX$18,"")</f>
        <v/>
      </c>
      <c r="HF107" t="str" cm="1">
        <f t="array" ref="HF107">IF($F107="ターボ",MIN(($G107-HG:HG)^2+($H107-HH:HH)^2+($I107-HI:HI)^2)*HE$8+MIN((($H$2-$H107)+HJ:HJ)^2+(($I$2-$I107)+HK:HK)^2)*HE$10+10000,"")</f>
        <v/>
      </c>
      <c r="HM107" t="str" cm="1">
        <f t="array" ref="HM107">IF($F107="采玉",MIN(($G107-HN:HN)^2+($H107-HO:HO)^2+($I107-HP:HP)^2)*HL$8+MIN((($H$2-$H107)+HQ:HQ)^2+(($I$2-$I107)+HR:HR)^2)*HL$10+1000*HL$18,"")</f>
        <v/>
      </c>
      <c r="HT107" t="str" cm="1">
        <f t="array" ref="HT107">IF($F107="繕玉",MIN(($G107-HU:HU)^2+($H107-HV:HV)^2+($I107-HW:HW)^2)*HS$8+MIN((($H$2-$H107)+HX:HX)^2+(($I$2-$I107)+HY:HY)^2)*HS$10+1000*HS$18,"")</f>
        <v/>
      </c>
      <c r="IA107" t="str" cm="1">
        <f t="array" ref="IA107">IF($F107="贄玉",MIN(($G107-IB:IB)^2+($H107-IC:IC)^2+($I107-ID:ID)^2)*HZ$8+MIN((($H$2-$H107)+IE:IE)^2+(($I$2-$I107)+IF:IF)^2)*HZ$10+1000*HZ$18,"")</f>
        <v/>
      </c>
      <c r="IH107" t="str" cm="1">
        <f t="array" ref="IH107">IF($F107="弾玉",MIN(($G107-II:II)^2+($H107-IJ:IJ)^2+($I107-IK:IK)^2)*IG$8+MIN((($H$2-$H107)+IL:IL)^2+(($I$2-$I107)+IM:IM)^2)*IG$10+1000*IG$18,"")</f>
        <v/>
      </c>
      <c r="IO107" t="str" cm="1">
        <f t="array" ref="IO107">IF($F107="石壁",MIN(($G107-IP:IP)^2+($H107-IQ:IQ)^2+($I107-IR:IR)^2)*IN$8+MIN((($H$2-$H107)+IS:IS)^2+(($I$2-$I107)+IT:IT)^2)*IN$10+1000*IN$18,"")</f>
        <v/>
      </c>
    </row>
    <row r="108" spans="6:249" x14ac:dyDescent="0.55000000000000004">
      <c r="F108" s="1" t="b" cm="1">
        <f t="array" ref="F108">INDEX(N:N,ROW()*6-11)</f>
        <v>0</v>
      </c>
      <c r="G108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08" s="1">
        <f>ROUND((RIGHT((SUM(INDEX($N:$N,ROW()*6-10):INDEX($N:$N,ROW()*6-6))-16020),6)-RIGHT((SUM(INDEX($N:$N,ROW()*6-10):INDEX($N:$N,ROW()*6-6))-16020),3))/1000,3)</f>
        <v>-16.04</v>
      </c>
      <c r="I108" s="1">
        <f>ROUND((RIGHT((SUM(INDEX($N:$N,ROW()*6-10):INDEX($N:$N,ROW()*6-6))-16020),3)),3)</f>
        <v>20</v>
      </c>
      <c r="K108">
        <v>108</v>
      </c>
      <c r="L108">
        <f t="shared" si="3"/>
        <v>0</v>
      </c>
      <c r="M108" t="str">
        <f t="shared" si="2"/>
        <v>5</v>
      </c>
      <c r="N108">
        <f>IF(EXACT(M108,$A$1)=TRUE,0,IF(EXACT(M108,$A$2)=TRUE,1,IF(EXACT(M108,$A$3)=TRUE,2,IF(EXACT(M108,$A$4)=TRUE,3,IF(EXACT(M108,$A$5)=TRUE,4,IF(EXACT(M108,$A$6)=TRUE,5,IF(EXACT(M108,$A$7)=TRUE,6,IF(EXACT(M108,$A$8)=TRUE,7,IF(EXACT(M108,$A$9)=TRUE,8,IF(EXACT(M108,$A$10)=TRUE,9,IF(EXACT(M108,$A$11)=TRUE,10,IF(EXACT(M108,$A$12)=TRUE,11,IF(EXACT(M108,$A$13)=TRUE,12,IF(EXACT(M108,$A$14)=TRUE,13,IF(EXACT(M108,$A$15)=TRUE,14,IF(EXACT(M108,$A$16)=TRUE,15,IF(EXACT(M108,$A$17)=TRUE,16,IF(EXACT(M108,$A$18)=TRUE,17,IF(EXACT(M108,$A$19)=TRUE,18,IF(EXACT(M108,$A$20)=TRUE,19,IF(EXACT(M108,$A$21)=TRUE,20,IF(EXACT(M108,$A$22)=TRUE,21,IF(EXACT(M108,$A$23)=TRUE,22,IF(EXACT(M108,$A$24)=TRUE,23,IF(EXACT(M108,$A$25)=TRUE,24,IF(EXACT(M108,$A$26)=TRUE,25,IF(EXACT(M108,$A$27)=TRUE,26,IF(EXACT(M108,$A$28)=TRUE,27,IF(EXACT(M108,$A$29)=TRUE,28,IF(EXACT(M108,$A$30)=TRUE,29,IF(EXACT(M108,$A$31)=TRUE,30,IF(EXACT(M108,$A$32)=TRUE,31,IF(EXACT(M108,$A$33)=TRUE,32,IF(EXACT(M108,$A$34)=TRUE,33,IF(EXACT(M108,$A$35)=TRUE,34,IF(EXACT(M108,$A$36)=TRUE,35,IF(EXACT(M108,$A$37)=TRUE,36,IF(EXACT(M108,$A$38)=TRUE,37,IF(EXACT(M108,$A$39)=TRUE,38,IF(EXACT(M108,$A$40)=TRUE,39,IF(EXACT(M108,$A$41)=TRUE,40,IF(EXACT(M108,$A$42)=TRUE,41,IF(EXACT(M108,$A$43)=TRUE,42,IF(EXACT(M108,$A$44)=TRUE,43,IF(EXACT(M108,$A$45)=TRUE,44,IF(EXACT(M108,$A$46)=TRUE,45,IF(EXACT(M108,$A$47)=TRUE,46,IF(EXACT(M108,$A$48)=TRUE,47,IF(EXACT(M108,$A$49)=TRUE,48,IF(EXACT(M108,$A$50)=TRUE,49,IF(EXACT(M108,$A$51)=TRUE,50,IF(EXACT(M108,$A$52)=TRUE,51,IF(EXACT(M108,$A$53)=TRUE,52,IF(EXACT(M108,$A$54)=TRUE,53,IF(EXACT(M108,$A$55)=TRUE,54,IF(EXACT(M108,$A$56)=TRUE,55,IF(EXACT(M108,$A$57)=TRUE,56,IF(EXACT(M108,$A$58)=TRUE,57,IF(EXACT(M108,$A$59)=TRUE,58,IF(EXACT(M108,$A$60)=TRUE,59,IF(EXACT(M108,$A$61)=TRUE,60,IF(EXACT(M108,$A$62)=TRUE,61))))))))))))))))))))))))))))))))))))))))))))))))))))))))))))))*61^$L108</f>
        <v>5</v>
      </c>
      <c r="Y108" t="str" cm="1">
        <f t="array" ref="Y108">IF($F108="砲玉",MIN(($G108-Z:Z)^2+($H108-AA:AA)^2+($I108-AB:AB)^2)*X$8+MIN((($H$2-$H108)+AC:AC)^2+(($I$2-$I108)+AD:AD)^2)*X$10+1000*X$18,"")</f>
        <v/>
      </c>
      <c r="AF108" t="str" cm="1">
        <f t="array" ref="AF108">IF($F108="薙玉",MIN(($G108-AG:AG)^2+($H108-AH:AH)^2+($I108-AI:AI)^2)*AE$8+MIN((($H$2-$H108)+AJ:AJ)^2+(($I$2-$I108)+AK:AK)^2)*AE$10+1000*AE$18,"")</f>
        <v/>
      </c>
      <c r="AM108" t="str" cm="1">
        <f t="array" ref="AM108">IF($F108="壁玉",MIN(($G108-AN:AN)^2+($H108-AO:AO)^2+($I108-AP:AP)^2)*AL$8+MIN((($H$2-$H108)+AQ:AQ)^2+(($I$2-$I108)+AR:AR)^2)*AL$10+1000*AL$18,"")</f>
        <v/>
      </c>
      <c r="AT108" t="str" cm="1">
        <f t="array" ref="AT108">IF($F108="弩玉",MIN(($G108-AU:AU)^2+($H108-AV:AV)^2+($I108-AW:AW)^2)*AS$8+MIN((($H$2-$H108)+AX:AX)^2+(($I$2-$I108)+AY:AY)^2)*AS$10+1000*AS$18,"")</f>
        <v/>
      </c>
      <c r="BA108" t="str" cm="1">
        <f t="array" ref="BA108">IF($F108="ジェット",MIN(($G108-BB:BB)^2+($H108-BC:BC)^2+($I108-BD:BD)^2)*AZ$8+MIN((($H$2-$H108)+BE:BE)^2+(($I$2-$I108)+BF:BF)^2)*AZ$10+1000*AZ$18,"")</f>
        <v/>
      </c>
      <c r="BH108" t="str" cm="1">
        <f t="array" ref="BH108">IF($F108="導玉",MIN(($G108-BI:BI)^2+($H108-BJ:BJ)^2+($I108-BK:BK)^2)*BG$8+MIN((($H$2-$H108)+BL:BL)^2+(($I$2-$I108)+BM:BM)^2)*BG$10+1000*BG$18,"")</f>
        <v/>
      </c>
      <c r="BO108" t="str" cm="1">
        <f t="array" ref="BO108">IF($F108="木壁",MIN(($G108-BP:BP)^2+($H108-BQ:BQ)^2+($I108-BR:BR)^2)*BN$8+MIN((($H$2-$H108)+BS:BS)^2+(($I$2-$I108)+BT:BT)^2)*BN$10+1000*BN$18,"")</f>
        <v/>
      </c>
      <c r="BV108" t="str" cm="1">
        <f t="array" ref="BV108">IF($F108="遠壁",MIN(($G108-BW:BW)^2+($H108-BX:BX)^2+($I108-BY:BY)^2)*BU$8+MIN((($H$2-$H108)+BZ:BZ)^2+(($I$2-$I108)+CA:CA)^2)*BU$10+1000*BU$18,"")</f>
        <v/>
      </c>
      <c r="CC108" t="str" cm="1">
        <f t="array" ref="CC108">IF($F108="魔玉",MIN(($G108-CD:CD)^2+($H108-CE:CE)^2+($I108-CF:CF)^2)*CB$8+MIN((($H$2-$H108)+CG:CG)^2+(($I$2-$I108)+CH:CH)^2)*CB$10+1000*CB$18,"")</f>
        <v/>
      </c>
      <c r="CJ108" t="str" cm="1">
        <f t="array" ref="CJ108">IF($F108="核玉",MIN(($G108-CK:CK)^2+($H108-CL:CL)^2+($I108-CM:CM)^2)*CI$8+MIN((($H$2-$H108)+CN:CN)^2+(($I$2-$I108)+CO:CO)^2)*CI$10+1000*CI$18,"")</f>
        <v/>
      </c>
      <c r="CQ108" t="str" cm="1">
        <f t="array" ref="CQ108">IF($F108="癒玉",MIN(($G108-CR:CR)^2+($H108-CS:CS)^2+($I108-CT:CT)^2)*CP$8+MIN((($H$2-$H108)+CU:CU)^2+(($I$2-$I108)+CV:CV)^2)*CP$10+1000*CP$18,"")</f>
        <v/>
      </c>
      <c r="CX108" t="str" cm="1">
        <f t="array" ref="CX108">IF($F108="盾玉",MIN(($G108-CY:CY)^2+($H108-CZ:CZ)^2+($I108-DA:DA)^2)*CW$8+MIN((($H$2-$H108)+DB:DB)^2+(($I$2-$I108)+DC:DC)^2)*CW$10+1000*CW$18,"")</f>
        <v/>
      </c>
      <c r="DE108" t="str" cm="1">
        <f t="array" ref="DE108">IF($F108="射玉",MIN(($G108-DF:DF)^2+($H108-DG:DG)^2+($I108-DH:DH)^2)*DD$8+MIN((($H$2-$H108)+DI:DI)^2+(($I$2-$I108)+DJ:DJ)^2)*DD$10+1000*DD$18,"")</f>
        <v/>
      </c>
      <c r="DL108" t="str" cm="1">
        <f t="array" ref="DL108">IF($F108="近壁",MIN(($G108-DM:DM)^2+($H108-DN:DN)^2+($I108-DO:DO)^2)*DK$8+MIN((($H$2-$H108)+DP:DP)^2+(($I$2-$I108)+DQ:DQ)^2)*DK$10+1000*DK$18,"")</f>
        <v/>
      </c>
      <c r="DS108" t="str" cm="1">
        <f t="array" ref="DS108">IF($F108="忍玉",MIN(($G108-DT:DT)^2+($H108-DU:DU)^2+($I108-DV:DV)^2)*DR$8+MIN((($H$2-$H108)+DW:DW)^2+(($I$2-$I108)+DX:DX)^2)*DR$10+1000*DR$18,"")</f>
        <v/>
      </c>
      <c r="DZ108" t="str" cm="1">
        <f t="array" ref="DZ108">IF($F108="界玉",MIN(($G108-EA:EA)^2+($H108-EB:EB)^2+($I108-EC:EC)^2)*DY$8+MIN((($H$2-$H108)+ED:ED)^2+(($I$2-$I108)+EE:EE)^2)*DY$10+1000*DY$18,"")</f>
        <v/>
      </c>
      <c r="EG108" t="str" cm="1">
        <f t="array" ref="EG108">IF($F108="戦玉",MIN(($G108-EH:EH)^2+($H108-EI:EI)^2+($I108-EJ:EJ)^2)*EF$8+MIN((($H$2-$H108)+EK:EK)^2+(($I$2-$I108)+EL:EL)^2)*EF$10+1000*EF$18,"")</f>
        <v/>
      </c>
      <c r="EN108" t="str" cm="1">
        <f t="array" ref="EN108">IF($F108="弓玉",MIN(($G108-EO:EO)^2+($H108-EP:EP)^2+($I108-EQ:EQ)^2)*EM$8+MIN((($H$2-$H108)+ER:ER)^2+(($I$2-$I108)+ES:ES)^2)*EM$10+1000*EM$18,"")</f>
        <v/>
      </c>
      <c r="EU108" t="str" cm="1">
        <f t="array" ref="EU108">IF($F108="散玉",MIN(($G108-EV:EV)^2+($H108-EW:EW)^2+($I108-EX:EX)^2)*ET$8+MIN((($H$2-$H108)+EY:EY)^2+(($I$2-$I108)+EZ:EZ)^2)*ET$10+1000*ET$18,"")</f>
        <v/>
      </c>
      <c r="FB108" t="str" cm="1">
        <f t="array" ref="FB108">IF($F108="的玉",MIN(($G108-FC:FC)^2+($H108-FD:FD)^2+($I108-FE:FE)^2)*FA$8+MIN((($H$2-$H108)+FF:FF)^2+(($I$2-$I108)+FG:FG)^2)*FA$10+1000*FA$18,"")</f>
        <v/>
      </c>
      <c r="FI108" t="str" cm="1">
        <f t="array" ref="FI108">IF($F108="撃玉",MIN(($G108-FJ:FJ)^2+($H108-FK:FK)^2+($I108-FL:FL)^2)*FH$8+MIN((($H$2-$H108)+FM:FM)^2+(($I$2-$I108)+FN:FN)^2)*FH$10+1000*FH$18,"")</f>
        <v/>
      </c>
      <c r="FP108" t="str" cm="1">
        <f t="array" ref="FP108">IF($F108="槍玉",MIN(($G108-FQ:FQ)^2+($H108-FR:FR)^2+($I108-FS:FS)^2)*FO$8+MIN((($H$2-$H108)+FT:FT)^2+(($I$2-$I108)+FU:FU)^2)*FO$10+1000*FO$18,"")</f>
        <v/>
      </c>
      <c r="FW108" t="str" cm="1">
        <f t="array" ref="FW108">IF($F108="査玉",MIN(($G108-FX:FX)^2+($H108-FY:FY)^2+($I108-FZ:FZ)^2)*FV$8+MIN((($H$2-$H108)+GA:GA)^2+(($I$2-$I108)+GB:GB)^2)*FV$10+1000*FV$18,"")</f>
        <v/>
      </c>
      <c r="GD108" t="str" cm="1">
        <f t="array" ref="GD108">IF($F108="タゲ壁",MIN(($G108-GE:GE)^2+($H108-GF:GF)^2+($I108-GG:GG)^2)*GC$8+MIN((($H$2-$H108)+GH:GH)^2+(($I$2-$I108)+GI:GI)^2)*GC$10+1000*GC$18,"")</f>
        <v/>
      </c>
      <c r="GK108" t="str" cm="1">
        <f t="array" ref="GK108">IF($F108="迎玉",MIN(($G108-GL:GL)^2+($H108-GM:GM)^2+($I108-GN:GN)^2)*GJ$8+MIN((($H$2-$H108)+GO:GO)^2+(($I$2-$I108)+GP:GP)^2)*GJ$10+1000*GJ$18,"")</f>
        <v/>
      </c>
      <c r="GR108" t="str" cm="1">
        <f t="array" ref="GR108">IF($F108="紙壁",MIN(($G108-GS:GS)^2+($H108-GT:GT)^2+($I108-GU:GU)^2)*GQ$8+MIN((($H$2-$H108)+GV:GV)^2+(($I$2-$I108)+GW:GW)^2)*GQ$10+1000*GQ$18,"")</f>
        <v/>
      </c>
      <c r="GY108" t="str" cm="1">
        <f t="array" ref="GY108">IF($F108="聖玉",MIN(($G108-GZ:GZ)^2+($H108-HA:HA)^2+($I108-HB:HB)^2)*GX$8+MIN((($H$2-$H108)+HC:HC)^2+(($I$2-$I108)+HD:HD)^2)*GX$10+1000*GX$18,"")</f>
        <v/>
      </c>
      <c r="HF108" t="str" cm="1">
        <f t="array" ref="HF108">IF($F108="ターボ",MIN(($G108-HG:HG)^2+($H108-HH:HH)^2+($I108-HI:HI)^2)*HE$8+MIN((($H$2-$H108)+HJ:HJ)^2+(($I$2-$I108)+HK:HK)^2)*HE$10+10000,"")</f>
        <v/>
      </c>
      <c r="HM108" t="str" cm="1">
        <f t="array" ref="HM108">IF($F108="采玉",MIN(($G108-HN:HN)^2+($H108-HO:HO)^2+($I108-HP:HP)^2)*HL$8+MIN((($H$2-$H108)+HQ:HQ)^2+(($I$2-$I108)+HR:HR)^2)*HL$10+1000*HL$18,"")</f>
        <v/>
      </c>
      <c r="HT108" t="str" cm="1">
        <f t="array" ref="HT108">IF($F108="繕玉",MIN(($G108-HU:HU)^2+($H108-HV:HV)^2+($I108-HW:HW)^2)*HS$8+MIN((($H$2-$H108)+HX:HX)^2+(($I$2-$I108)+HY:HY)^2)*HS$10+1000*HS$18,"")</f>
        <v/>
      </c>
      <c r="IA108" t="str" cm="1">
        <f t="array" ref="IA108">IF($F108="贄玉",MIN(($G108-IB:IB)^2+($H108-IC:IC)^2+($I108-ID:ID)^2)*HZ$8+MIN((($H$2-$H108)+IE:IE)^2+(($I$2-$I108)+IF:IF)^2)*HZ$10+1000*HZ$18,"")</f>
        <v/>
      </c>
      <c r="IH108" t="str" cm="1">
        <f t="array" ref="IH108">IF($F108="弾玉",MIN(($G108-II:II)^2+($H108-IJ:IJ)^2+($I108-IK:IK)^2)*IG$8+MIN((($H$2-$H108)+IL:IL)^2+(($I$2-$I108)+IM:IM)^2)*IG$10+1000*IG$18,"")</f>
        <v/>
      </c>
      <c r="IO108" t="str" cm="1">
        <f t="array" ref="IO108">IF($F108="石壁",MIN(($G108-IP:IP)^2+($H108-IQ:IQ)^2+($I108-IR:IR)^2)*IN$8+MIN((($H$2-$H108)+IS:IS)^2+(($I$2-$I108)+IT:IT)^2)*IN$10+1000*IN$18,"")</f>
        <v/>
      </c>
    </row>
    <row r="109" spans="6:249" x14ac:dyDescent="0.55000000000000004">
      <c r="F109" s="1" t="b" cm="1">
        <f t="array" ref="F109">INDEX(N:N,ROW()*6-11)</f>
        <v>0</v>
      </c>
      <c r="G109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09" s="1">
        <f>ROUND((RIGHT((SUM(INDEX($N:$N,ROW()*6-10):INDEX($N:$N,ROW()*6-6))-16020),6)-RIGHT((SUM(INDEX($N:$N,ROW()*6-10):INDEX($N:$N,ROW()*6-6))-16020),3))/1000,3)</f>
        <v>-16.04</v>
      </c>
      <c r="I109" s="1">
        <f>ROUND((RIGHT((SUM(INDEX($N:$N,ROW()*6-10):INDEX($N:$N,ROW()*6-6))-16020),3)),3)</f>
        <v>20</v>
      </c>
      <c r="K109">
        <v>109</v>
      </c>
      <c r="L109">
        <f t="shared" si="3"/>
        <v>5</v>
      </c>
      <c r="M109" t="str">
        <f t="shared" si="2"/>
        <v>p</v>
      </c>
      <c r="N109" t="str">
        <f>IF(EXACT(M109,$A$1)=TRUE,"コア",IF(EXACT(M109,$A$2)=TRUE,"弓玉",IF(EXACT(M109,$A$3)=TRUE,"銃玉",IF(EXACT(M109,$A$4)=TRUE,"剣玉",IF(EXACT(M109,$A$5)=TRUE,"盾玉",IF(EXACT(M109,$A$6)=TRUE,"爆玉",IF(EXACT(M109,$A$7)=TRUE,"魔玉",IF(EXACT(M109,$A$8)=TRUE,"弩玉",IF(EXACT(M109,$A$9)=TRUE,"槍玉",IF(EXACT(M109,$A$10)=TRUE,"砲玉",IF(EXACT(M109,$A$11)=TRUE,"薙玉",IF(EXACT(M109,$A$12)=TRUE,"跳玉",IF(EXACT(M109,$A$13)=TRUE,"裂玉",IF(EXACT(M109,$A$14)=TRUE,"散玉",IF(EXACT(M109,$A$15)=TRUE,"狙玉",IF(EXACT(M109,$A$16)=TRUE,"浮玉",IF(EXACT(M109,$A$17)=TRUE,"導玉",IF(EXACT(M109,$A$18)=TRUE,"繕玉",IF(EXACT(M109,$A$19)=TRUE,"癒玉",IF(EXACT(M109,$A$20)=TRUE,"壁玉",IF(EXACT(M109,$A$21)=TRUE,"飛玉",IF(EXACT(M109,$A$22)=TRUE,"戦玉",IF(EXACT(M109,$A$23)=TRUE,"機玉",IF(EXACT(M109,$A$24)=TRUE,"変玉",IF(EXACT(M109,$A$25)=TRUE,"界玉",IF(EXACT(M109,$A$26)=TRUE,"木壁",IF(EXACT(M109,$A$27)=TRUE,"石壁",IF(EXACT(M109,$A$28)=TRUE,"紙壁",IF(EXACT(M109,$A$29)=TRUE,"鉄壁",IF(EXACT(M109,$A$30)=TRUE,"ジェット",IF(EXACT(M109,$A$31)=TRUE,"ターボ",IF(EXACT(M109,$A$32)=TRUE,"骨玉",IF(EXACT(M109,$A$33)=TRUE,"撃玉",IF(EXACT(M109,$A$34)=TRUE,"弾玉",IF(EXACT(M109,$A$35)=TRUE,"聖玉",IF(EXACT(M109,$A$36)=TRUE,"忍玉",IF(EXACT(M109,$A$37)=TRUE,"障玉",IF(EXACT(M109,$A$38)=TRUE,"花玉",IF(EXACT(M109,$A$39)=TRUE,"反玉",IF(EXACT(M109,$A$40)=TRUE,"押玉",IF(EXACT(M109,$A$41)=TRUE,"迎玉",IF(EXACT(M109,$A$42)=TRUE,"贄玉",IF(EXACT(M109,$A$43)=TRUE,"的玉",IF(EXACT(M109,$A$44)=TRUE,"墜玉",IF(EXACT(M109,$A$45)=TRUE,"箱玉",IF(EXACT(M109,$A$46)=TRUE,"闇玉",IF(EXACT(M109,$A$47)=TRUE,"旋玉",IF(EXACT(M109,$A$48)=TRUE,"采玉",IF(EXACT(M109,$A$49)=TRUE,"騎玉",IF(EXACT(M109,$A$50)=TRUE,"核玉",IF(EXACT(M109,$A$51)=TRUE,"射玉",IF(EXACT(M109,$A$52)=TRUE,"星玉",IF(EXACT(M109,$A$53)=TRUE,"梱玉",IF(EXACT(M109,$A$54)=TRUE,"貫玉",IF(EXACT(M109,$A$55)=TRUE,"査玉",IF(EXACT(M109,$A$56)=TRUE,"近壁",IF(EXACT(M109,$A$57)=TRUE,"遠壁",IF(EXACT(M109,$A$58)=TRUE,"広壁",IF(EXACT(M109,$A$59)=TRUE,"狭壁",IF(EXACT(M109,$A$60)=TRUE,"タゲ壁",IF(EXACT(M109,$A$61)=TRUE,"エレ壁")))))))))))))))))))))))))))))))))))))))))))))))))))))))))))))</f>
        <v>木壁</v>
      </c>
      <c r="Y109" t="str" cm="1">
        <f t="array" ref="Y109">IF($F109="砲玉",MIN(($G109-Z:Z)^2+($H109-AA:AA)^2+($I109-AB:AB)^2)*X$8+MIN((($H$2-$H109)+AC:AC)^2+(($I$2-$I109)+AD:AD)^2)*X$10+1000*X$18,"")</f>
        <v/>
      </c>
      <c r="AF109" t="str" cm="1">
        <f t="array" ref="AF109">IF($F109="薙玉",MIN(($G109-AG:AG)^2+($H109-AH:AH)^2+($I109-AI:AI)^2)*AE$8+MIN((($H$2-$H109)+AJ:AJ)^2+(($I$2-$I109)+AK:AK)^2)*AE$10+1000*AE$18,"")</f>
        <v/>
      </c>
      <c r="AM109" t="str" cm="1">
        <f t="array" ref="AM109">IF($F109="壁玉",MIN(($G109-AN:AN)^2+($H109-AO:AO)^2+($I109-AP:AP)^2)*AL$8+MIN((($H$2-$H109)+AQ:AQ)^2+(($I$2-$I109)+AR:AR)^2)*AL$10+1000*AL$18,"")</f>
        <v/>
      </c>
      <c r="AT109" t="str" cm="1">
        <f t="array" ref="AT109">IF($F109="弩玉",MIN(($G109-AU:AU)^2+($H109-AV:AV)^2+($I109-AW:AW)^2)*AS$8+MIN((($H$2-$H109)+AX:AX)^2+(($I$2-$I109)+AY:AY)^2)*AS$10+1000*AS$18,"")</f>
        <v/>
      </c>
      <c r="BA109" t="str" cm="1">
        <f t="array" ref="BA109">IF($F109="ジェット",MIN(($G109-BB:BB)^2+($H109-BC:BC)^2+($I109-BD:BD)^2)*AZ$8+MIN((($H$2-$H109)+BE:BE)^2+(($I$2-$I109)+BF:BF)^2)*AZ$10+1000*AZ$18,"")</f>
        <v/>
      </c>
      <c r="BH109" t="str" cm="1">
        <f t="array" ref="BH109">IF($F109="導玉",MIN(($G109-BI:BI)^2+($H109-BJ:BJ)^2+($I109-BK:BK)^2)*BG$8+MIN((($H$2-$H109)+BL:BL)^2+(($I$2-$I109)+BM:BM)^2)*BG$10+1000*BG$18,"")</f>
        <v/>
      </c>
      <c r="BO109" t="str" cm="1">
        <f t="array" ref="BO109">IF($F109="木壁",MIN(($G109-BP:BP)^2+($H109-BQ:BQ)^2+($I109-BR:BR)^2)*BN$8+MIN((($H$2-$H109)+BS:BS)^2+(($I$2-$I109)+BT:BT)^2)*BN$10+1000*BN$18,"")</f>
        <v/>
      </c>
      <c r="BV109" t="str" cm="1">
        <f t="array" ref="BV109">IF($F109="遠壁",MIN(($G109-BW:BW)^2+($H109-BX:BX)^2+($I109-BY:BY)^2)*BU$8+MIN((($H$2-$H109)+BZ:BZ)^2+(($I$2-$I109)+CA:CA)^2)*BU$10+1000*BU$18,"")</f>
        <v/>
      </c>
      <c r="CC109" t="str" cm="1">
        <f t="array" ref="CC109">IF($F109="魔玉",MIN(($G109-CD:CD)^2+($H109-CE:CE)^2+($I109-CF:CF)^2)*CB$8+MIN((($H$2-$H109)+CG:CG)^2+(($I$2-$I109)+CH:CH)^2)*CB$10+1000*CB$18,"")</f>
        <v/>
      </c>
      <c r="CJ109" t="str" cm="1">
        <f t="array" ref="CJ109">IF($F109="核玉",MIN(($G109-CK:CK)^2+($H109-CL:CL)^2+($I109-CM:CM)^2)*CI$8+MIN((($H$2-$H109)+CN:CN)^2+(($I$2-$I109)+CO:CO)^2)*CI$10+1000*CI$18,"")</f>
        <v/>
      </c>
      <c r="CQ109" t="str" cm="1">
        <f t="array" ref="CQ109">IF($F109="癒玉",MIN(($G109-CR:CR)^2+($H109-CS:CS)^2+($I109-CT:CT)^2)*CP$8+MIN((($H$2-$H109)+CU:CU)^2+(($I$2-$I109)+CV:CV)^2)*CP$10+1000*CP$18,"")</f>
        <v/>
      </c>
      <c r="CX109" t="str" cm="1">
        <f t="array" ref="CX109">IF($F109="盾玉",MIN(($G109-CY:CY)^2+($H109-CZ:CZ)^2+($I109-DA:DA)^2)*CW$8+MIN((($H$2-$H109)+DB:DB)^2+(($I$2-$I109)+DC:DC)^2)*CW$10+1000*CW$18,"")</f>
        <v/>
      </c>
      <c r="DE109" t="str" cm="1">
        <f t="array" ref="DE109">IF($F109="射玉",MIN(($G109-DF:DF)^2+($H109-DG:DG)^2+($I109-DH:DH)^2)*DD$8+MIN((($H$2-$H109)+DI:DI)^2+(($I$2-$I109)+DJ:DJ)^2)*DD$10+1000*DD$18,"")</f>
        <v/>
      </c>
      <c r="DL109" t="str" cm="1">
        <f t="array" ref="DL109">IF($F109="近壁",MIN(($G109-DM:DM)^2+($H109-DN:DN)^2+($I109-DO:DO)^2)*DK$8+MIN((($H$2-$H109)+DP:DP)^2+(($I$2-$I109)+DQ:DQ)^2)*DK$10+1000*DK$18,"")</f>
        <v/>
      </c>
      <c r="DS109" t="str" cm="1">
        <f t="array" ref="DS109">IF($F109="忍玉",MIN(($G109-DT:DT)^2+($H109-DU:DU)^2+($I109-DV:DV)^2)*DR$8+MIN((($H$2-$H109)+DW:DW)^2+(($I$2-$I109)+DX:DX)^2)*DR$10+1000*DR$18,"")</f>
        <v/>
      </c>
      <c r="DZ109" t="str" cm="1">
        <f t="array" ref="DZ109">IF($F109="界玉",MIN(($G109-EA:EA)^2+($H109-EB:EB)^2+($I109-EC:EC)^2)*DY$8+MIN((($H$2-$H109)+ED:ED)^2+(($I$2-$I109)+EE:EE)^2)*DY$10+1000*DY$18,"")</f>
        <v/>
      </c>
      <c r="EG109" t="str" cm="1">
        <f t="array" ref="EG109">IF($F109="戦玉",MIN(($G109-EH:EH)^2+($H109-EI:EI)^2+($I109-EJ:EJ)^2)*EF$8+MIN((($H$2-$H109)+EK:EK)^2+(($I$2-$I109)+EL:EL)^2)*EF$10+1000*EF$18,"")</f>
        <v/>
      </c>
      <c r="EN109" t="str" cm="1">
        <f t="array" ref="EN109">IF($F109="弓玉",MIN(($G109-EO:EO)^2+($H109-EP:EP)^2+($I109-EQ:EQ)^2)*EM$8+MIN((($H$2-$H109)+ER:ER)^2+(($I$2-$I109)+ES:ES)^2)*EM$10+1000*EM$18,"")</f>
        <v/>
      </c>
      <c r="EU109" t="str" cm="1">
        <f t="array" ref="EU109">IF($F109="散玉",MIN(($G109-EV:EV)^2+($H109-EW:EW)^2+($I109-EX:EX)^2)*ET$8+MIN((($H$2-$H109)+EY:EY)^2+(($I$2-$I109)+EZ:EZ)^2)*ET$10+1000*ET$18,"")</f>
        <v/>
      </c>
      <c r="FB109" t="str" cm="1">
        <f t="array" ref="FB109">IF($F109="的玉",MIN(($G109-FC:FC)^2+($H109-FD:FD)^2+($I109-FE:FE)^2)*FA$8+MIN((($H$2-$H109)+FF:FF)^2+(($I$2-$I109)+FG:FG)^2)*FA$10+1000*FA$18,"")</f>
        <v/>
      </c>
      <c r="FI109" t="str" cm="1">
        <f t="array" ref="FI109">IF($F109="撃玉",MIN(($G109-FJ:FJ)^2+($H109-FK:FK)^2+($I109-FL:FL)^2)*FH$8+MIN((($H$2-$H109)+FM:FM)^2+(($I$2-$I109)+FN:FN)^2)*FH$10+1000*FH$18,"")</f>
        <v/>
      </c>
      <c r="FP109" t="str" cm="1">
        <f t="array" ref="FP109">IF($F109="槍玉",MIN(($G109-FQ:FQ)^2+($H109-FR:FR)^2+($I109-FS:FS)^2)*FO$8+MIN((($H$2-$H109)+FT:FT)^2+(($I$2-$I109)+FU:FU)^2)*FO$10+1000*FO$18,"")</f>
        <v/>
      </c>
      <c r="FW109" t="str" cm="1">
        <f t="array" ref="FW109">IF($F109="査玉",MIN(($G109-FX:FX)^2+($H109-FY:FY)^2+($I109-FZ:FZ)^2)*FV$8+MIN((($H$2-$H109)+GA:GA)^2+(($I$2-$I109)+GB:GB)^2)*FV$10+1000*FV$18,"")</f>
        <v/>
      </c>
      <c r="GD109" t="str" cm="1">
        <f t="array" ref="GD109">IF($F109="タゲ壁",MIN(($G109-GE:GE)^2+($H109-GF:GF)^2+($I109-GG:GG)^2)*GC$8+MIN((($H$2-$H109)+GH:GH)^2+(($I$2-$I109)+GI:GI)^2)*GC$10+1000*GC$18,"")</f>
        <v/>
      </c>
      <c r="GK109" t="str" cm="1">
        <f t="array" ref="GK109">IF($F109="迎玉",MIN(($G109-GL:GL)^2+($H109-GM:GM)^2+($I109-GN:GN)^2)*GJ$8+MIN((($H$2-$H109)+GO:GO)^2+(($I$2-$I109)+GP:GP)^2)*GJ$10+1000*GJ$18,"")</f>
        <v/>
      </c>
      <c r="GR109" t="str" cm="1">
        <f t="array" ref="GR109">IF($F109="紙壁",MIN(($G109-GS:GS)^2+($H109-GT:GT)^2+($I109-GU:GU)^2)*GQ$8+MIN((($H$2-$H109)+GV:GV)^2+(($I$2-$I109)+GW:GW)^2)*GQ$10+1000*GQ$18,"")</f>
        <v/>
      </c>
      <c r="GY109" t="str" cm="1">
        <f t="array" ref="GY109">IF($F109="聖玉",MIN(($G109-GZ:GZ)^2+($H109-HA:HA)^2+($I109-HB:HB)^2)*GX$8+MIN((($H$2-$H109)+HC:HC)^2+(($I$2-$I109)+HD:HD)^2)*GX$10+1000*GX$18,"")</f>
        <v/>
      </c>
      <c r="HF109" t="str" cm="1">
        <f t="array" ref="HF109">IF($F109="ターボ",MIN(($G109-HG:HG)^2+($H109-HH:HH)^2+($I109-HI:HI)^2)*HE$8+MIN((($H$2-$H109)+HJ:HJ)^2+(($I$2-$I109)+HK:HK)^2)*HE$10+10000,"")</f>
        <v/>
      </c>
      <c r="HM109" t="str" cm="1">
        <f t="array" ref="HM109">IF($F109="采玉",MIN(($G109-HN:HN)^2+($H109-HO:HO)^2+($I109-HP:HP)^2)*HL$8+MIN((($H$2-$H109)+HQ:HQ)^2+(($I$2-$I109)+HR:HR)^2)*HL$10+1000*HL$18,"")</f>
        <v/>
      </c>
      <c r="HT109" t="str" cm="1">
        <f t="array" ref="HT109">IF($F109="繕玉",MIN(($G109-HU:HU)^2+($H109-HV:HV)^2+($I109-HW:HW)^2)*HS$8+MIN((($H$2-$H109)+HX:HX)^2+(($I$2-$I109)+HY:HY)^2)*HS$10+1000*HS$18,"")</f>
        <v/>
      </c>
      <c r="IA109" t="str" cm="1">
        <f t="array" ref="IA109">IF($F109="贄玉",MIN(($G109-IB:IB)^2+($H109-IC:IC)^2+($I109-ID:ID)^2)*HZ$8+MIN((($H$2-$H109)+IE:IE)^2+(($I$2-$I109)+IF:IF)^2)*HZ$10+1000*HZ$18,"")</f>
        <v/>
      </c>
      <c r="IH109" t="str" cm="1">
        <f t="array" ref="IH109">IF($F109="弾玉",MIN(($G109-II:II)^2+($H109-IJ:IJ)^2+($I109-IK:IK)^2)*IG$8+MIN((($H$2-$H109)+IL:IL)^2+(($I$2-$I109)+IM:IM)^2)*IG$10+1000*IG$18,"")</f>
        <v/>
      </c>
      <c r="IO109" t="str" cm="1">
        <f t="array" ref="IO109">IF($F109="石壁",MIN(($G109-IP:IP)^2+($H109-IQ:IQ)^2+($I109-IR:IR)^2)*IN$8+MIN((($H$2-$H109)+IS:IS)^2+(($I$2-$I109)+IT:IT)^2)*IN$10+1000*IN$18,"")</f>
        <v/>
      </c>
    </row>
    <row r="110" spans="6:249" x14ac:dyDescent="0.55000000000000004">
      <c r="F110" s="1" t="b" cm="1">
        <f t="array" ref="F110">INDEX(N:N,ROW()*6-11)</f>
        <v>0</v>
      </c>
      <c r="G110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10" s="1">
        <f>ROUND((RIGHT((SUM(INDEX($N:$N,ROW()*6-10):INDEX($N:$N,ROW()*6-6))-16020),6)-RIGHT((SUM(INDEX($N:$N,ROW()*6-10):INDEX($N:$N,ROW()*6-6))-16020),3))/1000,3)</f>
        <v>-16.04</v>
      </c>
      <c r="I110" s="1">
        <f>ROUND((RIGHT((SUM(INDEX($N:$N,ROW()*6-10):INDEX($N:$N,ROW()*6-6))-16020),3)),3)</f>
        <v>20</v>
      </c>
      <c r="K110">
        <v>110</v>
      </c>
      <c r="L110">
        <f t="shared" si="3"/>
        <v>4</v>
      </c>
      <c r="M110" t="str">
        <f t="shared" si="2"/>
        <v>0</v>
      </c>
      <c r="N110">
        <f>IF(EXACT(M110,$A$1)=TRUE,0,IF(EXACT(M110,$A$2)=TRUE,1,IF(EXACT(M110,$A$3)=TRUE,2,IF(EXACT(M110,$A$4)=TRUE,3,IF(EXACT(M110,$A$5)=TRUE,4,IF(EXACT(M110,$A$6)=TRUE,5,IF(EXACT(M110,$A$7)=TRUE,6,IF(EXACT(M110,$A$8)=TRUE,7,IF(EXACT(M110,$A$9)=TRUE,8,IF(EXACT(M110,$A$10)=TRUE,9,IF(EXACT(M110,$A$11)=TRUE,10,IF(EXACT(M110,$A$12)=TRUE,11,IF(EXACT(M110,$A$13)=TRUE,12,IF(EXACT(M110,$A$14)=TRUE,13,IF(EXACT(M110,$A$15)=TRUE,14,IF(EXACT(M110,$A$16)=TRUE,15,IF(EXACT(M110,$A$17)=TRUE,16,IF(EXACT(M110,$A$18)=TRUE,17,IF(EXACT(M110,$A$19)=TRUE,18,IF(EXACT(M110,$A$20)=TRUE,19,IF(EXACT(M110,$A$21)=TRUE,20,IF(EXACT(M110,$A$22)=TRUE,21,IF(EXACT(M110,$A$23)=TRUE,22,IF(EXACT(M110,$A$24)=TRUE,23,IF(EXACT(M110,$A$25)=TRUE,24,IF(EXACT(M110,$A$26)=TRUE,25,IF(EXACT(M110,$A$27)=TRUE,26,IF(EXACT(M110,$A$28)=TRUE,27,IF(EXACT(M110,$A$29)=TRUE,28,IF(EXACT(M110,$A$30)=TRUE,29,IF(EXACT(M110,$A$31)=TRUE,30,IF(EXACT(M110,$A$32)=TRUE,31,IF(EXACT(M110,$A$33)=TRUE,32,IF(EXACT(M110,$A$34)=TRUE,33,IF(EXACT(M110,$A$35)=TRUE,34,IF(EXACT(M110,$A$36)=TRUE,35,IF(EXACT(M110,$A$37)=TRUE,36,IF(EXACT(M110,$A$38)=TRUE,37,IF(EXACT(M110,$A$39)=TRUE,38,IF(EXACT(M110,$A$40)=TRUE,39,IF(EXACT(M110,$A$41)=TRUE,40,IF(EXACT(M110,$A$42)=TRUE,41,IF(EXACT(M110,$A$43)=TRUE,42,IF(EXACT(M110,$A$44)=TRUE,43,IF(EXACT(M110,$A$45)=TRUE,44,IF(EXACT(M110,$A$46)=TRUE,45,IF(EXACT(M110,$A$47)=TRUE,46,IF(EXACT(M110,$A$48)=TRUE,47,IF(EXACT(M110,$A$49)=TRUE,48,IF(EXACT(M110,$A$50)=TRUE,49,IF(EXACT(M110,$A$51)=TRUE,50,IF(EXACT(M110,$A$52)=TRUE,51,IF(EXACT(M110,$A$53)=TRUE,52,IF(EXACT(M110,$A$54)=TRUE,53,IF(EXACT(M110,$A$55)=TRUE,54,IF(EXACT(M110,$A$56)=TRUE,55,IF(EXACT(M110,$A$57)=TRUE,56,IF(EXACT(M110,$A$58)=TRUE,57,IF(EXACT(M110,$A$59)=TRUE,58,IF(EXACT(M110,$A$60)=TRUE,59,IF(EXACT(M110,$A$61)=TRUE,60,IF(EXACT(M110,$A$62)=TRUE,61))))))))))))))))))))))))))))))))))))))))))))))))))))))))))))))*61^$L110</f>
        <v>0</v>
      </c>
      <c r="Y110" t="str" cm="1">
        <f t="array" ref="Y110">IF($F110="砲玉",MIN(($G110-Z:Z)^2+($H110-AA:AA)^2+($I110-AB:AB)^2)*X$8+MIN((($H$2-$H110)+AC:AC)^2+(($I$2-$I110)+AD:AD)^2)*X$10+1000*X$18,"")</f>
        <v/>
      </c>
      <c r="AF110" t="str" cm="1">
        <f t="array" ref="AF110">IF($F110="薙玉",MIN(($G110-AG:AG)^2+($H110-AH:AH)^2+($I110-AI:AI)^2)*AE$8+MIN((($H$2-$H110)+AJ:AJ)^2+(($I$2-$I110)+AK:AK)^2)*AE$10+1000*AE$18,"")</f>
        <v/>
      </c>
      <c r="AM110" t="str" cm="1">
        <f t="array" ref="AM110">IF($F110="壁玉",MIN(($G110-AN:AN)^2+($H110-AO:AO)^2+($I110-AP:AP)^2)*AL$8+MIN((($H$2-$H110)+AQ:AQ)^2+(($I$2-$I110)+AR:AR)^2)*AL$10+1000*AL$18,"")</f>
        <v/>
      </c>
      <c r="AT110" t="str" cm="1">
        <f t="array" ref="AT110">IF($F110="弩玉",MIN(($G110-AU:AU)^2+($H110-AV:AV)^2+($I110-AW:AW)^2)*AS$8+MIN((($H$2-$H110)+AX:AX)^2+(($I$2-$I110)+AY:AY)^2)*AS$10+1000*AS$18,"")</f>
        <v/>
      </c>
      <c r="BA110" t="str" cm="1">
        <f t="array" ref="BA110">IF($F110="ジェット",MIN(($G110-BB:BB)^2+($H110-BC:BC)^2+($I110-BD:BD)^2)*AZ$8+MIN((($H$2-$H110)+BE:BE)^2+(($I$2-$I110)+BF:BF)^2)*AZ$10+1000*AZ$18,"")</f>
        <v/>
      </c>
      <c r="BH110" t="str" cm="1">
        <f t="array" ref="BH110">IF($F110="導玉",MIN(($G110-BI:BI)^2+($H110-BJ:BJ)^2+($I110-BK:BK)^2)*BG$8+MIN((($H$2-$H110)+BL:BL)^2+(($I$2-$I110)+BM:BM)^2)*BG$10+1000*BG$18,"")</f>
        <v/>
      </c>
      <c r="BO110" t="str" cm="1">
        <f t="array" ref="BO110">IF($F110="木壁",MIN(($G110-BP:BP)^2+($H110-BQ:BQ)^2+($I110-BR:BR)^2)*BN$8+MIN((($H$2-$H110)+BS:BS)^2+(($I$2-$I110)+BT:BT)^2)*BN$10+1000*BN$18,"")</f>
        <v/>
      </c>
      <c r="BV110" t="str" cm="1">
        <f t="array" ref="BV110">IF($F110="遠壁",MIN(($G110-BW:BW)^2+($H110-BX:BX)^2+($I110-BY:BY)^2)*BU$8+MIN((($H$2-$H110)+BZ:BZ)^2+(($I$2-$I110)+CA:CA)^2)*BU$10+1000*BU$18,"")</f>
        <v/>
      </c>
      <c r="CC110" t="str" cm="1">
        <f t="array" ref="CC110">IF($F110="魔玉",MIN(($G110-CD:CD)^2+($H110-CE:CE)^2+($I110-CF:CF)^2)*CB$8+MIN((($H$2-$H110)+CG:CG)^2+(($I$2-$I110)+CH:CH)^2)*CB$10+1000*CB$18,"")</f>
        <v/>
      </c>
      <c r="CJ110" t="str" cm="1">
        <f t="array" ref="CJ110">IF($F110="核玉",MIN(($G110-CK:CK)^2+($H110-CL:CL)^2+($I110-CM:CM)^2)*CI$8+MIN((($H$2-$H110)+CN:CN)^2+(($I$2-$I110)+CO:CO)^2)*CI$10+1000*CI$18,"")</f>
        <v/>
      </c>
      <c r="CQ110" t="str" cm="1">
        <f t="array" ref="CQ110">IF($F110="癒玉",MIN(($G110-CR:CR)^2+($H110-CS:CS)^2+($I110-CT:CT)^2)*CP$8+MIN((($H$2-$H110)+CU:CU)^2+(($I$2-$I110)+CV:CV)^2)*CP$10+1000*CP$18,"")</f>
        <v/>
      </c>
      <c r="CX110" t="str" cm="1">
        <f t="array" ref="CX110">IF($F110="盾玉",MIN(($G110-CY:CY)^2+($H110-CZ:CZ)^2+($I110-DA:DA)^2)*CW$8+MIN((($H$2-$H110)+DB:DB)^2+(($I$2-$I110)+DC:DC)^2)*CW$10+1000*CW$18,"")</f>
        <v/>
      </c>
      <c r="DE110" t="str" cm="1">
        <f t="array" ref="DE110">IF($F110="射玉",MIN(($G110-DF:DF)^2+($H110-DG:DG)^2+($I110-DH:DH)^2)*DD$8+MIN((($H$2-$H110)+DI:DI)^2+(($I$2-$I110)+DJ:DJ)^2)*DD$10+1000*DD$18,"")</f>
        <v/>
      </c>
      <c r="DL110" t="str" cm="1">
        <f t="array" ref="DL110">IF($F110="近壁",MIN(($G110-DM:DM)^2+($H110-DN:DN)^2+($I110-DO:DO)^2)*DK$8+MIN((($H$2-$H110)+DP:DP)^2+(($I$2-$I110)+DQ:DQ)^2)*DK$10+1000*DK$18,"")</f>
        <v/>
      </c>
      <c r="DS110" t="str" cm="1">
        <f t="array" ref="DS110">IF($F110="忍玉",MIN(($G110-DT:DT)^2+($H110-DU:DU)^2+($I110-DV:DV)^2)*DR$8+MIN((($H$2-$H110)+DW:DW)^2+(($I$2-$I110)+DX:DX)^2)*DR$10+1000*DR$18,"")</f>
        <v/>
      </c>
      <c r="DZ110" t="str" cm="1">
        <f t="array" ref="DZ110">IF($F110="界玉",MIN(($G110-EA:EA)^2+($H110-EB:EB)^2+($I110-EC:EC)^2)*DY$8+MIN((($H$2-$H110)+ED:ED)^2+(($I$2-$I110)+EE:EE)^2)*DY$10+1000*DY$18,"")</f>
        <v/>
      </c>
      <c r="EG110" t="str" cm="1">
        <f t="array" ref="EG110">IF($F110="戦玉",MIN(($G110-EH:EH)^2+($H110-EI:EI)^2+($I110-EJ:EJ)^2)*EF$8+MIN((($H$2-$H110)+EK:EK)^2+(($I$2-$I110)+EL:EL)^2)*EF$10+1000*EF$18,"")</f>
        <v/>
      </c>
      <c r="EN110" t="str" cm="1">
        <f t="array" ref="EN110">IF($F110="弓玉",MIN(($G110-EO:EO)^2+($H110-EP:EP)^2+($I110-EQ:EQ)^2)*EM$8+MIN((($H$2-$H110)+ER:ER)^2+(($I$2-$I110)+ES:ES)^2)*EM$10+1000*EM$18,"")</f>
        <v/>
      </c>
      <c r="EU110" t="str" cm="1">
        <f t="array" ref="EU110">IF($F110="散玉",MIN(($G110-EV:EV)^2+($H110-EW:EW)^2+($I110-EX:EX)^2)*ET$8+MIN((($H$2-$H110)+EY:EY)^2+(($I$2-$I110)+EZ:EZ)^2)*ET$10+1000*ET$18,"")</f>
        <v/>
      </c>
      <c r="FB110" t="str" cm="1">
        <f t="array" ref="FB110">IF($F110="的玉",MIN(($G110-FC:FC)^2+($H110-FD:FD)^2+($I110-FE:FE)^2)*FA$8+MIN((($H$2-$H110)+FF:FF)^2+(($I$2-$I110)+FG:FG)^2)*FA$10+1000*FA$18,"")</f>
        <v/>
      </c>
      <c r="FI110" t="str" cm="1">
        <f t="array" ref="FI110">IF($F110="撃玉",MIN(($G110-FJ:FJ)^2+($H110-FK:FK)^2+($I110-FL:FL)^2)*FH$8+MIN((($H$2-$H110)+FM:FM)^2+(($I$2-$I110)+FN:FN)^2)*FH$10+1000*FH$18,"")</f>
        <v/>
      </c>
      <c r="FP110" t="str" cm="1">
        <f t="array" ref="FP110">IF($F110="槍玉",MIN(($G110-FQ:FQ)^2+($H110-FR:FR)^2+($I110-FS:FS)^2)*FO$8+MIN((($H$2-$H110)+FT:FT)^2+(($I$2-$I110)+FU:FU)^2)*FO$10+1000*FO$18,"")</f>
        <v/>
      </c>
      <c r="FW110" t="str" cm="1">
        <f t="array" ref="FW110">IF($F110="査玉",MIN(($G110-FX:FX)^2+($H110-FY:FY)^2+($I110-FZ:FZ)^2)*FV$8+MIN((($H$2-$H110)+GA:GA)^2+(($I$2-$I110)+GB:GB)^2)*FV$10+1000*FV$18,"")</f>
        <v/>
      </c>
      <c r="GD110" t="str" cm="1">
        <f t="array" ref="GD110">IF($F110="タゲ壁",MIN(($G110-GE:GE)^2+($H110-GF:GF)^2+($I110-GG:GG)^2)*GC$8+MIN((($H$2-$H110)+GH:GH)^2+(($I$2-$I110)+GI:GI)^2)*GC$10+1000*GC$18,"")</f>
        <v/>
      </c>
      <c r="GK110" t="str" cm="1">
        <f t="array" ref="GK110">IF($F110="迎玉",MIN(($G110-GL:GL)^2+($H110-GM:GM)^2+($I110-GN:GN)^2)*GJ$8+MIN((($H$2-$H110)+GO:GO)^2+(($I$2-$I110)+GP:GP)^2)*GJ$10+1000*GJ$18,"")</f>
        <v/>
      </c>
      <c r="GR110" t="str" cm="1">
        <f t="array" ref="GR110">IF($F110="紙壁",MIN(($G110-GS:GS)^2+($H110-GT:GT)^2+($I110-GU:GU)^2)*GQ$8+MIN((($H$2-$H110)+GV:GV)^2+(($I$2-$I110)+GW:GW)^2)*GQ$10+1000*GQ$18,"")</f>
        <v/>
      </c>
      <c r="GY110" t="str" cm="1">
        <f t="array" ref="GY110">IF($F110="聖玉",MIN(($G110-GZ:GZ)^2+($H110-HA:HA)^2+($I110-HB:HB)^2)*GX$8+MIN((($H$2-$H110)+HC:HC)^2+(($I$2-$I110)+HD:HD)^2)*GX$10+1000*GX$18,"")</f>
        <v/>
      </c>
      <c r="HF110" t="str" cm="1">
        <f t="array" ref="HF110">IF($F110="ターボ",MIN(($G110-HG:HG)^2+($H110-HH:HH)^2+($I110-HI:HI)^2)*HE$8+MIN((($H$2-$H110)+HJ:HJ)^2+(($I$2-$I110)+HK:HK)^2)*HE$10+10000,"")</f>
        <v/>
      </c>
      <c r="HM110" t="str" cm="1">
        <f t="array" ref="HM110">IF($F110="采玉",MIN(($G110-HN:HN)^2+($H110-HO:HO)^2+($I110-HP:HP)^2)*HL$8+MIN((($H$2-$H110)+HQ:HQ)^2+(($I$2-$I110)+HR:HR)^2)*HL$10+1000*HL$18,"")</f>
        <v/>
      </c>
      <c r="HT110" t="str" cm="1">
        <f t="array" ref="HT110">IF($F110="繕玉",MIN(($G110-HU:HU)^2+($H110-HV:HV)^2+($I110-HW:HW)^2)*HS$8+MIN((($H$2-$H110)+HX:HX)^2+(($I$2-$I110)+HY:HY)^2)*HS$10+1000*HS$18,"")</f>
        <v/>
      </c>
      <c r="IA110" t="str" cm="1">
        <f t="array" ref="IA110">IF($F110="贄玉",MIN(($G110-IB:IB)^2+($H110-IC:IC)^2+($I110-ID:ID)^2)*HZ$8+MIN((($H$2-$H110)+IE:IE)^2+(($I$2-$I110)+IF:IF)^2)*HZ$10+1000*HZ$18,"")</f>
        <v/>
      </c>
      <c r="IH110" t="str" cm="1">
        <f t="array" ref="IH110">IF($F110="弾玉",MIN(($G110-II:II)^2+($H110-IJ:IJ)^2+($I110-IK:IK)^2)*IG$8+MIN((($H$2-$H110)+IL:IL)^2+(($I$2-$I110)+IM:IM)^2)*IG$10+1000*IG$18,"")</f>
        <v/>
      </c>
      <c r="IO110" t="str" cm="1">
        <f t="array" ref="IO110">IF($F110="石壁",MIN(($G110-IP:IP)^2+($H110-IQ:IQ)^2+($I110-IR:IR)^2)*IN$8+MIN((($H$2-$H110)+IS:IS)^2+(($I$2-$I110)+IT:IT)^2)*IN$10+1000*IN$18,"")</f>
        <v/>
      </c>
    </row>
    <row r="111" spans="6:249" x14ac:dyDescent="0.55000000000000004">
      <c r="F111" s="1" t="b" cm="1">
        <f t="array" ref="F111">INDEX(N:N,ROW()*6-11)</f>
        <v>0</v>
      </c>
      <c r="G111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11" s="1">
        <f>ROUND((RIGHT((SUM(INDEX($N:$N,ROW()*6-10):INDEX($N:$N,ROW()*6-6))-16020),6)-RIGHT((SUM(INDEX($N:$N,ROW()*6-10):INDEX($N:$N,ROW()*6-6))-16020),3))/1000,3)</f>
        <v>-16.04</v>
      </c>
      <c r="I111" s="1">
        <f>ROUND((RIGHT((SUM(INDEX($N:$N,ROW()*6-10):INDEX($N:$N,ROW()*6-6))-16020),3)),3)</f>
        <v>20</v>
      </c>
      <c r="K111">
        <v>111</v>
      </c>
      <c r="L111">
        <f t="shared" si="3"/>
        <v>3</v>
      </c>
      <c r="M111" t="str">
        <f t="shared" si="2"/>
        <v>1</v>
      </c>
      <c r="N111">
        <f>IF(EXACT(M111,$A$1)=TRUE,0,IF(EXACT(M111,$A$2)=TRUE,1,IF(EXACT(M111,$A$3)=TRUE,2,IF(EXACT(M111,$A$4)=TRUE,3,IF(EXACT(M111,$A$5)=TRUE,4,IF(EXACT(M111,$A$6)=TRUE,5,IF(EXACT(M111,$A$7)=TRUE,6,IF(EXACT(M111,$A$8)=TRUE,7,IF(EXACT(M111,$A$9)=TRUE,8,IF(EXACT(M111,$A$10)=TRUE,9,IF(EXACT(M111,$A$11)=TRUE,10,IF(EXACT(M111,$A$12)=TRUE,11,IF(EXACT(M111,$A$13)=TRUE,12,IF(EXACT(M111,$A$14)=TRUE,13,IF(EXACT(M111,$A$15)=TRUE,14,IF(EXACT(M111,$A$16)=TRUE,15,IF(EXACT(M111,$A$17)=TRUE,16,IF(EXACT(M111,$A$18)=TRUE,17,IF(EXACT(M111,$A$19)=TRUE,18,IF(EXACT(M111,$A$20)=TRUE,19,IF(EXACT(M111,$A$21)=TRUE,20,IF(EXACT(M111,$A$22)=TRUE,21,IF(EXACT(M111,$A$23)=TRUE,22,IF(EXACT(M111,$A$24)=TRUE,23,IF(EXACT(M111,$A$25)=TRUE,24,IF(EXACT(M111,$A$26)=TRUE,25,IF(EXACT(M111,$A$27)=TRUE,26,IF(EXACT(M111,$A$28)=TRUE,27,IF(EXACT(M111,$A$29)=TRUE,28,IF(EXACT(M111,$A$30)=TRUE,29,IF(EXACT(M111,$A$31)=TRUE,30,IF(EXACT(M111,$A$32)=TRUE,31,IF(EXACT(M111,$A$33)=TRUE,32,IF(EXACT(M111,$A$34)=TRUE,33,IF(EXACT(M111,$A$35)=TRUE,34,IF(EXACT(M111,$A$36)=TRUE,35,IF(EXACT(M111,$A$37)=TRUE,36,IF(EXACT(M111,$A$38)=TRUE,37,IF(EXACT(M111,$A$39)=TRUE,38,IF(EXACT(M111,$A$40)=TRUE,39,IF(EXACT(M111,$A$41)=TRUE,40,IF(EXACT(M111,$A$42)=TRUE,41,IF(EXACT(M111,$A$43)=TRUE,42,IF(EXACT(M111,$A$44)=TRUE,43,IF(EXACT(M111,$A$45)=TRUE,44,IF(EXACT(M111,$A$46)=TRUE,45,IF(EXACT(M111,$A$47)=TRUE,46,IF(EXACT(M111,$A$48)=TRUE,47,IF(EXACT(M111,$A$49)=TRUE,48,IF(EXACT(M111,$A$50)=TRUE,49,IF(EXACT(M111,$A$51)=TRUE,50,IF(EXACT(M111,$A$52)=TRUE,51,IF(EXACT(M111,$A$53)=TRUE,52,IF(EXACT(M111,$A$54)=TRUE,53,IF(EXACT(M111,$A$55)=TRUE,54,IF(EXACT(M111,$A$56)=TRUE,55,IF(EXACT(M111,$A$57)=TRUE,56,IF(EXACT(M111,$A$58)=TRUE,57,IF(EXACT(M111,$A$59)=TRUE,58,IF(EXACT(M111,$A$60)=TRUE,59,IF(EXACT(M111,$A$61)=TRUE,60,IF(EXACT(M111,$A$62)=TRUE,61))))))))))))))))))))))))))))))))))))))))))))))))))))))))))))))*61^$L111</f>
        <v>226981</v>
      </c>
      <c r="Y111" t="str" cm="1">
        <f t="array" ref="Y111">IF($F111="砲玉",MIN(($G111-Z:Z)^2+($H111-AA:AA)^2+($I111-AB:AB)^2)*X$8+MIN((($H$2-$H111)+AC:AC)^2+(($I$2-$I111)+AD:AD)^2)*X$10+1000*X$18,"")</f>
        <v/>
      </c>
      <c r="AF111" t="str" cm="1">
        <f t="array" ref="AF111">IF($F111="薙玉",MIN(($G111-AG:AG)^2+($H111-AH:AH)^2+($I111-AI:AI)^2)*AE$8+MIN((($H$2-$H111)+AJ:AJ)^2+(($I$2-$I111)+AK:AK)^2)*AE$10+1000*AE$18,"")</f>
        <v/>
      </c>
      <c r="AM111" t="str" cm="1">
        <f t="array" ref="AM111">IF($F111="壁玉",MIN(($G111-AN:AN)^2+($H111-AO:AO)^2+($I111-AP:AP)^2)*AL$8+MIN((($H$2-$H111)+AQ:AQ)^2+(($I$2-$I111)+AR:AR)^2)*AL$10+1000*AL$18,"")</f>
        <v/>
      </c>
      <c r="AT111" t="str" cm="1">
        <f t="array" ref="AT111">IF($F111="弩玉",MIN(($G111-AU:AU)^2+($H111-AV:AV)^2+($I111-AW:AW)^2)*AS$8+MIN((($H$2-$H111)+AX:AX)^2+(($I$2-$I111)+AY:AY)^2)*AS$10+1000*AS$18,"")</f>
        <v/>
      </c>
      <c r="BA111" t="str" cm="1">
        <f t="array" ref="BA111">IF($F111="ジェット",MIN(($G111-BB:BB)^2+($H111-BC:BC)^2+($I111-BD:BD)^2)*AZ$8+MIN((($H$2-$H111)+BE:BE)^2+(($I$2-$I111)+BF:BF)^2)*AZ$10+1000*AZ$18,"")</f>
        <v/>
      </c>
      <c r="BH111" t="str" cm="1">
        <f t="array" ref="BH111">IF($F111="導玉",MIN(($G111-BI:BI)^2+($H111-BJ:BJ)^2+($I111-BK:BK)^2)*BG$8+MIN((($H$2-$H111)+BL:BL)^2+(($I$2-$I111)+BM:BM)^2)*BG$10+1000*BG$18,"")</f>
        <v/>
      </c>
      <c r="BO111" t="str" cm="1">
        <f t="array" ref="BO111">IF($F111="木壁",MIN(($G111-BP:BP)^2+($H111-BQ:BQ)^2+($I111-BR:BR)^2)*BN$8+MIN((($H$2-$H111)+BS:BS)^2+(($I$2-$I111)+BT:BT)^2)*BN$10+1000*BN$18,"")</f>
        <v/>
      </c>
      <c r="BV111" t="str" cm="1">
        <f t="array" ref="BV111">IF($F111="遠壁",MIN(($G111-BW:BW)^2+($H111-BX:BX)^2+($I111-BY:BY)^2)*BU$8+MIN((($H$2-$H111)+BZ:BZ)^2+(($I$2-$I111)+CA:CA)^2)*BU$10+1000*BU$18,"")</f>
        <v/>
      </c>
      <c r="CC111" t="str" cm="1">
        <f t="array" ref="CC111">IF($F111="魔玉",MIN(($G111-CD:CD)^2+($H111-CE:CE)^2+($I111-CF:CF)^2)*CB$8+MIN((($H$2-$H111)+CG:CG)^2+(($I$2-$I111)+CH:CH)^2)*CB$10+1000*CB$18,"")</f>
        <v/>
      </c>
      <c r="CJ111" t="str" cm="1">
        <f t="array" ref="CJ111">IF($F111="核玉",MIN(($G111-CK:CK)^2+($H111-CL:CL)^2+($I111-CM:CM)^2)*CI$8+MIN((($H$2-$H111)+CN:CN)^2+(($I$2-$I111)+CO:CO)^2)*CI$10+1000*CI$18,"")</f>
        <v/>
      </c>
      <c r="CQ111" t="str" cm="1">
        <f t="array" ref="CQ111">IF($F111="癒玉",MIN(($G111-CR:CR)^2+($H111-CS:CS)^2+($I111-CT:CT)^2)*CP$8+MIN((($H$2-$H111)+CU:CU)^2+(($I$2-$I111)+CV:CV)^2)*CP$10+1000*CP$18,"")</f>
        <v/>
      </c>
      <c r="CX111" t="str" cm="1">
        <f t="array" ref="CX111">IF($F111="盾玉",MIN(($G111-CY:CY)^2+($H111-CZ:CZ)^2+($I111-DA:DA)^2)*CW$8+MIN((($H$2-$H111)+DB:DB)^2+(($I$2-$I111)+DC:DC)^2)*CW$10+1000*CW$18,"")</f>
        <v/>
      </c>
      <c r="DE111" t="str" cm="1">
        <f t="array" ref="DE111">IF($F111="射玉",MIN(($G111-DF:DF)^2+($H111-DG:DG)^2+($I111-DH:DH)^2)*DD$8+MIN((($H$2-$H111)+DI:DI)^2+(($I$2-$I111)+DJ:DJ)^2)*DD$10+1000*DD$18,"")</f>
        <v/>
      </c>
      <c r="DL111" t="str" cm="1">
        <f t="array" ref="DL111">IF($F111="近壁",MIN(($G111-DM:DM)^2+($H111-DN:DN)^2+($I111-DO:DO)^2)*DK$8+MIN((($H$2-$H111)+DP:DP)^2+(($I$2-$I111)+DQ:DQ)^2)*DK$10+1000*DK$18,"")</f>
        <v/>
      </c>
      <c r="DS111" t="str" cm="1">
        <f t="array" ref="DS111">IF($F111="忍玉",MIN(($G111-DT:DT)^2+($H111-DU:DU)^2+($I111-DV:DV)^2)*DR$8+MIN((($H$2-$H111)+DW:DW)^2+(($I$2-$I111)+DX:DX)^2)*DR$10+1000*DR$18,"")</f>
        <v/>
      </c>
      <c r="DZ111" t="str" cm="1">
        <f t="array" ref="DZ111">IF($F111="界玉",MIN(($G111-EA:EA)^2+($H111-EB:EB)^2+($I111-EC:EC)^2)*DY$8+MIN((($H$2-$H111)+ED:ED)^2+(($I$2-$I111)+EE:EE)^2)*DY$10+1000*DY$18,"")</f>
        <v/>
      </c>
      <c r="EG111" t="str" cm="1">
        <f t="array" ref="EG111">IF($F111="戦玉",MIN(($G111-EH:EH)^2+($H111-EI:EI)^2+($I111-EJ:EJ)^2)*EF$8+MIN((($H$2-$H111)+EK:EK)^2+(($I$2-$I111)+EL:EL)^2)*EF$10+1000*EF$18,"")</f>
        <v/>
      </c>
      <c r="EN111" t="str" cm="1">
        <f t="array" ref="EN111">IF($F111="弓玉",MIN(($G111-EO:EO)^2+($H111-EP:EP)^2+($I111-EQ:EQ)^2)*EM$8+MIN((($H$2-$H111)+ER:ER)^2+(($I$2-$I111)+ES:ES)^2)*EM$10+1000*EM$18,"")</f>
        <v/>
      </c>
      <c r="EU111" t="str" cm="1">
        <f t="array" ref="EU111">IF($F111="散玉",MIN(($G111-EV:EV)^2+($H111-EW:EW)^2+($I111-EX:EX)^2)*ET$8+MIN((($H$2-$H111)+EY:EY)^2+(($I$2-$I111)+EZ:EZ)^2)*ET$10+1000*ET$18,"")</f>
        <v/>
      </c>
      <c r="FB111" t="str" cm="1">
        <f t="array" ref="FB111">IF($F111="的玉",MIN(($G111-FC:FC)^2+($H111-FD:FD)^2+($I111-FE:FE)^2)*FA$8+MIN((($H$2-$H111)+FF:FF)^2+(($I$2-$I111)+FG:FG)^2)*FA$10+1000*FA$18,"")</f>
        <v/>
      </c>
      <c r="FI111" t="str" cm="1">
        <f t="array" ref="FI111">IF($F111="撃玉",MIN(($G111-FJ:FJ)^2+($H111-FK:FK)^2+($I111-FL:FL)^2)*FH$8+MIN((($H$2-$H111)+FM:FM)^2+(($I$2-$I111)+FN:FN)^2)*FH$10+1000*FH$18,"")</f>
        <v/>
      </c>
      <c r="FP111" t="str" cm="1">
        <f t="array" ref="FP111">IF($F111="槍玉",MIN(($G111-FQ:FQ)^2+($H111-FR:FR)^2+($I111-FS:FS)^2)*FO$8+MIN((($H$2-$H111)+FT:FT)^2+(($I$2-$I111)+FU:FU)^2)*FO$10+1000*FO$18,"")</f>
        <v/>
      </c>
      <c r="FW111" t="str" cm="1">
        <f t="array" ref="FW111">IF($F111="査玉",MIN(($G111-FX:FX)^2+($H111-FY:FY)^2+($I111-FZ:FZ)^2)*FV$8+MIN((($H$2-$H111)+GA:GA)^2+(($I$2-$I111)+GB:GB)^2)*FV$10+1000*FV$18,"")</f>
        <v/>
      </c>
      <c r="GD111" t="str" cm="1">
        <f t="array" ref="GD111">IF($F111="タゲ壁",MIN(($G111-GE:GE)^2+($H111-GF:GF)^2+($I111-GG:GG)^2)*GC$8+MIN((($H$2-$H111)+GH:GH)^2+(($I$2-$I111)+GI:GI)^2)*GC$10+1000*GC$18,"")</f>
        <v/>
      </c>
      <c r="GK111" t="str" cm="1">
        <f t="array" ref="GK111">IF($F111="迎玉",MIN(($G111-GL:GL)^2+($H111-GM:GM)^2+($I111-GN:GN)^2)*GJ$8+MIN((($H$2-$H111)+GO:GO)^2+(($I$2-$I111)+GP:GP)^2)*GJ$10+1000*GJ$18,"")</f>
        <v/>
      </c>
      <c r="GR111" t="str" cm="1">
        <f t="array" ref="GR111">IF($F111="紙壁",MIN(($G111-GS:GS)^2+($H111-GT:GT)^2+($I111-GU:GU)^2)*GQ$8+MIN((($H$2-$H111)+GV:GV)^2+(($I$2-$I111)+GW:GW)^2)*GQ$10+1000*GQ$18,"")</f>
        <v/>
      </c>
      <c r="GY111" t="str" cm="1">
        <f t="array" ref="GY111">IF($F111="聖玉",MIN(($G111-GZ:GZ)^2+($H111-HA:HA)^2+($I111-HB:HB)^2)*GX$8+MIN((($H$2-$H111)+HC:HC)^2+(($I$2-$I111)+HD:HD)^2)*GX$10+1000*GX$18,"")</f>
        <v/>
      </c>
      <c r="HF111" t="str" cm="1">
        <f t="array" ref="HF111">IF($F111="ターボ",MIN(($G111-HG:HG)^2+($H111-HH:HH)^2+($I111-HI:HI)^2)*HE$8+MIN((($H$2-$H111)+HJ:HJ)^2+(($I$2-$I111)+HK:HK)^2)*HE$10+10000,"")</f>
        <v/>
      </c>
      <c r="HM111" t="str" cm="1">
        <f t="array" ref="HM111">IF($F111="采玉",MIN(($G111-HN:HN)^2+($H111-HO:HO)^2+($I111-HP:HP)^2)*HL$8+MIN((($H$2-$H111)+HQ:HQ)^2+(($I$2-$I111)+HR:HR)^2)*HL$10+1000*HL$18,"")</f>
        <v/>
      </c>
      <c r="HT111" t="str" cm="1">
        <f t="array" ref="HT111">IF($F111="繕玉",MIN(($G111-HU:HU)^2+($H111-HV:HV)^2+($I111-HW:HW)^2)*HS$8+MIN((($H$2-$H111)+HX:HX)^2+(($I$2-$I111)+HY:HY)^2)*HS$10+1000*HS$18,"")</f>
        <v/>
      </c>
      <c r="IA111" t="str" cm="1">
        <f t="array" ref="IA111">IF($F111="贄玉",MIN(($G111-IB:IB)^2+($H111-IC:IC)^2+($I111-ID:ID)^2)*HZ$8+MIN((($H$2-$H111)+IE:IE)^2+(($I$2-$I111)+IF:IF)^2)*HZ$10+1000*HZ$18,"")</f>
        <v/>
      </c>
      <c r="IH111" t="str" cm="1">
        <f t="array" ref="IH111">IF($F111="弾玉",MIN(($G111-II:II)^2+($H111-IJ:IJ)^2+($I111-IK:IK)^2)*IG$8+MIN((($H$2-$H111)+IL:IL)^2+(($I$2-$I111)+IM:IM)^2)*IG$10+1000*IG$18,"")</f>
        <v/>
      </c>
      <c r="IO111" t="str" cm="1">
        <f t="array" ref="IO111">IF($F111="石壁",MIN(($G111-IP:IP)^2+($H111-IQ:IQ)^2+($I111-IR:IR)^2)*IN$8+MIN((($H$2-$H111)+IS:IS)^2+(($I$2-$I111)+IT:IT)^2)*IN$10+1000*IN$18,"")</f>
        <v/>
      </c>
    </row>
    <row r="112" spans="6:249" x14ac:dyDescent="0.55000000000000004">
      <c r="F112" s="1" t="b" cm="1">
        <f t="array" ref="F112">INDEX(N:N,ROW()*6-11)</f>
        <v>0</v>
      </c>
      <c r="G112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12" s="1">
        <f>ROUND((RIGHT((SUM(INDEX($N:$N,ROW()*6-10):INDEX($N:$N,ROW()*6-6))-16020),6)-RIGHT((SUM(INDEX($N:$N,ROW()*6-10):INDEX($N:$N,ROW()*6-6))-16020),3))/1000,3)</f>
        <v>-16.04</v>
      </c>
      <c r="I112" s="1">
        <f>ROUND((RIGHT((SUM(INDEX($N:$N,ROW()*6-10):INDEX($N:$N,ROW()*6-6))-16020),3)),3)</f>
        <v>20</v>
      </c>
      <c r="K112">
        <v>112</v>
      </c>
      <c r="L112">
        <f t="shared" si="3"/>
        <v>2</v>
      </c>
      <c r="M112" t="str">
        <f t="shared" si="2"/>
        <v>b</v>
      </c>
      <c r="N112">
        <f>IF(EXACT(M112,$A$1)=TRUE,0,IF(EXACT(M112,$A$2)=TRUE,1,IF(EXACT(M112,$A$3)=TRUE,2,IF(EXACT(M112,$A$4)=TRUE,3,IF(EXACT(M112,$A$5)=TRUE,4,IF(EXACT(M112,$A$6)=TRUE,5,IF(EXACT(M112,$A$7)=TRUE,6,IF(EXACT(M112,$A$8)=TRUE,7,IF(EXACT(M112,$A$9)=TRUE,8,IF(EXACT(M112,$A$10)=TRUE,9,IF(EXACT(M112,$A$11)=TRUE,10,IF(EXACT(M112,$A$12)=TRUE,11,IF(EXACT(M112,$A$13)=TRUE,12,IF(EXACT(M112,$A$14)=TRUE,13,IF(EXACT(M112,$A$15)=TRUE,14,IF(EXACT(M112,$A$16)=TRUE,15,IF(EXACT(M112,$A$17)=TRUE,16,IF(EXACT(M112,$A$18)=TRUE,17,IF(EXACT(M112,$A$19)=TRUE,18,IF(EXACT(M112,$A$20)=TRUE,19,IF(EXACT(M112,$A$21)=TRUE,20,IF(EXACT(M112,$A$22)=TRUE,21,IF(EXACT(M112,$A$23)=TRUE,22,IF(EXACT(M112,$A$24)=TRUE,23,IF(EXACT(M112,$A$25)=TRUE,24,IF(EXACT(M112,$A$26)=TRUE,25,IF(EXACT(M112,$A$27)=TRUE,26,IF(EXACT(M112,$A$28)=TRUE,27,IF(EXACT(M112,$A$29)=TRUE,28,IF(EXACT(M112,$A$30)=TRUE,29,IF(EXACT(M112,$A$31)=TRUE,30,IF(EXACT(M112,$A$32)=TRUE,31,IF(EXACT(M112,$A$33)=TRUE,32,IF(EXACT(M112,$A$34)=TRUE,33,IF(EXACT(M112,$A$35)=TRUE,34,IF(EXACT(M112,$A$36)=TRUE,35,IF(EXACT(M112,$A$37)=TRUE,36,IF(EXACT(M112,$A$38)=TRUE,37,IF(EXACT(M112,$A$39)=TRUE,38,IF(EXACT(M112,$A$40)=TRUE,39,IF(EXACT(M112,$A$41)=TRUE,40,IF(EXACT(M112,$A$42)=TRUE,41,IF(EXACT(M112,$A$43)=TRUE,42,IF(EXACT(M112,$A$44)=TRUE,43,IF(EXACT(M112,$A$45)=TRUE,44,IF(EXACT(M112,$A$46)=TRUE,45,IF(EXACT(M112,$A$47)=TRUE,46,IF(EXACT(M112,$A$48)=TRUE,47,IF(EXACT(M112,$A$49)=TRUE,48,IF(EXACT(M112,$A$50)=TRUE,49,IF(EXACT(M112,$A$51)=TRUE,50,IF(EXACT(M112,$A$52)=TRUE,51,IF(EXACT(M112,$A$53)=TRUE,52,IF(EXACT(M112,$A$54)=TRUE,53,IF(EXACT(M112,$A$55)=TRUE,54,IF(EXACT(M112,$A$56)=TRUE,55,IF(EXACT(M112,$A$57)=TRUE,56,IF(EXACT(M112,$A$58)=TRUE,57,IF(EXACT(M112,$A$59)=TRUE,58,IF(EXACT(M112,$A$60)=TRUE,59,IF(EXACT(M112,$A$61)=TRUE,60,IF(EXACT(M112,$A$62)=TRUE,61))))))))))))))))))))))))))))))))))))))))))))))))))))))))))))))*61^$L112</f>
        <v>40931</v>
      </c>
      <c r="Y112" t="str" cm="1">
        <f t="array" ref="Y112">IF($F112="砲玉",MIN(($G112-Z:Z)^2+($H112-AA:AA)^2+($I112-AB:AB)^2)*X$8+MIN((($H$2-$H112)+AC:AC)^2+(($I$2-$I112)+AD:AD)^2)*X$10+1000*X$18,"")</f>
        <v/>
      </c>
      <c r="AF112" t="str" cm="1">
        <f t="array" ref="AF112">IF($F112="薙玉",MIN(($G112-AG:AG)^2+($H112-AH:AH)^2+($I112-AI:AI)^2)*AE$8+MIN((($H$2-$H112)+AJ:AJ)^2+(($I$2-$I112)+AK:AK)^2)*AE$10+1000*AE$18,"")</f>
        <v/>
      </c>
      <c r="AM112" t="str" cm="1">
        <f t="array" ref="AM112">IF($F112="壁玉",MIN(($G112-AN:AN)^2+($H112-AO:AO)^2+($I112-AP:AP)^2)*AL$8+MIN((($H$2-$H112)+AQ:AQ)^2+(($I$2-$I112)+AR:AR)^2)*AL$10+1000*AL$18,"")</f>
        <v/>
      </c>
      <c r="AT112" t="str" cm="1">
        <f t="array" ref="AT112">IF($F112="弩玉",MIN(($G112-AU:AU)^2+($H112-AV:AV)^2+($I112-AW:AW)^2)*AS$8+MIN((($H$2-$H112)+AX:AX)^2+(($I$2-$I112)+AY:AY)^2)*AS$10+1000*AS$18,"")</f>
        <v/>
      </c>
      <c r="BA112" t="str" cm="1">
        <f t="array" ref="BA112">IF($F112="ジェット",MIN(($G112-BB:BB)^2+($H112-BC:BC)^2+($I112-BD:BD)^2)*AZ$8+MIN((($H$2-$H112)+BE:BE)^2+(($I$2-$I112)+BF:BF)^2)*AZ$10+1000*AZ$18,"")</f>
        <v/>
      </c>
      <c r="BH112" t="str" cm="1">
        <f t="array" ref="BH112">IF($F112="導玉",MIN(($G112-BI:BI)^2+($H112-BJ:BJ)^2+($I112-BK:BK)^2)*BG$8+MIN((($H$2-$H112)+BL:BL)^2+(($I$2-$I112)+BM:BM)^2)*BG$10+1000*BG$18,"")</f>
        <v/>
      </c>
      <c r="BO112" t="str" cm="1">
        <f t="array" ref="BO112">IF($F112="木壁",MIN(($G112-BP:BP)^2+($H112-BQ:BQ)^2+($I112-BR:BR)^2)*BN$8+MIN((($H$2-$H112)+BS:BS)^2+(($I$2-$I112)+BT:BT)^2)*BN$10+1000*BN$18,"")</f>
        <v/>
      </c>
      <c r="BV112" t="str" cm="1">
        <f t="array" ref="BV112">IF($F112="遠壁",MIN(($G112-BW:BW)^2+($H112-BX:BX)^2+($I112-BY:BY)^2)*BU$8+MIN((($H$2-$H112)+BZ:BZ)^2+(($I$2-$I112)+CA:CA)^2)*BU$10+1000*BU$18,"")</f>
        <v/>
      </c>
      <c r="CC112" t="str" cm="1">
        <f t="array" ref="CC112">IF($F112="魔玉",MIN(($G112-CD:CD)^2+($H112-CE:CE)^2+($I112-CF:CF)^2)*CB$8+MIN((($H$2-$H112)+CG:CG)^2+(($I$2-$I112)+CH:CH)^2)*CB$10+1000*CB$18,"")</f>
        <v/>
      </c>
      <c r="CJ112" t="str" cm="1">
        <f t="array" ref="CJ112">IF($F112="核玉",MIN(($G112-CK:CK)^2+($H112-CL:CL)^2+($I112-CM:CM)^2)*CI$8+MIN((($H$2-$H112)+CN:CN)^2+(($I$2-$I112)+CO:CO)^2)*CI$10+1000*CI$18,"")</f>
        <v/>
      </c>
      <c r="CQ112" t="str" cm="1">
        <f t="array" ref="CQ112">IF($F112="癒玉",MIN(($G112-CR:CR)^2+($H112-CS:CS)^2+($I112-CT:CT)^2)*CP$8+MIN((($H$2-$H112)+CU:CU)^2+(($I$2-$I112)+CV:CV)^2)*CP$10+1000*CP$18,"")</f>
        <v/>
      </c>
      <c r="CX112" t="str" cm="1">
        <f t="array" ref="CX112">IF($F112="盾玉",MIN(($G112-CY:CY)^2+($H112-CZ:CZ)^2+($I112-DA:DA)^2)*CW$8+MIN((($H$2-$H112)+DB:DB)^2+(($I$2-$I112)+DC:DC)^2)*CW$10+1000*CW$18,"")</f>
        <v/>
      </c>
      <c r="DE112" t="str" cm="1">
        <f t="array" ref="DE112">IF($F112="射玉",MIN(($G112-DF:DF)^2+($H112-DG:DG)^2+($I112-DH:DH)^2)*DD$8+MIN((($H$2-$H112)+DI:DI)^2+(($I$2-$I112)+DJ:DJ)^2)*DD$10+1000*DD$18,"")</f>
        <v/>
      </c>
      <c r="DL112" t="str" cm="1">
        <f t="array" ref="DL112">IF($F112="近壁",MIN(($G112-DM:DM)^2+($H112-DN:DN)^2+($I112-DO:DO)^2)*DK$8+MIN((($H$2-$H112)+DP:DP)^2+(($I$2-$I112)+DQ:DQ)^2)*DK$10+1000*DK$18,"")</f>
        <v/>
      </c>
      <c r="DS112" t="str" cm="1">
        <f t="array" ref="DS112">IF($F112="忍玉",MIN(($G112-DT:DT)^2+($H112-DU:DU)^2+($I112-DV:DV)^2)*DR$8+MIN((($H$2-$H112)+DW:DW)^2+(($I$2-$I112)+DX:DX)^2)*DR$10+1000*DR$18,"")</f>
        <v/>
      </c>
      <c r="DZ112" t="str" cm="1">
        <f t="array" ref="DZ112">IF($F112="界玉",MIN(($G112-EA:EA)^2+($H112-EB:EB)^2+($I112-EC:EC)^2)*DY$8+MIN((($H$2-$H112)+ED:ED)^2+(($I$2-$I112)+EE:EE)^2)*DY$10+1000*DY$18,"")</f>
        <v/>
      </c>
      <c r="EG112" t="str" cm="1">
        <f t="array" ref="EG112">IF($F112="戦玉",MIN(($G112-EH:EH)^2+($H112-EI:EI)^2+($I112-EJ:EJ)^2)*EF$8+MIN((($H$2-$H112)+EK:EK)^2+(($I$2-$I112)+EL:EL)^2)*EF$10+1000*EF$18,"")</f>
        <v/>
      </c>
      <c r="EN112" t="str" cm="1">
        <f t="array" ref="EN112">IF($F112="弓玉",MIN(($G112-EO:EO)^2+($H112-EP:EP)^2+($I112-EQ:EQ)^2)*EM$8+MIN((($H$2-$H112)+ER:ER)^2+(($I$2-$I112)+ES:ES)^2)*EM$10+1000*EM$18,"")</f>
        <v/>
      </c>
      <c r="EU112" t="str" cm="1">
        <f t="array" ref="EU112">IF($F112="散玉",MIN(($G112-EV:EV)^2+($H112-EW:EW)^2+($I112-EX:EX)^2)*ET$8+MIN((($H$2-$H112)+EY:EY)^2+(($I$2-$I112)+EZ:EZ)^2)*ET$10+1000*ET$18,"")</f>
        <v/>
      </c>
      <c r="FB112" t="str" cm="1">
        <f t="array" ref="FB112">IF($F112="的玉",MIN(($G112-FC:FC)^2+($H112-FD:FD)^2+($I112-FE:FE)^2)*FA$8+MIN((($H$2-$H112)+FF:FF)^2+(($I$2-$I112)+FG:FG)^2)*FA$10+1000*FA$18,"")</f>
        <v/>
      </c>
      <c r="FI112" t="str" cm="1">
        <f t="array" ref="FI112">IF($F112="撃玉",MIN(($G112-FJ:FJ)^2+($H112-FK:FK)^2+($I112-FL:FL)^2)*FH$8+MIN((($H$2-$H112)+FM:FM)^2+(($I$2-$I112)+FN:FN)^2)*FH$10+1000*FH$18,"")</f>
        <v/>
      </c>
      <c r="FP112" t="str" cm="1">
        <f t="array" ref="FP112">IF($F112="槍玉",MIN(($G112-FQ:FQ)^2+($H112-FR:FR)^2+($I112-FS:FS)^2)*FO$8+MIN((($H$2-$H112)+FT:FT)^2+(($I$2-$I112)+FU:FU)^2)*FO$10+1000*FO$18,"")</f>
        <v/>
      </c>
      <c r="FW112" t="str" cm="1">
        <f t="array" ref="FW112">IF($F112="査玉",MIN(($G112-FX:FX)^2+($H112-FY:FY)^2+($I112-FZ:FZ)^2)*FV$8+MIN((($H$2-$H112)+GA:GA)^2+(($I$2-$I112)+GB:GB)^2)*FV$10+1000*FV$18,"")</f>
        <v/>
      </c>
      <c r="GD112" t="str" cm="1">
        <f t="array" ref="GD112">IF($F112="タゲ壁",MIN(($G112-GE:GE)^2+($H112-GF:GF)^2+($I112-GG:GG)^2)*GC$8+MIN((($H$2-$H112)+GH:GH)^2+(($I$2-$I112)+GI:GI)^2)*GC$10+1000*GC$18,"")</f>
        <v/>
      </c>
      <c r="GK112" t="str" cm="1">
        <f t="array" ref="GK112">IF($F112="迎玉",MIN(($G112-GL:GL)^2+($H112-GM:GM)^2+($I112-GN:GN)^2)*GJ$8+MIN((($H$2-$H112)+GO:GO)^2+(($I$2-$I112)+GP:GP)^2)*GJ$10+1000*GJ$18,"")</f>
        <v/>
      </c>
      <c r="GR112" t="str" cm="1">
        <f t="array" ref="GR112">IF($F112="紙壁",MIN(($G112-GS:GS)^2+($H112-GT:GT)^2+($I112-GU:GU)^2)*GQ$8+MIN((($H$2-$H112)+GV:GV)^2+(($I$2-$I112)+GW:GW)^2)*GQ$10+1000*GQ$18,"")</f>
        <v/>
      </c>
      <c r="GY112" t="str" cm="1">
        <f t="array" ref="GY112">IF($F112="聖玉",MIN(($G112-GZ:GZ)^2+($H112-HA:HA)^2+($I112-HB:HB)^2)*GX$8+MIN((($H$2-$H112)+HC:HC)^2+(($I$2-$I112)+HD:HD)^2)*GX$10+1000*GX$18,"")</f>
        <v/>
      </c>
      <c r="HF112" t="str" cm="1">
        <f t="array" ref="HF112">IF($F112="ターボ",MIN(($G112-HG:HG)^2+($H112-HH:HH)^2+($I112-HI:HI)^2)*HE$8+MIN((($H$2-$H112)+HJ:HJ)^2+(($I$2-$I112)+HK:HK)^2)*HE$10+10000,"")</f>
        <v/>
      </c>
      <c r="HM112" t="str" cm="1">
        <f t="array" ref="HM112">IF($F112="采玉",MIN(($G112-HN:HN)^2+($H112-HO:HO)^2+($I112-HP:HP)^2)*HL$8+MIN((($H$2-$H112)+HQ:HQ)^2+(($I$2-$I112)+HR:HR)^2)*HL$10+1000*HL$18,"")</f>
        <v/>
      </c>
      <c r="HT112" t="str" cm="1">
        <f t="array" ref="HT112">IF($F112="繕玉",MIN(($G112-HU:HU)^2+($H112-HV:HV)^2+($I112-HW:HW)^2)*HS$8+MIN((($H$2-$H112)+HX:HX)^2+(($I$2-$I112)+HY:HY)^2)*HS$10+1000*HS$18,"")</f>
        <v/>
      </c>
      <c r="IA112" t="str" cm="1">
        <f t="array" ref="IA112">IF($F112="贄玉",MIN(($G112-IB:IB)^2+($H112-IC:IC)^2+($I112-ID:ID)^2)*HZ$8+MIN((($H$2-$H112)+IE:IE)^2+(($I$2-$I112)+IF:IF)^2)*HZ$10+1000*HZ$18,"")</f>
        <v/>
      </c>
      <c r="IH112" t="str" cm="1">
        <f t="array" ref="IH112">IF($F112="弾玉",MIN(($G112-II:II)^2+($H112-IJ:IJ)^2+($I112-IK:IK)^2)*IG$8+MIN((($H$2-$H112)+IL:IL)^2+(($I$2-$I112)+IM:IM)^2)*IG$10+1000*IG$18,"")</f>
        <v/>
      </c>
      <c r="IO112" t="str" cm="1">
        <f t="array" ref="IO112">IF($F112="石壁",MIN(($G112-IP:IP)^2+($H112-IQ:IQ)^2+($I112-IR:IR)^2)*IN$8+MIN((($H$2-$H112)+IS:IS)^2+(($I$2-$I112)+IT:IT)^2)*IN$10+1000*IN$18,"")</f>
        <v/>
      </c>
    </row>
    <row r="113" spans="6:249" x14ac:dyDescent="0.55000000000000004">
      <c r="F113" s="1" t="b" cm="1">
        <f t="array" ref="F113">INDEX(N:N,ROW()*6-11)</f>
        <v>0</v>
      </c>
      <c r="G113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13" s="1">
        <f>ROUND((RIGHT((SUM(INDEX($N:$N,ROW()*6-10):INDEX($N:$N,ROW()*6-6))-16020),6)-RIGHT((SUM(INDEX($N:$N,ROW()*6-10):INDEX($N:$N,ROW()*6-6))-16020),3))/1000,3)</f>
        <v>-16.04</v>
      </c>
      <c r="I113" s="1">
        <f>ROUND((RIGHT((SUM(INDEX($N:$N,ROW()*6-10):INDEX($N:$N,ROW()*6-6))-16020),3)),3)</f>
        <v>20</v>
      </c>
      <c r="K113">
        <v>113</v>
      </c>
      <c r="L113">
        <f t="shared" si="3"/>
        <v>1</v>
      </c>
      <c r="M113" t="str">
        <f t="shared" si="2"/>
        <v>l</v>
      </c>
      <c r="N113">
        <f>IF(EXACT(M113,$A$1)=TRUE,0,IF(EXACT(M113,$A$2)=TRUE,1,IF(EXACT(M113,$A$3)=TRUE,2,IF(EXACT(M113,$A$4)=TRUE,3,IF(EXACT(M113,$A$5)=TRUE,4,IF(EXACT(M113,$A$6)=TRUE,5,IF(EXACT(M113,$A$7)=TRUE,6,IF(EXACT(M113,$A$8)=TRUE,7,IF(EXACT(M113,$A$9)=TRUE,8,IF(EXACT(M113,$A$10)=TRUE,9,IF(EXACT(M113,$A$11)=TRUE,10,IF(EXACT(M113,$A$12)=TRUE,11,IF(EXACT(M113,$A$13)=TRUE,12,IF(EXACT(M113,$A$14)=TRUE,13,IF(EXACT(M113,$A$15)=TRUE,14,IF(EXACT(M113,$A$16)=TRUE,15,IF(EXACT(M113,$A$17)=TRUE,16,IF(EXACT(M113,$A$18)=TRUE,17,IF(EXACT(M113,$A$19)=TRUE,18,IF(EXACT(M113,$A$20)=TRUE,19,IF(EXACT(M113,$A$21)=TRUE,20,IF(EXACT(M113,$A$22)=TRUE,21,IF(EXACT(M113,$A$23)=TRUE,22,IF(EXACT(M113,$A$24)=TRUE,23,IF(EXACT(M113,$A$25)=TRUE,24,IF(EXACT(M113,$A$26)=TRUE,25,IF(EXACT(M113,$A$27)=TRUE,26,IF(EXACT(M113,$A$28)=TRUE,27,IF(EXACT(M113,$A$29)=TRUE,28,IF(EXACT(M113,$A$30)=TRUE,29,IF(EXACT(M113,$A$31)=TRUE,30,IF(EXACT(M113,$A$32)=TRUE,31,IF(EXACT(M113,$A$33)=TRUE,32,IF(EXACT(M113,$A$34)=TRUE,33,IF(EXACT(M113,$A$35)=TRUE,34,IF(EXACT(M113,$A$36)=TRUE,35,IF(EXACT(M113,$A$37)=TRUE,36,IF(EXACT(M113,$A$38)=TRUE,37,IF(EXACT(M113,$A$39)=TRUE,38,IF(EXACT(M113,$A$40)=TRUE,39,IF(EXACT(M113,$A$41)=TRUE,40,IF(EXACT(M113,$A$42)=TRUE,41,IF(EXACT(M113,$A$43)=TRUE,42,IF(EXACT(M113,$A$44)=TRUE,43,IF(EXACT(M113,$A$45)=TRUE,44,IF(EXACT(M113,$A$46)=TRUE,45,IF(EXACT(M113,$A$47)=TRUE,46,IF(EXACT(M113,$A$48)=TRUE,47,IF(EXACT(M113,$A$49)=TRUE,48,IF(EXACT(M113,$A$50)=TRUE,49,IF(EXACT(M113,$A$51)=TRUE,50,IF(EXACT(M113,$A$52)=TRUE,51,IF(EXACT(M113,$A$53)=TRUE,52,IF(EXACT(M113,$A$54)=TRUE,53,IF(EXACT(M113,$A$55)=TRUE,54,IF(EXACT(M113,$A$56)=TRUE,55,IF(EXACT(M113,$A$57)=TRUE,56,IF(EXACT(M113,$A$58)=TRUE,57,IF(EXACT(M113,$A$59)=TRUE,58,IF(EXACT(M113,$A$60)=TRUE,59,IF(EXACT(M113,$A$61)=TRUE,60,IF(EXACT(M113,$A$62)=TRUE,61))))))))))))))))))))))))))))))))))))))))))))))))))))))))))))))*61^$L113</f>
        <v>1281</v>
      </c>
      <c r="Y113" t="str" cm="1">
        <f t="array" ref="Y113">IF($F113="砲玉",MIN(($G113-Z:Z)^2+($H113-AA:AA)^2+($I113-AB:AB)^2)*X$8+MIN((($H$2-$H113)+AC:AC)^2+(($I$2-$I113)+AD:AD)^2)*X$10+1000*X$18,"")</f>
        <v/>
      </c>
      <c r="AF113" t="str" cm="1">
        <f t="array" ref="AF113">IF($F113="薙玉",MIN(($G113-AG:AG)^2+($H113-AH:AH)^2+($I113-AI:AI)^2)*AE$8+MIN((($H$2-$H113)+AJ:AJ)^2+(($I$2-$I113)+AK:AK)^2)*AE$10+1000*AE$18,"")</f>
        <v/>
      </c>
      <c r="AM113" t="str" cm="1">
        <f t="array" ref="AM113">IF($F113="壁玉",MIN(($G113-AN:AN)^2+($H113-AO:AO)^2+($I113-AP:AP)^2)*AL$8+MIN((($H$2-$H113)+AQ:AQ)^2+(($I$2-$I113)+AR:AR)^2)*AL$10+1000*AL$18,"")</f>
        <v/>
      </c>
      <c r="AT113" t="str" cm="1">
        <f t="array" ref="AT113">IF($F113="弩玉",MIN(($G113-AU:AU)^2+($H113-AV:AV)^2+($I113-AW:AW)^2)*AS$8+MIN((($H$2-$H113)+AX:AX)^2+(($I$2-$I113)+AY:AY)^2)*AS$10+1000*AS$18,"")</f>
        <v/>
      </c>
      <c r="BA113" t="str" cm="1">
        <f t="array" ref="BA113">IF($F113="ジェット",MIN(($G113-BB:BB)^2+($H113-BC:BC)^2+($I113-BD:BD)^2)*AZ$8+MIN((($H$2-$H113)+BE:BE)^2+(($I$2-$I113)+BF:BF)^2)*AZ$10+1000*AZ$18,"")</f>
        <v/>
      </c>
      <c r="BH113" t="str" cm="1">
        <f t="array" ref="BH113">IF($F113="導玉",MIN(($G113-BI:BI)^2+($H113-BJ:BJ)^2+($I113-BK:BK)^2)*BG$8+MIN((($H$2-$H113)+BL:BL)^2+(($I$2-$I113)+BM:BM)^2)*BG$10+1000*BG$18,"")</f>
        <v/>
      </c>
      <c r="BO113" t="str" cm="1">
        <f t="array" ref="BO113">IF($F113="木壁",MIN(($G113-BP:BP)^2+($H113-BQ:BQ)^2+($I113-BR:BR)^2)*BN$8+MIN((($H$2-$H113)+BS:BS)^2+(($I$2-$I113)+BT:BT)^2)*BN$10+1000*BN$18,"")</f>
        <v/>
      </c>
      <c r="BV113" t="str" cm="1">
        <f t="array" ref="BV113">IF($F113="遠壁",MIN(($G113-BW:BW)^2+($H113-BX:BX)^2+($I113-BY:BY)^2)*BU$8+MIN((($H$2-$H113)+BZ:BZ)^2+(($I$2-$I113)+CA:CA)^2)*BU$10+1000*BU$18,"")</f>
        <v/>
      </c>
      <c r="CC113" t="str" cm="1">
        <f t="array" ref="CC113">IF($F113="魔玉",MIN(($G113-CD:CD)^2+($H113-CE:CE)^2+($I113-CF:CF)^2)*CB$8+MIN((($H$2-$H113)+CG:CG)^2+(($I$2-$I113)+CH:CH)^2)*CB$10+1000*CB$18,"")</f>
        <v/>
      </c>
      <c r="CJ113" t="str" cm="1">
        <f t="array" ref="CJ113">IF($F113="核玉",MIN(($G113-CK:CK)^2+($H113-CL:CL)^2+($I113-CM:CM)^2)*CI$8+MIN((($H$2-$H113)+CN:CN)^2+(($I$2-$I113)+CO:CO)^2)*CI$10+1000*CI$18,"")</f>
        <v/>
      </c>
      <c r="CQ113" t="str" cm="1">
        <f t="array" ref="CQ113">IF($F113="癒玉",MIN(($G113-CR:CR)^2+($H113-CS:CS)^2+($I113-CT:CT)^2)*CP$8+MIN((($H$2-$H113)+CU:CU)^2+(($I$2-$I113)+CV:CV)^2)*CP$10+1000*CP$18,"")</f>
        <v/>
      </c>
      <c r="CX113" t="str" cm="1">
        <f t="array" ref="CX113">IF($F113="盾玉",MIN(($G113-CY:CY)^2+($H113-CZ:CZ)^2+($I113-DA:DA)^2)*CW$8+MIN((($H$2-$H113)+DB:DB)^2+(($I$2-$I113)+DC:DC)^2)*CW$10+1000*CW$18,"")</f>
        <v/>
      </c>
      <c r="DE113" t="str" cm="1">
        <f t="array" ref="DE113">IF($F113="射玉",MIN(($G113-DF:DF)^2+($H113-DG:DG)^2+($I113-DH:DH)^2)*DD$8+MIN((($H$2-$H113)+DI:DI)^2+(($I$2-$I113)+DJ:DJ)^2)*DD$10+1000*DD$18,"")</f>
        <v/>
      </c>
      <c r="DL113" t="str" cm="1">
        <f t="array" ref="DL113">IF($F113="近壁",MIN(($G113-DM:DM)^2+($H113-DN:DN)^2+($I113-DO:DO)^2)*DK$8+MIN((($H$2-$H113)+DP:DP)^2+(($I$2-$I113)+DQ:DQ)^2)*DK$10+1000*DK$18,"")</f>
        <v/>
      </c>
      <c r="DS113" t="str" cm="1">
        <f t="array" ref="DS113">IF($F113="忍玉",MIN(($G113-DT:DT)^2+($H113-DU:DU)^2+($I113-DV:DV)^2)*DR$8+MIN((($H$2-$H113)+DW:DW)^2+(($I$2-$I113)+DX:DX)^2)*DR$10+1000*DR$18,"")</f>
        <v/>
      </c>
      <c r="DZ113" t="str" cm="1">
        <f t="array" ref="DZ113">IF($F113="界玉",MIN(($G113-EA:EA)^2+($H113-EB:EB)^2+($I113-EC:EC)^2)*DY$8+MIN((($H$2-$H113)+ED:ED)^2+(($I$2-$I113)+EE:EE)^2)*DY$10+1000*DY$18,"")</f>
        <v/>
      </c>
      <c r="EG113" t="str" cm="1">
        <f t="array" ref="EG113">IF($F113="戦玉",MIN(($G113-EH:EH)^2+($H113-EI:EI)^2+($I113-EJ:EJ)^2)*EF$8+MIN((($H$2-$H113)+EK:EK)^2+(($I$2-$I113)+EL:EL)^2)*EF$10+1000*EF$18,"")</f>
        <v/>
      </c>
      <c r="EN113" t="str" cm="1">
        <f t="array" ref="EN113">IF($F113="弓玉",MIN(($G113-EO:EO)^2+($H113-EP:EP)^2+($I113-EQ:EQ)^2)*EM$8+MIN((($H$2-$H113)+ER:ER)^2+(($I$2-$I113)+ES:ES)^2)*EM$10+1000*EM$18,"")</f>
        <v/>
      </c>
      <c r="EU113" t="str" cm="1">
        <f t="array" ref="EU113">IF($F113="散玉",MIN(($G113-EV:EV)^2+($H113-EW:EW)^2+($I113-EX:EX)^2)*ET$8+MIN((($H$2-$H113)+EY:EY)^2+(($I$2-$I113)+EZ:EZ)^2)*ET$10+1000*ET$18,"")</f>
        <v/>
      </c>
      <c r="FB113" t="str" cm="1">
        <f t="array" ref="FB113">IF($F113="的玉",MIN(($G113-FC:FC)^2+($H113-FD:FD)^2+($I113-FE:FE)^2)*FA$8+MIN((($H$2-$H113)+FF:FF)^2+(($I$2-$I113)+FG:FG)^2)*FA$10+1000*FA$18,"")</f>
        <v/>
      </c>
      <c r="FI113" t="str" cm="1">
        <f t="array" ref="FI113">IF($F113="撃玉",MIN(($G113-FJ:FJ)^2+($H113-FK:FK)^2+($I113-FL:FL)^2)*FH$8+MIN((($H$2-$H113)+FM:FM)^2+(($I$2-$I113)+FN:FN)^2)*FH$10+1000*FH$18,"")</f>
        <v/>
      </c>
      <c r="FP113" t="str" cm="1">
        <f t="array" ref="FP113">IF($F113="槍玉",MIN(($G113-FQ:FQ)^2+($H113-FR:FR)^2+($I113-FS:FS)^2)*FO$8+MIN((($H$2-$H113)+FT:FT)^2+(($I$2-$I113)+FU:FU)^2)*FO$10+1000*FO$18,"")</f>
        <v/>
      </c>
      <c r="FW113" t="str" cm="1">
        <f t="array" ref="FW113">IF($F113="査玉",MIN(($G113-FX:FX)^2+($H113-FY:FY)^2+($I113-FZ:FZ)^2)*FV$8+MIN((($H$2-$H113)+GA:GA)^2+(($I$2-$I113)+GB:GB)^2)*FV$10+1000*FV$18,"")</f>
        <v/>
      </c>
      <c r="GD113" t="str" cm="1">
        <f t="array" ref="GD113">IF($F113="タゲ壁",MIN(($G113-GE:GE)^2+($H113-GF:GF)^2+($I113-GG:GG)^2)*GC$8+MIN((($H$2-$H113)+GH:GH)^2+(($I$2-$I113)+GI:GI)^2)*GC$10+1000*GC$18,"")</f>
        <v/>
      </c>
      <c r="GK113" t="str" cm="1">
        <f t="array" ref="GK113">IF($F113="迎玉",MIN(($G113-GL:GL)^2+($H113-GM:GM)^2+($I113-GN:GN)^2)*GJ$8+MIN((($H$2-$H113)+GO:GO)^2+(($I$2-$I113)+GP:GP)^2)*GJ$10+1000*GJ$18,"")</f>
        <v/>
      </c>
      <c r="GR113" t="str" cm="1">
        <f t="array" ref="GR113">IF($F113="紙壁",MIN(($G113-GS:GS)^2+($H113-GT:GT)^2+($I113-GU:GU)^2)*GQ$8+MIN((($H$2-$H113)+GV:GV)^2+(($I$2-$I113)+GW:GW)^2)*GQ$10+1000*GQ$18,"")</f>
        <v/>
      </c>
      <c r="GY113" t="str" cm="1">
        <f t="array" ref="GY113">IF($F113="聖玉",MIN(($G113-GZ:GZ)^2+($H113-HA:HA)^2+($I113-HB:HB)^2)*GX$8+MIN((($H$2-$H113)+HC:HC)^2+(($I$2-$I113)+HD:HD)^2)*GX$10+1000*GX$18,"")</f>
        <v/>
      </c>
      <c r="HF113" t="str" cm="1">
        <f t="array" ref="HF113">IF($F113="ターボ",MIN(($G113-HG:HG)^2+($H113-HH:HH)^2+($I113-HI:HI)^2)*HE$8+MIN((($H$2-$H113)+HJ:HJ)^2+(($I$2-$I113)+HK:HK)^2)*HE$10+10000,"")</f>
        <v/>
      </c>
      <c r="HM113" t="str" cm="1">
        <f t="array" ref="HM113">IF($F113="采玉",MIN(($G113-HN:HN)^2+($H113-HO:HO)^2+($I113-HP:HP)^2)*HL$8+MIN((($H$2-$H113)+HQ:HQ)^2+(($I$2-$I113)+HR:HR)^2)*HL$10+1000*HL$18,"")</f>
        <v/>
      </c>
      <c r="HT113" t="str" cm="1">
        <f t="array" ref="HT113">IF($F113="繕玉",MIN(($G113-HU:HU)^2+($H113-HV:HV)^2+($I113-HW:HW)^2)*HS$8+MIN((($H$2-$H113)+HX:HX)^2+(($I$2-$I113)+HY:HY)^2)*HS$10+1000*HS$18,"")</f>
        <v/>
      </c>
      <c r="IA113" t="str" cm="1">
        <f t="array" ref="IA113">IF($F113="贄玉",MIN(($G113-IB:IB)^2+($H113-IC:IC)^2+($I113-ID:ID)^2)*HZ$8+MIN((($H$2-$H113)+IE:IE)^2+(($I$2-$I113)+IF:IF)^2)*HZ$10+1000*HZ$18,"")</f>
        <v/>
      </c>
      <c r="IH113" t="str" cm="1">
        <f t="array" ref="IH113">IF($F113="弾玉",MIN(($G113-II:II)^2+($H113-IJ:IJ)^2+($I113-IK:IK)^2)*IG$8+MIN((($H$2-$H113)+IL:IL)^2+(($I$2-$I113)+IM:IM)^2)*IG$10+1000*IG$18,"")</f>
        <v/>
      </c>
      <c r="IO113" t="str" cm="1">
        <f t="array" ref="IO113">IF($F113="石壁",MIN(($G113-IP:IP)^2+($H113-IQ:IQ)^2+($I113-IR:IR)^2)*IN$8+MIN((($H$2-$H113)+IS:IS)^2+(($I$2-$I113)+IT:IT)^2)*IN$10+1000*IN$18,"")</f>
        <v/>
      </c>
    </row>
    <row r="114" spans="6:249" x14ac:dyDescent="0.55000000000000004">
      <c r="F114" s="1" t="b" cm="1">
        <f t="array" ref="F114">INDEX(N:N,ROW()*6-11)</f>
        <v>0</v>
      </c>
      <c r="G114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14" s="1">
        <f>ROUND((RIGHT((SUM(INDEX($N:$N,ROW()*6-10):INDEX($N:$N,ROW()*6-6))-16020),6)-RIGHT((SUM(INDEX($N:$N,ROW()*6-10):INDEX($N:$N,ROW()*6-6))-16020),3))/1000,3)</f>
        <v>-16.04</v>
      </c>
      <c r="I114" s="1">
        <f>ROUND((RIGHT((SUM(INDEX($N:$N,ROW()*6-10):INDEX($N:$N,ROW()*6-6))-16020),3)),3)</f>
        <v>20</v>
      </c>
      <c r="K114">
        <v>114</v>
      </c>
      <c r="L114">
        <f t="shared" si="3"/>
        <v>0</v>
      </c>
      <c r="M114" t="str">
        <f t="shared" si="2"/>
        <v>H</v>
      </c>
      <c r="N114">
        <f>IF(EXACT(M114,$A$1)=TRUE,0,IF(EXACT(M114,$A$2)=TRUE,1,IF(EXACT(M114,$A$3)=TRUE,2,IF(EXACT(M114,$A$4)=TRUE,3,IF(EXACT(M114,$A$5)=TRUE,4,IF(EXACT(M114,$A$6)=TRUE,5,IF(EXACT(M114,$A$7)=TRUE,6,IF(EXACT(M114,$A$8)=TRUE,7,IF(EXACT(M114,$A$9)=TRUE,8,IF(EXACT(M114,$A$10)=TRUE,9,IF(EXACT(M114,$A$11)=TRUE,10,IF(EXACT(M114,$A$12)=TRUE,11,IF(EXACT(M114,$A$13)=TRUE,12,IF(EXACT(M114,$A$14)=TRUE,13,IF(EXACT(M114,$A$15)=TRUE,14,IF(EXACT(M114,$A$16)=TRUE,15,IF(EXACT(M114,$A$17)=TRUE,16,IF(EXACT(M114,$A$18)=TRUE,17,IF(EXACT(M114,$A$19)=TRUE,18,IF(EXACT(M114,$A$20)=TRUE,19,IF(EXACT(M114,$A$21)=TRUE,20,IF(EXACT(M114,$A$22)=TRUE,21,IF(EXACT(M114,$A$23)=TRUE,22,IF(EXACT(M114,$A$24)=TRUE,23,IF(EXACT(M114,$A$25)=TRUE,24,IF(EXACT(M114,$A$26)=TRUE,25,IF(EXACT(M114,$A$27)=TRUE,26,IF(EXACT(M114,$A$28)=TRUE,27,IF(EXACT(M114,$A$29)=TRUE,28,IF(EXACT(M114,$A$30)=TRUE,29,IF(EXACT(M114,$A$31)=TRUE,30,IF(EXACT(M114,$A$32)=TRUE,31,IF(EXACT(M114,$A$33)=TRUE,32,IF(EXACT(M114,$A$34)=TRUE,33,IF(EXACT(M114,$A$35)=TRUE,34,IF(EXACT(M114,$A$36)=TRUE,35,IF(EXACT(M114,$A$37)=TRUE,36,IF(EXACT(M114,$A$38)=TRUE,37,IF(EXACT(M114,$A$39)=TRUE,38,IF(EXACT(M114,$A$40)=TRUE,39,IF(EXACT(M114,$A$41)=TRUE,40,IF(EXACT(M114,$A$42)=TRUE,41,IF(EXACT(M114,$A$43)=TRUE,42,IF(EXACT(M114,$A$44)=TRUE,43,IF(EXACT(M114,$A$45)=TRUE,44,IF(EXACT(M114,$A$46)=TRUE,45,IF(EXACT(M114,$A$47)=TRUE,46,IF(EXACT(M114,$A$48)=TRUE,47,IF(EXACT(M114,$A$49)=TRUE,48,IF(EXACT(M114,$A$50)=TRUE,49,IF(EXACT(M114,$A$51)=TRUE,50,IF(EXACT(M114,$A$52)=TRUE,51,IF(EXACT(M114,$A$53)=TRUE,52,IF(EXACT(M114,$A$54)=TRUE,53,IF(EXACT(M114,$A$55)=TRUE,54,IF(EXACT(M114,$A$56)=TRUE,55,IF(EXACT(M114,$A$57)=TRUE,56,IF(EXACT(M114,$A$58)=TRUE,57,IF(EXACT(M114,$A$59)=TRUE,58,IF(EXACT(M114,$A$60)=TRUE,59,IF(EXACT(M114,$A$61)=TRUE,60,IF(EXACT(M114,$A$62)=TRUE,61))))))))))))))))))))))))))))))))))))))))))))))))))))))))))))))*61^$L114</f>
        <v>43</v>
      </c>
      <c r="Y114" t="str" cm="1">
        <f t="array" ref="Y114">IF($F114="砲玉",MIN(($G114-Z:Z)^2+($H114-AA:AA)^2+($I114-AB:AB)^2)*X$8+MIN((($H$2-$H114)+AC:AC)^2+(($I$2-$I114)+AD:AD)^2)*X$10+1000*X$18,"")</f>
        <v/>
      </c>
      <c r="AF114" t="str" cm="1">
        <f t="array" ref="AF114">IF($F114="薙玉",MIN(($G114-AG:AG)^2+($H114-AH:AH)^2+($I114-AI:AI)^2)*AE$8+MIN((($H$2-$H114)+AJ:AJ)^2+(($I$2-$I114)+AK:AK)^2)*AE$10+1000*AE$18,"")</f>
        <v/>
      </c>
      <c r="AM114" t="str" cm="1">
        <f t="array" ref="AM114">IF($F114="壁玉",MIN(($G114-AN:AN)^2+($H114-AO:AO)^2+($I114-AP:AP)^2)*AL$8+MIN((($H$2-$H114)+AQ:AQ)^2+(($I$2-$I114)+AR:AR)^2)*AL$10+1000*AL$18,"")</f>
        <v/>
      </c>
      <c r="AT114" t="str" cm="1">
        <f t="array" ref="AT114">IF($F114="弩玉",MIN(($G114-AU:AU)^2+($H114-AV:AV)^2+($I114-AW:AW)^2)*AS$8+MIN((($H$2-$H114)+AX:AX)^2+(($I$2-$I114)+AY:AY)^2)*AS$10+1000*AS$18,"")</f>
        <v/>
      </c>
      <c r="BA114" t="str" cm="1">
        <f t="array" ref="BA114">IF($F114="ジェット",MIN(($G114-BB:BB)^2+($H114-BC:BC)^2+($I114-BD:BD)^2)*AZ$8+MIN((($H$2-$H114)+BE:BE)^2+(($I$2-$I114)+BF:BF)^2)*AZ$10+1000*AZ$18,"")</f>
        <v/>
      </c>
      <c r="BH114" t="str" cm="1">
        <f t="array" ref="BH114">IF($F114="導玉",MIN(($G114-BI:BI)^2+($H114-BJ:BJ)^2+($I114-BK:BK)^2)*BG$8+MIN((($H$2-$H114)+BL:BL)^2+(($I$2-$I114)+BM:BM)^2)*BG$10+1000*BG$18,"")</f>
        <v/>
      </c>
      <c r="BO114" t="str" cm="1">
        <f t="array" ref="BO114">IF($F114="木壁",MIN(($G114-BP:BP)^2+($H114-BQ:BQ)^2+($I114-BR:BR)^2)*BN$8+MIN((($H$2-$H114)+BS:BS)^2+(($I$2-$I114)+BT:BT)^2)*BN$10+1000*BN$18,"")</f>
        <v/>
      </c>
      <c r="BV114" t="str" cm="1">
        <f t="array" ref="BV114">IF($F114="遠壁",MIN(($G114-BW:BW)^2+($H114-BX:BX)^2+($I114-BY:BY)^2)*BU$8+MIN((($H$2-$H114)+BZ:BZ)^2+(($I$2-$I114)+CA:CA)^2)*BU$10+1000*BU$18,"")</f>
        <v/>
      </c>
      <c r="CC114" t="str" cm="1">
        <f t="array" ref="CC114">IF($F114="魔玉",MIN(($G114-CD:CD)^2+($H114-CE:CE)^2+($I114-CF:CF)^2)*CB$8+MIN((($H$2-$H114)+CG:CG)^2+(($I$2-$I114)+CH:CH)^2)*CB$10+1000*CB$18,"")</f>
        <v/>
      </c>
      <c r="CJ114" t="str" cm="1">
        <f t="array" ref="CJ114">IF($F114="核玉",MIN(($G114-CK:CK)^2+($H114-CL:CL)^2+($I114-CM:CM)^2)*CI$8+MIN((($H$2-$H114)+CN:CN)^2+(($I$2-$I114)+CO:CO)^2)*CI$10+1000*CI$18,"")</f>
        <v/>
      </c>
      <c r="CQ114" t="str" cm="1">
        <f t="array" ref="CQ114">IF($F114="癒玉",MIN(($G114-CR:CR)^2+($H114-CS:CS)^2+($I114-CT:CT)^2)*CP$8+MIN((($H$2-$H114)+CU:CU)^2+(($I$2-$I114)+CV:CV)^2)*CP$10+1000*CP$18,"")</f>
        <v/>
      </c>
      <c r="CX114" t="str" cm="1">
        <f t="array" ref="CX114">IF($F114="盾玉",MIN(($G114-CY:CY)^2+($H114-CZ:CZ)^2+($I114-DA:DA)^2)*CW$8+MIN((($H$2-$H114)+DB:DB)^2+(($I$2-$I114)+DC:DC)^2)*CW$10+1000*CW$18,"")</f>
        <v/>
      </c>
      <c r="DE114" t="str" cm="1">
        <f t="array" ref="DE114">IF($F114="射玉",MIN(($G114-DF:DF)^2+($H114-DG:DG)^2+($I114-DH:DH)^2)*DD$8+MIN((($H$2-$H114)+DI:DI)^2+(($I$2-$I114)+DJ:DJ)^2)*DD$10+1000*DD$18,"")</f>
        <v/>
      </c>
      <c r="DL114" t="str" cm="1">
        <f t="array" ref="DL114">IF($F114="近壁",MIN(($G114-DM:DM)^2+($H114-DN:DN)^2+($I114-DO:DO)^2)*DK$8+MIN((($H$2-$H114)+DP:DP)^2+(($I$2-$I114)+DQ:DQ)^2)*DK$10+1000*DK$18,"")</f>
        <v/>
      </c>
      <c r="DS114" t="str" cm="1">
        <f t="array" ref="DS114">IF($F114="忍玉",MIN(($G114-DT:DT)^2+($H114-DU:DU)^2+($I114-DV:DV)^2)*DR$8+MIN((($H$2-$H114)+DW:DW)^2+(($I$2-$I114)+DX:DX)^2)*DR$10+1000*DR$18,"")</f>
        <v/>
      </c>
      <c r="DZ114" t="str" cm="1">
        <f t="array" ref="DZ114">IF($F114="界玉",MIN(($G114-EA:EA)^2+($H114-EB:EB)^2+($I114-EC:EC)^2)*DY$8+MIN((($H$2-$H114)+ED:ED)^2+(($I$2-$I114)+EE:EE)^2)*DY$10+1000*DY$18,"")</f>
        <v/>
      </c>
      <c r="EG114" t="str" cm="1">
        <f t="array" ref="EG114">IF($F114="戦玉",MIN(($G114-EH:EH)^2+($H114-EI:EI)^2+($I114-EJ:EJ)^2)*EF$8+MIN((($H$2-$H114)+EK:EK)^2+(($I$2-$I114)+EL:EL)^2)*EF$10+1000*EF$18,"")</f>
        <v/>
      </c>
      <c r="EN114" t="str" cm="1">
        <f t="array" ref="EN114">IF($F114="弓玉",MIN(($G114-EO:EO)^2+($H114-EP:EP)^2+($I114-EQ:EQ)^2)*EM$8+MIN((($H$2-$H114)+ER:ER)^2+(($I$2-$I114)+ES:ES)^2)*EM$10+1000*EM$18,"")</f>
        <v/>
      </c>
      <c r="EU114" t="str" cm="1">
        <f t="array" ref="EU114">IF($F114="散玉",MIN(($G114-EV:EV)^2+($H114-EW:EW)^2+($I114-EX:EX)^2)*ET$8+MIN((($H$2-$H114)+EY:EY)^2+(($I$2-$I114)+EZ:EZ)^2)*ET$10+1000*ET$18,"")</f>
        <v/>
      </c>
      <c r="FB114" t="str" cm="1">
        <f t="array" ref="FB114">IF($F114="的玉",MIN(($G114-FC:FC)^2+($H114-FD:FD)^2+($I114-FE:FE)^2)*FA$8+MIN((($H$2-$H114)+FF:FF)^2+(($I$2-$I114)+FG:FG)^2)*FA$10+1000*FA$18,"")</f>
        <v/>
      </c>
      <c r="FI114" t="str" cm="1">
        <f t="array" ref="FI114">IF($F114="撃玉",MIN(($G114-FJ:FJ)^2+($H114-FK:FK)^2+($I114-FL:FL)^2)*FH$8+MIN((($H$2-$H114)+FM:FM)^2+(($I$2-$I114)+FN:FN)^2)*FH$10+1000*FH$18,"")</f>
        <v/>
      </c>
      <c r="FP114" t="str" cm="1">
        <f t="array" ref="FP114">IF($F114="槍玉",MIN(($G114-FQ:FQ)^2+($H114-FR:FR)^2+($I114-FS:FS)^2)*FO$8+MIN((($H$2-$H114)+FT:FT)^2+(($I$2-$I114)+FU:FU)^2)*FO$10+1000*FO$18,"")</f>
        <v/>
      </c>
      <c r="FW114" t="str" cm="1">
        <f t="array" ref="FW114">IF($F114="査玉",MIN(($G114-FX:FX)^2+($H114-FY:FY)^2+($I114-FZ:FZ)^2)*FV$8+MIN((($H$2-$H114)+GA:GA)^2+(($I$2-$I114)+GB:GB)^2)*FV$10+1000*FV$18,"")</f>
        <v/>
      </c>
      <c r="GD114" t="str" cm="1">
        <f t="array" ref="GD114">IF($F114="タゲ壁",MIN(($G114-GE:GE)^2+($H114-GF:GF)^2+($I114-GG:GG)^2)*GC$8+MIN((($H$2-$H114)+GH:GH)^2+(($I$2-$I114)+GI:GI)^2)*GC$10+1000*GC$18,"")</f>
        <v/>
      </c>
      <c r="GK114" t="str" cm="1">
        <f t="array" ref="GK114">IF($F114="迎玉",MIN(($G114-GL:GL)^2+($H114-GM:GM)^2+($I114-GN:GN)^2)*GJ$8+MIN((($H$2-$H114)+GO:GO)^2+(($I$2-$I114)+GP:GP)^2)*GJ$10+1000*GJ$18,"")</f>
        <v/>
      </c>
      <c r="GR114" t="str" cm="1">
        <f t="array" ref="GR114">IF($F114="紙壁",MIN(($G114-GS:GS)^2+($H114-GT:GT)^2+($I114-GU:GU)^2)*GQ$8+MIN((($H$2-$H114)+GV:GV)^2+(($I$2-$I114)+GW:GW)^2)*GQ$10+1000*GQ$18,"")</f>
        <v/>
      </c>
      <c r="GY114" t="str" cm="1">
        <f t="array" ref="GY114">IF($F114="聖玉",MIN(($G114-GZ:GZ)^2+($H114-HA:HA)^2+($I114-HB:HB)^2)*GX$8+MIN((($H$2-$H114)+HC:HC)^2+(($I$2-$I114)+HD:HD)^2)*GX$10+1000*GX$18,"")</f>
        <v/>
      </c>
      <c r="HF114" t="str" cm="1">
        <f t="array" ref="HF114">IF($F114="ターボ",MIN(($G114-HG:HG)^2+($H114-HH:HH)^2+($I114-HI:HI)^2)*HE$8+MIN((($H$2-$H114)+HJ:HJ)^2+(($I$2-$I114)+HK:HK)^2)*HE$10+10000,"")</f>
        <v/>
      </c>
      <c r="HM114" t="str" cm="1">
        <f t="array" ref="HM114">IF($F114="采玉",MIN(($G114-HN:HN)^2+($H114-HO:HO)^2+($I114-HP:HP)^2)*HL$8+MIN((($H$2-$H114)+HQ:HQ)^2+(($I$2-$I114)+HR:HR)^2)*HL$10+1000*HL$18,"")</f>
        <v/>
      </c>
      <c r="HT114" t="str" cm="1">
        <f t="array" ref="HT114">IF($F114="繕玉",MIN(($G114-HU:HU)^2+($H114-HV:HV)^2+($I114-HW:HW)^2)*HS$8+MIN((($H$2-$H114)+HX:HX)^2+(($I$2-$I114)+HY:HY)^2)*HS$10+1000*HS$18,"")</f>
        <v/>
      </c>
      <c r="IA114" t="str" cm="1">
        <f t="array" ref="IA114">IF($F114="贄玉",MIN(($G114-IB:IB)^2+($H114-IC:IC)^2+($I114-ID:ID)^2)*HZ$8+MIN((($H$2-$H114)+IE:IE)^2+(($I$2-$I114)+IF:IF)^2)*HZ$10+1000*HZ$18,"")</f>
        <v/>
      </c>
      <c r="IH114" t="str" cm="1">
        <f t="array" ref="IH114">IF($F114="弾玉",MIN(($G114-II:II)^2+($H114-IJ:IJ)^2+($I114-IK:IK)^2)*IG$8+MIN((($H$2-$H114)+IL:IL)^2+(($I$2-$I114)+IM:IM)^2)*IG$10+1000*IG$18,"")</f>
        <v/>
      </c>
      <c r="IO114" t="str" cm="1">
        <f t="array" ref="IO114">IF($F114="石壁",MIN(($G114-IP:IP)^2+($H114-IQ:IQ)^2+($I114-IR:IR)^2)*IN$8+MIN((($H$2-$H114)+IS:IS)^2+(($I$2-$I114)+IT:IT)^2)*IN$10+1000*IN$18,"")</f>
        <v/>
      </c>
    </row>
    <row r="115" spans="6:249" x14ac:dyDescent="0.55000000000000004">
      <c r="F115" s="1" t="b" cm="1">
        <f t="array" ref="F115">INDEX(N:N,ROW()*6-11)</f>
        <v>0</v>
      </c>
      <c r="G115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15" s="1">
        <f>ROUND((RIGHT((SUM(INDEX($N:$N,ROW()*6-10):INDEX($N:$N,ROW()*6-6))-16020),6)-RIGHT((SUM(INDEX($N:$N,ROW()*6-10):INDEX($N:$N,ROW()*6-6))-16020),3))/1000,3)</f>
        <v>-16.04</v>
      </c>
      <c r="I115" s="1">
        <f>ROUND((RIGHT((SUM(INDEX($N:$N,ROW()*6-10):INDEX($N:$N,ROW()*6-6))-16020),3)),3)</f>
        <v>20</v>
      </c>
      <c r="K115">
        <v>115</v>
      </c>
      <c r="L115">
        <f t="shared" si="3"/>
        <v>5</v>
      </c>
      <c r="M115" t="str">
        <f t="shared" si="2"/>
        <v>p</v>
      </c>
      <c r="N115" t="str">
        <f>IF(EXACT(M115,$A$1)=TRUE,"コア",IF(EXACT(M115,$A$2)=TRUE,"弓玉",IF(EXACT(M115,$A$3)=TRUE,"銃玉",IF(EXACT(M115,$A$4)=TRUE,"剣玉",IF(EXACT(M115,$A$5)=TRUE,"盾玉",IF(EXACT(M115,$A$6)=TRUE,"爆玉",IF(EXACT(M115,$A$7)=TRUE,"魔玉",IF(EXACT(M115,$A$8)=TRUE,"弩玉",IF(EXACT(M115,$A$9)=TRUE,"槍玉",IF(EXACT(M115,$A$10)=TRUE,"砲玉",IF(EXACT(M115,$A$11)=TRUE,"薙玉",IF(EXACT(M115,$A$12)=TRUE,"跳玉",IF(EXACT(M115,$A$13)=TRUE,"裂玉",IF(EXACT(M115,$A$14)=TRUE,"散玉",IF(EXACT(M115,$A$15)=TRUE,"狙玉",IF(EXACT(M115,$A$16)=TRUE,"浮玉",IF(EXACT(M115,$A$17)=TRUE,"導玉",IF(EXACT(M115,$A$18)=TRUE,"繕玉",IF(EXACT(M115,$A$19)=TRUE,"癒玉",IF(EXACT(M115,$A$20)=TRUE,"壁玉",IF(EXACT(M115,$A$21)=TRUE,"飛玉",IF(EXACT(M115,$A$22)=TRUE,"戦玉",IF(EXACT(M115,$A$23)=TRUE,"機玉",IF(EXACT(M115,$A$24)=TRUE,"変玉",IF(EXACT(M115,$A$25)=TRUE,"界玉",IF(EXACT(M115,$A$26)=TRUE,"木壁",IF(EXACT(M115,$A$27)=TRUE,"石壁",IF(EXACT(M115,$A$28)=TRUE,"紙壁",IF(EXACT(M115,$A$29)=TRUE,"鉄壁",IF(EXACT(M115,$A$30)=TRUE,"ジェット",IF(EXACT(M115,$A$31)=TRUE,"ターボ",IF(EXACT(M115,$A$32)=TRUE,"骨玉",IF(EXACT(M115,$A$33)=TRUE,"撃玉",IF(EXACT(M115,$A$34)=TRUE,"弾玉",IF(EXACT(M115,$A$35)=TRUE,"聖玉",IF(EXACT(M115,$A$36)=TRUE,"忍玉",IF(EXACT(M115,$A$37)=TRUE,"障玉",IF(EXACT(M115,$A$38)=TRUE,"花玉",IF(EXACT(M115,$A$39)=TRUE,"反玉",IF(EXACT(M115,$A$40)=TRUE,"押玉",IF(EXACT(M115,$A$41)=TRUE,"迎玉",IF(EXACT(M115,$A$42)=TRUE,"贄玉",IF(EXACT(M115,$A$43)=TRUE,"的玉",IF(EXACT(M115,$A$44)=TRUE,"墜玉",IF(EXACT(M115,$A$45)=TRUE,"箱玉",IF(EXACT(M115,$A$46)=TRUE,"闇玉",IF(EXACT(M115,$A$47)=TRUE,"旋玉",IF(EXACT(M115,$A$48)=TRUE,"采玉",IF(EXACT(M115,$A$49)=TRUE,"騎玉",IF(EXACT(M115,$A$50)=TRUE,"核玉",IF(EXACT(M115,$A$51)=TRUE,"射玉",IF(EXACT(M115,$A$52)=TRUE,"星玉",IF(EXACT(M115,$A$53)=TRUE,"梱玉",IF(EXACT(M115,$A$54)=TRUE,"貫玉",IF(EXACT(M115,$A$55)=TRUE,"査玉",IF(EXACT(M115,$A$56)=TRUE,"近壁",IF(EXACT(M115,$A$57)=TRUE,"遠壁",IF(EXACT(M115,$A$58)=TRUE,"広壁",IF(EXACT(M115,$A$59)=TRUE,"狭壁",IF(EXACT(M115,$A$60)=TRUE,"タゲ壁",IF(EXACT(M115,$A$61)=TRUE,"エレ壁")))))))))))))))))))))))))))))))))))))))))))))))))))))))))))))</f>
        <v>木壁</v>
      </c>
      <c r="Y115" t="str" cm="1">
        <f t="array" ref="Y115">IF($F115="砲玉",MIN(($G115-Z:Z)^2+($H115-AA:AA)^2+($I115-AB:AB)^2)*X$8+MIN((($H$2-$H115)+AC:AC)^2+(($I$2-$I115)+AD:AD)^2)*X$10+1000*X$18,"")</f>
        <v/>
      </c>
      <c r="AF115" t="str" cm="1">
        <f t="array" ref="AF115">IF($F115="薙玉",MIN(($G115-AG:AG)^2+($H115-AH:AH)^2+($I115-AI:AI)^2)*AE$8+MIN((($H$2-$H115)+AJ:AJ)^2+(($I$2-$I115)+AK:AK)^2)*AE$10+1000*AE$18,"")</f>
        <v/>
      </c>
      <c r="AM115" t="str" cm="1">
        <f t="array" ref="AM115">IF($F115="壁玉",MIN(($G115-AN:AN)^2+($H115-AO:AO)^2+($I115-AP:AP)^2)*AL$8+MIN((($H$2-$H115)+AQ:AQ)^2+(($I$2-$I115)+AR:AR)^2)*AL$10+1000*AL$18,"")</f>
        <v/>
      </c>
      <c r="AT115" t="str" cm="1">
        <f t="array" ref="AT115">IF($F115="弩玉",MIN(($G115-AU:AU)^2+($H115-AV:AV)^2+($I115-AW:AW)^2)*AS$8+MIN((($H$2-$H115)+AX:AX)^2+(($I$2-$I115)+AY:AY)^2)*AS$10+1000*AS$18,"")</f>
        <v/>
      </c>
      <c r="BA115" t="str" cm="1">
        <f t="array" ref="BA115">IF($F115="ジェット",MIN(($G115-BB:BB)^2+($H115-BC:BC)^2+($I115-BD:BD)^2)*AZ$8+MIN((($H$2-$H115)+BE:BE)^2+(($I$2-$I115)+BF:BF)^2)*AZ$10+1000*AZ$18,"")</f>
        <v/>
      </c>
      <c r="BH115" t="str" cm="1">
        <f t="array" ref="BH115">IF($F115="導玉",MIN(($G115-BI:BI)^2+($H115-BJ:BJ)^2+($I115-BK:BK)^2)*BG$8+MIN((($H$2-$H115)+BL:BL)^2+(($I$2-$I115)+BM:BM)^2)*BG$10+1000*BG$18,"")</f>
        <v/>
      </c>
      <c r="BO115" t="str" cm="1">
        <f t="array" ref="BO115">IF($F115="木壁",MIN(($G115-BP:BP)^2+($H115-BQ:BQ)^2+($I115-BR:BR)^2)*BN$8+MIN((($H$2-$H115)+BS:BS)^2+(($I$2-$I115)+BT:BT)^2)*BN$10+1000*BN$18,"")</f>
        <v/>
      </c>
      <c r="BV115" t="str" cm="1">
        <f t="array" ref="BV115">IF($F115="遠壁",MIN(($G115-BW:BW)^2+($H115-BX:BX)^2+($I115-BY:BY)^2)*BU$8+MIN((($H$2-$H115)+BZ:BZ)^2+(($I$2-$I115)+CA:CA)^2)*BU$10+1000*BU$18,"")</f>
        <v/>
      </c>
      <c r="CC115" t="str" cm="1">
        <f t="array" ref="CC115">IF($F115="魔玉",MIN(($G115-CD:CD)^2+($H115-CE:CE)^2+($I115-CF:CF)^2)*CB$8+MIN((($H$2-$H115)+CG:CG)^2+(($I$2-$I115)+CH:CH)^2)*CB$10+1000*CB$18,"")</f>
        <v/>
      </c>
      <c r="CJ115" t="str" cm="1">
        <f t="array" ref="CJ115">IF($F115="核玉",MIN(($G115-CK:CK)^2+($H115-CL:CL)^2+($I115-CM:CM)^2)*CI$8+MIN((($H$2-$H115)+CN:CN)^2+(($I$2-$I115)+CO:CO)^2)*CI$10+1000*CI$18,"")</f>
        <v/>
      </c>
      <c r="CQ115" t="str" cm="1">
        <f t="array" ref="CQ115">IF($F115="癒玉",MIN(($G115-CR:CR)^2+($H115-CS:CS)^2+($I115-CT:CT)^2)*CP$8+MIN((($H$2-$H115)+CU:CU)^2+(($I$2-$I115)+CV:CV)^2)*CP$10+1000*CP$18,"")</f>
        <v/>
      </c>
      <c r="CX115" t="str" cm="1">
        <f t="array" ref="CX115">IF($F115="盾玉",MIN(($G115-CY:CY)^2+($H115-CZ:CZ)^2+($I115-DA:DA)^2)*CW$8+MIN((($H$2-$H115)+DB:DB)^2+(($I$2-$I115)+DC:DC)^2)*CW$10+1000*CW$18,"")</f>
        <v/>
      </c>
      <c r="DE115" t="str" cm="1">
        <f t="array" ref="DE115">IF($F115="射玉",MIN(($G115-DF:DF)^2+($H115-DG:DG)^2+($I115-DH:DH)^2)*DD$8+MIN((($H$2-$H115)+DI:DI)^2+(($I$2-$I115)+DJ:DJ)^2)*DD$10+1000*DD$18,"")</f>
        <v/>
      </c>
      <c r="DL115" t="str" cm="1">
        <f t="array" ref="DL115">IF($F115="近壁",MIN(($G115-DM:DM)^2+($H115-DN:DN)^2+($I115-DO:DO)^2)*DK$8+MIN((($H$2-$H115)+DP:DP)^2+(($I$2-$I115)+DQ:DQ)^2)*DK$10+1000*DK$18,"")</f>
        <v/>
      </c>
      <c r="DS115" t="str" cm="1">
        <f t="array" ref="DS115">IF($F115="忍玉",MIN(($G115-DT:DT)^2+($H115-DU:DU)^2+($I115-DV:DV)^2)*DR$8+MIN((($H$2-$H115)+DW:DW)^2+(($I$2-$I115)+DX:DX)^2)*DR$10+1000*DR$18,"")</f>
        <v/>
      </c>
      <c r="DZ115" t="str" cm="1">
        <f t="array" ref="DZ115">IF($F115="界玉",MIN(($G115-EA:EA)^2+($H115-EB:EB)^2+($I115-EC:EC)^2)*DY$8+MIN((($H$2-$H115)+ED:ED)^2+(($I$2-$I115)+EE:EE)^2)*DY$10+1000*DY$18,"")</f>
        <v/>
      </c>
      <c r="EG115" t="str" cm="1">
        <f t="array" ref="EG115">IF($F115="戦玉",MIN(($G115-EH:EH)^2+($H115-EI:EI)^2+($I115-EJ:EJ)^2)*EF$8+MIN((($H$2-$H115)+EK:EK)^2+(($I$2-$I115)+EL:EL)^2)*EF$10+1000*EF$18,"")</f>
        <v/>
      </c>
      <c r="EN115" t="str" cm="1">
        <f t="array" ref="EN115">IF($F115="弓玉",MIN(($G115-EO:EO)^2+($H115-EP:EP)^2+($I115-EQ:EQ)^2)*EM$8+MIN((($H$2-$H115)+ER:ER)^2+(($I$2-$I115)+ES:ES)^2)*EM$10+1000*EM$18,"")</f>
        <v/>
      </c>
      <c r="EU115" t="str" cm="1">
        <f t="array" ref="EU115">IF($F115="散玉",MIN(($G115-EV:EV)^2+($H115-EW:EW)^2+($I115-EX:EX)^2)*ET$8+MIN((($H$2-$H115)+EY:EY)^2+(($I$2-$I115)+EZ:EZ)^2)*ET$10+1000*ET$18,"")</f>
        <v/>
      </c>
      <c r="FB115" t="str" cm="1">
        <f t="array" ref="FB115">IF($F115="的玉",MIN(($G115-FC:FC)^2+($H115-FD:FD)^2+($I115-FE:FE)^2)*FA$8+MIN((($H$2-$H115)+FF:FF)^2+(($I$2-$I115)+FG:FG)^2)*FA$10+1000*FA$18,"")</f>
        <v/>
      </c>
      <c r="FI115" t="str" cm="1">
        <f t="array" ref="FI115">IF($F115="撃玉",MIN(($G115-FJ:FJ)^2+($H115-FK:FK)^2+($I115-FL:FL)^2)*FH$8+MIN((($H$2-$H115)+FM:FM)^2+(($I$2-$I115)+FN:FN)^2)*FH$10+1000*FH$18,"")</f>
        <v/>
      </c>
      <c r="FP115" t="str" cm="1">
        <f t="array" ref="FP115">IF($F115="槍玉",MIN(($G115-FQ:FQ)^2+($H115-FR:FR)^2+($I115-FS:FS)^2)*FO$8+MIN((($H$2-$H115)+FT:FT)^2+(($I$2-$I115)+FU:FU)^2)*FO$10+1000*FO$18,"")</f>
        <v/>
      </c>
      <c r="FW115" t="str" cm="1">
        <f t="array" ref="FW115">IF($F115="査玉",MIN(($G115-FX:FX)^2+($H115-FY:FY)^2+($I115-FZ:FZ)^2)*FV$8+MIN((($H$2-$H115)+GA:GA)^2+(($I$2-$I115)+GB:GB)^2)*FV$10+1000*FV$18,"")</f>
        <v/>
      </c>
      <c r="GD115" t="str" cm="1">
        <f t="array" ref="GD115">IF($F115="タゲ壁",MIN(($G115-GE:GE)^2+($H115-GF:GF)^2+($I115-GG:GG)^2)*GC$8+MIN((($H$2-$H115)+GH:GH)^2+(($I$2-$I115)+GI:GI)^2)*GC$10+1000*GC$18,"")</f>
        <v/>
      </c>
      <c r="GK115" t="str" cm="1">
        <f t="array" ref="GK115">IF($F115="迎玉",MIN(($G115-GL:GL)^2+($H115-GM:GM)^2+($I115-GN:GN)^2)*GJ$8+MIN((($H$2-$H115)+GO:GO)^2+(($I$2-$I115)+GP:GP)^2)*GJ$10+1000*GJ$18,"")</f>
        <v/>
      </c>
      <c r="GR115" t="str" cm="1">
        <f t="array" ref="GR115">IF($F115="紙壁",MIN(($G115-GS:GS)^2+($H115-GT:GT)^2+($I115-GU:GU)^2)*GQ$8+MIN((($H$2-$H115)+GV:GV)^2+(($I$2-$I115)+GW:GW)^2)*GQ$10+1000*GQ$18,"")</f>
        <v/>
      </c>
      <c r="GY115" t="str" cm="1">
        <f t="array" ref="GY115">IF($F115="聖玉",MIN(($G115-GZ:GZ)^2+($H115-HA:HA)^2+($I115-HB:HB)^2)*GX$8+MIN((($H$2-$H115)+HC:HC)^2+(($I$2-$I115)+HD:HD)^2)*GX$10+1000*GX$18,"")</f>
        <v/>
      </c>
      <c r="HF115" t="str" cm="1">
        <f t="array" ref="HF115">IF($F115="ターボ",MIN(($G115-HG:HG)^2+($H115-HH:HH)^2+($I115-HI:HI)^2)*HE$8+MIN((($H$2-$H115)+HJ:HJ)^2+(($I$2-$I115)+HK:HK)^2)*HE$10+10000,"")</f>
        <v/>
      </c>
      <c r="HM115" t="str" cm="1">
        <f t="array" ref="HM115">IF($F115="采玉",MIN(($G115-HN:HN)^2+($H115-HO:HO)^2+($I115-HP:HP)^2)*HL$8+MIN((($H$2-$H115)+HQ:HQ)^2+(($I$2-$I115)+HR:HR)^2)*HL$10+1000*HL$18,"")</f>
        <v/>
      </c>
      <c r="HT115" t="str" cm="1">
        <f t="array" ref="HT115">IF($F115="繕玉",MIN(($G115-HU:HU)^2+($H115-HV:HV)^2+($I115-HW:HW)^2)*HS$8+MIN((($H$2-$H115)+HX:HX)^2+(($I$2-$I115)+HY:HY)^2)*HS$10+1000*HS$18,"")</f>
        <v/>
      </c>
      <c r="IA115" t="str" cm="1">
        <f t="array" ref="IA115">IF($F115="贄玉",MIN(($G115-IB:IB)^2+($H115-IC:IC)^2+($I115-ID:ID)^2)*HZ$8+MIN((($H$2-$H115)+IE:IE)^2+(($I$2-$I115)+IF:IF)^2)*HZ$10+1000*HZ$18,"")</f>
        <v/>
      </c>
      <c r="IH115" t="str" cm="1">
        <f t="array" ref="IH115">IF($F115="弾玉",MIN(($G115-II:II)^2+($H115-IJ:IJ)^2+($I115-IK:IK)^2)*IG$8+MIN((($H$2-$H115)+IL:IL)^2+(($I$2-$I115)+IM:IM)^2)*IG$10+1000*IG$18,"")</f>
        <v/>
      </c>
      <c r="IO115" t="str" cm="1">
        <f t="array" ref="IO115">IF($F115="石壁",MIN(($G115-IP:IP)^2+($H115-IQ:IQ)^2+($I115-IR:IR)^2)*IN$8+MIN((($H$2-$H115)+IS:IS)^2+(($I$2-$I115)+IT:IT)^2)*IN$10+1000*IN$18,"")</f>
        <v/>
      </c>
    </row>
    <row r="116" spans="6:249" x14ac:dyDescent="0.55000000000000004">
      <c r="F116" s="1" t="b" cm="1">
        <f t="array" ref="F116">INDEX(N:N,ROW()*6-11)</f>
        <v>0</v>
      </c>
      <c r="G116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16" s="1">
        <f>ROUND((RIGHT((SUM(INDEX($N:$N,ROW()*6-10):INDEX($N:$N,ROW()*6-6))-16020),6)-RIGHT((SUM(INDEX($N:$N,ROW()*6-10):INDEX($N:$N,ROW()*6-6))-16020),3))/1000,3)</f>
        <v>-16.04</v>
      </c>
      <c r="I116" s="1">
        <f>ROUND((RIGHT((SUM(INDEX($N:$N,ROW()*6-10):INDEX($N:$N,ROW()*6-6))-16020),3)),3)</f>
        <v>20</v>
      </c>
      <c r="K116">
        <v>116</v>
      </c>
      <c r="L116">
        <f t="shared" si="3"/>
        <v>4</v>
      </c>
      <c r="M116" t="str">
        <f t="shared" si="2"/>
        <v>0</v>
      </c>
      <c r="N116">
        <f>IF(EXACT(M116,$A$1)=TRUE,0,IF(EXACT(M116,$A$2)=TRUE,1,IF(EXACT(M116,$A$3)=TRUE,2,IF(EXACT(M116,$A$4)=TRUE,3,IF(EXACT(M116,$A$5)=TRUE,4,IF(EXACT(M116,$A$6)=TRUE,5,IF(EXACT(M116,$A$7)=TRUE,6,IF(EXACT(M116,$A$8)=TRUE,7,IF(EXACT(M116,$A$9)=TRUE,8,IF(EXACT(M116,$A$10)=TRUE,9,IF(EXACT(M116,$A$11)=TRUE,10,IF(EXACT(M116,$A$12)=TRUE,11,IF(EXACT(M116,$A$13)=TRUE,12,IF(EXACT(M116,$A$14)=TRUE,13,IF(EXACT(M116,$A$15)=TRUE,14,IF(EXACT(M116,$A$16)=TRUE,15,IF(EXACT(M116,$A$17)=TRUE,16,IF(EXACT(M116,$A$18)=TRUE,17,IF(EXACT(M116,$A$19)=TRUE,18,IF(EXACT(M116,$A$20)=TRUE,19,IF(EXACT(M116,$A$21)=TRUE,20,IF(EXACT(M116,$A$22)=TRUE,21,IF(EXACT(M116,$A$23)=TRUE,22,IF(EXACT(M116,$A$24)=TRUE,23,IF(EXACT(M116,$A$25)=TRUE,24,IF(EXACT(M116,$A$26)=TRUE,25,IF(EXACT(M116,$A$27)=TRUE,26,IF(EXACT(M116,$A$28)=TRUE,27,IF(EXACT(M116,$A$29)=TRUE,28,IF(EXACT(M116,$A$30)=TRUE,29,IF(EXACT(M116,$A$31)=TRUE,30,IF(EXACT(M116,$A$32)=TRUE,31,IF(EXACT(M116,$A$33)=TRUE,32,IF(EXACT(M116,$A$34)=TRUE,33,IF(EXACT(M116,$A$35)=TRUE,34,IF(EXACT(M116,$A$36)=TRUE,35,IF(EXACT(M116,$A$37)=TRUE,36,IF(EXACT(M116,$A$38)=TRUE,37,IF(EXACT(M116,$A$39)=TRUE,38,IF(EXACT(M116,$A$40)=TRUE,39,IF(EXACT(M116,$A$41)=TRUE,40,IF(EXACT(M116,$A$42)=TRUE,41,IF(EXACT(M116,$A$43)=TRUE,42,IF(EXACT(M116,$A$44)=TRUE,43,IF(EXACT(M116,$A$45)=TRUE,44,IF(EXACT(M116,$A$46)=TRUE,45,IF(EXACT(M116,$A$47)=TRUE,46,IF(EXACT(M116,$A$48)=TRUE,47,IF(EXACT(M116,$A$49)=TRUE,48,IF(EXACT(M116,$A$50)=TRUE,49,IF(EXACT(M116,$A$51)=TRUE,50,IF(EXACT(M116,$A$52)=TRUE,51,IF(EXACT(M116,$A$53)=TRUE,52,IF(EXACT(M116,$A$54)=TRUE,53,IF(EXACT(M116,$A$55)=TRUE,54,IF(EXACT(M116,$A$56)=TRUE,55,IF(EXACT(M116,$A$57)=TRUE,56,IF(EXACT(M116,$A$58)=TRUE,57,IF(EXACT(M116,$A$59)=TRUE,58,IF(EXACT(M116,$A$60)=TRUE,59,IF(EXACT(M116,$A$61)=TRUE,60,IF(EXACT(M116,$A$62)=TRUE,61))))))))))))))))))))))))))))))))))))))))))))))))))))))))))))))*61^$L116</f>
        <v>0</v>
      </c>
      <c r="Y116" t="str" cm="1">
        <f t="array" ref="Y116">IF($F116="砲玉",MIN(($G116-Z:Z)^2+($H116-AA:AA)^2+($I116-AB:AB)^2)*X$8+MIN((($H$2-$H116)+AC:AC)^2+(($I$2-$I116)+AD:AD)^2)*X$10+1000*X$18,"")</f>
        <v/>
      </c>
      <c r="AF116" t="str" cm="1">
        <f t="array" ref="AF116">IF($F116="薙玉",MIN(($G116-AG:AG)^2+($H116-AH:AH)^2+($I116-AI:AI)^2)*AE$8+MIN((($H$2-$H116)+AJ:AJ)^2+(($I$2-$I116)+AK:AK)^2)*AE$10+1000*AE$18,"")</f>
        <v/>
      </c>
      <c r="AM116" t="str" cm="1">
        <f t="array" ref="AM116">IF($F116="壁玉",MIN(($G116-AN:AN)^2+($H116-AO:AO)^2+($I116-AP:AP)^2)*AL$8+MIN((($H$2-$H116)+AQ:AQ)^2+(($I$2-$I116)+AR:AR)^2)*AL$10+1000*AL$18,"")</f>
        <v/>
      </c>
      <c r="AT116" t="str" cm="1">
        <f t="array" ref="AT116">IF($F116="弩玉",MIN(($G116-AU:AU)^2+($H116-AV:AV)^2+($I116-AW:AW)^2)*AS$8+MIN((($H$2-$H116)+AX:AX)^2+(($I$2-$I116)+AY:AY)^2)*AS$10+1000*AS$18,"")</f>
        <v/>
      </c>
      <c r="BA116" t="str" cm="1">
        <f t="array" ref="BA116">IF($F116="ジェット",MIN(($G116-BB:BB)^2+($H116-BC:BC)^2+($I116-BD:BD)^2)*AZ$8+MIN((($H$2-$H116)+BE:BE)^2+(($I$2-$I116)+BF:BF)^2)*AZ$10+1000*AZ$18,"")</f>
        <v/>
      </c>
      <c r="BH116" t="str" cm="1">
        <f t="array" ref="BH116">IF($F116="導玉",MIN(($G116-BI:BI)^2+($H116-BJ:BJ)^2+($I116-BK:BK)^2)*BG$8+MIN((($H$2-$H116)+BL:BL)^2+(($I$2-$I116)+BM:BM)^2)*BG$10+1000*BG$18,"")</f>
        <v/>
      </c>
      <c r="BO116" t="str" cm="1">
        <f t="array" ref="BO116">IF($F116="木壁",MIN(($G116-BP:BP)^2+($H116-BQ:BQ)^2+($I116-BR:BR)^2)*BN$8+MIN((($H$2-$H116)+BS:BS)^2+(($I$2-$I116)+BT:BT)^2)*BN$10+1000*BN$18,"")</f>
        <v/>
      </c>
      <c r="BV116" t="str" cm="1">
        <f t="array" ref="BV116">IF($F116="遠壁",MIN(($G116-BW:BW)^2+($H116-BX:BX)^2+($I116-BY:BY)^2)*BU$8+MIN((($H$2-$H116)+BZ:BZ)^2+(($I$2-$I116)+CA:CA)^2)*BU$10+1000*BU$18,"")</f>
        <v/>
      </c>
      <c r="CC116" t="str" cm="1">
        <f t="array" ref="CC116">IF($F116="魔玉",MIN(($G116-CD:CD)^2+($H116-CE:CE)^2+($I116-CF:CF)^2)*CB$8+MIN((($H$2-$H116)+CG:CG)^2+(($I$2-$I116)+CH:CH)^2)*CB$10+1000*CB$18,"")</f>
        <v/>
      </c>
      <c r="CJ116" t="str" cm="1">
        <f t="array" ref="CJ116">IF($F116="核玉",MIN(($G116-CK:CK)^2+($H116-CL:CL)^2+($I116-CM:CM)^2)*CI$8+MIN((($H$2-$H116)+CN:CN)^2+(($I$2-$I116)+CO:CO)^2)*CI$10+1000*CI$18,"")</f>
        <v/>
      </c>
      <c r="CQ116" t="str" cm="1">
        <f t="array" ref="CQ116">IF($F116="癒玉",MIN(($G116-CR:CR)^2+($H116-CS:CS)^2+($I116-CT:CT)^2)*CP$8+MIN((($H$2-$H116)+CU:CU)^2+(($I$2-$I116)+CV:CV)^2)*CP$10+1000*CP$18,"")</f>
        <v/>
      </c>
      <c r="CX116" t="str" cm="1">
        <f t="array" ref="CX116">IF($F116="盾玉",MIN(($G116-CY:CY)^2+($H116-CZ:CZ)^2+($I116-DA:DA)^2)*CW$8+MIN((($H$2-$H116)+DB:DB)^2+(($I$2-$I116)+DC:DC)^2)*CW$10+1000*CW$18,"")</f>
        <v/>
      </c>
      <c r="DE116" t="str" cm="1">
        <f t="array" ref="DE116">IF($F116="射玉",MIN(($G116-DF:DF)^2+($H116-DG:DG)^2+($I116-DH:DH)^2)*DD$8+MIN((($H$2-$H116)+DI:DI)^2+(($I$2-$I116)+DJ:DJ)^2)*DD$10+1000*DD$18,"")</f>
        <v/>
      </c>
      <c r="DL116" t="str" cm="1">
        <f t="array" ref="DL116">IF($F116="近壁",MIN(($G116-DM:DM)^2+($H116-DN:DN)^2+($I116-DO:DO)^2)*DK$8+MIN((($H$2-$H116)+DP:DP)^2+(($I$2-$I116)+DQ:DQ)^2)*DK$10+1000*DK$18,"")</f>
        <v/>
      </c>
      <c r="DS116" t="str" cm="1">
        <f t="array" ref="DS116">IF($F116="忍玉",MIN(($G116-DT:DT)^2+($H116-DU:DU)^2+($I116-DV:DV)^2)*DR$8+MIN((($H$2-$H116)+DW:DW)^2+(($I$2-$I116)+DX:DX)^2)*DR$10+1000*DR$18,"")</f>
        <v/>
      </c>
      <c r="DZ116" t="str" cm="1">
        <f t="array" ref="DZ116">IF($F116="界玉",MIN(($G116-EA:EA)^2+($H116-EB:EB)^2+($I116-EC:EC)^2)*DY$8+MIN((($H$2-$H116)+ED:ED)^2+(($I$2-$I116)+EE:EE)^2)*DY$10+1000*DY$18,"")</f>
        <v/>
      </c>
      <c r="EG116" t="str" cm="1">
        <f t="array" ref="EG116">IF($F116="戦玉",MIN(($G116-EH:EH)^2+($H116-EI:EI)^2+($I116-EJ:EJ)^2)*EF$8+MIN((($H$2-$H116)+EK:EK)^2+(($I$2-$I116)+EL:EL)^2)*EF$10+1000*EF$18,"")</f>
        <v/>
      </c>
      <c r="EN116" t="str" cm="1">
        <f t="array" ref="EN116">IF($F116="弓玉",MIN(($G116-EO:EO)^2+($H116-EP:EP)^2+($I116-EQ:EQ)^2)*EM$8+MIN((($H$2-$H116)+ER:ER)^2+(($I$2-$I116)+ES:ES)^2)*EM$10+1000*EM$18,"")</f>
        <v/>
      </c>
      <c r="EU116" t="str" cm="1">
        <f t="array" ref="EU116">IF($F116="散玉",MIN(($G116-EV:EV)^2+($H116-EW:EW)^2+($I116-EX:EX)^2)*ET$8+MIN((($H$2-$H116)+EY:EY)^2+(($I$2-$I116)+EZ:EZ)^2)*ET$10+1000*ET$18,"")</f>
        <v/>
      </c>
      <c r="FB116" t="str" cm="1">
        <f t="array" ref="FB116">IF($F116="的玉",MIN(($G116-FC:FC)^2+($H116-FD:FD)^2+($I116-FE:FE)^2)*FA$8+MIN((($H$2-$H116)+FF:FF)^2+(($I$2-$I116)+FG:FG)^2)*FA$10+1000*FA$18,"")</f>
        <v/>
      </c>
      <c r="FI116" t="str" cm="1">
        <f t="array" ref="FI116">IF($F116="撃玉",MIN(($G116-FJ:FJ)^2+($H116-FK:FK)^2+($I116-FL:FL)^2)*FH$8+MIN((($H$2-$H116)+FM:FM)^2+(($I$2-$I116)+FN:FN)^2)*FH$10+1000*FH$18,"")</f>
        <v/>
      </c>
      <c r="FP116" t="str" cm="1">
        <f t="array" ref="FP116">IF($F116="槍玉",MIN(($G116-FQ:FQ)^2+($H116-FR:FR)^2+($I116-FS:FS)^2)*FO$8+MIN((($H$2-$H116)+FT:FT)^2+(($I$2-$I116)+FU:FU)^2)*FO$10+1000*FO$18,"")</f>
        <v/>
      </c>
      <c r="FW116" t="str" cm="1">
        <f t="array" ref="FW116">IF($F116="査玉",MIN(($G116-FX:FX)^2+($H116-FY:FY)^2+($I116-FZ:FZ)^2)*FV$8+MIN((($H$2-$H116)+GA:GA)^2+(($I$2-$I116)+GB:GB)^2)*FV$10+1000*FV$18,"")</f>
        <v/>
      </c>
      <c r="GD116" t="str" cm="1">
        <f t="array" ref="GD116">IF($F116="タゲ壁",MIN(($G116-GE:GE)^2+($H116-GF:GF)^2+($I116-GG:GG)^2)*GC$8+MIN((($H$2-$H116)+GH:GH)^2+(($I$2-$I116)+GI:GI)^2)*GC$10+1000*GC$18,"")</f>
        <v/>
      </c>
      <c r="GK116" t="str" cm="1">
        <f t="array" ref="GK116">IF($F116="迎玉",MIN(($G116-GL:GL)^2+($H116-GM:GM)^2+($I116-GN:GN)^2)*GJ$8+MIN((($H$2-$H116)+GO:GO)^2+(($I$2-$I116)+GP:GP)^2)*GJ$10+1000*GJ$18,"")</f>
        <v/>
      </c>
      <c r="GR116" t="str" cm="1">
        <f t="array" ref="GR116">IF($F116="紙壁",MIN(($G116-GS:GS)^2+($H116-GT:GT)^2+($I116-GU:GU)^2)*GQ$8+MIN((($H$2-$H116)+GV:GV)^2+(($I$2-$I116)+GW:GW)^2)*GQ$10+1000*GQ$18,"")</f>
        <v/>
      </c>
      <c r="GY116" t="str" cm="1">
        <f t="array" ref="GY116">IF($F116="聖玉",MIN(($G116-GZ:GZ)^2+($H116-HA:HA)^2+($I116-HB:HB)^2)*GX$8+MIN((($H$2-$H116)+HC:HC)^2+(($I$2-$I116)+HD:HD)^2)*GX$10+1000*GX$18,"")</f>
        <v/>
      </c>
      <c r="HF116" t="str" cm="1">
        <f t="array" ref="HF116">IF($F116="ターボ",MIN(($G116-HG:HG)^2+($H116-HH:HH)^2+($I116-HI:HI)^2)*HE$8+MIN((($H$2-$H116)+HJ:HJ)^2+(($I$2-$I116)+HK:HK)^2)*HE$10+10000,"")</f>
        <v/>
      </c>
      <c r="HM116" t="str" cm="1">
        <f t="array" ref="HM116">IF($F116="采玉",MIN(($G116-HN:HN)^2+($H116-HO:HO)^2+($I116-HP:HP)^2)*HL$8+MIN((($H$2-$H116)+HQ:HQ)^2+(($I$2-$I116)+HR:HR)^2)*HL$10+1000*HL$18,"")</f>
        <v/>
      </c>
      <c r="HT116" t="str" cm="1">
        <f t="array" ref="HT116">IF($F116="繕玉",MIN(($G116-HU:HU)^2+($H116-HV:HV)^2+($I116-HW:HW)^2)*HS$8+MIN((($H$2-$H116)+HX:HX)^2+(($I$2-$I116)+HY:HY)^2)*HS$10+1000*HS$18,"")</f>
        <v/>
      </c>
      <c r="IA116" t="str" cm="1">
        <f t="array" ref="IA116">IF($F116="贄玉",MIN(($G116-IB:IB)^2+($H116-IC:IC)^2+($I116-ID:ID)^2)*HZ$8+MIN((($H$2-$H116)+IE:IE)^2+(($I$2-$I116)+IF:IF)^2)*HZ$10+1000*HZ$18,"")</f>
        <v/>
      </c>
      <c r="IH116" t="str" cm="1">
        <f t="array" ref="IH116">IF($F116="弾玉",MIN(($G116-II:II)^2+($H116-IJ:IJ)^2+($I116-IK:IK)^2)*IG$8+MIN((($H$2-$H116)+IL:IL)^2+(($I$2-$I116)+IM:IM)^2)*IG$10+1000*IG$18,"")</f>
        <v/>
      </c>
      <c r="IO116" t="str" cm="1">
        <f t="array" ref="IO116">IF($F116="石壁",MIN(($G116-IP:IP)^2+($H116-IQ:IQ)^2+($I116-IR:IR)^2)*IN$8+MIN((($H$2-$H116)+IS:IS)^2+(($I$2-$I116)+IT:IT)^2)*IN$10+1000*IN$18,"")</f>
        <v/>
      </c>
    </row>
    <row r="117" spans="6:249" x14ac:dyDescent="0.55000000000000004">
      <c r="F117" s="1" t="b" cm="1">
        <f t="array" ref="F117">INDEX(N:N,ROW()*6-11)</f>
        <v>0</v>
      </c>
      <c r="G117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17" s="1">
        <f>ROUND((RIGHT((SUM(INDEX($N:$N,ROW()*6-10):INDEX($N:$N,ROW()*6-6))-16020),6)-RIGHT((SUM(INDEX($N:$N,ROW()*6-10):INDEX($N:$N,ROW()*6-6))-16020),3))/1000,3)</f>
        <v>-16.04</v>
      </c>
      <c r="I117" s="1">
        <f>ROUND((RIGHT((SUM(INDEX($N:$N,ROW()*6-10):INDEX($N:$N,ROW()*6-6))-16020),3)),3)</f>
        <v>20</v>
      </c>
      <c r="K117">
        <v>117</v>
      </c>
      <c r="L117">
        <f t="shared" si="3"/>
        <v>3</v>
      </c>
      <c r="M117" t="str">
        <f t="shared" si="2"/>
        <v>1</v>
      </c>
      <c r="N117">
        <f>IF(EXACT(M117,$A$1)=TRUE,0,IF(EXACT(M117,$A$2)=TRUE,1,IF(EXACT(M117,$A$3)=TRUE,2,IF(EXACT(M117,$A$4)=TRUE,3,IF(EXACT(M117,$A$5)=TRUE,4,IF(EXACT(M117,$A$6)=TRUE,5,IF(EXACT(M117,$A$7)=TRUE,6,IF(EXACT(M117,$A$8)=TRUE,7,IF(EXACT(M117,$A$9)=TRUE,8,IF(EXACT(M117,$A$10)=TRUE,9,IF(EXACT(M117,$A$11)=TRUE,10,IF(EXACT(M117,$A$12)=TRUE,11,IF(EXACT(M117,$A$13)=TRUE,12,IF(EXACT(M117,$A$14)=TRUE,13,IF(EXACT(M117,$A$15)=TRUE,14,IF(EXACT(M117,$A$16)=TRUE,15,IF(EXACT(M117,$A$17)=TRUE,16,IF(EXACT(M117,$A$18)=TRUE,17,IF(EXACT(M117,$A$19)=TRUE,18,IF(EXACT(M117,$A$20)=TRUE,19,IF(EXACT(M117,$A$21)=TRUE,20,IF(EXACT(M117,$A$22)=TRUE,21,IF(EXACT(M117,$A$23)=TRUE,22,IF(EXACT(M117,$A$24)=TRUE,23,IF(EXACT(M117,$A$25)=TRUE,24,IF(EXACT(M117,$A$26)=TRUE,25,IF(EXACT(M117,$A$27)=TRUE,26,IF(EXACT(M117,$A$28)=TRUE,27,IF(EXACT(M117,$A$29)=TRUE,28,IF(EXACT(M117,$A$30)=TRUE,29,IF(EXACT(M117,$A$31)=TRUE,30,IF(EXACT(M117,$A$32)=TRUE,31,IF(EXACT(M117,$A$33)=TRUE,32,IF(EXACT(M117,$A$34)=TRUE,33,IF(EXACT(M117,$A$35)=TRUE,34,IF(EXACT(M117,$A$36)=TRUE,35,IF(EXACT(M117,$A$37)=TRUE,36,IF(EXACT(M117,$A$38)=TRUE,37,IF(EXACT(M117,$A$39)=TRUE,38,IF(EXACT(M117,$A$40)=TRUE,39,IF(EXACT(M117,$A$41)=TRUE,40,IF(EXACT(M117,$A$42)=TRUE,41,IF(EXACT(M117,$A$43)=TRUE,42,IF(EXACT(M117,$A$44)=TRUE,43,IF(EXACT(M117,$A$45)=TRUE,44,IF(EXACT(M117,$A$46)=TRUE,45,IF(EXACT(M117,$A$47)=TRUE,46,IF(EXACT(M117,$A$48)=TRUE,47,IF(EXACT(M117,$A$49)=TRUE,48,IF(EXACT(M117,$A$50)=TRUE,49,IF(EXACT(M117,$A$51)=TRUE,50,IF(EXACT(M117,$A$52)=TRUE,51,IF(EXACT(M117,$A$53)=TRUE,52,IF(EXACT(M117,$A$54)=TRUE,53,IF(EXACT(M117,$A$55)=TRUE,54,IF(EXACT(M117,$A$56)=TRUE,55,IF(EXACT(M117,$A$57)=TRUE,56,IF(EXACT(M117,$A$58)=TRUE,57,IF(EXACT(M117,$A$59)=TRUE,58,IF(EXACT(M117,$A$60)=TRUE,59,IF(EXACT(M117,$A$61)=TRUE,60,IF(EXACT(M117,$A$62)=TRUE,61))))))))))))))))))))))))))))))))))))))))))))))))))))))))))))))*61^$L117</f>
        <v>226981</v>
      </c>
      <c r="Y117" t="str" cm="1">
        <f t="array" ref="Y117">IF($F117="砲玉",MIN(($G117-Z:Z)^2+($H117-AA:AA)^2+($I117-AB:AB)^2)*X$8+MIN((($H$2-$H117)+AC:AC)^2+(($I$2-$I117)+AD:AD)^2)*X$10+1000*X$18,"")</f>
        <v/>
      </c>
      <c r="AF117" t="str" cm="1">
        <f t="array" ref="AF117">IF($F117="薙玉",MIN(($G117-AG:AG)^2+($H117-AH:AH)^2+($I117-AI:AI)^2)*AE$8+MIN((($H$2-$H117)+AJ:AJ)^2+(($I$2-$I117)+AK:AK)^2)*AE$10+1000*AE$18,"")</f>
        <v/>
      </c>
      <c r="AM117" t="str" cm="1">
        <f t="array" ref="AM117">IF($F117="壁玉",MIN(($G117-AN:AN)^2+($H117-AO:AO)^2+($I117-AP:AP)^2)*AL$8+MIN((($H$2-$H117)+AQ:AQ)^2+(($I$2-$I117)+AR:AR)^2)*AL$10+1000*AL$18,"")</f>
        <v/>
      </c>
      <c r="AT117" t="str" cm="1">
        <f t="array" ref="AT117">IF($F117="弩玉",MIN(($G117-AU:AU)^2+($H117-AV:AV)^2+($I117-AW:AW)^2)*AS$8+MIN((($H$2-$H117)+AX:AX)^2+(($I$2-$I117)+AY:AY)^2)*AS$10+1000*AS$18,"")</f>
        <v/>
      </c>
      <c r="BA117" t="str" cm="1">
        <f t="array" ref="BA117">IF($F117="ジェット",MIN(($G117-BB:BB)^2+($H117-BC:BC)^2+($I117-BD:BD)^2)*AZ$8+MIN((($H$2-$H117)+BE:BE)^2+(($I$2-$I117)+BF:BF)^2)*AZ$10+1000*AZ$18,"")</f>
        <v/>
      </c>
      <c r="BH117" t="str" cm="1">
        <f t="array" ref="BH117">IF($F117="導玉",MIN(($G117-BI:BI)^2+($H117-BJ:BJ)^2+($I117-BK:BK)^2)*BG$8+MIN((($H$2-$H117)+BL:BL)^2+(($I$2-$I117)+BM:BM)^2)*BG$10+1000*BG$18,"")</f>
        <v/>
      </c>
      <c r="BO117" t="str" cm="1">
        <f t="array" ref="BO117">IF($F117="木壁",MIN(($G117-BP:BP)^2+($H117-BQ:BQ)^2+($I117-BR:BR)^2)*BN$8+MIN((($H$2-$H117)+BS:BS)^2+(($I$2-$I117)+BT:BT)^2)*BN$10+1000*BN$18,"")</f>
        <v/>
      </c>
      <c r="BV117" t="str" cm="1">
        <f t="array" ref="BV117">IF($F117="遠壁",MIN(($G117-BW:BW)^2+($H117-BX:BX)^2+($I117-BY:BY)^2)*BU$8+MIN((($H$2-$H117)+BZ:BZ)^2+(($I$2-$I117)+CA:CA)^2)*BU$10+1000*BU$18,"")</f>
        <v/>
      </c>
      <c r="CC117" t="str" cm="1">
        <f t="array" ref="CC117">IF($F117="魔玉",MIN(($G117-CD:CD)^2+($H117-CE:CE)^2+($I117-CF:CF)^2)*CB$8+MIN((($H$2-$H117)+CG:CG)^2+(($I$2-$I117)+CH:CH)^2)*CB$10+1000*CB$18,"")</f>
        <v/>
      </c>
      <c r="CJ117" t="str" cm="1">
        <f t="array" ref="CJ117">IF($F117="核玉",MIN(($G117-CK:CK)^2+($H117-CL:CL)^2+($I117-CM:CM)^2)*CI$8+MIN((($H$2-$H117)+CN:CN)^2+(($I$2-$I117)+CO:CO)^2)*CI$10+1000*CI$18,"")</f>
        <v/>
      </c>
      <c r="CQ117" t="str" cm="1">
        <f t="array" ref="CQ117">IF($F117="癒玉",MIN(($G117-CR:CR)^2+($H117-CS:CS)^2+($I117-CT:CT)^2)*CP$8+MIN((($H$2-$H117)+CU:CU)^2+(($I$2-$I117)+CV:CV)^2)*CP$10+1000*CP$18,"")</f>
        <v/>
      </c>
      <c r="CX117" t="str" cm="1">
        <f t="array" ref="CX117">IF($F117="盾玉",MIN(($G117-CY:CY)^2+($H117-CZ:CZ)^2+($I117-DA:DA)^2)*CW$8+MIN((($H$2-$H117)+DB:DB)^2+(($I$2-$I117)+DC:DC)^2)*CW$10+1000*CW$18,"")</f>
        <v/>
      </c>
      <c r="DE117" t="str" cm="1">
        <f t="array" ref="DE117">IF($F117="射玉",MIN(($G117-DF:DF)^2+($H117-DG:DG)^2+($I117-DH:DH)^2)*DD$8+MIN((($H$2-$H117)+DI:DI)^2+(($I$2-$I117)+DJ:DJ)^2)*DD$10+1000*DD$18,"")</f>
        <v/>
      </c>
      <c r="DL117" t="str" cm="1">
        <f t="array" ref="DL117">IF($F117="近壁",MIN(($G117-DM:DM)^2+($H117-DN:DN)^2+($I117-DO:DO)^2)*DK$8+MIN((($H$2-$H117)+DP:DP)^2+(($I$2-$I117)+DQ:DQ)^2)*DK$10+1000*DK$18,"")</f>
        <v/>
      </c>
      <c r="DS117" t="str" cm="1">
        <f t="array" ref="DS117">IF($F117="忍玉",MIN(($G117-DT:DT)^2+($H117-DU:DU)^2+($I117-DV:DV)^2)*DR$8+MIN((($H$2-$H117)+DW:DW)^2+(($I$2-$I117)+DX:DX)^2)*DR$10+1000*DR$18,"")</f>
        <v/>
      </c>
      <c r="DZ117" t="str" cm="1">
        <f t="array" ref="DZ117">IF($F117="界玉",MIN(($G117-EA:EA)^2+($H117-EB:EB)^2+($I117-EC:EC)^2)*DY$8+MIN((($H$2-$H117)+ED:ED)^2+(($I$2-$I117)+EE:EE)^2)*DY$10+1000*DY$18,"")</f>
        <v/>
      </c>
      <c r="EG117" t="str" cm="1">
        <f t="array" ref="EG117">IF($F117="戦玉",MIN(($G117-EH:EH)^2+($H117-EI:EI)^2+($I117-EJ:EJ)^2)*EF$8+MIN((($H$2-$H117)+EK:EK)^2+(($I$2-$I117)+EL:EL)^2)*EF$10+1000*EF$18,"")</f>
        <v/>
      </c>
      <c r="EN117" t="str" cm="1">
        <f t="array" ref="EN117">IF($F117="弓玉",MIN(($G117-EO:EO)^2+($H117-EP:EP)^2+($I117-EQ:EQ)^2)*EM$8+MIN((($H$2-$H117)+ER:ER)^2+(($I$2-$I117)+ES:ES)^2)*EM$10+1000*EM$18,"")</f>
        <v/>
      </c>
      <c r="EU117" t="str" cm="1">
        <f t="array" ref="EU117">IF($F117="散玉",MIN(($G117-EV:EV)^2+($H117-EW:EW)^2+($I117-EX:EX)^2)*ET$8+MIN((($H$2-$H117)+EY:EY)^2+(($I$2-$I117)+EZ:EZ)^2)*ET$10+1000*ET$18,"")</f>
        <v/>
      </c>
      <c r="FB117" t="str" cm="1">
        <f t="array" ref="FB117">IF($F117="的玉",MIN(($G117-FC:FC)^2+($H117-FD:FD)^2+($I117-FE:FE)^2)*FA$8+MIN((($H$2-$H117)+FF:FF)^2+(($I$2-$I117)+FG:FG)^2)*FA$10+1000*FA$18,"")</f>
        <v/>
      </c>
      <c r="FI117" t="str" cm="1">
        <f t="array" ref="FI117">IF($F117="撃玉",MIN(($G117-FJ:FJ)^2+($H117-FK:FK)^2+($I117-FL:FL)^2)*FH$8+MIN((($H$2-$H117)+FM:FM)^2+(($I$2-$I117)+FN:FN)^2)*FH$10+1000*FH$18,"")</f>
        <v/>
      </c>
      <c r="FP117" t="str" cm="1">
        <f t="array" ref="FP117">IF($F117="槍玉",MIN(($G117-FQ:FQ)^2+($H117-FR:FR)^2+($I117-FS:FS)^2)*FO$8+MIN((($H$2-$H117)+FT:FT)^2+(($I$2-$I117)+FU:FU)^2)*FO$10+1000*FO$18,"")</f>
        <v/>
      </c>
      <c r="FW117" t="str" cm="1">
        <f t="array" ref="FW117">IF($F117="査玉",MIN(($G117-FX:FX)^2+($H117-FY:FY)^2+($I117-FZ:FZ)^2)*FV$8+MIN((($H$2-$H117)+GA:GA)^2+(($I$2-$I117)+GB:GB)^2)*FV$10+1000*FV$18,"")</f>
        <v/>
      </c>
      <c r="GD117" t="str" cm="1">
        <f t="array" ref="GD117">IF($F117="タゲ壁",MIN(($G117-GE:GE)^2+($H117-GF:GF)^2+($I117-GG:GG)^2)*GC$8+MIN((($H$2-$H117)+GH:GH)^2+(($I$2-$I117)+GI:GI)^2)*GC$10+1000*GC$18,"")</f>
        <v/>
      </c>
      <c r="GK117" t="str" cm="1">
        <f t="array" ref="GK117">IF($F117="迎玉",MIN(($G117-GL:GL)^2+($H117-GM:GM)^2+($I117-GN:GN)^2)*GJ$8+MIN((($H$2-$H117)+GO:GO)^2+(($I$2-$I117)+GP:GP)^2)*GJ$10+1000*GJ$18,"")</f>
        <v/>
      </c>
      <c r="GR117" t="str" cm="1">
        <f t="array" ref="GR117">IF($F117="紙壁",MIN(($G117-GS:GS)^2+($H117-GT:GT)^2+($I117-GU:GU)^2)*GQ$8+MIN((($H$2-$H117)+GV:GV)^2+(($I$2-$I117)+GW:GW)^2)*GQ$10+1000*GQ$18,"")</f>
        <v/>
      </c>
      <c r="GY117" t="str" cm="1">
        <f t="array" ref="GY117">IF($F117="聖玉",MIN(($G117-GZ:GZ)^2+($H117-HA:HA)^2+($I117-HB:HB)^2)*GX$8+MIN((($H$2-$H117)+HC:HC)^2+(($I$2-$I117)+HD:HD)^2)*GX$10+1000*GX$18,"")</f>
        <v/>
      </c>
      <c r="HF117" t="str" cm="1">
        <f t="array" ref="HF117">IF($F117="ターボ",MIN(($G117-HG:HG)^2+($H117-HH:HH)^2+($I117-HI:HI)^2)*HE$8+MIN((($H$2-$H117)+HJ:HJ)^2+(($I$2-$I117)+HK:HK)^2)*HE$10+10000,"")</f>
        <v/>
      </c>
      <c r="HM117" t="str" cm="1">
        <f t="array" ref="HM117">IF($F117="采玉",MIN(($G117-HN:HN)^2+($H117-HO:HO)^2+($I117-HP:HP)^2)*HL$8+MIN((($H$2-$H117)+HQ:HQ)^2+(($I$2-$I117)+HR:HR)^2)*HL$10+1000*HL$18,"")</f>
        <v/>
      </c>
      <c r="HT117" t="str" cm="1">
        <f t="array" ref="HT117">IF($F117="繕玉",MIN(($G117-HU:HU)^2+($H117-HV:HV)^2+($I117-HW:HW)^2)*HS$8+MIN((($H$2-$H117)+HX:HX)^2+(($I$2-$I117)+HY:HY)^2)*HS$10+1000*HS$18,"")</f>
        <v/>
      </c>
      <c r="IA117" t="str" cm="1">
        <f t="array" ref="IA117">IF($F117="贄玉",MIN(($G117-IB:IB)^2+($H117-IC:IC)^2+($I117-ID:ID)^2)*HZ$8+MIN((($H$2-$H117)+IE:IE)^2+(($I$2-$I117)+IF:IF)^2)*HZ$10+1000*HZ$18,"")</f>
        <v/>
      </c>
      <c r="IH117" t="str" cm="1">
        <f t="array" ref="IH117">IF($F117="弾玉",MIN(($G117-II:II)^2+($H117-IJ:IJ)^2+($I117-IK:IK)^2)*IG$8+MIN((($H$2-$H117)+IL:IL)^2+(($I$2-$I117)+IM:IM)^2)*IG$10+1000*IG$18,"")</f>
        <v/>
      </c>
      <c r="IO117" t="str" cm="1">
        <f t="array" ref="IO117">IF($F117="石壁",MIN(($G117-IP:IP)^2+($H117-IQ:IQ)^2+($I117-IR:IR)^2)*IN$8+MIN((($H$2-$H117)+IS:IS)^2+(($I$2-$I117)+IT:IT)^2)*IN$10+1000*IN$18,"")</f>
        <v/>
      </c>
    </row>
    <row r="118" spans="6:249" x14ac:dyDescent="0.55000000000000004">
      <c r="F118" s="1" t="b" cm="1">
        <f t="array" ref="F118">INDEX(N:N,ROW()*6-11)</f>
        <v>0</v>
      </c>
      <c r="G118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18" s="1">
        <f>ROUND((RIGHT((SUM(INDEX($N:$N,ROW()*6-10):INDEX($N:$N,ROW()*6-6))-16020),6)-RIGHT((SUM(INDEX($N:$N,ROW()*6-10):INDEX($N:$N,ROW()*6-6))-16020),3))/1000,3)</f>
        <v>-16.04</v>
      </c>
      <c r="I118" s="1">
        <f>ROUND((RIGHT((SUM(INDEX($N:$N,ROW()*6-10):INDEX($N:$N,ROW()*6-6))-16020),3)),3)</f>
        <v>20</v>
      </c>
      <c r="K118">
        <v>118</v>
      </c>
      <c r="L118">
        <f t="shared" si="3"/>
        <v>2</v>
      </c>
      <c r="M118" t="str">
        <f t="shared" si="2"/>
        <v>s</v>
      </c>
      <c r="N118">
        <f>IF(EXACT(M118,$A$1)=TRUE,0,IF(EXACT(M118,$A$2)=TRUE,1,IF(EXACT(M118,$A$3)=TRUE,2,IF(EXACT(M118,$A$4)=TRUE,3,IF(EXACT(M118,$A$5)=TRUE,4,IF(EXACT(M118,$A$6)=TRUE,5,IF(EXACT(M118,$A$7)=TRUE,6,IF(EXACT(M118,$A$8)=TRUE,7,IF(EXACT(M118,$A$9)=TRUE,8,IF(EXACT(M118,$A$10)=TRUE,9,IF(EXACT(M118,$A$11)=TRUE,10,IF(EXACT(M118,$A$12)=TRUE,11,IF(EXACT(M118,$A$13)=TRUE,12,IF(EXACT(M118,$A$14)=TRUE,13,IF(EXACT(M118,$A$15)=TRUE,14,IF(EXACT(M118,$A$16)=TRUE,15,IF(EXACT(M118,$A$17)=TRUE,16,IF(EXACT(M118,$A$18)=TRUE,17,IF(EXACT(M118,$A$19)=TRUE,18,IF(EXACT(M118,$A$20)=TRUE,19,IF(EXACT(M118,$A$21)=TRUE,20,IF(EXACT(M118,$A$22)=TRUE,21,IF(EXACT(M118,$A$23)=TRUE,22,IF(EXACT(M118,$A$24)=TRUE,23,IF(EXACT(M118,$A$25)=TRUE,24,IF(EXACT(M118,$A$26)=TRUE,25,IF(EXACT(M118,$A$27)=TRUE,26,IF(EXACT(M118,$A$28)=TRUE,27,IF(EXACT(M118,$A$29)=TRUE,28,IF(EXACT(M118,$A$30)=TRUE,29,IF(EXACT(M118,$A$31)=TRUE,30,IF(EXACT(M118,$A$32)=TRUE,31,IF(EXACT(M118,$A$33)=TRUE,32,IF(EXACT(M118,$A$34)=TRUE,33,IF(EXACT(M118,$A$35)=TRUE,34,IF(EXACT(M118,$A$36)=TRUE,35,IF(EXACT(M118,$A$37)=TRUE,36,IF(EXACT(M118,$A$38)=TRUE,37,IF(EXACT(M118,$A$39)=TRUE,38,IF(EXACT(M118,$A$40)=TRUE,39,IF(EXACT(M118,$A$41)=TRUE,40,IF(EXACT(M118,$A$42)=TRUE,41,IF(EXACT(M118,$A$43)=TRUE,42,IF(EXACT(M118,$A$44)=TRUE,43,IF(EXACT(M118,$A$45)=TRUE,44,IF(EXACT(M118,$A$46)=TRUE,45,IF(EXACT(M118,$A$47)=TRUE,46,IF(EXACT(M118,$A$48)=TRUE,47,IF(EXACT(M118,$A$49)=TRUE,48,IF(EXACT(M118,$A$50)=TRUE,49,IF(EXACT(M118,$A$51)=TRUE,50,IF(EXACT(M118,$A$52)=TRUE,51,IF(EXACT(M118,$A$53)=TRUE,52,IF(EXACT(M118,$A$54)=TRUE,53,IF(EXACT(M118,$A$55)=TRUE,54,IF(EXACT(M118,$A$56)=TRUE,55,IF(EXACT(M118,$A$57)=TRUE,56,IF(EXACT(M118,$A$58)=TRUE,57,IF(EXACT(M118,$A$59)=TRUE,58,IF(EXACT(M118,$A$60)=TRUE,59,IF(EXACT(M118,$A$61)=TRUE,60,IF(EXACT(M118,$A$62)=TRUE,61))))))))))))))))))))))))))))))))))))))))))))))))))))))))))))))*61^$L118</f>
        <v>104188</v>
      </c>
      <c r="Y118" t="str" cm="1">
        <f t="array" ref="Y118">IF($F118="砲玉",MIN(($G118-Z:Z)^2+($H118-AA:AA)^2+($I118-AB:AB)^2)*X$8+MIN((($H$2-$H118)+AC:AC)^2+(($I$2-$I118)+AD:AD)^2)*X$10+1000*X$18,"")</f>
        <v/>
      </c>
      <c r="AF118" t="str" cm="1">
        <f t="array" ref="AF118">IF($F118="薙玉",MIN(($G118-AG:AG)^2+($H118-AH:AH)^2+($I118-AI:AI)^2)*AE$8+MIN((($H$2-$H118)+AJ:AJ)^2+(($I$2-$I118)+AK:AK)^2)*AE$10+1000*AE$18,"")</f>
        <v/>
      </c>
      <c r="AM118" t="str" cm="1">
        <f t="array" ref="AM118">IF($F118="壁玉",MIN(($G118-AN:AN)^2+($H118-AO:AO)^2+($I118-AP:AP)^2)*AL$8+MIN((($H$2-$H118)+AQ:AQ)^2+(($I$2-$I118)+AR:AR)^2)*AL$10+1000*AL$18,"")</f>
        <v/>
      </c>
      <c r="AT118" t="str" cm="1">
        <f t="array" ref="AT118">IF($F118="弩玉",MIN(($G118-AU:AU)^2+($H118-AV:AV)^2+($I118-AW:AW)^2)*AS$8+MIN((($H$2-$H118)+AX:AX)^2+(($I$2-$I118)+AY:AY)^2)*AS$10+1000*AS$18,"")</f>
        <v/>
      </c>
      <c r="BA118" t="str" cm="1">
        <f t="array" ref="BA118">IF($F118="ジェット",MIN(($G118-BB:BB)^2+($H118-BC:BC)^2+($I118-BD:BD)^2)*AZ$8+MIN((($H$2-$H118)+BE:BE)^2+(($I$2-$I118)+BF:BF)^2)*AZ$10+1000*AZ$18,"")</f>
        <v/>
      </c>
      <c r="BH118" t="str" cm="1">
        <f t="array" ref="BH118">IF($F118="導玉",MIN(($G118-BI:BI)^2+($H118-BJ:BJ)^2+($I118-BK:BK)^2)*BG$8+MIN((($H$2-$H118)+BL:BL)^2+(($I$2-$I118)+BM:BM)^2)*BG$10+1000*BG$18,"")</f>
        <v/>
      </c>
      <c r="BO118" t="str" cm="1">
        <f t="array" ref="BO118">IF($F118="木壁",MIN(($G118-BP:BP)^2+($H118-BQ:BQ)^2+($I118-BR:BR)^2)*BN$8+MIN((($H$2-$H118)+BS:BS)^2+(($I$2-$I118)+BT:BT)^2)*BN$10+1000*BN$18,"")</f>
        <v/>
      </c>
      <c r="BV118" t="str" cm="1">
        <f t="array" ref="BV118">IF($F118="遠壁",MIN(($G118-BW:BW)^2+($H118-BX:BX)^2+($I118-BY:BY)^2)*BU$8+MIN((($H$2-$H118)+BZ:BZ)^2+(($I$2-$I118)+CA:CA)^2)*BU$10+1000*BU$18,"")</f>
        <v/>
      </c>
      <c r="CC118" t="str" cm="1">
        <f t="array" ref="CC118">IF($F118="魔玉",MIN(($G118-CD:CD)^2+($H118-CE:CE)^2+($I118-CF:CF)^2)*CB$8+MIN((($H$2-$H118)+CG:CG)^2+(($I$2-$I118)+CH:CH)^2)*CB$10+1000*CB$18,"")</f>
        <v/>
      </c>
      <c r="CJ118" t="str" cm="1">
        <f t="array" ref="CJ118">IF($F118="核玉",MIN(($G118-CK:CK)^2+($H118-CL:CL)^2+($I118-CM:CM)^2)*CI$8+MIN((($H$2-$H118)+CN:CN)^2+(($I$2-$I118)+CO:CO)^2)*CI$10+1000*CI$18,"")</f>
        <v/>
      </c>
      <c r="CQ118" t="str" cm="1">
        <f t="array" ref="CQ118">IF($F118="癒玉",MIN(($G118-CR:CR)^2+($H118-CS:CS)^2+($I118-CT:CT)^2)*CP$8+MIN((($H$2-$H118)+CU:CU)^2+(($I$2-$I118)+CV:CV)^2)*CP$10+1000*CP$18,"")</f>
        <v/>
      </c>
      <c r="CX118" t="str" cm="1">
        <f t="array" ref="CX118">IF($F118="盾玉",MIN(($G118-CY:CY)^2+($H118-CZ:CZ)^2+($I118-DA:DA)^2)*CW$8+MIN((($H$2-$H118)+DB:DB)^2+(($I$2-$I118)+DC:DC)^2)*CW$10+1000*CW$18,"")</f>
        <v/>
      </c>
      <c r="DE118" t="str" cm="1">
        <f t="array" ref="DE118">IF($F118="射玉",MIN(($G118-DF:DF)^2+($H118-DG:DG)^2+($I118-DH:DH)^2)*DD$8+MIN((($H$2-$H118)+DI:DI)^2+(($I$2-$I118)+DJ:DJ)^2)*DD$10+1000*DD$18,"")</f>
        <v/>
      </c>
      <c r="DL118" t="str" cm="1">
        <f t="array" ref="DL118">IF($F118="近壁",MIN(($G118-DM:DM)^2+($H118-DN:DN)^2+($I118-DO:DO)^2)*DK$8+MIN((($H$2-$H118)+DP:DP)^2+(($I$2-$I118)+DQ:DQ)^2)*DK$10+1000*DK$18,"")</f>
        <v/>
      </c>
      <c r="DS118" t="str" cm="1">
        <f t="array" ref="DS118">IF($F118="忍玉",MIN(($G118-DT:DT)^2+($H118-DU:DU)^2+($I118-DV:DV)^2)*DR$8+MIN((($H$2-$H118)+DW:DW)^2+(($I$2-$I118)+DX:DX)^2)*DR$10+1000*DR$18,"")</f>
        <v/>
      </c>
      <c r="DZ118" t="str" cm="1">
        <f t="array" ref="DZ118">IF($F118="界玉",MIN(($G118-EA:EA)^2+($H118-EB:EB)^2+($I118-EC:EC)^2)*DY$8+MIN((($H$2-$H118)+ED:ED)^2+(($I$2-$I118)+EE:EE)^2)*DY$10+1000*DY$18,"")</f>
        <v/>
      </c>
      <c r="EG118" t="str" cm="1">
        <f t="array" ref="EG118">IF($F118="戦玉",MIN(($G118-EH:EH)^2+($H118-EI:EI)^2+($I118-EJ:EJ)^2)*EF$8+MIN((($H$2-$H118)+EK:EK)^2+(($I$2-$I118)+EL:EL)^2)*EF$10+1000*EF$18,"")</f>
        <v/>
      </c>
      <c r="EN118" t="str" cm="1">
        <f t="array" ref="EN118">IF($F118="弓玉",MIN(($G118-EO:EO)^2+($H118-EP:EP)^2+($I118-EQ:EQ)^2)*EM$8+MIN((($H$2-$H118)+ER:ER)^2+(($I$2-$I118)+ES:ES)^2)*EM$10+1000*EM$18,"")</f>
        <v/>
      </c>
      <c r="EU118" t="str" cm="1">
        <f t="array" ref="EU118">IF($F118="散玉",MIN(($G118-EV:EV)^2+($H118-EW:EW)^2+($I118-EX:EX)^2)*ET$8+MIN((($H$2-$H118)+EY:EY)^2+(($I$2-$I118)+EZ:EZ)^2)*ET$10+1000*ET$18,"")</f>
        <v/>
      </c>
      <c r="FB118" t="str" cm="1">
        <f t="array" ref="FB118">IF($F118="的玉",MIN(($G118-FC:FC)^2+($H118-FD:FD)^2+($I118-FE:FE)^2)*FA$8+MIN((($H$2-$H118)+FF:FF)^2+(($I$2-$I118)+FG:FG)^2)*FA$10+1000*FA$18,"")</f>
        <v/>
      </c>
      <c r="FI118" t="str" cm="1">
        <f t="array" ref="FI118">IF($F118="撃玉",MIN(($G118-FJ:FJ)^2+($H118-FK:FK)^2+($I118-FL:FL)^2)*FH$8+MIN((($H$2-$H118)+FM:FM)^2+(($I$2-$I118)+FN:FN)^2)*FH$10+1000*FH$18,"")</f>
        <v/>
      </c>
      <c r="FP118" t="str" cm="1">
        <f t="array" ref="FP118">IF($F118="槍玉",MIN(($G118-FQ:FQ)^2+($H118-FR:FR)^2+($I118-FS:FS)^2)*FO$8+MIN((($H$2-$H118)+FT:FT)^2+(($I$2-$I118)+FU:FU)^2)*FO$10+1000*FO$18,"")</f>
        <v/>
      </c>
      <c r="FW118" t="str" cm="1">
        <f t="array" ref="FW118">IF($F118="査玉",MIN(($G118-FX:FX)^2+($H118-FY:FY)^2+($I118-FZ:FZ)^2)*FV$8+MIN((($H$2-$H118)+GA:GA)^2+(($I$2-$I118)+GB:GB)^2)*FV$10+1000*FV$18,"")</f>
        <v/>
      </c>
      <c r="GD118" t="str" cm="1">
        <f t="array" ref="GD118">IF($F118="タゲ壁",MIN(($G118-GE:GE)^2+($H118-GF:GF)^2+($I118-GG:GG)^2)*GC$8+MIN((($H$2-$H118)+GH:GH)^2+(($I$2-$I118)+GI:GI)^2)*GC$10+1000*GC$18,"")</f>
        <v/>
      </c>
      <c r="GK118" t="str" cm="1">
        <f t="array" ref="GK118">IF($F118="迎玉",MIN(($G118-GL:GL)^2+($H118-GM:GM)^2+($I118-GN:GN)^2)*GJ$8+MIN((($H$2-$H118)+GO:GO)^2+(($I$2-$I118)+GP:GP)^2)*GJ$10+1000*GJ$18,"")</f>
        <v/>
      </c>
      <c r="GR118" t="str" cm="1">
        <f t="array" ref="GR118">IF($F118="紙壁",MIN(($G118-GS:GS)^2+($H118-GT:GT)^2+($I118-GU:GU)^2)*GQ$8+MIN((($H$2-$H118)+GV:GV)^2+(($I$2-$I118)+GW:GW)^2)*GQ$10+1000*GQ$18,"")</f>
        <v/>
      </c>
      <c r="GY118" t="str" cm="1">
        <f t="array" ref="GY118">IF($F118="聖玉",MIN(($G118-GZ:GZ)^2+($H118-HA:HA)^2+($I118-HB:HB)^2)*GX$8+MIN((($H$2-$H118)+HC:HC)^2+(($I$2-$I118)+HD:HD)^2)*GX$10+1000*GX$18,"")</f>
        <v/>
      </c>
      <c r="HF118" t="str" cm="1">
        <f t="array" ref="HF118">IF($F118="ターボ",MIN(($G118-HG:HG)^2+($H118-HH:HH)^2+($I118-HI:HI)^2)*HE$8+MIN((($H$2-$H118)+HJ:HJ)^2+(($I$2-$I118)+HK:HK)^2)*HE$10+10000,"")</f>
        <v/>
      </c>
      <c r="HM118" t="str" cm="1">
        <f t="array" ref="HM118">IF($F118="采玉",MIN(($G118-HN:HN)^2+($H118-HO:HO)^2+($I118-HP:HP)^2)*HL$8+MIN((($H$2-$H118)+HQ:HQ)^2+(($I$2-$I118)+HR:HR)^2)*HL$10+1000*HL$18,"")</f>
        <v/>
      </c>
      <c r="HT118" t="str" cm="1">
        <f t="array" ref="HT118">IF($F118="繕玉",MIN(($G118-HU:HU)^2+($H118-HV:HV)^2+($I118-HW:HW)^2)*HS$8+MIN((($H$2-$H118)+HX:HX)^2+(($I$2-$I118)+HY:HY)^2)*HS$10+1000*HS$18,"")</f>
        <v/>
      </c>
      <c r="IA118" t="str" cm="1">
        <f t="array" ref="IA118">IF($F118="贄玉",MIN(($G118-IB:IB)^2+($H118-IC:IC)^2+($I118-ID:ID)^2)*HZ$8+MIN((($H$2-$H118)+IE:IE)^2+(($I$2-$I118)+IF:IF)^2)*HZ$10+1000*HZ$18,"")</f>
        <v/>
      </c>
      <c r="IH118" t="str" cm="1">
        <f t="array" ref="IH118">IF($F118="弾玉",MIN(($G118-II:II)^2+($H118-IJ:IJ)^2+($I118-IK:IK)^2)*IG$8+MIN((($H$2-$H118)+IL:IL)^2+(($I$2-$I118)+IM:IM)^2)*IG$10+1000*IG$18,"")</f>
        <v/>
      </c>
      <c r="IO118" t="str" cm="1">
        <f t="array" ref="IO118">IF($F118="石壁",MIN(($G118-IP:IP)^2+($H118-IQ:IQ)^2+($I118-IR:IR)^2)*IN$8+MIN((($H$2-$H118)+IS:IS)^2+(($I$2-$I118)+IT:IT)^2)*IN$10+1000*IN$18,"")</f>
        <v/>
      </c>
    </row>
    <row r="119" spans="6:249" x14ac:dyDescent="0.55000000000000004">
      <c r="F119" s="1" t="b" cm="1">
        <f t="array" ref="F119">INDEX(N:N,ROW()*6-11)</f>
        <v>0</v>
      </c>
      <c r="G119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19" s="1">
        <f>ROUND((RIGHT((SUM(INDEX($N:$N,ROW()*6-10):INDEX($N:$N,ROW()*6-6))-16020),6)-RIGHT((SUM(INDEX($N:$N,ROW()*6-10):INDEX($N:$N,ROW()*6-6))-16020),3))/1000,3)</f>
        <v>-16.04</v>
      </c>
      <c r="I119" s="1">
        <f>ROUND((RIGHT((SUM(INDEX($N:$N,ROW()*6-10):INDEX($N:$N,ROW()*6-6))-16020),3)),3)</f>
        <v>20</v>
      </c>
      <c r="K119">
        <v>119</v>
      </c>
      <c r="L119">
        <f t="shared" si="3"/>
        <v>1</v>
      </c>
      <c r="M119" t="str">
        <f t="shared" si="2"/>
        <v>y</v>
      </c>
      <c r="N119">
        <f>IF(EXACT(M119,$A$1)=TRUE,0,IF(EXACT(M119,$A$2)=TRUE,1,IF(EXACT(M119,$A$3)=TRUE,2,IF(EXACT(M119,$A$4)=TRUE,3,IF(EXACT(M119,$A$5)=TRUE,4,IF(EXACT(M119,$A$6)=TRUE,5,IF(EXACT(M119,$A$7)=TRUE,6,IF(EXACT(M119,$A$8)=TRUE,7,IF(EXACT(M119,$A$9)=TRUE,8,IF(EXACT(M119,$A$10)=TRUE,9,IF(EXACT(M119,$A$11)=TRUE,10,IF(EXACT(M119,$A$12)=TRUE,11,IF(EXACT(M119,$A$13)=TRUE,12,IF(EXACT(M119,$A$14)=TRUE,13,IF(EXACT(M119,$A$15)=TRUE,14,IF(EXACT(M119,$A$16)=TRUE,15,IF(EXACT(M119,$A$17)=TRUE,16,IF(EXACT(M119,$A$18)=TRUE,17,IF(EXACT(M119,$A$19)=TRUE,18,IF(EXACT(M119,$A$20)=TRUE,19,IF(EXACT(M119,$A$21)=TRUE,20,IF(EXACT(M119,$A$22)=TRUE,21,IF(EXACT(M119,$A$23)=TRUE,22,IF(EXACT(M119,$A$24)=TRUE,23,IF(EXACT(M119,$A$25)=TRUE,24,IF(EXACT(M119,$A$26)=TRUE,25,IF(EXACT(M119,$A$27)=TRUE,26,IF(EXACT(M119,$A$28)=TRUE,27,IF(EXACT(M119,$A$29)=TRUE,28,IF(EXACT(M119,$A$30)=TRUE,29,IF(EXACT(M119,$A$31)=TRUE,30,IF(EXACT(M119,$A$32)=TRUE,31,IF(EXACT(M119,$A$33)=TRUE,32,IF(EXACT(M119,$A$34)=TRUE,33,IF(EXACT(M119,$A$35)=TRUE,34,IF(EXACT(M119,$A$36)=TRUE,35,IF(EXACT(M119,$A$37)=TRUE,36,IF(EXACT(M119,$A$38)=TRUE,37,IF(EXACT(M119,$A$39)=TRUE,38,IF(EXACT(M119,$A$40)=TRUE,39,IF(EXACT(M119,$A$41)=TRUE,40,IF(EXACT(M119,$A$42)=TRUE,41,IF(EXACT(M119,$A$43)=TRUE,42,IF(EXACT(M119,$A$44)=TRUE,43,IF(EXACT(M119,$A$45)=TRUE,44,IF(EXACT(M119,$A$46)=TRUE,45,IF(EXACT(M119,$A$47)=TRUE,46,IF(EXACT(M119,$A$48)=TRUE,47,IF(EXACT(M119,$A$49)=TRUE,48,IF(EXACT(M119,$A$50)=TRUE,49,IF(EXACT(M119,$A$51)=TRUE,50,IF(EXACT(M119,$A$52)=TRUE,51,IF(EXACT(M119,$A$53)=TRUE,52,IF(EXACT(M119,$A$54)=TRUE,53,IF(EXACT(M119,$A$55)=TRUE,54,IF(EXACT(M119,$A$56)=TRUE,55,IF(EXACT(M119,$A$57)=TRUE,56,IF(EXACT(M119,$A$58)=TRUE,57,IF(EXACT(M119,$A$59)=TRUE,58,IF(EXACT(M119,$A$60)=TRUE,59,IF(EXACT(M119,$A$61)=TRUE,60,IF(EXACT(M119,$A$62)=TRUE,61))))))))))))))))))))))))))))))))))))))))))))))))))))))))))))))*61^$L119</f>
        <v>2074</v>
      </c>
      <c r="Y119" t="str" cm="1">
        <f t="array" ref="Y119">IF($F119="砲玉",MIN(($G119-Z:Z)^2+($H119-AA:AA)^2+($I119-AB:AB)^2)*X$8+MIN((($H$2-$H119)+AC:AC)^2+(($I$2-$I119)+AD:AD)^2)*X$10+1000*X$18,"")</f>
        <v/>
      </c>
      <c r="AF119" t="str" cm="1">
        <f t="array" ref="AF119">IF($F119="薙玉",MIN(($G119-AG:AG)^2+($H119-AH:AH)^2+($I119-AI:AI)^2)*AE$8+MIN((($H$2-$H119)+AJ:AJ)^2+(($I$2-$I119)+AK:AK)^2)*AE$10+1000*AE$18,"")</f>
        <v/>
      </c>
      <c r="AM119" t="str" cm="1">
        <f t="array" ref="AM119">IF($F119="壁玉",MIN(($G119-AN:AN)^2+($H119-AO:AO)^2+($I119-AP:AP)^2)*AL$8+MIN((($H$2-$H119)+AQ:AQ)^2+(($I$2-$I119)+AR:AR)^2)*AL$10+1000*AL$18,"")</f>
        <v/>
      </c>
      <c r="AT119" t="str" cm="1">
        <f t="array" ref="AT119">IF($F119="弩玉",MIN(($G119-AU:AU)^2+($H119-AV:AV)^2+($I119-AW:AW)^2)*AS$8+MIN((($H$2-$H119)+AX:AX)^2+(($I$2-$I119)+AY:AY)^2)*AS$10+1000*AS$18,"")</f>
        <v/>
      </c>
      <c r="BA119" t="str" cm="1">
        <f t="array" ref="BA119">IF($F119="ジェット",MIN(($G119-BB:BB)^2+($H119-BC:BC)^2+($I119-BD:BD)^2)*AZ$8+MIN((($H$2-$H119)+BE:BE)^2+(($I$2-$I119)+BF:BF)^2)*AZ$10+1000*AZ$18,"")</f>
        <v/>
      </c>
      <c r="BH119" t="str" cm="1">
        <f t="array" ref="BH119">IF($F119="導玉",MIN(($G119-BI:BI)^2+($H119-BJ:BJ)^2+($I119-BK:BK)^2)*BG$8+MIN((($H$2-$H119)+BL:BL)^2+(($I$2-$I119)+BM:BM)^2)*BG$10+1000*BG$18,"")</f>
        <v/>
      </c>
      <c r="BO119" t="str" cm="1">
        <f t="array" ref="BO119">IF($F119="木壁",MIN(($G119-BP:BP)^2+($H119-BQ:BQ)^2+($I119-BR:BR)^2)*BN$8+MIN((($H$2-$H119)+BS:BS)^2+(($I$2-$I119)+BT:BT)^2)*BN$10+1000*BN$18,"")</f>
        <v/>
      </c>
      <c r="BV119" t="str" cm="1">
        <f t="array" ref="BV119">IF($F119="遠壁",MIN(($G119-BW:BW)^2+($H119-BX:BX)^2+($I119-BY:BY)^2)*BU$8+MIN((($H$2-$H119)+BZ:BZ)^2+(($I$2-$I119)+CA:CA)^2)*BU$10+1000*BU$18,"")</f>
        <v/>
      </c>
      <c r="CC119" t="str" cm="1">
        <f t="array" ref="CC119">IF($F119="魔玉",MIN(($G119-CD:CD)^2+($H119-CE:CE)^2+($I119-CF:CF)^2)*CB$8+MIN((($H$2-$H119)+CG:CG)^2+(($I$2-$I119)+CH:CH)^2)*CB$10+1000*CB$18,"")</f>
        <v/>
      </c>
      <c r="CJ119" t="str" cm="1">
        <f t="array" ref="CJ119">IF($F119="核玉",MIN(($G119-CK:CK)^2+($H119-CL:CL)^2+($I119-CM:CM)^2)*CI$8+MIN((($H$2-$H119)+CN:CN)^2+(($I$2-$I119)+CO:CO)^2)*CI$10+1000*CI$18,"")</f>
        <v/>
      </c>
      <c r="CQ119" t="str" cm="1">
        <f t="array" ref="CQ119">IF($F119="癒玉",MIN(($G119-CR:CR)^2+($H119-CS:CS)^2+($I119-CT:CT)^2)*CP$8+MIN((($H$2-$H119)+CU:CU)^2+(($I$2-$I119)+CV:CV)^2)*CP$10+1000*CP$18,"")</f>
        <v/>
      </c>
      <c r="CX119" t="str" cm="1">
        <f t="array" ref="CX119">IF($F119="盾玉",MIN(($G119-CY:CY)^2+($H119-CZ:CZ)^2+($I119-DA:DA)^2)*CW$8+MIN((($H$2-$H119)+DB:DB)^2+(($I$2-$I119)+DC:DC)^2)*CW$10+1000*CW$18,"")</f>
        <v/>
      </c>
      <c r="DE119" t="str" cm="1">
        <f t="array" ref="DE119">IF($F119="射玉",MIN(($G119-DF:DF)^2+($H119-DG:DG)^2+($I119-DH:DH)^2)*DD$8+MIN((($H$2-$H119)+DI:DI)^2+(($I$2-$I119)+DJ:DJ)^2)*DD$10+1000*DD$18,"")</f>
        <v/>
      </c>
      <c r="DL119" t="str" cm="1">
        <f t="array" ref="DL119">IF($F119="近壁",MIN(($G119-DM:DM)^2+($H119-DN:DN)^2+($I119-DO:DO)^2)*DK$8+MIN((($H$2-$H119)+DP:DP)^2+(($I$2-$I119)+DQ:DQ)^2)*DK$10+1000*DK$18,"")</f>
        <v/>
      </c>
      <c r="DS119" t="str" cm="1">
        <f t="array" ref="DS119">IF($F119="忍玉",MIN(($G119-DT:DT)^2+($H119-DU:DU)^2+($I119-DV:DV)^2)*DR$8+MIN((($H$2-$H119)+DW:DW)^2+(($I$2-$I119)+DX:DX)^2)*DR$10+1000*DR$18,"")</f>
        <v/>
      </c>
      <c r="DZ119" t="str" cm="1">
        <f t="array" ref="DZ119">IF($F119="界玉",MIN(($G119-EA:EA)^2+($H119-EB:EB)^2+($I119-EC:EC)^2)*DY$8+MIN((($H$2-$H119)+ED:ED)^2+(($I$2-$I119)+EE:EE)^2)*DY$10+1000*DY$18,"")</f>
        <v/>
      </c>
      <c r="EG119" t="str" cm="1">
        <f t="array" ref="EG119">IF($F119="戦玉",MIN(($G119-EH:EH)^2+($H119-EI:EI)^2+($I119-EJ:EJ)^2)*EF$8+MIN((($H$2-$H119)+EK:EK)^2+(($I$2-$I119)+EL:EL)^2)*EF$10+1000*EF$18,"")</f>
        <v/>
      </c>
      <c r="EN119" t="str" cm="1">
        <f t="array" ref="EN119">IF($F119="弓玉",MIN(($G119-EO:EO)^2+($H119-EP:EP)^2+($I119-EQ:EQ)^2)*EM$8+MIN((($H$2-$H119)+ER:ER)^2+(($I$2-$I119)+ES:ES)^2)*EM$10+1000*EM$18,"")</f>
        <v/>
      </c>
      <c r="EU119" t="str" cm="1">
        <f t="array" ref="EU119">IF($F119="散玉",MIN(($G119-EV:EV)^2+($H119-EW:EW)^2+($I119-EX:EX)^2)*ET$8+MIN((($H$2-$H119)+EY:EY)^2+(($I$2-$I119)+EZ:EZ)^2)*ET$10+1000*ET$18,"")</f>
        <v/>
      </c>
      <c r="FB119" t="str" cm="1">
        <f t="array" ref="FB119">IF($F119="的玉",MIN(($G119-FC:FC)^2+($H119-FD:FD)^2+($I119-FE:FE)^2)*FA$8+MIN((($H$2-$H119)+FF:FF)^2+(($I$2-$I119)+FG:FG)^2)*FA$10+1000*FA$18,"")</f>
        <v/>
      </c>
      <c r="FI119" t="str" cm="1">
        <f t="array" ref="FI119">IF($F119="撃玉",MIN(($G119-FJ:FJ)^2+($H119-FK:FK)^2+($I119-FL:FL)^2)*FH$8+MIN((($H$2-$H119)+FM:FM)^2+(($I$2-$I119)+FN:FN)^2)*FH$10+1000*FH$18,"")</f>
        <v/>
      </c>
      <c r="FP119" t="str" cm="1">
        <f t="array" ref="FP119">IF($F119="槍玉",MIN(($G119-FQ:FQ)^2+($H119-FR:FR)^2+($I119-FS:FS)^2)*FO$8+MIN((($H$2-$H119)+FT:FT)^2+(($I$2-$I119)+FU:FU)^2)*FO$10+1000*FO$18,"")</f>
        <v/>
      </c>
      <c r="FW119" t="str" cm="1">
        <f t="array" ref="FW119">IF($F119="査玉",MIN(($G119-FX:FX)^2+($H119-FY:FY)^2+($I119-FZ:FZ)^2)*FV$8+MIN((($H$2-$H119)+GA:GA)^2+(($I$2-$I119)+GB:GB)^2)*FV$10+1000*FV$18,"")</f>
        <v/>
      </c>
      <c r="GD119" t="str" cm="1">
        <f t="array" ref="GD119">IF($F119="タゲ壁",MIN(($G119-GE:GE)^2+($H119-GF:GF)^2+($I119-GG:GG)^2)*GC$8+MIN((($H$2-$H119)+GH:GH)^2+(($I$2-$I119)+GI:GI)^2)*GC$10+1000*GC$18,"")</f>
        <v/>
      </c>
      <c r="GK119" t="str" cm="1">
        <f t="array" ref="GK119">IF($F119="迎玉",MIN(($G119-GL:GL)^2+($H119-GM:GM)^2+($I119-GN:GN)^2)*GJ$8+MIN((($H$2-$H119)+GO:GO)^2+(($I$2-$I119)+GP:GP)^2)*GJ$10+1000*GJ$18,"")</f>
        <v/>
      </c>
      <c r="GR119" t="str" cm="1">
        <f t="array" ref="GR119">IF($F119="紙壁",MIN(($G119-GS:GS)^2+($H119-GT:GT)^2+($I119-GU:GU)^2)*GQ$8+MIN((($H$2-$H119)+GV:GV)^2+(($I$2-$I119)+GW:GW)^2)*GQ$10+1000*GQ$18,"")</f>
        <v/>
      </c>
      <c r="GY119" t="str" cm="1">
        <f t="array" ref="GY119">IF($F119="聖玉",MIN(($G119-GZ:GZ)^2+($H119-HA:HA)^2+($I119-HB:HB)^2)*GX$8+MIN((($H$2-$H119)+HC:HC)^2+(($I$2-$I119)+HD:HD)^2)*GX$10+1000*GX$18,"")</f>
        <v/>
      </c>
      <c r="HF119" t="str" cm="1">
        <f t="array" ref="HF119">IF($F119="ターボ",MIN(($G119-HG:HG)^2+($H119-HH:HH)^2+($I119-HI:HI)^2)*HE$8+MIN((($H$2-$H119)+HJ:HJ)^2+(($I$2-$I119)+HK:HK)^2)*HE$10+10000,"")</f>
        <v/>
      </c>
      <c r="HM119" t="str" cm="1">
        <f t="array" ref="HM119">IF($F119="采玉",MIN(($G119-HN:HN)^2+($H119-HO:HO)^2+($I119-HP:HP)^2)*HL$8+MIN((($H$2-$H119)+HQ:HQ)^2+(($I$2-$I119)+HR:HR)^2)*HL$10+1000*HL$18,"")</f>
        <v/>
      </c>
      <c r="HT119" t="str" cm="1">
        <f t="array" ref="HT119">IF($F119="繕玉",MIN(($G119-HU:HU)^2+($H119-HV:HV)^2+($I119-HW:HW)^2)*HS$8+MIN((($H$2-$H119)+HX:HX)^2+(($I$2-$I119)+HY:HY)^2)*HS$10+1000*HS$18,"")</f>
        <v/>
      </c>
      <c r="IA119" t="str" cm="1">
        <f t="array" ref="IA119">IF($F119="贄玉",MIN(($G119-IB:IB)^2+($H119-IC:IC)^2+($I119-ID:ID)^2)*HZ$8+MIN((($H$2-$H119)+IE:IE)^2+(($I$2-$I119)+IF:IF)^2)*HZ$10+1000*HZ$18,"")</f>
        <v/>
      </c>
      <c r="IH119" t="str" cm="1">
        <f t="array" ref="IH119">IF($F119="弾玉",MIN(($G119-II:II)^2+($H119-IJ:IJ)^2+($I119-IK:IK)^2)*IG$8+MIN((($H$2-$H119)+IL:IL)^2+(($I$2-$I119)+IM:IM)^2)*IG$10+1000*IG$18,"")</f>
        <v/>
      </c>
      <c r="IO119" t="str" cm="1">
        <f t="array" ref="IO119">IF($F119="石壁",MIN(($G119-IP:IP)^2+($H119-IQ:IQ)^2+($I119-IR:IR)^2)*IN$8+MIN((($H$2-$H119)+IS:IS)^2+(($I$2-$I119)+IT:IT)^2)*IN$10+1000*IN$18,"")</f>
        <v/>
      </c>
    </row>
    <row r="120" spans="6:249" x14ac:dyDescent="0.55000000000000004">
      <c r="F120" s="1" t="b" cm="1">
        <f t="array" ref="F120">INDEX(N:N,ROW()*6-11)</f>
        <v>0</v>
      </c>
      <c r="G120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20" s="1">
        <f>ROUND((RIGHT((SUM(INDEX($N:$N,ROW()*6-10):INDEX($N:$N,ROW()*6-6))-16020),6)-RIGHT((SUM(INDEX($N:$N,ROW()*6-10):INDEX($N:$N,ROW()*6-6))-16020),3))/1000,3)</f>
        <v>-16.04</v>
      </c>
      <c r="I120" s="1">
        <f>ROUND((RIGHT((SUM(INDEX($N:$N,ROW()*6-10):INDEX($N:$N,ROW()*6-6))-16020),3)),3)</f>
        <v>20</v>
      </c>
      <c r="K120">
        <v>120</v>
      </c>
      <c r="L120">
        <f t="shared" si="3"/>
        <v>0</v>
      </c>
      <c r="M120" t="str">
        <f t="shared" si="2"/>
        <v>c</v>
      </c>
      <c r="N120">
        <f>IF(EXACT(M120,$A$1)=TRUE,0,IF(EXACT(M120,$A$2)=TRUE,1,IF(EXACT(M120,$A$3)=TRUE,2,IF(EXACT(M120,$A$4)=TRUE,3,IF(EXACT(M120,$A$5)=TRUE,4,IF(EXACT(M120,$A$6)=TRUE,5,IF(EXACT(M120,$A$7)=TRUE,6,IF(EXACT(M120,$A$8)=TRUE,7,IF(EXACT(M120,$A$9)=TRUE,8,IF(EXACT(M120,$A$10)=TRUE,9,IF(EXACT(M120,$A$11)=TRUE,10,IF(EXACT(M120,$A$12)=TRUE,11,IF(EXACT(M120,$A$13)=TRUE,12,IF(EXACT(M120,$A$14)=TRUE,13,IF(EXACT(M120,$A$15)=TRUE,14,IF(EXACT(M120,$A$16)=TRUE,15,IF(EXACT(M120,$A$17)=TRUE,16,IF(EXACT(M120,$A$18)=TRUE,17,IF(EXACT(M120,$A$19)=TRUE,18,IF(EXACT(M120,$A$20)=TRUE,19,IF(EXACT(M120,$A$21)=TRUE,20,IF(EXACT(M120,$A$22)=TRUE,21,IF(EXACT(M120,$A$23)=TRUE,22,IF(EXACT(M120,$A$24)=TRUE,23,IF(EXACT(M120,$A$25)=TRUE,24,IF(EXACT(M120,$A$26)=TRUE,25,IF(EXACT(M120,$A$27)=TRUE,26,IF(EXACT(M120,$A$28)=TRUE,27,IF(EXACT(M120,$A$29)=TRUE,28,IF(EXACT(M120,$A$30)=TRUE,29,IF(EXACT(M120,$A$31)=TRUE,30,IF(EXACT(M120,$A$32)=TRUE,31,IF(EXACT(M120,$A$33)=TRUE,32,IF(EXACT(M120,$A$34)=TRUE,33,IF(EXACT(M120,$A$35)=TRUE,34,IF(EXACT(M120,$A$36)=TRUE,35,IF(EXACT(M120,$A$37)=TRUE,36,IF(EXACT(M120,$A$38)=TRUE,37,IF(EXACT(M120,$A$39)=TRUE,38,IF(EXACT(M120,$A$40)=TRUE,39,IF(EXACT(M120,$A$41)=TRUE,40,IF(EXACT(M120,$A$42)=TRUE,41,IF(EXACT(M120,$A$43)=TRUE,42,IF(EXACT(M120,$A$44)=TRUE,43,IF(EXACT(M120,$A$45)=TRUE,44,IF(EXACT(M120,$A$46)=TRUE,45,IF(EXACT(M120,$A$47)=TRUE,46,IF(EXACT(M120,$A$48)=TRUE,47,IF(EXACT(M120,$A$49)=TRUE,48,IF(EXACT(M120,$A$50)=TRUE,49,IF(EXACT(M120,$A$51)=TRUE,50,IF(EXACT(M120,$A$52)=TRUE,51,IF(EXACT(M120,$A$53)=TRUE,52,IF(EXACT(M120,$A$54)=TRUE,53,IF(EXACT(M120,$A$55)=TRUE,54,IF(EXACT(M120,$A$56)=TRUE,55,IF(EXACT(M120,$A$57)=TRUE,56,IF(EXACT(M120,$A$58)=TRUE,57,IF(EXACT(M120,$A$59)=TRUE,58,IF(EXACT(M120,$A$60)=TRUE,59,IF(EXACT(M120,$A$61)=TRUE,60,IF(EXACT(M120,$A$62)=TRUE,61))))))))))))))))))))))))))))))))))))))))))))))))))))))))))))))*61^$L120</f>
        <v>12</v>
      </c>
      <c r="Y120" t="str" cm="1">
        <f t="array" ref="Y120">IF($F120="砲玉",MIN(($G120-Z:Z)^2+($H120-AA:AA)^2+($I120-AB:AB)^2)*X$8+MIN((($H$2-$H120)+AC:AC)^2+(($I$2-$I120)+AD:AD)^2)*X$10+1000*X$18,"")</f>
        <v/>
      </c>
      <c r="AF120" t="str" cm="1">
        <f t="array" ref="AF120">IF($F120="薙玉",MIN(($G120-AG:AG)^2+($H120-AH:AH)^2+($I120-AI:AI)^2)*AE$8+MIN((($H$2-$H120)+AJ:AJ)^2+(($I$2-$I120)+AK:AK)^2)*AE$10+1000*AE$18,"")</f>
        <v/>
      </c>
      <c r="AM120" t="str" cm="1">
        <f t="array" ref="AM120">IF($F120="壁玉",MIN(($G120-AN:AN)^2+($H120-AO:AO)^2+($I120-AP:AP)^2)*AL$8+MIN((($H$2-$H120)+AQ:AQ)^2+(($I$2-$I120)+AR:AR)^2)*AL$10+1000*AL$18,"")</f>
        <v/>
      </c>
      <c r="AT120" t="str" cm="1">
        <f t="array" ref="AT120">IF($F120="弩玉",MIN(($G120-AU:AU)^2+($H120-AV:AV)^2+($I120-AW:AW)^2)*AS$8+MIN((($H$2-$H120)+AX:AX)^2+(($I$2-$I120)+AY:AY)^2)*AS$10+1000*AS$18,"")</f>
        <v/>
      </c>
      <c r="BA120" t="str" cm="1">
        <f t="array" ref="BA120">IF($F120="ジェット",MIN(($G120-BB:BB)^2+($H120-BC:BC)^2+($I120-BD:BD)^2)*AZ$8+MIN((($H$2-$H120)+BE:BE)^2+(($I$2-$I120)+BF:BF)^2)*AZ$10+1000*AZ$18,"")</f>
        <v/>
      </c>
      <c r="BH120" t="str" cm="1">
        <f t="array" ref="BH120">IF($F120="導玉",MIN(($G120-BI:BI)^2+($H120-BJ:BJ)^2+($I120-BK:BK)^2)*BG$8+MIN((($H$2-$H120)+BL:BL)^2+(($I$2-$I120)+BM:BM)^2)*BG$10+1000*BG$18,"")</f>
        <v/>
      </c>
      <c r="BO120" t="str" cm="1">
        <f t="array" ref="BO120">IF($F120="木壁",MIN(($G120-BP:BP)^2+($H120-BQ:BQ)^2+($I120-BR:BR)^2)*BN$8+MIN((($H$2-$H120)+BS:BS)^2+(($I$2-$I120)+BT:BT)^2)*BN$10+1000*BN$18,"")</f>
        <v/>
      </c>
      <c r="BV120" t="str" cm="1">
        <f t="array" ref="BV120">IF($F120="遠壁",MIN(($G120-BW:BW)^2+($H120-BX:BX)^2+($I120-BY:BY)^2)*BU$8+MIN((($H$2-$H120)+BZ:BZ)^2+(($I$2-$I120)+CA:CA)^2)*BU$10+1000*BU$18,"")</f>
        <v/>
      </c>
      <c r="CC120" t="str" cm="1">
        <f t="array" ref="CC120">IF($F120="魔玉",MIN(($G120-CD:CD)^2+($H120-CE:CE)^2+($I120-CF:CF)^2)*CB$8+MIN((($H$2-$H120)+CG:CG)^2+(($I$2-$I120)+CH:CH)^2)*CB$10+1000*CB$18,"")</f>
        <v/>
      </c>
      <c r="CJ120" t="str" cm="1">
        <f t="array" ref="CJ120">IF($F120="核玉",MIN(($G120-CK:CK)^2+($H120-CL:CL)^2+($I120-CM:CM)^2)*CI$8+MIN((($H$2-$H120)+CN:CN)^2+(($I$2-$I120)+CO:CO)^2)*CI$10+1000*CI$18,"")</f>
        <v/>
      </c>
      <c r="CQ120" t="str" cm="1">
        <f t="array" ref="CQ120">IF($F120="癒玉",MIN(($G120-CR:CR)^2+($H120-CS:CS)^2+($I120-CT:CT)^2)*CP$8+MIN((($H$2-$H120)+CU:CU)^2+(($I$2-$I120)+CV:CV)^2)*CP$10+1000*CP$18,"")</f>
        <v/>
      </c>
      <c r="CX120" t="str" cm="1">
        <f t="array" ref="CX120">IF($F120="盾玉",MIN(($G120-CY:CY)^2+($H120-CZ:CZ)^2+($I120-DA:DA)^2)*CW$8+MIN((($H$2-$H120)+DB:DB)^2+(($I$2-$I120)+DC:DC)^2)*CW$10+1000*CW$18,"")</f>
        <v/>
      </c>
      <c r="DE120" t="str" cm="1">
        <f t="array" ref="DE120">IF($F120="射玉",MIN(($G120-DF:DF)^2+($H120-DG:DG)^2+($I120-DH:DH)^2)*DD$8+MIN((($H$2-$H120)+DI:DI)^2+(($I$2-$I120)+DJ:DJ)^2)*DD$10+1000*DD$18,"")</f>
        <v/>
      </c>
      <c r="DL120" t="str" cm="1">
        <f t="array" ref="DL120">IF($F120="近壁",MIN(($G120-DM:DM)^2+($H120-DN:DN)^2+($I120-DO:DO)^2)*DK$8+MIN((($H$2-$H120)+DP:DP)^2+(($I$2-$I120)+DQ:DQ)^2)*DK$10+1000*DK$18,"")</f>
        <v/>
      </c>
      <c r="DS120" t="str" cm="1">
        <f t="array" ref="DS120">IF($F120="忍玉",MIN(($G120-DT:DT)^2+($H120-DU:DU)^2+($I120-DV:DV)^2)*DR$8+MIN((($H$2-$H120)+DW:DW)^2+(($I$2-$I120)+DX:DX)^2)*DR$10+1000*DR$18,"")</f>
        <v/>
      </c>
      <c r="DZ120" t="str" cm="1">
        <f t="array" ref="DZ120">IF($F120="界玉",MIN(($G120-EA:EA)^2+($H120-EB:EB)^2+($I120-EC:EC)^2)*DY$8+MIN((($H$2-$H120)+ED:ED)^2+(($I$2-$I120)+EE:EE)^2)*DY$10+1000*DY$18,"")</f>
        <v/>
      </c>
      <c r="EG120" t="str" cm="1">
        <f t="array" ref="EG120">IF($F120="戦玉",MIN(($G120-EH:EH)^2+($H120-EI:EI)^2+($I120-EJ:EJ)^2)*EF$8+MIN((($H$2-$H120)+EK:EK)^2+(($I$2-$I120)+EL:EL)^2)*EF$10+1000*EF$18,"")</f>
        <v/>
      </c>
      <c r="EN120" t="str" cm="1">
        <f t="array" ref="EN120">IF($F120="弓玉",MIN(($G120-EO:EO)^2+($H120-EP:EP)^2+($I120-EQ:EQ)^2)*EM$8+MIN((($H$2-$H120)+ER:ER)^2+(($I$2-$I120)+ES:ES)^2)*EM$10+1000*EM$18,"")</f>
        <v/>
      </c>
      <c r="EU120" t="str" cm="1">
        <f t="array" ref="EU120">IF($F120="散玉",MIN(($G120-EV:EV)^2+($H120-EW:EW)^2+($I120-EX:EX)^2)*ET$8+MIN((($H$2-$H120)+EY:EY)^2+(($I$2-$I120)+EZ:EZ)^2)*ET$10+1000*ET$18,"")</f>
        <v/>
      </c>
      <c r="FB120" t="str" cm="1">
        <f t="array" ref="FB120">IF($F120="的玉",MIN(($G120-FC:FC)^2+($H120-FD:FD)^2+($I120-FE:FE)^2)*FA$8+MIN((($H$2-$H120)+FF:FF)^2+(($I$2-$I120)+FG:FG)^2)*FA$10+1000*FA$18,"")</f>
        <v/>
      </c>
      <c r="FI120" t="str" cm="1">
        <f t="array" ref="FI120">IF($F120="撃玉",MIN(($G120-FJ:FJ)^2+($H120-FK:FK)^2+($I120-FL:FL)^2)*FH$8+MIN((($H$2-$H120)+FM:FM)^2+(($I$2-$I120)+FN:FN)^2)*FH$10+1000*FH$18,"")</f>
        <v/>
      </c>
      <c r="FP120" t="str" cm="1">
        <f t="array" ref="FP120">IF($F120="槍玉",MIN(($G120-FQ:FQ)^2+($H120-FR:FR)^2+($I120-FS:FS)^2)*FO$8+MIN((($H$2-$H120)+FT:FT)^2+(($I$2-$I120)+FU:FU)^2)*FO$10+1000*FO$18,"")</f>
        <v/>
      </c>
      <c r="FW120" t="str" cm="1">
        <f t="array" ref="FW120">IF($F120="査玉",MIN(($G120-FX:FX)^2+($H120-FY:FY)^2+($I120-FZ:FZ)^2)*FV$8+MIN((($H$2-$H120)+GA:GA)^2+(($I$2-$I120)+GB:GB)^2)*FV$10+1000*FV$18,"")</f>
        <v/>
      </c>
      <c r="GD120" t="str" cm="1">
        <f t="array" ref="GD120">IF($F120="タゲ壁",MIN(($G120-GE:GE)^2+($H120-GF:GF)^2+($I120-GG:GG)^2)*GC$8+MIN((($H$2-$H120)+GH:GH)^2+(($I$2-$I120)+GI:GI)^2)*GC$10+1000*GC$18,"")</f>
        <v/>
      </c>
      <c r="GK120" t="str" cm="1">
        <f t="array" ref="GK120">IF($F120="迎玉",MIN(($G120-GL:GL)^2+($H120-GM:GM)^2+($I120-GN:GN)^2)*GJ$8+MIN((($H$2-$H120)+GO:GO)^2+(($I$2-$I120)+GP:GP)^2)*GJ$10+1000*GJ$18,"")</f>
        <v/>
      </c>
      <c r="GR120" t="str" cm="1">
        <f t="array" ref="GR120">IF($F120="紙壁",MIN(($G120-GS:GS)^2+($H120-GT:GT)^2+($I120-GU:GU)^2)*GQ$8+MIN((($H$2-$H120)+GV:GV)^2+(($I$2-$I120)+GW:GW)^2)*GQ$10+1000*GQ$18,"")</f>
        <v/>
      </c>
      <c r="GY120" t="str" cm="1">
        <f t="array" ref="GY120">IF($F120="聖玉",MIN(($G120-GZ:GZ)^2+($H120-HA:HA)^2+($I120-HB:HB)^2)*GX$8+MIN((($H$2-$H120)+HC:HC)^2+(($I$2-$I120)+HD:HD)^2)*GX$10+1000*GX$18,"")</f>
        <v/>
      </c>
      <c r="HF120" t="str" cm="1">
        <f t="array" ref="HF120">IF($F120="ターボ",MIN(($G120-HG:HG)^2+($H120-HH:HH)^2+($I120-HI:HI)^2)*HE$8+MIN((($H$2-$H120)+HJ:HJ)^2+(($I$2-$I120)+HK:HK)^2)*HE$10+10000,"")</f>
        <v/>
      </c>
      <c r="HM120" t="str" cm="1">
        <f t="array" ref="HM120">IF($F120="采玉",MIN(($G120-HN:HN)^2+($H120-HO:HO)^2+($I120-HP:HP)^2)*HL$8+MIN((($H$2-$H120)+HQ:HQ)^2+(($I$2-$I120)+HR:HR)^2)*HL$10+1000*HL$18,"")</f>
        <v/>
      </c>
      <c r="HT120" t="str" cm="1">
        <f t="array" ref="HT120">IF($F120="繕玉",MIN(($G120-HU:HU)^2+($H120-HV:HV)^2+($I120-HW:HW)^2)*HS$8+MIN((($H$2-$H120)+HX:HX)^2+(($I$2-$I120)+HY:HY)^2)*HS$10+1000*HS$18,"")</f>
        <v/>
      </c>
      <c r="IA120" t="str" cm="1">
        <f t="array" ref="IA120">IF($F120="贄玉",MIN(($G120-IB:IB)^2+($H120-IC:IC)^2+($I120-ID:ID)^2)*HZ$8+MIN((($H$2-$H120)+IE:IE)^2+(($I$2-$I120)+IF:IF)^2)*HZ$10+1000*HZ$18,"")</f>
        <v/>
      </c>
      <c r="IH120" t="str" cm="1">
        <f t="array" ref="IH120">IF($F120="弾玉",MIN(($G120-II:II)^2+($H120-IJ:IJ)^2+($I120-IK:IK)^2)*IG$8+MIN((($H$2-$H120)+IL:IL)^2+(($I$2-$I120)+IM:IM)^2)*IG$10+1000*IG$18,"")</f>
        <v/>
      </c>
      <c r="IO120" t="str" cm="1">
        <f t="array" ref="IO120">IF($F120="石壁",MIN(($G120-IP:IP)^2+($H120-IQ:IQ)^2+($I120-IR:IR)^2)*IN$8+MIN((($H$2-$H120)+IS:IS)^2+(($I$2-$I120)+IT:IT)^2)*IN$10+1000*IN$18,"")</f>
        <v/>
      </c>
    </row>
    <row r="121" spans="6:249" x14ac:dyDescent="0.55000000000000004">
      <c r="F121" s="1" t="b" cm="1">
        <f t="array" ref="F121">INDEX(N:N,ROW()*6-11)</f>
        <v>0</v>
      </c>
      <c r="G121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21" s="1">
        <f>ROUND((RIGHT((SUM(INDEX($N:$N,ROW()*6-10):INDEX($N:$N,ROW()*6-6))-16020),6)-RIGHT((SUM(INDEX($N:$N,ROW()*6-10):INDEX($N:$N,ROW()*6-6))-16020),3))/1000,3)</f>
        <v>-16.04</v>
      </c>
      <c r="I121" s="1">
        <f>ROUND((RIGHT((SUM(INDEX($N:$N,ROW()*6-10):INDEX($N:$N,ROW()*6-6))-16020),3)),3)</f>
        <v>20</v>
      </c>
      <c r="K121">
        <v>121</v>
      </c>
      <c r="L121">
        <f t="shared" si="3"/>
        <v>5</v>
      </c>
      <c r="M121" t="str">
        <f t="shared" si="2"/>
        <v>p</v>
      </c>
      <c r="N121" t="str">
        <f>IF(EXACT(M121,$A$1)=TRUE,"コア",IF(EXACT(M121,$A$2)=TRUE,"弓玉",IF(EXACT(M121,$A$3)=TRUE,"銃玉",IF(EXACT(M121,$A$4)=TRUE,"剣玉",IF(EXACT(M121,$A$5)=TRUE,"盾玉",IF(EXACT(M121,$A$6)=TRUE,"爆玉",IF(EXACT(M121,$A$7)=TRUE,"魔玉",IF(EXACT(M121,$A$8)=TRUE,"弩玉",IF(EXACT(M121,$A$9)=TRUE,"槍玉",IF(EXACT(M121,$A$10)=TRUE,"砲玉",IF(EXACT(M121,$A$11)=TRUE,"薙玉",IF(EXACT(M121,$A$12)=TRUE,"跳玉",IF(EXACT(M121,$A$13)=TRUE,"裂玉",IF(EXACT(M121,$A$14)=TRUE,"散玉",IF(EXACT(M121,$A$15)=TRUE,"狙玉",IF(EXACT(M121,$A$16)=TRUE,"浮玉",IF(EXACT(M121,$A$17)=TRUE,"導玉",IF(EXACT(M121,$A$18)=TRUE,"繕玉",IF(EXACT(M121,$A$19)=TRUE,"癒玉",IF(EXACT(M121,$A$20)=TRUE,"壁玉",IF(EXACT(M121,$A$21)=TRUE,"飛玉",IF(EXACT(M121,$A$22)=TRUE,"戦玉",IF(EXACT(M121,$A$23)=TRUE,"機玉",IF(EXACT(M121,$A$24)=TRUE,"変玉",IF(EXACT(M121,$A$25)=TRUE,"界玉",IF(EXACT(M121,$A$26)=TRUE,"木壁",IF(EXACT(M121,$A$27)=TRUE,"石壁",IF(EXACT(M121,$A$28)=TRUE,"紙壁",IF(EXACT(M121,$A$29)=TRUE,"鉄壁",IF(EXACT(M121,$A$30)=TRUE,"ジェット",IF(EXACT(M121,$A$31)=TRUE,"ターボ",IF(EXACT(M121,$A$32)=TRUE,"骨玉",IF(EXACT(M121,$A$33)=TRUE,"撃玉",IF(EXACT(M121,$A$34)=TRUE,"弾玉",IF(EXACT(M121,$A$35)=TRUE,"聖玉",IF(EXACT(M121,$A$36)=TRUE,"忍玉",IF(EXACT(M121,$A$37)=TRUE,"障玉",IF(EXACT(M121,$A$38)=TRUE,"花玉",IF(EXACT(M121,$A$39)=TRUE,"反玉",IF(EXACT(M121,$A$40)=TRUE,"押玉",IF(EXACT(M121,$A$41)=TRUE,"迎玉",IF(EXACT(M121,$A$42)=TRUE,"贄玉",IF(EXACT(M121,$A$43)=TRUE,"的玉",IF(EXACT(M121,$A$44)=TRUE,"墜玉",IF(EXACT(M121,$A$45)=TRUE,"箱玉",IF(EXACT(M121,$A$46)=TRUE,"闇玉",IF(EXACT(M121,$A$47)=TRUE,"旋玉",IF(EXACT(M121,$A$48)=TRUE,"采玉",IF(EXACT(M121,$A$49)=TRUE,"騎玉",IF(EXACT(M121,$A$50)=TRUE,"核玉",IF(EXACT(M121,$A$51)=TRUE,"射玉",IF(EXACT(M121,$A$52)=TRUE,"星玉",IF(EXACT(M121,$A$53)=TRUE,"梱玉",IF(EXACT(M121,$A$54)=TRUE,"貫玉",IF(EXACT(M121,$A$55)=TRUE,"査玉",IF(EXACT(M121,$A$56)=TRUE,"近壁",IF(EXACT(M121,$A$57)=TRUE,"遠壁",IF(EXACT(M121,$A$58)=TRUE,"広壁",IF(EXACT(M121,$A$59)=TRUE,"狭壁",IF(EXACT(M121,$A$60)=TRUE,"タゲ壁",IF(EXACT(M121,$A$61)=TRUE,"エレ壁")))))))))))))))))))))))))))))))))))))))))))))))))))))))))))))</f>
        <v>木壁</v>
      </c>
      <c r="Y121" t="str" cm="1">
        <f t="array" ref="Y121">IF($F121="砲玉",MIN(($G121-Z:Z)^2+($H121-AA:AA)^2+($I121-AB:AB)^2)*X$8+MIN((($H$2-$H121)+AC:AC)^2+(($I$2-$I121)+AD:AD)^2)*X$10+1000*X$18,"")</f>
        <v/>
      </c>
      <c r="AF121" t="str" cm="1">
        <f t="array" ref="AF121">IF($F121="薙玉",MIN(($G121-AG:AG)^2+($H121-AH:AH)^2+($I121-AI:AI)^2)*AE$8+MIN((($H$2-$H121)+AJ:AJ)^2+(($I$2-$I121)+AK:AK)^2)*AE$10+1000*AE$18,"")</f>
        <v/>
      </c>
      <c r="AM121" t="str" cm="1">
        <f t="array" ref="AM121">IF($F121="壁玉",MIN(($G121-AN:AN)^2+($H121-AO:AO)^2+($I121-AP:AP)^2)*AL$8+MIN((($H$2-$H121)+AQ:AQ)^2+(($I$2-$I121)+AR:AR)^2)*AL$10+1000*AL$18,"")</f>
        <v/>
      </c>
      <c r="AT121" t="str" cm="1">
        <f t="array" ref="AT121">IF($F121="弩玉",MIN(($G121-AU:AU)^2+($H121-AV:AV)^2+($I121-AW:AW)^2)*AS$8+MIN((($H$2-$H121)+AX:AX)^2+(($I$2-$I121)+AY:AY)^2)*AS$10+1000*AS$18,"")</f>
        <v/>
      </c>
      <c r="BA121" t="str" cm="1">
        <f t="array" ref="BA121">IF($F121="ジェット",MIN(($G121-BB:BB)^2+($H121-BC:BC)^2+($I121-BD:BD)^2)*AZ$8+MIN((($H$2-$H121)+BE:BE)^2+(($I$2-$I121)+BF:BF)^2)*AZ$10+1000*AZ$18,"")</f>
        <v/>
      </c>
      <c r="BH121" t="str" cm="1">
        <f t="array" ref="BH121">IF($F121="導玉",MIN(($G121-BI:BI)^2+($H121-BJ:BJ)^2+($I121-BK:BK)^2)*BG$8+MIN((($H$2-$H121)+BL:BL)^2+(($I$2-$I121)+BM:BM)^2)*BG$10+1000*BG$18,"")</f>
        <v/>
      </c>
      <c r="BO121" t="str" cm="1">
        <f t="array" ref="BO121">IF($F121="木壁",MIN(($G121-BP:BP)^2+($H121-BQ:BQ)^2+($I121-BR:BR)^2)*BN$8+MIN((($H$2-$H121)+BS:BS)^2+(($I$2-$I121)+BT:BT)^2)*BN$10+1000*BN$18,"")</f>
        <v/>
      </c>
      <c r="BV121" t="str" cm="1">
        <f t="array" ref="BV121">IF($F121="遠壁",MIN(($G121-BW:BW)^2+($H121-BX:BX)^2+($I121-BY:BY)^2)*BU$8+MIN((($H$2-$H121)+BZ:BZ)^2+(($I$2-$I121)+CA:CA)^2)*BU$10+1000*BU$18,"")</f>
        <v/>
      </c>
      <c r="CC121" t="str" cm="1">
        <f t="array" ref="CC121">IF($F121="魔玉",MIN(($G121-CD:CD)^2+($H121-CE:CE)^2+($I121-CF:CF)^2)*CB$8+MIN((($H$2-$H121)+CG:CG)^2+(($I$2-$I121)+CH:CH)^2)*CB$10+1000*CB$18,"")</f>
        <v/>
      </c>
      <c r="CJ121" t="str" cm="1">
        <f t="array" ref="CJ121">IF($F121="核玉",MIN(($G121-CK:CK)^2+($H121-CL:CL)^2+($I121-CM:CM)^2)*CI$8+MIN((($H$2-$H121)+CN:CN)^2+(($I$2-$I121)+CO:CO)^2)*CI$10+1000*CI$18,"")</f>
        <v/>
      </c>
      <c r="CQ121" t="str" cm="1">
        <f t="array" ref="CQ121">IF($F121="癒玉",MIN(($G121-CR:CR)^2+($H121-CS:CS)^2+($I121-CT:CT)^2)*CP$8+MIN((($H$2-$H121)+CU:CU)^2+(($I$2-$I121)+CV:CV)^2)*CP$10+1000*CP$18,"")</f>
        <v/>
      </c>
      <c r="CX121" t="str" cm="1">
        <f t="array" ref="CX121">IF($F121="盾玉",MIN(($G121-CY:CY)^2+($H121-CZ:CZ)^2+($I121-DA:DA)^2)*CW$8+MIN((($H$2-$H121)+DB:DB)^2+(($I$2-$I121)+DC:DC)^2)*CW$10+1000*CW$18,"")</f>
        <v/>
      </c>
      <c r="DE121" t="str" cm="1">
        <f t="array" ref="DE121">IF($F121="射玉",MIN(($G121-DF:DF)^2+($H121-DG:DG)^2+($I121-DH:DH)^2)*DD$8+MIN((($H$2-$H121)+DI:DI)^2+(($I$2-$I121)+DJ:DJ)^2)*DD$10+1000*DD$18,"")</f>
        <v/>
      </c>
      <c r="DL121" t="str" cm="1">
        <f t="array" ref="DL121">IF($F121="近壁",MIN(($G121-DM:DM)^2+($H121-DN:DN)^2+($I121-DO:DO)^2)*DK$8+MIN((($H$2-$H121)+DP:DP)^2+(($I$2-$I121)+DQ:DQ)^2)*DK$10+1000*DK$18,"")</f>
        <v/>
      </c>
      <c r="DS121" t="str" cm="1">
        <f t="array" ref="DS121">IF($F121="忍玉",MIN(($G121-DT:DT)^2+($H121-DU:DU)^2+($I121-DV:DV)^2)*DR$8+MIN((($H$2-$H121)+DW:DW)^2+(($I$2-$I121)+DX:DX)^2)*DR$10+1000*DR$18,"")</f>
        <v/>
      </c>
      <c r="DZ121" t="str" cm="1">
        <f t="array" ref="DZ121">IF($F121="界玉",MIN(($G121-EA:EA)^2+($H121-EB:EB)^2+($I121-EC:EC)^2)*DY$8+MIN((($H$2-$H121)+ED:ED)^2+(($I$2-$I121)+EE:EE)^2)*DY$10+1000*DY$18,"")</f>
        <v/>
      </c>
      <c r="EG121" t="str" cm="1">
        <f t="array" ref="EG121">IF($F121="戦玉",MIN(($G121-EH:EH)^2+($H121-EI:EI)^2+($I121-EJ:EJ)^2)*EF$8+MIN((($H$2-$H121)+EK:EK)^2+(($I$2-$I121)+EL:EL)^2)*EF$10+1000*EF$18,"")</f>
        <v/>
      </c>
      <c r="EN121" t="str" cm="1">
        <f t="array" ref="EN121">IF($F121="弓玉",MIN(($G121-EO:EO)^2+($H121-EP:EP)^2+($I121-EQ:EQ)^2)*EM$8+MIN((($H$2-$H121)+ER:ER)^2+(($I$2-$I121)+ES:ES)^2)*EM$10+1000*EM$18,"")</f>
        <v/>
      </c>
      <c r="EU121" t="str" cm="1">
        <f t="array" ref="EU121">IF($F121="散玉",MIN(($G121-EV:EV)^2+($H121-EW:EW)^2+($I121-EX:EX)^2)*ET$8+MIN((($H$2-$H121)+EY:EY)^2+(($I$2-$I121)+EZ:EZ)^2)*ET$10+1000*ET$18,"")</f>
        <v/>
      </c>
      <c r="FB121" t="str" cm="1">
        <f t="array" ref="FB121">IF($F121="的玉",MIN(($G121-FC:FC)^2+($H121-FD:FD)^2+($I121-FE:FE)^2)*FA$8+MIN((($H$2-$H121)+FF:FF)^2+(($I$2-$I121)+FG:FG)^2)*FA$10+1000*FA$18,"")</f>
        <v/>
      </c>
      <c r="FI121" t="str" cm="1">
        <f t="array" ref="FI121">IF($F121="撃玉",MIN(($G121-FJ:FJ)^2+($H121-FK:FK)^2+($I121-FL:FL)^2)*FH$8+MIN((($H$2-$H121)+FM:FM)^2+(($I$2-$I121)+FN:FN)^2)*FH$10+1000*FH$18,"")</f>
        <v/>
      </c>
      <c r="FP121" t="str" cm="1">
        <f t="array" ref="FP121">IF($F121="槍玉",MIN(($G121-FQ:FQ)^2+($H121-FR:FR)^2+($I121-FS:FS)^2)*FO$8+MIN((($H$2-$H121)+FT:FT)^2+(($I$2-$I121)+FU:FU)^2)*FO$10+1000*FO$18,"")</f>
        <v/>
      </c>
      <c r="FW121" t="str" cm="1">
        <f t="array" ref="FW121">IF($F121="査玉",MIN(($G121-FX:FX)^2+($H121-FY:FY)^2+($I121-FZ:FZ)^2)*FV$8+MIN((($H$2-$H121)+GA:GA)^2+(($I$2-$I121)+GB:GB)^2)*FV$10+1000*FV$18,"")</f>
        <v/>
      </c>
      <c r="GD121" t="str" cm="1">
        <f t="array" ref="GD121">IF($F121="タゲ壁",MIN(($G121-GE:GE)^2+($H121-GF:GF)^2+($I121-GG:GG)^2)*GC$8+MIN((($H$2-$H121)+GH:GH)^2+(($I$2-$I121)+GI:GI)^2)*GC$10+1000*GC$18,"")</f>
        <v/>
      </c>
      <c r="GK121" t="str" cm="1">
        <f t="array" ref="GK121">IF($F121="迎玉",MIN(($G121-GL:GL)^2+($H121-GM:GM)^2+($I121-GN:GN)^2)*GJ$8+MIN((($H$2-$H121)+GO:GO)^2+(($I$2-$I121)+GP:GP)^2)*GJ$10+1000*GJ$18,"")</f>
        <v/>
      </c>
      <c r="GR121" t="str" cm="1">
        <f t="array" ref="GR121">IF($F121="紙壁",MIN(($G121-GS:GS)^2+($H121-GT:GT)^2+($I121-GU:GU)^2)*GQ$8+MIN((($H$2-$H121)+GV:GV)^2+(($I$2-$I121)+GW:GW)^2)*GQ$10+1000*GQ$18,"")</f>
        <v/>
      </c>
      <c r="GY121" t="str" cm="1">
        <f t="array" ref="GY121">IF($F121="聖玉",MIN(($G121-GZ:GZ)^2+($H121-HA:HA)^2+($I121-HB:HB)^2)*GX$8+MIN((($H$2-$H121)+HC:HC)^2+(($I$2-$I121)+HD:HD)^2)*GX$10+1000*GX$18,"")</f>
        <v/>
      </c>
      <c r="HF121" t="str" cm="1">
        <f t="array" ref="HF121">IF($F121="ターボ",MIN(($G121-HG:HG)^2+($H121-HH:HH)^2+($I121-HI:HI)^2)*HE$8+MIN((($H$2-$H121)+HJ:HJ)^2+(($I$2-$I121)+HK:HK)^2)*HE$10+10000,"")</f>
        <v/>
      </c>
      <c r="HM121" t="str" cm="1">
        <f t="array" ref="HM121">IF($F121="采玉",MIN(($G121-HN:HN)^2+($H121-HO:HO)^2+($I121-HP:HP)^2)*HL$8+MIN((($H$2-$H121)+HQ:HQ)^2+(($I$2-$I121)+HR:HR)^2)*HL$10+1000*HL$18,"")</f>
        <v/>
      </c>
      <c r="HT121" t="str" cm="1">
        <f t="array" ref="HT121">IF($F121="繕玉",MIN(($G121-HU:HU)^2+($H121-HV:HV)^2+($I121-HW:HW)^2)*HS$8+MIN((($H$2-$H121)+HX:HX)^2+(($I$2-$I121)+HY:HY)^2)*HS$10+1000*HS$18,"")</f>
        <v/>
      </c>
      <c r="IA121" t="str" cm="1">
        <f t="array" ref="IA121">IF($F121="贄玉",MIN(($G121-IB:IB)^2+($H121-IC:IC)^2+($I121-ID:ID)^2)*HZ$8+MIN((($H$2-$H121)+IE:IE)^2+(($I$2-$I121)+IF:IF)^2)*HZ$10+1000*HZ$18,"")</f>
        <v/>
      </c>
      <c r="IH121" t="str" cm="1">
        <f t="array" ref="IH121">IF($F121="弾玉",MIN(($G121-II:II)^2+($H121-IJ:IJ)^2+($I121-IK:IK)^2)*IG$8+MIN((($H$2-$H121)+IL:IL)^2+(($I$2-$I121)+IM:IM)^2)*IG$10+1000*IG$18,"")</f>
        <v/>
      </c>
      <c r="IO121" t="str" cm="1">
        <f t="array" ref="IO121">IF($F121="石壁",MIN(($G121-IP:IP)^2+($H121-IQ:IQ)^2+($I121-IR:IR)^2)*IN$8+MIN((($H$2-$H121)+IS:IS)^2+(($I$2-$I121)+IT:IT)^2)*IN$10+1000*IN$18,"")</f>
        <v/>
      </c>
    </row>
    <row r="122" spans="6:249" x14ac:dyDescent="0.55000000000000004">
      <c r="F122" s="1" t="b" cm="1">
        <f t="array" ref="F122">INDEX(N:N,ROW()*6-11)</f>
        <v>0</v>
      </c>
      <c r="G122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22" s="1">
        <f>ROUND((RIGHT((SUM(INDEX($N:$N,ROW()*6-10):INDEX($N:$N,ROW()*6-6))-16020),6)-RIGHT((SUM(INDEX($N:$N,ROW()*6-10):INDEX($N:$N,ROW()*6-6))-16020),3))/1000,3)</f>
        <v>-16.04</v>
      </c>
      <c r="I122" s="1">
        <f>ROUND((RIGHT((SUM(INDEX($N:$N,ROW()*6-10):INDEX($N:$N,ROW()*6-6))-16020),3)),3)</f>
        <v>20</v>
      </c>
      <c r="K122">
        <v>122</v>
      </c>
      <c r="L122">
        <f t="shared" si="3"/>
        <v>4</v>
      </c>
      <c r="M122" t="str">
        <f t="shared" si="2"/>
        <v>0</v>
      </c>
      <c r="N122">
        <f>IF(EXACT(M122,$A$1)=TRUE,0,IF(EXACT(M122,$A$2)=TRUE,1,IF(EXACT(M122,$A$3)=TRUE,2,IF(EXACT(M122,$A$4)=TRUE,3,IF(EXACT(M122,$A$5)=TRUE,4,IF(EXACT(M122,$A$6)=TRUE,5,IF(EXACT(M122,$A$7)=TRUE,6,IF(EXACT(M122,$A$8)=TRUE,7,IF(EXACT(M122,$A$9)=TRUE,8,IF(EXACT(M122,$A$10)=TRUE,9,IF(EXACT(M122,$A$11)=TRUE,10,IF(EXACT(M122,$A$12)=TRUE,11,IF(EXACT(M122,$A$13)=TRUE,12,IF(EXACT(M122,$A$14)=TRUE,13,IF(EXACT(M122,$A$15)=TRUE,14,IF(EXACT(M122,$A$16)=TRUE,15,IF(EXACT(M122,$A$17)=TRUE,16,IF(EXACT(M122,$A$18)=TRUE,17,IF(EXACT(M122,$A$19)=TRUE,18,IF(EXACT(M122,$A$20)=TRUE,19,IF(EXACT(M122,$A$21)=TRUE,20,IF(EXACT(M122,$A$22)=TRUE,21,IF(EXACT(M122,$A$23)=TRUE,22,IF(EXACT(M122,$A$24)=TRUE,23,IF(EXACT(M122,$A$25)=TRUE,24,IF(EXACT(M122,$A$26)=TRUE,25,IF(EXACT(M122,$A$27)=TRUE,26,IF(EXACT(M122,$A$28)=TRUE,27,IF(EXACT(M122,$A$29)=TRUE,28,IF(EXACT(M122,$A$30)=TRUE,29,IF(EXACT(M122,$A$31)=TRUE,30,IF(EXACT(M122,$A$32)=TRUE,31,IF(EXACT(M122,$A$33)=TRUE,32,IF(EXACT(M122,$A$34)=TRUE,33,IF(EXACT(M122,$A$35)=TRUE,34,IF(EXACT(M122,$A$36)=TRUE,35,IF(EXACT(M122,$A$37)=TRUE,36,IF(EXACT(M122,$A$38)=TRUE,37,IF(EXACT(M122,$A$39)=TRUE,38,IF(EXACT(M122,$A$40)=TRUE,39,IF(EXACT(M122,$A$41)=TRUE,40,IF(EXACT(M122,$A$42)=TRUE,41,IF(EXACT(M122,$A$43)=TRUE,42,IF(EXACT(M122,$A$44)=TRUE,43,IF(EXACT(M122,$A$45)=TRUE,44,IF(EXACT(M122,$A$46)=TRUE,45,IF(EXACT(M122,$A$47)=TRUE,46,IF(EXACT(M122,$A$48)=TRUE,47,IF(EXACT(M122,$A$49)=TRUE,48,IF(EXACT(M122,$A$50)=TRUE,49,IF(EXACT(M122,$A$51)=TRUE,50,IF(EXACT(M122,$A$52)=TRUE,51,IF(EXACT(M122,$A$53)=TRUE,52,IF(EXACT(M122,$A$54)=TRUE,53,IF(EXACT(M122,$A$55)=TRUE,54,IF(EXACT(M122,$A$56)=TRUE,55,IF(EXACT(M122,$A$57)=TRUE,56,IF(EXACT(M122,$A$58)=TRUE,57,IF(EXACT(M122,$A$59)=TRUE,58,IF(EXACT(M122,$A$60)=TRUE,59,IF(EXACT(M122,$A$61)=TRUE,60,IF(EXACT(M122,$A$62)=TRUE,61))))))))))))))))))))))))))))))))))))))))))))))))))))))))))))))*61^$L122</f>
        <v>0</v>
      </c>
      <c r="Y122" t="str" cm="1">
        <f t="array" ref="Y122">IF($F122="砲玉",MIN(($G122-Z:Z)^2+($H122-AA:AA)^2+($I122-AB:AB)^2)*X$8+MIN((($H$2-$H122)+AC:AC)^2+(($I$2-$I122)+AD:AD)^2)*X$10+1000*X$18,"")</f>
        <v/>
      </c>
      <c r="AF122" t="str" cm="1">
        <f t="array" ref="AF122">IF($F122="薙玉",MIN(($G122-AG:AG)^2+($H122-AH:AH)^2+($I122-AI:AI)^2)*AE$8+MIN((($H$2-$H122)+AJ:AJ)^2+(($I$2-$I122)+AK:AK)^2)*AE$10+1000*AE$18,"")</f>
        <v/>
      </c>
      <c r="AM122" t="str" cm="1">
        <f t="array" ref="AM122">IF($F122="壁玉",MIN(($G122-AN:AN)^2+($H122-AO:AO)^2+($I122-AP:AP)^2)*AL$8+MIN((($H$2-$H122)+AQ:AQ)^2+(($I$2-$I122)+AR:AR)^2)*AL$10+1000*AL$18,"")</f>
        <v/>
      </c>
      <c r="AT122" t="str" cm="1">
        <f t="array" ref="AT122">IF($F122="弩玉",MIN(($G122-AU:AU)^2+($H122-AV:AV)^2+($I122-AW:AW)^2)*AS$8+MIN((($H$2-$H122)+AX:AX)^2+(($I$2-$I122)+AY:AY)^2)*AS$10+1000*AS$18,"")</f>
        <v/>
      </c>
      <c r="BA122" t="str" cm="1">
        <f t="array" ref="BA122">IF($F122="ジェット",MIN(($G122-BB:BB)^2+($H122-BC:BC)^2+($I122-BD:BD)^2)*AZ$8+MIN((($H$2-$H122)+BE:BE)^2+(($I$2-$I122)+BF:BF)^2)*AZ$10+1000*AZ$18,"")</f>
        <v/>
      </c>
      <c r="BH122" t="str" cm="1">
        <f t="array" ref="BH122">IF($F122="導玉",MIN(($G122-BI:BI)^2+($H122-BJ:BJ)^2+($I122-BK:BK)^2)*BG$8+MIN((($H$2-$H122)+BL:BL)^2+(($I$2-$I122)+BM:BM)^2)*BG$10+1000*BG$18,"")</f>
        <v/>
      </c>
      <c r="BO122" t="str" cm="1">
        <f t="array" ref="BO122">IF($F122="木壁",MIN(($G122-BP:BP)^2+($H122-BQ:BQ)^2+($I122-BR:BR)^2)*BN$8+MIN((($H$2-$H122)+BS:BS)^2+(($I$2-$I122)+BT:BT)^2)*BN$10+1000*BN$18,"")</f>
        <v/>
      </c>
      <c r="BV122" t="str" cm="1">
        <f t="array" ref="BV122">IF($F122="遠壁",MIN(($G122-BW:BW)^2+($H122-BX:BX)^2+($I122-BY:BY)^2)*BU$8+MIN((($H$2-$H122)+BZ:BZ)^2+(($I$2-$I122)+CA:CA)^2)*BU$10+1000*BU$18,"")</f>
        <v/>
      </c>
      <c r="CC122" t="str" cm="1">
        <f t="array" ref="CC122">IF($F122="魔玉",MIN(($G122-CD:CD)^2+($H122-CE:CE)^2+($I122-CF:CF)^2)*CB$8+MIN((($H$2-$H122)+CG:CG)^2+(($I$2-$I122)+CH:CH)^2)*CB$10+1000*CB$18,"")</f>
        <v/>
      </c>
      <c r="CJ122" t="str" cm="1">
        <f t="array" ref="CJ122">IF($F122="核玉",MIN(($G122-CK:CK)^2+($H122-CL:CL)^2+($I122-CM:CM)^2)*CI$8+MIN((($H$2-$H122)+CN:CN)^2+(($I$2-$I122)+CO:CO)^2)*CI$10+1000*CI$18,"")</f>
        <v/>
      </c>
      <c r="CQ122" t="str" cm="1">
        <f t="array" ref="CQ122">IF($F122="癒玉",MIN(($G122-CR:CR)^2+($H122-CS:CS)^2+($I122-CT:CT)^2)*CP$8+MIN((($H$2-$H122)+CU:CU)^2+(($I$2-$I122)+CV:CV)^2)*CP$10+1000*CP$18,"")</f>
        <v/>
      </c>
      <c r="CX122" t="str" cm="1">
        <f t="array" ref="CX122">IF($F122="盾玉",MIN(($G122-CY:CY)^2+($H122-CZ:CZ)^2+($I122-DA:DA)^2)*CW$8+MIN((($H$2-$H122)+DB:DB)^2+(($I$2-$I122)+DC:DC)^2)*CW$10+1000*CW$18,"")</f>
        <v/>
      </c>
      <c r="DE122" t="str" cm="1">
        <f t="array" ref="DE122">IF($F122="射玉",MIN(($G122-DF:DF)^2+($H122-DG:DG)^2+($I122-DH:DH)^2)*DD$8+MIN((($H$2-$H122)+DI:DI)^2+(($I$2-$I122)+DJ:DJ)^2)*DD$10+1000*DD$18,"")</f>
        <v/>
      </c>
      <c r="DL122" t="str" cm="1">
        <f t="array" ref="DL122">IF($F122="近壁",MIN(($G122-DM:DM)^2+($H122-DN:DN)^2+($I122-DO:DO)^2)*DK$8+MIN((($H$2-$H122)+DP:DP)^2+(($I$2-$I122)+DQ:DQ)^2)*DK$10+1000*DK$18,"")</f>
        <v/>
      </c>
      <c r="DS122" t="str" cm="1">
        <f t="array" ref="DS122">IF($F122="忍玉",MIN(($G122-DT:DT)^2+($H122-DU:DU)^2+($I122-DV:DV)^2)*DR$8+MIN((($H$2-$H122)+DW:DW)^2+(($I$2-$I122)+DX:DX)^2)*DR$10+1000*DR$18,"")</f>
        <v/>
      </c>
      <c r="DZ122" t="str" cm="1">
        <f t="array" ref="DZ122">IF($F122="界玉",MIN(($G122-EA:EA)^2+($H122-EB:EB)^2+($I122-EC:EC)^2)*DY$8+MIN((($H$2-$H122)+ED:ED)^2+(($I$2-$I122)+EE:EE)^2)*DY$10+1000*DY$18,"")</f>
        <v/>
      </c>
      <c r="EG122" t="str" cm="1">
        <f t="array" ref="EG122">IF($F122="戦玉",MIN(($G122-EH:EH)^2+($H122-EI:EI)^2+($I122-EJ:EJ)^2)*EF$8+MIN((($H$2-$H122)+EK:EK)^2+(($I$2-$I122)+EL:EL)^2)*EF$10+1000*EF$18,"")</f>
        <v/>
      </c>
      <c r="EN122" t="str" cm="1">
        <f t="array" ref="EN122">IF($F122="弓玉",MIN(($G122-EO:EO)^2+($H122-EP:EP)^2+($I122-EQ:EQ)^2)*EM$8+MIN((($H$2-$H122)+ER:ER)^2+(($I$2-$I122)+ES:ES)^2)*EM$10+1000*EM$18,"")</f>
        <v/>
      </c>
      <c r="EU122" t="str" cm="1">
        <f t="array" ref="EU122">IF($F122="散玉",MIN(($G122-EV:EV)^2+($H122-EW:EW)^2+($I122-EX:EX)^2)*ET$8+MIN((($H$2-$H122)+EY:EY)^2+(($I$2-$I122)+EZ:EZ)^2)*ET$10+1000*ET$18,"")</f>
        <v/>
      </c>
      <c r="FB122" t="str" cm="1">
        <f t="array" ref="FB122">IF($F122="的玉",MIN(($G122-FC:FC)^2+($H122-FD:FD)^2+($I122-FE:FE)^2)*FA$8+MIN((($H$2-$H122)+FF:FF)^2+(($I$2-$I122)+FG:FG)^2)*FA$10+1000*FA$18,"")</f>
        <v/>
      </c>
      <c r="FI122" t="str" cm="1">
        <f t="array" ref="FI122">IF($F122="撃玉",MIN(($G122-FJ:FJ)^2+($H122-FK:FK)^2+($I122-FL:FL)^2)*FH$8+MIN((($H$2-$H122)+FM:FM)^2+(($I$2-$I122)+FN:FN)^2)*FH$10+1000*FH$18,"")</f>
        <v/>
      </c>
      <c r="FP122" t="str" cm="1">
        <f t="array" ref="FP122">IF($F122="槍玉",MIN(($G122-FQ:FQ)^2+($H122-FR:FR)^2+($I122-FS:FS)^2)*FO$8+MIN((($H$2-$H122)+FT:FT)^2+(($I$2-$I122)+FU:FU)^2)*FO$10+1000*FO$18,"")</f>
        <v/>
      </c>
      <c r="FW122" t="str" cm="1">
        <f t="array" ref="FW122">IF($F122="査玉",MIN(($G122-FX:FX)^2+($H122-FY:FY)^2+($I122-FZ:FZ)^2)*FV$8+MIN((($H$2-$H122)+GA:GA)^2+(($I$2-$I122)+GB:GB)^2)*FV$10+1000*FV$18,"")</f>
        <v/>
      </c>
      <c r="GD122" t="str" cm="1">
        <f t="array" ref="GD122">IF($F122="タゲ壁",MIN(($G122-GE:GE)^2+($H122-GF:GF)^2+($I122-GG:GG)^2)*GC$8+MIN((($H$2-$H122)+GH:GH)^2+(($I$2-$I122)+GI:GI)^2)*GC$10+1000*GC$18,"")</f>
        <v/>
      </c>
      <c r="GK122" t="str" cm="1">
        <f t="array" ref="GK122">IF($F122="迎玉",MIN(($G122-GL:GL)^2+($H122-GM:GM)^2+($I122-GN:GN)^2)*GJ$8+MIN((($H$2-$H122)+GO:GO)^2+(($I$2-$I122)+GP:GP)^2)*GJ$10+1000*GJ$18,"")</f>
        <v/>
      </c>
      <c r="GR122" t="str" cm="1">
        <f t="array" ref="GR122">IF($F122="紙壁",MIN(($G122-GS:GS)^2+($H122-GT:GT)^2+($I122-GU:GU)^2)*GQ$8+MIN((($H$2-$H122)+GV:GV)^2+(($I$2-$I122)+GW:GW)^2)*GQ$10+1000*GQ$18,"")</f>
        <v/>
      </c>
      <c r="GY122" t="str" cm="1">
        <f t="array" ref="GY122">IF($F122="聖玉",MIN(($G122-GZ:GZ)^2+($H122-HA:HA)^2+($I122-HB:HB)^2)*GX$8+MIN((($H$2-$H122)+HC:HC)^2+(($I$2-$I122)+HD:HD)^2)*GX$10+1000*GX$18,"")</f>
        <v/>
      </c>
      <c r="HF122" t="str" cm="1">
        <f t="array" ref="HF122">IF($F122="ターボ",MIN(($G122-HG:HG)^2+($H122-HH:HH)^2+($I122-HI:HI)^2)*HE$8+MIN((($H$2-$H122)+HJ:HJ)^2+(($I$2-$I122)+HK:HK)^2)*HE$10+10000,"")</f>
        <v/>
      </c>
      <c r="HM122" t="str" cm="1">
        <f t="array" ref="HM122">IF($F122="采玉",MIN(($G122-HN:HN)^2+($H122-HO:HO)^2+($I122-HP:HP)^2)*HL$8+MIN((($H$2-$H122)+HQ:HQ)^2+(($I$2-$I122)+HR:HR)^2)*HL$10+1000*HL$18,"")</f>
        <v/>
      </c>
      <c r="HT122" t="str" cm="1">
        <f t="array" ref="HT122">IF($F122="繕玉",MIN(($G122-HU:HU)^2+($H122-HV:HV)^2+($I122-HW:HW)^2)*HS$8+MIN((($H$2-$H122)+HX:HX)^2+(($I$2-$I122)+HY:HY)^2)*HS$10+1000*HS$18,"")</f>
        <v/>
      </c>
      <c r="IA122" t="str" cm="1">
        <f t="array" ref="IA122">IF($F122="贄玉",MIN(($G122-IB:IB)^2+($H122-IC:IC)^2+($I122-ID:ID)^2)*HZ$8+MIN((($H$2-$H122)+IE:IE)^2+(($I$2-$I122)+IF:IF)^2)*HZ$10+1000*HZ$18,"")</f>
        <v/>
      </c>
      <c r="IH122" t="str" cm="1">
        <f t="array" ref="IH122">IF($F122="弾玉",MIN(($G122-II:II)^2+($H122-IJ:IJ)^2+($I122-IK:IK)^2)*IG$8+MIN((($H$2-$H122)+IL:IL)^2+(($I$2-$I122)+IM:IM)^2)*IG$10+1000*IG$18,"")</f>
        <v/>
      </c>
      <c r="IO122" t="str" cm="1">
        <f t="array" ref="IO122">IF($F122="石壁",MIN(($G122-IP:IP)^2+($H122-IQ:IQ)^2+($I122-IR:IR)^2)*IN$8+MIN((($H$2-$H122)+IS:IS)^2+(($I$2-$I122)+IT:IT)^2)*IN$10+1000*IN$18,"")</f>
        <v/>
      </c>
    </row>
    <row r="123" spans="6:249" x14ac:dyDescent="0.55000000000000004">
      <c r="F123" s="1" t="b" cm="1">
        <f t="array" ref="F123">INDEX(N:N,ROW()*6-11)</f>
        <v>0</v>
      </c>
      <c r="G123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23" s="1">
        <f>ROUND((RIGHT((SUM(INDEX($N:$N,ROW()*6-10):INDEX($N:$N,ROW()*6-6))-16020),6)-RIGHT((SUM(INDEX($N:$N,ROW()*6-10):INDEX($N:$N,ROW()*6-6))-16020),3))/1000,3)</f>
        <v>-16.04</v>
      </c>
      <c r="I123" s="1">
        <f>ROUND((RIGHT((SUM(INDEX($N:$N,ROW()*6-10):INDEX($N:$N,ROW()*6-6))-16020),3)),3)</f>
        <v>20</v>
      </c>
      <c r="K123">
        <v>123</v>
      </c>
      <c r="L123">
        <f t="shared" si="3"/>
        <v>3</v>
      </c>
      <c r="M123" t="str">
        <f t="shared" si="2"/>
        <v>1</v>
      </c>
      <c r="N123">
        <f>IF(EXACT(M123,$A$1)=TRUE,0,IF(EXACT(M123,$A$2)=TRUE,1,IF(EXACT(M123,$A$3)=TRUE,2,IF(EXACT(M123,$A$4)=TRUE,3,IF(EXACT(M123,$A$5)=TRUE,4,IF(EXACT(M123,$A$6)=TRUE,5,IF(EXACT(M123,$A$7)=TRUE,6,IF(EXACT(M123,$A$8)=TRUE,7,IF(EXACT(M123,$A$9)=TRUE,8,IF(EXACT(M123,$A$10)=TRUE,9,IF(EXACT(M123,$A$11)=TRUE,10,IF(EXACT(M123,$A$12)=TRUE,11,IF(EXACT(M123,$A$13)=TRUE,12,IF(EXACT(M123,$A$14)=TRUE,13,IF(EXACT(M123,$A$15)=TRUE,14,IF(EXACT(M123,$A$16)=TRUE,15,IF(EXACT(M123,$A$17)=TRUE,16,IF(EXACT(M123,$A$18)=TRUE,17,IF(EXACT(M123,$A$19)=TRUE,18,IF(EXACT(M123,$A$20)=TRUE,19,IF(EXACT(M123,$A$21)=TRUE,20,IF(EXACT(M123,$A$22)=TRUE,21,IF(EXACT(M123,$A$23)=TRUE,22,IF(EXACT(M123,$A$24)=TRUE,23,IF(EXACT(M123,$A$25)=TRUE,24,IF(EXACT(M123,$A$26)=TRUE,25,IF(EXACT(M123,$A$27)=TRUE,26,IF(EXACT(M123,$A$28)=TRUE,27,IF(EXACT(M123,$A$29)=TRUE,28,IF(EXACT(M123,$A$30)=TRUE,29,IF(EXACT(M123,$A$31)=TRUE,30,IF(EXACT(M123,$A$32)=TRUE,31,IF(EXACT(M123,$A$33)=TRUE,32,IF(EXACT(M123,$A$34)=TRUE,33,IF(EXACT(M123,$A$35)=TRUE,34,IF(EXACT(M123,$A$36)=TRUE,35,IF(EXACT(M123,$A$37)=TRUE,36,IF(EXACT(M123,$A$38)=TRUE,37,IF(EXACT(M123,$A$39)=TRUE,38,IF(EXACT(M123,$A$40)=TRUE,39,IF(EXACT(M123,$A$41)=TRUE,40,IF(EXACT(M123,$A$42)=TRUE,41,IF(EXACT(M123,$A$43)=TRUE,42,IF(EXACT(M123,$A$44)=TRUE,43,IF(EXACT(M123,$A$45)=TRUE,44,IF(EXACT(M123,$A$46)=TRUE,45,IF(EXACT(M123,$A$47)=TRUE,46,IF(EXACT(M123,$A$48)=TRUE,47,IF(EXACT(M123,$A$49)=TRUE,48,IF(EXACT(M123,$A$50)=TRUE,49,IF(EXACT(M123,$A$51)=TRUE,50,IF(EXACT(M123,$A$52)=TRUE,51,IF(EXACT(M123,$A$53)=TRUE,52,IF(EXACT(M123,$A$54)=TRUE,53,IF(EXACT(M123,$A$55)=TRUE,54,IF(EXACT(M123,$A$56)=TRUE,55,IF(EXACT(M123,$A$57)=TRUE,56,IF(EXACT(M123,$A$58)=TRUE,57,IF(EXACT(M123,$A$59)=TRUE,58,IF(EXACT(M123,$A$60)=TRUE,59,IF(EXACT(M123,$A$61)=TRUE,60,IF(EXACT(M123,$A$62)=TRUE,61))))))))))))))))))))))))))))))))))))))))))))))))))))))))))))))*61^$L123</f>
        <v>226981</v>
      </c>
      <c r="Y123" t="str" cm="1">
        <f t="array" ref="Y123">IF($F123="砲玉",MIN(($G123-Z:Z)^2+($H123-AA:AA)^2+($I123-AB:AB)^2)*X$8+MIN((($H$2-$H123)+AC:AC)^2+(($I$2-$I123)+AD:AD)^2)*X$10+1000*X$18,"")</f>
        <v/>
      </c>
      <c r="AF123" t="str" cm="1">
        <f t="array" ref="AF123">IF($F123="薙玉",MIN(($G123-AG:AG)^2+($H123-AH:AH)^2+($I123-AI:AI)^2)*AE$8+MIN((($H$2-$H123)+AJ:AJ)^2+(($I$2-$I123)+AK:AK)^2)*AE$10+1000*AE$18,"")</f>
        <v/>
      </c>
      <c r="AM123" t="str" cm="1">
        <f t="array" ref="AM123">IF($F123="壁玉",MIN(($G123-AN:AN)^2+($H123-AO:AO)^2+($I123-AP:AP)^2)*AL$8+MIN((($H$2-$H123)+AQ:AQ)^2+(($I$2-$I123)+AR:AR)^2)*AL$10+1000*AL$18,"")</f>
        <v/>
      </c>
      <c r="AT123" t="str" cm="1">
        <f t="array" ref="AT123">IF($F123="弩玉",MIN(($G123-AU:AU)^2+($H123-AV:AV)^2+($I123-AW:AW)^2)*AS$8+MIN((($H$2-$H123)+AX:AX)^2+(($I$2-$I123)+AY:AY)^2)*AS$10+1000*AS$18,"")</f>
        <v/>
      </c>
      <c r="BA123" t="str" cm="1">
        <f t="array" ref="BA123">IF($F123="ジェット",MIN(($G123-BB:BB)^2+($H123-BC:BC)^2+($I123-BD:BD)^2)*AZ$8+MIN((($H$2-$H123)+BE:BE)^2+(($I$2-$I123)+BF:BF)^2)*AZ$10+1000*AZ$18,"")</f>
        <v/>
      </c>
      <c r="BH123" t="str" cm="1">
        <f t="array" ref="BH123">IF($F123="導玉",MIN(($G123-BI:BI)^2+($H123-BJ:BJ)^2+($I123-BK:BK)^2)*BG$8+MIN((($H$2-$H123)+BL:BL)^2+(($I$2-$I123)+BM:BM)^2)*BG$10+1000*BG$18,"")</f>
        <v/>
      </c>
      <c r="BO123" t="str" cm="1">
        <f t="array" ref="BO123">IF($F123="木壁",MIN(($G123-BP:BP)^2+($H123-BQ:BQ)^2+($I123-BR:BR)^2)*BN$8+MIN((($H$2-$H123)+BS:BS)^2+(($I$2-$I123)+BT:BT)^2)*BN$10+1000*BN$18,"")</f>
        <v/>
      </c>
      <c r="BV123" t="str" cm="1">
        <f t="array" ref="BV123">IF($F123="遠壁",MIN(($G123-BW:BW)^2+($H123-BX:BX)^2+($I123-BY:BY)^2)*BU$8+MIN((($H$2-$H123)+BZ:BZ)^2+(($I$2-$I123)+CA:CA)^2)*BU$10+1000*BU$18,"")</f>
        <v/>
      </c>
      <c r="CC123" t="str" cm="1">
        <f t="array" ref="CC123">IF($F123="魔玉",MIN(($G123-CD:CD)^2+($H123-CE:CE)^2+($I123-CF:CF)^2)*CB$8+MIN((($H$2-$H123)+CG:CG)^2+(($I$2-$I123)+CH:CH)^2)*CB$10+1000*CB$18,"")</f>
        <v/>
      </c>
      <c r="CJ123" t="str" cm="1">
        <f t="array" ref="CJ123">IF($F123="核玉",MIN(($G123-CK:CK)^2+($H123-CL:CL)^2+($I123-CM:CM)^2)*CI$8+MIN((($H$2-$H123)+CN:CN)^2+(($I$2-$I123)+CO:CO)^2)*CI$10+1000*CI$18,"")</f>
        <v/>
      </c>
      <c r="CQ123" t="str" cm="1">
        <f t="array" ref="CQ123">IF($F123="癒玉",MIN(($G123-CR:CR)^2+($H123-CS:CS)^2+($I123-CT:CT)^2)*CP$8+MIN((($H$2-$H123)+CU:CU)^2+(($I$2-$I123)+CV:CV)^2)*CP$10+1000*CP$18,"")</f>
        <v/>
      </c>
      <c r="CX123" t="str" cm="1">
        <f t="array" ref="CX123">IF($F123="盾玉",MIN(($G123-CY:CY)^2+($H123-CZ:CZ)^2+($I123-DA:DA)^2)*CW$8+MIN((($H$2-$H123)+DB:DB)^2+(($I$2-$I123)+DC:DC)^2)*CW$10+1000*CW$18,"")</f>
        <v/>
      </c>
      <c r="DE123" t="str" cm="1">
        <f t="array" ref="DE123">IF($F123="射玉",MIN(($G123-DF:DF)^2+($H123-DG:DG)^2+($I123-DH:DH)^2)*DD$8+MIN((($H$2-$H123)+DI:DI)^2+(($I$2-$I123)+DJ:DJ)^2)*DD$10+1000*DD$18,"")</f>
        <v/>
      </c>
      <c r="DL123" t="str" cm="1">
        <f t="array" ref="DL123">IF($F123="近壁",MIN(($G123-DM:DM)^2+($H123-DN:DN)^2+($I123-DO:DO)^2)*DK$8+MIN((($H$2-$H123)+DP:DP)^2+(($I$2-$I123)+DQ:DQ)^2)*DK$10+1000*DK$18,"")</f>
        <v/>
      </c>
      <c r="DS123" t="str" cm="1">
        <f t="array" ref="DS123">IF($F123="忍玉",MIN(($G123-DT:DT)^2+($H123-DU:DU)^2+($I123-DV:DV)^2)*DR$8+MIN((($H$2-$H123)+DW:DW)^2+(($I$2-$I123)+DX:DX)^2)*DR$10+1000*DR$18,"")</f>
        <v/>
      </c>
      <c r="DZ123" t="str" cm="1">
        <f t="array" ref="DZ123">IF($F123="界玉",MIN(($G123-EA:EA)^2+($H123-EB:EB)^2+($I123-EC:EC)^2)*DY$8+MIN((($H$2-$H123)+ED:ED)^2+(($I$2-$I123)+EE:EE)^2)*DY$10+1000*DY$18,"")</f>
        <v/>
      </c>
      <c r="EG123" t="str" cm="1">
        <f t="array" ref="EG123">IF($F123="戦玉",MIN(($G123-EH:EH)^2+($H123-EI:EI)^2+($I123-EJ:EJ)^2)*EF$8+MIN((($H$2-$H123)+EK:EK)^2+(($I$2-$I123)+EL:EL)^2)*EF$10+1000*EF$18,"")</f>
        <v/>
      </c>
      <c r="EN123" t="str" cm="1">
        <f t="array" ref="EN123">IF($F123="弓玉",MIN(($G123-EO:EO)^2+($H123-EP:EP)^2+($I123-EQ:EQ)^2)*EM$8+MIN((($H$2-$H123)+ER:ER)^2+(($I$2-$I123)+ES:ES)^2)*EM$10+1000*EM$18,"")</f>
        <v/>
      </c>
      <c r="EU123" t="str" cm="1">
        <f t="array" ref="EU123">IF($F123="散玉",MIN(($G123-EV:EV)^2+($H123-EW:EW)^2+($I123-EX:EX)^2)*ET$8+MIN((($H$2-$H123)+EY:EY)^2+(($I$2-$I123)+EZ:EZ)^2)*ET$10+1000*ET$18,"")</f>
        <v/>
      </c>
      <c r="FB123" t="str" cm="1">
        <f t="array" ref="FB123">IF($F123="的玉",MIN(($G123-FC:FC)^2+($H123-FD:FD)^2+($I123-FE:FE)^2)*FA$8+MIN((($H$2-$H123)+FF:FF)^2+(($I$2-$I123)+FG:FG)^2)*FA$10+1000*FA$18,"")</f>
        <v/>
      </c>
      <c r="FI123" t="str" cm="1">
        <f t="array" ref="FI123">IF($F123="撃玉",MIN(($G123-FJ:FJ)^2+($H123-FK:FK)^2+($I123-FL:FL)^2)*FH$8+MIN((($H$2-$H123)+FM:FM)^2+(($I$2-$I123)+FN:FN)^2)*FH$10+1000*FH$18,"")</f>
        <v/>
      </c>
      <c r="FP123" t="str" cm="1">
        <f t="array" ref="FP123">IF($F123="槍玉",MIN(($G123-FQ:FQ)^2+($H123-FR:FR)^2+($I123-FS:FS)^2)*FO$8+MIN((($H$2-$H123)+FT:FT)^2+(($I$2-$I123)+FU:FU)^2)*FO$10+1000*FO$18,"")</f>
        <v/>
      </c>
      <c r="FW123" t="str" cm="1">
        <f t="array" ref="FW123">IF($F123="査玉",MIN(($G123-FX:FX)^2+($H123-FY:FY)^2+($I123-FZ:FZ)^2)*FV$8+MIN((($H$2-$H123)+GA:GA)^2+(($I$2-$I123)+GB:GB)^2)*FV$10+1000*FV$18,"")</f>
        <v/>
      </c>
      <c r="GD123" t="str" cm="1">
        <f t="array" ref="GD123">IF($F123="タゲ壁",MIN(($G123-GE:GE)^2+($H123-GF:GF)^2+($I123-GG:GG)^2)*GC$8+MIN((($H$2-$H123)+GH:GH)^2+(($I$2-$I123)+GI:GI)^2)*GC$10+1000*GC$18,"")</f>
        <v/>
      </c>
      <c r="GK123" t="str" cm="1">
        <f t="array" ref="GK123">IF($F123="迎玉",MIN(($G123-GL:GL)^2+($H123-GM:GM)^2+($I123-GN:GN)^2)*GJ$8+MIN((($H$2-$H123)+GO:GO)^2+(($I$2-$I123)+GP:GP)^2)*GJ$10+1000*GJ$18,"")</f>
        <v/>
      </c>
      <c r="GR123" t="str" cm="1">
        <f t="array" ref="GR123">IF($F123="紙壁",MIN(($G123-GS:GS)^2+($H123-GT:GT)^2+($I123-GU:GU)^2)*GQ$8+MIN((($H$2-$H123)+GV:GV)^2+(($I$2-$I123)+GW:GW)^2)*GQ$10+1000*GQ$18,"")</f>
        <v/>
      </c>
      <c r="GY123" t="str" cm="1">
        <f t="array" ref="GY123">IF($F123="聖玉",MIN(($G123-GZ:GZ)^2+($H123-HA:HA)^2+($I123-HB:HB)^2)*GX$8+MIN((($H$2-$H123)+HC:HC)^2+(($I$2-$I123)+HD:HD)^2)*GX$10+1000*GX$18,"")</f>
        <v/>
      </c>
      <c r="HF123" t="str" cm="1">
        <f t="array" ref="HF123">IF($F123="ターボ",MIN(($G123-HG:HG)^2+($H123-HH:HH)^2+($I123-HI:HI)^2)*HE$8+MIN((($H$2-$H123)+HJ:HJ)^2+(($I$2-$I123)+HK:HK)^2)*HE$10+10000,"")</f>
        <v/>
      </c>
      <c r="HM123" t="str" cm="1">
        <f t="array" ref="HM123">IF($F123="采玉",MIN(($G123-HN:HN)^2+($H123-HO:HO)^2+($I123-HP:HP)^2)*HL$8+MIN((($H$2-$H123)+HQ:HQ)^2+(($I$2-$I123)+HR:HR)^2)*HL$10+1000*HL$18,"")</f>
        <v/>
      </c>
      <c r="HT123" t="str" cm="1">
        <f t="array" ref="HT123">IF($F123="繕玉",MIN(($G123-HU:HU)^2+($H123-HV:HV)^2+($I123-HW:HW)^2)*HS$8+MIN((($H$2-$H123)+HX:HX)^2+(($I$2-$I123)+HY:HY)^2)*HS$10+1000*HS$18,"")</f>
        <v/>
      </c>
      <c r="IA123" t="str" cm="1">
        <f t="array" ref="IA123">IF($F123="贄玉",MIN(($G123-IB:IB)^2+($H123-IC:IC)^2+($I123-ID:ID)^2)*HZ$8+MIN((($H$2-$H123)+IE:IE)^2+(($I$2-$I123)+IF:IF)^2)*HZ$10+1000*HZ$18,"")</f>
        <v/>
      </c>
      <c r="IH123" t="str" cm="1">
        <f t="array" ref="IH123">IF($F123="弾玉",MIN(($G123-II:II)^2+($H123-IJ:IJ)^2+($I123-IK:IK)^2)*IG$8+MIN((($H$2-$H123)+IL:IL)^2+(($I$2-$I123)+IM:IM)^2)*IG$10+1000*IG$18,"")</f>
        <v/>
      </c>
      <c r="IO123" t="str" cm="1">
        <f t="array" ref="IO123">IF($F123="石壁",MIN(($G123-IP:IP)^2+($H123-IQ:IQ)^2+($I123-IR:IR)^2)*IN$8+MIN((($H$2-$H123)+IS:IS)^2+(($I$2-$I123)+IT:IT)^2)*IN$10+1000*IN$18,"")</f>
        <v/>
      </c>
    </row>
    <row r="124" spans="6:249" x14ac:dyDescent="0.55000000000000004">
      <c r="F124" s="1" t="b" cm="1">
        <f t="array" ref="F124">INDEX(N:N,ROW()*6-11)</f>
        <v>0</v>
      </c>
      <c r="G124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24" s="1">
        <f>ROUND((RIGHT((SUM(INDEX($N:$N,ROW()*6-10):INDEX($N:$N,ROW()*6-6))-16020),6)-RIGHT((SUM(INDEX($N:$N,ROW()*6-10):INDEX($N:$N,ROW()*6-6))-16020),3))/1000,3)</f>
        <v>-16.04</v>
      </c>
      <c r="I124" s="1">
        <f>ROUND((RIGHT((SUM(INDEX($N:$N,ROW()*6-10):INDEX($N:$N,ROW()*6-6))-16020),3)),3)</f>
        <v>20</v>
      </c>
      <c r="K124">
        <v>124</v>
      </c>
      <c r="L124">
        <f t="shared" si="3"/>
        <v>2</v>
      </c>
      <c r="M124" t="str">
        <f t="shared" si="2"/>
        <v>k</v>
      </c>
      <c r="N124">
        <f>IF(EXACT(M124,$A$1)=TRUE,0,IF(EXACT(M124,$A$2)=TRUE,1,IF(EXACT(M124,$A$3)=TRUE,2,IF(EXACT(M124,$A$4)=TRUE,3,IF(EXACT(M124,$A$5)=TRUE,4,IF(EXACT(M124,$A$6)=TRUE,5,IF(EXACT(M124,$A$7)=TRUE,6,IF(EXACT(M124,$A$8)=TRUE,7,IF(EXACT(M124,$A$9)=TRUE,8,IF(EXACT(M124,$A$10)=TRUE,9,IF(EXACT(M124,$A$11)=TRUE,10,IF(EXACT(M124,$A$12)=TRUE,11,IF(EXACT(M124,$A$13)=TRUE,12,IF(EXACT(M124,$A$14)=TRUE,13,IF(EXACT(M124,$A$15)=TRUE,14,IF(EXACT(M124,$A$16)=TRUE,15,IF(EXACT(M124,$A$17)=TRUE,16,IF(EXACT(M124,$A$18)=TRUE,17,IF(EXACT(M124,$A$19)=TRUE,18,IF(EXACT(M124,$A$20)=TRUE,19,IF(EXACT(M124,$A$21)=TRUE,20,IF(EXACT(M124,$A$22)=TRUE,21,IF(EXACT(M124,$A$23)=TRUE,22,IF(EXACT(M124,$A$24)=TRUE,23,IF(EXACT(M124,$A$25)=TRUE,24,IF(EXACT(M124,$A$26)=TRUE,25,IF(EXACT(M124,$A$27)=TRUE,26,IF(EXACT(M124,$A$28)=TRUE,27,IF(EXACT(M124,$A$29)=TRUE,28,IF(EXACT(M124,$A$30)=TRUE,29,IF(EXACT(M124,$A$31)=TRUE,30,IF(EXACT(M124,$A$32)=TRUE,31,IF(EXACT(M124,$A$33)=TRUE,32,IF(EXACT(M124,$A$34)=TRUE,33,IF(EXACT(M124,$A$35)=TRUE,34,IF(EXACT(M124,$A$36)=TRUE,35,IF(EXACT(M124,$A$37)=TRUE,36,IF(EXACT(M124,$A$38)=TRUE,37,IF(EXACT(M124,$A$39)=TRUE,38,IF(EXACT(M124,$A$40)=TRUE,39,IF(EXACT(M124,$A$41)=TRUE,40,IF(EXACT(M124,$A$42)=TRUE,41,IF(EXACT(M124,$A$43)=TRUE,42,IF(EXACT(M124,$A$44)=TRUE,43,IF(EXACT(M124,$A$45)=TRUE,44,IF(EXACT(M124,$A$46)=TRUE,45,IF(EXACT(M124,$A$47)=TRUE,46,IF(EXACT(M124,$A$48)=TRUE,47,IF(EXACT(M124,$A$49)=TRUE,48,IF(EXACT(M124,$A$50)=TRUE,49,IF(EXACT(M124,$A$51)=TRUE,50,IF(EXACT(M124,$A$52)=TRUE,51,IF(EXACT(M124,$A$53)=TRUE,52,IF(EXACT(M124,$A$54)=TRUE,53,IF(EXACT(M124,$A$55)=TRUE,54,IF(EXACT(M124,$A$56)=TRUE,55,IF(EXACT(M124,$A$57)=TRUE,56,IF(EXACT(M124,$A$58)=TRUE,57,IF(EXACT(M124,$A$59)=TRUE,58,IF(EXACT(M124,$A$60)=TRUE,59,IF(EXACT(M124,$A$61)=TRUE,60,IF(EXACT(M124,$A$62)=TRUE,61))))))))))))))))))))))))))))))))))))))))))))))))))))))))))))))*61^$L124</f>
        <v>74420</v>
      </c>
      <c r="Y124" t="str" cm="1">
        <f t="array" ref="Y124">IF($F124="砲玉",MIN(($G124-Z:Z)^2+($H124-AA:AA)^2+($I124-AB:AB)^2)*X$8+MIN((($H$2-$H124)+AC:AC)^2+(($I$2-$I124)+AD:AD)^2)*X$10+1000*X$18,"")</f>
        <v/>
      </c>
      <c r="AF124" t="str" cm="1">
        <f t="array" ref="AF124">IF($F124="薙玉",MIN(($G124-AG:AG)^2+($H124-AH:AH)^2+($I124-AI:AI)^2)*AE$8+MIN((($H$2-$H124)+AJ:AJ)^2+(($I$2-$I124)+AK:AK)^2)*AE$10+1000*AE$18,"")</f>
        <v/>
      </c>
      <c r="AM124" t="str" cm="1">
        <f t="array" ref="AM124">IF($F124="壁玉",MIN(($G124-AN:AN)^2+($H124-AO:AO)^2+($I124-AP:AP)^2)*AL$8+MIN((($H$2-$H124)+AQ:AQ)^2+(($I$2-$I124)+AR:AR)^2)*AL$10+1000*AL$18,"")</f>
        <v/>
      </c>
      <c r="AT124" t="str" cm="1">
        <f t="array" ref="AT124">IF($F124="弩玉",MIN(($G124-AU:AU)^2+($H124-AV:AV)^2+($I124-AW:AW)^2)*AS$8+MIN((($H$2-$H124)+AX:AX)^2+(($I$2-$I124)+AY:AY)^2)*AS$10+1000*AS$18,"")</f>
        <v/>
      </c>
      <c r="BA124" t="str" cm="1">
        <f t="array" ref="BA124">IF($F124="ジェット",MIN(($G124-BB:BB)^2+($H124-BC:BC)^2+($I124-BD:BD)^2)*AZ$8+MIN((($H$2-$H124)+BE:BE)^2+(($I$2-$I124)+BF:BF)^2)*AZ$10+1000*AZ$18,"")</f>
        <v/>
      </c>
      <c r="BH124" t="str" cm="1">
        <f t="array" ref="BH124">IF($F124="導玉",MIN(($G124-BI:BI)^2+($H124-BJ:BJ)^2+($I124-BK:BK)^2)*BG$8+MIN((($H$2-$H124)+BL:BL)^2+(($I$2-$I124)+BM:BM)^2)*BG$10+1000*BG$18,"")</f>
        <v/>
      </c>
      <c r="BO124" t="str" cm="1">
        <f t="array" ref="BO124">IF($F124="木壁",MIN(($G124-BP:BP)^2+($H124-BQ:BQ)^2+($I124-BR:BR)^2)*BN$8+MIN((($H$2-$H124)+BS:BS)^2+(($I$2-$I124)+BT:BT)^2)*BN$10+1000*BN$18,"")</f>
        <v/>
      </c>
      <c r="BV124" t="str" cm="1">
        <f t="array" ref="BV124">IF($F124="遠壁",MIN(($G124-BW:BW)^2+($H124-BX:BX)^2+($I124-BY:BY)^2)*BU$8+MIN((($H$2-$H124)+BZ:BZ)^2+(($I$2-$I124)+CA:CA)^2)*BU$10+1000*BU$18,"")</f>
        <v/>
      </c>
      <c r="CC124" t="str" cm="1">
        <f t="array" ref="CC124">IF($F124="魔玉",MIN(($G124-CD:CD)^2+($H124-CE:CE)^2+($I124-CF:CF)^2)*CB$8+MIN((($H$2-$H124)+CG:CG)^2+(($I$2-$I124)+CH:CH)^2)*CB$10+1000*CB$18,"")</f>
        <v/>
      </c>
      <c r="CJ124" t="str" cm="1">
        <f t="array" ref="CJ124">IF($F124="核玉",MIN(($G124-CK:CK)^2+($H124-CL:CL)^2+($I124-CM:CM)^2)*CI$8+MIN((($H$2-$H124)+CN:CN)^2+(($I$2-$I124)+CO:CO)^2)*CI$10+1000*CI$18,"")</f>
        <v/>
      </c>
      <c r="CQ124" t="str" cm="1">
        <f t="array" ref="CQ124">IF($F124="癒玉",MIN(($G124-CR:CR)^2+($H124-CS:CS)^2+($I124-CT:CT)^2)*CP$8+MIN((($H$2-$H124)+CU:CU)^2+(($I$2-$I124)+CV:CV)^2)*CP$10+1000*CP$18,"")</f>
        <v/>
      </c>
      <c r="CX124" t="str" cm="1">
        <f t="array" ref="CX124">IF($F124="盾玉",MIN(($G124-CY:CY)^2+($H124-CZ:CZ)^2+($I124-DA:DA)^2)*CW$8+MIN((($H$2-$H124)+DB:DB)^2+(($I$2-$I124)+DC:DC)^2)*CW$10+1000*CW$18,"")</f>
        <v/>
      </c>
      <c r="DE124" t="str" cm="1">
        <f t="array" ref="DE124">IF($F124="射玉",MIN(($G124-DF:DF)^2+($H124-DG:DG)^2+($I124-DH:DH)^2)*DD$8+MIN((($H$2-$H124)+DI:DI)^2+(($I$2-$I124)+DJ:DJ)^2)*DD$10+1000*DD$18,"")</f>
        <v/>
      </c>
      <c r="DL124" t="str" cm="1">
        <f t="array" ref="DL124">IF($F124="近壁",MIN(($G124-DM:DM)^2+($H124-DN:DN)^2+($I124-DO:DO)^2)*DK$8+MIN((($H$2-$H124)+DP:DP)^2+(($I$2-$I124)+DQ:DQ)^2)*DK$10+1000*DK$18,"")</f>
        <v/>
      </c>
      <c r="DS124" t="str" cm="1">
        <f t="array" ref="DS124">IF($F124="忍玉",MIN(($G124-DT:DT)^2+($H124-DU:DU)^2+($I124-DV:DV)^2)*DR$8+MIN((($H$2-$H124)+DW:DW)^2+(($I$2-$I124)+DX:DX)^2)*DR$10+1000*DR$18,"")</f>
        <v/>
      </c>
      <c r="DZ124" t="str" cm="1">
        <f t="array" ref="DZ124">IF($F124="界玉",MIN(($G124-EA:EA)^2+($H124-EB:EB)^2+($I124-EC:EC)^2)*DY$8+MIN((($H$2-$H124)+ED:ED)^2+(($I$2-$I124)+EE:EE)^2)*DY$10+1000*DY$18,"")</f>
        <v/>
      </c>
      <c r="EG124" t="str" cm="1">
        <f t="array" ref="EG124">IF($F124="戦玉",MIN(($G124-EH:EH)^2+($H124-EI:EI)^2+($I124-EJ:EJ)^2)*EF$8+MIN((($H$2-$H124)+EK:EK)^2+(($I$2-$I124)+EL:EL)^2)*EF$10+1000*EF$18,"")</f>
        <v/>
      </c>
      <c r="EN124" t="str" cm="1">
        <f t="array" ref="EN124">IF($F124="弓玉",MIN(($G124-EO:EO)^2+($H124-EP:EP)^2+($I124-EQ:EQ)^2)*EM$8+MIN((($H$2-$H124)+ER:ER)^2+(($I$2-$I124)+ES:ES)^2)*EM$10+1000*EM$18,"")</f>
        <v/>
      </c>
      <c r="EU124" t="str" cm="1">
        <f t="array" ref="EU124">IF($F124="散玉",MIN(($G124-EV:EV)^2+($H124-EW:EW)^2+($I124-EX:EX)^2)*ET$8+MIN((($H$2-$H124)+EY:EY)^2+(($I$2-$I124)+EZ:EZ)^2)*ET$10+1000*ET$18,"")</f>
        <v/>
      </c>
      <c r="FB124" t="str" cm="1">
        <f t="array" ref="FB124">IF($F124="的玉",MIN(($G124-FC:FC)^2+($H124-FD:FD)^2+($I124-FE:FE)^2)*FA$8+MIN((($H$2-$H124)+FF:FF)^2+(($I$2-$I124)+FG:FG)^2)*FA$10+1000*FA$18,"")</f>
        <v/>
      </c>
      <c r="FI124" t="str" cm="1">
        <f t="array" ref="FI124">IF($F124="撃玉",MIN(($G124-FJ:FJ)^2+($H124-FK:FK)^2+($I124-FL:FL)^2)*FH$8+MIN((($H$2-$H124)+FM:FM)^2+(($I$2-$I124)+FN:FN)^2)*FH$10+1000*FH$18,"")</f>
        <v/>
      </c>
      <c r="FP124" t="str" cm="1">
        <f t="array" ref="FP124">IF($F124="槍玉",MIN(($G124-FQ:FQ)^2+($H124-FR:FR)^2+($I124-FS:FS)^2)*FO$8+MIN((($H$2-$H124)+FT:FT)^2+(($I$2-$I124)+FU:FU)^2)*FO$10+1000*FO$18,"")</f>
        <v/>
      </c>
      <c r="FW124" t="str" cm="1">
        <f t="array" ref="FW124">IF($F124="査玉",MIN(($G124-FX:FX)^2+($H124-FY:FY)^2+($I124-FZ:FZ)^2)*FV$8+MIN((($H$2-$H124)+GA:GA)^2+(($I$2-$I124)+GB:GB)^2)*FV$10+1000*FV$18,"")</f>
        <v/>
      </c>
      <c r="GD124" t="str" cm="1">
        <f t="array" ref="GD124">IF($F124="タゲ壁",MIN(($G124-GE:GE)^2+($H124-GF:GF)^2+($I124-GG:GG)^2)*GC$8+MIN((($H$2-$H124)+GH:GH)^2+(($I$2-$I124)+GI:GI)^2)*GC$10+1000*GC$18,"")</f>
        <v/>
      </c>
      <c r="GK124" t="str" cm="1">
        <f t="array" ref="GK124">IF($F124="迎玉",MIN(($G124-GL:GL)^2+($H124-GM:GM)^2+($I124-GN:GN)^2)*GJ$8+MIN((($H$2-$H124)+GO:GO)^2+(($I$2-$I124)+GP:GP)^2)*GJ$10+1000*GJ$18,"")</f>
        <v/>
      </c>
      <c r="GR124" t="str" cm="1">
        <f t="array" ref="GR124">IF($F124="紙壁",MIN(($G124-GS:GS)^2+($H124-GT:GT)^2+($I124-GU:GU)^2)*GQ$8+MIN((($H$2-$H124)+GV:GV)^2+(($I$2-$I124)+GW:GW)^2)*GQ$10+1000*GQ$18,"")</f>
        <v/>
      </c>
      <c r="GY124" t="str" cm="1">
        <f t="array" ref="GY124">IF($F124="聖玉",MIN(($G124-GZ:GZ)^2+($H124-HA:HA)^2+($I124-HB:HB)^2)*GX$8+MIN((($H$2-$H124)+HC:HC)^2+(($I$2-$I124)+HD:HD)^2)*GX$10+1000*GX$18,"")</f>
        <v/>
      </c>
      <c r="HF124" t="str" cm="1">
        <f t="array" ref="HF124">IF($F124="ターボ",MIN(($G124-HG:HG)^2+($H124-HH:HH)^2+($I124-HI:HI)^2)*HE$8+MIN((($H$2-$H124)+HJ:HJ)^2+(($I$2-$I124)+HK:HK)^2)*HE$10+10000,"")</f>
        <v/>
      </c>
      <c r="HM124" t="str" cm="1">
        <f t="array" ref="HM124">IF($F124="采玉",MIN(($G124-HN:HN)^2+($H124-HO:HO)^2+($I124-HP:HP)^2)*HL$8+MIN((($H$2-$H124)+HQ:HQ)^2+(($I$2-$I124)+HR:HR)^2)*HL$10+1000*HL$18,"")</f>
        <v/>
      </c>
      <c r="HT124" t="str" cm="1">
        <f t="array" ref="HT124">IF($F124="繕玉",MIN(($G124-HU:HU)^2+($H124-HV:HV)^2+($I124-HW:HW)^2)*HS$8+MIN((($H$2-$H124)+HX:HX)^2+(($I$2-$I124)+HY:HY)^2)*HS$10+1000*HS$18,"")</f>
        <v/>
      </c>
      <c r="IA124" t="str" cm="1">
        <f t="array" ref="IA124">IF($F124="贄玉",MIN(($G124-IB:IB)^2+($H124-IC:IC)^2+($I124-ID:ID)^2)*HZ$8+MIN((($H$2-$H124)+IE:IE)^2+(($I$2-$I124)+IF:IF)^2)*HZ$10+1000*HZ$18,"")</f>
        <v/>
      </c>
      <c r="IH124" t="str" cm="1">
        <f t="array" ref="IH124">IF($F124="弾玉",MIN(($G124-II:II)^2+($H124-IJ:IJ)^2+($I124-IK:IK)^2)*IG$8+MIN((($H$2-$H124)+IL:IL)^2+(($I$2-$I124)+IM:IM)^2)*IG$10+1000*IG$18,"")</f>
        <v/>
      </c>
      <c r="IO124" t="str" cm="1">
        <f t="array" ref="IO124">IF($F124="石壁",MIN(($G124-IP:IP)^2+($H124-IQ:IQ)^2+($I124-IR:IR)^2)*IN$8+MIN((($H$2-$H124)+IS:IS)^2+(($I$2-$I124)+IT:IT)^2)*IN$10+1000*IN$18,"")</f>
        <v/>
      </c>
    </row>
    <row r="125" spans="6:249" x14ac:dyDescent="0.55000000000000004">
      <c r="F125" s="1" t="b" cm="1">
        <f t="array" ref="F125">INDEX(N:N,ROW()*6-11)</f>
        <v>0</v>
      </c>
      <c r="G125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25" s="1">
        <f>ROUND((RIGHT((SUM(INDEX($N:$N,ROW()*6-10):INDEX($N:$N,ROW()*6-6))-16020),6)-RIGHT((SUM(INDEX($N:$N,ROW()*6-10):INDEX($N:$N,ROW()*6-6))-16020),3))/1000,3)</f>
        <v>-16.04</v>
      </c>
      <c r="I125" s="1">
        <f>ROUND((RIGHT((SUM(INDEX($N:$N,ROW()*6-10):INDEX($N:$N,ROW()*6-6))-16020),3)),3)</f>
        <v>20</v>
      </c>
      <c r="K125">
        <v>125</v>
      </c>
      <c r="L125">
        <f t="shared" si="3"/>
        <v>1</v>
      </c>
      <c r="M125" t="str">
        <f t="shared" si="2"/>
        <v>u</v>
      </c>
      <c r="N125">
        <f>IF(EXACT(M125,$A$1)=TRUE,0,IF(EXACT(M125,$A$2)=TRUE,1,IF(EXACT(M125,$A$3)=TRUE,2,IF(EXACT(M125,$A$4)=TRUE,3,IF(EXACT(M125,$A$5)=TRUE,4,IF(EXACT(M125,$A$6)=TRUE,5,IF(EXACT(M125,$A$7)=TRUE,6,IF(EXACT(M125,$A$8)=TRUE,7,IF(EXACT(M125,$A$9)=TRUE,8,IF(EXACT(M125,$A$10)=TRUE,9,IF(EXACT(M125,$A$11)=TRUE,10,IF(EXACT(M125,$A$12)=TRUE,11,IF(EXACT(M125,$A$13)=TRUE,12,IF(EXACT(M125,$A$14)=TRUE,13,IF(EXACT(M125,$A$15)=TRUE,14,IF(EXACT(M125,$A$16)=TRUE,15,IF(EXACT(M125,$A$17)=TRUE,16,IF(EXACT(M125,$A$18)=TRUE,17,IF(EXACT(M125,$A$19)=TRUE,18,IF(EXACT(M125,$A$20)=TRUE,19,IF(EXACT(M125,$A$21)=TRUE,20,IF(EXACT(M125,$A$22)=TRUE,21,IF(EXACT(M125,$A$23)=TRUE,22,IF(EXACT(M125,$A$24)=TRUE,23,IF(EXACT(M125,$A$25)=TRUE,24,IF(EXACT(M125,$A$26)=TRUE,25,IF(EXACT(M125,$A$27)=TRUE,26,IF(EXACT(M125,$A$28)=TRUE,27,IF(EXACT(M125,$A$29)=TRUE,28,IF(EXACT(M125,$A$30)=TRUE,29,IF(EXACT(M125,$A$31)=TRUE,30,IF(EXACT(M125,$A$32)=TRUE,31,IF(EXACT(M125,$A$33)=TRUE,32,IF(EXACT(M125,$A$34)=TRUE,33,IF(EXACT(M125,$A$35)=TRUE,34,IF(EXACT(M125,$A$36)=TRUE,35,IF(EXACT(M125,$A$37)=TRUE,36,IF(EXACT(M125,$A$38)=TRUE,37,IF(EXACT(M125,$A$39)=TRUE,38,IF(EXACT(M125,$A$40)=TRUE,39,IF(EXACT(M125,$A$41)=TRUE,40,IF(EXACT(M125,$A$42)=TRUE,41,IF(EXACT(M125,$A$43)=TRUE,42,IF(EXACT(M125,$A$44)=TRUE,43,IF(EXACT(M125,$A$45)=TRUE,44,IF(EXACT(M125,$A$46)=TRUE,45,IF(EXACT(M125,$A$47)=TRUE,46,IF(EXACT(M125,$A$48)=TRUE,47,IF(EXACT(M125,$A$49)=TRUE,48,IF(EXACT(M125,$A$50)=TRUE,49,IF(EXACT(M125,$A$51)=TRUE,50,IF(EXACT(M125,$A$52)=TRUE,51,IF(EXACT(M125,$A$53)=TRUE,52,IF(EXACT(M125,$A$54)=TRUE,53,IF(EXACT(M125,$A$55)=TRUE,54,IF(EXACT(M125,$A$56)=TRUE,55,IF(EXACT(M125,$A$57)=TRUE,56,IF(EXACT(M125,$A$58)=TRUE,57,IF(EXACT(M125,$A$59)=TRUE,58,IF(EXACT(M125,$A$60)=TRUE,59,IF(EXACT(M125,$A$61)=TRUE,60,IF(EXACT(M125,$A$62)=TRUE,61))))))))))))))))))))))))))))))))))))))))))))))))))))))))))))))*61^$L125</f>
        <v>1830</v>
      </c>
      <c r="Y125" t="str" cm="1">
        <f t="array" ref="Y125">IF($F125="砲玉",MIN(($G125-Z:Z)^2+($H125-AA:AA)^2+($I125-AB:AB)^2)*X$8+MIN((($H$2-$H125)+AC:AC)^2+(($I$2-$I125)+AD:AD)^2)*X$10+1000*X$18,"")</f>
        <v/>
      </c>
      <c r="AF125" t="str" cm="1">
        <f t="array" ref="AF125">IF($F125="薙玉",MIN(($G125-AG:AG)^2+($H125-AH:AH)^2+($I125-AI:AI)^2)*AE$8+MIN((($H$2-$H125)+AJ:AJ)^2+(($I$2-$I125)+AK:AK)^2)*AE$10+1000*AE$18,"")</f>
        <v/>
      </c>
      <c r="AM125" t="str" cm="1">
        <f t="array" ref="AM125">IF($F125="壁玉",MIN(($G125-AN:AN)^2+($H125-AO:AO)^2+($I125-AP:AP)^2)*AL$8+MIN((($H$2-$H125)+AQ:AQ)^2+(($I$2-$I125)+AR:AR)^2)*AL$10+1000*AL$18,"")</f>
        <v/>
      </c>
      <c r="AT125" t="str" cm="1">
        <f t="array" ref="AT125">IF($F125="弩玉",MIN(($G125-AU:AU)^2+($H125-AV:AV)^2+($I125-AW:AW)^2)*AS$8+MIN((($H$2-$H125)+AX:AX)^2+(($I$2-$I125)+AY:AY)^2)*AS$10+1000*AS$18,"")</f>
        <v/>
      </c>
      <c r="BA125" t="str" cm="1">
        <f t="array" ref="BA125">IF($F125="ジェット",MIN(($G125-BB:BB)^2+($H125-BC:BC)^2+($I125-BD:BD)^2)*AZ$8+MIN((($H$2-$H125)+BE:BE)^2+(($I$2-$I125)+BF:BF)^2)*AZ$10+1000*AZ$18,"")</f>
        <v/>
      </c>
      <c r="BH125" t="str" cm="1">
        <f t="array" ref="BH125">IF($F125="導玉",MIN(($G125-BI:BI)^2+($H125-BJ:BJ)^2+($I125-BK:BK)^2)*BG$8+MIN((($H$2-$H125)+BL:BL)^2+(($I$2-$I125)+BM:BM)^2)*BG$10+1000*BG$18,"")</f>
        <v/>
      </c>
      <c r="BO125" t="str" cm="1">
        <f t="array" ref="BO125">IF($F125="木壁",MIN(($G125-BP:BP)^2+($H125-BQ:BQ)^2+($I125-BR:BR)^2)*BN$8+MIN((($H$2-$H125)+BS:BS)^2+(($I$2-$I125)+BT:BT)^2)*BN$10+1000*BN$18,"")</f>
        <v/>
      </c>
      <c r="BV125" t="str" cm="1">
        <f t="array" ref="BV125">IF($F125="遠壁",MIN(($G125-BW:BW)^2+($H125-BX:BX)^2+($I125-BY:BY)^2)*BU$8+MIN((($H$2-$H125)+BZ:BZ)^2+(($I$2-$I125)+CA:CA)^2)*BU$10+1000*BU$18,"")</f>
        <v/>
      </c>
      <c r="CC125" t="str" cm="1">
        <f t="array" ref="CC125">IF($F125="魔玉",MIN(($G125-CD:CD)^2+($H125-CE:CE)^2+($I125-CF:CF)^2)*CB$8+MIN((($H$2-$H125)+CG:CG)^2+(($I$2-$I125)+CH:CH)^2)*CB$10+1000*CB$18,"")</f>
        <v/>
      </c>
      <c r="CJ125" t="str" cm="1">
        <f t="array" ref="CJ125">IF($F125="核玉",MIN(($G125-CK:CK)^2+($H125-CL:CL)^2+($I125-CM:CM)^2)*CI$8+MIN((($H$2-$H125)+CN:CN)^2+(($I$2-$I125)+CO:CO)^2)*CI$10+1000*CI$18,"")</f>
        <v/>
      </c>
      <c r="CQ125" t="str" cm="1">
        <f t="array" ref="CQ125">IF($F125="癒玉",MIN(($G125-CR:CR)^2+($H125-CS:CS)^2+($I125-CT:CT)^2)*CP$8+MIN((($H$2-$H125)+CU:CU)^2+(($I$2-$I125)+CV:CV)^2)*CP$10+1000*CP$18,"")</f>
        <v/>
      </c>
      <c r="CX125" t="str" cm="1">
        <f t="array" ref="CX125">IF($F125="盾玉",MIN(($G125-CY:CY)^2+($H125-CZ:CZ)^2+($I125-DA:DA)^2)*CW$8+MIN((($H$2-$H125)+DB:DB)^2+(($I$2-$I125)+DC:DC)^2)*CW$10+1000*CW$18,"")</f>
        <v/>
      </c>
      <c r="DE125" t="str" cm="1">
        <f t="array" ref="DE125">IF($F125="射玉",MIN(($G125-DF:DF)^2+($H125-DG:DG)^2+($I125-DH:DH)^2)*DD$8+MIN((($H$2-$H125)+DI:DI)^2+(($I$2-$I125)+DJ:DJ)^2)*DD$10+1000*DD$18,"")</f>
        <v/>
      </c>
      <c r="DL125" t="str" cm="1">
        <f t="array" ref="DL125">IF($F125="近壁",MIN(($G125-DM:DM)^2+($H125-DN:DN)^2+($I125-DO:DO)^2)*DK$8+MIN((($H$2-$H125)+DP:DP)^2+(($I$2-$I125)+DQ:DQ)^2)*DK$10+1000*DK$18,"")</f>
        <v/>
      </c>
      <c r="DS125" t="str" cm="1">
        <f t="array" ref="DS125">IF($F125="忍玉",MIN(($G125-DT:DT)^2+($H125-DU:DU)^2+($I125-DV:DV)^2)*DR$8+MIN((($H$2-$H125)+DW:DW)^2+(($I$2-$I125)+DX:DX)^2)*DR$10+1000*DR$18,"")</f>
        <v/>
      </c>
      <c r="DZ125" t="str" cm="1">
        <f t="array" ref="DZ125">IF($F125="界玉",MIN(($G125-EA:EA)^2+($H125-EB:EB)^2+($I125-EC:EC)^2)*DY$8+MIN((($H$2-$H125)+ED:ED)^2+(($I$2-$I125)+EE:EE)^2)*DY$10+1000*DY$18,"")</f>
        <v/>
      </c>
      <c r="EG125" t="str" cm="1">
        <f t="array" ref="EG125">IF($F125="戦玉",MIN(($G125-EH:EH)^2+($H125-EI:EI)^2+($I125-EJ:EJ)^2)*EF$8+MIN((($H$2-$H125)+EK:EK)^2+(($I$2-$I125)+EL:EL)^2)*EF$10+1000*EF$18,"")</f>
        <v/>
      </c>
      <c r="EN125" t="str" cm="1">
        <f t="array" ref="EN125">IF($F125="弓玉",MIN(($G125-EO:EO)^2+($H125-EP:EP)^2+($I125-EQ:EQ)^2)*EM$8+MIN((($H$2-$H125)+ER:ER)^2+(($I$2-$I125)+ES:ES)^2)*EM$10+1000*EM$18,"")</f>
        <v/>
      </c>
      <c r="EU125" t="str" cm="1">
        <f t="array" ref="EU125">IF($F125="散玉",MIN(($G125-EV:EV)^2+($H125-EW:EW)^2+($I125-EX:EX)^2)*ET$8+MIN((($H$2-$H125)+EY:EY)^2+(($I$2-$I125)+EZ:EZ)^2)*ET$10+1000*ET$18,"")</f>
        <v/>
      </c>
      <c r="FB125" t="str" cm="1">
        <f t="array" ref="FB125">IF($F125="的玉",MIN(($G125-FC:FC)^2+($H125-FD:FD)^2+($I125-FE:FE)^2)*FA$8+MIN((($H$2-$H125)+FF:FF)^2+(($I$2-$I125)+FG:FG)^2)*FA$10+1000*FA$18,"")</f>
        <v/>
      </c>
      <c r="FI125" t="str" cm="1">
        <f t="array" ref="FI125">IF($F125="撃玉",MIN(($G125-FJ:FJ)^2+($H125-FK:FK)^2+($I125-FL:FL)^2)*FH$8+MIN((($H$2-$H125)+FM:FM)^2+(($I$2-$I125)+FN:FN)^2)*FH$10+1000*FH$18,"")</f>
        <v/>
      </c>
      <c r="FP125" t="str" cm="1">
        <f t="array" ref="FP125">IF($F125="槍玉",MIN(($G125-FQ:FQ)^2+($H125-FR:FR)^2+($I125-FS:FS)^2)*FO$8+MIN((($H$2-$H125)+FT:FT)^2+(($I$2-$I125)+FU:FU)^2)*FO$10+1000*FO$18,"")</f>
        <v/>
      </c>
      <c r="FW125" t="str" cm="1">
        <f t="array" ref="FW125">IF($F125="査玉",MIN(($G125-FX:FX)^2+($H125-FY:FY)^2+($I125-FZ:FZ)^2)*FV$8+MIN((($H$2-$H125)+GA:GA)^2+(($I$2-$I125)+GB:GB)^2)*FV$10+1000*FV$18,"")</f>
        <v/>
      </c>
      <c r="GD125" t="str" cm="1">
        <f t="array" ref="GD125">IF($F125="タゲ壁",MIN(($G125-GE:GE)^2+($H125-GF:GF)^2+($I125-GG:GG)^2)*GC$8+MIN((($H$2-$H125)+GH:GH)^2+(($I$2-$I125)+GI:GI)^2)*GC$10+1000*GC$18,"")</f>
        <v/>
      </c>
      <c r="GK125" t="str" cm="1">
        <f t="array" ref="GK125">IF($F125="迎玉",MIN(($G125-GL:GL)^2+($H125-GM:GM)^2+($I125-GN:GN)^2)*GJ$8+MIN((($H$2-$H125)+GO:GO)^2+(($I$2-$I125)+GP:GP)^2)*GJ$10+1000*GJ$18,"")</f>
        <v/>
      </c>
      <c r="GR125" t="str" cm="1">
        <f t="array" ref="GR125">IF($F125="紙壁",MIN(($G125-GS:GS)^2+($H125-GT:GT)^2+($I125-GU:GU)^2)*GQ$8+MIN((($H$2-$H125)+GV:GV)^2+(($I$2-$I125)+GW:GW)^2)*GQ$10+1000*GQ$18,"")</f>
        <v/>
      </c>
      <c r="GY125" t="str" cm="1">
        <f t="array" ref="GY125">IF($F125="聖玉",MIN(($G125-GZ:GZ)^2+($H125-HA:HA)^2+($I125-HB:HB)^2)*GX$8+MIN((($H$2-$H125)+HC:HC)^2+(($I$2-$I125)+HD:HD)^2)*GX$10+1000*GX$18,"")</f>
        <v/>
      </c>
      <c r="HF125" t="str" cm="1">
        <f t="array" ref="HF125">IF($F125="ターボ",MIN(($G125-HG:HG)^2+($H125-HH:HH)^2+($I125-HI:HI)^2)*HE$8+MIN((($H$2-$H125)+HJ:HJ)^2+(($I$2-$I125)+HK:HK)^2)*HE$10+10000,"")</f>
        <v/>
      </c>
      <c r="HM125" t="str" cm="1">
        <f t="array" ref="HM125">IF($F125="采玉",MIN(($G125-HN:HN)^2+($H125-HO:HO)^2+($I125-HP:HP)^2)*HL$8+MIN((($H$2-$H125)+HQ:HQ)^2+(($I$2-$I125)+HR:HR)^2)*HL$10+1000*HL$18,"")</f>
        <v/>
      </c>
      <c r="HT125" t="str" cm="1">
        <f t="array" ref="HT125">IF($F125="繕玉",MIN(($G125-HU:HU)^2+($H125-HV:HV)^2+($I125-HW:HW)^2)*HS$8+MIN((($H$2-$H125)+HX:HX)^2+(($I$2-$I125)+HY:HY)^2)*HS$10+1000*HS$18,"")</f>
        <v/>
      </c>
      <c r="IA125" t="str" cm="1">
        <f t="array" ref="IA125">IF($F125="贄玉",MIN(($G125-IB:IB)^2+($H125-IC:IC)^2+($I125-ID:ID)^2)*HZ$8+MIN((($H$2-$H125)+IE:IE)^2+(($I$2-$I125)+IF:IF)^2)*HZ$10+1000*HZ$18,"")</f>
        <v/>
      </c>
      <c r="IH125" t="str" cm="1">
        <f t="array" ref="IH125">IF($F125="弾玉",MIN(($G125-II:II)^2+($H125-IJ:IJ)^2+($I125-IK:IK)^2)*IG$8+MIN((($H$2-$H125)+IL:IL)^2+(($I$2-$I125)+IM:IM)^2)*IG$10+1000*IG$18,"")</f>
        <v/>
      </c>
      <c r="IO125" t="str" cm="1">
        <f t="array" ref="IO125">IF($F125="石壁",MIN(($G125-IP:IP)^2+($H125-IQ:IQ)^2+($I125-IR:IR)^2)*IN$8+MIN((($H$2-$H125)+IS:IS)^2+(($I$2-$I125)+IT:IT)^2)*IN$10+1000*IN$18,"")</f>
        <v/>
      </c>
    </row>
    <row r="126" spans="6:249" x14ac:dyDescent="0.55000000000000004">
      <c r="F126" s="1" t="b" cm="1">
        <f t="array" ref="F126">INDEX(N:N,ROW()*6-11)</f>
        <v>0</v>
      </c>
      <c r="G126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26" s="1">
        <f>ROUND((RIGHT((SUM(INDEX($N:$N,ROW()*6-10):INDEX($N:$N,ROW()*6-6))-16020),6)-RIGHT((SUM(INDEX($N:$N,ROW()*6-10):INDEX($N:$N,ROW()*6-6))-16020),3))/1000,3)</f>
        <v>-16.04</v>
      </c>
      <c r="I126" s="1">
        <f>ROUND((RIGHT((SUM(INDEX($N:$N,ROW()*6-10):INDEX($N:$N,ROW()*6-6))-16020),3)),3)</f>
        <v>20</v>
      </c>
      <c r="K126">
        <v>126</v>
      </c>
      <c r="L126">
        <f t="shared" si="3"/>
        <v>0</v>
      </c>
      <c r="M126" t="str">
        <f t="shared" si="2"/>
        <v>4</v>
      </c>
      <c r="N126">
        <f>IF(EXACT(M126,$A$1)=TRUE,0,IF(EXACT(M126,$A$2)=TRUE,1,IF(EXACT(M126,$A$3)=TRUE,2,IF(EXACT(M126,$A$4)=TRUE,3,IF(EXACT(M126,$A$5)=TRUE,4,IF(EXACT(M126,$A$6)=TRUE,5,IF(EXACT(M126,$A$7)=TRUE,6,IF(EXACT(M126,$A$8)=TRUE,7,IF(EXACT(M126,$A$9)=TRUE,8,IF(EXACT(M126,$A$10)=TRUE,9,IF(EXACT(M126,$A$11)=TRUE,10,IF(EXACT(M126,$A$12)=TRUE,11,IF(EXACT(M126,$A$13)=TRUE,12,IF(EXACT(M126,$A$14)=TRUE,13,IF(EXACT(M126,$A$15)=TRUE,14,IF(EXACT(M126,$A$16)=TRUE,15,IF(EXACT(M126,$A$17)=TRUE,16,IF(EXACT(M126,$A$18)=TRUE,17,IF(EXACT(M126,$A$19)=TRUE,18,IF(EXACT(M126,$A$20)=TRUE,19,IF(EXACT(M126,$A$21)=TRUE,20,IF(EXACT(M126,$A$22)=TRUE,21,IF(EXACT(M126,$A$23)=TRUE,22,IF(EXACT(M126,$A$24)=TRUE,23,IF(EXACT(M126,$A$25)=TRUE,24,IF(EXACT(M126,$A$26)=TRUE,25,IF(EXACT(M126,$A$27)=TRUE,26,IF(EXACT(M126,$A$28)=TRUE,27,IF(EXACT(M126,$A$29)=TRUE,28,IF(EXACT(M126,$A$30)=TRUE,29,IF(EXACT(M126,$A$31)=TRUE,30,IF(EXACT(M126,$A$32)=TRUE,31,IF(EXACT(M126,$A$33)=TRUE,32,IF(EXACT(M126,$A$34)=TRUE,33,IF(EXACT(M126,$A$35)=TRUE,34,IF(EXACT(M126,$A$36)=TRUE,35,IF(EXACT(M126,$A$37)=TRUE,36,IF(EXACT(M126,$A$38)=TRUE,37,IF(EXACT(M126,$A$39)=TRUE,38,IF(EXACT(M126,$A$40)=TRUE,39,IF(EXACT(M126,$A$41)=TRUE,40,IF(EXACT(M126,$A$42)=TRUE,41,IF(EXACT(M126,$A$43)=TRUE,42,IF(EXACT(M126,$A$44)=TRUE,43,IF(EXACT(M126,$A$45)=TRUE,44,IF(EXACT(M126,$A$46)=TRUE,45,IF(EXACT(M126,$A$47)=TRUE,46,IF(EXACT(M126,$A$48)=TRUE,47,IF(EXACT(M126,$A$49)=TRUE,48,IF(EXACT(M126,$A$50)=TRUE,49,IF(EXACT(M126,$A$51)=TRUE,50,IF(EXACT(M126,$A$52)=TRUE,51,IF(EXACT(M126,$A$53)=TRUE,52,IF(EXACT(M126,$A$54)=TRUE,53,IF(EXACT(M126,$A$55)=TRUE,54,IF(EXACT(M126,$A$56)=TRUE,55,IF(EXACT(M126,$A$57)=TRUE,56,IF(EXACT(M126,$A$58)=TRUE,57,IF(EXACT(M126,$A$59)=TRUE,58,IF(EXACT(M126,$A$60)=TRUE,59,IF(EXACT(M126,$A$61)=TRUE,60,IF(EXACT(M126,$A$62)=TRUE,61))))))))))))))))))))))))))))))))))))))))))))))))))))))))))))))*61^$L126</f>
        <v>4</v>
      </c>
      <c r="Y126" t="str" cm="1">
        <f t="array" ref="Y126">IF($F126="砲玉",MIN(($G126-Z:Z)^2+($H126-AA:AA)^2+($I126-AB:AB)^2)*X$8+MIN((($H$2-$H126)+AC:AC)^2+(($I$2-$I126)+AD:AD)^2)*X$10+1000*X$18,"")</f>
        <v/>
      </c>
      <c r="AF126" t="str" cm="1">
        <f t="array" ref="AF126">IF($F126="薙玉",MIN(($G126-AG:AG)^2+($H126-AH:AH)^2+($I126-AI:AI)^2)*AE$8+MIN((($H$2-$H126)+AJ:AJ)^2+(($I$2-$I126)+AK:AK)^2)*AE$10+1000*AE$18,"")</f>
        <v/>
      </c>
      <c r="AM126" t="str" cm="1">
        <f t="array" ref="AM126">IF($F126="壁玉",MIN(($G126-AN:AN)^2+($H126-AO:AO)^2+($I126-AP:AP)^2)*AL$8+MIN((($H$2-$H126)+AQ:AQ)^2+(($I$2-$I126)+AR:AR)^2)*AL$10+1000*AL$18,"")</f>
        <v/>
      </c>
      <c r="AT126" t="str" cm="1">
        <f t="array" ref="AT126">IF($F126="弩玉",MIN(($G126-AU:AU)^2+($H126-AV:AV)^2+($I126-AW:AW)^2)*AS$8+MIN((($H$2-$H126)+AX:AX)^2+(($I$2-$I126)+AY:AY)^2)*AS$10+1000*AS$18,"")</f>
        <v/>
      </c>
      <c r="BA126" t="str" cm="1">
        <f t="array" ref="BA126">IF($F126="ジェット",MIN(($G126-BB:BB)^2+($H126-BC:BC)^2+($I126-BD:BD)^2)*AZ$8+MIN((($H$2-$H126)+BE:BE)^2+(($I$2-$I126)+BF:BF)^2)*AZ$10+1000*AZ$18,"")</f>
        <v/>
      </c>
      <c r="BH126" t="str" cm="1">
        <f t="array" ref="BH126">IF($F126="導玉",MIN(($G126-BI:BI)^2+($H126-BJ:BJ)^2+($I126-BK:BK)^2)*BG$8+MIN((($H$2-$H126)+BL:BL)^2+(($I$2-$I126)+BM:BM)^2)*BG$10+1000*BG$18,"")</f>
        <v/>
      </c>
      <c r="BO126" t="str" cm="1">
        <f t="array" ref="BO126">IF($F126="木壁",MIN(($G126-BP:BP)^2+($H126-BQ:BQ)^2+($I126-BR:BR)^2)*BN$8+MIN((($H$2-$H126)+BS:BS)^2+(($I$2-$I126)+BT:BT)^2)*BN$10+1000*BN$18,"")</f>
        <v/>
      </c>
      <c r="BV126" t="str" cm="1">
        <f t="array" ref="BV126">IF($F126="遠壁",MIN(($G126-BW:BW)^2+($H126-BX:BX)^2+($I126-BY:BY)^2)*BU$8+MIN((($H$2-$H126)+BZ:BZ)^2+(($I$2-$I126)+CA:CA)^2)*BU$10+1000*BU$18,"")</f>
        <v/>
      </c>
      <c r="CC126" t="str" cm="1">
        <f t="array" ref="CC126">IF($F126="魔玉",MIN(($G126-CD:CD)^2+($H126-CE:CE)^2+($I126-CF:CF)^2)*CB$8+MIN((($H$2-$H126)+CG:CG)^2+(($I$2-$I126)+CH:CH)^2)*CB$10+1000*CB$18,"")</f>
        <v/>
      </c>
      <c r="CJ126" t="str" cm="1">
        <f t="array" ref="CJ126">IF($F126="核玉",MIN(($G126-CK:CK)^2+($H126-CL:CL)^2+($I126-CM:CM)^2)*CI$8+MIN((($H$2-$H126)+CN:CN)^2+(($I$2-$I126)+CO:CO)^2)*CI$10+1000*CI$18,"")</f>
        <v/>
      </c>
      <c r="CQ126" t="str" cm="1">
        <f t="array" ref="CQ126">IF($F126="癒玉",MIN(($G126-CR:CR)^2+($H126-CS:CS)^2+($I126-CT:CT)^2)*CP$8+MIN((($H$2-$H126)+CU:CU)^2+(($I$2-$I126)+CV:CV)^2)*CP$10+1000*CP$18,"")</f>
        <v/>
      </c>
      <c r="CX126" t="str" cm="1">
        <f t="array" ref="CX126">IF($F126="盾玉",MIN(($G126-CY:CY)^2+($H126-CZ:CZ)^2+($I126-DA:DA)^2)*CW$8+MIN((($H$2-$H126)+DB:DB)^2+(($I$2-$I126)+DC:DC)^2)*CW$10+1000*CW$18,"")</f>
        <v/>
      </c>
      <c r="DE126" t="str" cm="1">
        <f t="array" ref="DE126">IF($F126="射玉",MIN(($G126-DF:DF)^2+($H126-DG:DG)^2+($I126-DH:DH)^2)*DD$8+MIN((($H$2-$H126)+DI:DI)^2+(($I$2-$I126)+DJ:DJ)^2)*DD$10+1000*DD$18,"")</f>
        <v/>
      </c>
      <c r="DL126" t="str" cm="1">
        <f t="array" ref="DL126">IF($F126="近壁",MIN(($G126-DM:DM)^2+($H126-DN:DN)^2+($I126-DO:DO)^2)*DK$8+MIN((($H$2-$H126)+DP:DP)^2+(($I$2-$I126)+DQ:DQ)^2)*DK$10+1000*DK$18,"")</f>
        <v/>
      </c>
      <c r="DS126" t="str" cm="1">
        <f t="array" ref="DS126">IF($F126="忍玉",MIN(($G126-DT:DT)^2+($H126-DU:DU)^2+($I126-DV:DV)^2)*DR$8+MIN((($H$2-$H126)+DW:DW)^2+(($I$2-$I126)+DX:DX)^2)*DR$10+1000*DR$18,"")</f>
        <v/>
      </c>
      <c r="DZ126" t="str" cm="1">
        <f t="array" ref="DZ126">IF($F126="界玉",MIN(($G126-EA:EA)^2+($H126-EB:EB)^2+($I126-EC:EC)^2)*DY$8+MIN((($H$2-$H126)+ED:ED)^2+(($I$2-$I126)+EE:EE)^2)*DY$10+1000*DY$18,"")</f>
        <v/>
      </c>
      <c r="EG126" t="str" cm="1">
        <f t="array" ref="EG126">IF($F126="戦玉",MIN(($G126-EH:EH)^2+($H126-EI:EI)^2+($I126-EJ:EJ)^2)*EF$8+MIN((($H$2-$H126)+EK:EK)^2+(($I$2-$I126)+EL:EL)^2)*EF$10+1000*EF$18,"")</f>
        <v/>
      </c>
      <c r="EN126" t="str" cm="1">
        <f t="array" ref="EN126">IF($F126="弓玉",MIN(($G126-EO:EO)^2+($H126-EP:EP)^2+($I126-EQ:EQ)^2)*EM$8+MIN((($H$2-$H126)+ER:ER)^2+(($I$2-$I126)+ES:ES)^2)*EM$10+1000*EM$18,"")</f>
        <v/>
      </c>
      <c r="EU126" t="str" cm="1">
        <f t="array" ref="EU126">IF($F126="散玉",MIN(($G126-EV:EV)^2+($H126-EW:EW)^2+($I126-EX:EX)^2)*ET$8+MIN((($H$2-$H126)+EY:EY)^2+(($I$2-$I126)+EZ:EZ)^2)*ET$10+1000*ET$18,"")</f>
        <v/>
      </c>
      <c r="FB126" t="str" cm="1">
        <f t="array" ref="FB126">IF($F126="的玉",MIN(($G126-FC:FC)^2+($H126-FD:FD)^2+($I126-FE:FE)^2)*FA$8+MIN((($H$2-$H126)+FF:FF)^2+(($I$2-$I126)+FG:FG)^2)*FA$10+1000*FA$18,"")</f>
        <v/>
      </c>
      <c r="FI126" t="str" cm="1">
        <f t="array" ref="FI126">IF($F126="撃玉",MIN(($G126-FJ:FJ)^2+($H126-FK:FK)^2+($I126-FL:FL)^2)*FH$8+MIN((($H$2-$H126)+FM:FM)^2+(($I$2-$I126)+FN:FN)^2)*FH$10+1000*FH$18,"")</f>
        <v/>
      </c>
      <c r="FP126" t="str" cm="1">
        <f t="array" ref="FP126">IF($F126="槍玉",MIN(($G126-FQ:FQ)^2+($H126-FR:FR)^2+($I126-FS:FS)^2)*FO$8+MIN((($H$2-$H126)+FT:FT)^2+(($I$2-$I126)+FU:FU)^2)*FO$10+1000*FO$18,"")</f>
        <v/>
      </c>
      <c r="FW126" t="str" cm="1">
        <f t="array" ref="FW126">IF($F126="査玉",MIN(($G126-FX:FX)^2+($H126-FY:FY)^2+($I126-FZ:FZ)^2)*FV$8+MIN((($H$2-$H126)+GA:GA)^2+(($I$2-$I126)+GB:GB)^2)*FV$10+1000*FV$18,"")</f>
        <v/>
      </c>
      <c r="GD126" t="str" cm="1">
        <f t="array" ref="GD126">IF($F126="タゲ壁",MIN(($G126-GE:GE)^2+($H126-GF:GF)^2+($I126-GG:GG)^2)*GC$8+MIN((($H$2-$H126)+GH:GH)^2+(($I$2-$I126)+GI:GI)^2)*GC$10+1000*GC$18,"")</f>
        <v/>
      </c>
      <c r="GK126" t="str" cm="1">
        <f t="array" ref="GK126">IF($F126="迎玉",MIN(($G126-GL:GL)^2+($H126-GM:GM)^2+($I126-GN:GN)^2)*GJ$8+MIN((($H$2-$H126)+GO:GO)^2+(($I$2-$I126)+GP:GP)^2)*GJ$10+1000*GJ$18,"")</f>
        <v/>
      </c>
      <c r="GR126" t="str" cm="1">
        <f t="array" ref="GR126">IF($F126="紙壁",MIN(($G126-GS:GS)^2+($H126-GT:GT)^2+($I126-GU:GU)^2)*GQ$8+MIN((($H$2-$H126)+GV:GV)^2+(($I$2-$I126)+GW:GW)^2)*GQ$10+1000*GQ$18,"")</f>
        <v/>
      </c>
      <c r="GY126" t="str" cm="1">
        <f t="array" ref="GY126">IF($F126="聖玉",MIN(($G126-GZ:GZ)^2+($H126-HA:HA)^2+($I126-HB:HB)^2)*GX$8+MIN((($H$2-$H126)+HC:HC)^2+(($I$2-$I126)+HD:HD)^2)*GX$10+1000*GX$18,"")</f>
        <v/>
      </c>
      <c r="HF126" t="str" cm="1">
        <f t="array" ref="HF126">IF($F126="ターボ",MIN(($G126-HG:HG)^2+($H126-HH:HH)^2+($I126-HI:HI)^2)*HE$8+MIN((($H$2-$H126)+HJ:HJ)^2+(($I$2-$I126)+HK:HK)^2)*HE$10+10000,"")</f>
        <v/>
      </c>
      <c r="HM126" t="str" cm="1">
        <f t="array" ref="HM126">IF($F126="采玉",MIN(($G126-HN:HN)^2+($H126-HO:HO)^2+($I126-HP:HP)^2)*HL$8+MIN((($H$2-$H126)+HQ:HQ)^2+(($I$2-$I126)+HR:HR)^2)*HL$10+1000*HL$18,"")</f>
        <v/>
      </c>
      <c r="HT126" t="str" cm="1">
        <f t="array" ref="HT126">IF($F126="繕玉",MIN(($G126-HU:HU)^2+($H126-HV:HV)^2+($I126-HW:HW)^2)*HS$8+MIN((($H$2-$H126)+HX:HX)^2+(($I$2-$I126)+HY:HY)^2)*HS$10+1000*HS$18,"")</f>
        <v/>
      </c>
      <c r="IA126" t="str" cm="1">
        <f t="array" ref="IA126">IF($F126="贄玉",MIN(($G126-IB:IB)^2+($H126-IC:IC)^2+($I126-ID:ID)^2)*HZ$8+MIN((($H$2-$H126)+IE:IE)^2+(($I$2-$I126)+IF:IF)^2)*HZ$10+1000*HZ$18,"")</f>
        <v/>
      </c>
      <c r="IH126" t="str" cm="1">
        <f t="array" ref="IH126">IF($F126="弾玉",MIN(($G126-II:II)^2+($H126-IJ:IJ)^2+($I126-IK:IK)^2)*IG$8+MIN((($H$2-$H126)+IL:IL)^2+(($I$2-$I126)+IM:IM)^2)*IG$10+1000*IG$18,"")</f>
        <v/>
      </c>
      <c r="IO126" t="str" cm="1">
        <f t="array" ref="IO126">IF($F126="石壁",MIN(($G126-IP:IP)^2+($H126-IQ:IQ)^2+($I126-IR:IR)^2)*IN$8+MIN((($H$2-$H126)+IS:IS)^2+(($I$2-$I126)+IT:IT)^2)*IN$10+1000*IN$18,"")</f>
        <v/>
      </c>
    </row>
    <row r="127" spans="6:249" x14ac:dyDescent="0.55000000000000004">
      <c r="F127" s="1" t="b" cm="1">
        <f t="array" ref="F127">INDEX(N:N,ROW()*6-11)</f>
        <v>0</v>
      </c>
      <c r="G127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27" s="1">
        <f>ROUND((RIGHT((SUM(INDEX($N:$N,ROW()*6-10):INDEX($N:$N,ROW()*6-6))-16020),6)-RIGHT((SUM(INDEX($N:$N,ROW()*6-10):INDEX($N:$N,ROW()*6-6))-16020),3))/1000,3)</f>
        <v>-16.04</v>
      </c>
      <c r="I127" s="1">
        <f>ROUND((RIGHT((SUM(INDEX($N:$N,ROW()*6-10):INDEX($N:$N,ROW()*6-6))-16020),3)),3)</f>
        <v>20</v>
      </c>
      <c r="K127">
        <v>127</v>
      </c>
      <c r="L127">
        <f t="shared" si="3"/>
        <v>5</v>
      </c>
      <c r="M127" t="str">
        <f t="shared" si="2"/>
        <v>p</v>
      </c>
      <c r="N127" t="str">
        <f>IF(EXACT(M127,$A$1)=TRUE,"コア",IF(EXACT(M127,$A$2)=TRUE,"弓玉",IF(EXACT(M127,$A$3)=TRUE,"銃玉",IF(EXACT(M127,$A$4)=TRUE,"剣玉",IF(EXACT(M127,$A$5)=TRUE,"盾玉",IF(EXACT(M127,$A$6)=TRUE,"爆玉",IF(EXACT(M127,$A$7)=TRUE,"魔玉",IF(EXACT(M127,$A$8)=TRUE,"弩玉",IF(EXACT(M127,$A$9)=TRUE,"槍玉",IF(EXACT(M127,$A$10)=TRUE,"砲玉",IF(EXACT(M127,$A$11)=TRUE,"薙玉",IF(EXACT(M127,$A$12)=TRUE,"跳玉",IF(EXACT(M127,$A$13)=TRUE,"裂玉",IF(EXACT(M127,$A$14)=TRUE,"散玉",IF(EXACT(M127,$A$15)=TRUE,"狙玉",IF(EXACT(M127,$A$16)=TRUE,"浮玉",IF(EXACT(M127,$A$17)=TRUE,"導玉",IF(EXACT(M127,$A$18)=TRUE,"繕玉",IF(EXACT(M127,$A$19)=TRUE,"癒玉",IF(EXACT(M127,$A$20)=TRUE,"壁玉",IF(EXACT(M127,$A$21)=TRUE,"飛玉",IF(EXACT(M127,$A$22)=TRUE,"戦玉",IF(EXACT(M127,$A$23)=TRUE,"機玉",IF(EXACT(M127,$A$24)=TRUE,"変玉",IF(EXACT(M127,$A$25)=TRUE,"界玉",IF(EXACT(M127,$A$26)=TRUE,"木壁",IF(EXACT(M127,$A$27)=TRUE,"石壁",IF(EXACT(M127,$A$28)=TRUE,"紙壁",IF(EXACT(M127,$A$29)=TRUE,"鉄壁",IF(EXACT(M127,$A$30)=TRUE,"ジェット",IF(EXACT(M127,$A$31)=TRUE,"ターボ",IF(EXACT(M127,$A$32)=TRUE,"骨玉",IF(EXACT(M127,$A$33)=TRUE,"撃玉",IF(EXACT(M127,$A$34)=TRUE,"弾玉",IF(EXACT(M127,$A$35)=TRUE,"聖玉",IF(EXACT(M127,$A$36)=TRUE,"忍玉",IF(EXACT(M127,$A$37)=TRUE,"障玉",IF(EXACT(M127,$A$38)=TRUE,"花玉",IF(EXACT(M127,$A$39)=TRUE,"反玉",IF(EXACT(M127,$A$40)=TRUE,"押玉",IF(EXACT(M127,$A$41)=TRUE,"迎玉",IF(EXACT(M127,$A$42)=TRUE,"贄玉",IF(EXACT(M127,$A$43)=TRUE,"的玉",IF(EXACT(M127,$A$44)=TRUE,"墜玉",IF(EXACT(M127,$A$45)=TRUE,"箱玉",IF(EXACT(M127,$A$46)=TRUE,"闇玉",IF(EXACT(M127,$A$47)=TRUE,"旋玉",IF(EXACT(M127,$A$48)=TRUE,"采玉",IF(EXACT(M127,$A$49)=TRUE,"騎玉",IF(EXACT(M127,$A$50)=TRUE,"核玉",IF(EXACT(M127,$A$51)=TRUE,"射玉",IF(EXACT(M127,$A$52)=TRUE,"星玉",IF(EXACT(M127,$A$53)=TRUE,"梱玉",IF(EXACT(M127,$A$54)=TRUE,"貫玉",IF(EXACT(M127,$A$55)=TRUE,"査玉",IF(EXACT(M127,$A$56)=TRUE,"近壁",IF(EXACT(M127,$A$57)=TRUE,"遠壁",IF(EXACT(M127,$A$58)=TRUE,"広壁",IF(EXACT(M127,$A$59)=TRUE,"狭壁",IF(EXACT(M127,$A$60)=TRUE,"タゲ壁",IF(EXACT(M127,$A$61)=TRUE,"エレ壁")))))))))))))))))))))))))))))))))))))))))))))))))))))))))))))</f>
        <v>木壁</v>
      </c>
      <c r="Y127" t="str" cm="1">
        <f t="array" ref="Y127">IF($F127="砲玉",MIN(($G127-Z:Z)^2+($H127-AA:AA)^2+($I127-AB:AB)^2)*X$8+MIN((($H$2-$H127)+AC:AC)^2+(($I$2-$I127)+AD:AD)^2)*X$10+1000*X$18,"")</f>
        <v/>
      </c>
      <c r="AF127" t="str" cm="1">
        <f t="array" ref="AF127">IF($F127="薙玉",MIN(($G127-AG:AG)^2+($H127-AH:AH)^2+($I127-AI:AI)^2)*AE$8+MIN((($H$2-$H127)+AJ:AJ)^2+(($I$2-$I127)+AK:AK)^2)*AE$10+1000*AE$18,"")</f>
        <v/>
      </c>
      <c r="AM127" t="str" cm="1">
        <f t="array" ref="AM127">IF($F127="壁玉",MIN(($G127-AN:AN)^2+($H127-AO:AO)^2+($I127-AP:AP)^2)*AL$8+MIN((($H$2-$H127)+AQ:AQ)^2+(($I$2-$I127)+AR:AR)^2)*AL$10+1000*AL$18,"")</f>
        <v/>
      </c>
      <c r="AT127" t="str" cm="1">
        <f t="array" ref="AT127">IF($F127="弩玉",MIN(($G127-AU:AU)^2+($H127-AV:AV)^2+($I127-AW:AW)^2)*AS$8+MIN((($H$2-$H127)+AX:AX)^2+(($I$2-$I127)+AY:AY)^2)*AS$10+1000*AS$18,"")</f>
        <v/>
      </c>
      <c r="BA127" t="str" cm="1">
        <f t="array" ref="BA127">IF($F127="ジェット",MIN(($G127-BB:BB)^2+($H127-BC:BC)^2+($I127-BD:BD)^2)*AZ$8+MIN((($H$2-$H127)+BE:BE)^2+(($I$2-$I127)+BF:BF)^2)*AZ$10+1000*AZ$18,"")</f>
        <v/>
      </c>
      <c r="BH127" t="str" cm="1">
        <f t="array" ref="BH127">IF($F127="導玉",MIN(($G127-BI:BI)^2+($H127-BJ:BJ)^2+($I127-BK:BK)^2)*BG$8+MIN((($H$2-$H127)+BL:BL)^2+(($I$2-$I127)+BM:BM)^2)*BG$10+1000*BG$18,"")</f>
        <v/>
      </c>
      <c r="BO127" t="str" cm="1">
        <f t="array" ref="BO127">IF($F127="木壁",MIN(($G127-BP:BP)^2+($H127-BQ:BQ)^2+($I127-BR:BR)^2)*BN$8+MIN((($H$2-$H127)+BS:BS)^2+(($I$2-$I127)+BT:BT)^2)*BN$10+1000*BN$18,"")</f>
        <v/>
      </c>
      <c r="BV127" t="str" cm="1">
        <f t="array" ref="BV127">IF($F127="遠壁",MIN(($G127-BW:BW)^2+($H127-BX:BX)^2+($I127-BY:BY)^2)*BU$8+MIN((($H$2-$H127)+BZ:BZ)^2+(($I$2-$I127)+CA:CA)^2)*BU$10+1000*BU$18,"")</f>
        <v/>
      </c>
      <c r="CC127" t="str" cm="1">
        <f t="array" ref="CC127">IF($F127="魔玉",MIN(($G127-CD:CD)^2+($H127-CE:CE)^2+($I127-CF:CF)^2)*CB$8+MIN((($H$2-$H127)+CG:CG)^2+(($I$2-$I127)+CH:CH)^2)*CB$10+1000*CB$18,"")</f>
        <v/>
      </c>
      <c r="CJ127" t="str" cm="1">
        <f t="array" ref="CJ127">IF($F127="核玉",MIN(($G127-CK:CK)^2+($H127-CL:CL)^2+($I127-CM:CM)^2)*CI$8+MIN((($H$2-$H127)+CN:CN)^2+(($I$2-$I127)+CO:CO)^2)*CI$10+1000*CI$18,"")</f>
        <v/>
      </c>
      <c r="CQ127" t="str" cm="1">
        <f t="array" ref="CQ127">IF($F127="癒玉",MIN(($G127-CR:CR)^2+($H127-CS:CS)^2+($I127-CT:CT)^2)*CP$8+MIN((($H$2-$H127)+CU:CU)^2+(($I$2-$I127)+CV:CV)^2)*CP$10+1000*CP$18,"")</f>
        <v/>
      </c>
      <c r="CX127" t="str" cm="1">
        <f t="array" ref="CX127">IF($F127="盾玉",MIN(($G127-CY:CY)^2+($H127-CZ:CZ)^2+($I127-DA:DA)^2)*CW$8+MIN((($H$2-$H127)+DB:DB)^2+(($I$2-$I127)+DC:DC)^2)*CW$10+1000*CW$18,"")</f>
        <v/>
      </c>
      <c r="DE127" t="str" cm="1">
        <f t="array" ref="DE127">IF($F127="射玉",MIN(($G127-DF:DF)^2+($H127-DG:DG)^2+($I127-DH:DH)^2)*DD$8+MIN((($H$2-$H127)+DI:DI)^2+(($I$2-$I127)+DJ:DJ)^2)*DD$10+1000*DD$18,"")</f>
        <v/>
      </c>
      <c r="DL127" t="str" cm="1">
        <f t="array" ref="DL127">IF($F127="近壁",MIN(($G127-DM:DM)^2+($H127-DN:DN)^2+($I127-DO:DO)^2)*DK$8+MIN((($H$2-$H127)+DP:DP)^2+(($I$2-$I127)+DQ:DQ)^2)*DK$10+1000*DK$18,"")</f>
        <v/>
      </c>
      <c r="DS127" t="str" cm="1">
        <f t="array" ref="DS127">IF($F127="忍玉",MIN(($G127-DT:DT)^2+($H127-DU:DU)^2+($I127-DV:DV)^2)*DR$8+MIN((($H$2-$H127)+DW:DW)^2+(($I$2-$I127)+DX:DX)^2)*DR$10+1000*DR$18,"")</f>
        <v/>
      </c>
      <c r="DZ127" t="str" cm="1">
        <f t="array" ref="DZ127">IF($F127="界玉",MIN(($G127-EA:EA)^2+($H127-EB:EB)^2+($I127-EC:EC)^2)*DY$8+MIN((($H$2-$H127)+ED:ED)^2+(($I$2-$I127)+EE:EE)^2)*DY$10+1000*DY$18,"")</f>
        <v/>
      </c>
      <c r="EG127" t="str" cm="1">
        <f t="array" ref="EG127">IF($F127="戦玉",MIN(($G127-EH:EH)^2+($H127-EI:EI)^2+($I127-EJ:EJ)^2)*EF$8+MIN((($H$2-$H127)+EK:EK)^2+(($I$2-$I127)+EL:EL)^2)*EF$10+1000*EF$18,"")</f>
        <v/>
      </c>
      <c r="EN127" t="str" cm="1">
        <f t="array" ref="EN127">IF($F127="弓玉",MIN(($G127-EO:EO)^2+($H127-EP:EP)^2+($I127-EQ:EQ)^2)*EM$8+MIN((($H$2-$H127)+ER:ER)^2+(($I$2-$I127)+ES:ES)^2)*EM$10+1000*EM$18,"")</f>
        <v/>
      </c>
      <c r="EU127" t="str" cm="1">
        <f t="array" ref="EU127">IF($F127="散玉",MIN(($G127-EV:EV)^2+($H127-EW:EW)^2+($I127-EX:EX)^2)*ET$8+MIN((($H$2-$H127)+EY:EY)^2+(($I$2-$I127)+EZ:EZ)^2)*ET$10+1000*ET$18,"")</f>
        <v/>
      </c>
      <c r="FB127" t="str" cm="1">
        <f t="array" ref="FB127">IF($F127="的玉",MIN(($G127-FC:FC)^2+($H127-FD:FD)^2+($I127-FE:FE)^2)*FA$8+MIN((($H$2-$H127)+FF:FF)^2+(($I$2-$I127)+FG:FG)^2)*FA$10+1000*FA$18,"")</f>
        <v/>
      </c>
      <c r="FI127" t="str" cm="1">
        <f t="array" ref="FI127">IF($F127="撃玉",MIN(($G127-FJ:FJ)^2+($H127-FK:FK)^2+($I127-FL:FL)^2)*FH$8+MIN((($H$2-$H127)+FM:FM)^2+(($I$2-$I127)+FN:FN)^2)*FH$10+1000*FH$18,"")</f>
        <v/>
      </c>
      <c r="FP127" t="str" cm="1">
        <f t="array" ref="FP127">IF($F127="槍玉",MIN(($G127-FQ:FQ)^2+($H127-FR:FR)^2+($I127-FS:FS)^2)*FO$8+MIN((($H$2-$H127)+FT:FT)^2+(($I$2-$I127)+FU:FU)^2)*FO$10+1000*FO$18,"")</f>
        <v/>
      </c>
      <c r="FW127" t="str" cm="1">
        <f t="array" ref="FW127">IF($F127="査玉",MIN(($G127-FX:FX)^2+($H127-FY:FY)^2+($I127-FZ:FZ)^2)*FV$8+MIN((($H$2-$H127)+GA:GA)^2+(($I$2-$I127)+GB:GB)^2)*FV$10+1000*FV$18,"")</f>
        <v/>
      </c>
      <c r="GD127" t="str" cm="1">
        <f t="array" ref="GD127">IF($F127="タゲ壁",MIN(($G127-GE:GE)^2+($H127-GF:GF)^2+($I127-GG:GG)^2)*GC$8+MIN((($H$2-$H127)+GH:GH)^2+(($I$2-$I127)+GI:GI)^2)*GC$10+1000*GC$18,"")</f>
        <v/>
      </c>
      <c r="GK127" t="str" cm="1">
        <f t="array" ref="GK127">IF($F127="迎玉",MIN(($G127-GL:GL)^2+($H127-GM:GM)^2+($I127-GN:GN)^2)*GJ$8+MIN((($H$2-$H127)+GO:GO)^2+(($I$2-$I127)+GP:GP)^2)*GJ$10+1000*GJ$18,"")</f>
        <v/>
      </c>
      <c r="GR127" t="str" cm="1">
        <f t="array" ref="GR127">IF($F127="紙壁",MIN(($G127-GS:GS)^2+($H127-GT:GT)^2+($I127-GU:GU)^2)*GQ$8+MIN((($H$2-$H127)+GV:GV)^2+(($I$2-$I127)+GW:GW)^2)*GQ$10+1000*GQ$18,"")</f>
        <v/>
      </c>
      <c r="GY127" t="str" cm="1">
        <f t="array" ref="GY127">IF($F127="聖玉",MIN(($G127-GZ:GZ)^2+($H127-HA:HA)^2+($I127-HB:HB)^2)*GX$8+MIN((($H$2-$H127)+HC:HC)^2+(($I$2-$I127)+HD:HD)^2)*GX$10+1000*GX$18,"")</f>
        <v/>
      </c>
      <c r="HF127" t="str" cm="1">
        <f t="array" ref="HF127">IF($F127="ターボ",MIN(($G127-HG:HG)^2+($H127-HH:HH)^2+($I127-HI:HI)^2)*HE$8+MIN((($H$2-$H127)+HJ:HJ)^2+(($I$2-$I127)+HK:HK)^2)*HE$10+10000,"")</f>
        <v/>
      </c>
      <c r="HM127" t="str" cm="1">
        <f t="array" ref="HM127">IF($F127="采玉",MIN(($G127-HN:HN)^2+($H127-HO:HO)^2+($I127-HP:HP)^2)*HL$8+MIN((($H$2-$H127)+HQ:HQ)^2+(($I$2-$I127)+HR:HR)^2)*HL$10+1000*HL$18,"")</f>
        <v/>
      </c>
      <c r="HT127" t="str" cm="1">
        <f t="array" ref="HT127">IF($F127="繕玉",MIN(($G127-HU:HU)^2+($H127-HV:HV)^2+($I127-HW:HW)^2)*HS$8+MIN((($H$2-$H127)+HX:HX)^2+(($I$2-$I127)+HY:HY)^2)*HS$10+1000*HS$18,"")</f>
        <v/>
      </c>
      <c r="IA127" t="str" cm="1">
        <f t="array" ref="IA127">IF($F127="贄玉",MIN(($G127-IB:IB)^2+($H127-IC:IC)^2+($I127-ID:ID)^2)*HZ$8+MIN((($H$2-$H127)+IE:IE)^2+(($I$2-$I127)+IF:IF)^2)*HZ$10+1000*HZ$18,"")</f>
        <v/>
      </c>
      <c r="IH127" t="str" cm="1">
        <f t="array" ref="IH127">IF($F127="弾玉",MIN(($G127-II:II)^2+($H127-IJ:IJ)^2+($I127-IK:IK)^2)*IG$8+MIN((($H$2-$H127)+IL:IL)^2+(($I$2-$I127)+IM:IM)^2)*IG$10+1000*IG$18,"")</f>
        <v/>
      </c>
      <c r="IO127" t="str" cm="1">
        <f t="array" ref="IO127">IF($F127="石壁",MIN(($G127-IP:IP)^2+($H127-IQ:IQ)^2+($I127-IR:IR)^2)*IN$8+MIN((($H$2-$H127)+IS:IS)^2+(($I$2-$I127)+IT:IT)^2)*IN$10+1000*IN$18,"")</f>
        <v/>
      </c>
    </row>
    <row r="128" spans="6:249" x14ac:dyDescent="0.55000000000000004">
      <c r="F128" s="1" t="b" cm="1">
        <f t="array" ref="F128">INDEX(N:N,ROW()*6-11)</f>
        <v>0</v>
      </c>
      <c r="G128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28" s="1">
        <f>ROUND((RIGHT((SUM(INDEX($N:$N,ROW()*6-10):INDEX($N:$N,ROW()*6-6))-16020),6)-RIGHT((SUM(INDEX($N:$N,ROW()*6-10):INDEX($N:$N,ROW()*6-6))-16020),3))/1000,3)</f>
        <v>-16.04</v>
      </c>
      <c r="I128" s="1">
        <f>ROUND((RIGHT((SUM(INDEX($N:$N,ROW()*6-10):INDEX($N:$N,ROW()*6-6))-16020),3)),3)</f>
        <v>20</v>
      </c>
      <c r="K128">
        <v>128</v>
      </c>
      <c r="L128">
        <f t="shared" si="3"/>
        <v>4</v>
      </c>
      <c r="M128" t="str">
        <f t="shared" si="2"/>
        <v>0</v>
      </c>
      <c r="N128">
        <f>IF(EXACT(M128,$A$1)=TRUE,0,IF(EXACT(M128,$A$2)=TRUE,1,IF(EXACT(M128,$A$3)=TRUE,2,IF(EXACT(M128,$A$4)=TRUE,3,IF(EXACT(M128,$A$5)=TRUE,4,IF(EXACT(M128,$A$6)=TRUE,5,IF(EXACT(M128,$A$7)=TRUE,6,IF(EXACT(M128,$A$8)=TRUE,7,IF(EXACT(M128,$A$9)=TRUE,8,IF(EXACT(M128,$A$10)=TRUE,9,IF(EXACT(M128,$A$11)=TRUE,10,IF(EXACT(M128,$A$12)=TRUE,11,IF(EXACT(M128,$A$13)=TRUE,12,IF(EXACT(M128,$A$14)=TRUE,13,IF(EXACT(M128,$A$15)=TRUE,14,IF(EXACT(M128,$A$16)=TRUE,15,IF(EXACT(M128,$A$17)=TRUE,16,IF(EXACT(M128,$A$18)=TRUE,17,IF(EXACT(M128,$A$19)=TRUE,18,IF(EXACT(M128,$A$20)=TRUE,19,IF(EXACT(M128,$A$21)=TRUE,20,IF(EXACT(M128,$A$22)=TRUE,21,IF(EXACT(M128,$A$23)=TRUE,22,IF(EXACT(M128,$A$24)=TRUE,23,IF(EXACT(M128,$A$25)=TRUE,24,IF(EXACT(M128,$A$26)=TRUE,25,IF(EXACT(M128,$A$27)=TRUE,26,IF(EXACT(M128,$A$28)=TRUE,27,IF(EXACT(M128,$A$29)=TRUE,28,IF(EXACT(M128,$A$30)=TRUE,29,IF(EXACT(M128,$A$31)=TRUE,30,IF(EXACT(M128,$A$32)=TRUE,31,IF(EXACT(M128,$A$33)=TRUE,32,IF(EXACT(M128,$A$34)=TRUE,33,IF(EXACT(M128,$A$35)=TRUE,34,IF(EXACT(M128,$A$36)=TRUE,35,IF(EXACT(M128,$A$37)=TRUE,36,IF(EXACT(M128,$A$38)=TRUE,37,IF(EXACT(M128,$A$39)=TRUE,38,IF(EXACT(M128,$A$40)=TRUE,39,IF(EXACT(M128,$A$41)=TRUE,40,IF(EXACT(M128,$A$42)=TRUE,41,IF(EXACT(M128,$A$43)=TRUE,42,IF(EXACT(M128,$A$44)=TRUE,43,IF(EXACT(M128,$A$45)=TRUE,44,IF(EXACT(M128,$A$46)=TRUE,45,IF(EXACT(M128,$A$47)=TRUE,46,IF(EXACT(M128,$A$48)=TRUE,47,IF(EXACT(M128,$A$49)=TRUE,48,IF(EXACT(M128,$A$50)=TRUE,49,IF(EXACT(M128,$A$51)=TRUE,50,IF(EXACT(M128,$A$52)=TRUE,51,IF(EXACT(M128,$A$53)=TRUE,52,IF(EXACT(M128,$A$54)=TRUE,53,IF(EXACT(M128,$A$55)=TRUE,54,IF(EXACT(M128,$A$56)=TRUE,55,IF(EXACT(M128,$A$57)=TRUE,56,IF(EXACT(M128,$A$58)=TRUE,57,IF(EXACT(M128,$A$59)=TRUE,58,IF(EXACT(M128,$A$60)=TRUE,59,IF(EXACT(M128,$A$61)=TRUE,60,IF(EXACT(M128,$A$62)=TRUE,61))))))))))))))))))))))))))))))))))))))))))))))))))))))))))))))*61^$L128</f>
        <v>0</v>
      </c>
      <c r="Y128" t="str" cm="1">
        <f t="array" ref="Y128">IF($F128="砲玉",MIN(($G128-Z:Z)^2+($H128-AA:AA)^2+($I128-AB:AB)^2)*X$8+MIN((($H$2-$H128)+AC:AC)^2+(($I$2-$I128)+AD:AD)^2)*X$10+1000*X$18,"")</f>
        <v/>
      </c>
      <c r="AF128" t="str" cm="1">
        <f t="array" ref="AF128">IF($F128="薙玉",MIN(($G128-AG:AG)^2+($H128-AH:AH)^2+($I128-AI:AI)^2)*AE$8+MIN((($H$2-$H128)+AJ:AJ)^2+(($I$2-$I128)+AK:AK)^2)*AE$10+1000*AE$18,"")</f>
        <v/>
      </c>
      <c r="AM128" t="str" cm="1">
        <f t="array" ref="AM128">IF($F128="壁玉",MIN(($G128-AN:AN)^2+($H128-AO:AO)^2+($I128-AP:AP)^2)*AL$8+MIN((($H$2-$H128)+AQ:AQ)^2+(($I$2-$I128)+AR:AR)^2)*AL$10+1000*AL$18,"")</f>
        <v/>
      </c>
      <c r="AT128" t="str" cm="1">
        <f t="array" ref="AT128">IF($F128="弩玉",MIN(($G128-AU:AU)^2+($H128-AV:AV)^2+($I128-AW:AW)^2)*AS$8+MIN((($H$2-$H128)+AX:AX)^2+(($I$2-$I128)+AY:AY)^2)*AS$10+1000*AS$18,"")</f>
        <v/>
      </c>
      <c r="BA128" t="str" cm="1">
        <f t="array" ref="BA128">IF($F128="ジェット",MIN(($G128-BB:BB)^2+($H128-BC:BC)^2+($I128-BD:BD)^2)*AZ$8+MIN((($H$2-$H128)+BE:BE)^2+(($I$2-$I128)+BF:BF)^2)*AZ$10+1000*AZ$18,"")</f>
        <v/>
      </c>
      <c r="BH128" t="str" cm="1">
        <f t="array" ref="BH128">IF($F128="導玉",MIN(($G128-BI:BI)^2+($H128-BJ:BJ)^2+($I128-BK:BK)^2)*BG$8+MIN((($H$2-$H128)+BL:BL)^2+(($I$2-$I128)+BM:BM)^2)*BG$10+1000*BG$18,"")</f>
        <v/>
      </c>
      <c r="BO128" t="str" cm="1">
        <f t="array" ref="BO128">IF($F128="木壁",MIN(($G128-BP:BP)^2+($H128-BQ:BQ)^2+($I128-BR:BR)^2)*BN$8+MIN((($H$2-$H128)+BS:BS)^2+(($I$2-$I128)+BT:BT)^2)*BN$10+1000*BN$18,"")</f>
        <v/>
      </c>
      <c r="BV128" t="str" cm="1">
        <f t="array" ref="BV128">IF($F128="遠壁",MIN(($G128-BW:BW)^2+($H128-BX:BX)^2+($I128-BY:BY)^2)*BU$8+MIN((($H$2-$H128)+BZ:BZ)^2+(($I$2-$I128)+CA:CA)^2)*BU$10+1000*BU$18,"")</f>
        <v/>
      </c>
      <c r="CC128" t="str" cm="1">
        <f t="array" ref="CC128">IF($F128="魔玉",MIN(($G128-CD:CD)^2+($H128-CE:CE)^2+($I128-CF:CF)^2)*CB$8+MIN((($H$2-$H128)+CG:CG)^2+(($I$2-$I128)+CH:CH)^2)*CB$10+1000*CB$18,"")</f>
        <v/>
      </c>
      <c r="CJ128" t="str" cm="1">
        <f t="array" ref="CJ128">IF($F128="核玉",MIN(($G128-CK:CK)^2+($H128-CL:CL)^2+($I128-CM:CM)^2)*CI$8+MIN((($H$2-$H128)+CN:CN)^2+(($I$2-$I128)+CO:CO)^2)*CI$10+1000*CI$18,"")</f>
        <v/>
      </c>
      <c r="CQ128" t="str" cm="1">
        <f t="array" ref="CQ128">IF($F128="癒玉",MIN(($G128-CR:CR)^2+($H128-CS:CS)^2+($I128-CT:CT)^2)*CP$8+MIN((($H$2-$H128)+CU:CU)^2+(($I$2-$I128)+CV:CV)^2)*CP$10+1000*CP$18,"")</f>
        <v/>
      </c>
      <c r="CX128" t="str" cm="1">
        <f t="array" ref="CX128">IF($F128="盾玉",MIN(($G128-CY:CY)^2+($H128-CZ:CZ)^2+($I128-DA:DA)^2)*CW$8+MIN((($H$2-$H128)+DB:DB)^2+(($I$2-$I128)+DC:DC)^2)*CW$10+1000*CW$18,"")</f>
        <v/>
      </c>
      <c r="DE128" t="str" cm="1">
        <f t="array" ref="DE128">IF($F128="射玉",MIN(($G128-DF:DF)^2+($H128-DG:DG)^2+($I128-DH:DH)^2)*DD$8+MIN((($H$2-$H128)+DI:DI)^2+(($I$2-$I128)+DJ:DJ)^2)*DD$10+1000*DD$18,"")</f>
        <v/>
      </c>
      <c r="DL128" t="str" cm="1">
        <f t="array" ref="DL128">IF($F128="近壁",MIN(($G128-DM:DM)^2+($H128-DN:DN)^2+($I128-DO:DO)^2)*DK$8+MIN((($H$2-$H128)+DP:DP)^2+(($I$2-$I128)+DQ:DQ)^2)*DK$10+1000*DK$18,"")</f>
        <v/>
      </c>
      <c r="DS128" t="str" cm="1">
        <f t="array" ref="DS128">IF($F128="忍玉",MIN(($G128-DT:DT)^2+($H128-DU:DU)^2+($I128-DV:DV)^2)*DR$8+MIN((($H$2-$H128)+DW:DW)^2+(($I$2-$I128)+DX:DX)^2)*DR$10+1000*DR$18,"")</f>
        <v/>
      </c>
      <c r="DZ128" t="str" cm="1">
        <f t="array" ref="DZ128">IF($F128="界玉",MIN(($G128-EA:EA)^2+($H128-EB:EB)^2+($I128-EC:EC)^2)*DY$8+MIN((($H$2-$H128)+ED:ED)^2+(($I$2-$I128)+EE:EE)^2)*DY$10+1000*DY$18,"")</f>
        <v/>
      </c>
      <c r="EG128" t="str" cm="1">
        <f t="array" ref="EG128">IF($F128="戦玉",MIN(($G128-EH:EH)^2+($H128-EI:EI)^2+($I128-EJ:EJ)^2)*EF$8+MIN((($H$2-$H128)+EK:EK)^2+(($I$2-$I128)+EL:EL)^2)*EF$10+1000*EF$18,"")</f>
        <v/>
      </c>
      <c r="EN128" t="str" cm="1">
        <f t="array" ref="EN128">IF($F128="弓玉",MIN(($G128-EO:EO)^2+($H128-EP:EP)^2+($I128-EQ:EQ)^2)*EM$8+MIN((($H$2-$H128)+ER:ER)^2+(($I$2-$I128)+ES:ES)^2)*EM$10+1000*EM$18,"")</f>
        <v/>
      </c>
      <c r="EU128" t="str" cm="1">
        <f t="array" ref="EU128">IF($F128="散玉",MIN(($G128-EV:EV)^2+($H128-EW:EW)^2+($I128-EX:EX)^2)*ET$8+MIN((($H$2-$H128)+EY:EY)^2+(($I$2-$I128)+EZ:EZ)^2)*ET$10+1000*ET$18,"")</f>
        <v/>
      </c>
      <c r="FB128" t="str" cm="1">
        <f t="array" ref="FB128">IF($F128="的玉",MIN(($G128-FC:FC)^2+($H128-FD:FD)^2+($I128-FE:FE)^2)*FA$8+MIN((($H$2-$H128)+FF:FF)^2+(($I$2-$I128)+FG:FG)^2)*FA$10+1000*FA$18,"")</f>
        <v/>
      </c>
      <c r="FI128" t="str" cm="1">
        <f t="array" ref="FI128">IF($F128="撃玉",MIN(($G128-FJ:FJ)^2+($H128-FK:FK)^2+($I128-FL:FL)^2)*FH$8+MIN((($H$2-$H128)+FM:FM)^2+(($I$2-$I128)+FN:FN)^2)*FH$10+1000*FH$18,"")</f>
        <v/>
      </c>
      <c r="FP128" t="str" cm="1">
        <f t="array" ref="FP128">IF($F128="槍玉",MIN(($G128-FQ:FQ)^2+($H128-FR:FR)^2+($I128-FS:FS)^2)*FO$8+MIN((($H$2-$H128)+FT:FT)^2+(($I$2-$I128)+FU:FU)^2)*FO$10+1000*FO$18,"")</f>
        <v/>
      </c>
      <c r="FW128" t="str" cm="1">
        <f t="array" ref="FW128">IF($F128="査玉",MIN(($G128-FX:FX)^2+($H128-FY:FY)^2+($I128-FZ:FZ)^2)*FV$8+MIN((($H$2-$H128)+GA:GA)^2+(($I$2-$I128)+GB:GB)^2)*FV$10+1000*FV$18,"")</f>
        <v/>
      </c>
      <c r="GD128" t="str" cm="1">
        <f t="array" ref="GD128">IF($F128="タゲ壁",MIN(($G128-GE:GE)^2+($H128-GF:GF)^2+($I128-GG:GG)^2)*GC$8+MIN((($H$2-$H128)+GH:GH)^2+(($I$2-$I128)+GI:GI)^2)*GC$10+1000*GC$18,"")</f>
        <v/>
      </c>
      <c r="GK128" t="str" cm="1">
        <f t="array" ref="GK128">IF($F128="迎玉",MIN(($G128-GL:GL)^2+($H128-GM:GM)^2+($I128-GN:GN)^2)*GJ$8+MIN((($H$2-$H128)+GO:GO)^2+(($I$2-$I128)+GP:GP)^2)*GJ$10+1000*GJ$18,"")</f>
        <v/>
      </c>
      <c r="GR128" t="str" cm="1">
        <f t="array" ref="GR128">IF($F128="紙壁",MIN(($G128-GS:GS)^2+($H128-GT:GT)^2+($I128-GU:GU)^2)*GQ$8+MIN((($H$2-$H128)+GV:GV)^2+(($I$2-$I128)+GW:GW)^2)*GQ$10+1000*GQ$18,"")</f>
        <v/>
      </c>
      <c r="GY128" t="str" cm="1">
        <f t="array" ref="GY128">IF($F128="聖玉",MIN(($G128-GZ:GZ)^2+($H128-HA:HA)^2+($I128-HB:HB)^2)*GX$8+MIN((($H$2-$H128)+HC:HC)^2+(($I$2-$I128)+HD:HD)^2)*GX$10+1000*GX$18,"")</f>
        <v/>
      </c>
      <c r="HF128" t="str" cm="1">
        <f t="array" ref="HF128">IF($F128="ターボ",MIN(($G128-HG:HG)^2+($H128-HH:HH)^2+($I128-HI:HI)^2)*HE$8+MIN((($H$2-$H128)+HJ:HJ)^2+(($I$2-$I128)+HK:HK)^2)*HE$10+10000,"")</f>
        <v/>
      </c>
      <c r="HM128" t="str" cm="1">
        <f t="array" ref="HM128">IF($F128="采玉",MIN(($G128-HN:HN)^2+($H128-HO:HO)^2+($I128-HP:HP)^2)*HL$8+MIN((($H$2-$H128)+HQ:HQ)^2+(($I$2-$I128)+HR:HR)^2)*HL$10+1000*HL$18,"")</f>
        <v/>
      </c>
      <c r="HT128" t="str" cm="1">
        <f t="array" ref="HT128">IF($F128="繕玉",MIN(($G128-HU:HU)^2+($H128-HV:HV)^2+($I128-HW:HW)^2)*HS$8+MIN((($H$2-$H128)+HX:HX)^2+(($I$2-$I128)+HY:HY)^2)*HS$10+1000*HS$18,"")</f>
        <v/>
      </c>
      <c r="IA128" t="str" cm="1">
        <f t="array" ref="IA128">IF($F128="贄玉",MIN(($G128-IB:IB)^2+($H128-IC:IC)^2+($I128-ID:ID)^2)*HZ$8+MIN((($H$2-$H128)+IE:IE)^2+(($I$2-$I128)+IF:IF)^2)*HZ$10+1000*HZ$18,"")</f>
        <v/>
      </c>
      <c r="IH128" t="str" cm="1">
        <f t="array" ref="IH128">IF($F128="弾玉",MIN(($G128-II:II)^2+($H128-IJ:IJ)^2+($I128-IK:IK)^2)*IG$8+MIN((($H$2-$H128)+IL:IL)^2+(($I$2-$I128)+IM:IM)^2)*IG$10+1000*IG$18,"")</f>
        <v/>
      </c>
      <c r="IO128" t="str" cm="1">
        <f t="array" ref="IO128">IF($F128="石壁",MIN(($G128-IP:IP)^2+($H128-IQ:IQ)^2+($I128-IR:IR)^2)*IN$8+MIN((($H$2-$H128)+IS:IS)^2+(($I$2-$I128)+IT:IT)^2)*IN$10+1000*IN$18,"")</f>
        <v/>
      </c>
    </row>
    <row r="129" spans="6:249" x14ac:dyDescent="0.55000000000000004">
      <c r="F129" s="1" t="b" cm="1">
        <f t="array" ref="F129">INDEX(N:N,ROW()*6-11)</f>
        <v>0</v>
      </c>
      <c r="G129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29" s="1">
        <f>ROUND((RIGHT((SUM(INDEX($N:$N,ROW()*6-10):INDEX($N:$N,ROW()*6-6))-16020),6)-RIGHT((SUM(INDEX($N:$N,ROW()*6-10):INDEX($N:$N,ROW()*6-6))-16020),3))/1000,3)</f>
        <v>-16.04</v>
      </c>
      <c r="I129" s="1">
        <f>ROUND((RIGHT((SUM(INDEX($N:$N,ROW()*6-10):INDEX($N:$N,ROW()*6-6))-16020),3)),3)</f>
        <v>20</v>
      </c>
      <c r="K129">
        <v>129</v>
      </c>
      <c r="L129">
        <f t="shared" si="3"/>
        <v>3</v>
      </c>
      <c r="M129" t="str">
        <f t="shared" ref="M129:M192" si="4">MID(D$2,$K129,1)</f>
        <v>1</v>
      </c>
      <c r="N129">
        <f>IF(EXACT(M129,$A$1)=TRUE,0,IF(EXACT(M129,$A$2)=TRUE,1,IF(EXACT(M129,$A$3)=TRUE,2,IF(EXACT(M129,$A$4)=TRUE,3,IF(EXACT(M129,$A$5)=TRUE,4,IF(EXACT(M129,$A$6)=TRUE,5,IF(EXACT(M129,$A$7)=TRUE,6,IF(EXACT(M129,$A$8)=TRUE,7,IF(EXACT(M129,$A$9)=TRUE,8,IF(EXACT(M129,$A$10)=TRUE,9,IF(EXACT(M129,$A$11)=TRUE,10,IF(EXACT(M129,$A$12)=TRUE,11,IF(EXACT(M129,$A$13)=TRUE,12,IF(EXACT(M129,$A$14)=TRUE,13,IF(EXACT(M129,$A$15)=TRUE,14,IF(EXACT(M129,$A$16)=TRUE,15,IF(EXACT(M129,$A$17)=TRUE,16,IF(EXACT(M129,$A$18)=TRUE,17,IF(EXACT(M129,$A$19)=TRUE,18,IF(EXACT(M129,$A$20)=TRUE,19,IF(EXACT(M129,$A$21)=TRUE,20,IF(EXACT(M129,$A$22)=TRUE,21,IF(EXACT(M129,$A$23)=TRUE,22,IF(EXACT(M129,$A$24)=TRUE,23,IF(EXACT(M129,$A$25)=TRUE,24,IF(EXACT(M129,$A$26)=TRUE,25,IF(EXACT(M129,$A$27)=TRUE,26,IF(EXACT(M129,$A$28)=TRUE,27,IF(EXACT(M129,$A$29)=TRUE,28,IF(EXACT(M129,$A$30)=TRUE,29,IF(EXACT(M129,$A$31)=TRUE,30,IF(EXACT(M129,$A$32)=TRUE,31,IF(EXACT(M129,$A$33)=TRUE,32,IF(EXACT(M129,$A$34)=TRUE,33,IF(EXACT(M129,$A$35)=TRUE,34,IF(EXACT(M129,$A$36)=TRUE,35,IF(EXACT(M129,$A$37)=TRUE,36,IF(EXACT(M129,$A$38)=TRUE,37,IF(EXACT(M129,$A$39)=TRUE,38,IF(EXACT(M129,$A$40)=TRUE,39,IF(EXACT(M129,$A$41)=TRUE,40,IF(EXACT(M129,$A$42)=TRUE,41,IF(EXACT(M129,$A$43)=TRUE,42,IF(EXACT(M129,$A$44)=TRUE,43,IF(EXACT(M129,$A$45)=TRUE,44,IF(EXACT(M129,$A$46)=TRUE,45,IF(EXACT(M129,$A$47)=TRUE,46,IF(EXACT(M129,$A$48)=TRUE,47,IF(EXACT(M129,$A$49)=TRUE,48,IF(EXACT(M129,$A$50)=TRUE,49,IF(EXACT(M129,$A$51)=TRUE,50,IF(EXACT(M129,$A$52)=TRUE,51,IF(EXACT(M129,$A$53)=TRUE,52,IF(EXACT(M129,$A$54)=TRUE,53,IF(EXACT(M129,$A$55)=TRUE,54,IF(EXACT(M129,$A$56)=TRUE,55,IF(EXACT(M129,$A$57)=TRUE,56,IF(EXACT(M129,$A$58)=TRUE,57,IF(EXACT(M129,$A$59)=TRUE,58,IF(EXACT(M129,$A$60)=TRUE,59,IF(EXACT(M129,$A$61)=TRUE,60,IF(EXACT(M129,$A$62)=TRUE,61))))))))))))))))))))))))))))))))))))))))))))))))))))))))))))))*61^$L129</f>
        <v>226981</v>
      </c>
      <c r="Y129" t="str" cm="1">
        <f t="array" ref="Y129">IF($F129="砲玉",MIN(($G129-Z:Z)^2+($H129-AA:AA)^2+($I129-AB:AB)^2)*X$8+MIN((($H$2-$H129)+AC:AC)^2+(($I$2-$I129)+AD:AD)^2)*X$10+1000*X$18,"")</f>
        <v/>
      </c>
      <c r="AF129" t="str" cm="1">
        <f t="array" ref="AF129">IF($F129="薙玉",MIN(($G129-AG:AG)^2+($H129-AH:AH)^2+($I129-AI:AI)^2)*AE$8+MIN((($H$2-$H129)+AJ:AJ)^2+(($I$2-$I129)+AK:AK)^2)*AE$10+1000*AE$18,"")</f>
        <v/>
      </c>
      <c r="AM129" t="str" cm="1">
        <f t="array" ref="AM129">IF($F129="壁玉",MIN(($G129-AN:AN)^2+($H129-AO:AO)^2+($I129-AP:AP)^2)*AL$8+MIN((($H$2-$H129)+AQ:AQ)^2+(($I$2-$I129)+AR:AR)^2)*AL$10+1000*AL$18,"")</f>
        <v/>
      </c>
      <c r="AT129" t="str" cm="1">
        <f t="array" ref="AT129">IF($F129="弩玉",MIN(($G129-AU:AU)^2+($H129-AV:AV)^2+($I129-AW:AW)^2)*AS$8+MIN((($H$2-$H129)+AX:AX)^2+(($I$2-$I129)+AY:AY)^2)*AS$10+1000*AS$18,"")</f>
        <v/>
      </c>
      <c r="BA129" t="str" cm="1">
        <f t="array" ref="BA129">IF($F129="ジェット",MIN(($G129-BB:BB)^2+($H129-BC:BC)^2+($I129-BD:BD)^2)*AZ$8+MIN((($H$2-$H129)+BE:BE)^2+(($I$2-$I129)+BF:BF)^2)*AZ$10+1000*AZ$18,"")</f>
        <v/>
      </c>
      <c r="BH129" t="str" cm="1">
        <f t="array" ref="BH129">IF($F129="導玉",MIN(($G129-BI:BI)^2+($H129-BJ:BJ)^2+($I129-BK:BK)^2)*BG$8+MIN((($H$2-$H129)+BL:BL)^2+(($I$2-$I129)+BM:BM)^2)*BG$10+1000*BG$18,"")</f>
        <v/>
      </c>
      <c r="BO129" t="str" cm="1">
        <f t="array" ref="BO129">IF($F129="木壁",MIN(($G129-BP:BP)^2+($H129-BQ:BQ)^2+($I129-BR:BR)^2)*BN$8+MIN((($H$2-$H129)+BS:BS)^2+(($I$2-$I129)+BT:BT)^2)*BN$10+1000*BN$18,"")</f>
        <v/>
      </c>
      <c r="BV129" t="str" cm="1">
        <f t="array" ref="BV129">IF($F129="遠壁",MIN(($G129-BW:BW)^2+($H129-BX:BX)^2+($I129-BY:BY)^2)*BU$8+MIN((($H$2-$H129)+BZ:BZ)^2+(($I$2-$I129)+CA:CA)^2)*BU$10+1000*BU$18,"")</f>
        <v/>
      </c>
      <c r="CC129" t="str" cm="1">
        <f t="array" ref="CC129">IF($F129="魔玉",MIN(($G129-CD:CD)^2+($H129-CE:CE)^2+($I129-CF:CF)^2)*CB$8+MIN((($H$2-$H129)+CG:CG)^2+(($I$2-$I129)+CH:CH)^2)*CB$10+1000*CB$18,"")</f>
        <v/>
      </c>
      <c r="CJ129" t="str" cm="1">
        <f t="array" ref="CJ129">IF($F129="核玉",MIN(($G129-CK:CK)^2+($H129-CL:CL)^2+($I129-CM:CM)^2)*CI$8+MIN((($H$2-$H129)+CN:CN)^2+(($I$2-$I129)+CO:CO)^2)*CI$10+1000*CI$18,"")</f>
        <v/>
      </c>
      <c r="CQ129" t="str" cm="1">
        <f t="array" ref="CQ129">IF($F129="癒玉",MIN(($G129-CR:CR)^2+($H129-CS:CS)^2+($I129-CT:CT)^2)*CP$8+MIN((($H$2-$H129)+CU:CU)^2+(($I$2-$I129)+CV:CV)^2)*CP$10+1000*CP$18,"")</f>
        <v/>
      </c>
      <c r="CX129" t="str" cm="1">
        <f t="array" ref="CX129">IF($F129="盾玉",MIN(($G129-CY:CY)^2+($H129-CZ:CZ)^2+($I129-DA:DA)^2)*CW$8+MIN((($H$2-$H129)+DB:DB)^2+(($I$2-$I129)+DC:DC)^2)*CW$10+1000*CW$18,"")</f>
        <v/>
      </c>
      <c r="DE129" t="str" cm="1">
        <f t="array" ref="DE129">IF($F129="射玉",MIN(($G129-DF:DF)^2+($H129-DG:DG)^2+($I129-DH:DH)^2)*DD$8+MIN((($H$2-$H129)+DI:DI)^2+(($I$2-$I129)+DJ:DJ)^2)*DD$10+1000*DD$18,"")</f>
        <v/>
      </c>
      <c r="DL129" t="str" cm="1">
        <f t="array" ref="DL129">IF($F129="近壁",MIN(($G129-DM:DM)^2+($H129-DN:DN)^2+($I129-DO:DO)^2)*DK$8+MIN((($H$2-$H129)+DP:DP)^2+(($I$2-$I129)+DQ:DQ)^2)*DK$10+1000*DK$18,"")</f>
        <v/>
      </c>
      <c r="DS129" t="str" cm="1">
        <f t="array" ref="DS129">IF($F129="忍玉",MIN(($G129-DT:DT)^2+($H129-DU:DU)^2+($I129-DV:DV)^2)*DR$8+MIN((($H$2-$H129)+DW:DW)^2+(($I$2-$I129)+DX:DX)^2)*DR$10+1000*DR$18,"")</f>
        <v/>
      </c>
      <c r="DZ129" t="str" cm="1">
        <f t="array" ref="DZ129">IF($F129="界玉",MIN(($G129-EA:EA)^2+($H129-EB:EB)^2+($I129-EC:EC)^2)*DY$8+MIN((($H$2-$H129)+ED:ED)^2+(($I$2-$I129)+EE:EE)^2)*DY$10+1000*DY$18,"")</f>
        <v/>
      </c>
      <c r="EG129" t="str" cm="1">
        <f t="array" ref="EG129">IF($F129="戦玉",MIN(($G129-EH:EH)^2+($H129-EI:EI)^2+($I129-EJ:EJ)^2)*EF$8+MIN((($H$2-$H129)+EK:EK)^2+(($I$2-$I129)+EL:EL)^2)*EF$10+1000*EF$18,"")</f>
        <v/>
      </c>
      <c r="EN129" t="str" cm="1">
        <f t="array" ref="EN129">IF($F129="弓玉",MIN(($G129-EO:EO)^2+($H129-EP:EP)^2+($I129-EQ:EQ)^2)*EM$8+MIN((($H$2-$H129)+ER:ER)^2+(($I$2-$I129)+ES:ES)^2)*EM$10+1000*EM$18,"")</f>
        <v/>
      </c>
      <c r="EU129" t="str" cm="1">
        <f t="array" ref="EU129">IF($F129="散玉",MIN(($G129-EV:EV)^2+($H129-EW:EW)^2+($I129-EX:EX)^2)*ET$8+MIN((($H$2-$H129)+EY:EY)^2+(($I$2-$I129)+EZ:EZ)^2)*ET$10+1000*ET$18,"")</f>
        <v/>
      </c>
      <c r="FB129" t="str" cm="1">
        <f t="array" ref="FB129">IF($F129="的玉",MIN(($G129-FC:FC)^2+($H129-FD:FD)^2+($I129-FE:FE)^2)*FA$8+MIN((($H$2-$H129)+FF:FF)^2+(($I$2-$I129)+FG:FG)^2)*FA$10+1000*FA$18,"")</f>
        <v/>
      </c>
      <c r="FI129" t="str" cm="1">
        <f t="array" ref="FI129">IF($F129="撃玉",MIN(($G129-FJ:FJ)^2+($H129-FK:FK)^2+($I129-FL:FL)^2)*FH$8+MIN((($H$2-$H129)+FM:FM)^2+(($I$2-$I129)+FN:FN)^2)*FH$10+1000*FH$18,"")</f>
        <v/>
      </c>
      <c r="FP129" t="str" cm="1">
        <f t="array" ref="FP129">IF($F129="槍玉",MIN(($G129-FQ:FQ)^2+($H129-FR:FR)^2+($I129-FS:FS)^2)*FO$8+MIN((($H$2-$H129)+FT:FT)^2+(($I$2-$I129)+FU:FU)^2)*FO$10+1000*FO$18,"")</f>
        <v/>
      </c>
      <c r="FW129" t="str" cm="1">
        <f t="array" ref="FW129">IF($F129="査玉",MIN(($G129-FX:FX)^2+($H129-FY:FY)^2+($I129-FZ:FZ)^2)*FV$8+MIN((($H$2-$H129)+GA:GA)^2+(($I$2-$I129)+GB:GB)^2)*FV$10+1000*FV$18,"")</f>
        <v/>
      </c>
      <c r="GD129" t="str" cm="1">
        <f t="array" ref="GD129">IF($F129="タゲ壁",MIN(($G129-GE:GE)^2+($H129-GF:GF)^2+($I129-GG:GG)^2)*GC$8+MIN((($H$2-$H129)+GH:GH)^2+(($I$2-$I129)+GI:GI)^2)*GC$10+1000*GC$18,"")</f>
        <v/>
      </c>
      <c r="GK129" t="str" cm="1">
        <f t="array" ref="GK129">IF($F129="迎玉",MIN(($G129-GL:GL)^2+($H129-GM:GM)^2+($I129-GN:GN)^2)*GJ$8+MIN((($H$2-$H129)+GO:GO)^2+(($I$2-$I129)+GP:GP)^2)*GJ$10+1000*GJ$18,"")</f>
        <v/>
      </c>
      <c r="GR129" t="str" cm="1">
        <f t="array" ref="GR129">IF($F129="紙壁",MIN(($G129-GS:GS)^2+($H129-GT:GT)^2+($I129-GU:GU)^2)*GQ$8+MIN((($H$2-$H129)+GV:GV)^2+(($I$2-$I129)+GW:GW)^2)*GQ$10+1000*GQ$18,"")</f>
        <v/>
      </c>
      <c r="GY129" t="str" cm="1">
        <f t="array" ref="GY129">IF($F129="聖玉",MIN(($G129-GZ:GZ)^2+($H129-HA:HA)^2+($I129-HB:HB)^2)*GX$8+MIN((($H$2-$H129)+HC:HC)^2+(($I$2-$I129)+HD:HD)^2)*GX$10+1000*GX$18,"")</f>
        <v/>
      </c>
      <c r="HF129" t="str" cm="1">
        <f t="array" ref="HF129">IF($F129="ターボ",MIN(($G129-HG:HG)^2+($H129-HH:HH)^2+($I129-HI:HI)^2)*HE$8+MIN((($H$2-$H129)+HJ:HJ)^2+(($I$2-$I129)+HK:HK)^2)*HE$10+10000,"")</f>
        <v/>
      </c>
      <c r="HM129" t="str" cm="1">
        <f t="array" ref="HM129">IF($F129="采玉",MIN(($G129-HN:HN)^2+($H129-HO:HO)^2+($I129-HP:HP)^2)*HL$8+MIN((($H$2-$H129)+HQ:HQ)^2+(($I$2-$I129)+HR:HR)^2)*HL$10+1000*HL$18,"")</f>
        <v/>
      </c>
      <c r="HT129" t="str" cm="1">
        <f t="array" ref="HT129">IF($F129="繕玉",MIN(($G129-HU:HU)^2+($H129-HV:HV)^2+($I129-HW:HW)^2)*HS$8+MIN((($H$2-$H129)+HX:HX)^2+(($I$2-$I129)+HY:HY)^2)*HS$10+1000*HS$18,"")</f>
        <v/>
      </c>
      <c r="IA129" t="str" cm="1">
        <f t="array" ref="IA129">IF($F129="贄玉",MIN(($G129-IB:IB)^2+($H129-IC:IC)^2+($I129-ID:ID)^2)*HZ$8+MIN((($H$2-$H129)+IE:IE)^2+(($I$2-$I129)+IF:IF)^2)*HZ$10+1000*HZ$18,"")</f>
        <v/>
      </c>
      <c r="IH129" t="str" cm="1">
        <f t="array" ref="IH129">IF($F129="弾玉",MIN(($G129-II:II)^2+($H129-IJ:IJ)^2+($I129-IK:IK)^2)*IG$8+MIN((($H$2-$H129)+IL:IL)^2+(($I$2-$I129)+IM:IM)^2)*IG$10+1000*IG$18,"")</f>
        <v/>
      </c>
      <c r="IO129" t="str" cm="1">
        <f t="array" ref="IO129">IF($F129="石壁",MIN(($G129-IP:IP)^2+($H129-IQ:IQ)^2+($I129-IR:IR)^2)*IN$8+MIN((($H$2-$H129)+IS:IS)^2+(($I$2-$I129)+IT:IT)^2)*IN$10+1000*IN$18,"")</f>
        <v/>
      </c>
    </row>
    <row r="130" spans="6:249" x14ac:dyDescent="0.55000000000000004">
      <c r="F130" s="1" t="b" cm="1">
        <f t="array" ref="F130">INDEX(N:N,ROW()*6-11)</f>
        <v>0</v>
      </c>
      <c r="G130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30" s="1">
        <f>ROUND((RIGHT((SUM(INDEX($N:$N,ROW()*6-10):INDEX($N:$N,ROW()*6-6))-16020),6)-RIGHT((SUM(INDEX($N:$N,ROW()*6-10):INDEX($N:$N,ROW()*6-6))-16020),3))/1000,3)</f>
        <v>-16.04</v>
      </c>
      <c r="I130" s="1">
        <f>ROUND((RIGHT((SUM(INDEX($N:$N,ROW()*6-10):INDEX($N:$N,ROW()*6-6))-16020),3)),3)</f>
        <v>20</v>
      </c>
      <c r="K130">
        <v>130</v>
      </c>
      <c r="L130">
        <f t="shared" ref="L130:L193" si="5">MOD(LEN($D$2)-K130,6)</f>
        <v>2</v>
      </c>
      <c r="M130" t="str">
        <f t="shared" si="4"/>
        <v>A</v>
      </c>
      <c r="N130">
        <f>IF(EXACT(M130,$A$1)=TRUE,0,IF(EXACT(M130,$A$2)=TRUE,1,IF(EXACT(M130,$A$3)=TRUE,2,IF(EXACT(M130,$A$4)=TRUE,3,IF(EXACT(M130,$A$5)=TRUE,4,IF(EXACT(M130,$A$6)=TRUE,5,IF(EXACT(M130,$A$7)=TRUE,6,IF(EXACT(M130,$A$8)=TRUE,7,IF(EXACT(M130,$A$9)=TRUE,8,IF(EXACT(M130,$A$10)=TRUE,9,IF(EXACT(M130,$A$11)=TRUE,10,IF(EXACT(M130,$A$12)=TRUE,11,IF(EXACT(M130,$A$13)=TRUE,12,IF(EXACT(M130,$A$14)=TRUE,13,IF(EXACT(M130,$A$15)=TRUE,14,IF(EXACT(M130,$A$16)=TRUE,15,IF(EXACT(M130,$A$17)=TRUE,16,IF(EXACT(M130,$A$18)=TRUE,17,IF(EXACT(M130,$A$19)=TRUE,18,IF(EXACT(M130,$A$20)=TRUE,19,IF(EXACT(M130,$A$21)=TRUE,20,IF(EXACT(M130,$A$22)=TRUE,21,IF(EXACT(M130,$A$23)=TRUE,22,IF(EXACT(M130,$A$24)=TRUE,23,IF(EXACT(M130,$A$25)=TRUE,24,IF(EXACT(M130,$A$26)=TRUE,25,IF(EXACT(M130,$A$27)=TRUE,26,IF(EXACT(M130,$A$28)=TRUE,27,IF(EXACT(M130,$A$29)=TRUE,28,IF(EXACT(M130,$A$30)=TRUE,29,IF(EXACT(M130,$A$31)=TRUE,30,IF(EXACT(M130,$A$32)=TRUE,31,IF(EXACT(M130,$A$33)=TRUE,32,IF(EXACT(M130,$A$34)=TRUE,33,IF(EXACT(M130,$A$35)=TRUE,34,IF(EXACT(M130,$A$36)=TRUE,35,IF(EXACT(M130,$A$37)=TRUE,36,IF(EXACT(M130,$A$38)=TRUE,37,IF(EXACT(M130,$A$39)=TRUE,38,IF(EXACT(M130,$A$40)=TRUE,39,IF(EXACT(M130,$A$41)=TRUE,40,IF(EXACT(M130,$A$42)=TRUE,41,IF(EXACT(M130,$A$43)=TRUE,42,IF(EXACT(M130,$A$44)=TRUE,43,IF(EXACT(M130,$A$45)=TRUE,44,IF(EXACT(M130,$A$46)=TRUE,45,IF(EXACT(M130,$A$47)=TRUE,46,IF(EXACT(M130,$A$48)=TRUE,47,IF(EXACT(M130,$A$49)=TRUE,48,IF(EXACT(M130,$A$50)=TRUE,49,IF(EXACT(M130,$A$51)=TRUE,50,IF(EXACT(M130,$A$52)=TRUE,51,IF(EXACT(M130,$A$53)=TRUE,52,IF(EXACT(M130,$A$54)=TRUE,53,IF(EXACT(M130,$A$55)=TRUE,54,IF(EXACT(M130,$A$56)=TRUE,55,IF(EXACT(M130,$A$57)=TRUE,56,IF(EXACT(M130,$A$58)=TRUE,57,IF(EXACT(M130,$A$59)=TRUE,58,IF(EXACT(M130,$A$60)=TRUE,59,IF(EXACT(M130,$A$61)=TRUE,60,IF(EXACT(M130,$A$62)=TRUE,61))))))))))))))))))))))))))))))))))))))))))))))))))))))))))))))*61^$L130</f>
        <v>133956</v>
      </c>
      <c r="Y130" t="str" cm="1">
        <f t="array" ref="Y130">IF($F130="砲玉",MIN(($G130-Z:Z)^2+($H130-AA:AA)^2+($I130-AB:AB)^2)*X$8+MIN((($H$2-$H130)+AC:AC)^2+(($I$2-$I130)+AD:AD)^2)*X$10+1000*X$18,"")</f>
        <v/>
      </c>
      <c r="AF130" t="str" cm="1">
        <f t="array" ref="AF130">IF($F130="薙玉",MIN(($G130-AG:AG)^2+($H130-AH:AH)^2+($I130-AI:AI)^2)*AE$8+MIN((($H$2-$H130)+AJ:AJ)^2+(($I$2-$I130)+AK:AK)^2)*AE$10+1000*AE$18,"")</f>
        <v/>
      </c>
      <c r="AM130" t="str" cm="1">
        <f t="array" ref="AM130">IF($F130="壁玉",MIN(($G130-AN:AN)^2+($H130-AO:AO)^2+($I130-AP:AP)^2)*AL$8+MIN((($H$2-$H130)+AQ:AQ)^2+(($I$2-$I130)+AR:AR)^2)*AL$10+1000*AL$18,"")</f>
        <v/>
      </c>
      <c r="AT130" t="str" cm="1">
        <f t="array" ref="AT130">IF($F130="弩玉",MIN(($G130-AU:AU)^2+($H130-AV:AV)^2+($I130-AW:AW)^2)*AS$8+MIN((($H$2-$H130)+AX:AX)^2+(($I$2-$I130)+AY:AY)^2)*AS$10+1000*AS$18,"")</f>
        <v/>
      </c>
      <c r="BA130" t="str" cm="1">
        <f t="array" ref="BA130">IF($F130="ジェット",MIN(($G130-BB:BB)^2+($H130-BC:BC)^2+($I130-BD:BD)^2)*AZ$8+MIN((($H$2-$H130)+BE:BE)^2+(($I$2-$I130)+BF:BF)^2)*AZ$10+1000*AZ$18,"")</f>
        <v/>
      </c>
      <c r="BH130" t="str" cm="1">
        <f t="array" ref="BH130">IF($F130="導玉",MIN(($G130-BI:BI)^2+($H130-BJ:BJ)^2+($I130-BK:BK)^2)*BG$8+MIN((($H$2-$H130)+BL:BL)^2+(($I$2-$I130)+BM:BM)^2)*BG$10+1000*BG$18,"")</f>
        <v/>
      </c>
      <c r="BO130" t="str" cm="1">
        <f t="array" ref="BO130">IF($F130="木壁",MIN(($G130-BP:BP)^2+($H130-BQ:BQ)^2+($I130-BR:BR)^2)*BN$8+MIN((($H$2-$H130)+BS:BS)^2+(($I$2-$I130)+BT:BT)^2)*BN$10+1000*BN$18,"")</f>
        <v/>
      </c>
      <c r="BV130" t="str" cm="1">
        <f t="array" ref="BV130">IF($F130="遠壁",MIN(($G130-BW:BW)^2+($H130-BX:BX)^2+($I130-BY:BY)^2)*BU$8+MIN((($H$2-$H130)+BZ:BZ)^2+(($I$2-$I130)+CA:CA)^2)*BU$10+1000*BU$18,"")</f>
        <v/>
      </c>
      <c r="CC130" t="str" cm="1">
        <f t="array" ref="CC130">IF($F130="魔玉",MIN(($G130-CD:CD)^2+($H130-CE:CE)^2+($I130-CF:CF)^2)*CB$8+MIN((($H$2-$H130)+CG:CG)^2+(($I$2-$I130)+CH:CH)^2)*CB$10+1000*CB$18,"")</f>
        <v/>
      </c>
      <c r="CJ130" t="str" cm="1">
        <f t="array" ref="CJ130">IF($F130="核玉",MIN(($G130-CK:CK)^2+($H130-CL:CL)^2+($I130-CM:CM)^2)*CI$8+MIN((($H$2-$H130)+CN:CN)^2+(($I$2-$I130)+CO:CO)^2)*CI$10+1000*CI$18,"")</f>
        <v/>
      </c>
      <c r="CQ130" t="str" cm="1">
        <f t="array" ref="CQ130">IF($F130="癒玉",MIN(($G130-CR:CR)^2+($H130-CS:CS)^2+($I130-CT:CT)^2)*CP$8+MIN((($H$2-$H130)+CU:CU)^2+(($I$2-$I130)+CV:CV)^2)*CP$10+1000*CP$18,"")</f>
        <v/>
      </c>
      <c r="CX130" t="str" cm="1">
        <f t="array" ref="CX130">IF($F130="盾玉",MIN(($G130-CY:CY)^2+($H130-CZ:CZ)^2+($I130-DA:DA)^2)*CW$8+MIN((($H$2-$H130)+DB:DB)^2+(($I$2-$I130)+DC:DC)^2)*CW$10+1000*CW$18,"")</f>
        <v/>
      </c>
      <c r="DE130" t="str" cm="1">
        <f t="array" ref="DE130">IF($F130="射玉",MIN(($G130-DF:DF)^2+($H130-DG:DG)^2+($I130-DH:DH)^2)*DD$8+MIN((($H$2-$H130)+DI:DI)^2+(($I$2-$I130)+DJ:DJ)^2)*DD$10+1000*DD$18,"")</f>
        <v/>
      </c>
      <c r="DL130" t="str" cm="1">
        <f t="array" ref="DL130">IF($F130="近壁",MIN(($G130-DM:DM)^2+($H130-DN:DN)^2+($I130-DO:DO)^2)*DK$8+MIN((($H$2-$H130)+DP:DP)^2+(($I$2-$I130)+DQ:DQ)^2)*DK$10+1000*DK$18,"")</f>
        <v/>
      </c>
      <c r="DS130" t="str" cm="1">
        <f t="array" ref="DS130">IF($F130="忍玉",MIN(($G130-DT:DT)^2+($H130-DU:DU)^2+($I130-DV:DV)^2)*DR$8+MIN((($H$2-$H130)+DW:DW)^2+(($I$2-$I130)+DX:DX)^2)*DR$10+1000*DR$18,"")</f>
        <v/>
      </c>
      <c r="DZ130" t="str" cm="1">
        <f t="array" ref="DZ130">IF($F130="界玉",MIN(($G130-EA:EA)^2+($H130-EB:EB)^2+($I130-EC:EC)^2)*DY$8+MIN((($H$2-$H130)+ED:ED)^2+(($I$2-$I130)+EE:EE)^2)*DY$10+1000*DY$18,"")</f>
        <v/>
      </c>
      <c r="EG130" t="str" cm="1">
        <f t="array" ref="EG130">IF($F130="戦玉",MIN(($G130-EH:EH)^2+($H130-EI:EI)^2+($I130-EJ:EJ)^2)*EF$8+MIN((($H$2-$H130)+EK:EK)^2+(($I$2-$I130)+EL:EL)^2)*EF$10+1000*EF$18,"")</f>
        <v/>
      </c>
      <c r="EN130" t="str" cm="1">
        <f t="array" ref="EN130">IF($F130="弓玉",MIN(($G130-EO:EO)^2+($H130-EP:EP)^2+($I130-EQ:EQ)^2)*EM$8+MIN((($H$2-$H130)+ER:ER)^2+(($I$2-$I130)+ES:ES)^2)*EM$10+1000*EM$18,"")</f>
        <v/>
      </c>
      <c r="EU130" t="str" cm="1">
        <f t="array" ref="EU130">IF($F130="散玉",MIN(($G130-EV:EV)^2+($H130-EW:EW)^2+($I130-EX:EX)^2)*ET$8+MIN((($H$2-$H130)+EY:EY)^2+(($I$2-$I130)+EZ:EZ)^2)*ET$10+1000*ET$18,"")</f>
        <v/>
      </c>
      <c r="FB130" t="str" cm="1">
        <f t="array" ref="FB130">IF($F130="的玉",MIN(($G130-FC:FC)^2+($H130-FD:FD)^2+($I130-FE:FE)^2)*FA$8+MIN((($H$2-$H130)+FF:FF)^2+(($I$2-$I130)+FG:FG)^2)*FA$10+1000*FA$18,"")</f>
        <v/>
      </c>
      <c r="FI130" t="str" cm="1">
        <f t="array" ref="FI130">IF($F130="撃玉",MIN(($G130-FJ:FJ)^2+($H130-FK:FK)^2+($I130-FL:FL)^2)*FH$8+MIN((($H$2-$H130)+FM:FM)^2+(($I$2-$I130)+FN:FN)^2)*FH$10+1000*FH$18,"")</f>
        <v/>
      </c>
      <c r="FP130" t="str" cm="1">
        <f t="array" ref="FP130">IF($F130="槍玉",MIN(($G130-FQ:FQ)^2+($H130-FR:FR)^2+($I130-FS:FS)^2)*FO$8+MIN((($H$2-$H130)+FT:FT)^2+(($I$2-$I130)+FU:FU)^2)*FO$10+1000*FO$18,"")</f>
        <v/>
      </c>
      <c r="FW130" t="str" cm="1">
        <f t="array" ref="FW130">IF($F130="査玉",MIN(($G130-FX:FX)^2+($H130-FY:FY)^2+($I130-FZ:FZ)^2)*FV$8+MIN((($H$2-$H130)+GA:GA)^2+(($I$2-$I130)+GB:GB)^2)*FV$10+1000*FV$18,"")</f>
        <v/>
      </c>
      <c r="GD130" t="str" cm="1">
        <f t="array" ref="GD130">IF($F130="タゲ壁",MIN(($G130-GE:GE)^2+($H130-GF:GF)^2+($I130-GG:GG)^2)*GC$8+MIN((($H$2-$H130)+GH:GH)^2+(($I$2-$I130)+GI:GI)^2)*GC$10+1000*GC$18,"")</f>
        <v/>
      </c>
      <c r="GK130" t="str" cm="1">
        <f t="array" ref="GK130">IF($F130="迎玉",MIN(($G130-GL:GL)^2+($H130-GM:GM)^2+($I130-GN:GN)^2)*GJ$8+MIN((($H$2-$H130)+GO:GO)^2+(($I$2-$I130)+GP:GP)^2)*GJ$10+1000*GJ$18,"")</f>
        <v/>
      </c>
      <c r="GR130" t="str" cm="1">
        <f t="array" ref="GR130">IF($F130="紙壁",MIN(($G130-GS:GS)^2+($H130-GT:GT)^2+($I130-GU:GU)^2)*GQ$8+MIN((($H$2-$H130)+GV:GV)^2+(($I$2-$I130)+GW:GW)^2)*GQ$10+1000*GQ$18,"")</f>
        <v/>
      </c>
      <c r="GY130" t="str" cm="1">
        <f t="array" ref="GY130">IF($F130="聖玉",MIN(($G130-GZ:GZ)^2+($H130-HA:HA)^2+($I130-HB:HB)^2)*GX$8+MIN((($H$2-$H130)+HC:HC)^2+(($I$2-$I130)+HD:HD)^2)*GX$10+1000*GX$18,"")</f>
        <v/>
      </c>
      <c r="HF130" t="str" cm="1">
        <f t="array" ref="HF130">IF($F130="ターボ",MIN(($G130-HG:HG)^2+($H130-HH:HH)^2+($I130-HI:HI)^2)*HE$8+MIN((($H$2-$H130)+HJ:HJ)^2+(($I$2-$I130)+HK:HK)^2)*HE$10+10000,"")</f>
        <v/>
      </c>
      <c r="HM130" t="str" cm="1">
        <f t="array" ref="HM130">IF($F130="采玉",MIN(($G130-HN:HN)^2+($H130-HO:HO)^2+($I130-HP:HP)^2)*HL$8+MIN((($H$2-$H130)+HQ:HQ)^2+(($I$2-$I130)+HR:HR)^2)*HL$10+1000*HL$18,"")</f>
        <v/>
      </c>
      <c r="HT130" t="str" cm="1">
        <f t="array" ref="HT130">IF($F130="繕玉",MIN(($G130-HU:HU)^2+($H130-HV:HV)^2+($I130-HW:HW)^2)*HS$8+MIN((($H$2-$H130)+HX:HX)^2+(($I$2-$I130)+HY:HY)^2)*HS$10+1000*HS$18,"")</f>
        <v/>
      </c>
      <c r="IA130" t="str" cm="1">
        <f t="array" ref="IA130">IF($F130="贄玉",MIN(($G130-IB:IB)^2+($H130-IC:IC)^2+($I130-ID:ID)^2)*HZ$8+MIN((($H$2-$H130)+IE:IE)^2+(($I$2-$I130)+IF:IF)^2)*HZ$10+1000*HZ$18,"")</f>
        <v/>
      </c>
      <c r="IH130" t="str" cm="1">
        <f t="array" ref="IH130">IF($F130="弾玉",MIN(($G130-II:II)^2+($H130-IJ:IJ)^2+($I130-IK:IK)^2)*IG$8+MIN((($H$2-$H130)+IL:IL)^2+(($I$2-$I130)+IM:IM)^2)*IG$10+1000*IG$18,"")</f>
        <v/>
      </c>
      <c r="IO130" t="str" cm="1">
        <f t="array" ref="IO130">IF($F130="石壁",MIN(($G130-IP:IP)^2+($H130-IQ:IQ)^2+($I130-IR:IR)^2)*IN$8+MIN((($H$2-$H130)+IS:IS)^2+(($I$2-$I130)+IT:IT)^2)*IN$10+1000*IN$18,"")</f>
        <v/>
      </c>
    </row>
    <row r="131" spans="6:249" x14ac:dyDescent="0.55000000000000004">
      <c r="F131" s="1" t="b" cm="1">
        <f t="array" ref="F131">INDEX(N:N,ROW()*6-11)</f>
        <v>0</v>
      </c>
      <c r="G131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31" s="1">
        <f>ROUND((RIGHT((SUM(INDEX($N:$N,ROW()*6-10):INDEX($N:$N,ROW()*6-6))-16020),6)-RIGHT((SUM(INDEX($N:$N,ROW()*6-10):INDEX($N:$N,ROW()*6-6))-16020),3))/1000,3)</f>
        <v>-16.04</v>
      </c>
      <c r="I131" s="1">
        <f>ROUND((RIGHT((SUM(INDEX($N:$N,ROW()*6-10):INDEX($N:$N,ROW()*6-6))-16020),3)),3)</f>
        <v>20</v>
      </c>
      <c r="K131">
        <v>131</v>
      </c>
      <c r="L131">
        <f t="shared" si="5"/>
        <v>1</v>
      </c>
      <c r="M131" t="str">
        <f t="shared" si="4"/>
        <v>S</v>
      </c>
      <c r="N131">
        <f>IF(EXACT(M131,$A$1)=TRUE,0,IF(EXACT(M131,$A$2)=TRUE,1,IF(EXACT(M131,$A$3)=TRUE,2,IF(EXACT(M131,$A$4)=TRUE,3,IF(EXACT(M131,$A$5)=TRUE,4,IF(EXACT(M131,$A$6)=TRUE,5,IF(EXACT(M131,$A$7)=TRUE,6,IF(EXACT(M131,$A$8)=TRUE,7,IF(EXACT(M131,$A$9)=TRUE,8,IF(EXACT(M131,$A$10)=TRUE,9,IF(EXACT(M131,$A$11)=TRUE,10,IF(EXACT(M131,$A$12)=TRUE,11,IF(EXACT(M131,$A$13)=TRUE,12,IF(EXACT(M131,$A$14)=TRUE,13,IF(EXACT(M131,$A$15)=TRUE,14,IF(EXACT(M131,$A$16)=TRUE,15,IF(EXACT(M131,$A$17)=TRUE,16,IF(EXACT(M131,$A$18)=TRUE,17,IF(EXACT(M131,$A$19)=TRUE,18,IF(EXACT(M131,$A$20)=TRUE,19,IF(EXACT(M131,$A$21)=TRUE,20,IF(EXACT(M131,$A$22)=TRUE,21,IF(EXACT(M131,$A$23)=TRUE,22,IF(EXACT(M131,$A$24)=TRUE,23,IF(EXACT(M131,$A$25)=TRUE,24,IF(EXACT(M131,$A$26)=TRUE,25,IF(EXACT(M131,$A$27)=TRUE,26,IF(EXACT(M131,$A$28)=TRUE,27,IF(EXACT(M131,$A$29)=TRUE,28,IF(EXACT(M131,$A$30)=TRUE,29,IF(EXACT(M131,$A$31)=TRUE,30,IF(EXACT(M131,$A$32)=TRUE,31,IF(EXACT(M131,$A$33)=TRUE,32,IF(EXACT(M131,$A$34)=TRUE,33,IF(EXACT(M131,$A$35)=TRUE,34,IF(EXACT(M131,$A$36)=TRUE,35,IF(EXACT(M131,$A$37)=TRUE,36,IF(EXACT(M131,$A$38)=TRUE,37,IF(EXACT(M131,$A$39)=TRUE,38,IF(EXACT(M131,$A$40)=TRUE,39,IF(EXACT(M131,$A$41)=TRUE,40,IF(EXACT(M131,$A$42)=TRUE,41,IF(EXACT(M131,$A$43)=TRUE,42,IF(EXACT(M131,$A$44)=TRUE,43,IF(EXACT(M131,$A$45)=TRUE,44,IF(EXACT(M131,$A$46)=TRUE,45,IF(EXACT(M131,$A$47)=TRUE,46,IF(EXACT(M131,$A$48)=TRUE,47,IF(EXACT(M131,$A$49)=TRUE,48,IF(EXACT(M131,$A$50)=TRUE,49,IF(EXACT(M131,$A$51)=TRUE,50,IF(EXACT(M131,$A$52)=TRUE,51,IF(EXACT(M131,$A$53)=TRUE,52,IF(EXACT(M131,$A$54)=TRUE,53,IF(EXACT(M131,$A$55)=TRUE,54,IF(EXACT(M131,$A$56)=TRUE,55,IF(EXACT(M131,$A$57)=TRUE,56,IF(EXACT(M131,$A$58)=TRUE,57,IF(EXACT(M131,$A$59)=TRUE,58,IF(EXACT(M131,$A$60)=TRUE,59,IF(EXACT(M131,$A$61)=TRUE,60,IF(EXACT(M131,$A$62)=TRUE,61))))))))))))))))))))))))))))))))))))))))))))))))))))))))))))))*61^$L131</f>
        <v>3294</v>
      </c>
      <c r="Y131" t="str" cm="1">
        <f t="array" ref="Y131">IF($F131="砲玉",MIN(($G131-Z:Z)^2+($H131-AA:AA)^2+($I131-AB:AB)^2)*X$8+MIN((($H$2-$H131)+AC:AC)^2+(($I$2-$I131)+AD:AD)^2)*X$10+1000*X$18,"")</f>
        <v/>
      </c>
      <c r="AF131" t="str" cm="1">
        <f t="array" ref="AF131">IF($F131="薙玉",MIN(($G131-AG:AG)^2+($H131-AH:AH)^2+($I131-AI:AI)^2)*AE$8+MIN((($H$2-$H131)+AJ:AJ)^2+(($I$2-$I131)+AK:AK)^2)*AE$10+1000*AE$18,"")</f>
        <v/>
      </c>
      <c r="AM131" t="str" cm="1">
        <f t="array" ref="AM131">IF($F131="壁玉",MIN(($G131-AN:AN)^2+($H131-AO:AO)^2+($I131-AP:AP)^2)*AL$8+MIN((($H$2-$H131)+AQ:AQ)^2+(($I$2-$I131)+AR:AR)^2)*AL$10+1000*AL$18,"")</f>
        <v/>
      </c>
      <c r="AT131" t="str" cm="1">
        <f t="array" ref="AT131">IF($F131="弩玉",MIN(($G131-AU:AU)^2+($H131-AV:AV)^2+($I131-AW:AW)^2)*AS$8+MIN((($H$2-$H131)+AX:AX)^2+(($I$2-$I131)+AY:AY)^2)*AS$10+1000*AS$18,"")</f>
        <v/>
      </c>
      <c r="BA131" t="str" cm="1">
        <f t="array" ref="BA131">IF($F131="ジェット",MIN(($G131-BB:BB)^2+($H131-BC:BC)^2+($I131-BD:BD)^2)*AZ$8+MIN((($H$2-$H131)+BE:BE)^2+(($I$2-$I131)+BF:BF)^2)*AZ$10+1000*AZ$18,"")</f>
        <v/>
      </c>
      <c r="BH131" t="str" cm="1">
        <f t="array" ref="BH131">IF($F131="導玉",MIN(($G131-BI:BI)^2+($H131-BJ:BJ)^2+($I131-BK:BK)^2)*BG$8+MIN((($H$2-$H131)+BL:BL)^2+(($I$2-$I131)+BM:BM)^2)*BG$10+1000*BG$18,"")</f>
        <v/>
      </c>
      <c r="BO131" t="str" cm="1">
        <f t="array" ref="BO131">IF($F131="木壁",MIN(($G131-BP:BP)^2+($H131-BQ:BQ)^2+($I131-BR:BR)^2)*BN$8+MIN((($H$2-$H131)+BS:BS)^2+(($I$2-$I131)+BT:BT)^2)*BN$10+1000*BN$18,"")</f>
        <v/>
      </c>
      <c r="BV131" t="str" cm="1">
        <f t="array" ref="BV131">IF($F131="遠壁",MIN(($G131-BW:BW)^2+($H131-BX:BX)^2+($I131-BY:BY)^2)*BU$8+MIN((($H$2-$H131)+BZ:BZ)^2+(($I$2-$I131)+CA:CA)^2)*BU$10+1000*BU$18,"")</f>
        <v/>
      </c>
      <c r="CC131" t="str" cm="1">
        <f t="array" ref="CC131">IF($F131="魔玉",MIN(($G131-CD:CD)^2+($H131-CE:CE)^2+($I131-CF:CF)^2)*CB$8+MIN((($H$2-$H131)+CG:CG)^2+(($I$2-$I131)+CH:CH)^2)*CB$10+1000*CB$18,"")</f>
        <v/>
      </c>
      <c r="CJ131" t="str" cm="1">
        <f t="array" ref="CJ131">IF($F131="核玉",MIN(($G131-CK:CK)^2+($H131-CL:CL)^2+($I131-CM:CM)^2)*CI$8+MIN((($H$2-$H131)+CN:CN)^2+(($I$2-$I131)+CO:CO)^2)*CI$10+1000*CI$18,"")</f>
        <v/>
      </c>
      <c r="CQ131" t="str" cm="1">
        <f t="array" ref="CQ131">IF($F131="癒玉",MIN(($G131-CR:CR)^2+($H131-CS:CS)^2+($I131-CT:CT)^2)*CP$8+MIN((($H$2-$H131)+CU:CU)^2+(($I$2-$I131)+CV:CV)^2)*CP$10+1000*CP$18,"")</f>
        <v/>
      </c>
      <c r="CX131" t="str" cm="1">
        <f t="array" ref="CX131">IF($F131="盾玉",MIN(($G131-CY:CY)^2+($H131-CZ:CZ)^2+($I131-DA:DA)^2)*CW$8+MIN((($H$2-$H131)+DB:DB)^2+(($I$2-$I131)+DC:DC)^2)*CW$10+1000*CW$18,"")</f>
        <v/>
      </c>
      <c r="DE131" t="str" cm="1">
        <f t="array" ref="DE131">IF($F131="射玉",MIN(($G131-DF:DF)^2+($H131-DG:DG)^2+($I131-DH:DH)^2)*DD$8+MIN((($H$2-$H131)+DI:DI)^2+(($I$2-$I131)+DJ:DJ)^2)*DD$10+1000*DD$18,"")</f>
        <v/>
      </c>
      <c r="DL131" t="str" cm="1">
        <f t="array" ref="DL131">IF($F131="近壁",MIN(($G131-DM:DM)^2+($H131-DN:DN)^2+($I131-DO:DO)^2)*DK$8+MIN((($H$2-$H131)+DP:DP)^2+(($I$2-$I131)+DQ:DQ)^2)*DK$10+1000*DK$18,"")</f>
        <v/>
      </c>
      <c r="DS131" t="str" cm="1">
        <f t="array" ref="DS131">IF($F131="忍玉",MIN(($G131-DT:DT)^2+($H131-DU:DU)^2+($I131-DV:DV)^2)*DR$8+MIN((($H$2-$H131)+DW:DW)^2+(($I$2-$I131)+DX:DX)^2)*DR$10+1000*DR$18,"")</f>
        <v/>
      </c>
      <c r="DZ131" t="str" cm="1">
        <f t="array" ref="DZ131">IF($F131="界玉",MIN(($G131-EA:EA)^2+($H131-EB:EB)^2+($I131-EC:EC)^2)*DY$8+MIN((($H$2-$H131)+ED:ED)^2+(($I$2-$I131)+EE:EE)^2)*DY$10+1000*DY$18,"")</f>
        <v/>
      </c>
      <c r="EG131" t="str" cm="1">
        <f t="array" ref="EG131">IF($F131="戦玉",MIN(($G131-EH:EH)^2+($H131-EI:EI)^2+($I131-EJ:EJ)^2)*EF$8+MIN((($H$2-$H131)+EK:EK)^2+(($I$2-$I131)+EL:EL)^2)*EF$10+1000*EF$18,"")</f>
        <v/>
      </c>
      <c r="EN131" t="str" cm="1">
        <f t="array" ref="EN131">IF($F131="弓玉",MIN(($G131-EO:EO)^2+($H131-EP:EP)^2+($I131-EQ:EQ)^2)*EM$8+MIN((($H$2-$H131)+ER:ER)^2+(($I$2-$I131)+ES:ES)^2)*EM$10+1000*EM$18,"")</f>
        <v/>
      </c>
      <c r="EU131" t="str" cm="1">
        <f t="array" ref="EU131">IF($F131="散玉",MIN(($G131-EV:EV)^2+($H131-EW:EW)^2+($I131-EX:EX)^2)*ET$8+MIN((($H$2-$H131)+EY:EY)^2+(($I$2-$I131)+EZ:EZ)^2)*ET$10+1000*ET$18,"")</f>
        <v/>
      </c>
      <c r="FB131" t="str" cm="1">
        <f t="array" ref="FB131">IF($F131="的玉",MIN(($G131-FC:FC)^2+($H131-FD:FD)^2+($I131-FE:FE)^2)*FA$8+MIN((($H$2-$H131)+FF:FF)^2+(($I$2-$I131)+FG:FG)^2)*FA$10+1000*FA$18,"")</f>
        <v/>
      </c>
      <c r="FI131" t="str" cm="1">
        <f t="array" ref="FI131">IF($F131="撃玉",MIN(($G131-FJ:FJ)^2+($H131-FK:FK)^2+($I131-FL:FL)^2)*FH$8+MIN((($H$2-$H131)+FM:FM)^2+(($I$2-$I131)+FN:FN)^2)*FH$10+1000*FH$18,"")</f>
        <v/>
      </c>
      <c r="FP131" t="str" cm="1">
        <f t="array" ref="FP131">IF($F131="槍玉",MIN(($G131-FQ:FQ)^2+($H131-FR:FR)^2+($I131-FS:FS)^2)*FO$8+MIN((($H$2-$H131)+FT:FT)^2+(($I$2-$I131)+FU:FU)^2)*FO$10+1000*FO$18,"")</f>
        <v/>
      </c>
      <c r="FW131" t="str" cm="1">
        <f t="array" ref="FW131">IF($F131="査玉",MIN(($G131-FX:FX)^2+($H131-FY:FY)^2+($I131-FZ:FZ)^2)*FV$8+MIN((($H$2-$H131)+GA:GA)^2+(($I$2-$I131)+GB:GB)^2)*FV$10+1000*FV$18,"")</f>
        <v/>
      </c>
      <c r="GD131" t="str" cm="1">
        <f t="array" ref="GD131">IF($F131="タゲ壁",MIN(($G131-GE:GE)^2+($H131-GF:GF)^2+($I131-GG:GG)^2)*GC$8+MIN((($H$2-$H131)+GH:GH)^2+(($I$2-$I131)+GI:GI)^2)*GC$10+1000*GC$18,"")</f>
        <v/>
      </c>
      <c r="GK131" t="str" cm="1">
        <f t="array" ref="GK131">IF($F131="迎玉",MIN(($G131-GL:GL)^2+($H131-GM:GM)^2+($I131-GN:GN)^2)*GJ$8+MIN((($H$2-$H131)+GO:GO)^2+(($I$2-$I131)+GP:GP)^2)*GJ$10+1000*GJ$18,"")</f>
        <v/>
      </c>
      <c r="GR131" t="str" cm="1">
        <f t="array" ref="GR131">IF($F131="紙壁",MIN(($G131-GS:GS)^2+($H131-GT:GT)^2+($I131-GU:GU)^2)*GQ$8+MIN((($H$2-$H131)+GV:GV)^2+(($I$2-$I131)+GW:GW)^2)*GQ$10+1000*GQ$18,"")</f>
        <v/>
      </c>
      <c r="GY131" t="str" cm="1">
        <f t="array" ref="GY131">IF($F131="聖玉",MIN(($G131-GZ:GZ)^2+($H131-HA:HA)^2+($I131-HB:HB)^2)*GX$8+MIN((($H$2-$H131)+HC:HC)^2+(($I$2-$I131)+HD:HD)^2)*GX$10+1000*GX$18,"")</f>
        <v/>
      </c>
      <c r="HF131" t="str" cm="1">
        <f t="array" ref="HF131">IF($F131="ターボ",MIN(($G131-HG:HG)^2+($H131-HH:HH)^2+($I131-HI:HI)^2)*HE$8+MIN((($H$2-$H131)+HJ:HJ)^2+(($I$2-$I131)+HK:HK)^2)*HE$10+10000,"")</f>
        <v/>
      </c>
      <c r="HM131" t="str" cm="1">
        <f t="array" ref="HM131">IF($F131="采玉",MIN(($G131-HN:HN)^2+($H131-HO:HO)^2+($I131-HP:HP)^2)*HL$8+MIN((($H$2-$H131)+HQ:HQ)^2+(($I$2-$I131)+HR:HR)^2)*HL$10+1000*HL$18,"")</f>
        <v/>
      </c>
      <c r="HT131" t="str" cm="1">
        <f t="array" ref="HT131">IF($F131="繕玉",MIN(($G131-HU:HU)^2+($H131-HV:HV)^2+($I131-HW:HW)^2)*HS$8+MIN((($H$2-$H131)+HX:HX)^2+(($I$2-$I131)+HY:HY)^2)*HS$10+1000*HS$18,"")</f>
        <v/>
      </c>
      <c r="IA131" t="str" cm="1">
        <f t="array" ref="IA131">IF($F131="贄玉",MIN(($G131-IB:IB)^2+($H131-IC:IC)^2+($I131-ID:ID)^2)*HZ$8+MIN((($H$2-$H131)+IE:IE)^2+(($I$2-$I131)+IF:IF)^2)*HZ$10+1000*HZ$18,"")</f>
        <v/>
      </c>
      <c r="IH131" t="str" cm="1">
        <f t="array" ref="IH131">IF($F131="弾玉",MIN(($G131-II:II)^2+($H131-IJ:IJ)^2+($I131-IK:IK)^2)*IG$8+MIN((($H$2-$H131)+IL:IL)^2+(($I$2-$I131)+IM:IM)^2)*IG$10+1000*IG$18,"")</f>
        <v/>
      </c>
      <c r="IO131" t="str" cm="1">
        <f t="array" ref="IO131">IF($F131="石壁",MIN(($G131-IP:IP)^2+($H131-IQ:IQ)^2+($I131-IR:IR)^2)*IN$8+MIN((($H$2-$H131)+IS:IS)^2+(($I$2-$I131)+IT:IT)^2)*IN$10+1000*IN$18,"")</f>
        <v/>
      </c>
    </row>
    <row r="132" spans="6:249" x14ac:dyDescent="0.55000000000000004">
      <c r="F132" s="1" t="b" cm="1">
        <f t="array" ref="F132">INDEX(N:N,ROW()*6-11)</f>
        <v>0</v>
      </c>
      <c r="G132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32" s="1">
        <f>ROUND((RIGHT((SUM(INDEX($N:$N,ROW()*6-10):INDEX($N:$N,ROW()*6-6))-16020),6)-RIGHT((SUM(INDEX($N:$N,ROW()*6-10):INDEX($N:$N,ROW()*6-6))-16020),3))/1000,3)</f>
        <v>-16.04</v>
      </c>
      <c r="I132" s="1">
        <f>ROUND((RIGHT((SUM(INDEX($N:$N,ROW()*6-10):INDEX($N:$N,ROW()*6-6))-16020),3)),3)</f>
        <v>20</v>
      </c>
      <c r="K132">
        <v>132</v>
      </c>
      <c r="L132">
        <f t="shared" si="5"/>
        <v>0</v>
      </c>
      <c r="M132" t="str">
        <f t="shared" si="4"/>
        <v>I</v>
      </c>
      <c r="N132">
        <f>IF(EXACT(M132,$A$1)=TRUE,0,IF(EXACT(M132,$A$2)=TRUE,1,IF(EXACT(M132,$A$3)=TRUE,2,IF(EXACT(M132,$A$4)=TRUE,3,IF(EXACT(M132,$A$5)=TRUE,4,IF(EXACT(M132,$A$6)=TRUE,5,IF(EXACT(M132,$A$7)=TRUE,6,IF(EXACT(M132,$A$8)=TRUE,7,IF(EXACT(M132,$A$9)=TRUE,8,IF(EXACT(M132,$A$10)=TRUE,9,IF(EXACT(M132,$A$11)=TRUE,10,IF(EXACT(M132,$A$12)=TRUE,11,IF(EXACT(M132,$A$13)=TRUE,12,IF(EXACT(M132,$A$14)=TRUE,13,IF(EXACT(M132,$A$15)=TRUE,14,IF(EXACT(M132,$A$16)=TRUE,15,IF(EXACT(M132,$A$17)=TRUE,16,IF(EXACT(M132,$A$18)=TRUE,17,IF(EXACT(M132,$A$19)=TRUE,18,IF(EXACT(M132,$A$20)=TRUE,19,IF(EXACT(M132,$A$21)=TRUE,20,IF(EXACT(M132,$A$22)=TRUE,21,IF(EXACT(M132,$A$23)=TRUE,22,IF(EXACT(M132,$A$24)=TRUE,23,IF(EXACT(M132,$A$25)=TRUE,24,IF(EXACT(M132,$A$26)=TRUE,25,IF(EXACT(M132,$A$27)=TRUE,26,IF(EXACT(M132,$A$28)=TRUE,27,IF(EXACT(M132,$A$29)=TRUE,28,IF(EXACT(M132,$A$30)=TRUE,29,IF(EXACT(M132,$A$31)=TRUE,30,IF(EXACT(M132,$A$32)=TRUE,31,IF(EXACT(M132,$A$33)=TRUE,32,IF(EXACT(M132,$A$34)=TRUE,33,IF(EXACT(M132,$A$35)=TRUE,34,IF(EXACT(M132,$A$36)=TRUE,35,IF(EXACT(M132,$A$37)=TRUE,36,IF(EXACT(M132,$A$38)=TRUE,37,IF(EXACT(M132,$A$39)=TRUE,38,IF(EXACT(M132,$A$40)=TRUE,39,IF(EXACT(M132,$A$41)=TRUE,40,IF(EXACT(M132,$A$42)=TRUE,41,IF(EXACT(M132,$A$43)=TRUE,42,IF(EXACT(M132,$A$44)=TRUE,43,IF(EXACT(M132,$A$45)=TRUE,44,IF(EXACT(M132,$A$46)=TRUE,45,IF(EXACT(M132,$A$47)=TRUE,46,IF(EXACT(M132,$A$48)=TRUE,47,IF(EXACT(M132,$A$49)=TRUE,48,IF(EXACT(M132,$A$50)=TRUE,49,IF(EXACT(M132,$A$51)=TRUE,50,IF(EXACT(M132,$A$52)=TRUE,51,IF(EXACT(M132,$A$53)=TRUE,52,IF(EXACT(M132,$A$54)=TRUE,53,IF(EXACT(M132,$A$55)=TRUE,54,IF(EXACT(M132,$A$56)=TRUE,55,IF(EXACT(M132,$A$57)=TRUE,56,IF(EXACT(M132,$A$58)=TRUE,57,IF(EXACT(M132,$A$59)=TRUE,58,IF(EXACT(M132,$A$60)=TRUE,59,IF(EXACT(M132,$A$61)=TRUE,60,IF(EXACT(M132,$A$62)=TRUE,61))))))))))))))))))))))))))))))))))))))))))))))))))))))))))))))*61^$L132</f>
        <v>44</v>
      </c>
      <c r="Y132" t="str" cm="1">
        <f t="array" ref="Y132">IF($F132="砲玉",MIN(($G132-Z:Z)^2+($H132-AA:AA)^2+($I132-AB:AB)^2)*X$8+MIN((($H$2-$H132)+AC:AC)^2+(($I$2-$I132)+AD:AD)^2)*X$10+1000*X$18,"")</f>
        <v/>
      </c>
      <c r="AF132" t="str" cm="1">
        <f t="array" ref="AF132">IF($F132="薙玉",MIN(($G132-AG:AG)^2+($H132-AH:AH)^2+($I132-AI:AI)^2)*AE$8+MIN((($H$2-$H132)+AJ:AJ)^2+(($I$2-$I132)+AK:AK)^2)*AE$10+1000*AE$18,"")</f>
        <v/>
      </c>
      <c r="AM132" t="str" cm="1">
        <f t="array" ref="AM132">IF($F132="壁玉",MIN(($G132-AN:AN)^2+($H132-AO:AO)^2+($I132-AP:AP)^2)*AL$8+MIN((($H$2-$H132)+AQ:AQ)^2+(($I$2-$I132)+AR:AR)^2)*AL$10+1000*AL$18,"")</f>
        <v/>
      </c>
      <c r="AT132" t="str" cm="1">
        <f t="array" ref="AT132">IF($F132="弩玉",MIN(($G132-AU:AU)^2+($H132-AV:AV)^2+($I132-AW:AW)^2)*AS$8+MIN((($H$2-$H132)+AX:AX)^2+(($I$2-$I132)+AY:AY)^2)*AS$10+1000*AS$18,"")</f>
        <v/>
      </c>
      <c r="BA132" t="str" cm="1">
        <f t="array" ref="BA132">IF($F132="ジェット",MIN(($G132-BB:BB)^2+($H132-BC:BC)^2+($I132-BD:BD)^2)*AZ$8+MIN((($H$2-$H132)+BE:BE)^2+(($I$2-$I132)+BF:BF)^2)*AZ$10+1000*AZ$18,"")</f>
        <v/>
      </c>
      <c r="BH132" t="str" cm="1">
        <f t="array" ref="BH132">IF($F132="導玉",MIN(($G132-BI:BI)^2+($H132-BJ:BJ)^2+($I132-BK:BK)^2)*BG$8+MIN((($H$2-$H132)+BL:BL)^2+(($I$2-$I132)+BM:BM)^2)*BG$10+1000*BG$18,"")</f>
        <v/>
      </c>
      <c r="BO132" t="str" cm="1">
        <f t="array" ref="BO132">IF($F132="木壁",MIN(($G132-BP:BP)^2+($H132-BQ:BQ)^2+($I132-BR:BR)^2)*BN$8+MIN((($H$2-$H132)+BS:BS)^2+(($I$2-$I132)+BT:BT)^2)*BN$10+1000*BN$18,"")</f>
        <v/>
      </c>
      <c r="BV132" t="str" cm="1">
        <f t="array" ref="BV132">IF($F132="遠壁",MIN(($G132-BW:BW)^2+($H132-BX:BX)^2+($I132-BY:BY)^2)*BU$8+MIN((($H$2-$H132)+BZ:BZ)^2+(($I$2-$I132)+CA:CA)^2)*BU$10+1000*BU$18,"")</f>
        <v/>
      </c>
      <c r="CC132" t="str" cm="1">
        <f t="array" ref="CC132">IF($F132="魔玉",MIN(($G132-CD:CD)^2+($H132-CE:CE)^2+($I132-CF:CF)^2)*CB$8+MIN((($H$2-$H132)+CG:CG)^2+(($I$2-$I132)+CH:CH)^2)*CB$10+1000*CB$18,"")</f>
        <v/>
      </c>
      <c r="CJ132" t="str" cm="1">
        <f t="array" ref="CJ132">IF($F132="核玉",MIN(($G132-CK:CK)^2+($H132-CL:CL)^2+($I132-CM:CM)^2)*CI$8+MIN((($H$2-$H132)+CN:CN)^2+(($I$2-$I132)+CO:CO)^2)*CI$10+1000*CI$18,"")</f>
        <v/>
      </c>
      <c r="CQ132" t="str" cm="1">
        <f t="array" ref="CQ132">IF($F132="癒玉",MIN(($G132-CR:CR)^2+($H132-CS:CS)^2+($I132-CT:CT)^2)*CP$8+MIN((($H$2-$H132)+CU:CU)^2+(($I$2-$I132)+CV:CV)^2)*CP$10+1000*CP$18,"")</f>
        <v/>
      </c>
      <c r="CX132" t="str" cm="1">
        <f t="array" ref="CX132">IF($F132="盾玉",MIN(($G132-CY:CY)^2+($H132-CZ:CZ)^2+($I132-DA:DA)^2)*CW$8+MIN((($H$2-$H132)+DB:DB)^2+(($I$2-$I132)+DC:DC)^2)*CW$10+1000*CW$18,"")</f>
        <v/>
      </c>
      <c r="DE132" t="str" cm="1">
        <f t="array" ref="DE132">IF($F132="射玉",MIN(($G132-DF:DF)^2+($H132-DG:DG)^2+($I132-DH:DH)^2)*DD$8+MIN((($H$2-$H132)+DI:DI)^2+(($I$2-$I132)+DJ:DJ)^2)*DD$10+1000*DD$18,"")</f>
        <v/>
      </c>
      <c r="DL132" t="str" cm="1">
        <f t="array" ref="DL132">IF($F132="近壁",MIN(($G132-DM:DM)^2+($H132-DN:DN)^2+($I132-DO:DO)^2)*DK$8+MIN((($H$2-$H132)+DP:DP)^2+(($I$2-$I132)+DQ:DQ)^2)*DK$10+1000*DK$18,"")</f>
        <v/>
      </c>
      <c r="DS132" t="str" cm="1">
        <f t="array" ref="DS132">IF($F132="忍玉",MIN(($G132-DT:DT)^2+($H132-DU:DU)^2+($I132-DV:DV)^2)*DR$8+MIN((($H$2-$H132)+DW:DW)^2+(($I$2-$I132)+DX:DX)^2)*DR$10+1000*DR$18,"")</f>
        <v/>
      </c>
      <c r="DZ132" t="str" cm="1">
        <f t="array" ref="DZ132">IF($F132="界玉",MIN(($G132-EA:EA)^2+($H132-EB:EB)^2+($I132-EC:EC)^2)*DY$8+MIN((($H$2-$H132)+ED:ED)^2+(($I$2-$I132)+EE:EE)^2)*DY$10+1000*DY$18,"")</f>
        <v/>
      </c>
      <c r="EG132" t="str" cm="1">
        <f t="array" ref="EG132">IF($F132="戦玉",MIN(($G132-EH:EH)^2+($H132-EI:EI)^2+($I132-EJ:EJ)^2)*EF$8+MIN((($H$2-$H132)+EK:EK)^2+(($I$2-$I132)+EL:EL)^2)*EF$10+1000*EF$18,"")</f>
        <v/>
      </c>
      <c r="EN132" t="str" cm="1">
        <f t="array" ref="EN132">IF($F132="弓玉",MIN(($G132-EO:EO)^2+($H132-EP:EP)^2+($I132-EQ:EQ)^2)*EM$8+MIN((($H$2-$H132)+ER:ER)^2+(($I$2-$I132)+ES:ES)^2)*EM$10+1000*EM$18,"")</f>
        <v/>
      </c>
      <c r="EU132" t="str" cm="1">
        <f t="array" ref="EU132">IF($F132="散玉",MIN(($G132-EV:EV)^2+($H132-EW:EW)^2+($I132-EX:EX)^2)*ET$8+MIN((($H$2-$H132)+EY:EY)^2+(($I$2-$I132)+EZ:EZ)^2)*ET$10+1000*ET$18,"")</f>
        <v/>
      </c>
      <c r="FB132" t="str" cm="1">
        <f t="array" ref="FB132">IF($F132="的玉",MIN(($G132-FC:FC)^2+($H132-FD:FD)^2+($I132-FE:FE)^2)*FA$8+MIN((($H$2-$H132)+FF:FF)^2+(($I$2-$I132)+FG:FG)^2)*FA$10+1000*FA$18,"")</f>
        <v/>
      </c>
      <c r="FI132" t="str" cm="1">
        <f t="array" ref="FI132">IF($F132="撃玉",MIN(($G132-FJ:FJ)^2+($H132-FK:FK)^2+($I132-FL:FL)^2)*FH$8+MIN((($H$2-$H132)+FM:FM)^2+(($I$2-$I132)+FN:FN)^2)*FH$10+1000*FH$18,"")</f>
        <v/>
      </c>
      <c r="FP132" t="str" cm="1">
        <f t="array" ref="FP132">IF($F132="槍玉",MIN(($G132-FQ:FQ)^2+($H132-FR:FR)^2+($I132-FS:FS)^2)*FO$8+MIN((($H$2-$H132)+FT:FT)^2+(($I$2-$I132)+FU:FU)^2)*FO$10+1000*FO$18,"")</f>
        <v/>
      </c>
      <c r="FW132" t="str" cm="1">
        <f t="array" ref="FW132">IF($F132="査玉",MIN(($G132-FX:FX)^2+($H132-FY:FY)^2+($I132-FZ:FZ)^2)*FV$8+MIN((($H$2-$H132)+GA:GA)^2+(($I$2-$I132)+GB:GB)^2)*FV$10+1000*FV$18,"")</f>
        <v/>
      </c>
      <c r="GD132" t="str" cm="1">
        <f t="array" ref="GD132">IF($F132="タゲ壁",MIN(($G132-GE:GE)^2+($H132-GF:GF)^2+($I132-GG:GG)^2)*GC$8+MIN((($H$2-$H132)+GH:GH)^2+(($I$2-$I132)+GI:GI)^2)*GC$10+1000*GC$18,"")</f>
        <v/>
      </c>
      <c r="GK132" t="str" cm="1">
        <f t="array" ref="GK132">IF($F132="迎玉",MIN(($G132-GL:GL)^2+($H132-GM:GM)^2+($I132-GN:GN)^2)*GJ$8+MIN((($H$2-$H132)+GO:GO)^2+(($I$2-$I132)+GP:GP)^2)*GJ$10+1000*GJ$18,"")</f>
        <v/>
      </c>
      <c r="GR132" t="str" cm="1">
        <f t="array" ref="GR132">IF($F132="紙壁",MIN(($G132-GS:GS)^2+($H132-GT:GT)^2+($I132-GU:GU)^2)*GQ$8+MIN((($H$2-$H132)+GV:GV)^2+(($I$2-$I132)+GW:GW)^2)*GQ$10+1000*GQ$18,"")</f>
        <v/>
      </c>
      <c r="GY132" t="str" cm="1">
        <f t="array" ref="GY132">IF($F132="聖玉",MIN(($G132-GZ:GZ)^2+($H132-HA:HA)^2+($I132-HB:HB)^2)*GX$8+MIN((($H$2-$H132)+HC:HC)^2+(($I$2-$I132)+HD:HD)^2)*GX$10+1000*GX$18,"")</f>
        <v/>
      </c>
      <c r="HF132" t="str" cm="1">
        <f t="array" ref="HF132">IF($F132="ターボ",MIN(($G132-HG:HG)^2+($H132-HH:HH)^2+($I132-HI:HI)^2)*HE$8+MIN((($H$2-$H132)+HJ:HJ)^2+(($I$2-$I132)+HK:HK)^2)*HE$10+10000,"")</f>
        <v/>
      </c>
      <c r="HM132" t="str" cm="1">
        <f t="array" ref="HM132">IF($F132="采玉",MIN(($G132-HN:HN)^2+($H132-HO:HO)^2+($I132-HP:HP)^2)*HL$8+MIN((($H$2-$H132)+HQ:HQ)^2+(($I$2-$I132)+HR:HR)^2)*HL$10+1000*HL$18,"")</f>
        <v/>
      </c>
      <c r="HT132" t="str" cm="1">
        <f t="array" ref="HT132">IF($F132="繕玉",MIN(($G132-HU:HU)^2+($H132-HV:HV)^2+($I132-HW:HW)^2)*HS$8+MIN((($H$2-$H132)+HX:HX)^2+(($I$2-$I132)+HY:HY)^2)*HS$10+1000*HS$18,"")</f>
        <v/>
      </c>
      <c r="IA132" t="str" cm="1">
        <f t="array" ref="IA132">IF($F132="贄玉",MIN(($G132-IB:IB)^2+($H132-IC:IC)^2+($I132-ID:ID)^2)*HZ$8+MIN((($H$2-$H132)+IE:IE)^2+(($I$2-$I132)+IF:IF)^2)*HZ$10+1000*HZ$18,"")</f>
        <v/>
      </c>
      <c r="IH132" t="str" cm="1">
        <f t="array" ref="IH132">IF($F132="弾玉",MIN(($G132-II:II)^2+($H132-IJ:IJ)^2+($I132-IK:IK)^2)*IG$8+MIN((($H$2-$H132)+IL:IL)^2+(($I$2-$I132)+IM:IM)^2)*IG$10+1000*IG$18,"")</f>
        <v/>
      </c>
      <c r="IO132" t="str" cm="1">
        <f t="array" ref="IO132">IF($F132="石壁",MIN(($G132-IP:IP)^2+($H132-IQ:IQ)^2+($I132-IR:IR)^2)*IN$8+MIN((($H$2-$H132)+IS:IS)^2+(($I$2-$I132)+IT:IT)^2)*IN$10+1000*IN$18,"")</f>
        <v/>
      </c>
    </row>
    <row r="133" spans="6:249" x14ac:dyDescent="0.55000000000000004">
      <c r="F133" s="1" t="b" cm="1">
        <f t="array" ref="F133">INDEX(N:N,ROW()*6-11)</f>
        <v>0</v>
      </c>
      <c r="G133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33" s="1">
        <f>ROUND((RIGHT((SUM(INDEX($N:$N,ROW()*6-10):INDEX($N:$N,ROW()*6-6))-16020),6)-RIGHT((SUM(INDEX($N:$N,ROW()*6-10):INDEX($N:$N,ROW()*6-6))-16020),3))/1000,3)</f>
        <v>-16.04</v>
      </c>
      <c r="I133" s="1">
        <f>ROUND((RIGHT((SUM(INDEX($N:$N,ROW()*6-10):INDEX($N:$N,ROW()*6-6))-16020),3)),3)</f>
        <v>20</v>
      </c>
      <c r="K133">
        <v>133</v>
      </c>
      <c r="L133">
        <f t="shared" si="5"/>
        <v>5</v>
      </c>
      <c r="M133" t="str">
        <f t="shared" si="4"/>
        <v>a</v>
      </c>
      <c r="N133" t="str">
        <f>IF(EXACT(M133,$A$1)=TRUE,"コア",IF(EXACT(M133,$A$2)=TRUE,"弓玉",IF(EXACT(M133,$A$3)=TRUE,"銃玉",IF(EXACT(M133,$A$4)=TRUE,"剣玉",IF(EXACT(M133,$A$5)=TRUE,"盾玉",IF(EXACT(M133,$A$6)=TRUE,"爆玉",IF(EXACT(M133,$A$7)=TRUE,"魔玉",IF(EXACT(M133,$A$8)=TRUE,"弩玉",IF(EXACT(M133,$A$9)=TRUE,"槍玉",IF(EXACT(M133,$A$10)=TRUE,"砲玉",IF(EXACT(M133,$A$11)=TRUE,"薙玉",IF(EXACT(M133,$A$12)=TRUE,"跳玉",IF(EXACT(M133,$A$13)=TRUE,"裂玉",IF(EXACT(M133,$A$14)=TRUE,"散玉",IF(EXACT(M133,$A$15)=TRUE,"狙玉",IF(EXACT(M133,$A$16)=TRUE,"浮玉",IF(EXACT(M133,$A$17)=TRUE,"導玉",IF(EXACT(M133,$A$18)=TRUE,"繕玉",IF(EXACT(M133,$A$19)=TRUE,"癒玉",IF(EXACT(M133,$A$20)=TRUE,"壁玉",IF(EXACT(M133,$A$21)=TRUE,"飛玉",IF(EXACT(M133,$A$22)=TRUE,"戦玉",IF(EXACT(M133,$A$23)=TRUE,"機玉",IF(EXACT(M133,$A$24)=TRUE,"変玉",IF(EXACT(M133,$A$25)=TRUE,"界玉",IF(EXACT(M133,$A$26)=TRUE,"木壁",IF(EXACT(M133,$A$27)=TRUE,"石壁",IF(EXACT(M133,$A$28)=TRUE,"紙壁",IF(EXACT(M133,$A$29)=TRUE,"鉄壁",IF(EXACT(M133,$A$30)=TRUE,"ジェット",IF(EXACT(M133,$A$31)=TRUE,"ターボ",IF(EXACT(M133,$A$32)=TRUE,"骨玉",IF(EXACT(M133,$A$33)=TRUE,"撃玉",IF(EXACT(M133,$A$34)=TRUE,"弾玉",IF(EXACT(M133,$A$35)=TRUE,"聖玉",IF(EXACT(M133,$A$36)=TRUE,"忍玉",IF(EXACT(M133,$A$37)=TRUE,"障玉",IF(EXACT(M133,$A$38)=TRUE,"花玉",IF(EXACT(M133,$A$39)=TRUE,"反玉",IF(EXACT(M133,$A$40)=TRUE,"押玉",IF(EXACT(M133,$A$41)=TRUE,"迎玉",IF(EXACT(M133,$A$42)=TRUE,"贄玉",IF(EXACT(M133,$A$43)=TRUE,"的玉",IF(EXACT(M133,$A$44)=TRUE,"墜玉",IF(EXACT(M133,$A$45)=TRUE,"箱玉",IF(EXACT(M133,$A$46)=TRUE,"闇玉",IF(EXACT(M133,$A$47)=TRUE,"旋玉",IF(EXACT(M133,$A$48)=TRUE,"采玉",IF(EXACT(M133,$A$49)=TRUE,"騎玉",IF(EXACT(M133,$A$50)=TRUE,"核玉",IF(EXACT(M133,$A$51)=TRUE,"射玉",IF(EXACT(M133,$A$52)=TRUE,"星玉",IF(EXACT(M133,$A$53)=TRUE,"梱玉",IF(EXACT(M133,$A$54)=TRUE,"貫玉",IF(EXACT(M133,$A$55)=TRUE,"査玉",IF(EXACT(M133,$A$56)=TRUE,"近壁",IF(EXACT(M133,$A$57)=TRUE,"遠壁",IF(EXACT(M133,$A$58)=TRUE,"広壁",IF(EXACT(M133,$A$59)=TRUE,"狭壁",IF(EXACT(M133,$A$60)=TRUE,"タゲ壁",IF(EXACT(M133,$A$61)=TRUE,"エレ壁")))))))))))))))))))))))))))))))))))))))))))))))))))))))))))))</f>
        <v>薙玉</v>
      </c>
      <c r="Y133" t="str" cm="1">
        <f t="array" ref="Y133">IF($F133="砲玉",MIN(($G133-Z:Z)^2+($H133-AA:AA)^2+($I133-AB:AB)^2)*X$8+MIN((($H$2-$H133)+AC:AC)^2+(($I$2-$I133)+AD:AD)^2)*X$10+1000*X$18,"")</f>
        <v/>
      </c>
      <c r="AF133" t="str" cm="1">
        <f t="array" ref="AF133">IF($F133="薙玉",MIN(($G133-AG:AG)^2+($H133-AH:AH)^2+($I133-AI:AI)^2)*AE$8+MIN((($H$2-$H133)+AJ:AJ)^2+(($I$2-$I133)+AK:AK)^2)*AE$10+1000*AE$18,"")</f>
        <v/>
      </c>
      <c r="AM133" t="str" cm="1">
        <f t="array" ref="AM133">IF($F133="壁玉",MIN(($G133-AN:AN)^2+($H133-AO:AO)^2+($I133-AP:AP)^2)*AL$8+MIN((($H$2-$H133)+AQ:AQ)^2+(($I$2-$I133)+AR:AR)^2)*AL$10+1000*AL$18,"")</f>
        <v/>
      </c>
      <c r="AT133" t="str" cm="1">
        <f t="array" ref="AT133">IF($F133="弩玉",MIN(($G133-AU:AU)^2+($H133-AV:AV)^2+($I133-AW:AW)^2)*AS$8+MIN((($H$2-$H133)+AX:AX)^2+(($I$2-$I133)+AY:AY)^2)*AS$10+1000*AS$18,"")</f>
        <v/>
      </c>
      <c r="BA133" t="str" cm="1">
        <f t="array" ref="BA133">IF($F133="ジェット",MIN(($G133-BB:BB)^2+($H133-BC:BC)^2+($I133-BD:BD)^2)*AZ$8+MIN((($H$2-$H133)+BE:BE)^2+(($I$2-$I133)+BF:BF)^2)*AZ$10+1000*AZ$18,"")</f>
        <v/>
      </c>
      <c r="BH133" t="str" cm="1">
        <f t="array" ref="BH133">IF($F133="導玉",MIN(($G133-BI:BI)^2+($H133-BJ:BJ)^2+($I133-BK:BK)^2)*BG$8+MIN((($H$2-$H133)+BL:BL)^2+(($I$2-$I133)+BM:BM)^2)*BG$10+1000*BG$18,"")</f>
        <v/>
      </c>
      <c r="BO133" t="str" cm="1">
        <f t="array" ref="BO133">IF($F133="木壁",MIN(($G133-BP:BP)^2+($H133-BQ:BQ)^2+($I133-BR:BR)^2)*BN$8+MIN((($H$2-$H133)+BS:BS)^2+(($I$2-$I133)+BT:BT)^2)*BN$10+1000*BN$18,"")</f>
        <v/>
      </c>
      <c r="BV133" t="str" cm="1">
        <f t="array" ref="BV133">IF($F133="遠壁",MIN(($G133-BW:BW)^2+($H133-BX:BX)^2+($I133-BY:BY)^2)*BU$8+MIN((($H$2-$H133)+BZ:BZ)^2+(($I$2-$I133)+CA:CA)^2)*BU$10+1000*BU$18,"")</f>
        <v/>
      </c>
      <c r="CC133" t="str" cm="1">
        <f t="array" ref="CC133">IF($F133="魔玉",MIN(($G133-CD:CD)^2+($H133-CE:CE)^2+($I133-CF:CF)^2)*CB$8+MIN((($H$2-$H133)+CG:CG)^2+(($I$2-$I133)+CH:CH)^2)*CB$10+1000*CB$18,"")</f>
        <v/>
      </c>
      <c r="CJ133" t="str" cm="1">
        <f t="array" ref="CJ133">IF($F133="核玉",MIN(($G133-CK:CK)^2+($H133-CL:CL)^2+($I133-CM:CM)^2)*CI$8+MIN((($H$2-$H133)+CN:CN)^2+(($I$2-$I133)+CO:CO)^2)*CI$10+1000*CI$18,"")</f>
        <v/>
      </c>
      <c r="CQ133" t="str" cm="1">
        <f t="array" ref="CQ133">IF($F133="癒玉",MIN(($G133-CR:CR)^2+($H133-CS:CS)^2+($I133-CT:CT)^2)*CP$8+MIN((($H$2-$H133)+CU:CU)^2+(($I$2-$I133)+CV:CV)^2)*CP$10+1000*CP$18,"")</f>
        <v/>
      </c>
      <c r="CX133" t="str" cm="1">
        <f t="array" ref="CX133">IF($F133="盾玉",MIN(($G133-CY:CY)^2+($H133-CZ:CZ)^2+($I133-DA:DA)^2)*CW$8+MIN((($H$2-$H133)+DB:DB)^2+(($I$2-$I133)+DC:DC)^2)*CW$10+1000*CW$18,"")</f>
        <v/>
      </c>
      <c r="DE133" t="str" cm="1">
        <f t="array" ref="DE133">IF($F133="射玉",MIN(($G133-DF:DF)^2+($H133-DG:DG)^2+($I133-DH:DH)^2)*DD$8+MIN((($H$2-$H133)+DI:DI)^2+(($I$2-$I133)+DJ:DJ)^2)*DD$10+1000*DD$18,"")</f>
        <v/>
      </c>
      <c r="DL133" t="str" cm="1">
        <f t="array" ref="DL133">IF($F133="近壁",MIN(($G133-DM:DM)^2+($H133-DN:DN)^2+($I133-DO:DO)^2)*DK$8+MIN((($H$2-$H133)+DP:DP)^2+(($I$2-$I133)+DQ:DQ)^2)*DK$10+1000*DK$18,"")</f>
        <v/>
      </c>
      <c r="DS133" t="str" cm="1">
        <f t="array" ref="DS133">IF($F133="忍玉",MIN(($G133-DT:DT)^2+($H133-DU:DU)^2+($I133-DV:DV)^2)*DR$8+MIN((($H$2-$H133)+DW:DW)^2+(($I$2-$I133)+DX:DX)^2)*DR$10+1000*DR$18,"")</f>
        <v/>
      </c>
      <c r="DZ133" t="str" cm="1">
        <f t="array" ref="DZ133">IF($F133="界玉",MIN(($G133-EA:EA)^2+($H133-EB:EB)^2+($I133-EC:EC)^2)*DY$8+MIN((($H$2-$H133)+ED:ED)^2+(($I$2-$I133)+EE:EE)^2)*DY$10+1000*DY$18,"")</f>
        <v/>
      </c>
      <c r="EG133" t="str" cm="1">
        <f t="array" ref="EG133">IF($F133="戦玉",MIN(($G133-EH:EH)^2+($H133-EI:EI)^2+($I133-EJ:EJ)^2)*EF$8+MIN((($H$2-$H133)+EK:EK)^2+(($I$2-$I133)+EL:EL)^2)*EF$10+1000*EF$18,"")</f>
        <v/>
      </c>
      <c r="EN133" t="str" cm="1">
        <f t="array" ref="EN133">IF($F133="弓玉",MIN(($G133-EO:EO)^2+($H133-EP:EP)^2+($I133-EQ:EQ)^2)*EM$8+MIN((($H$2-$H133)+ER:ER)^2+(($I$2-$I133)+ES:ES)^2)*EM$10+1000*EM$18,"")</f>
        <v/>
      </c>
      <c r="EU133" t="str" cm="1">
        <f t="array" ref="EU133">IF($F133="散玉",MIN(($G133-EV:EV)^2+($H133-EW:EW)^2+($I133-EX:EX)^2)*ET$8+MIN((($H$2-$H133)+EY:EY)^2+(($I$2-$I133)+EZ:EZ)^2)*ET$10+1000*ET$18,"")</f>
        <v/>
      </c>
      <c r="FB133" t="str" cm="1">
        <f t="array" ref="FB133">IF($F133="的玉",MIN(($G133-FC:FC)^2+($H133-FD:FD)^2+($I133-FE:FE)^2)*FA$8+MIN((($H$2-$H133)+FF:FF)^2+(($I$2-$I133)+FG:FG)^2)*FA$10+1000*FA$18,"")</f>
        <v/>
      </c>
      <c r="FI133" t="str" cm="1">
        <f t="array" ref="FI133">IF($F133="撃玉",MIN(($G133-FJ:FJ)^2+($H133-FK:FK)^2+($I133-FL:FL)^2)*FH$8+MIN((($H$2-$H133)+FM:FM)^2+(($I$2-$I133)+FN:FN)^2)*FH$10+1000*FH$18,"")</f>
        <v/>
      </c>
      <c r="FP133" t="str" cm="1">
        <f t="array" ref="FP133">IF($F133="槍玉",MIN(($G133-FQ:FQ)^2+($H133-FR:FR)^2+($I133-FS:FS)^2)*FO$8+MIN((($H$2-$H133)+FT:FT)^2+(($I$2-$I133)+FU:FU)^2)*FO$10+1000*FO$18,"")</f>
        <v/>
      </c>
      <c r="FW133" t="str" cm="1">
        <f t="array" ref="FW133">IF($F133="査玉",MIN(($G133-FX:FX)^2+($H133-FY:FY)^2+($I133-FZ:FZ)^2)*FV$8+MIN((($H$2-$H133)+GA:GA)^2+(($I$2-$I133)+GB:GB)^2)*FV$10+1000*FV$18,"")</f>
        <v/>
      </c>
      <c r="GD133" t="str" cm="1">
        <f t="array" ref="GD133">IF($F133="タゲ壁",MIN(($G133-GE:GE)^2+($H133-GF:GF)^2+($I133-GG:GG)^2)*GC$8+MIN((($H$2-$H133)+GH:GH)^2+(($I$2-$I133)+GI:GI)^2)*GC$10+1000*GC$18,"")</f>
        <v/>
      </c>
      <c r="GK133" t="str" cm="1">
        <f t="array" ref="GK133">IF($F133="迎玉",MIN(($G133-GL:GL)^2+($H133-GM:GM)^2+($I133-GN:GN)^2)*GJ$8+MIN((($H$2-$H133)+GO:GO)^2+(($I$2-$I133)+GP:GP)^2)*GJ$10+1000*GJ$18,"")</f>
        <v/>
      </c>
      <c r="GR133" t="str" cm="1">
        <f t="array" ref="GR133">IF($F133="紙壁",MIN(($G133-GS:GS)^2+($H133-GT:GT)^2+($I133-GU:GU)^2)*GQ$8+MIN((($H$2-$H133)+GV:GV)^2+(($I$2-$I133)+GW:GW)^2)*GQ$10+1000*GQ$18,"")</f>
        <v/>
      </c>
      <c r="GY133" t="str" cm="1">
        <f t="array" ref="GY133">IF($F133="聖玉",MIN(($G133-GZ:GZ)^2+($H133-HA:HA)^2+($I133-HB:HB)^2)*GX$8+MIN((($H$2-$H133)+HC:HC)^2+(($I$2-$I133)+HD:HD)^2)*GX$10+1000*GX$18,"")</f>
        <v/>
      </c>
      <c r="HF133" t="str" cm="1">
        <f t="array" ref="HF133">IF($F133="ターボ",MIN(($G133-HG:HG)^2+($H133-HH:HH)^2+($I133-HI:HI)^2)*HE$8+MIN((($H$2-$H133)+HJ:HJ)^2+(($I$2-$I133)+HK:HK)^2)*HE$10+10000,"")</f>
        <v/>
      </c>
      <c r="HM133" t="str" cm="1">
        <f t="array" ref="HM133">IF($F133="采玉",MIN(($G133-HN:HN)^2+($H133-HO:HO)^2+($I133-HP:HP)^2)*HL$8+MIN((($H$2-$H133)+HQ:HQ)^2+(($I$2-$I133)+HR:HR)^2)*HL$10+1000*HL$18,"")</f>
        <v/>
      </c>
      <c r="HT133" t="str" cm="1">
        <f t="array" ref="HT133">IF($F133="繕玉",MIN(($G133-HU:HU)^2+($H133-HV:HV)^2+($I133-HW:HW)^2)*HS$8+MIN((($H$2-$H133)+HX:HX)^2+(($I$2-$I133)+HY:HY)^2)*HS$10+1000*HS$18,"")</f>
        <v/>
      </c>
      <c r="IA133" t="str" cm="1">
        <f t="array" ref="IA133">IF($F133="贄玉",MIN(($G133-IB:IB)^2+($H133-IC:IC)^2+($I133-ID:ID)^2)*HZ$8+MIN((($H$2-$H133)+IE:IE)^2+(($I$2-$I133)+IF:IF)^2)*HZ$10+1000*HZ$18,"")</f>
        <v/>
      </c>
      <c r="IH133" t="str" cm="1">
        <f t="array" ref="IH133">IF($F133="弾玉",MIN(($G133-II:II)^2+($H133-IJ:IJ)^2+($I133-IK:IK)^2)*IG$8+MIN((($H$2-$H133)+IL:IL)^2+(($I$2-$I133)+IM:IM)^2)*IG$10+1000*IG$18,"")</f>
        <v/>
      </c>
      <c r="IO133" t="str" cm="1">
        <f t="array" ref="IO133">IF($F133="石壁",MIN(($G133-IP:IP)^2+($H133-IQ:IQ)^2+($I133-IR:IR)^2)*IN$8+MIN((($H$2-$H133)+IS:IS)^2+(($I$2-$I133)+IT:IT)^2)*IN$10+1000*IN$18,"")</f>
        <v/>
      </c>
    </row>
    <row r="134" spans="6:249" x14ac:dyDescent="0.55000000000000004">
      <c r="F134" s="1" t="b" cm="1">
        <f t="array" ref="F134">INDEX(N:N,ROW()*6-11)</f>
        <v>0</v>
      </c>
      <c r="G134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34" s="1">
        <f>ROUND((RIGHT((SUM(INDEX($N:$N,ROW()*6-10):INDEX($N:$N,ROW()*6-6))-16020),6)-RIGHT((SUM(INDEX($N:$N,ROW()*6-10):INDEX($N:$N,ROW()*6-6))-16020),3))/1000,3)</f>
        <v>-16.04</v>
      </c>
      <c r="I134" s="1">
        <f>ROUND((RIGHT((SUM(INDEX($N:$N,ROW()*6-10):INDEX($N:$N,ROW()*6-6))-16020),3)),3)</f>
        <v>20</v>
      </c>
      <c r="K134">
        <v>134</v>
      </c>
      <c r="L134">
        <f t="shared" si="5"/>
        <v>4</v>
      </c>
      <c r="M134" t="str">
        <f t="shared" si="4"/>
        <v>l</v>
      </c>
      <c r="N134">
        <f>IF(EXACT(M134,$A$1)=TRUE,0,IF(EXACT(M134,$A$2)=TRUE,1,IF(EXACT(M134,$A$3)=TRUE,2,IF(EXACT(M134,$A$4)=TRUE,3,IF(EXACT(M134,$A$5)=TRUE,4,IF(EXACT(M134,$A$6)=TRUE,5,IF(EXACT(M134,$A$7)=TRUE,6,IF(EXACT(M134,$A$8)=TRUE,7,IF(EXACT(M134,$A$9)=TRUE,8,IF(EXACT(M134,$A$10)=TRUE,9,IF(EXACT(M134,$A$11)=TRUE,10,IF(EXACT(M134,$A$12)=TRUE,11,IF(EXACT(M134,$A$13)=TRUE,12,IF(EXACT(M134,$A$14)=TRUE,13,IF(EXACT(M134,$A$15)=TRUE,14,IF(EXACT(M134,$A$16)=TRUE,15,IF(EXACT(M134,$A$17)=TRUE,16,IF(EXACT(M134,$A$18)=TRUE,17,IF(EXACT(M134,$A$19)=TRUE,18,IF(EXACT(M134,$A$20)=TRUE,19,IF(EXACT(M134,$A$21)=TRUE,20,IF(EXACT(M134,$A$22)=TRUE,21,IF(EXACT(M134,$A$23)=TRUE,22,IF(EXACT(M134,$A$24)=TRUE,23,IF(EXACT(M134,$A$25)=TRUE,24,IF(EXACT(M134,$A$26)=TRUE,25,IF(EXACT(M134,$A$27)=TRUE,26,IF(EXACT(M134,$A$28)=TRUE,27,IF(EXACT(M134,$A$29)=TRUE,28,IF(EXACT(M134,$A$30)=TRUE,29,IF(EXACT(M134,$A$31)=TRUE,30,IF(EXACT(M134,$A$32)=TRUE,31,IF(EXACT(M134,$A$33)=TRUE,32,IF(EXACT(M134,$A$34)=TRUE,33,IF(EXACT(M134,$A$35)=TRUE,34,IF(EXACT(M134,$A$36)=TRUE,35,IF(EXACT(M134,$A$37)=TRUE,36,IF(EXACT(M134,$A$38)=TRUE,37,IF(EXACT(M134,$A$39)=TRUE,38,IF(EXACT(M134,$A$40)=TRUE,39,IF(EXACT(M134,$A$41)=TRUE,40,IF(EXACT(M134,$A$42)=TRUE,41,IF(EXACT(M134,$A$43)=TRUE,42,IF(EXACT(M134,$A$44)=TRUE,43,IF(EXACT(M134,$A$45)=TRUE,44,IF(EXACT(M134,$A$46)=TRUE,45,IF(EXACT(M134,$A$47)=TRUE,46,IF(EXACT(M134,$A$48)=TRUE,47,IF(EXACT(M134,$A$49)=TRUE,48,IF(EXACT(M134,$A$50)=TRUE,49,IF(EXACT(M134,$A$51)=TRUE,50,IF(EXACT(M134,$A$52)=TRUE,51,IF(EXACT(M134,$A$53)=TRUE,52,IF(EXACT(M134,$A$54)=TRUE,53,IF(EXACT(M134,$A$55)=TRUE,54,IF(EXACT(M134,$A$56)=TRUE,55,IF(EXACT(M134,$A$57)=TRUE,56,IF(EXACT(M134,$A$58)=TRUE,57,IF(EXACT(M134,$A$59)=TRUE,58,IF(EXACT(M134,$A$60)=TRUE,59,IF(EXACT(M134,$A$61)=TRUE,60,IF(EXACT(M134,$A$62)=TRUE,61))))))))))))))))))))))))))))))))))))))))))))))))))))))))))))))*61^$L134</f>
        <v>290762661</v>
      </c>
      <c r="Y134" t="str" cm="1">
        <f t="array" ref="Y134">IF($F134="砲玉",MIN(($G134-Z:Z)^2+($H134-AA:AA)^2+($I134-AB:AB)^2)*X$8+MIN((($H$2-$H134)+AC:AC)^2+(($I$2-$I134)+AD:AD)^2)*X$10+1000*X$18,"")</f>
        <v/>
      </c>
      <c r="AF134" t="str" cm="1">
        <f t="array" ref="AF134">IF($F134="薙玉",MIN(($G134-AG:AG)^2+($H134-AH:AH)^2+($I134-AI:AI)^2)*AE$8+MIN((($H$2-$H134)+AJ:AJ)^2+(($I$2-$I134)+AK:AK)^2)*AE$10+1000*AE$18,"")</f>
        <v/>
      </c>
      <c r="AM134" t="str" cm="1">
        <f t="array" ref="AM134">IF($F134="壁玉",MIN(($G134-AN:AN)^2+($H134-AO:AO)^2+($I134-AP:AP)^2)*AL$8+MIN((($H$2-$H134)+AQ:AQ)^2+(($I$2-$I134)+AR:AR)^2)*AL$10+1000*AL$18,"")</f>
        <v/>
      </c>
      <c r="AT134" t="str" cm="1">
        <f t="array" ref="AT134">IF($F134="弩玉",MIN(($G134-AU:AU)^2+($H134-AV:AV)^2+($I134-AW:AW)^2)*AS$8+MIN((($H$2-$H134)+AX:AX)^2+(($I$2-$I134)+AY:AY)^2)*AS$10+1000*AS$18,"")</f>
        <v/>
      </c>
      <c r="BA134" t="str" cm="1">
        <f t="array" ref="BA134">IF($F134="ジェット",MIN(($G134-BB:BB)^2+($H134-BC:BC)^2+($I134-BD:BD)^2)*AZ$8+MIN((($H$2-$H134)+BE:BE)^2+(($I$2-$I134)+BF:BF)^2)*AZ$10+1000*AZ$18,"")</f>
        <v/>
      </c>
      <c r="BH134" t="str" cm="1">
        <f t="array" ref="BH134">IF($F134="導玉",MIN(($G134-BI:BI)^2+($H134-BJ:BJ)^2+($I134-BK:BK)^2)*BG$8+MIN((($H$2-$H134)+BL:BL)^2+(($I$2-$I134)+BM:BM)^2)*BG$10+1000*BG$18,"")</f>
        <v/>
      </c>
      <c r="BO134" t="str" cm="1">
        <f t="array" ref="BO134">IF($F134="木壁",MIN(($G134-BP:BP)^2+($H134-BQ:BQ)^2+($I134-BR:BR)^2)*BN$8+MIN((($H$2-$H134)+BS:BS)^2+(($I$2-$I134)+BT:BT)^2)*BN$10+1000*BN$18,"")</f>
        <v/>
      </c>
      <c r="BV134" t="str" cm="1">
        <f t="array" ref="BV134">IF($F134="遠壁",MIN(($G134-BW:BW)^2+($H134-BX:BX)^2+($I134-BY:BY)^2)*BU$8+MIN((($H$2-$H134)+BZ:BZ)^2+(($I$2-$I134)+CA:CA)^2)*BU$10+1000*BU$18,"")</f>
        <v/>
      </c>
      <c r="CC134" t="str" cm="1">
        <f t="array" ref="CC134">IF($F134="魔玉",MIN(($G134-CD:CD)^2+($H134-CE:CE)^2+($I134-CF:CF)^2)*CB$8+MIN((($H$2-$H134)+CG:CG)^2+(($I$2-$I134)+CH:CH)^2)*CB$10+1000*CB$18,"")</f>
        <v/>
      </c>
      <c r="CJ134" t="str" cm="1">
        <f t="array" ref="CJ134">IF($F134="核玉",MIN(($G134-CK:CK)^2+($H134-CL:CL)^2+($I134-CM:CM)^2)*CI$8+MIN((($H$2-$H134)+CN:CN)^2+(($I$2-$I134)+CO:CO)^2)*CI$10+1000*CI$18,"")</f>
        <v/>
      </c>
      <c r="CQ134" t="str" cm="1">
        <f t="array" ref="CQ134">IF($F134="癒玉",MIN(($G134-CR:CR)^2+($H134-CS:CS)^2+($I134-CT:CT)^2)*CP$8+MIN((($H$2-$H134)+CU:CU)^2+(($I$2-$I134)+CV:CV)^2)*CP$10+1000*CP$18,"")</f>
        <v/>
      </c>
      <c r="CX134" t="str" cm="1">
        <f t="array" ref="CX134">IF($F134="盾玉",MIN(($G134-CY:CY)^2+($H134-CZ:CZ)^2+($I134-DA:DA)^2)*CW$8+MIN((($H$2-$H134)+DB:DB)^2+(($I$2-$I134)+DC:DC)^2)*CW$10+1000*CW$18,"")</f>
        <v/>
      </c>
      <c r="DE134" t="str" cm="1">
        <f t="array" ref="DE134">IF($F134="射玉",MIN(($G134-DF:DF)^2+($H134-DG:DG)^2+($I134-DH:DH)^2)*DD$8+MIN((($H$2-$H134)+DI:DI)^2+(($I$2-$I134)+DJ:DJ)^2)*DD$10+1000*DD$18,"")</f>
        <v/>
      </c>
      <c r="DL134" t="str" cm="1">
        <f t="array" ref="DL134">IF($F134="近壁",MIN(($G134-DM:DM)^2+($H134-DN:DN)^2+($I134-DO:DO)^2)*DK$8+MIN((($H$2-$H134)+DP:DP)^2+(($I$2-$I134)+DQ:DQ)^2)*DK$10+1000*DK$18,"")</f>
        <v/>
      </c>
      <c r="DS134" t="str" cm="1">
        <f t="array" ref="DS134">IF($F134="忍玉",MIN(($G134-DT:DT)^2+($H134-DU:DU)^2+($I134-DV:DV)^2)*DR$8+MIN((($H$2-$H134)+DW:DW)^2+(($I$2-$I134)+DX:DX)^2)*DR$10+1000*DR$18,"")</f>
        <v/>
      </c>
      <c r="DZ134" t="str" cm="1">
        <f t="array" ref="DZ134">IF($F134="界玉",MIN(($G134-EA:EA)^2+($H134-EB:EB)^2+($I134-EC:EC)^2)*DY$8+MIN((($H$2-$H134)+ED:ED)^2+(($I$2-$I134)+EE:EE)^2)*DY$10+1000*DY$18,"")</f>
        <v/>
      </c>
      <c r="EG134" t="str" cm="1">
        <f t="array" ref="EG134">IF($F134="戦玉",MIN(($G134-EH:EH)^2+($H134-EI:EI)^2+($I134-EJ:EJ)^2)*EF$8+MIN((($H$2-$H134)+EK:EK)^2+(($I$2-$I134)+EL:EL)^2)*EF$10+1000*EF$18,"")</f>
        <v/>
      </c>
      <c r="EN134" t="str" cm="1">
        <f t="array" ref="EN134">IF($F134="弓玉",MIN(($G134-EO:EO)^2+($H134-EP:EP)^2+($I134-EQ:EQ)^2)*EM$8+MIN((($H$2-$H134)+ER:ER)^2+(($I$2-$I134)+ES:ES)^2)*EM$10+1000*EM$18,"")</f>
        <v/>
      </c>
      <c r="EU134" t="str" cm="1">
        <f t="array" ref="EU134">IF($F134="散玉",MIN(($G134-EV:EV)^2+($H134-EW:EW)^2+($I134-EX:EX)^2)*ET$8+MIN((($H$2-$H134)+EY:EY)^2+(($I$2-$I134)+EZ:EZ)^2)*ET$10+1000*ET$18,"")</f>
        <v/>
      </c>
      <c r="FB134" t="str" cm="1">
        <f t="array" ref="FB134">IF($F134="的玉",MIN(($G134-FC:FC)^2+($H134-FD:FD)^2+($I134-FE:FE)^2)*FA$8+MIN((($H$2-$H134)+FF:FF)^2+(($I$2-$I134)+FG:FG)^2)*FA$10+1000*FA$18,"")</f>
        <v/>
      </c>
      <c r="FI134" t="str" cm="1">
        <f t="array" ref="FI134">IF($F134="撃玉",MIN(($G134-FJ:FJ)^2+($H134-FK:FK)^2+($I134-FL:FL)^2)*FH$8+MIN((($H$2-$H134)+FM:FM)^2+(($I$2-$I134)+FN:FN)^2)*FH$10+1000*FH$18,"")</f>
        <v/>
      </c>
      <c r="FP134" t="str" cm="1">
        <f t="array" ref="FP134">IF($F134="槍玉",MIN(($G134-FQ:FQ)^2+($H134-FR:FR)^2+($I134-FS:FS)^2)*FO$8+MIN((($H$2-$H134)+FT:FT)^2+(($I$2-$I134)+FU:FU)^2)*FO$10+1000*FO$18,"")</f>
        <v/>
      </c>
      <c r="FW134" t="str" cm="1">
        <f t="array" ref="FW134">IF($F134="査玉",MIN(($G134-FX:FX)^2+($H134-FY:FY)^2+($I134-FZ:FZ)^2)*FV$8+MIN((($H$2-$H134)+GA:GA)^2+(($I$2-$I134)+GB:GB)^2)*FV$10+1000*FV$18,"")</f>
        <v/>
      </c>
      <c r="GD134" t="str" cm="1">
        <f t="array" ref="GD134">IF($F134="タゲ壁",MIN(($G134-GE:GE)^2+($H134-GF:GF)^2+($I134-GG:GG)^2)*GC$8+MIN((($H$2-$H134)+GH:GH)^2+(($I$2-$I134)+GI:GI)^2)*GC$10+1000*GC$18,"")</f>
        <v/>
      </c>
      <c r="GK134" t="str" cm="1">
        <f t="array" ref="GK134">IF($F134="迎玉",MIN(($G134-GL:GL)^2+($H134-GM:GM)^2+($I134-GN:GN)^2)*GJ$8+MIN((($H$2-$H134)+GO:GO)^2+(($I$2-$I134)+GP:GP)^2)*GJ$10+1000*GJ$18,"")</f>
        <v/>
      </c>
      <c r="GR134" t="str" cm="1">
        <f t="array" ref="GR134">IF($F134="紙壁",MIN(($G134-GS:GS)^2+($H134-GT:GT)^2+($I134-GU:GU)^2)*GQ$8+MIN((($H$2-$H134)+GV:GV)^2+(($I$2-$I134)+GW:GW)^2)*GQ$10+1000*GQ$18,"")</f>
        <v/>
      </c>
      <c r="GY134" t="str" cm="1">
        <f t="array" ref="GY134">IF($F134="聖玉",MIN(($G134-GZ:GZ)^2+($H134-HA:HA)^2+($I134-HB:HB)^2)*GX$8+MIN((($H$2-$H134)+HC:HC)^2+(($I$2-$I134)+HD:HD)^2)*GX$10+1000*GX$18,"")</f>
        <v/>
      </c>
      <c r="HF134" t="str" cm="1">
        <f t="array" ref="HF134">IF($F134="ターボ",MIN(($G134-HG:HG)^2+($H134-HH:HH)^2+($I134-HI:HI)^2)*HE$8+MIN((($H$2-$H134)+HJ:HJ)^2+(($I$2-$I134)+HK:HK)^2)*HE$10+10000,"")</f>
        <v/>
      </c>
      <c r="HM134" t="str" cm="1">
        <f t="array" ref="HM134">IF($F134="采玉",MIN(($G134-HN:HN)^2+($H134-HO:HO)^2+($I134-HP:HP)^2)*HL$8+MIN((($H$2-$H134)+HQ:HQ)^2+(($I$2-$I134)+HR:HR)^2)*HL$10+1000*HL$18,"")</f>
        <v/>
      </c>
      <c r="HT134" t="str" cm="1">
        <f t="array" ref="HT134">IF($F134="繕玉",MIN(($G134-HU:HU)^2+($H134-HV:HV)^2+($I134-HW:HW)^2)*HS$8+MIN((($H$2-$H134)+HX:HX)^2+(($I$2-$I134)+HY:HY)^2)*HS$10+1000*HS$18,"")</f>
        <v/>
      </c>
      <c r="IA134" t="str" cm="1">
        <f t="array" ref="IA134">IF($F134="贄玉",MIN(($G134-IB:IB)^2+($H134-IC:IC)^2+($I134-ID:ID)^2)*HZ$8+MIN((($H$2-$H134)+IE:IE)^2+(($I$2-$I134)+IF:IF)^2)*HZ$10+1000*HZ$18,"")</f>
        <v/>
      </c>
      <c r="IH134" t="str" cm="1">
        <f t="array" ref="IH134">IF($F134="弾玉",MIN(($G134-II:II)^2+($H134-IJ:IJ)^2+($I134-IK:IK)^2)*IG$8+MIN((($H$2-$H134)+IL:IL)^2+(($I$2-$I134)+IM:IM)^2)*IG$10+1000*IG$18,"")</f>
        <v/>
      </c>
      <c r="IO134" t="str" cm="1">
        <f t="array" ref="IO134">IF($F134="石壁",MIN(($G134-IP:IP)^2+($H134-IQ:IQ)^2+($I134-IR:IR)^2)*IN$8+MIN((($H$2-$H134)+IS:IS)^2+(($I$2-$I134)+IT:IT)^2)*IN$10+1000*IN$18,"")</f>
        <v/>
      </c>
    </row>
    <row r="135" spans="6:249" x14ac:dyDescent="0.55000000000000004">
      <c r="F135" s="1" t="b" cm="1">
        <f t="array" ref="F135">INDEX(N:N,ROW()*6-11)</f>
        <v>0</v>
      </c>
      <c r="G135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35" s="1">
        <f>ROUND((RIGHT((SUM(INDEX($N:$N,ROW()*6-10):INDEX($N:$N,ROW()*6-6))-16020),6)-RIGHT((SUM(INDEX($N:$N,ROW()*6-10):INDEX($N:$N,ROW()*6-6))-16020),3))/1000,3)</f>
        <v>-16.04</v>
      </c>
      <c r="I135" s="1">
        <f>ROUND((RIGHT((SUM(INDEX($N:$N,ROW()*6-10):INDEX($N:$N,ROW()*6-6))-16020),3)),3)</f>
        <v>20</v>
      </c>
      <c r="K135">
        <v>135</v>
      </c>
      <c r="L135">
        <f t="shared" si="5"/>
        <v>3</v>
      </c>
      <c r="M135" t="str">
        <f t="shared" si="4"/>
        <v>j</v>
      </c>
      <c r="N135">
        <f>IF(EXACT(M135,$A$1)=TRUE,0,IF(EXACT(M135,$A$2)=TRUE,1,IF(EXACT(M135,$A$3)=TRUE,2,IF(EXACT(M135,$A$4)=TRUE,3,IF(EXACT(M135,$A$5)=TRUE,4,IF(EXACT(M135,$A$6)=TRUE,5,IF(EXACT(M135,$A$7)=TRUE,6,IF(EXACT(M135,$A$8)=TRUE,7,IF(EXACT(M135,$A$9)=TRUE,8,IF(EXACT(M135,$A$10)=TRUE,9,IF(EXACT(M135,$A$11)=TRUE,10,IF(EXACT(M135,$A$12)=TRUE,11,IF(EXACT(M135,$A$13)=TRUE,12,IF(EXACT(M135,$A$14)=TRUE,13,IF(EXACT(M135,$A$15)=TRUE,14,IF(EXACT(M135,$A$16)=TRUE,15,IF(EXACT(M135,$A$17)=TRUE,16,IF(EXACT(M135,$A$18)=TRUE,17,IF(EXACT(M135,$A$19)=TRUE,18,IF(EXACT(M135,$A$20)=TRUE,19,IF(EXACT(M135,$A$21)=TRUE,20,IF(EXACT(M135,$A$22)=TRUE,21,IF(EXACT(M135,$A$23)=TRUE,22,IF(EXACT(M135,$A$24)=TRUE,23,IF(EXACT(M135,$A$25)=TRUE,24,IF(EXACT(M135,$A$26)=TRUE,25,IF(EXACT(M135,$A$27)=TRUE,26,IF(EXACT(M135,$A$28)=TRUE,27,IF(EXACT(M135,$A$29)=TRUE,28,IF(EXACT(M135,$A$30)=TRUE,29,IF(EXACT(M135,$A$31)=TRUE,30,IF(EXACT(M135,$A$32)=TRUE,31,IF(EXACT(M135,$A$33)=TRUE,32,IF(EXACT(M135,$A$34)=TRUE,33,IF(EXACT(M135,$A$35)=TRUE,34,IF(EXACT(M135,$A$36)=TRUE,35,IF(EXACT(M135,$A$37)=TRUE,36,IF(EXACT(M135,$A$38)=TRUE,37,IF(EXACT(M135,$A$39)=TRUE,38,IF(EXACT(M135,$A$40)=TRUE,39,IF(EXACT(M135,$A$41)=TRUE,40,IF(EXACT(M135,$A$42)=TRUE,41,IF(EXACT(M135,$A$43)=TRUE,42,IF(EXACT(M135,$A$44)=TRUE,43,IF(EXACT(M135,$A$45)=TRUE,44,IF(EXACT(M135,$A$46)=TRUE,45,IF(EXACT(M135,$A$47)=TRUE,46,IF(EXACT(M135,$A$48)=TRUE,47,IF(EXACT(M135,$A$49)=TRUE,48,IF(EXACT(M135,$A$50)=TRUE,49,IF(EXACT(M135,$A$51)=TRUE,50,IF(EXACT(M135,$A$52)=TRUE,51,IF(EXACT(M135,$A$53)=TRUE,52,IF(EXACT(M135,$A$54)=TRUE,53,IF(EXACT(M135,$A$55)=TRUE,54,IF(EXACT(M135,$A$56)=TRUE,55,IF(EXACT(M135,$A$57)=TRUE,56,IF(EXACT(M135,$A$58)=TRUE,57,IF(EXACT(M135,$A$59)=TRUE,58,IF(EXACT(M135,$A$60)=TRUE,59,IF(EXACT(M135,$A$61)=TRUE,60,IF(EXACT(M135,$A$62)=TRUE,61))))))))))))))))))))))))))))))))))))))))))))))))))))))))))))))*61^$L135</f>
        <v>4312639</v>
      </c>
      <c r="Y135" t="str" cm="1">
        <f t="array" ref="Y135">IF($F135="砲玉",MIN(($G135-Z:Z)^2+($H135-AA:AA)^2+($I135-AB:AB)^2)*X$8+MIN((($H$2-$H135)+AC:AC)^2+(($I$2-$I135)+AD:AD)^2)*X$10+1000*X$18,"")</f>
        <v/>
      </c>
      <c r="AF135" t="str" cm="1">
        <f t="array" ref="AF135">IF($F135="薙玉",MIN(($G135-AG:AG)^2+($H135-AH:AH)^2+($I135-AI:AI)^2)*AE$8+MIN((($H$2-$H135)+AJ:AJ)^2+(($I$2-$I135)+AK:AK)^2)*AE$10+1000*AE$18,"")</f>
        <v/>
      </c>
      <c r="AM135" t="str" cm="1">
        <f t="array" ref="AM135">IF($F135="壁玉",MIN(($G135-AN:AN)^2+($H135-AO:AO)^2+($I135-AP:AP)^2)*AL$8+MIN((($H$2-$H135)+AQ:AQ)^2+(($I$2-$I135)+AR:AR)^2)*AL$10+1000*AL$18,"")</f>
        <v/>
      </c>
      <c r="AT135" t="str" cm="1">
        <f t="array" ref="AT135">IF($F135="弩玉",MIN(($G135-AU:AU)^2+($H135-AV:AV)^2+($I135-AW:AW)^2)*AS$8+MIN((($H$2-$H135)+AX:AX)^2+(($I$2-$I135)+AY:AY)^2)*AS$10+1000*AS$18,"")</f>
        <v/>
      </c>
      <c r="BA135" t="str" cm="1">
        <f t="array" ref="BA135">IF($F135="ジェット",MIN(($G135-BB:BB)^2+($H135-BC:BC)^2+($I135-BD:BD)^2)*AZ$8+MIN((($H$2-$H135)+BE:BE)^2+(($I$2-$I135)+BF:BF)^2)*AZ$10+1000*AZ$18,"")</f>
        <v/>
      </c>
      <c r="BH135" t="str" cm="1">
        <f t="array" ref="BH135">IF($F135="導玉",MIN(($G135-BI:BI)^2+($H135-BJ:BJ)^2+($I135-BK:BK)^2)*BG$8+MIN((($H$2-$H135)+BL:BL)^2+(($I$2-$I135)+BM:BM)^2)*BG$10+1000*BG$18,"")</f>
        <v/>
      </c>
      <c r="BO135" t="str" cm="1">
        <f t="array" ref="BO135">IF($F135="木壁",MIN(($G135-BP:BP)^2+($H135-BQ:BQ)^2+($I135-BR:BR)^2)*BN$8+MIN((($H$2-$H135)+BS:BS)^2+(($I$2-$I135)+BT:BT)^2)*BN$10+1000*BN$18,"")</f>
        <v/>
      </c>
      <c r="BV135" t="str" cm="1">
        <f t="array" ref="BV135">IF($F135="遠壁",MIN(($G135-BW:BW)^2+($H135-BX:BX)^2+($I135-BY:BY)^2)*BU$8+MIN((($H$2-$H135)+BZ:BZ)^2+(($I$2-$I135)+CA:CA)^2)*BU$10+1000*BU$18,"")</f>
        <v/>
      </c>
      <c r="CC135" t="str" cm="1">
        <f t="array" ref="CC135">IF($F135="魔玉",MIN(($G135-CD:CD)^2+($H135-CE:CE)^2+($I135-CF:CF)^2)*CB$8+MIN((($H$2-$H135)+CG:CG)^2+(($I$2-$I135)+CH:CH)^2)*CB$10+1000*CB$18,"")</f>
        <v/>
      </c>
      <c r="CJ135" t="str" cm="1">
        <f t="array" ref="CJ135">IF($F135="核玉",MIN(($G135-CK:CK)^2+($H135-CL:CL)^2+($I135-CM:CM)^2)*CI$8+MIN((($H$2-$H135)+CN:CN)^2+(($I$2-$I135)+CO:CO)^2)*CI$10+1000*CI$18,"")</f>
        <v/>
      </c>
      <c r="CQ135" t="str" cm="1">
        <f t="array" ref="CQ135">IF($F135="癒玉",MIN(($G135-CR:CR)^2+($H135-CS:CS)^2+($I135-CT:CT)^2)*CP$8+MIN((($H$2-$H135)+CU:CU)^2+(($I$2-$I135)+CV:CV)^2)*CP$10+1000*CP$18,"")</f>
        <v/>
      </c>
      <c r="CX135" t="str" cm="1">
        <f t="array" ref="CX135">IF($F135="盾玉",MIN(($G135-CY:CY)^2+($H135-CZ:CZ)^2+($I135-DA:DA)^2)*CW$8+MIN((($H$2-$H135)+DB:DB)^2+(($I$2-$I135)+DC:DC)^2)*CW$10+1000*CW$18,"")</f>
        <v/>
      </c>
      <c r="DE135" t="str" cm="1">
        <f t="array" ref="DE135">IF($F135="射玉",MIN(($G135-DF:DF)^2+($H135-DG:DG)^2+($I135-DH:DH)^2)*DD$8+MIN((($H$2-$H135)+DI:DI)^2+(($I$2-$I135)+DJ:DJ)^2)*DD$10+1000*DD$18,"")</f>
        <v/>
      </c>
      <c r="DL135" t="str" cm="1">
        <f t="array" ref="DL135">IF($F135="近壁",MIN(($G135-DM:DM)^2+($H135-DN:DN)^2+($I135-DO:DO)^2)*DK$8+MIN((($H$2-$H135)+DP:DP)^2+(($I$2-$I135)+DQ:DQ)^2)*DK$10+1000*DK$18,"")</f>
        <v/>
      </c>
      <c r="DS135" t="str" cm="1">
        <f t="array" ref="DS135">IF($F135="忍玉",MIN(($G135-DT:DT)^2+($H135-DU:DU)^2+($I135-DV:DV)^2)*DR$8+MIN((($H$2-$H135)+DW:DW)^2+(($I$2-$I135)+DX:DX)^2)*DR$10+1000*DR$18,"")</f>
        <v/>
      </c>
      <c r="DZ135" t="str" cm="1">
        <f t="array" ref="DZ135">IF($F135="界玉",MIN(($G135-EA:EA)^2+($H135-EB:EB)^2+($I135-EC:EC)^2)*DY$8+MIN((($H$2-$H135)+ED:ED)^2+(($I$2-$I135)+EE:EE)^2)*DY$10+1000*DY$18,"")</f>
        <v/>
      </c>
      <c r="EG135" t="str" cm="1">
        <f t="array" ref="EG135">IF($F135="戦玉",MIN(($G135-EH:EH)^2+($H135-EI:EI)^2+($I135-EJ:EJ)^2)*EF$8+MIN((($H$2-$H135)+EK:EK)^2+(($I$2-$I135)+EL:EL)^2)*EF$10+1000*EF$18,"")</f>
        <v/>
      </c>
      <c r="EN135" t="str" cm="1">
        <f t="array" ref="EN135">IF($F135="弓玉",MIN(($G135-EO:EO)^2+($H135-EP:EP)^2+($I135-EQ:EQ)^2)*EM$8+MIN((($H$2-$H135)+ER:ER)^2+(($I$2-$I135)+ES:ES)^2)*EM$10+1000*EM$18,"")</f>
        <v/>
      </c>
      <c r="EU135" t="str" cm="1">
        <f t="array" ref="EU135">IF($F135="散玉",MIN(($G135-EV:EV)^2+($H135-EW:EW)^2+($I135-EX:EX)^2)*ET$8+MIN((($H$2-$H135)+EY:EY)^2+(($I$2-$I135)+EZ:EZ)^2)*ET$10+1000*ET$18,"")</f>
        <v/>
      </c>
      <c r="FB135" t="str" cm="1">
        <f t="array" ref="FB135">IF($F135="的玉",MIN(($G135-FC:FC)^2+($H135-FD:FD)^2+($I135-FE:FE)^2)*FA$8+MIN((($H$2-$H135)+FF:FF)^2+(($I$2-$I135)+FG:FG)^2)*FA$10+1000*FA$18,"")</f>
        <v/>
      </c>
      <c r="FI135" t="str" cm="1">
        <f t="array" ref="FI135">IF($F135="撃玉",MIN(($G135-FJ:FJ)^2+($H135-FK:FK)^2+($I135-FL:FL)^2)*FH$8+MIN((($H$2-$H135)+FM:FM)^2+(($I$2-$I135)+FN:FN)^2)*FH$10+1000*FH$18,"")</f>
        <v/>
      </c>
      <c r="FP135" t="str" cm="1">
        <f t="array" ref="FP135">IF($F135="槍玉",MIN(($G135-FQ:FQ)^2+($H135-FR:FR)^2+($I135-FS:FS)^2)*FO$8+MIN((($H$2-$H135)+FT:FT)^2+(($I$2-$I135)+FU:FU)^2)*FO$10+1000*FO$18,"")</f>
        <v/>
      </c>
      <c r="FW135" t="str" cm="1">
        <f t="array" ref="FW135">IF($F135="査玉",MIN(($G135-FX:FX)^2+($H135-FY:FY)^2+($I135-FZ:FZ)^2)*FV$8+MIN((($H$2-$H135)+GA:GA)^2+(($I$2-$I135)+GB:GB)^2)*FV$10+1000*FV$18,"")</f>
        <v/>
      </c>
      <c r="GD135" t="str" cm="1">
        <f t="array" ref="GD135">IF($F135="タゲ壁",MIN(($G135-GE:GE)^2+($H135-GF:GF)^2+($I135-GG:GG)^2)*GC$8+MIN((($H$2-$H135)+GH:GH)^2+(($I$2-$I135)+GI:GI)^2)*GC$10+1000*GC$18,"")</f>
        <v/>
      </c>
      <c r="GK135" t="str" cm="1">
        <f t="array" ref="GK135">IF($F135="迎玉",MIN(($G135-GL:GL)^2+($H135-GM:GM)^2+($I135-GN:GN)^2)*GJ$8+MIN((($H$2-$H135)+GO:GO)^2+(($I$2-$I135)+GP:GP)^2)*GJ$10+1000*GJ$18,"")</f>
        <v/>
      </c>
      <c r="GR135" t="str" cm="1">
        <f t="array" ref="GR135">IF($F135="紙壁",MIN(($G135-GS:GS)^2+($H135-GT:GT)^2+($I135-GU:GU)^2)*GQ$8+MIN((($H$2-$H135)+GV:GV)^2+(($I$2-$I135)+GW:GW)^2)*GQ$10+1000*GQ$18,"")</f>
        <v/>
      </c>
      <c r="GY135" t="str" cm="1">
        <f t="array" ref="GY135">IF($F135="聖玉",MIN(($G135-GZ:GZ)^2+($H135-HA:HA)^2+($I135-HB:HB)^2)*GX$8+MIN((($H$2-$H135)+HC:HC)^2+(($I$2-$I135)+HD:HD)^2)*GX$10+1000*GX$18,"")</f>
        <v/>
      </c>
      <c r="HF135" t="str" cm="1">
        <f t="array" ref="HF135">IF($F135="ターボ",MIN(($G135-HG:HG)^2+($H135-HH:HH)^2+($I135-HI:HI)^2)*HE$8+MIN((($H$2-$H135)+HJ:HJ)^2+(($I$2-$I135)+HK:HK)^2)*HE$10+10000,"")</f>
        <v/>
      </c>
      <c r="HM135" t="str" cm="1">
        <f t="array" ref="HM135">IF($F135="采玉",MIN(($G135-HN:HN)^2+($H135-HO:HO)^2+($I135-HP:HP)^2)*HL$8+MIN((($H$2-$H135)+HQ:HQ)^2+(($I$2-$I135)+HR:HR)^2)*HL$10+1000*HL$18,"")</f>
        <v/>
      </c>
      <c r="HT135" t="str" cm="1">
        <f t="array" ref="HT135">IF($F135="繕玉",MIN(($G135-HU:HU)^2+($H135-HV:HV)^2+($I135-HW:HW)^2)*HS$8+MIN((($H$2-$H135)+HX:HX)^2+(($I$2-$I135)+HY:HY)^2)*HS$10+1000*HS$18,"")</f>
        <v/>
      </c>
      <c r="IA135" t="str" cm="1">
        <f t="array" ref="IA135">IF($F135="贄玉",MIN(($G135-IB:IB)^2+($H135-IC:IC)^2+($I135-ID:ID)^2)*HZ$8+MIN((($H$2-$H135)+IE:IE)^2+(($I$2-$I135)+IF:IF)^2)*HZ$10+1000*HZ$18,"")</f>
        <v/>
      </c>
      <c r="IH135" t="str" cm="1">
        <f t="array" ref="IH135">IF($F135="弾玉",MIN(($G135-II:II)^2+($H135-IJ:IJ)^2+($I135-IK:IK)^2)*IG$8+MIN((($H$2-$H135)+IL:IL)^2+(($I$2-$I135)+IM:IM)^2)*IG$10+1000*IG$18,"")</f>
        <v/>
      </c>
      <c r="IO135" t="str" cm="1">
        <f t="array" ref="IO135">IF($F135="石壁",MIN(($G135-IP:IP)^2+($H135-IQ:IQ)^2+($I135-IR:IR)^2)*IN$8+MIN((($H$2-$H135)+IS:IS)^2+(($I$2-$I135)+IT:IT)^2)*IN$10+1000*IN$18,"")</f>
        <v/>
      </c>
    </row>
    <row r="136" spans="6:249" x14ac:dyDescent="0.55000000000000004">
      <c r="F136" s="1" t="b" cm="1">
        <f t="array" ref="F136">INDEX(N:N,ROW()*6-11)</f>
        <v>0</v>
      </c>
      <c r="G136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36" s="1">
        <f>ROUND((RIGHT((SUM(INDEX($N:$N,ROW()*6-10):INDEX($N:$N,ROW()*6-6))-16020),6)-RIGHT((SUM(INDEX($N:$N,ROW()*6-10):INDEX($N:$N,ROW()*6-6))-16020),3))/1000,3)</f>
        <v>-16.04</v>
      </c>
      <c r="I136" s="1">
        <f>ROUND((RIGHT((SUM(INDEX($N:$N,ROW()*6-10):INDEX($N:$N,ROW()*6-6))-16020),3)),3)</f>
        <v>20</v>
      </c>
      <c r="K136">
        <v>136</v>
      </c>
      <c r="L136">
        <f t="shared" si="5"/>
        <v>2</v>
      </c>
      <c r="M136" t="str">
        <f t="shared" si="4"/>
        <v>T</v>
      </c>
      <c r="N136">
        <f>IF(EXACT(M136,$A$1)=TRUE,0,IF(EXACT(M136,$A$2)=TRUE,1,IF(EXACT(M136,$A$3)=TRUE,2,IF(EXACT(M136,$A$4)=TRUE,3,IF(EXACT(M136,$A$5)=TRUE,4,IF(EXACT(M136,$A$6)=TRUE,5,IF(EXACT(M136,$A$7)=TRUE,6,IF(EXACT(M136,$A$8)=TRUE,7,IF(EXACT(M136,$A$9)=TRUE,8,IF(EXACT(M136,$A$10)=TRUE,9,IF(EXACT(M136,$A$11)=TRUE,10,IF(EXACT(M136,$A$12)=TRUE,11,IF(EXACT(M136,$A$13)=TRUE,12,IF(EXACT(M136,$A$14)=TRUE,13,IF(EXACT(M136,$A$15)=TRUE,14,IF(EXACT(M136,$A$16)=TRUE,15,IF(EXACT(M136,$A$17)=TRUE,16,IF(EXACT(M136,$A$18)=TRUE,17,IF(EXACT(M136,$A$19)=TRUE,18,IF(EXACT(M136,$A$20)=TRUE,19,IF(EXACT(M136,$A$21)=TRUE,20,IF(EXACT(M136,$A$22)=TRUE,21,IF(EXACT(M136,$A$23)=TRUE,22,IF(EXACT(M136,$A$24)=TRUE,23,IF(EXACT(M136,$A$25)=TRUE,24,IF(EXACT(M136,$A$26)=TRUE,25,IF(EXACT(M136,$A$27)=TRUE,26,IF(EXACT(M136,$A$28)=TRUE,27,IF(EXACT(M136,$A$29)=TRUE,28,IF(EXACT(M136,$A$30)=TRUE,29,IF(EXACT(M136,$A$31)=TRUE,30,IF(EXACT(M136,$A$32)=TRUE,31,IF(EXACT(M136,$A$33)=TRUE,32,IF(EXACT(M136,$A$34)=TRUE,33,IF(EXACT(M136,$A$35)=TRUE,34,IF(EXACT(M136,$A$36)=TRUE,35,IF(EXACT(M136,$A$37)=TRUE,36,IF(EXACT(M136,$A$38)=TRUE,37,IF(EXACT(M136,$A$39)=TRUE,38,IF(EXACT(M136,$A$40)=TRUE,39,IF(EXACT(M136,$A$41)=TRUE,40,IF(EXACT(M136,$A$42)=TRUE,41,IF(EXACT(M136,$A$43)=TRUE,42,IF(EXACT(M136,$A$44)=TRUE,43,IF(EXACT(M136,$A$45)=TRUE,44,IF(EXACT(M136,$A$46)=TRUE,45,IF(EXACT(M136,$A$47)=TRUE,46,IF(EXACT(M136,$A$48)=TRUE,47,IF(EXACT(M136,$A$49)=TRUE,48,IF(EXACT(M136,$A$50)=TRUE,49,IF(EXACT(M136,$A$51)=TRUE,50,IF(EXACT(M136,$A$52)=TRUE,51,IF(EXACT(M136,$A$53)=TRUE,52,IF(EXACT(M136,$A$54)=TRUE,53,IF(EXACT(M136,$A$55)=TRUE,54,IF(EXACT(M136,$A$56)=TRUE,55,IF(EXACT(M136,$A$57)=TRUE,56,IF(EXACT(M136,$A$58)=TRUE,57,IF(EXACT(M136,$A$59)=TRUE,58,IF(EXACT(M136,$A$60)=TRUE,59,IF(EXACT(M136,$A$61)=TRUE,60,IF(EXACT(M136,$A$62)=TRUE,61))))))))))))))))))))))))))))))))))))))))))))))))))))))))))))))*61^$L136</f>
        <v>204655</v>
      </c>
      <c r="Y136" t="str" cm="1">
        <f t="array" ref="Y136">IF($F136="砲玉",MIN(($G136-Z:Z)^2+($H136-AA:AA)^2+($I136-AB:AB)^2)*X$8+MIN((($H$2-$H136)+AC:AC)^2+(($I$2-$I136)+AD:AD)^2)*X$10+1000*X$18,"")</f>
        <v/>
      </c>
      <c r="AF136" t="str" cm="1">
        <f t="array" ref="AF136">IF($F136="薙玉",MIN(($G136-AG:AG)^2+($H136-AH:AH)^2+($I136-AI:AI)^2)*AE$8+MIN((($H$2-$H136)+AJ:AJ)^2+(($I$2-$I136)+AK:AK)^2)*AE$10+1000*AE$18,"")</f>
        <v/>
      </c>
      <c r="AM136" t="str" cm="1">
        <f t="array" ref="AM136">IF($F136="壁玉",MIN(($G136-AN:AN)^2+($H136-AO:AO)^2+($I136-AP:AP)^2)*AL$8+MIN((($H$2-$H136)+AQ:AQ)^2+(($I$2-$I136)+AR:AR)^2)*AL$10+1000*AL$18,"")</f>
        <v/>
      </c>
      <c r="AT136" t="str" cm="1">
        <f t="array" ref="AT136">IF($F136="弩玉",MIN(($G136-AU:AU)^2+($H136-AV:AV)^2+($I136-AW:AW)^2)*AS$8+MIN((($H$2-$H136)+AX:AX)^2+(($I$2-$I136)+AY:AY)^2)*AS$10+1000*AS$18,"")</f>
        <v/>
      </c>
      <c r="BA136" t="str" cm="1">
        <f t="array" ref="BA136">IF($F136="ジェット",MIN(($G136-BB:BB)^2+($H136-BC:BC)^2+($I136-BD:BD)^2)*AZ$8+MIN((($H$2-$H136)+BE:BE)^2+(($I$2-$I136)+BF:BF)^2)*AZ$10+1000*AZ$18,"")</f>
        <v/>
      </c>
      <c r="BH136" t="str" cm="1">
        <f t="array" ref="BH136">IF($F136="導玉",MIN(($G136-BI:BI)^2+($H136-BJ:BJ)^2+($I136-BK:BK)^2)*BG$8+MIN((($H$2-$H136)+BL:BL)^2+(($I$2-$I136)+BM:BM)^2)*BG$10+1000*BG$18,"")</f>
        <v/>
      </c>
      <c r="BO136" t="str" cm="1">
        <f t="array" ref="BO136">IF($F136="木壁",MIN(($G136-BP:BP)^2+($H136-BQ:BQ)^2+($I136-BR:BR)^2)*BN$8+MIN((($H$2-$H136)+BS:BS)^2+(($I$2-$I136)+BT:BT)^2)*BN$10+1000*BN$18,"")</f>
        <v/>
      </c>
      <c r="BV136" t="str" cm="1">
        <f t="array" ref="BV136">IF($F136="遠壁",MIN(($G136-BW:BW)^2+($H136-BX:BX)^2+($I136-BY:BY)^2)*BU$8+MIN((($H$2-$H136)+BZ:BZ)^2+(($I$2-$I136)+CA:CA)^2)*BU$10+1000*BU$18,"")</f>
        <v/>
      </c>
      <c r="CC136" t="str" cm="1">
        <f t="array" ref="CC136">IF($F136="魔玉",MIN(($G136-CD:CD)^2+($H136-CE:CE)^2+($I136-CF:CF)^2)*CB$8+MIN((($H$2-$H136)+CG:CG)^2+(($I$2-$I136)+CH:CH)^2)*CB$10+1000*CB$18,"")</f>
        <v/>
      </c>
      <c r="CJ136" t="str" cm="1">
        <f t="array" ref="CJ136">IF($F136="核玉",MIN(($G136-CK:CK)^2+($H136-CL:CL)^2+($I136-CM:CM)^2)*CI$8+MIN((($H$2-$H136)+CN:CN)^2+(($I$2-$I136)+CO:CO)^2)*CI$10+1000*CI$18,"")</f>
        <v/>
      </c>
      <c r="CQ136" t="str" cm="1">
        <f t="array" ref="CQ136">IF($F136="癒玉",MIN(($G136-CR:CR)^2+($H136-CS:CS)^2+($I136-CT:CT)^2)*CP$8+MIN((($H$2-$H136)+CU:CU)^2+(($I$2-$I136)+CV:CV)^2)*CP$10+1000*CP$18,"")</f>
        <v/>
      </c>
      <c r="CX136" t="str" cm="1">
        <f t="array" ref="CX136">IF($F136="盾玉",MIN(($G136-CY:CY)^2+($H136-CZ:CZ)^2+($I136-DA:DA)^2)*CW$8+MIN((($H$2-$H136)+DB:DB)^2+(($I$2-$I136)+DC:DC)^2)*CW$10+1000*CW$18,"")</f>
        <v/>
      </c>
      <c r="DE136" t="str" cm="1">
        <f t="array" ref="DE136">IF($F136="射玉",MIN(($G136-DF:DF)^2+($H136-DG:DG)^2+($I136-DH:DH)^2)*DD$8+MIN((($H$2-$H136)+DI:DI)^2+(($I$2-$I136)+DJ:DJ)^2)*DD$10+1000*DD$18,"")</f>
        <v/>
      </c>
      <c r="DL136" t="str" cm="1">
        <f t="array" ref="DL136">IF($F136="近壁",MIN(($G136-DM:DM)^2+($H136-DN:DN)^2+($I136-DO:DO)^2)*DK$8+MIN((($H$2-$H136)+DP:DP)^2+(($I$2-$I136)+DQ:DQ)^2)*DK$10+1000*DK$18,"")</f>
        <v/>
      </c>
      <c r="DS136" t="str" cm="1">
        <f t="array" ref="DS136">IF($F136="忍玉",MIN(($G136-DT:DT)^2+($H136-DU:DU)^2+($I136-DV:DV)^2)*DR$8+MIN((($H$2-$H136)+DW:DW)^2+(($I$2-$I136)+DX:DX)^2)*DR$10+1000*DR$18,"")</f>
        <v/>
      </c>
      <c r="DZ136" t="str" cm="1">
        <f t="array" ref="DZ136">IF($F136="界玉",MIN(($G136-EA:EA)^2+($H136-EB:EB)^2+($I136-EC:EC)^2)*DY$8+MIN((($H$2-$H136)+ED:ED)^2+(($I$2-$I136)+EE:EE)^2)*DY$10+1000*DY$18,"")</f>
        <v/>
      </c>
      <c r="EG136" t="str" cm="1">
        <f t="array" ref="EG136">IF($F136="戦玉",MIN(($G136-EH:EH)^2+($H136-EI:EI)^2+($I136-EJ:EJ)^2)*EF$8+MIN((($H$2-$H136)+EK:EK)^2+(($I$2-$I136)+EL:EL)^2)*EF$10+1000*EF$18,"")</f>
        <v/>
      </c>
      <c r="EN136" t="str" cm="1">
        <f t="array" ref="EN136">IF($F136="弓玉",MIN(($G136-EO:EO)^2+($H136-EP:EP)^2+($I136-EQ:EQ)^2)*EM$8+MIN((($H$2-$H136)+ER:ER)^2+(($I$2-$I136)+ES:ES)^2)*EM$10+1000*EM$18,"")</f>
        <v/>
      </c>
      <c r="EU136" t="str" cm="1">
        <f t="array" ref="EU136">IF($F136="散玉",MIN(($G136-EV:EV)^2+($H136-EW:EW)^2+($I136-EX:EX)^2)*ET$8+MIN((($H$2-$H136)+EY:EY)^2+(($I$2-$I136)+EZ:EZ)^2)*ET$10+1000*ET$18,"")</f>
        <v/>
      </c>
      <c r="FB136" t="str" cm="1">
        <f t="array" ref="FB136">IF($F136="的玉",MIN(($G136-FC:FC)^2+($H136-FD:FD)^2+($I136-FE:FE)^2)*FA$8+MIN((($H$2-$H136)+FF:FF)^2+(($I$2-$I136)+FG:FG)^2)*FA$10+1000*FA$18,"")</f>
        <v/>
      </c>
      <c r="FI136" t="str" cm="1">
        <f t="array" ref="FI136">IF($F136="撃玉",MIN(($G136-FJ:FJ)^2+($H136-FK:FK)^2+($I136-FL:FL)^2)*FH$8+MIN((($H$2-$H136)+FM:FM)^2+(($I$2-$I136)+FN:FN)^2)*FH$10+1000*FH$18,"")</f>
        <v/>
      </c>
      <c r="FP136" t="str" cm="1">
        <f t="array" ref="FP136">IF($F136="槍玉",MIN(($G136-FQ:FQ)^2+($H136-FR:FR)^2+($I136-FS:FS)^2)*FO$8+MIN((($H$2-$H136)+FT:FT)^2+(($I$2-$I136)+FU:FU)^2)*FO$10+1000*FO$18,"")</f>
        <v/>
      </c>
      <c r="FW136" t="str" cm="1">
        <f t="array" ref="FW136">IF($F136="査玉",MIN(($G136-FX:FX)^2+($H136-FY:FY)^2+($I136-FZ:FZ)^2)*FV$8+MIN((($H$2-$H136)+GA:GA)^2+(($I$2-$I136)+GB:GB)^2)*FV$10+1000*FV$18,"")</f>
        <v/>
      </c>
      <c r="GD136" t="str" cm="1">
        <f t="array" ref="GD136">IF($F136="タゲ壁",MIN(($G136-GE:GE)^2+($H136-GF:GF)^2+($I136-GG:GG)^2)*GC$8+MIN((($H$2-$H136)+GH:GH)^2+(($I$2-$I136)+GI:GI)^2)*GC$10+1000*GC$18,"")</f>
        <v/>
      </c>
      <c r="GK136" t="str" cm="1">
        <f t="array" ref="GK136">IF($F136="迎玉",MIN(($G136-GL:GL)^2+($H136-GM:GM)^2+($I136-GN:GN)^2)*GJ$8+MIN((($H$2-$H136)+GO:GO)^2+(($I$2-$I136)+GP:GP)^2)*GJ$10+1000*GJ$18,"")</f>
        <v/>
      </c>
      <c r="GR136" t="str" cm="1">
        <f t="array" ref="GR136">IF($F136="紙壁",MIN(($G136-GS:GS)^2+($H136-GT:GT)^2+($I136-GU:GU)^2)*GQ$8+MIN((($H$2-$H136)+GV:GV)^2+(($I$2-$I136)+GW:GW)^2)*GQ$10+1000*GQ$18,"")</f>
        <v/>
      </c>
      <c r="GY136" t="str" cm="1">
        <f t="array" ref="GY136">IF($F136="聖玉",MIN(($G136-GZ:GZ)^2+($H136-HA:HA)^2+($I136-HB:HB)^2)*GX$8+MIN((($H$2-$H136)+HC:HC)^2+(($I$2-$I136)+HD:HD)^2)*GX$10+1000*GX$18,"")</f>
        <v/>
      </c>
      <c r="HF136" t="str" cm="1">
        <f t="array" ref="HF136">IF($F136="ターボ",MIN(($G136-HG:HG)^2+($H136-HH:HH)^2+($I136-HI:HI)^2)*HE$8+MIN((($H$2-$H136)+HJ:HJ)^2+(($I$2-$I136)+HK:HK)^2)*HE$10+10000,"")</f>
        <v/>
      </c>
      <c r="HM136" t="str" cm="1">
        <f t="array" ref="HM136">IF($F136="采玉",MIN(($G136-HN:HN)^2+($H136-HO:HO)^2+($I136-HP:HP)^2)*HL$8+MIN((($H$2-$H136)+HQ:HQ)^2+(($I$2-$I136)+HR:HR)^2)*HL$10+1000*HL$18,"")</f>
        <v/>
      </c>
      <c r="HT136" t="str" cm="1">
        <f t="array" ref="HT136">IF($F136="繕玉",MIN(($G136-HU:HU)^2+($H136-HV:HV)^2+($I136-HW:HW)^2)*HS$8+MIN((($H$2-$H136)+HX:HX)^2+(($I$2-$I136)+HY:HY)^2)*HS$10+1000*HS$18,"")</f>
        <v/>
      </c>
      <c r="IA136" t="str" cm="1">
        <f t="array" ref="IA136">IF($F136="贄玉",MIN(($G136-IB:IB)^2+($H136-IC:IC)^2+($I136-ID:ID)^2)*HZ$8+MIN((($H$2-$H136)+IE:IE)^2+(($I$2-$I136)+IF:IF)^2)*HZ$10+1000*HZ$18,"")</f>
        <v/>
      </c>
      <c r="IH136" t="str" cm="1">
        <f t="array" ref="IH136">IF($F136="弾玉",MIN(($G136-II:II)^2+($H136-IJ:IJ)^2+($I136-IK:IK)^2)*IG$8+MIN((($H$2-$H136)+IL:IL)^2+(($I$2-$I136)+IM:IM)^2)*IG$10+1000*IG$18,"")</f>
        <v/>
      </c>
      <c r="IO136" t="str" cm="1">
        <f t="array" ref="IO136">IF($F136="石壁",MIN(($G136-IP:IP)^2+($H136-IQ:IQ)^2+($I136-IR:IR)^2)*IN$8+MIN((($H$2-$H136)+IS:IS)^2+(($I$2-$I136)+IT:IT)^2)*IN$10+1000*IN$18,"")</f>
        <v/>
      </c>
    </row>
    <row r="137" spans="6:249" x14ac:dyDescent="0.55000000000000004">
      <c r="F137" s="1" t="b" cm="1">
        <f t="array" ref="F137">INDEX(N:N,ROW()*6-11)</f>
        <v>0</v>
      </c>
      <c r="G137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37" s="1">
        <f>ROUND((RIGHT((SUM(INDEX($N:$N,ROW()*6-10):INDEX($N:$N,ROW()*6-6))-16020),6)-RIGHT((SUM(INDEX($N:$N,ROW()*6-10):INDEX($N:$N,ROW()*6-6))-16020),3))/1000,3)</f>
        <v>-16.04</v>
      </c>
      <c r="I137" s="1">
        <f>ROUND((RIGHT((SUM(INDEX($N:$N,ROW()*6-10):INDEX($N:$N,ROW()*6-6))-16020),3)),3)</f>
        <v>20</v>
      </c>
      <c r="K137">
        <v>137</v>
      </c>
      <c r="L137">
        <f t="shared" si="5"/>
        <v>1</v>
      </c>
      <c r="M137" t="str">
        <f t="shared" si="4"/>
        <v>C</v>
      </c>
      <c r="N137">
        <f>IF(EXACT(M137,$A$1)=TRUE,0,IF(EXACT(M137,$A$2)=TRUE,1,IF(EXACT(M137,$A$3)=TRUE,2,IF(EXACT(M137,$A$4)=TRUE,3,IF(EXACT(M137,$A$5)=TRUE,4,IF(EXACT(M137,$A$6)=TRUE,5,IF(EXACT(M137,$A$7)=TRUE,6,IF(EXACT(M137,$A$8)=TRUE,7,IF(EXACT(M137,$A$9)=TRUE,8,IF(EXACT(M137,$A$10)=TRUE,9,IF(EXACT(M137,$A$11)=TRUE,10,IF(EXACT(M137,$A$12)=TRUE,11,IF(EXACT(M137,$A$13)=TRUE,12,IF(EXACT(M137,$A$14)=TRUE,13,IF(EXACT(M137,$A$15)=TRUE,14,IF(EXACT(M137,$A$16)=TRUE,15,IF(EXACT(M137,$A$17)=TRUE,16,IF(EXACT(M137,$A$18)=TRUE,17,IF(EXACT(M137,$A$19)=TRUE,18,IF(EXACT(M137,$A$20)=TRUE,19,IF(EXACT(M137,$A$21)=TRUE,20,IF(EXACT(M137,$A$22)=TRUE,21,IF(EXACT(M137,$A$23)=TRUE,22,IF(EXACT(M137,$A$24)=TRUE,23,IF(EXACT(M137,$A$25)=TRUE,24,IF(EXACT(M137,$A$26)=TRUE,25,IF(EXACT(M137,$A$27)=TRUE,26,IF(EXACT(M137,$A$28)=TRUE,27,IF(EXACT(M137,$A$29)=TRUE,28,IF(EXACT(M137,$A$30)=TRUE,29,IF(EXACT(M137,$A$31)=TRUE,30,IF(EXACT(M137,$A$32)=TRUE,31,IF(EXACT(M137,$A$33)=TRUE,32,IF(EXACT(M137,$A$34)=TRUE,33,IF(EXACT(M137,$A$35)=TRUE,34,IF(EXACT(M137,$A$36)=TRUE,35,IF(EXACT(M137,$A$37)=TRUE,36,IF(EXACT(M137,$A$38)=TRUE,37,IF(EXACT(M137,$A$39)=TRUE,38,IF(EXACT(M137,$A$40)=TRUE,39,IF(EXACT(M137,$A$41)=TRUE,40,IF(EXACT(M137,$A$42)=TRUE,41,IF(EXACT(M137,$A$43)=TRUE,42,IF(EXACT(M137,$A$44)=TRUE,43,IF(EXACT(M137,$A$45)=TRUE,44,IF(EXACT(M137,$A$46)=TRUE,45,IF(EXACT(M137,$A$47)=TRUE,46,IF(EXACT(M137,$A$48)=TRUE,47,IF(EXACT(M137,$A$49)=TRUE,48,IF(EXACT(M137,$A$50)=TRUE,49,IF(EXACT(M137,$A$51)=TRUE,50,IF(EXACT(M137,$A$52)=TRUE,51,IF(EXACT(M137,$A$53)=TRUE,52,IF(EXACT(M137,$A$54)=TRUE,53,IF(EXACT(M137,$A$55)=TRUE,54,IF(EXACT(M137,$A$56)=TRUE,55,IF(EXACT(M137,$A$57)=TRUE,56,IF(EXACT(M137,$A$58)=TRUE,57,IF(EXACT(M137,$A$59)=TRUE,58,IF(EXACT(M137,$A$60)=TRUE,59,IF(EXACT(M137,$A$61)=TRUE,60,IF(EXACT(M137,$A$62)=TRUE,61))))))))))))))))))))))))))))))))))))))))))))))))))))))))))))))*61^$L137</f>
        <v>2318</v>
      </c>
      <c r="Y137" t="str" cm="1">
        <f t="array" ref="Y137">IF($F137="砲玉",MIN(($G137-Z:Z)^2+($H137-AA:AA)^2+($I137-AB:AB)^2)*X$8+MIN((($H$2-$H137)+AC:AC)^2+(($I$2-$I137)+AD:AD)^2)*X$10+1000*X$18,"")</f>
        <v/>
      </c>
      <c r="AF137" t="str" cm="1">
        <f t="array" ref="AF137">IF($F137="薙玉",MIN(($G137-AG:AG)^2+($H137-AH:AH)^2+($I137-AI:AI)^2)*AE$8+MIN((($H$2-$H137)+AJ:AJ)^2+(($I$2-$I137)+AK:AK)^2)*AE$10+1000*AE$18,"")</f>
        <v/>
      </c>
      <c r="AM137" t="str" cm="1">
        <f t="array" ref="AM137">IF($F137="壁玉",MIN(($G137-AN:AN)^2+($H137-AO:AO)^2+($I137-AP:AP)^2)*AL$8+MIN((($H$2-$H137)+AQ:AQ)^2+(($I$2-$I137)+AR:AR)^2)*AL$10+1000*AL$18,"")</f>
        <v/>
      </c>
      <c r="AT137" t="str" cm="1">
        <f t="array" ref="AT137">IF($F137="弩玉",MIN(($G137-AU:AU)^2+($H137-AV:AV)^2+($I137-AW:AW)^2)*AS$8+MIN((($H$2-$H137)+AX:AX)^2+(($I$2-$I137)+AY:AY)^2)*AS$10+1000*AS$18,"")</f>
        <v/>
      </c>
      <c r="BA137" t="str" cm="1">
        <f t="array" ref="BA137">IF($F137="ジェット",MIN(($G137-BB:BB)^2+($H137-BC:BC)^2+($I137-BD:BD)^2)*AZ$8+MIN((($H$2-$H137)+BE:BE)^2+(($I$2-$I137)+BF:BF)^2)*AZ$10+1000*AZ$18,"")</f>
        <v/>
      </c>
      <c r="BH137" t="str" cm="1">
        <f t="array" ref="BH137">IF($F137="導玉",MIN(($G137-BI:BI)^2+($H137-BJ:BJ)^2+($I137-BK:BK)^2)*BG$8+MIN((($H$2-$H137)+BL:BL)^2+(($I$2-$I137)+BM:BM)^2)*BG$10+1000*BG$18,"")</f>
        <v/>
      </c>
      <c r="BO137" t="str" cm="1">
        <f t="array" ref="BO137">IF($F137="木壁",MIN(($G137-BP:BP)^2+($H137-BQ:BQ)^2+($I137-BR:BR)^2)*BN$8+MIN((($H$2-$H137)+BS:BS)^2+(($I$2-$I137)+BT:BT)^2)*BN$10+1000*BN$18,"")</f>
        <v/>
      </c>
      <c r="BV137" t="str" cm="1">
        <f t="array" ref="BV137">IF($F137="遠壁",MIN(($G137-BW:BW)^2+($H137-BX:BX)^2+($I137-BY:BY)^2)*BU$8+MIN((($H$2-$H137)+BZ:BZ)^2+(($I$2-$I137)+CA:CA)^2)*BU$10+1000*BU$18,"")</f>
        <v/>
      </c>
      <c r="CC137" t="str" cm="1">
        <f t="array" ref="CC137">IF($F137="魔玉",MIN(($G137-CD:CD)^2+($H137-CE:CE)^2+($I137-CF:CF)^2)*CB$8+MIN((($H$2-$H137)+CG:CG)^2+(($I$2-$I137)+CH:CH)^2)*CB$10+1000*CB$18,"")</f>
        <v/>
      </c>
      <c r="CJ137" t="str" cm="1">
        <f t="array" ref="CJ137">IF($F137="核玉",MIN(($G137-CK:CK)^2+($H137-CL:CL)^2+($I137-CM:CM)^2)*CI$8+MIN((($H$2-$H137)+CN:CN)^2+(($I$2-$I137)+CO:CO)^2)*CI$10+1000*CI$18,"")</f>
        <v/>
      </c>
      <c r="CQ137" t="str" cm="1">
        <f t="array" ref="CQ137">IF($F137="癒玉",MIN(($G137-CR:CR)^2+($H137-CS:CS)^2+($I137-CT:CT)^2)*CP$8+MIN((($H$2-$H137)+CU:CU)^2+(($I$2-$I137)+CV:CV)^2)*CP$10+1000*CP$18,"")</f>
        <v/>
      </c>
      <c r="CX137" t="str" cm="1">
        <f t="array" ref="CX137">IF($F137="盾玉",MIN(($G137-CY:CY)^2+($H137-CZ:CZ)^2+($I137-DA:DA)^2)*CW$8+MIN((($H$2-$H137)+DB:DB)^2+(($I$2-$I137)+DC:DC)^2)*CW$10+1000*CW$18,"")</f>
        <v/>
      </c>
      <c r="DE137" t="str" cm="1">
        <f t="array" ref="DE137">IF($F137="射玉",MIN(($G137-DF:DF)^2+($H137-DG:DG)^2+($I137-DH:DH)^2)*DD$8+MIN((($H$2-$H137)+DI:DI)^2+(($I$2-$I137)+DJ:DJ)^2)*DD$10+1000*DD$18,"")</f>
        <v/>
      </c>
      <c r="DL137" t="str" cm="1">
        <f t="array" ref="DL137">IF($F137="近壁",MIN(($G137-DM:DM)^2+($H137-DN:DN)^2+($I137-DO:DO)^2)*DK$8+MIN((($H$2-$H137)+DP:DP)^2+(($I$2-$I137)+DQ:DQ)^2)*DK$10+1000*DK$18,"")</f>
        <v/>
      </c>
      <c r="DS137" t="str" cm="1">
        <f t="array" ref="DS137">IF($F137="忍玉",MIN(($G137-DT:DT)^2+($H137-DU:DU)^2+($I137-DV:DV)^2)*DR$8+MIN((($H$2-$H137)+DW:DW)^2+(($I$2-$I137)+DX:DX)^2)*DR$10+1000*DR$18,"")</f>
        <v/>
      </c>
      <c r="DZ137" t="str" cm="1">
        <f t="array" ref="DZ137">IF($F137="界玉",MIN(($G137-EA:EA)^2+($H137-EB:EB)^2+($I137-EC:EC)^2)*DY$8+MIN((($H$2-$H137)+ED:ED)^2+(($I$2-$I137)+EE:EE)^2)*DY$10+1000*DY$18,"")</f>
        <v/>
      </c>
      <c r="EG137" t="str" cm="1">
        <f t="array" ref="EG137">IF($F137="戦玉",MIN(($G137-EH:EH)^2+($H137-EI:EI)^2+($I137-EJ:EJ)^2)*EF$8+MIN((($H$2-$H137)+EK:EK)^2+(($I$2-$I137)+EL:EL)^2)*EF$10+1000*EF$18,"")</f>
        <v/>
      </c>
      <c r="EN137" t="str" cm="1">
        <f t="array" ref="EN137">IF($F137="弓玉",MIN(($G137-EO:EO)^2+($H137-EP:EP)^2+($I137-EQ:EQ)^2)*EM$8+MIN((($H$2-$H137)+ER:ER)^2+(($I$2-$I137)+ES:ES)^2)*EM$10+1000*EM$18,"")</f>
        <v/>
      </c>
      <c r="EU137" t="str" cm="1">
        <f t="array" ref="EU137">IF($F137="散玉",MIN(($G137-EV:EV)^2+($H137-EW:EW)^2+($I137-EX:EX)^2)*ET$8+MIN((($H$2-$H137)+EY:EY)^2+(($I$2-$I137)+EZ:EZ)^2)*ET$10+1000*ET$18,"")</f>
        <v/>
      </c>
      <c r="FB137" t="str" cm="1">
        <f t="array" ref="FB137">IF($F137="的玉",MIN(($G137-FC:FC)^2+($H137-FD:FD)^2+($I137-FE:FE)^2)*FA$8+MIN((($H$2-$H137)+FF:FF)^2+(($I$2-$I137)+FG:FG)^2)*FA$10+1000*FA$18,"")</f>
        <v/>
      </c>
      <c r="FI137" t="str" cm="1">
        <f t="array" ref="FI137">IF($F137="撃玉",MIN(($G137-FJ:FJ)^2+($H137-FK:FK)^2+($I137-FL:FL)^2)*FH$8+MIN((($H$2-$H137)+FM:FM)^2+(($I$2-$I137)+FN:FN)^2)*FH$10+1000*FH$18,"")</f>
        <v/>
      </c>
      <c r="FP137" t="str" cm="1">
        <f t="array" ref="FP137">IF($F137="槍玉",MIN(($G137-FQ:FQ)^2+($H137-FR:FR)^2+($I137-FS:FS)^2)*FO$8+MIN((($H$2-$H137)+FT:FT)^2+(($I$2-$I137)+FU:FU)^2)*FO$10+1000*FO$18,"")</f>
        <v/>
      </c>
      <c r="FW137" t="str" cm="1">
        <f t="array" ref="FW137">IF($F137="査玉",MIN(($G137-FX:FX)^2+($H137-FY:FY)^2+($I137-FZ:FZ)^2)*FV$8+MIN((($H$2-$H137)+GA:GA)^2+(($I$2-$I137)+GB:GB)^2)*FV$10+1000*FV$18,"")</f>
        <v/>
      </c>
      <c r="GD137" t="str" cm="1">
        <f t="array" ref="GD137">IF($F137="タゲ壁",MIN(($G137-GE:GE)^2+($H137-GF:GF)^2+($I137-GG:GG)^2)*GC$8+MIN((($H$2-$H137)+GH:GH)^2+(($I$2-$I137)+GI:GI)^2)*GC$10+1000*GC$18,"")</f>
        <v/>
      </c>
      <c r="GK137" t="str" cm="1">
        <f t="array" ref="GK137">IF($F137="迎玉",MIN(($G137-GL:GL)^2+($H137-GM:GM)^2+($I137-GN:GN)^2)*GJ$8+MIN((($H$2-$H137)+GO:GO)^2+(($I$2-$I137)+GP:GP)^2)*GJ$10+1000*GJ$18,"")</f>
        <v/>
      </c>
      <c r="GR137" t="str" cm="1">
        <f t="array" ref="GR137">IF($F137="紙壁",MIN(($G137-GS:GS)^2+($H137-GT:GT)^2+($I137-GU:GU)^2)*GQ$8+MIN((($H$2-$H137)+GV:GV)^2+(($I$2-$I137)+GW:GW)^2)*GQ$10+1000*GQ$18,"")</f>
        <v/>
      </c>
      <c r="GY137" t="str" cm="1">
        <f t="array" ref="GY137">IF($F137="聖玉",MIN(($G137-GZ:GZ)^2+($H137-HA:HA)^2+($I137-HB:HB)^2)*GX$8+MIN((($H$2-$H137)+HC:HC)^2+(($I$2-$I137)+HD:HD)^2)*GX$10+1000*GX$18,"")</f>
        <v/>
      </c>
      <c r="HF137" t="str" cm="1">
        <f t="array" ref="HF137">IF($F137="ターボ",MIN(($G137-HG:HG)^2+($H137-HH:HH)^2+($I137-HI:HI)^2)*HE$8+MIN((($H$2-$H137)+HJ:HJ)^2+(($I$2-$I137)+HK:HK)^2)*HE$10+10000,"")</f>
        <v/>
      </c>
      <c r="HM137" t="str" cm="1">
        <f t="array" ref="HM137">IF($F137="采玉",MIN(($G137-HN:HN)^2+($H137-HO:HO)^2+($I137-HP:HP)^2)*HL$8+MIN((($H$2-$H137)+HQ:HQ)^2+(($I$2-$I137)+HR:HR)^2)*HL$10+1000*HL$18,"")</f>
        <v/>
      </c>
      <c r="HT137" t="str" cm="1">
        <f t="array" ref="HT137">IF($F137="繕玉",MIN(($G137-HU:HU)^2+($H137-HV:HV)^2+($I137-HW:HW)^2)*HS$8+MIN((($H$2-$H137)+HX:HX)^2+(($I$2-$I137)+HY:HY)^2)*HS$10+1000*HS$18,"")</f>
        <v/>
      </c>
      <c r="IA137" t="str" cm="1">
        <f t="array" ref="IA137">IF($F137="贄玉",MIN(($G137-IB:IB)^2+($H137-IC:IC)^2+($I137-ID:ID)^2)*HZ$8+MIN((($H$2-$H137)+IE:IE)^2+(($I$2-$I137)+IF:IF)^2)*HZ$10+1000*HZ$18,"")</f>
        <v/>
      </c>
      <c r="IH137" t="str" cm="1">
        <f t="array" ref="IH137">IF($F137="弾玉",MIN(($G137-II:II)^2+($H137-IJ:IJ)^2+($I137-IK:IK)^2)*IG$8+MIN((($H$2-$H137)+IL:IL)^2+(($I$2-$I137)+IM:IM)^2)*IG$10+1000*IG$18,"")</f>
        <v/>
      </c>
      <c r="IO137" t="str" cm="1">
        <f t="array" ref="IO137">IF($F137="石壁",MIN(($G137-IP:IP)^2+($H137-IQ:IQ)^2+($I137-IR:IR)^2)*IN$8+MIN((($H$2-$H137)+IS:IS)^2+(($I$2-$I137)+IT:IT)^2)*IN$10+1000*IN$18,"")</f>
        <v/>
      </c>
    </row>
    <row r="138" spans="6:249" x14ac:dyDescent="0.55000000000000004">
      <c r="F138" s="1" t="b" cm="1">
        <f t="array" ref="F138">INDEX(N:N,ROW()*6-11)</f>
        <v>0</v>
      </c>
      <c r="G138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38" s="1">
        <f>ROUND((RIGHT((SUM(INDEX($N:$N,ROW()*6-10):INDEX($N:$N,ROW()*6-6))-16020),6)-RIGHT((SUM(INDEX($N:$N,ROW()*6-10):INDEX($N:$N,ROW()*6-6))-16020),3))/1000,3)</f>
        <v>-16.04</v>
      </c>
      <c r="I138" s="1">
        <f>ROUND((RIGHT((SUM(INDEX($N:$N,ROW()*6-10):INDEX($N:$N,ROW()*6-6))-16020),3)),3)</f>
        <v>20</v>
      </c>
      <c r="K138">
        <v>138</v>
      </c>
      <c r="L138">
        <f t="shared" si="5"/>
        <v>0</v>
      </c>
      <c r="M138" t="str">
        <f t="shared" si="4"/>
        <v>c</v>
      </c>
      <c r="N138">
        <f>IF(EXACT(M138,$A$1)=TRUE,0,IF(EXACT(M138,$A$2)=TRUE,1,IF(EXACT(M138,$A$3)=TRUE,2,IF(EXACT(M138,$A$4)=TRUE,3,IF(EXACT(M138,$A$5)=TRUE,4,IF(EXACT(M138,$A$6)=TRUE,5,IF(EXACT(M138,$A$7)=TRUE,6,IF(EXACT(M138,$A$8)=TRUE,7,IF(EXACT(M138,$A$9)=TRUE,8,IF(EXACT(M138,$A$10)=TRUE,9,IF(EXACT(M138,$A$11)=TRUE,10,IF(EXACT(M138,$A$12)=TRUE,11,IF(EXACT(M138,$A$13)=TRUE,12,IF(EXACT(M138,$A$14)=TRUE,13,IF(EXACT(M138,$A$15)=TRUE,14,IF(EXACT(M138,$A$16)=TRUE,15,IF(EXACT(M138,$A$17)=TRUE,16,IF(EXACT(M138,$A$18)=TRUE,17,IF(EXACT(M138,$A$19)=TRUE,18,IF(EXACT(M138,$A$20)=TRUE,19,IF(EXACT(M138,$A$21)=TRUE,20,IF(EXACT(M138,$A$22)=TRUE,21,IF(EXACT(M138,$A$23)=TRUE,22,IF(EXACT(M138,$A$24)=TRUE,23,IF(EXACT(M138,$A$25)=TRUE,24,IF(EXACT(M138,$A$26)=TRUE,25,IF(EXACT(M138,$A$27)=TRUE,26,IF(EXACT(M138,$A$28)=TRUE,27,IF(EXACT(M138,$A$29)=TRUE,28,IF(EXACT(M138,$A$30)=TRUE,29,IF(EXACT(M138,$A$31)=TRUE,30,IF(EXACT(M138,$A$32)=TRUE,31,IF(EXACT(M138,$A$33)=TRUE,32,IF(EXACT(M138,$A$34)=TRUE,33,IF(EXACT(M138,$A$35)=TRUE,34,IF(EXACT(M138,$A$36)=TRUE,35,IF(EXACT(M138,$A$37)=TRUE,36,IF(EXACT(M138,$A$38)=TRUE,37,IF(EXACT(M138,$A$39)=TRUE,38,IF(EXACT(M138,$A$40)=TRUE,39,IF(EXACT(M138,$A$41)=TRUE,40,IF(EXACT(M138,$A$42)=TRUE,41,IF(EXACT(M138,$A$43)=TRUE,42,IF(EXACT(M138,$A$44)=TRUE,43,IF(EXACT(M138,$A$45)=TRUE,44,IF(EXACT(M138,$A$46)=TRUE,45,IF(EXACT(M138,$A$47)=TRUE,46,IF(EXACT(M138,$A$48)=TRUE,47,IF(EXACT(M138,$A$49)=TRUE,48,IF(EXACT(M138,$A$50)=TRUE,49,IF(EXACT(M138,$A$51)=TRUE,50,IF(EXACT(M138,$A$52)=TRUE,51,IF(EXACT(M138,$A$53)=TRUE,52,IF(EXACT(M138,$A$54)=TRUE,53,IF(EXACT(M138,$A$55)=TRUE,54,IF(EXACT(M138,$A$56)=TRUE,55,IF(EXACT(M138,$A$57)=TRUE,56,IF(EXACT(M138,$A$58)=TRUE,57,IF(EXACT(M138,$A$59)=TRUE,58,IF(EXACT(M138,$A$60)=TRUE,59,IF(EXACT(M138,$A$61)=TRUE,60,IF(EXACT(M138,$A$62)=TRUE,61))))))))))))))))))))))))))))))))))))))))))))))))))))))))))))))*61^$L138</f>
        <v>12</v>
      </c>
      <c r="Y138" t="str" cm="1">
        <f t="array" ref="Y138">IF($F138="砲玉",MIN(($G138-Z:Z)^2+($H138-AA:AA)^2+($I138-AB:AB)^2)*X$8+MIN((($H$2-$H138)+AC:AC)^2+(($I$2-$I138)+AD:AD)^2)*X$10+1000*X$18,"")</f>
        <v/>
      </c>
      <c r="AF138" t="str" cm="1">
        <f t="array" ref="AF138">IF($F138="薙玉",MIN(($G138-AG:AG)^2+($H138-AH:AH)^2+($I138-AI:AI)^2)*AE$8+MIN((($H$2-$H138)+AJ:AJ)^2+(($I$2-$I138)+AK:AK)^2)*AE$10+1000*AE$18,"")</f>
        <v/>
      </c>
      <c r="AM138" t="str" cm="1">
        <f t="array" ref="AM138">IF($F138="壁玉",MIN(($G138-AN:AN)^2+($H138-AO:AO)^2+($I138-AP:AP)^2)*AL$8+MIN((($H$2-$H138)+AQ:AQ)^2+(($I$2-$I138)+AR:AR)^2)*AL$10+1000*AL$18,"")</f>
        <v/>
      </c>
      <c r="AT138" t="str" cm="1">
        <f t="array" ref="AT138">IF($F138="弩玉",MIN(($G138-AU:AU)^2+($H138-AV:AV)^2+($I138-AW:AW)^2)*AS$8+MIN((($H$2-$H138)+AX:AX)^2+(($I$2-$I138)+AY:AY)^2)*AS$10+1000*AS$18,"")</f>
        <v/>
      </c>
      <c r="BA138" t="str" cm="1">
        <f t="array" ref="BA138">IF($F138="ジェット",MIN(($G138-BB:BB)^2+($H138-BC:BC)^2+($I138-BD:BD)^2)*AZ$8+MIN((($H$2-$H138)+BE:BE)^2+(($I$2-$I138)+BF:BF)^2)*AZ$10+1000*AZ$18,"")</f>
        <v/>
      </c>
      <c r="BH138" t="str" cm="1">
        <f t="array" ref="BH138">IF($F138="導玉",MIN(($G138-BI:BI)^2+($H138-BJ:BJ)^2+($I138-BK:BK)^2)*BG$8+MIN((($H$2-$H138)+BL:BL)^2+(($I$2-$I138)+BM:BM)^2)*BG$10+1000*BG$18,"")</f>
        <v/>
      </c>
      <c r="BO138" t="str" cm="1">
        <f t="array" ref="BO138">IF($F138="木壁",MIN(($G138-BP:BP)^2+($H138-BQ:BQ)^2+($I138-BR:BR)^2)*BN$8+MIN((($H$2-$H138)+BS:BS)^2+(($I$2-$I138)+BT:BT)^2)*BN$10+1000*BN$18,"")</f>
        <v/>
      </c>
      <c r="BV138" t="str" cm="1">
        <f t="array" ref="BV138">IF($F138="遠壁",MIN(($G138-BW:BW)^2+($H138-BX:BX)^2+($I138-BY:BY)^2)*BU$8+MIN((($H$2-$H138)+BZ:BZ)^2+(($I$2-$I138)+CA:CA)^2)*BU$10+1000*BU$18,"")</f>
        <v/>
      </c>
      <c r="CC138" t="str" cm="1">
        <f t="array" ref="CC138">IF($F138="魔玉",MIN(($G138-CD:CD)^2+($H138-CE:CE)^2+($I138-CF:CF)^2)*CB$8+MIN((($H$2-$H138)+CG:CG)^2+(($I$2-$I138)+CH:CH)^2)*CB$10+1000*CB$18,"")</f>
        <v/>
      </c>
      <c r="CJ138" t="str" cm="1">
        <f t="array" ref="CJ138">IF($F138="核玉",MIN(($G138-CK:CK)^2+($H138-CL:CL)^2+($I138-CM:CM)^2)*CI$8+MIN((($H$2-$H138)+CN:CN)^2+(($I$2-$I138)+CO:CO)^2)*CI$10+1000*CI$18,"")</f>
        <v/>
      </c>
      <c r="CQ138" t="str" cm="1">
        <f t="array" ref="CQ138">IF($F138="癒玉",MIN(($G138-CR:CR)^2+($H138-CS:CS)^2+($I138-CT:CT)^2)*CP$8+MIN((($H$2-$H138)+CU:CU)^2+(($I$2-$I138)+CV:CV)^2)*CP$10+1000*CP$18,"")</f>
        <v/>
      </c>
      <c r="CX138" t="str" cm="1">
        <f t="array" ref="CX138">IF($F138="盾玉",MIN(($G138-CY:CY)^2+($H138-CZ:CZ)^2+($I138-DA:DA)^2)*CW$8+MIN((($H$2-$H138)+DB:DB)^2+(($I$2-$I138)+DC:DC)^2)*CW$10+1000*CW$18,"")</f>
        <v/>
      </c>
      <c r="DE138" t="str" cm="1">
        <f t="array" ref="DE138">IF($F138="射玉",MIN(($G138-DF:DF)^2+($H138-DG:DG)^2+($I138-DH:DH)^2)*DD$8+MIN((($H$2-$H138)+DI:DI)^2+(($I$2-$I138)+DJ:DJ)^2)*DD$10+1000*DD$18,"")</f>
        <v/>
      </c>
      <c r="DL138" t="str" cm="1">
        <f t="array" ref="DL138">IF($F138="近壁",MIN(($G138-DM:DM)^2+($H138-DN:DN)^2+($I138-DO:DO)^2)*DK$8+MIN((($H$2-$H138)+DP:DP)^2+(($I$2-$I138)+DQ:DQ)^2)*DK$10+1000*DK$18,"")</f>
        <v/>
      </c>
      <c r="DS138" t="str" cm="1">
        <f t="array" ref="DS138">IF($F138="忍玉",MIN(($G138-DT:DT)^2+($H138-DU:DU)^2+($I138-DV:DV)^2)*DR$8+MIN((($H$2-$H138)+DW:DW)^2+(($I$2-$I138)+DX:DX)^2)*DR$10+1000*DR$18,"")</f>
        <v/>
      </c>
      <c r="DZ138" t="str" cm="1">
        <f t="array" ref="DZ138">IF($F138="界玉",MIN(($G138-EA:EA)^2+($H138-EB:EB)^2+($I138-EC:EC)^2)*DY$8+MIN((($H$2-$H138)+ED:ED)^2+(($I$2-$I138)+EE:EE)^2)*DY$10+1000*DY$18,"")</f>
        <v/>
      </c>
      <c r="EG138" t="str" cm="1">
        <f t="array" ref="EG138">IF($F138="戦玉",MIN(($G138-EH:EH)^2+($H138-EI:EI)^2+($I138-EJ:EJ)^2)*EF$8+MIN((($H$2-$H138)+EK:EK)^2+(($I$2-$I138)+EL:EL)^2)*EF$10+1000*EF$18,"")</f>
        <v/>
      </c>
      <c r="EN138" t="str" cm="1">
        <f t="array" ref="EN138">IF($F138="弓玉",MIN(($G138-EO:EO)^2+($H138-EP:EP)^2+($I138-EQ:EQ)^2)*EM$8+MIN((($H$2-$H138)+ER:ER)^2+(($I$2-$I138)+ES:ES)^2)*EM$10+1000*EM$18,"")</f>
        <v/>
      </c>
      <c r="EU138" t="str" cm="1">
        <f t="array" ref="EU138">IF($F138="散玉",MIN(($G138-EV:EV)^2+($H138-EW:EW)^2+($I138-EX:EX)^2)*ET$8+MIN((($H$2-$H138)+EY:EY)^2+(($I$2-$I138)+EZ:EZ)^2)*ET$10+1000*ET$18,"")</f>
        <v/>
      </c>
      <c r="FB138" t="str" cm="1">
        <f t="array" ref="FB138">IF($F138="的玉",MIN(($G138-FC:FC)^2+($H138-FD:FD)^2+($I138-FE:FE)^2)*FA$8+MIN((($H$2-$H138)+FF:FF)^2+(($I$2-$I138)+FG:FG)^2)*FA$10+1000*FA$18,"")</f>
        <v/>
      </c>
      <c r="FI138" t="str" cm="1">
        <f t="array" ref="FI138">IF($F138="撃玉",MIN(($G138-FJ:FJ)^2+($H138-FK:FK)^2+($I138-FL:FL)^2)*FH$8+MIN((($H$2-$H138)+FM:FM)^2+(($I$2-$I138)+FN:FN)^2)*FH$10+1000*FH$18,"")</f>
        <v/>
      </c>
      <c r="FP138" t="str" cm="1">
        <f t="array" ref="FP138">IF($F138="槍玉",MIN(($G138-FQ:FQ)^2+($H138-FR:FR)^2+($I138-FS:FS)^2)*FO$8+MIN((($H$2-$H138)+FT:FT)^2+(($I$2-$I138)+FU:FU)^2)*FO$10+1000*FO$18,"")</f>
        <v/>
      </c>
      <c r="FW138" t="str" cm="1">
        <f t="array" ref="FW138">IF($F138="査玉",MIN(($G138-FX:FX)^2+($H138-FY:FY)^2+($I138-FZ:FZ)^2)*FV$8+MIN((($H$2-$H138)+GA:GA)^2+(($I$2-$I138)+GB:GB)^2)*FV$10+1000*FV$18,"")</f>
        <v/>
      </c>
      <c r="GD138" t="str" cm="1">
        <f t="array" ref="GD138">IF($F138="タゲ壁",MIN(($G138-GE:GE)^2+($H138-GF:GF)^2+($I138-GG:GG)^2)*GC$8+MIN((($H$2-$H138)+GH:GH)^2+(($I$2-$I138)+GI:GI)^2)*GC$10+1000*GC$18,"")</f>
        <v/>
      </c>
      <c r="GK138" t="str" cm="1">
        <f t="array" ref="GK138">IF($F138="迎玉",MIN(($G138-GL:GL)^2+($H138-GM:GM)^2+($I138-GN:GN)^2)*GJ$8+MIN((($H$2-$H138)+GO:GO)^2+(($I$2-$I138)+GP:GP)^2)*GJ$10+1000*GJ$18,"")</f>
        <v/>
      </c>
      <c r="GR138" t="str" cm="1">
        <f t="array" ref="GR138">IF($F138="紙壁",MIN(($G138-GS:GS)^2+($H138-GT:GT)^2+($I138-GU:GU)^2)*GQ$8+MIN((($H$2-$H138)+GV:GV)^2+(($I$2-$I138)+GW:GW)^2)*GQ$10+1000*GQ$18,"")</f>
        <v/>
      </c>
      <c r="GY138" t="str" cm="1">
        <f t="array" ref="GY138">IF($F138="聖玉",MIN(($G138-GZ:GZ)^2+($H138-HA:HA)^2+($I138-HB:HB)^2)*GX$8+MIN((($H$2-$H138)+HC:HC)^2+(($I$2-$I138)+HD:HD)^2)*GX$10+1000*GX$18,"")</f>
        <v/>
      </c>
      <c r="HF138" t="str" cm="1">
        <f t="array" ref="HF138">IF($F138="ターボ",MIN(($G138-HG:HG)^2+($H138-HH:HH)^2+($I138-HI:HI)^2)*HE$8+MIN((($H$2-$H138)+HJ:HJ)^2+(($I$2-$I138)+HK:HK)^2)*HE$10+10000,"")</f>
        <v/>
      </c>
      <c r="HM138" t="str" cm="1">
        <f t="array" ref="HM138">IF($F138="采玉",MIN(($G138-HN:HN)^2+($H138-HO:HO)^2+($I138-HP:HP)^2)*HL$8+MIN((($H$2-$H138)+HQ:HQ)^2+(($I$2-$I138)+HR:HR)^2)*HL$10+1000*HL$18,"")</f>
        <v/>
      </c>
      <c r="HT138" t="str" cm="1">
        <f t="array" ref="HT138">IF($F138="繕玉",MIN(($G138-HU:HU)^2+($H138-HV:HV)^2+($I138-HW:HW)^2)*HS$8+MIN((($H$2-$H138)+HX:HX)^2+(($I$2-$I138)+HY:HY)^2)*HS$10+1000*HS$18,"")</f>
        <v/>
      </c>
      <c r="IA138" t="str" cm="1">
        <f t="array" ref="IA138">IF($F138="贄玉",MIN(($G138-IB:IB)^2+($H138-IC:IC)^2+($I138-ID:ID)^2)*HZ$8+MIN((($H$2-$H138)+IE:IE)^2+(($I$2-$I138)+IF:IF)^2)*HZ$10+1000*HZ$18,"")</f>
        <v/>
      </c>
      <c r="IH138" t="str" cm="1">
        <f t="array" ref="IH138">IF($F138="弾玉",MIN(($G138-II:II)^2+($H138-IJ:IJ)^2+($I138-IK:IK)^2)*IG$8+MIN((($H$2-$H138)+IL:IL)^2+(($I$2-$I138)+IM:IM)^2)*IG$10+1000*IG$18,"")</f>
        <v/>
      </c>
      <c r="IO138" t="str" cm="1">
        <f t="array" ref="IO138">IF($F138="石壁",MIN(($G138-IP:IP)^2+($H138-IQ:IQ)^2+($I138-IR:IR)^2)*IN$8+MIN((($H$2-$H138)+IS:IS)^2+(($I$2-$I138)+IT:IT)^2)*IN$10+1000*IN$18,"")</f>
        <v/>
      </c>
    </row>
    <row r="139" spans="6:249" x14ac:dyDescent="0.55000000000000004">
      <c r="F139" s="1" t="b" cm="1">
        <f t="array" ref="F139">INDEX(N:N,ROW()*6-11)</f>
        <v>0</v>
      </c>
      <c r="G139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39" s="1">
        <f>ROUND((RIGHT((SUM(INDEX($N:$N,ROW()*6-10):INDEX($N:$N,ROW()*6-6))-16020),6)-RIGHT((SUM(INDEX($N:$N,ROW()*6-10):INDEX($N:$N,ROW()*6-6))-16020),3))/1000,3)</f>
        <v>-16.04</v>
      </c>
      <c r="I139" s="1">
        <f>ROUND((RIGHT((SUM(INDEX($N:$N,ROW()*6-10):INDEX($N:$N,ROW()*6-6))-16020),3)),3)</f>
        <v>20</v>
      </c>
      <c r="K139">
        <v>139</v>
      </c>
      <c r="L139">
        <f t="shared" si="5"/>
        <v>5</v>
      </c>
      <c r="M139" t="str">
        <f t="shared" si="4"/>
        <v>a</v>
      </c>
      <c r="N139" t="str">
        <f>IF(EXACT(M139,$A$1)=TRUE,"コア",IF(EXACT(M139,$A$2)=TRUE,"弓玉",IF(EXACT(M139,$A$3)=TRUE,"銃玉",IF(EXACT(M139,$A$4)=TRUE,"剣玉",IF(EXACT(M139,$A$5)=TRUE,"盾玉",IF(EXACT(M139,$A$6)=TRUE,"爆玉",IF(EXACT(M139,$A$7)=TRUE,"魔玉",IF(EXACT(M139,$A$8)=TRUE,"弩玉",IF(EXACT(M139,$A$9)=TRUE,"槍玉",IF(EXACT(M139,$A$10)=TRUE,"砲玉",IF(EXACT(M139,$A$11)=TRUE,"薙玉",IF(EXACT(M139,$A$12)=TRUE,"跳玉",IF(EXACT(M139,$A$13)=TRUE,"裂玉",IF(EXACT(M139,$A$14)=TRUE,"散玉",IF(EXACT(M139,$A$15)=TRUE,"狙玉",IF(EXACT(M139,$A$16)=TRUE,"浮玉",IF(EXACT(M139,$A$17)=TRUE,"導玉",IF(EXACT(M139,$A$18)=TRUE,"繕玉",IF(EXACT(M139,$A$19)=TRUE,"癒玉",IF(EXACT(M139,$A$20)=TRUE,"壁玉",IF(EXACT(M139,$A$21)=TRUE,"飛玉",IF(EXACT(M139,$A$22)=TRUE,"戦玉",IF(EXACT(M139,$A$23)=TRUE,"機玉",IF(EXACT(M139,$A$24)=TRUE,"変玉",IF(EXACT(M139,$A$25)=TRUE,"界玉",IF(EXACT(M139,$A$26)=TRUE,"木壁",IF(EXACT(M139,$A$27)=TRUE,"石壁",IF(EXACT(M139,$A$28)=TRUE,"紙壁",IF(EXACT(M139,$A$29)=TRUE,"鉄壁",IF(EXACT(M139,$A$30)=TRUE,"ジェット",IF(EXACT(M139,$A$31)=TRUE,"ターボ",IF(EXACT(M139,$A$32)=TRUE,"骨玉",IF(EXACT(M139,$A$33)=TRUE,"撃玉",IF(EXACT(M139,$A$34)=TRUE,"弾玉",IF(EXACT(M139,$A$35)=TRUE,"聖玉",IF(EXACT(M139,$A$36)=TRUE,"忍玉",IF(EXACT(M139,$A$37)=TRUE,"障玉",IF(EXACT(M139,$A$38)=TRUE,"花玉",IF(EXACT(M139,$A$39)=TRUE,"反玉",IF(EXACT(M139,$A$40)=TRUE,"押玉",IF(EXACT(M139,$A$41)=TRUE,"迎玉",IF(EXACT(M139,$A$42)=TRUE,"贄玉",IF(EXACT(M139,$A$43)=TRUE,"的玉",IF(EXACT(M139,$A$44)=TRUE,"墜玉",IF(EXACT(M139,$A$45)=TRUE,"箱玉",IF(EXACT(M139,$A$46)=TRUE,"闇玉",IF(EXACT(M139,$A$47)=TRUE,"旋玉",IF(EXACT(M139,$A$48)=TRUE,"采玉",IF(EXACT(M139,$A$49)=TRUE,"騎玉",IF(EXACT(M139,$A$50)=TRUE,"核玉",IF(EXACT(M139,$A$51)=TRUE,"射玉",IF(EXACT(M139,$A$52)=TRUE,"星玉",IF(EXACT(M139,$A$53)=TRUE,"梱玉",IF(EXACT(M139,$A$54)=TRUE,"貫玉",IF(EXACT(M139,$A$55)=TRUE,"査玉",IF(EXACT(M139,$A$56)=TRUE,"近壁",IF(EXACT(M139,$A$57)=TRUE,"遠壁",IF(EXACT(M139,$A$58)=TRUE,"広壁",IF(EXACT(M139,$A$59)=TRUE,"狭壁",IF(EXACT(M139,$A$60)=TRUE,"タゲ壁",IF(EXACT(M139,$A$61)=TRUE,"エレ壁")))))))))))))))))))))))))))))))))))))))))))))))))))))))))))))</f>
        <v>薙玉</v>
      </c>
      <c r="Y139" t="str" cm="1">
        <f t="array" ref="Y139">IF($F139="砲玉",MIN(($G139-Z:Z)^2+($H139-AA:AA)^2+($I139-AB:AB)^2)*X$8+MIN((($H$2-$H139)+AC:AC)^2+(($I$2-$I139)+AD:AD)^2)*X$10+1000*X$18,"")</f>
        <v/>
      </c>
      <c r="AF139" t="str" cm="1">
        <f t="array" ref="AF139">IF($F139="薙玉",MIN(($G139-AG:AG)^2+($H139-AH:AH)^2+($I139-AI:AI)^2)*AE$8+MIN((($H$2-$H139)+AJ:AJ)^2+(($I$2-$I139)+AK:AK)^2)*AE$10+1000*AE$18,"")</f>
        <v/>
      </c>
      <c r="AM139" t="str" cm="1">
        <f t="array" ref="AM139">IF($F139="壁玉",MIN(($G139-AN:AN)^2+($H139-AO:AO)^2+($I139-AP:AP)^2)*AL$8+MIN((($H$2-$H139)+AQ:AQ)^2+(($I$2-$I139)+AR:AR)^2)*AL$10+1000*AL$18,"")</f>
        <v/>
      </c>
      <c r="AT139" t="str" cm="1">
        <f t="array" ref="AT139">IF($F139="弩玉",MIN(($G139-AU:AU)^2+($H139-AV:AV)^2+($I139-AW:AW)^2)*AS$8+MIN((($H$2-$H139)+AX:AX)^2+(($I$2-$I139)+AY:AY)^2)*AS$10+1000*AS$18,"")</f>
        <v/>
      </c>
      <c r="BA139" t="str" cm="1">
        <f t="array" ref="BA139">IF($F139="ジェット",MIN(($G139-BB:BB)^2+($H139-BC:BC)^2+($I139-BD:BD)^2)*AZ$8+MIN((($H$2-$H139)+BE:BE)^2+(($I$2-$I139)+BF:BF)^2)*AZ$10+1000*AZ$18,"")</f>
        <v/>
      </c>
      <c r="BH139" t="str" cm="1">
        <f t="array" ref="BH139">IF($F139="導玉",MIN(($G139-BI:BI)^2+($H139-BJ:BJ)^2+($I139-BK:BK)^2)*BG$8+MIN((($H$2-$H139)+BL:BL)^2+(($I$2-$I139)+BM:BM)^2)*BG$10+1000*BG$18,"")</f>
        <v/>
      </c>
      <c r="BO139" t="str" cm="1">
        <f t="array" ref="BO139">IF($F139="木壁",MIN(($G139-BP:BP)^2+($H139-BQ:BQ)^2+($I139-BR:BR)^2)*BN$8+MIN((($H$2-$H139)+BS:BS)^2+(($I$2-$I139)+BT:BT)^2)*BN$10+1000*BN$18,"")</f>
        <v/>
      </c>
      <c r="BV139" t="str" cm="1">
        <f t="array" ref="BV139">IF($F139="遠壁",MIN(($G139-BW:BW)^2+($H139-BX:BX)^2+($I139-BY:BY)^2)*BU$8+MIN((($H$2-$H139)+BZ:BZ)^2+(($I$2-$I139)+CA:CA)^2)*BU$10+1000*BU$18,"")</f>
        <v/>
      </c>
      <c r="CC139" t="str" cm="1">
        <f t="array" ref="CC139">IF($F139="魔玉",MIN(($G139-CD:CD)^2+($H139-CE:CE)^2+($I139-CF:CF)^2)*CB$8+MIN((($H$2-$H139)+CG:CG)^2+(($I$2-$I139)+CH:CH)^2)*CB$10+1000*CB$18,"")</f>
        <v/>
      </c>
      <c r="CJ139" t="str" cm="1">
        <f t="array" ref="CJ139">IF($F139="核玉",MIN(($G139-CK:CK)^2+($H139-CL:CL)^2+($I139-CM:CM)^2)*CI$8+MIN((($H$2-$H139)+CN:CN)^2+(($I$2-$I139)+CO:CO)^2)*CI$10+1000*CI$18,"")</f>
        <v/>
      </c>
      <c r="CQ139" t="str" cm="1">
        <f t="array" ref="CQ139">IF($F139="癒玉",MIN(($G139-CR:CR)^2+($H139-CS:CS)^2+($I139-CT:CT)^2)*CP$8+MIN((($H$2-$H139)+CU:CU)^2+(($I$2-$I139)+CV:CV)^2)*CP$10+1000*CP$18,"")</f>
        <v/>
      </c>
      <c r="CX139" t="str" cm="1">
        <f t="array" ref="CX139">IF($F139="盾玉",MIN(($G139-CY:CY)^2+($H139-CZ:CZ)^2+($I139-DA:DA)^2)*CW$8+MIN((($H$2-$H139)+DB:DB)^2+(($I$2-$I139)+DC:DC)^2)*CW$10+1000*CW$18,"")</f>
        <v/>
      </c>
      <c r="DE139" t="str" cm="1">
        <f t="array" ref="DE139">IF($F139="射玉",MIN(($G139-DF:DF)^2+($H139-DG:DG)^2+($I139-DH:DH)^2)*DD$8+MIN((($H$2-$H139)+DI:DI)^2+(($I$2-$I139)+DJ:DJ)^2)*DD$10+1000*DD$18,"")</f>
        <v/>
      </c>
      <c r="DL139" t="str" cm="1">
        <f t="array" ref="DL139">IF($F139="近壁",MIN(($G139-DM:DM)^2+($H139-DN:DN)^2+($I139-DO:DO)^2)*DK$8+MIN((($H$2-$H139)+DP:DP)^2+(($I$2-$I139)+DQ:DQ)^2)*DK$10+1000*DK$18,"")</f>
        <v/>
      </c>
      <c r="DS139" t="str" cm="1">
        <f t="array" ref="DS139">IF($F139="忍玉",MIN(($G139-DT:DT)^2+($H139-DU:DU)^2+($I139-DV:DV)^2)*DR$8+MIN((($H$2-$H139)+DW:DW)^2+(($I$2-$I139)+DX:DX)^2)*DR$10+1000*DR$18,"")</f>
        <v/>
      </c>
      <c r="DZ139" t="str" cm="1">
        <f t="array" ref="DZ139">IF($F139="界玉",MIN(($G139-EA:EA)^2+($H139-EB:EB)^2+($I139-EC:EC)^2)*DY$8+MIN((($H$2-$H139)+ED:ED)^2+(($I$2-$I139)+EE:EE)^2)*DY$10+1000*DY$18,"")</f>
        <v/>
      </c>
      <c r="EG139" t="str" cm="1">
        <f t="array" ref="EG139">IF($F139="戦玉",MIN(($G139-EH:EH)^2+($H139-EI:EI)^2+($I139-EJ:EJ)^2)*EF$8+MIN((($H$2-$H139)+EK:EK)^2+(($I$2-$I139)+EL:EL)^2)*EF$10+1000*EF$18,"")</f>
        <v/>
      </c>
      <c r="EN139" t="str" cm="1">
        <f t="array" ref="EN139">IF($F139="弓玉",MIN(($G139-EO:EO)^2+($H139-EP:EP)^2+($I139-EQ:EQ)^2)*EM$8+MIN((($H$2-$H139)+ER:ER)^2+(($I$2-$I139)+ES:ES)^2)*EM$10+1000*EM$18,"")</f>
        <v/>
      </c>
      <c r="EU139" t="str" cm="1">
        <f t="array" ref="EU139">IF($F139="散玉",MIN(($G139-EV:EV)^2+($H139-EW:EW)^2+($I139-EX:EX)^2)*ET$8+MIN((($H$2-$H139)+EY:EY)^2+(($I$2-$I139)+EZ:EZ)^2)*ET$10+1000*ET$18,"")</f>
        <v/>
      </c>
      <c r="FB139" t="str" cm="1">
        <f t="array" ref="FB139">IF($F139="的玉",MIN(($G139-FC:FC)^2+($H139-FD:FD)^2+($I139-FE:FE)^2)*FA$8+MIN((($H$2-$H139)+FF:FF)^2+(($I$2-$I139)+FG:FG)^2)*FA$10+1000*FA$18,"")</f>
        <v/>
      </c>
      <c r="FI139" t="str" cm="1">
        <f t="array" ref="FI139">IF($F139="撃玉",MIN(($G139-FJ:FJ)^2+($H139-FK:FK)^2+($I139-FL:FL)^2)*FH$8+MIN((($H$2-$H139)+FM:FM)^2+(($I$2-$I139)+FN:FN)^2)*FH$10+1000*FH$18,"")</f>
        <v/>
      </c>
      <c r="FP139" t="str" cm="1">
        <f t="array" ref="FP139">IF($F139="槍玉",MIN(($G139-FQ:FQ)^2+($H139-FR:FR)^2+($I139-FS:FS)^2)*FO$8+MIN((($H$2-$H139)+FT:FT)^2+(($I$2-$I139)+FU:FU)^2)*FO$10+1000*FO$18,"")</f>
        <v/>
      </c>
      <c r="FW139" t="str" cm="1">
        <f t="array" ref="FW139">IF($F139="査玉",MIN(($G139-FX:FX)^2+($H139-FY:FY)^2+($I139-FZ:FZ)^2)*FV$8+MIN((($H$2-$H139)+GA:GA)^2+(($I$2-$I139)+GB:GB)^2)*FV$10+1000*FV$18,"")</f>
        <v/>
      </c>
      <c r="GD139" t="str" cm="1">
        <f t="array" ref="GD139">IF($F139="タゲ壁",MIN(($G139-GE:GE)^2+($H139-GF:GF)^2+($I139-GG:GG)^2)*GC$8+MIN((($H$2-$H139)+GH:GH)^2+(($I$2-$I139)+GI:GI)^2)*GC$10+1000*GC$18,"")</f>
        <v/>
      </c>
      <c r="GK139" t="str" cm="1">
        <f t="array" ref="GK139">IF($F139="迎玉",MIN(($G139-GL:GL)^2+($H139-GM:GM)^2+($I139-GN:GN)^2)*GJ$8+MIN((($H$2-$H139)+GO:GO)^2+(($I$2-$I139)+GP:GP)^2)*GJ$10+1000*GJ$18,"")</f>
        <v/>
      </c>
      <c r="GR139" t="str" cm="1">
        <f t="array" ref="GR139">IF($F139="紙壁",MIN(($G139-GS:GS)^2+($H139-GT:GT)^2+($I139-GU:GU)^2)*GQ$8+MIN((($H$2-$H139)+GV:GV)^2+(($I$2-$I139)+GW:GW)^2)*GQ$10+1000*GQ$18,"")</f>
        <v/>
      </c>
      <c r="GY139" t="str" cm="1">
        <f t="array" ref="GY139">IF($F139="聖玉",MIN(($G139-GZ:GZ)^2+($H139-HA:HA)^2+($I139-HB:HB)^2)*GX$8+MIN((($H$2-$H139)+HC:HC)^2+(($I$2-$I139)+HD:HD)^2)*GX$10+1000*GX$18,"")</f>
        <v/>
      </c>
      <c r="HF139" t="str" cm="1">
        <f t="array" ref="HF139">IF($F139="ターボ",MIN(($G139-HG:HG)^2+($H139-HH:HH)^2+($I139-HI:HI)^2)*HE$8+MIN((($H$2-$H139)+HJ:HJ)^2+(($I$2-$I139)+HK:HK)^2)*HE$10+10000,"")</f>
        <v/>
      </c>
      <c r="HM139" t="str" cm="1">
        <f t="array" ref="HM139">IF($F139="采玉",MIN(($G139-HN:HN)^2+($H139-HO:HO)^2+($I139-HP:HP)^2)*HL$8+MIN((($H$2-$H139)+HQ:HQ)^2+(($I$2-$I139)+HR:HR)^2)*HL$10+1000*HL$18,"")</f>
        <v/>
      </c>
      <c r="HT139" t="str" cm="1">
        <f t="array" ref="HT139">IF($F139="繕玉",MIN(($G139-HU:HU)^2+($H139-HV:HV)^2+($I139-HW:HW)^2)*HS$8+MIN((($H$2-$H139)+HX:HX)^2+(($I$2-$I139)+HY:HY)^2)*HS$10+1000*HS$18,"")</f>
        <v/>
      </c>
      <c r="IA139" t="str" cm="1">
        <f t="array" ref="IA139">IF($F139="贄玉",MIN(($G139-IB:IB)^2+($H139-IC:IC)^2+($I139-ID:ID)^2)*HZ$8+MIN((($H$2-$H139)+IE:IE)^2+(($I$2-$I139)+IF:IF)^2)*HZ$10+1000*HZ$18,"")</f>
        <v/>
      </c>
      <c r="IH139" t="str" cm="1">
        <f t="array" ref="IH139">IF($F139="弾玉",MIN(($G139-II:II)^2+($H139-IJ:IJ)^2+($I139-IK:IK)^2)*IG$8+MIN((($H$2-$H139)+IL:IL)^2+(($I$2-$I139)+IM:IM)^2)*IG$10+1000*IG$18,"")</f>
        <v/>
      </c>
      <c r="IO139" t="str" cm="1">
        <f t="array" ref="IO139">IF($F139="石壁",MIN(($G139-IP:IP)^2+($H139-IQ:IQ)^2+($I139-IR:IR)^2)*IN$8+MIN((($H$2-$H139)+IS:IS)^2+(($I$2-$I139)+IT:IT)^2)*IN$10+1000*IN$18,"")</f>
        <v/>
      </c>
    </row>
    <row r="140" spans="6:249" x14ac:dyDescent="0.55000000000000004">
      <c r="F140" s="1" t="b" cm="1">
        <f t="array" ref="F140">INDEX(N:N,ROW()*6-11)</f>
        <v>0</v>
      </c>
      <c r="G140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40" s="1">
        <f>ROUND((RIGHT((SUM(INDEX($N:$N,ROW()*6-10):INDEX($N:$N,ROW()*6-6))-16020),6)-RIGHT((SUM(INDEX($N:$N,ROW()*6-10):INDEX($N:$N,ROW()*6-6))-16020),3))/1000,3)</f>
        <v>-16.04</v>
      </c>
      <c r="I140" s="1">
        <f>ROUND((RIGHT((SUM(INDEX($N:$N,ROW()*6-10):INDEX($N:$N,ROW()*6-6))-16020),3)),3)</f>
        <v>20</v>
      </c>
      <c r="K140">
        <v>140</v>
      </c>
      <c r="L140">
        <f t="shared" si="5"/>
        <v>4</v>
      </c>
      <c r="M140" t="str">
        <f t="shared" si="4"/>
        <v>j</v>
      </c>
      <c r="N140">
        <f>IF(EXACT(M140,$A$1)=TRUE,0,IF(EXACT(M140,$A$2)=TRUE,1,IF(EXACT(M140,$A$3)=TRUE,2,IF(EXACT(M140,$A$4)=TRUE,3,IF(EXACT(M140,$A$5)=TRUE,4,IF(EXACT(M140,$A$6)=TRUE,5,IF(EXACT(M140,$A$7)=TRUE,6,IF(EXACT(M140,$A$8)=TRUE,7,IF(EXACT(M140,$A$9)=TRUE,8,IF(EXACT(M140,$A$10)=TRUE,9,IF(EXACT(M140,$A$11)=TRUE,10,IF(EXACT(M140,$A$12)=TRUE,11,IF(EXACT(M140,$A$13)=TRUE,12,IF(EXACT(M140,$A$14)=TRUE,13,IF(EXACT(M140,$A$15)=TRUE,14,IF(EXACT(M140,$A$16)=TRUE,15,IF(EXACT(M140,$A$17)=TRUE,16,IF(EXACT(M140,$A$18)=TRUE,17,IF(EXACT(M140,$A$19)=TRUE,18,IF(EXACT(M140,$A$20)=TRUE,19,IF(EXACT(M140,$A$21)=TRUE,20,IF(EXACT(M140,$A$22)=TRUE,21,IF(EXACT(M140,$A$23)=TRUE,22,IF(EXACT(M140,$A$24)=TRUE,23,IF(EXACT(M140,$A$25)=TRUE,24,IF(EXACT(M140,$A$26)=TRUE,25,IF(EXACT(M140,$A$27)=TRUE,26,IF(EXACT(M140,$A$28)=TRUE,27,IF(EXACT(M140,$A$29)=TRUE,28,IF(EXACT(M140,$A$30)=TRUE,29,IF(EXACT(M140,$A$31)=TRUE,30,IF(EXACT(M140,$A$32)=TRUE,31,IF(EXACT(M140,$A$33)=TRUE,32,IF(EXACT(M140,$A$34)=TRUE,33,IF(EXACT(M140,$A$35)=TRUE,34,IF(EXACT(M140,$A$36)=TRUE,35,IF(EXACT(M140,$A$37)=TRUE,36,IF(EXACT(M140,$A$38)=TRUE,37,IF(EXACT(M140,$A$39)=TRUE,38,IF(EXACT(M140,$A$40)=TRUE,39,IF(EXACT(M140,$A$41)=TRUE,40,IF(EXACT(M140,$A$42)=TRUE,41,IF(EXACT(M140,$A$43)=TRUE,42,IF(EXACT(M140,$A$44)=TRUE,43,IF(EXACT(M140,$A$45)=TRUE,44,IF(EXACT(M140,$A$46)=TRUE,45,IF(EXACT(M140,$A$47)=TRUE,46,IF(EXACT(M140,$A$48)=TRUE,47,IF(EXACT(M140,$A$49)=TRUE,48,IF(EXACT(M140,$A$50)=TRUE,49,IF(EXACT(M140,$A$51)=TRUE,50,IF(EXACT(M140,$A$52)=TRUE,51,IF(EXACT(M140,$A$53)=TRUE,52,IF(EXACT(M140,$A$54)=TRUE,53,IF(EXACT(M140,$A$55)=TRUE,54,IF(EXACT(M140,$A$56)=TRUE,55,IF(EXACT(M140,$A$57)=TRUE,56,IF(EXACT(M140,$A$58)=TRUE,57,IF(EXACT(M140,$A$59)=TRUE,58,IF(EXACT(M140,$A$60)=TRUE,59,IF(EXACT(M140,$A$61)=TRUE,60,IF(EXACT(M140,$A$62)=TRUE,61))))))))))))))))))))))))))))))))))))))))))))))))))))))))))))))*61^$L140</f>
        <v>263070979</v>
      </c>
      <c r="Y140" t="str" cm="1">
        <f t="array" ref="Y140">IF($F140="砲玉",MIN(($G140-Z:Z)^2+($H140-AA:AA)^2+($I140-AB:AB)^2)*X$8+MIN((($H$2-$H140)+AC:AC)^2+(($I$2-$I140)+AD:AD)^2)*X$10+1000*X$18,"")</f>
        <v/>
      </c>
      <c r="AF140" t="str" cm="1">
        <f t="array" ref="AF140">IF($F140="薙玉",MIN(($G140-AG:AG)^2+($H140-AH:AH)^2+($I140-AI:AI)^2)*AE$8+MIN((($H$2-$H140)+AJ:AJ)^2+(($I$2-$I140)+AK:AK)^2)*AE$10+1000*AE$18,"")</f>
        <v/>
      </c>
      <c r="AM140" t="str" cm="1">
        <f t="array" ref="AM140">IF($F140="壁玉",MIN(($G140-AN:AN)^2+($H140-AO:AO)^2+($I140-AP:AP)^2)*AL$8+MIN((($H$2-$H140)+AQ:AQ)^2+(($I$2-$I140)+AR:AR)^2)*AL$10+1000*AL$18,"")</f>
        <v/>
      </c>
      <c r="AT140" t="str" cm="1">
        <f t="array" ref="AT140">IF($F140="弩玉",MIN(($G140-AU:AU)^2+($H140-AV:AV)^2+($I140-AW:AW)^2)*AS$8+MIN((($H$2-$H140)+AX:AX)^2+(($I$2-$I140)+AY:AY)^2)*AS$10+1000*AS$18,"")</f>
        <v/>
      </c>
      <c r="BA140" t="str" cm="1">
        <f t="array" ref="BA140">IF($F140="ジェット",MIN(($G140-BB:BB)^2+($H140-BC:BC)^2+($I140-BD:BD)^2)*AZ$8+MIN((($H$2-$H140)+BE:BE)^2+(($I$2-$I140)+BF:BF)^2)*AZ$10+1000*AZ$18,"")</f>
        <v/>
      </c>
      <c r="BH140" t="str" cm="1">
        <f t="array" ref="BH140">IF($F140="導玉",MIN(($G140-BI:BI)^2+($H140-BJ:BJ)^2+($I140-BK:BK)^2)*BG$8+MIN((($H$2-$H140)+BL:BL)^2+(($I$2-$I140)+BM:BM)^2)*BG$10+1000*BG$18,"")</f>
        <v/>
      </c>
      <c r="BO140" t="str" cm="1">
        <f t="array" ref="BO140">IF($F140="木壁",MIN(($G140-BP:BP)^2+($H140-BQ:BQ)^2+($I140-BR:BR)^2)*BN$8+MIN((($H$2-$H140)+BS:BS)^2+(($I$2-$I140)+BT:BT)^2)*BN$10+1000*BN$18,"")</f>
        <v/>
      </c>
      <c r="BV140" t="str" cm="1">
        <f t="array" ref="BV140">IF($F140="遠壁",MIN(($G140-BW:BW)^2+($H140-BX:BX)^2+($I140-BY:BY)^2)*BU$8+MIN((($H$2-$H140)+BZ:BZ)^2+(($I$2-$I140)+CA:CA)^2)*BU$10+1000*BU$18,"")</f>
        <v/>
      </c>
      <c r="CC140" t="str" cm="1">
        <f t="array" ref="CC140">IF($F140="魔玉",MIN(($G140-CD:CD)^2+($H140-CE:CE)^2+($I140-CF:CF)^2)*CB$8+MIN((($H$2-$H140)+CG:CG)^2+(($I$2-$I140)+CH:CH)^2)*CB$10+1000*CB$18,"")</f>
        <v/>
      </c>
      <c r="CJ140" t="str" cm="1">
        <f t="array" ref="CJ140">IF($F140="核玉",MIN(($G140-CK:CK)^2+($H140-CL:CL)^2+($I140-CM:CM)^2)*CI$8+MIN((($H$2-$H140)+CN:CN)^2+(($I$2-$I140)+CO:CO)^2)*CI$10+1000*CI$18,"")</f>
        <v/>
      </c>
      <c r="CQ140" t="str" cm="1">
        <f t="array" ref="CQ140">IF($F140="癒玉",MIN(($G140-CR:CR)^2+($H140-CS:CS)^2+($I140-CT:CT)^2)*CP$8+MIN((($H$2-$H140)+CU:CU)^2+(($I$2-$I140)+CV:CV)^2)*CP$10+1000*CP$18,"")</f>
        <v/>
      </c>
      <c r="CX140" t="str" cm="1">
        <f t="array" ref="CX140">IF($F140="盾玉",MIN(($G140-CY:CY)^2+($H140-CZ:CZ)^2+($I140-DA:DA)^2)*CW$8+MIN((($H$2-$H140)+DB:DB)^2+(($I$2-$I140)+DC:DC)^2)*CW$10+1000*CW$18,"")</f>
        <v/>
      </c>
      <c r="DE140" t="str" cm="1">
        <f t="array" ref="DE140">IF($F140="射玉",MIN(($G140-DF:DF)^2+($H140-DG:DG)^2+($I140-DH:DH)^2)*DD$8+MIN((($H$2-$H140)+DI:DI)^2+(($I$2-$I140)+DJ:DJ)^2)*DD$10+1000*DD$18,"")</f>
        <v/>
      </c>
      <c r="DL140" t="str" cm="1">
        <f t="array" ref="DL140">IF($F140="近壁",MIN(($G140-DM:DM)^2+($H140-DN:DN)^2+($I140-DO:DO)^2)*DK$8+MIN((($H$2-$H140)+DP:DP)^2+(($I$2-$I140)+DQ:DQ)^2)*DK$10+1000*DK$18,"")</f>
        <v/>
      </c>
      <c r="DS140" t="str" cm="1">
        <f t="array" ref="DS140">IF($F140="忍玉",MIN(($G140-DT:DT)^2+($H140-DU:DU)^2+($I140-DV:DV)^2)*DR$8+MIN((($H$2-$H140)+DW:DW)^2+(($I$2-$I140)+DX:DX)^2)*DR$10+1000*DR$18,"")</f>
        <v/>
      </c>
      <c r="DZ140" t="str" cm="1">
        <f t="array" ref="DZ140">IF($F140="界玉",MIN(($G140-EA:EA)^2+($H140-EB:EB)^2+($I140-EC:EC)^2)*DY$8+MIN((($H$2-$H140)+ED:ED)^2+(($I$2-$I140)+EE:EE)^2)*DY$10+1000*DY$18,"")</f>
        <v/>
      </c>
      <c r="EG140" t="str" cm="1">
        <f t="array" ref="EG140">IF($F140="戦玉",MIN(($G140-EH:EH)^2+($H140-EI:EI)^2+($I140-EJ:EJ)^2)*EF$8+MIN((($H$2-$H140)+EK:EK)^2+(($I$2-$I140)+EL:EL)^2)*EF$10+1000*EF$18,"")</f>
        <v/>
      </c>
      <c r="EN140" t="str" cm="1">
        <f t="array" ref="EN140">IF($F140="弓玉",MIN(($G140-EO:EO)^2+($H140-EP:EP)^2+($I140-EQ:EQ)^2)*EM$8+MIN((($H$2-$H140)+ER:ER)^2+(($I$2-$I140)+ES:ES)^2)*EM$10+1000*EM$18,"")</f>
        <v/>
      </c>
      <c r="EU140" t="str" cm="1">
        <f t="array" ref="EU140">IF($F140="散玉",MIN(($G140-EV:EV)^2+($H140-EW:EW)^2+($I140-EX:EX)^2)*ET$8+MIN((($H$2-$H140)+EY:EY)^2+(($I$2-$I140)+EZ:EZ)^2)*ET$10+1000*ET$18,"")</f>
        <v/>
      </c>
      <c r="FB140" t="str" cm="1">
        <f t="array" ref="FB140">IF($F140="的玉",MIN(($G140-FC:FC)^2+($H140-FD:FD)^2+($I140-FE:FE)^2)*FA$8+MIN((($H$2-$H140)+FF:FF)^2+(($I$2-$I140)+FG:FG)^2)*FA$10+1000*FA$18,"")</f>
        <v/>
      </c>
      <c r="FI140" t="str" cm="1">
        <f t="array" ref="FI140">IF($F140="撃玉",MIN(($G140-FJ:FJ)^2+($H140-FK:FK)^2+($I140-FL:FL)^2)*FH$8+MIN((($H$2-$H140)+FM:FM)^2+(($I$2-$I140)+FN:FN)^2)*FH$10+1000*FH$18,"")</f>
        <v/>
      </c>
      <c r="FP140" t="str" cm="1">
        <f t="array" ref="FP140">IF($F140="槍玉",MIN(($G140-FQ:FQ)^2+($H140-FR:FR)^2+($I140-FS:FS)^2)*FO$8+MIN((($H$2-$H140)+FT:FT)^2+(($I$2-$I140)+FU:FU)^2)*FO$10+1000*FO$18,"")</f>
        <v/>
      </c>
      <c r="FW140" t="str" cm="1">
        <f t="array" ref="FW140">IF($F140="査玉",MIN(($G140-FX:FX)^2+($H140-FY:FY)^2+($I140-FZ:FZ)^2)*FV$8+MIN((($H$2-$H140)+GA:GA)^2+(($I$2-$I140)+GB:GB)^2)*FV$10+1000*FV$18,"")</f>
        <v/>
      </c>
      <c r="GD140" t="str" cm="1">
        <f t="array" ref="GD140">IF($F140="タゲ壁",MIN(($G140-GE:GE)^2+($H140-GF:GF)^2+($I140-GG:GG)^2)*GC$8+MIN((($H$2-$H140)+GH:GH)^2+(($I$2-$I140)+GI:GI)^2)*GC$10+1000*GC$18,"")</f>
        <v/>
      </c>
      <c r="GK140" t="str" cm="1">
        <f t="array" ref="GK140">IF($F140="迎玉",MIN(($G140-GL:GL)^2+($H140-GM:GM)^2+($I140-GN:GN)^2)*GJ$8+MIN((($H$2-$H140)+GO:GO)^2+(($I$2-$I140)+GP:GP)^2)*GJ$10+1000*GJ$18,"")</f>
        <v/>
      </c>
      <c r="GR140" t="str" cm="1">
        <f t="array" ref="GR140">IF($F140="紙壁",MIN(($G140-GS:GS)^2+($H140-GT:GT)^2+($I140-GU:GU)^2)*GQ$8+MIN((($H$2-$H140)+GV:GV)^2+(($I$2-$I140)+GW:GW)^2)*GQ$10+1000*GQ$18,"")</f>
        <v/>
      </c>
      <c r="GY140" t="str" cm="1">
        <f t="array" ref="GY140">IF($F140="聖玉",MIN(($G140-GZ:GZ)^2+($H140-HA:HA)^2+($I140-HB:HB)^2)*GX$8+MIN((($H$2-$H140)+HC:HC)^2+(($I$2-$I140)+HD:HD)^2)*GX$10+1000*GX$18,"")</f>
        <v/>
      </c>
      <c r="HF140" t="str" cm="1">
        <f t="array" ref="HF140">IF($F140="ターボ",MIN(($G140-HG:HG)^2+($H140-HH:HH)^2+($I140-HI:HI)^2)*HE$8+MIN((($H$2-$H140)+HJ:HJ)^2+(($I$2-$I140)+HK:HK)^2)*HE$10+10000,"")</f>
        <v/>
      </c>
      <c r="HM140" t="str" cm="1">
        <f t="array" ref="HM140">IF($F140="采玉",MIN(($G140-HN:HN)^2+($H140-HO:HO)^2+($I140-HP:HP)^2)*HL$8+MIN((($H$2-$H140)+HQ:HQ)^2+(($I$2-$I140)+HR:HR)^2)*HL$10+1000*HL$18,"")</f>
        <v/>
      </c>
      <c r="HT140" t="str" cm="1">
        <f t="array" ref="HT140">IF($F140="繕玉",MIN(($G140-HU:HU)^2+($H140-HV:HV)^2+($I140-HW:HW)^2)*HS$8+MIN((($H$2-$H140)+HX:HX)^2+(($I$2-$I140)+HY:HY)^2)*HS$10+1000*HS$18,"")</f>
        <v/>
      </c>
      <c r="IA140" t="str" cm="1">
        <f t="array" ref="IA140">IF($F140="贄玉",MIN(($G140-IB:IB)^2+($H140-IC:IC)^2+($I140-ID:ID)^2)*HZ$8+MIN((($H$2-$H140)+IE:IE)^2+(($I$2-$I140)+IF:IF)^2)*HZ$10+1000*HZ$18,"")</f>
        <v/>
      </c>
      <c r="IH140" t="str" cm="1">
        <f t="array" ref="IH140">IF($F140="弾玉",MIN(($G140-II:II)^2+($H140-IJ:IJ)^2+($I140-IK:IK)^2)*IG$8+MIN((($H$2-$H140)+IL:IL)^2+(($I$2-$I140)+IM:IM)^2)*IG$10+1000*IG$18,"")</f>
        <v/>
      </c>
      <c r="IO140" t="str" cm="1">
        <f t="array" ref="IO140">IF($F140="石壁",MIN(($G140-IP:IP)^2+($H140-IQ:IQ)^2+($I140-IR:IR)^2)*IN$8+MIN((($H$2-$H140)+IS:IS)^2+(($I$2-$I140)+IT:IT)^2)*IN$10+1000*IN$18,"")</f>
        <v/>
      </c>
    </row>
    <row r="141" spans="6:249" x14ac:dyDescent="0.55000000000000004">
      <c r="F141" s="1" t="b" cm="1">
        <f t="array" ref="F141">INDEX(N:N,ROW()*6-11)</f>
        <v>0</v>
      </c>
      <c r="G141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41" s="1">
        <f>ROUND((RIGHT((SUM(INDEX($N:$N,ROW()*6-10):INDEX($N:$N,ROW()*6-6))-16020),6)-RIGHT((SUM(INDEX($N:$N,ROW()*6-10):INDEX($N:$N,ROW()*6-6))-16020),3))/1000,3)</f>
        <v>-16.04</v>
      </c>
      <c r="I141" s="1">
        <f>ROUND((RIGHT((SUM(INDEX($N:$N,ROW()*6-10):INDEX($N:$N,ROW()*6-6))-16020),3)),3)</f>
        <v>20</v>
      </c>
      <c r="K141">
        <v>141</v>
      </c>
      <c r="L141">
        <f t="shared" si="5"/>
        <v>3</v>
      </c>
      <c r="M141" t="str">
        <f t="shared" si="4"/>
        <v>W</v>
      </c>
      <c r="N141">
        <f>IF(EXACT(M141,$A$1)=TRUE,0,IF(EXACT(M141,$A$2)=TRUE,1,IF(EXACT(M141,$A$3)=TRUE,2,IF(EXACT(M141,$A$4)=TRUE,3,IF(EXACT(M141,$A$5)=TRUE,4,IF(EXACT(M141,$A$6)=TRUE,5,IF(EXACT(M141,$A$7)=TRUE,6,IF(EXACT(M141,$A$8)=TRUE,7,IF(EXACT(M141,$A$9)=TRUE,8,IF(EXACT(M141,$A$10)=TRUE,9,IF(EXACT(M141,$A$11)=TRUE,10,IF(EXACT(M141,$A$12)=TRUE,11,IF(EXACT(M141,$A$13)=TRUE,12,IF(EXACT(M141,$A$14)=TRUE,13,IF(EXACT(M141,$A$15)=TRUE,14,IF(EXACT(M141,$A$16)=TRUE,15,IF(EXACT(M141,$A$17)=TRUE,16,IF(EXACT(M141,$A$18)=TRUE,17,IF(EXACT(M141,$A$19)=TRUE,18,IF(EXACT(M141,$A$20)=TRUE,19,IF(EXACT(M141,$A$21)=TRUE,20,IF(EXACT(M141,$A$22)=TRUE,21,IF(EXACT(M141,$A$23)=TRUE,22,IF(EXACT(M141,$A$24)=TRUE,23,IF(EXACT(M141,$A$25)=TRUE,24,IF(EXACT(M141,$A$26)=TRUE,25,IF(EXACT(M141,$A$27)=TRUE,26,IF(EXACT(M141,$A$28)=TRUE,27,IF(EXACT(M141,$A$29)=TRUE,28,IF(EXACT(M141,$A$30)=TRUE,29,IF(EXACT(M141,$A$31)=TRUE,30,IF(EXACT(M141,$A$32)=TRUE,31,IF(EXACT(M141,$A$33)=TRUE,32,IF(EXACT(M141,$A$34)=TRUE,33,IF(EXACT(M141,$A$35)=TRUE,34,IF(EXACT(M141,$A$36)=TRUE,35,IF(EXACT(M141,$A$37)=TRUE,36,IF(EXACT(M141,$A$38)=TRUE,37,IF(EXACT(M141,$A$39)=TRUE,38,IF(EXACT(M141,$A$40)=TRUE,39,IF(EXACT(M141,$A$41)=TRUE,40,IF(EXACT(M141,$A$42)=TRUE,41,IF(EXACT(M141,$A$43)=TRUE,42,IF(EXACT(M141,$A$44)=TRUE,43,IF(EXACT(M141,$A$45)=TRUE,44,IF(EXACT(M141,$A$46)=TRUE,45,IF(EXACT(M141,$A$47)=TRUE,46,IF(EXACT(M141,$A$48)=TRUE,47,IF(EXACT(M141,$A$49)=TRUE,48,IF(EXACT(M141,$A$50)=TRUE,49,IF(EXACT(M141,$A$51)=TRUE,50,IF(EXACT(M141,$A$52)=TRUE,51,IF(EXACT(M141,$A$53)=TRUE,52,IF(EXACT(M141,$A$54)=TRUE,53,IF(EXACT(M141,$A$55)=TRUE,54,IF(EXACT(M141,$A$56)=TRUE,55,IF(EXACT(M141,$A$57)=TRUE,56,IF(EXACT(M141,$A$58)=TRUE,57,IF(EXACT(M141,$A$59)=TRUE,58,IF(EXACT(M141,$A$60)=TRUE,59,IF(EXACT(M141,$A$61)=TRUE,60,IF(EXACT(M141,$A$62)=TRUE,61))))))))))))))))))))))))))))))))))))))))))))))))))))))))))))))*61^$L141</f>
        <v>13164898</v>
      </c>
      <c r="Y141" t="str" cm="1">
        <f t="array" ref="Y141">IF($F141="砲玉",MIN(($G141-Z:Z)^2+($H141-AA:AA)^2+($I141-AB:AB)^2)*X$8+MIN((($H$2-$H141)+AC:AC)^2+(($I$2-$I141)+AD:AD)^2)*X$10+1000*X$18,"")</f>
        <v/>
      </c>
      <c r="AF141" t="str" cm="1">
        <f t="array" ref="AF141">IF($F141="薙玉",MIN(($G141-AG:AG)^2+($H141-AH:AH)^2+($I141-AI:AI)^2)*AE$8+MIN((($H$2-$H141)+AJ:AJ)^2+(($I$2-$I141)+AK:AK)^2)*AE$10+1000*AE$18,"")</f>
        <v/>
      </c>
      <c r="AM141" t="str" cm="1">
        <f t="array" ref="AM141">IF($F141="壁玉",MIN(($G141-AN:AN)^2+($H141-AO:AO)^2+($I141-AP:AP)^2)*AL$8+MIN((($H$2-$H141)+AQ:AQ)^2+(($I$2-$I141)+AR:AR)^2)*AL$10+1000*AL$18,"")</f>
        <v/>
      </c>
      <c r="AT141" t="str" cm="1">
        <f t="array" ref="AT141">IF($F141="弩玉",MIN(($G141-AU:AU)^2+($H141-AV:AV)^2+($I141-AW:AW)^2)*AS$8+MIN((($H$2-$H141)+AX:AX)^2+(($I$2-$I141)+AY:AY)^2)*AS$10+1000*AS$18,"")</f>
        <v/>
      </c>
      <c r="BA141" t="str" cm="1">
        <f t="array" ref="BA141">IF($F141="ジェット",MIN(($G141-BB:BB)^2+($H141-BC:BC)^2+($I141-BD:BD)^2)*AZ$8+MIN((($H$2-$H141)+BE:BE)^2+(($I$2-$I141)+BF:BF)^2)*AZ$10+1000*AZ$18,"")</f>
        <v/>
      </c>
      <c r="BH141" t="str" cm="1">
        <f t="array" ref="BH141">IF($F141="導玉",MIN(($G141-BI:BI)^2+($H141-BJ:BJ)^2+($I141-BK:BK)^2)*BG$8+MIN((($H$2-$H141)+BL:BL)^2+(($I$2-$I141)+BM:BM)^2)*BG$10+1000*BG$18,"")</f>
        <v/>
      </c>
      <c r="BO141" t="str" cm="1">
        <f t="array" ref="BO141">IF($F141="木壁",MIN(($G141-BP:BP)^2+($H141-BQ:BQ)^2+($I141-BR:BR)^2)*BN$8+MIN((($H$2-$H141)+BS:BS)^2+(($I$2-$I141)+BT:BT)^2)*BN$10+1000*BN$18,"")</f>
        <v/>
      </c>
      <c r="BV141" t="str" cm="1">
        <f t="array" ref="BV141">IF($F141="遠壁",MIN(($G141-BW:BW)^2+($H141-BX:BX)^2+($I141-BY:BY)^2)*BU$8+MIN((($H$2-$H141)+BZ:BZ)^2+(($I$2-$I141)+CA:CA)^2)*BU$10+1000*BU$18,"")</f>
        <v/>
      </c>
      <c r="CC141" t="str" cm="1">
        <f t="array" ref="CC141">IF($F141="魔玉",MIN(($G141-CD:CD)^2+($H141-CE:CE)^2+($I141-CF:CF)^2)*CB$8+MIN((($H$2-$H141)+CG:CG)^2+(($I$2-$I141)+CH:CH)^2)*CB$10+1000*CB$18,"")</f>
        <v/>
      </c>
      <c r="CJ141" t="str" cm="1">
        <f t="array" ref="CJ141">IF($F141="核玉",MIN(($G141-CK:CK)^2+($H141-CL:CL)^2+($I141-CM:CM)^2)*CI$8+MIN((($H$2-$H141)+CN:CN)^2+(($I$2-$I141)+CO:CO)^2)*CI$10+1000*CI$18,"")</f>
        <v/>
      </c>
      <c r="CQ141" t="str" cm="1">
        <f t="array" ref="CQ141">IF($F141="癒玉",MIN(($G141-CR:CR)^2+($H141-CS:CS)^2+($I141-CT:CT)^2)*CP$8+MIN((($H$2-$H141)+CU:CU)^2+(($I$2-$I141)+CV:CV)^2)*CP$10+1000*CP$18,"")</f>
        <v/>
      </c>
      <c r="CX141" t="str" cm="1">
        <f t="array" ref="CX141">IF($F141="盾玉",MIN(($G141-CY:CY)^2+($H141-CZ:CZ)^2+($I141-DA:DA)^2)*CW$8+MIN((($H$2-$H141)+DB:DB)^2+(($I$2-$I141)+DC:DC)^2)*CW$10+1000*CW$18,"")</f>
        <v/>
      </c>
      <c r="DE141" t="str" cm="1">
        <f t="array" ref="DE141">IF($F141="射玉",MIN(($G141-DF:DF)^2+($H141-DG:DG)^2+($I141-DH:DH)^2)*DD$8+MIN((($H$2-$H141)+DI:DI)^2+(($I$2-$I141)+DJ:DJ)^2)*DD$10+1000*DD$18,"")</f>
        <v/>
      </c>
      <c r="DL141" t="str" cm="1">
        <f t="array" ref="DL141">IF($F141="近壁",MIN(($G141-DM:DM)^2+($H141-DN:DN)^2+($I141-DO:DO)^2)*DK$8+MIN((($H$2-$H141)+DP:DP)^2+(($I$2-$I141)+DQ:DQ)^2)*DK$10+1000*DK$18,"")</f>
        <v/>
      </c>
      <c r="DS141" t="str" cm="1">
        <f t="array" ref="DS141">IF($F141="忍玉",MIN(($G141-DT:DT)^2+($H141-DU:DU)^2+($I141-DV:DV)^2)*DR$8+MIN((($H$2-$H141)+DW:DW)^2+(($I$2-$I141)+DX:DX)^2)*DR$10+1000*DR$18,"")</f>
        <v/>
      </c>
      <c r="DZ141" t="str" cm="1">
        <f t="array" ref="DZ141">IF($F141="界玉",MIN(($G141-EA:EA)^2+($H141-EB:EB)^2+($I141-EC:EC)^2)*DY$8+MIN((($H$2-$H141)+ED:ED)^2+(($I$2-$I141)+EE:EE)^2)*DY$10+1000*DY$18,"")</f>
        <v/>
      </c>
      <c r="EG141" t="str" cm="1">
        <f t="array" ref="EG141">IF($F141="戦玉",MIN(($G141-EH:EH)^2+($H141-EI:EI)^2+($I141-EJ:EJ)^2)*EF$8+MIN((($H$2-$H141)+EK:EK)^2+(($I$2-$I141)+EL:EL)^2)*EF$10+1000*EF$18,"")</f>
        <v/>
      </c>
      <c r="EN141" t="str" cm="1">
        <f t="array" ref="EN141">IF($F141="弓玉",MIN(($G141-EO:EO)^2+($H141-EP:EP)^2+($I141-EQ:EQ)^2)*EM$8+MIN((($H$2-$H141)+ER:ER)^2+(($I$2-$I141)+ES:ES)^2)*EM$10+1000*EM$18,"")</f>
        <v/>
      </c>
      <c r="EU141" t="str" cm="1">
        <f t="array" ref="EU141">IF($F141="散玉",MIN(($G141-EV:EV)^2+($H141-EW:EW)^2+($I141-EX:EX)^2)*ET$8+MIN((($H$2-$H141)+EY:EY)^2+(($I$2-$I141)+EZ:EZ)^2)*ET$10+1000*ET$18,"")</f>
        <v/>
      </c>
      <c r="FB141" t="str" cm="1">
        <f t="array" ref="FB141">IF($F141="的玉",MIN(($G141-FC:FC)^2+($H141-FD:FD)^2+($I141-FE:FE)^2)*FA$8+MIN((($H$2-$H141)+FF:FF)^2+(($I$2-$I141)+FG:FG)^2)*FA$10+1000*FA$18,"")</f>
        <v/>
      </c>
      <c r="FI141" t="str" cm="1">
        <f t="array" ref="FI141">IF($F141="撃玉",MIN(($G141-FJ:FJ)^2+($H141-FK:FK)^2+($I141-FL:FL)^2)*FH$8+MIN((($H$2-$H141)+FM:FM)^2+(($I$2-$I141)+FN:FN)^2)*FH$10+1000*FH$18,"")</f>
        <v/>
      </c>
      <c r="FP141" t="str" cm="1">
        <f t="array" ref="FP141">IF($F141="槍玉",MIN(($G141-FQ:FQ)^2+($H141-FR:FR)^2+($I141-FS:FS)^2)*FO$8+MIN((($H$2-$H141)+FT:FT)^2+(($I$2-$I141)+FU:FU)^2)*FO$10+1000*FO$18,"")</f>
        <v/>
      </c>
      <c r="FW141" t="str" cm="1">
        <f t="array" ref="FW141">IF($F141="査玉",MIN(($G141-FX:FX)^2+($H141-FY:FY)^2+($I141-FZ:FZ)^2)*FV$8+MIN((($H$2-$H141)+GA:GA)^2+(($I$2-$I141)+GB:GB)^2)*FV$10+1000*FV$18,"")</f>
        <v/>
      </c>
      <c r="GD141" t="str" cm="1">
        <f t="array" ref="GD141">IF($F141="タゲ壁",MIN(($G141-GE:GE)^2+($H141-GF:GF)^2+($I141-GG:GG)^2)*GC$8+MIN((($H$2-$H141)+GH:GH)^2+(($I$2-$I141)+GI:GI)^2)*GC$10+1000*GC$18,"")</f>
        <v/>
      </c>
      <c r="GK141" t="str" cm="1">
        <f t="array" ref="GK141">IF($F141="迎玉",MIN(($G141-GL:GL)^2+($H141-GM:GM)^2+($I141-GN:GN)^2)*GJ$8+MIN((($H$2-$H141)+GO:GO)^2+(($I$2-$I141)+GP:GP)^2)*GJ$10+1000*GJ$18,"")</f>
        <v/>
      </c>
      <c r="GR141" t="str" cm="1">
        <f t="array" ref="GR141">IF($F141="紙壁",MIN(($G141-GS:GS)^2+($H141-GT:GT)^2+($I141-GU:GU)^2)*GQ$8+MIN((($H$2-$H141)+GV:GV)^2+(($I$2-$I141)+GW:GW)^2)*GQ$10+1000*GQ$18,"")</f>
        <v/>
      </c>
      <c r="GY141" t="str" cm="1">
        <f t="array" ref="GY141">IF($F141="聖玉",MIN(($G141-GZ:GZ)^2+($H141-HA:HA)^2+($I141-HB:HB)^2)*GX$8+MIN((($H$2-$H141)+HC:HC)^2+(($I$2-$I141)+HD:HD)^2)*GX$10+1000*GX$18,"")</f>
        <v/>
      </c>
      <c r="HF141" t="str" cm="1">
        <f t="array" ref="HF141">IF($F141="ターボ",MIN(($G141-HG:HG)^2+($H141-HH:HH)^2+($I141-HI:HI)^2)*HE$8+MIN((($H$2-$H141)+HJ:HJ)^2+(($I$2-$I141)+HK:HK)^2)*HE$10+10000,"")</f>
        <v/>
      </c>
      <c r="HM141" t="str" cm="1">
        <f t="array" ref="HM141">IF($F141="采玉",MIN(($G141-HN:HN)^2+($H141-HO:HO)^2+($I141-HP:HP)^2)*HL$8+MIN((($H$2-$H141)+HQ:HQ)^2+(($I$2-$I141)+HR:HR)^2)*HL$10+1000*HL$18,"")</f>
        <v/>
      </c>
      <c r="HT141" t="str" cm="1">
        <f t="array" ref="HT141">IF($F141="繕玉",MIN(($G141-HU:HU)^2+($H141-HV:HV)^2+($I141-HW:HW)^2)*HS$8+MIN((($H$2-$H141)+HX:HX)^2+(($I$2-$I141)+HY:HY)^2)*HS$10+1000*HS$18,"")</f>
        <v/>
      </c>
      <c r="IA141" t="str" cm="1">
        <f t="array" ref="IA141">IF($F141="贄玉",MIN(($G141-IB:IB)^2+($H141-IC:IC)^2+($I141-ID:ID)^2)*HZ$8+MIN((($H$2-$H141)+IE:IE)^2+(($I$2-$I141)+IF:IF)^2)*HZ$10+1000*HZ$18,"")</f>
        <v/>
      </c>
      <c r="IH141" t="str" cm="1">
        <f t="array" ref="IH141">IF($F141="弾玉",MIN(($G141-II:II)^2+($H141-IJ:IJ)^2+($I141-IK:IK)^2)*IG$8+MIN((($H$2-$H141)+IL:IL)^2+(($I$2-$I141)+IM:IM)^2)*IG$10+1000*IG$18,"")</f>
        <v/>
      </c>
      <c r="IO141" t="str" cm="1">
        <f t="array" ref="IO141">IF($F141="石壁",MIN(($G141-IP:IP)^2+($H141-IQ:IQ)^2+($I141-IR:IR)^2)*IN$8+MIN((($H$2-$H141)+IS:IS)^2+(($I$2-$I141)+IT:IT)^2)*IN$10+1000*IN$18,"")</f>
        <v/>
      </c>
    </row>
    <row r="142" spans="6:249" x14ac:dyDescent="0.55000000000000004">
      <c r="F142" s="1" t="b" cm="1">
        <f t="array" ref="F142">INDEX(N:N,ROW()*6-11)</f>
        <v>0</v>
      </c>
      <c r="G142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42" s="1">
        <f>ROUND((RIGHT((SUM(INDEX($N:$N,ROW()*6-10):INDEX($N:$N,ROW()*6-6))-16020),6)-RIGHT((SUM(INDEX($N:$N,ROW()*6-10):INDEX($N:$N,ROW()*6-6))-16020),3))/1000,3)</f>
        <v>-16.04</v>
      </c>
      <c r="I142" s="1">
        <f>ROUND((RIGHT((SUM(INDEX($N:$N,ROW()*6-10):INDEX($N:$N,ROW()*6-6))-16020),3)),3)</f>
        <v>20</v>
      </c>
      <c r="K142">
        <v>142</v>
      </c>
      <c r="L142">
        <f t="shared" si="5"/>
        <v>2</v>
      </c>
      <c r="M142" t="str">
        <f t="shared" si="4"/>
        <v>e</v>
      </c>
      <c r="N142">
        <f>IF(EXACT(M142,$A$1)=TRUE,0,IF(EXACT(M142,$A$2)=TRUE,1,IF(EXACT(M142,$A$3)=TRUE,2,IF(EXACT(M142,$A$4)=TRUE,3,IF(EXACT(M142,$A$5)=TRUE,4,IF(EXACT(M142,$A$6)=TRUE,5,IF(EXACT(M142,$A$7)=TRUE,6,IF(EXACT(M142,$A$8)=TRUE,7,IF(EXACT(M142,$A$9)=TRUE,8,IF(EXACT(M142,$A$10)=TRUE,9,IF(EXACT(M142,$A$11)=TRUE,10,IF(EXACT(M142,$A$12)=TRUE,11,IF(EXACT(M142,$A$13)=TRUE,12,IF(EXACT(M142,$A$14)=TRUE,13,IF(EXACT(M142,$A$15)=TRUE,14,IF(EXACT(M142,$A$16)=TRUE,15,IF(EXACT(M142,$A$17)=TRUE,16,IF(EXACT(M142,$A$18)=TRUE,17,IF(EXACT(M142,$A$19)=TRUE,18,IF(EXACT(M142,$A$20)=TRUE,19,IF(EXACT(M142,$A$21)=TRUE,20,IF(EXACT(M142,$A$22)=TRUE,21,IF(EXACT(M142,$A$23)=TRUE,22,IF(EXACT(M142,$A$24)=TRUE,23,IF(EXACT(M142,$A$25)=TRUE,24,IF(EXACT(M142,$A$26)=TRUE,25,IF(EXACT(M142,$A$27)=TRUE,26,IF(EXACT(M142,$A$28)=TRUE,27,IF(EXACT(M142,$A$29)=TRUE,28,IF(EXACT(M142,$A$30)=TRUE,29,IF(EXACT(M142,$A$31)=TRUE,30,IF(EXACT(M142,$A$32)=TRUE,31,IF(EXACT(M142,$A$33)=TRUE,32,IF(EXACT(M142,$A$34)=TRUE,33,IF(EXACT(M142,$A$35)=TRUE,34,IF(EXACT(M142,$A$36)=TRUE,35,IF(EXACT(M142,$A$37)=TRUE,36,IF(EXACT(M142,$A$38)=TRUE,37,IF(EXACT(M142,$A$39)=TRUE,38,IF(EXACT(M142,$A$40)=TRUE,39,IF(EXACT(M142,$A$41)=TRUE,40,IF(EXACT(M142,$A$42)=TRUE,41,IF(EXACT(M142,$A$43)=TRUE,42,IF(EXACT(M142,$A$44)=TRUE,43,IF(EXACT(M142,$A$45)=TRUE,44,IF(EXACT(M142,$A$46)=TRUE,45,IF(EXACT(M142,$A$47)=TRUE,46,IF(EXACT(M142,$A$48)=TRUE,47,IF(EXACT(M142,$A$49)=TRUE,48,IF(EXACT(M142,$A$50)=TRUE,49,IF(EXACT(M142,$A$51)=TRUE,50,IF(EXACT(M142,$A$52)=TRUE,51,IF(EXACT(M142,$A$53)=TRUE,52,IF(EXACT(M142,$A$54)=TRUE,53,IF(EXACT(M142,$A$55)=TRUE,54,IF(EXACT(M142,$A$56)=TRUE,55,IF(EXACT(M142,$A$57)=TRUE,56,IF(EXACT(M142,$A$58)=TRUE,57,IF(EXACT(M142,$A$59)=TRUE,58,IF(EXACT(M142,$A$60)=TRUE,59,IF(EXACT(M142,$A$61)=TRUE,60,IF(EXACT(M142,$A$62)=TRUE,61))))))))))))))))))))))))))))))))))))))))))))))))))))))))))))))*61^$L142</f>
        <v>52094</v>
      </c>
      <c r="Y142" t="str" cm="1">
        <f t="array" ref="Y142">IF($F142="砲玉",MIN(($G142-Z:Z)^2+($H142-AA:AA)^2+($I142-AB:AB)^2)*X$8+MIN((($H$2-$H142)+AC:AC)^2+(($I$2-$I142)+AD:AD)^2)*X$10+1000*X$18,"")</f>
        <v/>
      </c>
      <c r="AF142" t="str" cm="1">
        <f t="array" ref="AF142">IF($F142="薙玉",MIN(($G142-AG:AG)^2+($H142-AH:AH)^2+($I142-AI:AI)^2)*AE$8+MIN((($H$2-$H142)+AJ:AJ)^2+(($I$2-$I142)+AK:AK)^2)*AE$10+1000*AE$18,"")</f>
        <v/>
      </c>
      <c r="AM142" t="str" cm="1">
        <f t="array" ref="AM142">IF($F142="壁玉",MIN(($G142-AN:AN)^2+($H142-AO:AO)^2+($I142-AP:AP)^2)*AL$8+MIN((($H$2-$H142)+AQ:AQ)^2+(($I$2-$I142)+AR:AR)^2)*AL$10+1000*AL$18,"")</f>
        <v/>
      </c>
      <c r="AT142" t="str" cm="1">
        <f t="array" ref="AT142">IF($F142="弩玉",MIN(($G142-AU:AU)^2+($H142-AV:AV)^2+($I142-AW:AW)^2)*AS$8+MIN((($H$2-$H142)+AX:AX)^2+(($I$2-$I142)+AY:AY)^2)*AS$10+1000*AS$18,"")</f>
        <v/>
      </c>
      <c r="BA142" t="str" cm="1">
        <f t="array" ref="BA142">IF($F142="ジェット",MIN(($G142-BB:BB)^2+($H142-BC:BC)^2+($I142-BD:BD)^2)*AZ$8+MIN((($H$2-$H142)+BE:BE)^2+(($I$2-$I142)+BF:BF)^2)*AZ$10+1000*AZ$18,"")</f>
        <v/>
      </c>
      <c r="BH142" t="str" cm="1">
        <f t="array" ref="BH142">IF($F142="導玉",MIN(($G142-BI:BI)^2+($H142-BJ:BJ)^2+($I142-BK:BK)^2)*BG$8+MIN((($H$2-$H142)+BL:BL)^2+(($I$2-$I142)+BM:BM)^2)*BG$10+1000*BG$18,"")</f>
        <v/>
      </c>
      <c r="BO142" t="str" cm="1">
        <f t="array" ref="BO142">IF($F142="木壁",MIN(($G142-BP:BP)^2+($H142-BQ:BQ)^2+($I142-BR:BR)^2)*BN$8+MIN((($H$2-$H142)+BS:BS)^2+(($I$2-$I142)+BT:BT)^2)*BN$10+1000*BN$18,"")</f>
        <v/>
      </c>
      <c r="BV142" t="str" cm="1">
        <f t="array" ref="BV142">IF($F142="遠壁",MIN(($G142-BW:BW)^2+($H142-BX:BX)^2+($I142-BY:BY)^2)*BU$8+MIN((($H$2-$H142)+BZ:BZ)^2+(($I$2-$I142)+CA:CA)^2)*BU$10+1000*BU$18,"")</f>
        <v/>
      </c>
      <c r="CC142" t="str" cm="1">
        <f t="array" ref="CC142">IF($F142="魔玉",MIN(($G142-CD:CD)^2+($H142-CE:CE)^2+($I142-CF:CF)^2)*CB$8+MIN((($H$2-$H142)+CG:CG)^2+(($I$2-$I142)+CH:CH)^2)*CB$10+1000*CB$18,"")</f>
        <v/>
      </c>
      <c r="CJ142" t="str" cm="1">
        <f t="array" ref="CJ142">IF($F142="核玉",MIN(($G142-CK:CK)^2+($H142-CL:CL)^2+($I142-CM:CM)^2)*CI$8+MIN((($H$2-$H142)+CN:CN)^2+(($I$2-$I142)+CO:CO)^2)*CI$10+1000*CI$18,"")</f>
        <v/>
      </c>
      <c r="CQ142" t="str" cm="1">
        <f t="array" ref="CQ142">IF($F142="癒玉",MIN(($G142-CR:CR)^2+($H142-CS:CS)^2+($I142-CT:CT)^2)*CP$8+MIN((($H$2-$H142)+CU:CU)^2+(($I$2-$I142)+CV:CV)^2)*CP$10+1000*CP$18,"")</f>
        <v/>
      </c>
      <c r="CX142" t="str" cm="1">
        <f t="array" ref="CX142">IF($F142="盾玉",MIN(($G142-CY:CY)^2+($H142-CZ:CZ)^2+($I142-DA:DA)^2)*CW$8+MIN((($H$2-$H142)+DB:DB)^2+(($I$2-$I142)+DC:DC)^2)*CW$10+1000*CW$18,"")</f>
        <v/>
      </c>
      <c r="DE142" t="str" cm="1">
        <f t="array" ref="DE142">IF($F142="射玉",MIN(($G142-DF:DF)^2+($H142-DG:DG)^2+($I142-DH:DH)^2)*DD$8+MIN((($H$2-$H142)+DI:DI)^2+(($I$2-$I142)+DJ:DJ)^2)*DD$10+1000*DD$18,"")</f>
        <v/>
      </c>
      <c r="DL142" t="str" cm="1">
        <f t="array" ref="DL142">IF($F142="近壁",MIN(($G142-DM:DM)^2+($H142-DN:DN)^2+($I142-DO:DO)^2)*DK$8+MIN((($H$2-$H142)+DP:DP)^2+(($I$2-$I142)+DQ:DQ)^2)*DK$10+1000*DK$18,"")</f>
        <v/>
      </c>
      <c r="DS142" t="str" cm="1">
        <f t="array" ref="DS142">IF($F142="忍玉",MIN(($G142-DT:DT)^2+($H142-DU:DU)^2+($I142-DV:DV)^2)*DR$8+MIN((($H$2-$H142)+DW:DW)^2+(($I$2-$I142)+DX:DX)^2)*DR$10+1000*DR$18,"")</f>
        <v/>
      </c>
      <c r="DZ142" t="str" cm="1">
        <f t="array" ref="DZ142">IF($F142="界玉",MIN(($G142-EA:EA)^2+($H142-EB:EB)^2+($I142-EC:EC)^2)*DY$8+MIN((($H$2-$H142)+ED:ED)^2+(($I$2-$I142)+EE:EE)^2)*DY$10+1000*DY$18,"")</f>
        <v/>
      </c>
      <c r="EG142" t="str" cm="1">
        <f t="array" ref="EG142">IF($F142="戦玉",MIN(($G142-EH:EH)^2+($H142-EI:EI)^2+($I142-EJ:EJ)^2)*EF$8+MIN((($H$2-$H142)+EK:EK)^2+(($I$2-$I142)+EL:EL)^2)*EF$10+1000*EF$18,"")</f>
        <v/>
      </c>
      <c r="EN142" t="str" cm="1">
        <f t="array" ref="EN142">IF($F142="弓玉",MIN(($G142-EO:EO)^2+($H142-EP:EP)^2+($I142-EQ:EQ)^2)*EM$8+MIN((($H$2-$H142)+ER:ER)^2+(($I$2-$I142)+ES:ES)^2)*EM$10+1000*EM$18,"")</f>
        <v/>
      </c>
      <c r="EU142" t="str" cm="1">
        <f t="array" ref="EU142">IF($F142="散玉",MIN(($G142-EV:EV)^2+($H142-EW:EW)^2+($I142-EX:EX)^2)*ET$8+MIN((($H$2-$H142)+EY:EY)^2+(($I$2-$I142)+EZ:EZ)^2)*ET$10+1000*ET$18,"")</f>
        <v/>
      </c>
      <c r="FB142" t="str" cm="1">
        <f t="array" ref="FB142">IF($F142="的玉",MIN(($G142-FC:FC)^2+($H142-FD:FD)^2+($I142-FE:FE)^2)*FA$8+MIN((($H$2-$H142)+FF:FF)^2+(($I$2-$I142)+FG:FG)^2)*FA$10+1000*FA$18,"")</f>
        <v/>
      </c>
      <c r="FI142" t="str" cm="1">
        <f t="array" ref="FI142">IF($F142="撃玉",MIN(($G142-FJ:FJ)^2+($H142-FK:FK)^2+($I142-FL:FL)^2)*FH$8+MIN((($H$2-$H142)+FM:FM)^2+(($I$2-$I142)+FN:FN)^2)*FH$10+1000*FH$18,"")</f>
        <v/>
      </c>
      <c r="FP142" t="str" cm="1">
        <f t="array" ref="FP142">IF($F142="槍玉",MIN(($G142-FQ:FQ)^2+($H142-FR:FR)^2+($I142-FS:FS)^2)*FO$8+MIN((($H$2-$H142)+FT:FT)^2+(($I$2-$I142)+FU:FU)^2)*FO$10+1000*FO$18,"")</f>
        <v/>
      </c>
      <c r="FW142" t="str" cm="1">
        <f t="array" ref="FW142">IF($F142="査玉",MIN(($G142-FX:FX)^2+($H142-FY:FY)^2+($I142-FZ:FZ)^2)*FV$8+MIN((($H$2-$H142)+GA:GA)^2+(($I$2-$I142)+GB:GB)^2)*FV$10+1000*FV$18,"")</f>
        <v/>
      </c>
      <c r="GD142" t="str" cm="1">
        <f t="array" ref="GD142">IF($F142="タゲ壁",MIN(($G142-GE:GE)^2+($H142-GF:GF)^2+($I142-GG:GG)^2)*GC$8+MIN((($H$2-$H142)+GH:GH)^2+(($I$2-$I142)+GI:GI)^2)*GC$10+1000*GC$18,"")</f>
        <v/>
      </c>
      <c r="GK142" t="str" cm="1">
        <f t="array" ref="GK142">IF($F142="迎玉",MIN(($G142-GL:GL)^2+($H142-GM:GM)^2+($I142-GN:GN)^2)*GJ$8+MIN((($H$2-$H142)+GO:GO)^2+(($I$2-$I142)+GP:GP)^2)*GJ$10+1000*GJ$18,"")</f>
        <v/>
      </c>
      <c r="GR142" t="str" cm="1">
        <f t="array" ref="GR142">IF($F142="紙壁",MIN(($G142-GS:GS)^2+($H142-GT:GT)^2+($I142-GU:GU)^2)*GQ$8+MIN((($H$2-$H142)+GV:GV)^2+(($I$2-$I142)+GW:GW)^2)*GQ$10+1000*GQ$18,"")</f>
        <v/>
      </c>
      <c r="GY142" t="str" cm="1">
        <f t="array" ref="GY142">IF($F142="聖玉",MIN(($G142-GZ:GZ)^2+($H142-HA:HA)^2+($I142-HB:HB)^2)*GX$8+MIN((($H$2-$H142)+HC:HC)^2+(($I$2-$I142)+HD:HD)^2)*GX$10+1000*GX$18,"")</f>
        <v/>
      </c>
      <c r="HF142" t="str" cm="1">
        <f t="array" ref="HF142">IF($F142="ターボ",MIN(($G142-HG:HG)^2+($H142-HH:HH)^2+($I142-HI:HI)^2)*HE$8+MIN((($H$2-$H142)+HJ:HJ)^2+(($I$2-$I142)+HK:HK)^2)*HE$10+10000,"")</f>
        <v/>
      </c>
      <c r="HM142" t="str" cm="1">
        <f t="array" ref="HM142">IF($F142="采玉",MIN(($G142-HN:HN)^2+($H142-HO:HO)^2+($I142-HP:HP)^2)*HL$8+MIN((($H$2-$H142)+HQ:HQ)^2+(($I$2-$I142)+HR:HR)^2)*HL$10+1000*HL$18,"")</f>
        <v/>
      </c>
      <c r="HT142" t="str" cm="1">
        <f t="array" ref="HT142">IF($F142="繕玉",MIN(($G142-HU:HU)^2+($H142-HV:HV)^2+($I142-HW:HW)^2)*HS$8+MIN((($H$2-$H142)+HX:HX)^2+(($I$2-$I142)+HY:HY)^2)*HS$10+1000*HS$18,"")</f>
        <v/>
      </c>
      <c r="IA142" t="str" cm="1">
        <f t="array" ref="IA142">IF($F142="贄玉",MIN(($G142-IB:IB)^2+($H142-IC:IC)^2+($I142-ID:ID)^2)*HZ$8+MIN((($H$2-$H142)+IE:IE)^2+(($I$2-$I142)+IF:IF)^2)*HZ$10+1000*HZ$18,"")</f>
        <v/>
      </c>
      <c r="IH142" t="str" cm="1">
        <f t="array" ref="IH142">IF($F142="弾玉",MIN(($G142-II:II)^2+($H142-IJ:IJ)^2+($I142-IK:IK)^2)*IG$8+MIN((($H$2-$H142)+IL:IL)^2+(($I$2-$I142)+IM:IM)^2)*IG$10+1000*IG$18,"")</f>
        <v/>
      </c>
      <c r="IO142" t="str" cm="1">
        <f t="array" ref="IO142">IF($F142="石壁",MIN(($G142-IP:IP)^2+($H142-IQ:IQ)^2+($I142-IR:IR)^2)*IN$8+MIN((($H$2-$H142)+IS:IS)^2+(($I$2-$I142)+IT:IT)^2)*IN$10+1000*IN$18,"")</f>
        <v/>
      </c>
    </row>
    <row r="143" spans="6:249" x14ac:dyDescent="0.55000000000000004">
      <c r="F143" s="1" t="b" cm="1">
        <f t="array" ref="F143">INDEX(N:N,ROW()*6-11)</f>
        <v>0</v>
      </c>
      <c r="G143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43" s="1">
        <f>ROUND((RIGHT((SUM(INDEX($N:$N,ROW()*6-10):INDEX($N:$N,ROW()*6-6))-16020),6)-RIGHT((SUM(INDEX($N:$N,ROW()*6-10):INDEX($N:$N,ROW()*6-6))-16020),3))/1000,3)</f>
        <v>-16.04</v>
      </c>
      <c r="I143" s="1">
        <f>ROUND((RIGHT((SUM(INDEX($N:$N,ROW()*6-10):INDEX($N:$N,ROW()*6-6))-16020),3)),3)</f>
        <v>20</v>
      </c>
      <c r="K143">
        <v>143</v>
      </c>
      <c r="L143">
        <f t="shared" si="5"/>
        <v>1</v>
      </c>
      <c r="M143" t="str">
        <f t="shared" si="4"/>
        <v>l</v>
      </c>
      <c r="N143">
        <f>IF(EXACT(M143,$A$1)=TRUE,0,IF(EXACT(M143,$A$2)=TRUE,1,IF(EXACT(M143,$A$3)=TRUE,2,IF(EXACT(M143,$A$4)=TRUE,3,IF(EXACT(M143,$A$5)=TRUE,4,IF(EXACT(M143,$A$6)=TRUE,5,IF(EXACT(M143,$A$7)=TRUE,6,IF(EXACT(M143,$A$8)=TRUE,7,IF(EXACT(M143,$A$9)=TRUE,8,IF(EXACT(M143,$A$10)=TRUE,9,IF(EXACT(M143,$A$11)=TRUE,10,IF(EXACT(M143,$A$12)=TRUE,11,IF(EXACT(M143,$A$13)=TRUE,12,IF(EXACT(M143,$A$14)=TRUE,13,IF(EXACT(M143,$A$15)=TRUE,14,IF(EXACT(M143,$A$16)=TRUE,15,IF(EXACT(M143,$A$17)=TRUE,16,IF(EXACT(M143,$A$18)=TRUE,17,IF(EXACT(M143,$A$19)=TRUE,18,IF(EXACT(M143,$A$20)=TRUE,19,IF(EXACT(M143,$A$21)=TRUE,20,IF(EXACT(M143,$A$22)=TRUE,21,IF(EXACT(M143,$A$23)=TRUE,22,IF(EXACT(M143,$A$24)=TRUE,23,IF(EXACT(M143,$A$25)=TRUE,24,IF(EXACT(M143,$A$26)=TRUE,25,IF(EXACT(M143,$A$27)=TRUE,26,IF(EXACT(M143,$A$28)=TRUE,27,IF(EXACT(M143,$A$29)=TRUE,28,IF(EXACT(M143,$A$30)=TRUE,29,IF(EXACT(M143,$A$31)=TRUE,30,IF(EXACT(M143,$A$32)=TRUE,31,IF(EXACT(M143,$A$33)=TRUE,32,IF(EXACT(M143,$A$34)=TRUE,33,IF(EXACT(M143,$A$35)=TRUE,34,IF(EXACT(M143,$A$36)=TRUE,35,IF(EXACT(M143,$A$37)=TRUE,36,IF(EXACT(M143,$A$38)=TRUE,37,IF(EXACT(M143,$A$39)=TRUE,38,IF(EXACT(M143,$A$40)=TRUE,39,IF(EXACT(M143,$A$41)=TRUE,40,IF(EXACT(M143,$A$42)=TRUE,41,IF(EXACT(M143,$A$43)=TRUE,42,IF(EXACT(M143,$A$44)=TRUE,43,IF(EXACT(M143,$A$45)=TRUE,44,IF(EXACT(M143,$A$46)=TRUE,45,IF(EXACT(M143,$A$47)=TRUE,46,IF(EXACT(M143,$A$48)=TRUE,47,IF(EXACT(M143,$A$49)=TRUE,48,IF(EXACT(M143,$A$50)=TRUE,49,IF(EXACT(M143,$A$51)=TRUE,50,IF(EXACT(M143,$A$52)=TRUE,51,IF(EXACT(M143,$A$53)=TRUE,52,IF(EXACT(M143,$A$54)=TRUE,53,IF(EXACT(M143,$A$55)=TRUE,54,IF(EXACT(M143,$A$56)=TRUE,55,IF(EXACT(M143,$A$57)=TRUE,56,IF(EXACT(M143,$A$58)=TRUE,57,IF(EXACT(M143,$A$59)=TRUE,58,IF(EXACT(M143,$A$60)=TRUE,59,IF(EXACT(M143,$A$61)=TRUE,60,IF(EXACT(M143,$A$62)=TRUE,61))))))))))))))))))))))))))))))))))))))))))))))))))))))))))))))*61^$L143</f>
        <v>1281</v>
      </c>
      <c r="Y143" t="str" cm="1">
        <f t="array" ref="Y143">IF($F143="砲玉",MIN(($G143-Z:Z)^2+($H143-AA:AA)^2+($I143-AB:AB)^2)*X$8+MIN((($H$2-$H143)+AC:AC)^2+(($I$2-$I143)+AD:AD)^2)*X$10+1000*X$18,"")</f>
        <v/>
      </c>
      <c r="AF143" t="str" cm="1">
        <f t="array" ref="AF143">IF($F143="薙玉",MIN(($G143-AG:AG)^2+($H143-AH:AH)^2+($I143-AI:AI)^2)*AE$8+MIN((($H$2-$H143)+AJ:AJ)^2+(($I$2-$I143)+AK:AK)^2)*AE$10+1000*AE$18,"")</f>
        <v/>
      </c>
      <c r="AM143" t="str" cm="1">
        <f t="array" ref="AM143">IF($F143="壁玉",MIN(($G143-AN:AN)^2+($H143-AO:AO)^2+($I143-AP:AP)^2)*AL$8+MIN((($H$2-$H143)+AQ:AQ)^2+(($I$2-$I143)+AR:AR)^2)*AL$10+1000*AL$18,"")</f>
        <v/>
      </c>
      <c r="AT143" t="str" cm="1">
        <f t="array" ref="AT143">IF($F143="弩玉",MIN(($G143-AU:AU)^2+($H143-AV:AV)^2+($I143-AW:AW)^2)*AS$8+MIN((($H$2-$H143)+AX:AX)^2+(($I$2-$I143)+AY:AY)^2)*AS$10+1000*AS$18,"")</f>
        <v/>
      </c>
      <c r="BA143" t="str" cm="1">
        <f t="array" ref="BA143">IF($F143="ジェット",MIN(($G143-BB:BB)^2+($H143-BC:BC)^2+($I143-BD:BD)^2)*AZ$8+MIN((($H$2-$H143)+BE:BE)^2+(($I$2-$I143)+BF:BF)^2)*AZ$10+1000*AZ$18,"")</f>
        <v/>
      </c>
      <c r="BH143" t="str" cm="1">
        <f t="array" ref="BH143">IF($F143="導玉",MIN(($G143-BI:BI)^2+($H143-BJ:BJ)^2+($I143-BK:BK)^2)*BG$8+MIN((($H$2-$H143)+BL:BL)^2+(($I$2-$I143)+BM:BM)^2)*BG$10+1000*BG$18,"")</f>
        <v/>
      </c>
      <c r="BO143" t="str" cm="1">
        <f t="array" ref="BO143">IF($F143="木壁",MIN(($G143-BP:BP)^2+($H143-BQ:BQ)^2+($I143-BR:BR)^2)*BN$8+MIN((($H$2-$H143)+BS:BS)^2+(($I$2-$I143)+BT:BT)^2)*BN$10+1000*BN$18,"")</f>
        <v/>
      </c>
      <c r="BV143" t="str" cm="1">
        <f t="array" ref="BV143">IF($F143="遠壁",MIN(($G143-BW:BW)^2+($H143-BX:BX)^2+($I143-BY:BY)^2)*BU$8+MIN((($H$2-$H143)+BZ:BZ)^2+(($I$2-$I143)+CA:CA)^2)*BU$10+1000*BU$18,"")</f>
        <v/>
      </c>
      <c r="CC143" t="str" cm="1">
        <f t="array" ref="CC143">IF($F143="魔玉",MIN(($G143-CD:CD)^2+($H143-CE:CE)^2+($I143-CF:CF)^2)*CB$8+MIN((($H$2-$H143)+CG:CG)^2+(($I$2-$I143)+CH:CH)^2)*CB$10+1000*CB$18,"")</f>
        <v/>
      </c>
      <c r="CJ143" t="str" cm="1">
        <f t="array" ref="CJ143">IF($F143="核玉",MIN(($G143-CK:CK)^2+($H143-CL:CL)^2+($I143-CM:CM)^2)*CI$8+MIN((($H$2-$H143)+CN:CN)^2+(($I$2-$I143)+CO:CO)^2)*CI$10+1000*CI$18,"")</f>
        <v/>
      </c>
      <c r="CQ143" t="str" cm="1">
        <f t="array" ref="CQ143">IF($F143="癒玉",MIN(($G143-CR:CR)^2+($H143-CS:CS)^2+($I143-CT:CT)^2)*CP$8+MIN((($H$2-$H143)+CU:CU)^2+(($I$2-$I143)+CV:CV)^2)*CP$10+1000*CP$18,"")</f>
        <v/>
      </c>
      <c r="CX143" t="str" cm="1">
        <f t="array" ref="CX143">IF($F143="盾玉",MIN(($G143-CY:CY)^2+($H143-CZ:CZ)^2+($I143-DA:DA)^2)*CW$8+MIN((($H$2-$H143)+DB:DB)^2+(($I$2-$I143)+DC:DC)^2)*CW$10+1000*CW$18,"")</f>
        <v/>
      </c>
      <c r="DE143" t="str" cm="1">
        <f t="array" ref="DE143">IF($F143="射玉",MIN(($G143-DF:DF)^2+($H143-DG:DG)^2+($I143-DH:DH)^2)*DD$8+MIN((($H$2-$H143)+DI:DI)^2+(($I$2-$I143)+DJ:DJ)^2)*DD$10+1000*DD$18,"")</f>
        <v/>
      </c>
      <c r="DL143" t="str" cm="1">
        <f t="array" ref="DL143">IF($F143="近壁",MIN(($G143-DM:DM)^2+($H143-DN:DN)^2+($I143-DO:DO)^2)*DK$8+MIN((($H$2-$H143)+DP:DP)^2+(($I$2-$I143)+DQ:DQ)^2)*DK$10+1000*DK$18,"")</f>
        <v/>
      </c>
      <c r="DS143" t="str" cm="1">
        <f t="array" ref="DS143">IF($F143="忍玉",MIN(($G143-DT:DT)^2+($H143-DU:DU)^2+($I143-DV:DV)^2)*DR$8+MIN((($H$2-$H143)+DW:DW)^2+(($I$2-$I143)+DX:DX)^2)*DR$10+1000*DR$18,"")</f>
        <v/>
      </c>
      <c r="DZ143" t="str" cm="1">
        <f t="array" ref="DZ143">IF($F143="界玉",MIN(($G143-EA:EA)^2+($H143-EB:EB)^2+($I143-EC:EC)^2)*DY$8+MIN((($H$2-$H143)+ED:ED)^2+(($I$2-$I143)+EE:EE)^2)*DY$10+1000*DY$18,"")</f>
        <v/>
      </c>
      <c r="EG143" t="str" cm="1">
        <f t="array" ref="EG143">IF($F143="戦玉",MIN(($G143-EH:EH)^2+($H143-EI:EI)^2+($I143-EJ:EJ)^2)*EF$8+MIN((($H$2-$H143)+EK:EK)^2+(($I$2-$I143)+EL:EL)^2)*EF$10+1000*EF$18,"")</f>
        <v/>
      </c>
      <c r="EN143" t="str" cm="1">
        <f t="array" ref="EN143">IF($F143="弓玉",MIN(($G143-EO:EO)^2+($H143-EP:EP)^2+($I143-EQ:EQ)^2)*EM$8+MIN((($H$2-$H143)+ER:ER)^2+(($I$2-$I143)+ES:ES)^2)*EM$10+1000*EM$18,"")</f>
        <v/>
      </c>
      <c r="EU143" t="str" cm="1">
        <f t="array" ref="EU143">IF($F143="散玉",MIN(($G143-EV:EV)^2+($H143-EW:EW)^2+($I143-EX:EX)^2)*ET$8+MIN((($H$2-$H143)+EY:EY)^2+(($I$2-$I143)+EZ:EZ)^2)*ET$10+1000*ET$18,"")</f>
        <v/>
      </c>
      <c r="FB143" t="str" cm="1">
        <f t="array" ref="FB143">IF($F143="的玉",MIN(($G143-FC:FC)^2+($H143-FD:FD)^2+($I143-FE:FE)^2)*FA$8+MIN((($H$2-$H143)+FF:FF)^2+(($I$2-$I143)+FG:FG)^2)*FA$10+1000*FA$18,"")</f>
        <v/>
      </c>
      <c r="FI143" t="str" cm="1">
        <f t="array" ref="FI143">IF($F143="撃玉",MIN(($G143-FJ:FJ)^2+($H143-FK:FK)^2+($I143-FL:FL)^2)*FH$8+MIN((($H$2-$H143)+FM:FM)^2+(($I$2-$I143)+FN:FN)^2)*FH$10+1000*FH$18,"")</f>
        <v/>
      </c>
      <c r="FP143" t="str" cm="1">
        <f t="array" ref="FP143">IF($F143="槍玉",MIN(($G143-FQ:FQ)^2+($H143-FR:FR)^2+($I143-FS:FS)^2)*FO$8+MIN((($H$2-$H143)+FT:FT)^2+(($I$2-$I143)+FU:FU)^2)*FO$10+1000*FO$18,"")</f>
        <v/>
      </c>
      <c r="FW143" t="str" cm="1">
        <f t="array" ref="FW143">IF($F143="査玉",MIN(($G143-FX:FX)^2+($H143-FY:FY)^2+($I143-FZ:FZ)^2)*FV$8+MIN((($H$2-$H143)+GA:GA)^2+(($I$2-$I143)+GB:GB)^2)*FV$10+1000*FV$18,"")</f>
        <v/>
      </c>
      <c r="GD143" t="str" cm="1">
        <f t="array" ref="GD143">IF($F143="タゲ壁",MIN(($G143-GE:GE)^2+($H143-GF:GF)^2+($I143-GG:GG)^2)*GC$8+MIN((($H$2-$H143)+GH:GH)^2+(($I$2-$I143)+GI:GI)^2)*GC$10+1000*GC$18,"")</f>
        <v/>
      </c>
      <c r="GK143" t="str" cm="1">
        <f t="array" ref="GK143">IF($F143="迎玉",MIN(($G143-GL:GL)^2+($H143-GM:GM)^2+($I143-GN:GN)^2)*GJ$8+MIN((($H$2-$H143)+GO:GO)^2+(($I$2-$I143)+GP:GP)^2)*GJ$10+1000*GJ$18,"")</f>
        <v/>
      </c>
      <c r="GR143" t="str" cm="1">
        <f t="array" ref="GR143">IF($F143="紙壁",MIN(($G143-GS:GS)^2+($H143-GT:GT)^2+($I143-GU:GU)^2)*GQ$8+MIN((($H$2-$H143)+GV:GV)^2+(($I$2-$I143)+GW:GW)^2)*GQ$10+1000*GQ$18,"")</f>
        <v/>
      </c>
      <c r="GY143" t="str" cm="1">
        <f t="array" ref="GY143">IF($F143="聖玉",MIN(($G143-GZ:GZ)^2+($H143-HA:HA)^2+($I143-HB:HB)^2)*GX$8+MIN((($H$2-$H143)+HC:HC)^2+(($I$2-$I143)+HD:HD)^2)*GX$10+1000*GX$18,"")</f>
        <v/>
      </c>
      <c r="HF143" t="str" cm="1">
        <f t="array" ref="HF143">IF($F143="ターボ",MIN(($G143-HG:HG)^2+($H143-HH:HH)^2+($I143-HI:HI)^2)*HE$8+MIN((($H$2-$H143)+HJ:HJ)^2+(($I$2-$I143)+HK:HK)^2)*HE$10+10000,"")</f>
        <v/>
      </c>
      <c r="HM143" t="str" cm="1">
        <f t="array" ref="HM143">IF($F143="采玉",MIN(($G143-HN:HN)^2+($H143-HO:HO)^2+($I143-HP:HP)^2)*HL$8+MIN((($H$2-$H143)+HQ:HQ)^2+(($I$2-$I143)+HR:HR)^2)*HL$10+1000*HL$18,"")</f>
        <v/>
      </c>
      <c r="HT143" t="str" cm="1">
        <f t="array" ref="HT143">IF($F143="繕玉",MIN(($G143-HU:HU)^2+($H143-HV:HV)^2+($I143-HW:HW)^2)*HS$8+MIN((($H$2-$H143)+HX:HX)^2+(($I$2-$I143)+HY:HY)^2)*HS$10+1000*HS$18,"")</f>
        <v/>
      </c>
      <c r="IA143" t="str" cm="1">
        <f t="array" ref="IA143">IF($F143="贄玉",MIN(($G143-IB:IB)^2+($H143-IC:IC)^2+($I143-ID:ID)^2)*HZ$8+MIN((($H$2-$H143)+IE:IE)^2+(($I$2-$I143)+IF:IF)^2)*HZ$10+1000*HZ$18,"")</f>
        <v/>
      </c>
      <c r="IH143" t="str" cm="1">
        <f t="array" ref="IH143">IF($F143="弾玉",MIN(($G143-II:II)^2+($H143-IJ:IJ)^2+($I143-IK:IK)^2)*IG$8+MIN((($H$2-$H143)+IL:IL)^2+(($I$2-$I143)+IM:IM)^2)*IG$10+1000*IG$18,"")</f>
        <v/>
      </c>
      <c r="IO143" t="str" cm="1">
        <f t="array" ref="IO143">IF($F143="石壁",MIN(($G143-IP:IP)^2+($H143-IQ:IQ)^2+($I143-IR:IR)^2)*IN$8+MIN((($H$2-$H143)+IS:IS)^2+(($I$2-$I143)+IT:IT)^2)*IN$10+1000*IN$18,"")</f>
        <v/>
      </c>
    </row>
    <row r="144" spans="6:249" x14ac:dyDescent="0.55000000000000004">
      <c r="F144" s="1" t="b" cm="1">
        <f t="array" ref="F144">INDEX(N:N,ROW()*6-11)</f>
        <v>0</v>
      </c>
      <c r="G144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44" s="1">
        <f>ROUND((RIGHT((SUM(INDEX($N:$N,ROW()*6-10):INDEX($N:$N,ROW()*6-6))-16020),6)-RIGHT((SUM(INDEX($N:$N,ROW()*6-10):INDEX($N:$N,ROW()*6-6))-16020),3))/1000,3)</f>
        <v>-16.04</v>
      </c>
      <c r="I144" s="1">
        <f>ROUND((RIGHT((SUM(INDEX($N:$N,ROW()*6-10):INDEX($N:$N,ROW()*6-6))-16020),3)),3)</f>
        <v>20</v>
      </c>
      <c r="K144">
        <v>144</v>
      </c>
      <c r="L144">
        <f t="shared" si="5"/>
        <v>0</v>
      </c>
      <c r="M144" t="str">
        <f t="shared" si="4"/>
        <v>y</v>
      </c>
      <c r="N144">
        <f>IF(EXACT(M144,$A$1)=TRUE,0,IF(EXACT(M144,$A$2)=TRUE,1,IF(EXACT(M144,$A$3)=TRUE,2,IF(EXACT(M144,$A$4)=TRUE,3,IF(EXACT(M144,$A$5)=TRUE,4,IF(EXACT(M144,$A$6)=TRUE,5,IF(EXACT(M144,$A$7)=TRUE,6,IF(EXACT(M144,$A$8)=TRUE,7,IF(EXACT(M144,$A$9)=TRUE,8,IF(EXACT(M144,$A$10)=TRUE,9,IF(EXACT(M144,$A$11)=TRUE,10,IF(EXACT(M144,$A$12)=TRUE,11,IF(EXACT(M144,$A$13)=TRUE,12,IF(EXACT(M144,$A$14)=TRUE,13,IF(EXACT(M144,$A$15)=TRUE,14,IF(EXACT(M144,$A$16)=TRUE,15,IF(EXACT(M144,$A$17)=TRUE,16,IF(EXACT(M144,$A$18)=TRUE,17,IF(EXACT(M144,$A$19)=TRUE,18,IF(EXACT(M144,$A$20)=TRUE,19,IF(EXACT(M144,$A$21)=TRUE,20,IF(EXACT(M144,$A$22)=TRUE,21,IF(EXACT(M144,$A$23)=TRUE,22,IF(EXACT(M144,$A$24)=TRUE,23,IF(EXACT(M144,$A$25)=TRUE,24,IF(EXACT(M144,$A$26)=TRUE,25,IF(EXACT(M144,$A$27)=TRUE,26,IF(EXACT(M144,$A$28)=TRUE,27,IF(EXACT(M144,$A$29)=TRUE,28,IF(EXACT(M144,$A$30)=TRUE,29,IF(EXACT(M144,$A$31)=TRUE,30,IF(EXACT(M144,$A$32)=TRUE,31,IF(EXACT(M144,$A$33)=TRUE,32,IF(EXACT(M144,$A$34)=TRUE,33,IF(EXACT(M144,$A$35)=TRUE,34,IF(EXACT(M144,$A$36)=TRUE,35,IF(EXACT(M144,$A$37)=TRUE,36,IF(EXACT(M144,$A$38)=TRUE,37,IF(EXACT(M144,$A$39)=TRUE,38,IF(EXACT(M144,$A$40)=TRUE,39,IF(EXACT(M144,$A$41)=TRUE,40,IF(EXACT(M144,$A$42)=TRUE,41,IF(EXACT(M144,$A$43)=TRUE,42,IF(EXACT(M144,$A$44)=TRUE,43,IF(EXACT(M144,$A$45)=TRUE,44,IF(EXACT(M144,$A$46)=TRUE,45,IF(EXACT(M144,$A$47)=TRUE,46,IF(EXACT(M144,$A$48)=TRUE,47,IF(EXACT(M144,$A$49)=TRUE,48,IF(EXACT(M144,$A$50)=TRUE,49,IF(EXACT(M144,$A$51)=TRUE,50,IF(EXACT(M144,$A$52)=TRUE,51,IF(EXACT(M144,$A$53)=TRUE,52,IF(EXACT(M144,$A$54)=TRUE,53,IF(EXACT(M144,$A$55)=TRUE,54,IF(EXACT(M144,$A$56)=TRUE,55,IF(EXACT(M144,$A$57)=TRUE,56,IF(EXACT(M144,$A$58)=TRUE,57,IF(EXACT(M144,$A$59)=TRUE,58,IF(EXACT(M144,$A$60)=TRUE,59,IF(EXACT(M144,$A$61)=TRUE,60,IF(EXACT(M144,$A$62)=TRUE,61))))))))))))))))))))))))))))))))))))))))))))))))))))))))))))))*61^$L144</f>
        <v>34</v>
      </c>
      <c r="Y144" t="str" cm="1">
        <f t="array" ref="Y144">IF($F144="砲玉",MIN(($G144-Z:Z)^2+($H144-AA:AA)^2+($I144-AB:AB)^2)*X$8+MIN((($H$2-$H144)+AC:AC)^2+(($I$2-$I144)+AD:AD)^2)*X$10+1000*X$18,"")</f>
        <v/>
      </c>
      <c r="AF144" t="str" cm="1">
        <f t="array" ref="AF144">IF($F144="薙玉",MIN(($G144-AG:AG)^2+($H144-AH:AH)^2+($I144-AI:AI)^2)*AE$8+MIN((($H$2-$H144)+AJ:AJ)^2+(($I$2-$I144)+AK:AK)^2)*AE$10+1000*AE$18,"")</f>
        <v/>
      </c>
      <c r="AM144" t="str" cm="1">
        <f t="array" ref="AM144">IF($F144="壁玉",MIN(($G144-AN:AN)^2+($H144-AO:AO)^2+($I144-AP:AP)^2)*AL$8+MIN((($H$2-$H144)+AQ:AQ)^2+(($I$2-$I144)+AR:AR)^2)*AL$10+1000*AL$18,"")</f>
        <v/>
      </c>
      <c r="AT144" t="str" cm="1">
        <f t="array" ref="AT144">IF($F144="弩玉",MIN(($G144-AU:AU)^2+($H144-AV:AV)^2+($I144-AW:AW)^2)*AS$8+MIN((($H$2-$H144)+AX:AX)^2+(($I$2-$I144)+AY:AY)^2)*AS$10+1000*AS$18,"")</f>
        <v/>
      </c>
      <c r="BA144" t="str" cm="1">
        <f t="array" ref="BA144">IF($F144="ジェット",MIN(($G144-BB:BB)^2+($H144-BC:BC)^2+($I144-BD:BD)^2)*AZ$8+MIN((($H$2-$H144)+BE:BE)^2+(($I$2-$I144)+BF:BF)^2)*AZ$10+1000*AZ$18,"")</f>
        <v/>
      </c>
      <c r="BH144" t="str" cm="1">
        <f t="array" ref="BH144">IF($F144="導玉",MIN(($G144-BI:BI)^2+($H144-BJ:BJ)^2+($I144-BK:BK)^2)*BG$8+MIN((($H$2-$H144)+BL:BL)^2+(($I$2-$I144)+BM:BM)^2)*BG$10+1000*BG$18,"")</f>
        <v/>
      </c>
      <c r="BO144" t="str" cm="1">
        <f t="array" ref="BO144">IF($F144="木壁",MIN(($G144-BP:BP)^2+($H144-BQ:BQ)^2+($I144-BR:BR)^2)*BN$8+MIN((($H$2-$H144)+BS:BS)^2+(($I$2-$I144)+BT:BT)^2)*BN$10+1000*BN$18,"")</f>
        <v/>
      </c>
      <c r="BV144" t="str" cm="1">
        <f t="array" ref="BV144">IF($F144="遠壁",MIN(($G144-BW:BW)^2+($H144-BX:BX)^2+($I144-BY:BY)^2)*BU$8+MIN((($H$2-$H144)+BZ:BZ)^2+(($I$2-$I144)+CA:CA)^2)*BU$10+1000*BU$18,"")</f>
        <v/>
      </c>
      <c r="CC144" t="str" cm="1">
        <f t="array" ref="CC144">IF($F144="魔玉",MIN(($G144-CD:CD)^2+($H144-CE:CE)^2+($I144-CF:CF)^2)*CB$8+MIN((($H$2-$H144)+CG:CG)^2+(($I$2-$I144)+CH:CH)^2)*CB$10+1000*CB$18,"")</f>
        <v/>
      </c>
      <c r="CJ144" t="str" cm="1">
        <f t="array" ref="CJ144">IF($F144="核玉",MIN(($G144-CK:CK)^2+($H144-CL:CL)^2+($I144-CM:CM)^2)*CI$8+MIN((($H$2-$H144)+CN:CN)^2+(($I$2-$I144)+CO:CO)^2)*CI$10+1000*CI$18,"")</f>
        <v/>
      </c>
      <c r="CQ144" t="str" cm="1">
        <f t="array" ref="CQ144">IF($F144="癒玉",MIN(($G144-CR:CR)^2+($H144-CS:CS)^2+($I144-CT:CT)^2)*CP$8+MIN((($H$2-$H144)+CU:CU)^2+(($I$2-$I144)+CV:CV)^2)*CP$10+1000*CP$18,"")</f>
        <v/>
      </c>
      <c r="CX144" t="str" cm="1">
        <f t="array" ref="CX144">IF($F144="盾玉",MIN(($G144-CY:CY)^2+($H144-CZ:CZ)^2+($I144-DA:DA)^2)*CW$8+MIN((($H$2-$H144)+DB:DB)^2+(($I$2-$I144)+DC:DC)^2)*CW$10+1000*CW$18,"")</f>
        <v/>
      </c>
      <c r="DE144" t="str" cm="1">
        <f t="array" ref="DE144">IF($F144="射玉",MIN(($G144-DF:DF)^2+($H144-DG:DG)^2+($I144-DH:DH)^2)*DD$8+MIN((($H$2-$H144)+DI:DI)^2+(($I$2-$I144)+DJ:DJ)^2)*DD$10+1000*DD$18,"")</f>
        <v/>
      </c>
      <c r="DL144" t="str" cm="1">
        <f t="array" ref="DL144">IF($F144="近壁",MIN(($G144-DM:DM)^2+($H144-DN:DN)^2+($I144-DO:DO)^2)*DK$8+MIN((($H$2-$H144)+DP:DP)^2+(($I$2-$I144)+DQ:DQ)^2)*DK$10+1000*DK$18,"")</f>
        <v/>
      </c>
      <c r="DS144" t="str" cm="1">
        <f t="array" ref="DS144">IF($F144="忍玉",MIN(($G144-DT:DT)^2+($H144-DU:DU)^2+($I144-DV:DV)^2)*DR$8+MIN((($H$2-$H144)+DW:DW)^2+(($I$2-$I144)+DX:DX)^2)*DR$10+1000*DR$18,"")</f>
        <v/>
      </c>
      <c r="DZ144" t="str" cm="1">
        <f t="array" ref="DZ144">IF($F144="界玉",MIN(($G144-EA:EA)^2+($H144-EB:EB)^2+($I144-EC:EC)^2)*DY$8+MIN((($H$2-$H144)+ED:ED)^2+(($I$2-$I144)+EE:EE)^2)*DY$10+1000*DY$18,"")</f>
        <v/>
      </c>
      <c r="EG144" t="str" cm="1">
        <f t="array" ref="EG144">IF($F144="戦玉",MIN(($G144-EH:EH)^2+($H144-EI:EI)^2+($I144-EJ:EJ)^2)*EF$8+MIN((($H$2-$H144)+EK:EK)^2+(($I$2-$I144)+EL:EL)^2)*EF$10+1000*EF$18,"")</f>
        <v/>
      </c>
      <c r="EN144" t="str" cm="1">
        <f t="array" ref="EN144">IF($F144="弓玉",MIN(($G144-EO:EO)^2+($H144-EP:EP)^2+($I144-EQ:EQ)^2)*EM$8+MIN((($H$2-$H144)+ER:ER)^2+(($I$2-$I144)+ES:ES)^2)*EM$10+1000*EM$18,"")</f>
        <v/>
      </c>
      <c r="EU144" t="str" cm="1">
        <f t="array" ref="EU144">IF($F144="散玉",MIN(($G144-EV:EV)^2+($H144-EW:EW)^2+($I144-EX:EX)^2)*ET$8+MIN((($H$2-$H144)+EY:EY)^2+(($I$2-$I144)+EZ:EZ)^2)*ET$10+1000*ET$18,"")</f>
        <v/>
      </c>
      <c r="FB144" t="str" cm="1">
        <f t="array" ref="FB144">IF($F144="的玉",MIN(($G144-FC:FC)^2+($H144-FD:FD)^2+($I144-FE:FE)^2)*FA$8+MIN((($H$2-$H144)+FF:FF)^2+(($I$2-$I144)+FG:FG)^2)*FA$10+1000*FA$18,"")</f>
        <v/>
      </c>
      <c r="FI144" t="str" cm="1">
        <f t="array" ref="FI144">IF($F144="撃玉",MIN(($G144-FJ:FJ)^2+($H144-FK:FK)^2+($I144-FL:FL)^2)*FH$8+MIN((($H$2-$H144)+FM:FM)^2+(($I$2-$I144)+FN:FN)^2)*FH$10+1000*FH$18,"")</f>
        <v/>
      </c>
      <c r="FP144" t="str" cm="1">
        <f t="array" ref="FP144">IF($F144="槍玉",MIN(($G144-FQ:FQ)^2+($H144-FR:FR)^2+($I144-FS:FS)^2)*FO$8+MIN((($H$2-$H144)+FT:FT)^2+(($I$2-$I144)+FU:FU)^2)*FO$10+1000*FO$18,"")</f>
        <v/>
      </c>
      <c r="FW144" t="str" cm="1">
        <f t="array" ref="FW144">IF($F144="査玉",MIN(($G144-FX:FX)^2+($H144-FY:FY)^2+($I144-FZ:FZ)^2)*FV$8+MIN((($H$2-$H144)+GA:GA)^2+(($I$2-$I144)+GB:GB)^2)*FV$10+1000*FV$18,"")</f>
        <v/>
      </c>
      <c r="GD144" t="str" cm="1">
        <f t="array" ref="GD144">IF($F144="タゲ壁",MIN(($G144-GE:GE)^2+($H144-GF:GF)^2+($I144-GG:GG)^2)*GC$8+MIN((($H$2-$H144)+GH:GH)^2+(($I$2-$I144)+GI:GI)^2)*GC$10+1000*GC$18,"")</f>
        <v/>
      </c>
      <c r="GK144" t="str" cm="1">
        <f t="array" ref="GK144">IF($F144="迎玉",MIN(($G144-GL:GL)^2+($H144-GM:GM)^2+($I144-GN:GN)^2)*GJ$8+MIN((($H$2-$H144)+GO:GO)^2+(($I$2-$I144)+GP:GP)^2)*GJ$10+1000*GJ$18,"")</f>
        <v/>
      </c>
      <c r="GR144" t="str" cm="1">
        <f t="array" ref="GR144">IF($F144="紙壁",MIN(($G144-GS:GS)^2+($H144-GT:GT)^2+($I144-GU:GU)^2)*GQ$8+MIN((($H$2-$H144)+GV:GV)^2+(($I$2-$I144)+GW:GW)^2)*GQ$10+1000*GQ$18,"")</f>
        <v/>
      </c>
      <c r="GY144" t="str" cm="1">
        <f t="array" ref="GY144">IF($F144="聖玉",MIN(($G144-GZ:GZ)^2+($H144-HA:HA)^2+($I144-HB:HB)^2)*GX$8+MIN((($H$2-$H144)+HC:HC)^2+(($I$2-$I144)+HD:HD)^2)*GX$10+1000*GX$18,"")</f>
        <v/>
      </c>
      <c r="HF144" t="str" cm="1">
        <f t="array" ref="HF144">IF($F144="ターボ",MIN(($G144-HG:HG)^2+($H144-HH:HH)^2+($I144-HI:HI)^2)*HE$8+MIN((($H$2-$H144)+HJ:HJ)^2+(($I$2-$I144)+HK:HK)^2)*HE$10+10000,"")</f>
        <v/>
      </c>
      <c r="HM144" t="str" cm="1">
        <f t="array" ref="HM144">IF($F144="采玉",MIN(($G144-HN:HN)^2+($H144-HO:HO)^2+($I144-HP:HP)^2)*HL$8+MIN((($H$2-$H144)+HQ:HQ)^2+(($I$2-$I144)+HR:HR)^2)*HL$10+1000*HL$18,"")</f>
        <v/>
      </c>
      <c r="HT144" t="str" cm="1">
        <f t="array" ref="HT144">IF($F144="繕玉",MIN(($G144-HU:HU)^2+($H144-HV:HV)^2+($I144-HW:HW)^2)*HS$8+MIN((($H$2-$H144)+HX:HX)^2+(($I$2-$I144)+HY:HY)^2)*HS$10+1000*HS$18,"")</f>
        <v/>
      </c>
      <c r="IA144" t="str" cm="1">
        <f t="array" ref="IA144">IF($F144="贄玉",MIN(($G144-IB:IB)^2+($H144-IC:IC)^2+($I144-ID:ID)^2)*HZ$8+MIN((($H$2-$H144)+IE:IE)^2+(($I$2-$I144)+IF:IF)^2)*HZ$10+1000*HZ$18,"")</f>
        <v/>
      </c>
      <c r="IH144" t="str" cm="1">
        <f t="array" ref="IH144">IF($F144="弾玉",MIN(($G144-II:II)^2+($H144-IJ:IJ)^2+($I144-IK:IK)^2)*IG$8+MIN((($H$2-$H144)+IL:IL)^2+(($I$2-$I144)+IM:IM)^2)*IG$10+1000*IG$18,"")</f>
        <v/>
      </c>
      <c r="IO144" t="str" cm="1">
        <f t="array" ref="IO144">IF($F144="石壁",MIN(($G144-IP:IP)^2+($H144-IQ:IQ)^2+($I144-IR:IR)^2)*IN$8+MIN((($H$2-$H144)+IS:IS)^2+(($I$2-$I144)+IT:IT)^2)*IN$10+1000*IN$18,"")</f>
        <v/>
      </c>
    </row>
    <row r="145" spans="6:249" x14ac:dyDescent="0.55000000000000004">
      <c r="F145" s="1" t="b" cm="1">
        <f t="array" ref="F145">INDEX(N:N,ROW()*6-11)</f>
        <v>0</v>
      </c>
      <c r="G145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45" s="1">
        <f>ROUND((RIGHT((SUM(INDEX($N:$N,ROW()*6-10):INDEX($N:$N,ROW()*6-6))-16020),6)-RIGHT((SUM(INDEX($N:$N,ROW()*6-10):INDEX($N:$N,ROW()*6-6))-16020),3))/1000,3)</f>
        <v>-16.04</v>
      </c>
      <c r="I145" s="1">
        <f>ROUND((RIGHT((SUM(INDEX($N:$N,ROW()*6-10):INDEX($N:$N,ROW()*6-6))-16020),3)),3)</f>
        <v>20</v>
      </c>
      <c r="K145">
        <v>145</v>
      </c>
      <c r="L145">
        <f t="shared" si="5"/>
        <v>5</v>
      </c>
      <c r="M145" t="str">
        <f t="shared" si="4"/>
        <v>a</v>
      </c>
      <c r="N145" t="str">
        <f>IF(EXACT(M145,$A$1)=TRUE,"コア",IF(EXACT(M145,$A$2)=TRUE,"弓玉",IF(EXACT(M145,$A$3)=TRUE,"銃玉",IF(EXACT(M145,$A$4)=TRUE,"剣玉",IF(EXACT(M145,$A$5)=TRUE,"盾玉",IF(EXACT(M145,$A$6)=TRUE,"爆玉",IF(EXACT(M145,$A$7)=TRUE,"魔玉",IF(EXACT(M145,$A$8)=TRUE,"弩玉",IF(EXACT(M145,$A$9)=TRUE,"槍玉",IF(EXACT(M145,$A$10)=TRUE,"砲玉",IF(EXACT(M145,$A$11)=TRUE,"薙玉",IF(EXACT(M145,$A$12)=TRUE,"跳玉",IF(EXACT(M145,$A$13)=TRUE,"裂玉",IF(EXACT(M145,$A$14)=TRUE,"散玉",IF(EXACT(M145,$A$15)=TRUE,"狙玉",IF(EXACT(M145,$A$16)=TRUE,"浮玉",IF(EXACT(M145,$A$17)=TRUE,"導玉",IF(EXACT(M145,$A$18)=TRUE,"繕玉",IF(EXACT(M145,$A$19)=TRUE,"癒玉",IF(EXACT(M145,$A$20)=TRUE,"壁玉",IF(EXACT(M145,$A$21)=TRUE,"飛玉",IF(EXACT(M145,$A$22)=TRUE,"戦玉",IF(EXACT(M145,$A$23)=TRUE,"機玉",IF(EXACT(M145,$A$24)=TRUE,"変玉",IF(EXACT(M145,$A$25)=TRUE,"界玉",IF(EXACT(M145,$A$26)=TRUE,"木壁",IF(EXACT(M145,$A$27)=TRUE,"石壁",IF(EXACT(M145,$A$28)=TRUE,"紙壁",IF(EXACT(M145,$A$29)=TRUE,"鉄壁",IF(EXACT(M145,$A$30)=TRUE,"ジェット",IF(EXACT(M145,$A$31)=TRUE,"ターボ",IF(EXACT(M145,$A$32)=TRUE,"骨玉",IF(EXACT(M145,$A$33)=TRUE,"撃玉",IF(EXACT(M145,$A$34)=TRUE,"弾玉",IF(EXACT(M145,$A$35)=TRUE,"聖玉",IF(EXACT(M145,$A$36)=TRUE,"忍玉",IF(EXACT(M145,$A$37)=TRUE,"障玉",IF(EXACT(M145,$A$38)=TRUE,"花玉",IF(EXACT(M145,$A$39)=TRUE,"反玉",IF(EXACT(M145,$A$40)=TRUE,"押玉",IF(EXACT(M145,$A$41)=TRUE,"迎玉",IF(EXACT(M145,$A$42)=TRUE,"贄玉",IF(EXACT(M145,$A$43)=TRUE,"的玉",IF(EXACT(M145,$A$44)=TRUE,"墜玉",IF(EXACT(M145,$A$45)=TRUE,"箱玉",IF(EXACT(M145,$A$46)=TRUE,"闇玉",IF(EXACT(M145,$A$47)=TRUE,"旋玉",IF(EXACT(M145,$A$48)=TRUE,"采玉",IF(EXACT(M145,$A$49)=TRUE,"騎玉",IF(EXACT(M145,$A$50)=TRUE,"核玉",IF(EXACT(M145,$A$51)=TRUE,"射玉",IF(EXACT(M145,$A$52)=TRUE,"星玉",IF(EXACT(M145,$A$53)=TRUE,"梱玉",IF(EXACT(M145,$A$54)=TRUE,"貫玉",IF(EXACT(M145,$A$55)=TRUE,"査玉",IF(EXACT(M145,$A$56)=TRUE,"近壁",IF(EXACT(M145,$A$57)=TRUE,"遠壁",IF(EXACT(M145,$A$58)=TRUE,"広壁",IF(EXACT(M145,$A$59)=TRUE,"狭壁",IF(EXACT(M145,$A$60)=TRUE,"タゲ壁",IF(EXACT(M145,$A$61)=TRUE,"エレ壁")))))))))))))))))))))))))))))))))))))))))))))))))))))))))))))</f>
        <v>薙玉</v>
      </c>
      <c r="Y145" t="str" cm="1">
        <f t="array" ref="Y145">IF($F145="砲玉",MIN(($G145-Z:Z)^2+($H145-AA:AA)^2+($I145-AB:AB)^2)*X$8+MIN((($H$2-$H145)+AC:AC)^2+(($I$2-$I145)+AD:AD)^2)*X$10+1000*X$18,"")</f>
        <v/>
      </c>
      <c r="AF145" t="str" cm="1">
        <f t="array" ref="AF145">IF($F145="薙玉",MIN(($G145-AG:AG)^2+($H145-AH:AH)^2+($I145-AI:AI)^2)*AE$8+MIN((($H$2-$H145)+AJ:AJ)^2+(($I$2-$I145)+AK:AK)^2)*AE$10+1000*AE$18,"")</f>
        <v/>
      </c>
      <c r="AM145" t="str" cm="1">
        <f t="array" ref="AM145">IF($F145="壁玉",MIN(($G145-AN:AN)^2+($H145-AO:AO)^2+($I145-AP:AP)^2)*AL$8+MIN((($H$2-$H145)+AQ:AQ)^2+(($I$2-$I145)+AR:AR)^2)*AL$10+1000*AL$18,"")</f>
        <v/>
      </c>
      <c r="AT145" t="str" cm="1">
        <f t="array" ref="AT145">IF($F145="弩玉",MIN(($G145-AU:AU)^2+($H145-AV:AV)^2+($I145-AW:AW)^2)*AS$8+MIN((($H$2-$H145)+AX:AX)^2+(($I$2-$I145)+AY:AY)^2)*AS$10+1000*AS$18,"")</f>
        <v/>
      </c>
      <c r="BA145" t="str" cm="1">
        <f t="array" ref="BA145">IF($F145="ジェット",MIN(($G145-BB:BB)^2+($H145-BC:BC)^2+($I145-BD:BD)^2)*AZ$8+MIN((($H$2-$H145)+BE:BE)^2+(($I$2-$I145)+BF:BF)^2)*AZ$10+1000*AZ$18,"")</f>
        <v/>
      </c>
      <c r="BH145" t="str" cm="1">
        <f t="array" ref="BH145">IF($F145="導玉",MIN(($G145-BI:BI)^2+($H145-BJ:BJ)^2+($I145-BK:BK)^2)*BG$8+MIN((($H$2-$H145)+BL:BL)^2+(($I$2-$I145)+BM:BM)^2)*BG$10+1000*BG$18,"")</f>
        <v/>
      </c>
      <c r="BO145" t="str" cm="1">
        <f t="array" ref="BO145">IF($F145="木壁",MIN(($G145-BP:BP)^2+($H145-BQ:BQ)^2+($I145-BR:BR)^2)*BN$8+MIN((($H$2-$H145)+BS:BS)^2+(($I$2-$I145)+BT:BT)^2)*BN$10+1000*BN$18,"")</f>
        <v/>
      </c>
      <c r="BV145" t="str" cm="1">
        <f t="array" ref="BV145">IF($F145="遠壁",MIN(($G145-BW:BW)^2+($H145-BX:BX)^2+($I145-BY:BY)^2)*BU$8+MIN((($H$2-$H145)+BZ:BZ)^2+(($I$2-$I145)+CA:CA)^2)*BU$10+1000*BU$18,"")</f>
        <v/>
      </c>
      <c r="CC145" t="str" cm="1">
        <f t="array" ref="CC145">IF($F145="魔玉",MIN(($G145-CD:CD)^2+($H145-CE:CE)^2+($I145-CF:CF)^2)*CB$8+MIN((($H$2-$H145)+CG:CG)^2+(($I$2-$I145)+CH:CH)^2)*CB$10+1000*CB$18,"")</f>
        <v/>
      </c>
      <c r="CJ145" t="str" cm="1">
        <f t="array" ref="CJ145">IF($F145="核玉",MIN(($G145-CK:CK)^2+($H145-CL:CL)^2+($I145-CM:CM)^2)*CI$8+MIN((($H$2-$H145)+CN:CN)^2+(($I$2-$I145)+CO:CO)^2)*CI$10+1000*CI$18,"")</f>
        <v/>
      </c>
      <c r="CQ145" t="str" cm="1">
        <f t="array" ref="CQ145">IF($F145="癒玉",MIN(($G145-CR:CR)^2+($H145-CS:CS)^2+($I145-CT:CT)^2)*CP$8+MIN((($H$2-$H145)+CU:CU)^2+(($I$2-$I145)+CV:CV)^2)*CP$10+1000*CP$18,"")</f>
        <v/>
      </c>
      <c r="CX145" t="str" cm="1">
        <f t="array" ref="CX145">IF($F145="盾玉",MIN(($G145-CY:CY)^2+($H145-CZ:CZ)^2+($I145-DA:DA)^2)*CW$8+MIN((($H$2-$H145)+DB:DB)^2+(($I$2-$I145)+DC:DC)^2)*CW$10+1000*CW$18,"")</f>
        <v/>
      </c>
      <c r="DE145" t="str" cm="1">
        <f t="array" ref="DE145">IF($F145="射玉",MIN(($G145-DF:DF)^2+($H145-DG:DG)^2+($I145-DH:DH)^2)*DD$8+MIN((($H$2-$H145)+DI:DI)^2+(($I$2-$I145)+DJ:DJ)^2)*DD$10+1000*DD$18,"")</f>
        <v/>
      </c>
      <c r="DL145" t="str" cm="1">
        <f t="array" ref="DL145">IF($F145="近壁",MIN(($G145-DM:DM)^2+($H145-DN:DN)^2+($I145-DO:DO)^2)*DK$8+MIN((($H$2-$H145)+DP:DP)^2+(($I$2-$I145)+DQ:DQ)^2)*DK$10+1000*DK$18,"")</f>
        <v/>
      </c>
      <c r="DS145" t="str" cm="1">
        <f t="array" ref="DS145">IF($F145="忍玉",MIN(($G145-DT:DT)^2+($H145-DU:DU)^2+($I145-DV:DV)^2)*DR$8+MIN((($H$2-$H145)+DW:DW)^2+(($I$2-$I145)+DX:DX)^2)*DR$10+1000*DR$18,"")</f>
        <v/>
      </c>
      <c r="DZ145" t="str" cm="1">
        <f t="array" ref="DZ145">IF($F145="界玉",MIN(($G145-EA:EA)^2+($H145-EB:EB)^2+($I145-EC:EC)^2)*DY$8+MIN((($H$2-$H145)+ED:ED)^2+(($I$2-$I145)+EE:EE)^2)*DY$10+1000*DY$18,"")</f>
        <v/>
      </c>
      <c r="EG145" t="str" cm="1">
        <f t="array" ref="EG145">IF($F145="戦玉",MIN(($G145-EH:EH)^2+($H145-EI:EI)^2+($I145-EJ:EJ)^2)*EF$8+MIN((($H$2-$H145)+EK:EK)^2+(($I$2-$I145)+EL:EL)^2)*EF$10+1000*EF$18,"")</f>
        <v/>
      </c>
      <c r="EN145" t="str" cm="1">
        <f t="array" ref="EN145">IF($F145="弓玉",MIN(($G145-EO:EO)^2+($H145-EP:EP)^2+($I145-EQ:EQ)^2)*EM$8+MIN((($H$2-$H145)+ER:ER)^2+(($I$2-$I145)+ES:ES)^2)*EM$10+1000*EM$18,"")</f>
        <v/>
      </c>
      <c r="EU145" t="str" cm="1">
        <f t="array" ref="EU145">IF($F145="散玉",MIN(($G145-EV:EV)^2+($H145-EW:EW)^2+($I145-EX:EX)^2)*ET$8+MIN((($H$2-$H145)+EY:EY)^2+(($I$2-$I145)+EZ:EZ)^2)*ET$10+1000*ET$18,"")</f>
        <v/>
      </c>
      <c r="FB145" t="str" cm="1">
        <f t="array" ref="FB145">IF($F145="的玉",MIN(($G145-FC:FC)^2+($H145-FD:FD)^2+($I145-FE:FE)^2)*FA$8+MIN((($H$2-$H145)+FF:FF)^2+(($I$2-$I145)+FG:FG)^2)*FA$10+1000*FA$18,"")</f>
        <v/>
      </c>
      <c r="FI145" t="str" cm="1">
        <f t="array" ref="FI145">IF($F145="撃玉",MIN(($G145-FJ:FJ)^2+($H145-FK:FK)^2+($I145-FL:FL)^2)*FH$8+MIN((($H$2-$H145)+FM:FM)^2+(($I$2-$I145)+FN:FN)^2)*FH$10+1000*FH$18,"")</f>
        <v/>
      </c>
      <c r="FP145" t="str" cm="1">
        <f t="array" ref="FP145">IF($F145="槍玉",MIN(($G145-FQ:FQ)^2+($H145-FR:FR)^2+($I145-FS:FS)^2)*FO$8+MIN((($H$2-$H145)+FT:FT)^2+(($I$2-$I145)+FU:FU)^2)*FO$10+1000*FO$18,"")</f>
        <v/>
      </c>
      <c r="FW145" t="str" cm="1">
        <f t="array" ref="FW145">IF($F145="査玉",MIN(($G145-FX:FX)^2+($H145-FY:FY)^2+($I145-FZ:FZ)^2)*FV$8+MIN((($H$2-$H145)+GA:GA)^2+(($I$2-$I145)+GB:GB)^2)*FV$10+1000*FV$18,"")</f>
        <v/>
      </c>
      <c r="GD145" t="str" cm="1">
        <f t="array" ref="GD145">IF($F145="タゲ壁",MIN(($G145-GE:GE)^2+($H145-GF:GF)^2+($I145-GG:GG)^2)*GC$8+MIN((($H$2-$H145)+GH:GH)^2+(($I$2-$I145)+GI:GI)^2)*GC$10+1000*GC$18,"")</f>
        <v/>
      </c>
      <c r="GK145" t="str" cm="1">
        <f t="array" ref="GK145">IF($F145="迎玉",MIN(($G145-GL:GL)^2+($H145-GM:GM)^2+($I145-GN:GN)^2)*GJ$8+MIN((($H$2-$H145)+GO:GO)^2+(($I$2-$I145)+GP:GP)^2)*GJ$10+1000*GJ$18,"")</f>
        <v/>
      </c>
      <c r="GR145" t="str" cm="1">
        <f t="array" ref="GR145">IF($F145="紙壁",MIN(($G145-GS:GS)^2+($H145-GT:GT)^2+($I145-GU:GU)^2)*GQ$8+MIN((($H$2-$H145)+GV:GV)^2+(($I$2-$I145)+GW:GW)^2)*GQ$10+1000*GQ$18,"")</f>
        <v/>
      </c>
      <c r="GY145" t="str" cm="1">
        <f t="array" ref="GY145">IF($F145="聖玉",MIN(($G145-GZ:GZ)^2+($H145-HA:HA)^2+($I145-HB:HB)^2)*GX$8+MIN((($H$2-$H145)+HC:HC)^2+(($I$2-$I145)+HD:HD)^2)*GX$10+1000*GX$18,"")</f>
        <v/>
      </c>
      <c r="HF145" t="str" cm="1">
        <f t="array" ref="HF145">IF($F145="ターボ",MIN(($G145-HG:HG)^2+($H145-HH:HH)^2+($I145-HI:HI)^2)*HE$8+MIN((($H$2-$H145)+HJ:HJ)^2+(($I$2-$I145)+HK:HK)^2)*HE$10+10000,"")</f>
        <v/>
      </c>
      <c r="HM145" t="str" cm="1">
        <f t="array" ref="HM145">IF($F145="采玉",MIN(($G145-HN:HN)^2+($H145-HO:HO)^2+($I145-HP:HP)^2)*HL$8+MIN((($H$2-$H145)+HQ:HQ)^2+(($I$2-$I145)+HR:HR)^2)*HL$10+1000*HL$18,"")</f>
        <v/>
      </c>
      <c r="HT145" t="str" cm="1">
        <f t="array" ref="HT145">IF($F145="繕玉",MIN(($G145-HU:HU)^2+($H145-HV:HV)^2+($I145-HW:HW)^2)*HS$8+MIN((($H$2-$H145)+HX:HX)^2+(($I$2-$I145)+HY:HY)^2)*HS$10+1000*HS$18,"")</f>
        <v/>
      </c>
      <c r="IA145" t="str" cm="1">
        <f t="array" ref="IA145">IF($F145="贄玉",MIN(($G145-IB:IB)^2+($H145-IC:IC)^2+($I145-ID:ID)^2)*HZ$8+MIN((($H$2-$H145)+IE:IE)^2+(($I$2-$I145)+IF:IF)^2)*HZ$10+1000*HZ$18,"")</f>
        <v/>
      </c>
      <c r="IH145" t="str" cm="1">
        <f t="array" ref="IH145">IF($F145="弾玉",MIN(($G145-II:II)^2+($H145-IJ:IJ)^2+($I145-IK:IK)^2)*IG$8+MIN((($H$2-$H145)+IL:IL)^2+(($I$2-$I145)+IM:IM)^2)*IG$10+1000*IG$18,"")</f>
        <v/>
      </c>
      <c r="IO145" t="str" cm="1">
        <f t="array" ref="IO145">IF($F145="石壁",MIN(($G145-IP:IP)^2+($H145-IQ:IQ)^2+($I145-IR:IR)^2)*IN$8+MIN((($H$2-$H145)+IS:IS)^2+(($I$2-$I145)+IT:IT)^2)*IN$10+1000*IN$18,"")</f>
        <v/>
      </c>
    </row>
    <row r="146" spans="6:249" x14ac:dyDescent="0.55000000000000004">
      <c r="F146" s="1" t="b" cm="1">
        <f t="array" ref="F146">INDEX(N:N,ROW()*6-11)</f>
        <v>0</v>
      </c>
      <c r="G146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46" s="1">
        <f>ROUND((RIGHT((SUM(INDEX($N:$N,ROW()*6-10):INDEX($N:$N,ROW()*6-6))-16020),6)-RIGHT((SUM(INDEX($N:$N,ROW()*6-10):INDEX($N:$N,ROW()*6-6))-16020),3))/1000,3)</f>
        <v>-16.04</v>
      </c>
      <c r="I146" s="1">
        <f>ROUND((RIGHT((SUM(INDEX($N:$N,ROW()*6-10):INDEX($N:$N,ROW()*6-6))-16020),3)),3)</f>
        <v>20</v>
      </c>
      <c r="K146">
        <v>146</v>
      </c>
      <c r="L146">
        <f t="shared" si="5"/>
        <v>4</v>
      </c>
      <c r="M146" t="str">
        <f t="shared" si="4"/>
        <v>j</v>
      </c>
      <c r="N146">
        <f>IF(EXACT(M146,$A$1)=TRUE,0,IF(EXACT(M146,$A$2)=TRUE,1,IF(EXACT(M146,$A$3)=TRUE,2,IF(EXACT(M146,$A$4)=TRUE,3,IF(EXACT(M146,$A$5)=TRUE,4,IF(EXACT(M146,$A$6)=TRUE,5,IF(EXACT(M146,$A$7)=TRUE,6,IF(EXACT(M146,$A$8)=TRUE,7,IF(EXACT(M146,$A$9)=TRUE,8,IF(EXACT(M146,$A$10)=TRUE,9,IF(EXACT(M146,$A$11)=TRUE,10,IF(EXACT(M146,$A$12)=TRUE,11,IF(EXACT(M146,$A$13)=TRUE,12,IF(EXACT(M146,$A$14)=TRUE,13,IF(EXACT(M146,$A$15)=TRUE,14,IF(EXACT(M146,$A$16)=TRUE,15,IF(EXACT(M146,$A$17)=TRUE,16,IF(EXACT(M146,$A$18)=TRUE,17,IF(EXACT(M146,$A$19)=TRUE,18,IF(EXACT(M146,$A$20)=TRUE,19,IF(EXACT(M146,$A$21)=TRUE,20,IF(EXACT(M146,$A$22)=TRUE,21,IF(EXACT(M146,$A$23)=TRUE,22,IF(EXACT(M146,$A$24)=TRUE,23,IF(EXACT(M146,$A$25)=TRUE,24,IF(EXACT(M146,$A$26)=TRUE,25,IF(EXACT(M146,$A$27)=TRUE,26,IF(EXACT(M146,$A$28)=TRUE,27,IF(EXACT(M146,$A$29)=TRUE,28,IF(EXACT(M146,$A$30)=TRUE,29,IF(EXACT(M146,$A$31)=TRUE,30,IF(EXACT(M146,$A$32)=TRUE,31,IF(EXACT(M146,$A$33)=TRUE,32,IF(EXACT(M146,$A$34)=TRUE,33,IF(EXACT(M146,$A$35)=TRUE,34,IF(EXACT(M146,$A$36)=TRUE,35,IF(EXACT(M146,$A$37)=TRUE,36,IF(EXACT(M146,$A$38)=TRUE,37,IF(EXACT(M146,$A$39)=TRUE,38,IF(EXACT(M146,$A$40)=TRUE,39,IF(EXACT(M146,$A$41)=TRUE,40,IF(EXACT(M146,$A$42)=TRUE,41,IF(EXACT(M146,$A$43)=TRUE,42,IF(EXACT(M146,$A$44)=TRUE,43,IF(EXACT(M146,$A$45)=TRUE,44,IF(EXACT(M146,$A$46)=TRUE,45,IF(EXACT(M146,$A$47)=TRUE,46,IF(EXACT(M146,$A$48)=TRUE,47,IF(EXACT(M146,$A$49)=TRUE,48,IF(EXACT(M146,$A$50)=TRUE,49,IF(EXACT(M146,$A$51)=TRUE,50,IF(EXACT(M146,$A$52)=TRUE,51,IF(EXACT(M146,$A$53)=TRUE,52,IF(EXACT(M146,$A$54)=TRUE,53,IF(EXACT(M146,$A$55)=TRUE,54,IF(EXACT(M146,$A$56)=TRUE,55,IF(EXACT(M146,$A$57)=TRUE,56,IF(EXACT(M146,$A$58)=TRUE,57,IF(EXACT(M146,$A$59)=TRUE,58,IF(EXACT(M146,$A$60)=TRUE,59,IF(EXACT(M146,$A$61)=TRUE,60,IF(EXACT(M146,$A$62)=TRUE,61))))))))))))))))))))))))))))))))))))))))))))))))))))))))))))))*61^$L146</f>
        <v>263070979</v>
      </c>
      <c r="Y146" t="str" cm="1">
        <f t="array" ref="Y146">IF($F146="砲玉",MIN(($G146-Z:Z)^2+($H146-AA:AA)^2+($I146-AB:AB)^2)*X$8+MIN((($H$2-$H146)+AC:AC)^2+(($I$2-$I146)+AD:AD)^2)*X$10+1000*X$18,"")</f>
        <v/>
      </c>
      <c r="AF146" t="str" cm="1">
        <f t="array" ref="AF146">IF($F146="薙玉",MIN(($G146-AG:AG)^2+($H146-AH:AH)^2+($I146-AI:AI)^2)*AE$8+MIN((($H$2-$H146)+AJ:AJ)^2+(($I$2-$I146)+AK:AK)^2)*AE$10+1000*AE$18,"")</f>
        <v/>
      </c>
      <c r="AM146" t="str" cm="1">
        <f t="array" ref="AM146">IF($F146="壁玉",MIN(($G146-AN:AN)^2+($H146-AO:AO)^2+($I146-AP:AP)^2)*AL$8+MIN((($H$2-$H146)+AQ:AQ)^2+(($I$2-$I146)+AR:AR)^2)*AL$10+1000*AL$18,"")</f>
        <v/>
      </c>
      <c r="AT146" t="str" cm="1">
        <f t="array" ref="AT146">IF($F146="弩玉",MIN(($G146-AU:AU)^2+($H146-AV:AV)^2+($I146-AW:AW)^2)*AS$8+MIN((($H$2-$H146)+AX:AX)^2+(($I$2-$I146)+AY:AY)^2)*AS$10+1000*AS$18,"")</f>
        <v/>
      </c>
      <c r="BA146" t="str" cm="1">
        <f t="array" ref="BA146">IF($F146="ジェット",MIN(($G146-BB:BB)^2+($H146-BC:BC)^2+($I146-BD:BD)^2)*AZ$8+MIN((($H$2-$H146)+BE:BE)^2+(($I$2-$I146)+BF:BF)^2)*AZ$10+1000*AZ$18,"")</f>
        <v/>
      </c>
      <c r="BH146" t="str" cm="1">
        <f t="array" ref="BH146">IF($F146="導玉",MIN(($G146-BI:BI)^2+($H146-BJ:BJ)^2+($I146-BK:BK)^2)*BG$8+MIN((($H$2-$H146)+BL:BL)^2+(($I$2-$I146)+BM:BM)^2)*BG$10+1000*BG$18,"")</f>
        <v/>
      </c>
      <c r="BO146" t="str" cm="1">
        <f t="array" ref="BO146">IF($F146="木壁",MIN(($G146-BP:BP)^2+($H146-BQ:BQ)^2+($I146-BR:BR)^2)*BN$8+MIN((($H$2-$H146)+BS:BS)^2+(($I$2-$I146)+BT:BT)^2)*BN$10+1000*BN$18,"")</f>
        <v/>
      </c>
      <c r="BV146" t="str" cm="1">
        <f t="array" ref="BV146">IF($F146="遠壁",MIN(($G146-BW:BW)^2+($H146-BX:BX)^2+($I146-BY:BY)^2)*BU$8+MIN((($H$2-$H146)+BZ:BZ)^2+(($I$2-$I146)+CA:CA)^2)*BU$10+1000*BU$18,"")</f>
        <v/>
      </c>
      <c r="CC146" t="str" cm="1">
        <f t="array" ref="CC146">IF($F146="魔玉",MIN(($G146-CD:CD)^2+($H146-CE:CE)^2+($I146-CF:CF)^2)*CB$8+MIN((($H$2-$H146)+CG:CG)^2+(($I$2-$I146)+CH:CH)^2)*CB$10+1000*CB$18,"")</f>
        <v/>
      </c>
      <c r="CJ146" t="str" cm="1">
        <f t="array" ref="CJ146">IF($F146="核玉",MIN(($G146-CK:CK)^2+($H146-CL:CL)^2+($I146-CM:CM)^2)*CI$8+MIN((($H$2-$H146)+CN:CN)^2+(($I$2-$I146)+CO:CO)^2)*CI$10+1000*CI$18,"")</f>
        <v/>
      </c>
      <c r="CQ146" t="str" cm="1">
        <f t="array" ref="CQ146">IF($F146="癒玉",MIN(($G146-CR:CR)^2+($H146-CS:CS)^2+($I146-CT:CT)^2)*CP$8+MIN((($H$2-$H146)+CU:CU)^2+(($I$2-$I146)+CV:CV)^2)*CP$10+1000*CP$18,"")</f>
        <v/>
      </c>
      <c r="CX146" t="str" cm="1">
        <f t="array" ref="CX146">IF($F146="盾玉",MIN(($G146-CY:CY)^2+($H146-CZ:CZ)^2+($I146-DA:DA)^2)*CW$8+MIN((($H$2-$H146)+DB:DB)^2+(($I$2-$I146)+DC:DC)^2)*CW$10+1000*CW$18,"")</f>
        <v/>
      </c>
      <c r="DE146" t="str" cm="1">
        <f t="array" ref="DE146">IF($F146="射玉",MIN(($G146-DF:DF)^2+($H146-DG:DG)^2+($I146-DH:DH)^2)*DD$8+MIN((($H$2-$H146)+DI:DI)^2+(($I$2-$I146)+DJ:DJ)^2)*DD$10+1000*DD$18,"")</f>
        <v/>
      </c>
      <c r="DL146" t="str" cm="1">
        <f t="array" ref="DL146">IF($F146="近壁",MIN(($G146-DM:DM)^2+($H146-DN:DN)^2+($I146-DO:DO)^2)*DK$8+MIN((($H$2-$H146)+DP:DP)^2+(($I$2-$I146)+DQ:DQ)^2)*DK$10+1000*DK$18,"")</f>
        <v/>
      </c>
      <c r="DS146" t="str" cm="1">
        <f t="array" ref="DS146">IF($F146="忍玉",MIN(($G146-DT:DT)^2+($H146-DU:DU)^2+($I146-DV:DV)^2)*DR$8+MIN((($H$2-$H146)+DW:DW)^2+(($I$2-$I146)+DX:DX)^2)*DR$10+1000*DR$18,"")</f>
        <v/>
      </c>
      <c r="DZ146" t="str" cm="1">
        <f t="array" ref="DZ146">IF($F146="界玉",MIN(($G146-EA:EA)^2+($H146-EB:EB)^2+($I146-EC:EC)^2)*DY$8+MIN((($H$2-$H146)+ED:ED)^2+(($I$2-$I146)+EE:EE)^2)*DY$10+1000*DY$18,"")</f>
        <v/>
      </c>
      <c r="EG146" t="str" cm="1">
        <f t="array" ref="EG146">IF($F146="戦玉",MIN(($G146-EH:EH)^2+($H146-EI:EI)^2+($I146-EJ:EJ)^2)*EF$8+MIN((($H$2-$H146)+EK:EK)^2+(($I$2-$I146)+EL:EL)^2)*EF$10+1000*EF$18,"")</f>
        <v/>
      </c>
      <c r="EN146" t="str" cm="1">
        <f t="array" ref="EN146">IF($F146="弓玉",MIN(($G146-EO:EO)^2+($H146-EP:EP)^2+($I146-EQ:EQ)^2)*EM$8+MIN((($H$2-$H146)+ER:ER)^2+(($I$2-$I146)+ES:ES)^2)*EM$10+1000*EM$18,"")</f>
        <v/>
      </c>
      <c r="EU146" t="str" cm="1">
        <f t="array" ref="EU146">IF($F146="散玉",MIN(($G146-EV:EV)^2+($H146-EW:EW)^2+($I146-EX:EX)^2)*ET$8+MIN((($H$2-$H146)+EY:EY)^2+(($I$2-$I146)+EZ:EZ)^2)*ET$10+1000*ET$18,"")</f>
        <v/>
      </c>
      <c r="FB146" t="str" cm="1">
        <f t="array" ref="FB146">IF($F146="的玉",MIN(($G146-FC:FC)^2+($H146-FD:FD)^2+($I146-FE:FE)^2)*FA$8+MIN((($H$2-$H146)+FF:FF)^2+(($I$2-$I146)+FG:FG)^2)*FA$10+1000*FA$18,"")</f>
        <v/>
      </c>
      <c r="FI146" t="str" cm="1">
        <f t="array" ref="FI146">IF($F146="撃玉",MIN(($G146-FJ:FJ)^2+($H146-FK:FK)^2+($I146-FL:FL)^2)*FH$8+MIN((($H$2-$H146)+FM:FM)^2+(($I$2-$I146)+FN:FN)^2)*FH$10+1000*FH$18,"")</f>
        <v/>
      </c>
      <c r="FP146" t="str" cm="1">
        <f t="array" ref="FP146">IF($F146="槍玉",MIN(($G146-FQ:FQ)^2+($H146-FR:FR)^2+($I146-FS:FS)^2)*FO$8+MIN((($H$2-$H146)+FT:FT)^2+(($I$2-$I146)+FU:FU)^2)*FO$10+1000*FO$18,"")</f>
        <v/>
      </c>
      <c r="FW146" t="str" cm="1">
        <f t="array" ref="FW146">IF($F146="査玉",MIN(($G146-FX:FX)^2+($H146-FY:FY)^2+($I146-FZ:FZ)^2)*FV$8+MIN((($H$2-$H146)+GA:GA)^2+(($I$2-$I146)+GB:GB)^2)*FV$10+1000*FV$18,"")</f>
        <v/>
      </c>
      <c r="GD146" t="str" cm="1">
        <f t="array" ref="GD146">IF($F146="タゲ壁",MIN(($G146-GE:GE)^2+($H146-GF:GF)^2+($I146-GG:GG)^2)*GC$8+MIN((($H$2-$H146)+GH:GH)^2+(($I$2-$I146)+GI:GI)^2)*GC$10+1000*GC$18,"")</f>
        <v/>
      </c>
      <c r="GK146" t="str" cm="1">
        <f t="array" ref="GK146">IF($F146="迎玉",MIN(($G146-GL:GL)^2+($H146-GM:GM)^2+($I146-GN:GN)^2)*GJ$8+MIN((($H$2-$H146)+GO:GO)^2+(($I$2-$I146)+GP:GP)^2)*GJ$10+1000*GJ$18,"")</f>
        <v/>
      </c>
      <c r="GR146" t="str" cm="1">
        <f t="array" ref="GR146">IF($F146="紙壁",MIN(($G146-GS:GS)^2+($H146-GT:GT)^2+($I146-GU:GU)^2)*GQ$8+MIN((($H$2-$H146)+GV:GV)^2+(($I$2-$I146)+GW:GW)^2)*GQ$10+1000*GQ$18,"")</f>
        <v/>
      </c>
      <c r="GY146" t="str" cm="1">
        <f t="array" ref="GY146">IF($F146="聖玉",MIN(($G146-GZ:GZ)^2+($H146-HA:HA)^2+($I146-HB:HB)^2)*GX$8+MIN((($H$2-$H146)+HC:HC)^2+(($I$2-$I146)+HD:HD)^2)*GX$10+1000*GX$18,"")</f>
        <v/>
      </c>
      <c r="HF146" t="str" cm="1">
        <f t="array" ref="HF146">IF($F146="ターボ",MIN(($G146-HG:HG)^2+($H146-HH:HH)^2+($I146-HI:HI)^2)*HE$8+MIN((($H$2-$H146)+HJ:HJ)^2+(($I$2-$I146)+HK:HK)^2)*HE$10+10000,"")</f>
        <v/>
      </c>
      <c r="HM146" t="str" cm="1">
        <f t="array" ref="HM146">IF($F146="采玉",MIN(($G146-HN:HN)^2+($H146-HO:HO)^2+($I146-HP:HP)^2)*HL$8+MIN((($H$2-$H146)+HQ:HQ)^2+(($I$2-$I146)+HR:HR)^2)*HL$10+1000*HL$18,"")</f>
        <v/>
      </c>
      <c r="HT146" t="str" cm="1">
        <f t="array" ref="HT146">IF($F146="繕玉",MIN(($G146-HU:HU)^2+($H146-HV:HV)^2+($I146-HW:HW)^2)*HS$8+MIN((($H$2-$H146)+HX:HX)^2+(($I$2-$I146)+HY:HY)^2)*HS$10+1000*HS$18,"")</f>
        <v/>
      </c>
      <c r="IA146" t="str" cm="1">
        <f t="array" ref="IA146">IF($F146="贄玉",MIN(($G146-IB:IB)^2+($H146-IC:IC)^2+($I146-ID:ID)^2)*HZ$8+MIN((($H$2-$H146)+IE:IE)^2+(($I$2-$I146)+IF:IF)^2)*HZ$10+1000*HZ$18,"")</f>
        <v/>
      </c>
      <c r="IH146" t="str" cm="1">
        <f t="array" ref="IH146">IF($F146="弾玉",MIN(($G146-II:II)^2+($H146-IJ:IJ)^2+($I146-IK:IK)^2)*IG$8+MIN((($H$2-$H146)+IL:IL)^2+(($I$2-$I146)+IM:IM)^2)*IG$10+1000*IG$18,"")</f>
        <v/>
      </c>
      <c r="IO146" t="str" cm="1">
        <f t="array" ref="IO146">IF($F146="石壁",MIN(($G146-IP:IP)^2+($H146-IQ:IQ)^2+($I146-IR:IR)^2)*IN$8+MIN((($H$2-$H146)+IS:IS)^2+(($I$2-$I146)+IT:IT)^2)*IN$10+1000*IN$18,"")</f>
        <v/>
      </c>
    </row>
    <row r="147" spans="6:249" x14ac:dyDescent="0.55000000000000004">
      <c r="F147" s="1" t="b" cm="1">
        <f t="array" ref="F147">INDEX(N:N,ROW()*6-11)</f>
        <v>0</v>
      </c>
      <c r="G147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47" s="1">
        <f>ROUND((RIGHT((SUM(INDEX($N:$N,ROW()*6-10):INDEX($N:$N,ROW()*6-6))-16020),6)-RIGHT((SUM(INDEX($N:$N,ROW()*6-10):INDEX($N:$N,ROW()*6-6))-16020),3))/1000,3)</f>
        <v>-16.04</v>
      </c>
      <c r="I147" s="1">
        <f>ROUND((RIGHT((SUM(INDEX($N:$N,ROW()*6-10):INDEX($N:$N,ROW()*6-6))-16020),3)),3)</f>
        <v>20</v>
      </c>
      <c r="K147">
        <v>147</v>
      </c>
      <c r="L147">
        <f t="shared" si="5"/>
        <v>3</v>
      </c>
      <c r="M147" t="str">
        <f t="shared" si="4"/>
        <v>A</v>
      </c>
      <c r="N147">
        <f>IF(EXACT(M147,$A$1)=TRUE,0,IF(EXACT(M147,$A$2)=TRUE,1,IF(EXACT(M147,$A$3)=TRUE,2,IF(EXACT(M147,$A$4)=TRUE,3,IF(EXACT(M147,$A$5)=TRUE,4,IF(EXACT(M147,$A$6)=TRUE,5,IF(EXACT(M147,$A$7)=TRUE,6,IF(EXACT(M147,$A$8)=TRUE,7,IF(EXACT(M147,$A$9)=TRUE,8,IF(EXACT(M147,$A$10)=TRUE,9,IF(EXACT(M147,$A$11)=TRUE,10,IF(EXACT(M147,$A$12)=TRUE,11,IF(EXACT(M147,$A$13)=TRUE,12,IF(EXACT(M147,$A$14)=TRUE,13,IF(EXACT(M147,$A$15)=TRUE,14,IF(EXACT(M147,$A$16)=TRUE,15,IF(EXACT(M147,$A$17)=TRUE,16,IF(EXACT(M147,$A$18)=TRUE,17,IF(EXACT(M147,$A$19)=TRUE,18,IF(EXACT(M147,$A$20)=TRUE,19,IF(EXACT(M147,$A$21)=TRUE,20,IF(EXACT(M147,$A$22)=TRUE,21,IF(EXACT(M147,$A$23)=TRUE,22,IF(EXACT(M147,$A$24)=TRUE,23,IF(EXACT(M147,$A$25)=TRUE,24,IF(EXACT(M147,$A$26)=TRUE,25,IF(EXACT(M147,$A$27)=TRUE,26,IF(EXACT(M147,$A$28)=TRUE,27,IF(EXACT(M147,$A$29)=TRUE,28,IF(EXACT(M147,$A$30)=TRUE,29,IF(EXACT(M147,$A$31)=TRUE,30,IF(EXACT(M147,$A$32)=TRUE,31,IF(EXACT(M147,$A$33)=TRUE,32,IF(EXACT(M147,$A$34)=TRUE,33,IF(EXACT(M147,$A$35)=TRUE,34,IF(EXACT(M147,$A$36)=TRUE,35,IF(EXACT(M147,$A$37)=TRUE,36,IF(EXACT(M147,$A$38)=TRUE,37,IF(EXACT(M147,$A$39)=TRUE,38,IF(EXACT(M147,$A$40)=TRUE,39,IF(EXACT(M147,$A$41)=TRUE,40,IF(EXACT(M147,$A$42)=TRUE,41,IF(EXACT(M147,$A$43)=TRUE,42,IF(EXACT(M147,$A$44)=TRUE,43,IF(EXACT(M147,$A$45)=TRUE,44,IF(EXACT(M147,$A$46)=TRUE,45,IF(EXACT(M147,$A$47)=TRUE,46,IF(EXACT(M147,$A$48)=TRUE,47,IF(EXACT(M147,$A$49)=TRUE,48,IF(EXACT(M147,$A$50)=TRUE,49,IF(EXACT(M147,$A$51)=TRUE,50,IF(EXACT(M147,$A$52)=TRUE,51,IF(EXACT(M147,$A$53)=TRUE,52,IF(EXACT(M147,$A$54)=TRUE,53,IF(EXACT(M147,$A$55)=TRUE,54,IF(EXACT(M147,$A$56)=TRUE,55,IF(EXACT(M147,$A$57)=TRUE,56,IF(EXACT(M147,$A$58)=TRUE,57,IF(EXACT(M147,$A$59)=TRUE,58,IF(EXACT(M147,$A$60)=TRUE,59,IF(EXACT(M147,$A$61)=TRUE,60,IF(EXACT(M147,$A$62)=TRUE,61))))))))))))))))))))))))))))))))))))))))))))))))))))))))))))))*61^$L147</f>
        <v>8171316</v>
      </c>
      <c r="Y147" t="str" cm="1">
        <f t="array" ref="Y147">IF($F147="砲玉",MIN(($G147-Z:Z)^2+($H147-AA:AA)^2+($I147-AB:AB)^2)*X$8+MIN((($H$2-$H147)+AC:AC)^2+(($I$2-$I147)+AD:AD)^2)*X$10+1000*X$18,"")</f>
        <v/>
      </c>
      <c r="AF147" t="str" cm="1">
        <f t="array" ref="AF147">IF($F147="薙玉",MIN(($G147-AG:AG)^2+($H147-AH:AH)^2+($I147-AI:AI)^2)*AE$8+MIN((($H$2-$H147)+AJ:AJ)^2+(($I$2-$I147)+AK:AK)^2)*AE$10+1000*AE$18,"")</f>
        <v/>
      </c>
      <c r="AM147" t="str" cm="1">
        <f t="array" ref="AM147">IF($F147="壁玉",MIN(($G147-AN:AN)^2+($H147-AO:AO)^2+($I147-AP:AP)^2)*AL$8+MIN((($H$2-$H147)+AQ:AQ)^2+(($I$2-$I147)+AR:AR)^2)*AL$10+1000*AL$18,"")</f>
        <v/>
      </c>
      <c r="AT147" t="str" cm="1">
        <f t="array" ref="AT147">IF($F147="弩玉",MIN(($G147-AU:AU)^2+($H147-AV:AV)^2+($I147-AW:AW)^2)*AS$8+MIN((($H$2-$H147)+AX:AX)^2+(($I$2-$I147)+AY:AY)^2)*AS$10+1000*AS$18,"")</f>
        <v/>
      </c>
      <c r="BA147" t="str" cm="1">
        <f t="array" ref="BA147">IF($F147="ジェット",MIN(($G147-BB:BB)^2+($H147-BC:BC)^2+($I147-BD:BD)^2)*AZ$8+MIN((($H$2-$H147)+BE:BE)^2+(($I$2-$I147)+BF:BF)^2)*AZ$10+1000*AZ$18,"")</f>
        <v/>
      </c>
      <c r="BH147" t="str" cm="1">
        <f t="array" ref="BH147">IF($F147="導玉",MIN(($G147-BI:BI)^2+($H147-BJ:BJ)^2+($I147-BK:BK)^2)*BG$8+MIN((($H$2-$H147)+BL:BL)^2+(($I$2-$I147)+BM:BM)^2)*BG$10+1000*BG$18,"")</f>
        <v/>
      </c>
      <c r="BO147" t="str" cm="1">
        <f t="array" ref="BO147">IF($F147="木壁",MIN(($G147-BP:BP)^2+($H147-BQ:BQ)^2+($I147-BR:BR)^2)*BN$8+MIN((($H$2-$H147)+BS:BS)^2+(($I$2-$I147)+BT:BT)^2)*BN$10+1000*BN$18,"")</f>
        <v/>
      </c>
      <c r="BV147" t="str" cm="1">
        <f t="array" ref="BV147">IF($F147="遠壁",MIN(($G147-BW:BW)^2+($H147-BX:BX)^2+($I147-BY:BY)^2)*BU$8+MIN((($H$2-$H147)+BZ:BZ)^2+(($I$2-$I147)+CA:CA)^2)*BU$10+1000*BU$18,"")</f>
        <v/>
      </c>
      <c r="CC147" t="str" cm="1">
        <f t="array" ref="CC147">IF($F147="魔玉",MIN(($G147-CD:CD)^2+($H147-CE:CE)^2+($I147-CF:CF)^2)*CB$8+MIN((($H$2-$H147)+CG:CG)^2+(($I$2-$I147)+CH:CH)^2)*CB$10+1000*CB$18,"")</f>
        <v/>
      </c>
      <c r="CJ147" t="str" cm="1">
        <f t="array" ref="CJ147">IF($F147="核玉",MIN(($G147-CK:CK)^2+($H147-CL:CL)^2+($I147-CM:CM)^2)*CI$8+MIN((($H$2-$H147)+CN:CN)^2+(($I$2-$I147)+CO:CO)^2)*CI$10+1000*CI$18,"")</f>
        <v/>
      </c>
      <c r="CQ147" t="str" cm="1">
        <f t="array" ref="CQ147">IF($F147="癒玉",MIN(($G147-CR:CR)^2+($H147-CS:CS)^2+($I147-CT:CT)^2)*CP$8+MIN((($H$2-$H147)+CU:CU)^2+(($I$2-$I147)+CV:CV)^2)*CP$10+1000*CP$18,"")</f>
        <v/>
      </c>
      <c r="CX147" t="str" cm="1">
        <f t="array" ref="CX147">IF($F147="盾玉",MIN(($G147-CY:CY)^2+($H147-CZ:CZ)^2+($I147-DA:DA)^2)*CW$8+MIN((($H$2-$H147)+DB:DB)^2+(($I$2-$I147)+DC:DC)^2)*CW$10+1000*CW$18,"")</f>
        <v/>
      </c>
      <c r="DE147" t="str" cm="1">
        <f t="array" ref="DE147">IF($F147="射玉",MIN(($G147-DF:DF)^2+($H147-DG:DG)^2+($I147-DH:DH)^2)*DD$8+MIN((($H$2-$H147)+DI:DI)^2+(($I$2-$I147)+DJ:DJ)^2)*DD$10+1000*DD$18,"")</f>
        <v/>
      </c>
      <c r="DL147" t="str" cm="1">
        <f t="array" ref="DL147">IF($F147="近壁",MIN(($G147-DM:DM)^2+($H147-DN:DN)^2+($I147-DO:DO)^2)*DK$8+MIN((($H$2-$H147)+DP:DP)^2+(($I$2-$I147)+DQ:DQ)^2)*DK$10+1000*DK$18,"")</f>
        <v/>
      </c>
      <c r="DS147" t="str" cm="1">
        <f t="array" ref="DS147">IF($F147="忍玉",MIN(($G147-DT:DT)^2+($H147-DU:DU)^2+($I147-DV:DV)^2)*DR$8+MIN((($H$2-$H147)+DW:DW)^2+(($I$2-$I147)+DX:DX)^2)*DR$10+1000*DR$18,"")</f>
        <v/>
      </c>
      <c r="DZ147" t="str" cm="1">
        <f t="array" ref="DZ147">IF($F147="界玉",MIN(($G147-EA:EA)^2+($H147-EB:EB)^2+($I147-EC:EC)^2)*DY$8+MIN((($H$2-$H147)+ED:ED)^2+(($I$2-$I147)+EE:EE)^2)*DY$10+1000*DY$18,"")</f>
        <v/>
      </c>
      <c r="EG147" t="str" cm="1">
        <f t="array" ref="EG147">IF($F147="戦玉",MIN(($G147-EH:EH)^2+($H147-EI:EI)^2+($I147-EJ:EJ)^2)*EF$8+MIN((($H$2-$H147)+EK:EK)^2+(($I$2-$I147)+EL:EL)^2)*EF$10+1000*EF$18,"")</f>
        <v/>
      </c>
      <c r="EN147" t="str" cm="1">
        <f t="array" ref="EN147">IF($F147="弓玉",MIN(($G147-EO:EO)^2+($H147-EP:EP)^2+($I147-EQ:EQ)^2)*EM$8+MIN((($H$2-$H147)+ER:ER)^2+(($I$2-$I147)+ES:ES)^2)*EM$10+1000*EM$18,"")</f>
        <v/>
      </c>
      <c r="EU147" t="str" cm="1">
        <f t="array" ref="EU147">IF($F147="散玉",MIN(($G147-EV:EV)^2+($H147-EW:EW)^2+($I147-EX:EX)^2)*ET$8+MIN((($H$2-$H147)+EY:EY)^2+(($I$2-$I147)+EZ:EZ)^2)*ET$10+1000*ET$18,"")</f>
        <v/>
      </c>
      <c r="FB147" t="str" cm="1">
        <f t="array" ref="FB147">IF($F147="的玉",MIN(($G147-FC:FC)^2+($H147-FD:FD)^2+($I147-FE:FE)^2)*FA$8+MIN((($H$2-$H147)+FF:FF)^2+(($I$2-$I147)+FG:FG)^2)*FA$10+1000*FA$18,"")</f>
        <v/>
      </c>
      <c r="FI147" t="str" cm="1">
        <f t="array" ref="FI147">IF($F147="撃玉",MIN(($G147-FJ:FJ)^2+($H147-FK:FK)^2+($I147-FL:FL)^2)*FH$8+MIN((($H$2-$H147)+FM:FM)^2+(($I$2-$I147)+FN:FN)^2)*FH$10+1000*FH$18,"")</f>
        <v/>
      </c>
      <c r="FP147" t="str" cm="1">
        <f t="array" ref="FP147">IF($F147="槍玉",MIN(($G147-FQ:FQ)^2+($H147-FR:FR)^2+($I147-FS:FS)^2)*FO$8+MIN((($H$2-$H147)+FT:FT)^2+(($I$2-$I147)+FU:FU)^2)*FO$10+1000*FO$18,"")</f>
        <v/>
      </c>
      <c r="FW147" t="str" cm="1">
        <f t="array" ref="FW147">IF($F147="査玉",MIN(($G147-FX:FX)^2+($H147-FY:FY)^2+($I147-FZ:FZ)^2)*FV$8+MIN((($H$2-$H147)+GA:GA)^2+(($I$2-$I147)+GB:GB)^2)*FV$10+1000*FV$18,"")</f>
        <v/>
      </c>
      <c r="GD147" t="str" cm="1">
        <f t="array" ref="GD147">IF($F147="タゲ壁",MIN(($G147-GE:GE)^2+($H147-GF:GF)^2+($I147-GG:GG)^2)*GC$8+MIN((($H$2-$H147)+GH:GH)^2+(($I$2-$I147)+GI:GI)^2)*GC$10+1000*GC$18,"")</f>
        <v/>
      </c>
      <c r="GK147" t="str" cm="1">
        <f t="array" ref="GK147">IF($F147="迎玉",MIN(($G147-GL:GL)^2+($H147-GM:GM)^2+($I147-GN:GN)^2)*GJ$8+MIN((($H$2-$H147)+GO:GO)^2+(($I$2-$I147)+GP:GP)^2)*GJ$10+1000*GJ$18,"")</f>
        <v/>
      </c>
      <c r="GR147" t="str" cm="1">
        <f t="array" ref="GR147">IF($F147="紙壁",MIN(($G147-GS:GS)^2+($H147-GT:GT)^2+($I147-GU:GU)^2)*GQ$8+MIN((($H$2-$H147)+GV:GV)^2+(($I$2-$I147)+GW:GW)^2)*GQ$10+1000*GQ$18,"")</f>
        <v/>
      </c>
      <c r="GY147" t="str" cm="1">
        <f t="array" ref="GY147">IF($F147="聖玉",MIN(($G147-GZ:GZ)^2+($H147-HA:HA)^2+($I147-HB:HB)^2)*GX$8+MIN((($H$2-$H147)+HC:HC)^2+(($I$2-$I147)+HD:HD)^2)*GX$10+1000*GX$18,"")</f>
        <v/>
      </c>
      <c r="HF147" t="str" cm="1">
        <f t="array" ref="HF147">IF($F147="ターボ",MIN(($G147-HG:HG)^2+($H147-HH:HH)^2+($I147-HI:HI)^2)*HE$8+MIN((($H$2-$H147)+HJ:HJ)^2+(($I$2-$I147)+HK:HK)^2)*HE$10+10000,"")</f>
        <v/>
      </c>
      <c r="HM147" t="str" cm="1">
        <f t="array" ref="HM147">IF($F147="采玉",MIN(($G147-HN:HN)^2+($H147-HO:HO)^2+($I147-HP:HP)^2)*HL$8+MIN((($H$2-$H147)+HQ:HQ)^2+(($I$2-$I147)+HR:HR)^2)*HL$10+1000*HL$18,"")</f>
        <v/>
      </c>
      <c r="HT147" t="str" cm="1">
        <f t="array" ref="HT147">IF($F147="繕玉",MIN(($G147-HU:HU)^2+($H147-HV:HV)^2+($I147-HW:HW)^2)*HS$8+MIN((($H$2-$H147)+HX:HX)^2+(($I$2-$I147)+HY:HY)^2)*HS$10+1000*HS$18,"")</f>
        <v/>
      </c>
      <c r="IA147" t="str" cm="1">
        <f t="array" ref="IA147">IF($F147="贄玉",MIN(($G147-IB:IB)^2+($H147-IC:IC)^2+($I147-ID:ID)^2)*HZ$8+MIN((($H$2-$H147)+IE:IE)^2+(($I$2-$I147)+IF:IF)^2)*HZ$10+1000*HZ$18,"")</f>
        <v/>
      </c>
      <c r="IH147" t="str" cm="1">
        <f t="array" ref="IH147">IF($F147="弾玉",MIN(($G147-II:II)^2+($H147-IJ:IJ)^2+($I147-IK:IK)^2)*IG$8+MIN((($H$2-$H147)+IL:IL)^2+(($I$2-$I147)+IM:IM)^2)*IG$10+1000*IG$18,"")</f>
        <v/>
      </c>
      <c r="IO147" t="str" cm="1">
        <f t="array" ref="IO147">IF($F147="石壁",MIN(($G147-IP:IP)^2+($H147-IQ:IQ)^2+($I147-IR:IR)^2)*IN$8+MIN((($H$2-$H147)+IS:IS)^2+(($I$2-$I147)+IT:IT)^2)*IN$10+1000*IN$18,"")</f>
        <v/>
      </c>
    </row>
    <row r="148" spans="6:249" x14ac:dyDescent="0.55000000000000004">
      <c r="F148" s="1" t="b" cm="1">
        <f t="array" ref="F148">INDEX(N:N,ROW()*6-11)</f>
        <v>0</v>
      </c>
      <c r="G148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48" s="1">
        <f>ROUND((RIGHT((SUM(INDEX($N:$N,ROW()*6-10):INDEX($N:$N,ROW()*6-6))-16020),6)-RIGHT((SUM(INDEX($N:$N,ROW()*6-10):INDEX($N:$N,ROW()*6-6))-16020),3))/1000,3)</f>
        <v>-16.04</v>
      </c>
      <c r="I148" s="1">
        <f>ROUND((RIGHT((SUM(INDEX($N:$N,ROW()*6-10):INDEX($N:$N,ROW()*6-6))-16020),3)),3)</f>
        <v>20</v>
      </c>
      <c r="K148">
        <v>148</v>
      </c>
      <c r="L148">
        <f t="shared" si="5"/>
        <v>2</v>
      </c>
      <c r="M148" t="str">
        <f t="shared" si="4"/>
        <v>e</v>
      </c>
      <c r="N148">
        <f>IF(EXACT(M148,$A$1)=TRUE,0,IF(EXACT(M148,$A$2)=TRUE,1,IF(EXACT(M148,$A$3)=TRUE,2,IF(EXACT(M148,$A$4)=TRUE,3,IF(EXACT(M148,$A$5)=TRUE,4,IF(EXACT(M148,$A$6)=TRUE,5,IF(EXACT(M148,$A$7)=TRUE,6,IF(EXACT(M148,$A$8)=TRUE,7,IF(EXACT(M148,$A$9)=TRUE,8,IF(EXACT(M148,$A$10)=TRUE,9,IF(EXACT(M148,$A$11)=TRUE,10,IF(EXACT(M148,$A$12)=TRUE,11,IF(EXACT(M148,$A$13)=TRUE,12,IF(EXACT(M148,$A$14)=TRUE,13,IF(EXACT(M148,$A$15)=TRUE,14,IF(EXACT(M148,$A$16)=TRUE,15,IF(EXACT(M148,$A$17)=TRUE,16,IF(EXACT(M148,$A$18)=TRUE,17,IF(EXACT(M148,$A$19)=TRUE,18,IF(EXACT(M148,$A$20)=TRUE,19,IF(EXACT(M148,$A$21)=TRUE,20,IF(EXACT(M148,$A$22)=TRUE,21,IF(EXACT(M148,$A$23)=TRUE,22,IF(EXACT(M148,$A$24)=TRUE,23,IF(EXACT(M148,$A$25)=TRUE,24,IF(EXACT(M148,$A$26)=TRUE,25,IF(EXACT(M148,$A$27)=TRUE,26,IF(EXACT(M148,$A$28)=TRUE,27,IF(EXACT(M148,$A$29)=TRUE,28,IF(EXACT(M148,$A$30)=TRUE,29,IF(EXACT(M148,$A$31)=TRUE,30,IF(EXACT(M148,$A$32)=TRUE,31,IF(EXACT(M148,$A$33)=TRUE,32,IF(EXACT(M148,$A$34)=TRUE,33,IF(EXACT(M148,$A$35)=TRUE,34,IF(EXACT(M148,$A$36)=TRUE,35,IF(EXACT(M148,$A$37)=TRUE,36,IF(EXACT(M148,$A$38)=TRUE,37,IF(EXACT(M148,$A$39)=TRUE,38,IF(EXACT(M148,$A$40)=TRUE,39,IF(EXACT(M148,$A$41)=TRUE,40,IF(EXACT(M148,$A$42)=TRUE,41,IF(EXACT(M148,$A$43)=TRUE,42,IF(EXACT(M148,$A$44)=TRUE,43,IF(EXACT(M148,$A$45)=TRUE,44,IF(EXACT(M148,$A$46)=TRUE,45,IF(EXACT(M148,$A$47)=TRUE,46,IF(EXACT(M148,$A$48)=TRUE,47,IF(EXACT(M148,$A$49)=TRUE,48,IF(EXACT(M148,$A$50)=TRUE,49,IF(EXACT(M148,$A$51)=TRUE,50,IF(EXACT(M148,$A$52)=TRUE,51,IF(EXACT(M148,$A$53)=TRUE,52,IF(EXACT(M148,$A$54)=TRUE,53,IF(EXACT(M148,$A$55)=TRUE,54,IF(EXACT(M148,$A$56)=TRUE,55,IF(EXACT(M148,$A$57)=TRUE,56,IF(EXACT(M148,$A$58)=TRUE,57,IF(EXACT(M148,$A$59)=TRUE,58,IF(EXACT(M148,$A$60)=TRUE,59,IF(EXACT(M148,$A$61)=TRUE,60,IF(EXACT(M148,$A$62)=TRUE,61))))))))))))))))))))))))))))))))))))))))))))))))))))))))))))))*61^$L148</f>
        <v>52094</v>
      </c>
      <c r="Y148" t="str" cm="1">
        <f t="array" ref="Y148">IF($F148="砲玉",MIN(($G148-Z:Z)^2+($H148-AA:AA)^2+($I148-AB:AB)^2)*X$8+MIN((($H$2-$H148)+AC:AC)^2+(($I$2-$I148)+AD:AD)^2)*X$10+1000*X$18,"")</f>
        <v/>
      </c>
      <c r="AF148" t="str" cm="1">
        <f t="array" ref="AF148">IF($F148="薙玉",MIN(($G148-AG:AG)^2+($H148-AH:AH)^2+($I148-AI:AI)^2)*AE$8+MIN((($H$2-$H148)+AJ:AJ)^2+(($I$2-$I148)+AK:AK)^2)*AE$10+1000*AE$18,"")</f>
        <v/>
      </c>
      <c r="AM148" t="str" cm="1">
        <f t="array" ref="AM148">IF($F148="壁玉",MIN(($G148-AN:AN)^2+($H148-AO:AO)^2+($I148-AP:AP)^2)*AL$8+MIN((($H$2-$H148)+AQ:AQ)^2+(($I$2-$I148)+AR:AR)^2)*AL$10+1000*AL$18,"")</f>
        <v/>
      </c>
      <c r="AT148" t="str" cm="1">
        <f t="array" ref="AT148">IF($F148="弩玉",MIN(($G148-AU:AU)^2+($H148-AV:AV)^2+($I148-AW:AW)^2)*AS$8+MIN((($H$2-$H148)+AX:AX)^2+(($I$2-$I148)+AY:AY)^2)*AS$10+1000*AS$18,"")</f>
        <v/>
      </c>
      <c r="BA148" t="str" cm="1">
        <f t="array" ref="BA148">IF($F148="ジェット",MIN(($G148-BB:BB)^2+($H148-BC:BC)^2+($I148-BD:BD)^2)*AZ$8+MIN((($H$2-$H148)+BE:BE)^2+(($I$2-$I148)+BF:BF)^2)*AZ$10+1000*AZ$18,"")</f>
        <v/>
      </c>
      <c r="BH148" t="str" cm="1">
        <f t="array" ref="BH148">IF($F148="導玉",MIN(($G148-BI:BI)^2+($H148-BJ:BJ)^2+($I148-BK:BK)^2)*BG$8+MIN((($H$2-$H148)+BL:BL)^2+(($I$2-$I148)+BM:BM)^2)*BG$10+1000*BG$18,"")</f>
        <v/>
      </c>
      <c r="BO148" t="str" cm="1">
        <f t="array" ref="BO148">IF($F148="木壁",MIN(($G148-BP:BP)^2+($H148-BQ:BQ)^2+($I148-BR:BR)^2)*BN$8+MIN((($H$2-$H148)+BS:BS)^2+(($I$2-$I148)+BT:BT)^2)*BN$10+1000*BN$18,"")</f>
        <v/>
      </c>
      <c r="BV148" t="str" cm="1">
        <f t="array" ref="BV148">IF($F148="遠壁",MIN(($G148-BW:BW)^2+($H148-BX:BX)^2+($I148-BY:BY)^2)*BU$8+MIN((($H$2-$H148)+BZ:BZ)^2+(($I$2-$I148)+CA:CA)^2)*BU$10+1000*BU$18,"")</f>
        <v/>
      </c>
      <c r="CC148" t="str" cm="1">
        <f t="array" ref="CC148">IF($F148="魔玉",MIN(($G148-CD:CD)^2+($H148-CE:CE)^2+($I148-CF:CF)^2)*CB$8+MIN((($H$2-$H148)+CG:CG)^2+(($I$2-$I148)+CH:CH)^2)*CB$10+1000*CB$18,"")</f>
        <v/>
      </c>
      <c r="CJ148" t="str" cm="1">
        <f t="array" ref="CJ148">IF($F148="核玉",MIN(($G148-CK:CK)^2+($H148-CL:CL)^2+($I148-CM:CM)^2)*CI$8+MIN((($H$2-$H148)+CN:CN)^2+(($I$2-$I148)+CO:CO)^2)*CI$10+1000*CI$18,"")</f>
        <v/>
      </c>
      <c r="CQ148" t="str" cm="1">
        <f t="array" ref="CQ148">IF($F148="癒玉",MIN(($G148-CR:CR)^2+($H148-CS:CS)^2+($I148-CT:CT)^2)*CP$8+MIN((($H$2-$H148)+CU:CU)^2+(($I$2-$I148)+CV:CV)^2)*CP$10+1000*CP$18,"")</f>
        <v/>
      </c>
      <c r="CX148" t="str" cm="1">
        <f t="array" ref="CX148">IF($F148="盾玉",MIN(($G148-CY:CY)^2+($H148-CZ:CZ)^2+($I148-DA:DA)^2)*CW$8+MIN((($H$2-$H148)+DB:DB)^2+(($I$2-$I148)+DC:DC)^2)*CW$10+1000*CW$18,"")</f>
        <v/>
      </c>
      <c r="DE148" t="str" cm="1">
        <f t="array" ref="DE148">IF($F148="射玉",MIN(($G148-DF:DF)^2+($H148-DG:DG)^2+($I148-DH:DH)^2)*DD$8+MIN((($H$2-$H148)+DI:DI)^2+(($I$2-$I148)+DJ:DJ)^2)*DD$10+1000*DD$18,"")</f>
        <v/>
      </c>
      <c r="DL148" t="str" cm="1">
        <f t="array" ref="DL148">IF($F148="近壁",MIN(($G148-DM:DM)^2+($H148-DN:DN)^2+($I148-DO:DO)^2)*DK$8+MIN((($H$2-$H148)+DP:DP)^2+(($I$2-$I148)+DQ:DQ)^2)*DK$10+1000*DK$18,"")</f>
        <v/>
      </c>
      <c r="DS148" t="str" cm="1">
        <f t="array" ref="DS148">IF($F148="忍玉",MIN(($G148-DT:DT)^2+($H148-DU:DU)^2+($I148-DV:DV)^2)*DR$8+MIN((($H$2-$H148)+DW:DW)^2+(($I$2-$I148)+DX:DX)^2)*DR$10+1000*DR$18,"")</f>
        <v/>
      </c>
      <c r="DZ148" t="str" cm="1">
        <f t="array" ref="DZ148">IF($F148="界玉",MIN(($G148-EA:EA)^2+($H148-EB:EB)^2+($I148-EC:EC)^2)*DY$8+MIN((($H$2-$H148)+ED:ED)^2+(($I$2-$I148)+EE:EE)^2)*DY$10+1000*DY$18,"")</f>
        <v/>
      </c>
      <c r="EG148" t="str" cm="1">
        <f t="array" ref="EG148">IF($F148="戦玉",MIN(($G148-EH:EH)^2+($H148-EI:EI)^2+($I148-EJ:EJ)^2)*EF$8+MIN((($H$2-$H148)+EK:EK)^2+(($I$2-$I148)+EL:EL)^2)*EF$10+1000*EF$18,"")</f>
        <v/>
      </c>
      <c r="EN148" t="str" cm="1">
        <f t="array" ref="EN148">IF($F148="弓玉",MIN(($G148-EO:EO)^2+($H148-EP:EP)^2+($I148-EQ:EQ)^2)*EM$8+MIN((($H$2-$H148)+ER:ER)^2+(($I$2-$I148)+ES:ES)^2)*EM$10+1000*EM$18,"")</f>
        <v/>
      </c>
      <c r="EU148" t="str" cm="1">
        <f t="array" ref="EU148">IF($F148="散玉",MIN(($G148-EV:EV)^2+($H148-EW:EW)^2+($I148-EX:EX)^2)*ET$8+MIN((($H$2-$H148)+EY:EY)^2+(($I$2-$I148)+EZ:EZ)^2)*ET$10+1000*ET$18,"")</f>
        <v/>
      </c>
      <c r="FB148" t="str" cm="1">
        <f t="array" ref="FB148">IF($F148="的玉",MIN(($G148-FC:FC)^2+($H148-FD:FD)^2+($I148-FE:FE)^2)*FA$8+MIN((($H$2-$H148)+FF:FF)^2+(($I$2-$I148)+FG:FG)^2)*FA$10+1000*FA$18,"")</f>
        <v/>
      </c>
      <c r="FI148" t="str" cm="1">
        <f t="array" ref="FI148">IF($F148="撃玉",MIN(($G148-FJ:FJ)^2+($H148-FK:FK)^2+($I148-FL:FL)^2)*FH$8+MIN((($H$2-$H148)+FM:FM)^2+(($I$2-$I148)+FN:FN)^2)*FH$10+1000*FH$18,"")</f>
        <v/>
      </c>
      <c r="FP148" t="str" cm="1">
        <f t="array" ref="FP148">IF($F148="槍玉",MIN(($G148-FQ:FQ)^2+($H148-FR:FR)^2+($I148-FS:FS)^2)*FO$8+MIN((($H$2-$H148)+FT:FT)^2+(($I$2-$I148)+FU:FU)^2)*FO$10+1000*FO$18,"")</f>
        <v/>
      </c>
      <c r="FW148" t="str" cm="1">
        <f t="array" ref="FW148">IF($F148="査玉",MIN(($G148-FX:FX)^2+($H148-FY:FY)^2+($I148-FZ:FZ)^2)*FV$8+MIN((($H$2-$H148)+GA:GA)^2+(($I$2-$I148)+GB:GB)^2)*FV$10+1000*FV$18,"")</f>
        <v/>
      </c>
      <c r="GD148" t="str" cm="1">
        <f t="array" ref="GD148">IF($F148="タゲ壁",MIN(($G148-GE:GE)^2+($H148-GF:GF)^2+($I148-GG:GG)^2)*GC$8+MIN((($H$2-$H148)+GH:GH)^2+(($I$2-$I148)+GI:GI)^2)*GC$10+1000*GC$18,"")</f>
        <v/>
      </c>
      <c r="GK148" t="str" cm="1">
        <f t="array" ref="GK148">IF($F148="迎玉",MIN(($G148-GL:GL)^2+($H148-GM:GM)^2+($I148-GN:GN)^2)*GJ$8+MIN((($H$2-$H148)+GO:GO)^2+(($I$2-$I148)+GP:GP)^2)*GJ$10+1000*GJ$18,"")</f>
        <v/>
      </c>
      <c r="GR148" t="str" cm="1">
        <f t="array" ref="GR148">IF($F148="紙壁",MIN(($G148-GS:GS)^2+($H148-GT:GT)^2+($I148-GU:GU)^2)*GQ$8+MIN((($H$2-$H148)+GV:GV)^2+(($I$2-$I148)+GW:GW)^2)*GQ$10+1000*GQ$18,"")</f>
        <v/>
      </c>
      <c r="GY148" t="str" cm="1">
        <f t="array" ref="GY148">IF($F148="聖玉",MIN(($G148-GZ:GZ)^2+($H148-HA:HA)^2+($I148-HB:HB)^2)*GX$8+MIN((($H$2-$H148)+HC:HC)^2+(($I$2-$I148)+HD:HD)^2)*GX$10+1000*GX$18,"")</f>
        <v/>
      </c>
      <c r="HF148" t="str" cm="1">
        <f t="array" ref="HF148">IF($F148="ターボ",MIN(($G148-HG:HG)^2+($H148-HH:HH)^2+($I148-HI:HI)^2)*HE$8+MIN((($H$2-$H148)+HJ:HJ)^2+(($I$2-$I148)+HK:HK)^2)*HE$10+10000,"")</f>
        <v/>
      </c>
      <c r="HM148" t="str" cm="1">
        <f t="array" ref="HM148">IF($F148="采玉",MIN(($G148-HN:HN)^2+($H148-HO:HO)^2+($I148-HP:HP)^2)*HL$8+MIN((($H$2-$H148)+HQ:HQ)^2+(($I$2-$I148)+HR:HR)^2)*HL$10+1000*HL$18,"")</f>
        <v/>
      </c>
      <c r="HT148" t="str" cm="1">
        <f t="array" ref="HT148">IF($F148="繕玉",MIN(($G148-HU:HU)^2+($H148-HV:HV)^2+($I148-HW:HW)^2)*HS$8+MIN((($H$2-$H148)+HX:HX)^2+(($I$2-$I148)+HY:HY)^2)*HS$10+1000*HS$18,"")</f>
        <v/>
      </c>
      <c r="IA148" t="str" cm="1">
        <f t="array" ref="IA148">IF($F148="贄玉",MIN(($G148-IB:IB)^2+($H148-IC:IC)^2+($I148-ID:ID)^2)*HZ$8+MIN((($H$2-$H148)+IE:IE)^2+(($I$2-$I148)+IF:IF)^2)*HZ$10+1000*HZ$18,"")</f>
        <v/>
      </c>
      <c r="IH148" t="str" cm="1">
        <f t="array" ref="IH148">IF($F148="弾玉",MIN(($G148-II:II)^2+($H148-IJ:IJ)^2+($I148-IK:IK)^2)*IG$8+MIN((($H$2-$H148)+IL:IL)^2+(($I$2-$I148)+IM:IM)^2)*IG$10+1000*IG$18,"")</f>
        <v/>
      </c>
      <c r="IO148" t="str" cm="1">
        <f t="array" ref="IO148">IF($F148="石壁",MIN(($G148-IP:IP)^2+($H148-IQ:IQ)^2+($I148-IR:IR)^2)*IN$8+MIN((($H$2-$H148)+IS:IS)^2+(($I$2-$I148)+IT:IT)^2)*IN$10+1000*IN$18,"")</f>
        <v/>
      </c>
    </row>
    <row r="149" spans="6:249" x14ac:dyDescent="0.55000000000000004">
      <c r="F149" s="1" t="b" cm="1">
        <f t="array" ref="F149">INDEX(N:N,ROW()*6-11)</f>
        <v>0</v>
      </c>
      <c r="G149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49" s="1">
        <f>ROUND((RIGHT((SUM(INDEX($N:$N,ROW()*6-10):INDEX($N:$N,ROW()*6-6))-16020),6)-RIGHT((SUM(INDEX($N:$N,ROW()*6-10):INDEX($N:$N,ROW()*6-6))-16020),3))/1000,3)</f>
        <v>-16.04</v>
      </c>
      <c r="I149" s="1">
        <f>ROUND((RIGHT((SUM(INDEX($N:$N,ROW()*6-10):INDEX($N:$N,ROW()*6-6))-16020),3)),3)</f>
        <v>20</v>
      </c>
      <c r="K149">
        <v>149</v>
      </c>
      <c r="L149">
        <f t="shared" si="5"/>
        <v>1</v>
      </c>
      <c r="M149" t="str">
        <f t="shared" si="4"/>
        <v>v</v>
      </c>
      <c r="N149">
        <f>IF(EXACT(M149,$A$1)=TRUE,0,IF(EXACT(M149,$A$2)=TRUE,1,IF(EXACT(M149,$A$3)=TRUE,2,IF(EXACT(M149,$A$4)=TRUE,3,IF(EXACT(M149,$A$5)=TRUE,4,IF(EXACT(M149,$A$6)=TRUE,5,IF(EXACT(M149,$A$7)=TRUE,6,IF(EXACT(M149,$A$8)=TRUE,7,IF(EXACT(M149,$A$9)=TRUE,8,IF(EXACT(M149,$A$10)=TRUE,9,IF(EXACT(M149,$A$11)=TRUE,10,IF(EXACT(M149,$A$12)=TRUE,11,IF(EXACT(M149,$A$13)=TRUE,12,IF(EXACT(M149,$A$14)=TRUE,13,IF(EXACT(M149,$A$15)=TRUE,14,IF(EXACT(M149,$A$16)=TRUE,15,IF(EXACT(M149,$A$17)=TRUE,16,IF(EXACT(M149,$A$18)=TRUE,17,IF(EXACT(M149,$A$19)=TRUE,18,IF(EXACT(M149,$A$20)=TRUE,19,IF(EXACT(M149,$A$21)=TRUE,20,IF(EXACT(M149,$A$22)=TRUE,21,IF(EXACT(M149,$A$23)=TRUE,22,IF(EXACT(M149,$A$24)=TRUE,23,IF(EXACT(M149,$A$25)=TRUE,24,IF(EXACT(M149,$A$26)=TRUE,25,IF(EXACT(M149,$A$27)=TRUE,26,IF(EXACT(M149,$A$28)=TRUE,27,IF(EXACT(M149,$A$29)=TRUE,28,IF(EXACT(M149,$A$30)=TRUE,29,IF(EXACT(M149,$A$31)=TRUE,30,IF(EXACT(M149,$A$32)=TRUE,31,IF(EXACT(M149,$A$33)=TRUE,32,IF(EXACT(M149,$A$34)=TRUE,33,IF(EXACT(M149,$A$35)=TRUE,34,IF(EXACT(M149,$A$36)=TRUE,35,IF(EXACT(M149,$A$37)=TRUE,36,IF(EXACT(M149,$A$38)=TRUE,37,IF(EXACT(M149,$A$39)=TRUE,38,IF(EXACT(M149,$A$40)=TRUE,39,IF(EXACT(M149,$A$41)=TRUE,40,IF(EXACT(M149,$A$42)=TRUE,41,IF(EXACT(M149,$A$43)=TRUE,42,IF(EXACT(M149,$A$44)=TRUE,43,IF(EXACT(M149,$A$45)=TRUE,44,IF(EXACT(M149,$A$46)=TRUE,45,IF(EXACT(M149,$A$47)=TRUE,46,IF(EXACT(M149,$A$48)=TRUE,47,IF(EXACT(M149,$A$49)=TRUE,48,IF(EXACT(M149,$A$50)=TRUE,49,IF(EXACT(M149,$A$51)=TRUE,50,IF(EXACT(M149,$A$52)=TRUE,51,IF(EXACT(M149,$A$53)=TRUE,52,IF(EXACT(M149,$A$54)=TRUE,53,IF(EXACT(M149,$A$55)=TRUE,54,IF(EXACT(M149,$A$56)=TRUE,55,IF(EXACT(M149,$A$57)=TRUE,56,IF(EXACT(M149,$A$58)=TRUE,57,IF(EXACT(M149,$A$59)=TRUE,58,IF(EXACT(M149,$A$60)=TRUE,59,IF(EXACT(M149,$A$61)=TRUE,60,IF(EXACT(M149,$A$62)=TRUE,61))))))))))))))))))))))))))))))))))))))))))))))))))))))))))))))*61^$L149</f>
        <v>1891</v>
      </c>
      <c r="Y149" t="str" cm="1">
        <f t="array" ref="Y149">IF($F149="砲玉",MIN(($G149-Z:Z)^2+($H149-AA:AA)^2+($I149-AB:AB)^2)*X$8+MIN((($H$2-$H149)+AC:AC)^2+(($I$2-$I149)+AD:AD)^2)*X$10+1000*X$18,"")</f>
        <v/>
      </c>
      <c r="AF149" t="str" cm="1">
        <f t="array" ref="AF149">IF($F149="薙玉",MIN(($G149-AG:AG)^2+($H149-AH:AH)^2+($I149-AI:AI)^2)*AE$8+MIN((($H$2-$H149)+AJ:AJ)^2+(($I$2-$I149)+AK:AK)^2)*AE$10+1000*AE$18,"")</f>
        <v/>
      </c>
      <c r="AM149" t="str" cm="1">
        <f t="array" ref="AM149">IF($F149="壁玉",MIN(($G149-AN:AN)^2+($H149-AO:AO)^2+($I149-AP:AP)^2)*AL$8+MIN((($H$2-$H149)+AQ:AQ)^2+(($I$2-$I149)+AR:AR)^2)*AL$10+1000*AL$18,"")</f>
        <v/>
      </c>
      <c r="AT149" t="str" cm="1">
        <f t="array" ref="AT149">IF($F149="弩玉",MIN(($G149-AU:AU)^2+($H149-AV:AV)^2+($I149-AW:AW)^2)*AS$8+MIN((($H$2-$H149)+AX:AX)^2+(($I$2-$I149)+AY:AY)^2)*AS$10+1000*AS$18,"")</f>
        <v/>
      </c>
      <c r="BA149" t="str" cm="1">
        <f t="array" ref="BA149">IF($F149="ジェット",MIN(($G149-BB:BB)^2+($H149-BC:BC)^2+($I149-BD:BD)^2)*AZ$8+MIN((($H$2-$H149)+BE:BE)^2+(($I$2-$I149)+BF:BF)^2)*AZ$10+1000*AZ$18,"")</f>
        <v/>
      </c>
      <c r="BH149" t="str" cm="1">
        <f t="array" ref="BH149">IF($F149="導玉",MIN(($G149-BI:BI)^2+($H149-BJ:BJ)^2+($I149-BK:BK)^2)*BG$8+MIN((($H$2-$H149)+BL:BL)^2+(($I$2-$I149)+BM:BM)^2)*BG$10+1000*BG$18,"")</f>
        <v/>
      </c>
      <c r="BO149" t="str" cm="1">
        <f t="array" ref="BO149">IF($F149="木壁",MIN(($G149-BP:BP)^2+($H149-BQ:BQ)^2+($I149-BR:BR)^2)*BN$8+MIN((($H$2-$H149)+BS:BS)^2+(($I$2-$I149)+BT:BT)^2)*BN$10+1000*BN$18,"")</f>
        <v/>
      </c>
      <c r="BV149" t="str" cm="1">
        <f t="array" ref="BV149">IF($F149="遠壁",MIN(($G149-BW:BW)^2+($H149-BX:BX)^2+($I149-BY:BY)^2)*BU$8+MIN((($H$2-$H149)+BZ:BZ)^2+(($I$2-$I149)+CA:CA)^2)*BU$10+1000*BU$18,"")</f>
        <v/>
      </c>
      <c r="CC149" t="str" cm="1">
        <f t="array" ref="CC149">IF($F149="魔玉",MIN(($G149-CD:CD)^2+($H149-CE:CE)^2+($I149-CF:CF)^2)*CB$8+MIN((($H$2-$H149)+CG:CG)^2+(($I$2-$I149)+CH:CH)^2)*CB$10+1000*CB$18,"")</f>
        <v/>
      </c>
      <c r="CJ149" t="str" cm="1">
        <f t="array" ref="CJ149">IF($F149="核玉",MIN(($G149-CK:CK)^2+($H149-CL:CL)^2+($I149-CM:CM)^2)*CI$8+MIN((($H$2-$H149)+CN:CN)^2+(($I$2-$I149)+CO:CO)^2)*CI$10+1000*CI$18,"")</f>
        <v/>
      </c>
      <c r="CQ149" t="str" cm="1">
        <f t="array" ref="CQ149">IF($F149="癒玉",MIN(($G149-CR:CR)^2+($H149-CS:CS)^2+($I149-CT:CT)^2)*CP$8+MIN((($H$2-$H149)+CU:CU)^2+(($I$2-$I149)+CV:CV)^2)*CP$10+1000*CP$18,"")</f>
        <v/>
      </c>
      <c r="CX149" t="str" cm="1">
        <f t="array" ref="CX149">IF($F149="盾玉",MIN(($G149-CY:CY)^2+($H149-CZ:CZ)^2+($I149-DA:DA)^2)*CW$8+MIN((($H$2-$H149)+DB:DB)^2+(($I$2-$I149)+DC:DC)^2)*CW$10+1000*CW$18,"")</f>
        <v/>
      </c>
      <c r="DE149" t="str" cm="1">
        <f t="array" ref="DE149">IF($F149="射玉",MIN(($G149-DF:DF)^2+($H149-DG:DG)^2+($I149-DH:DH)^2)*DD$8+MIN((($H$2-$H149)+DI:DI)^2+(($I$2-$I149)+DJ:DJ)^2)*DD$10+1000*DD$18,"")</f>
        <v/>
      </c>
      <c r="DL149" t="str" cm="1">
        <f t="array" ref="DL149">IF($F149="近壁",MIN(($G149-DM:DM)^2+($H149-DN:DN)^2+($I149-DO:DO)^2)*DK$8+MIN((($H$2-$H149)+DP:DP)^2+(($I$2-$I149)+DQ:DQ)^2)*DK$10+1000*DK$18,"")</f>
        <v/>
      </c>
      <c r="DS149" t="str" cm="1">
        <f t="array" ref="DS149">IF($F149="忍玉",MIN(($G149-DT:DT)^2+($H149-DU:DU)^2+($I149-DV:DV)^2)*DR$8+MIN((($H$2-$H149)+DW:DW)^2+(($I$2-$I149)+DX:DX)^2)*DR$10+1000*DR$18,"")</f>
        <v/>
      </c>
      <c r="DZ149" t="str" cm="1">
        <f t="array" ref="DZ149">IF($F149="界玉",MIN(($G149-EA:EA)^2+($H149-EB:EB)^2+($I149-EC:EC)^2)*DY$8+MIN((($H$2-$H149)+ED:ED)^2+(($I$2-$I149)+EE:EE)^2)*DY$10+1000*DY$18,"")</f>
        <v/>
      </c>
      <c r="EG149" t="str" cm="1">
        <f t="array" ref="EG149">IF($F149="戦玉",MIN(($G149-EH:EH)^2+($H149-EI:EI)^2+($I149-EJ:EJ)^2)*EF$8+MIN((($H$2-$H149)+EK:EK)^2+(($I$2-$I149)+EL:EL)^2)*EF$10+1000*EF$18,"")</f>
        <v/>
      </c>
      <c r="EN149" t="str" cm="1">
        <f t="array" ref="EN149">IF($F149="弓玉",MIN(($G149-EO:EO)^2+($H149-EP:EP)^2+($I149-EQ:EQ)^2)*EM$8+MIN((($H$2-$H149)+ER:ER)^2+(($I$2-$I149)+ES:ES)^2)*EM$10+1000*EM$18,"")</f>
        <v/>
      </c>
      <c r="EU149" t="str" cm="1">
        <f t="array" ref="EU149">IF($F149="散玉",MIN(($G149-EV:EV)^2+($H149-EW:EW)^2+($I149-EX:EX)^2)*ET$8+MIN((($H$2-$H149)+EY:EY)^2+(($I$2-$I149)+EZ:EZ)^2)*ET$10+1000*ET$18,"")</f>
        <v/>
      </c>
      <c r="FB149" t="str" cm="1">
        <f t="array" ref="FB149">IF($F149="的玉",MIN(($G149-FC:FC)^2+($H149-FD:FD)^2+($I149-FE:FE)^2)*FA$8+MIN((($H$2-$H149)+FF:FF)^2+(($I$2-$I149)+FG:FG)^2)*FA$10+1000*FA$18,"")</f>
        <v/>
      </c>
      <c r="FI149" t="str" cm="1">
        <f t="array" ref="FI149">IF($F149="撃玉",MIN(($G149-FJ:FJ)^2+($H149-FK:FK)^2+($I149-FL:FL)^2)*FH$8+MIN((($H$2-$H149)+FM:FM)^2+(($I$2-$I149)+FN:FN)^2)*FH$10+1000*FH$18,"")</f>
        <v/>
      </c>
      <c r="FP149" t="str" cm="1">
        <f t="array" ref="FP149">IF($F149="槍玉",MIN(($G149-FQ:FQ)^2+($H149-FR:FR)^2+($I149-FS:FS)^2)*FO$8+MIN((($H$2-$H149)+FT:FT)^2+(($I$2-$I149)+FU:FU)^2)*FO$10+1000*FO$18,"")</f>
        <v/>
      </c>
      <c r="FW149" t="str" cm="1">
        <f t="array" ref="FW149">IF($F149="査玉",MIN(($G149-FX:FX)^2+($H149-FY:FY)^2+($I149-FZ:FZ)^2)*FV$8+MIN((($H$2-$H149)+GA:GA)^2+(($I$2-$I149)+GB:GB)^2)*FV$10+1000*FV$18,"")</f>
        <v/>
      </c>
      <c r="GD149" t="str" cm="1">
        <f t="array" ref="GD149">IF($F149="タゲ壁",MIN(($G149-GE:GE)^2+($H149-GF:GF)^2+($I149-GG:GG)^2)*GC$8+MIN((($H$2-$H149)+GH:GH)^2+(($I$2-$I149)+GI:GI)^2)*GC$10+1000*GC$18,"")</f>
        <v/>
      </c>
      <c r="GK149" t="str" cm="1">
        <f t="array" ref="GK149">IF($F149="迎玉",MIN(($G149-GL:GL)^2+($H149-GM:GM)^2+($I149-GN:GN)^2)*GJ$8+MIN((($H$2-$H149)+GO:GO)^2+(($I$2-$I149)+GP:GP)^2)*GJ$10+1000*GJ$18,"")</f>
        <v/>
      </c>
      <c r="GR149" t="str" cm="1">
        <f t="array" ref="GR149">IF($F149="紙壁",MIN(($G149-GS:GS)^2+($H149-GT:GT)^2+($I149-GU:GU)^2)*GQ$8+MIN((($H$2-$H149)+GV:GV)^2+(($I$2-$I149)+GW:GW)^2)*GQ$10+1000*GQ$18,"")</f>
        <v/>
      </c>
      <c r="GY149" t="str" cm="1">
        <f t="array" ref="GY149">IF($F149="聖玉",MIN(($G149-GZ:GZ)^2+($H149-HA:HA)^2+($I149-HB:HB)^2)*GX$8+MIN((($H$2-$H149)+HC:HC)^2+(($I$2-$I149)+HD:HD)^2)*GX$10+1000*GX$18,"")</f>
        <v/>
      </c>
      <c r="HF149" t="str" cm="1">
        <f t="array" ref="HF149">IF($F149="ターボ",MIN(($G149-HG:HG)^2+($H149-HH:HH)^2+($I149-HI:HI)^2)*HE$8+MIN((($H$2-$H149)+HJ:HJ)^2+(($I$2-$I149)+HK:HK)^2)*HE$10+10000,"")</f>
        <v/>
      </c>
      <c r="HM149" t="str" cm="1">
        <f t="array" ref="HM149">IF($F149="采玉",MIN(($G149-HN:HN)^2+($H149-HO:HO)^2+($I149-HP:HP)^2)*HL$8+MIN((($H$2-$H149)+HQ:HQ)^2+(($I$2-$I149)+HR:HR)^2)*HL$10+1000*HL$18,"")</f>
        <v/>
      </c>
      <c r="HT149" t="str" cm="1">
        <f t="array" ref="HT149">IF($F149="繕玉",MIN(($G149-HU:HU)^2+($H149-HV:HV)^2+($I149-HW:HW)^2)*HS$8+MIN((($H$2-$H149)+HX:HX)^2+(($I$2-$I149)+HY:HY)^2)*HS$10+1000*HS$18,"")</f>
        <v/>
      </c>
      <c r="IA149" t="str" cm="1">
        <f t="array" ref="IA149">IF($F149="贄玉",MIN(($G149-IB:IB)^2+($H149-IC:IC)^2+($I149-ID:ID)^2)*HZ$8+MIN((($H$2-$H149)+IE:IE)^2+(($I$2-$I149)+IF:IF)^2)*HZ$10+1000*HZ$18,"")</f>
        <v/>
      </c>
      <c r="IH149" t="str" cm="1">
        <f t="array" ref="IH149">IF($F149="弾玉",MIN(($G149-II:II)^2+($H149-IJ:IJ)^2+($I149-IK:IK)^2)*IG$8+MIN((($H$2-$H149)+IL:IL)^2+(($I$2-$I149)+IM:IM)^2)*IG$10+1000*IG$18,"")</f>
        <v/>
      </c>
      <c r="IO149" t="str" cm="1">
        <f t="array" ref="IO149">IF($F149="石壁",MIN(($G149-IP:IP)^2+($H149-IQ:IQ)^2+($I149-IR:IR)^2)*IN$8+MIN((($H$2-$H149)+IS:IS)^2+(($I$2-$I149)+IT:IT)^2)*IN$10+1000*IN$18,"")</f>
        <v/>
      </c>
    </row>
    <row r="150" spans="6:249" x14ac:dyDescent="0.55000000000000004">
      <c r="F150" s="1" t="b" cm="1">
        <f t="array" ref="F150">INDEX(N:N,ROW()*6-11)</f>
        <v>0</v>
      </c>
      <c r="G150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50" s="1">
        <f>ROUND((RIGHT((SUM(INDEX($N:$N,ROW()*6-10):INDEX($N:$N,ROW()*6-6))-16020),6)-RIGHT((SUM(INDEX($N:$N,ROW()*6-10):INDEX($N:$N,ROW()*6-6))-16020),3))/1000,3)</f>
        <v>-16.04</v>
      </c>
      <c r="I150" s="1">
        <f>ROUND((RIGHT((SUM(INDEX($N:$N,ROW()*6-10):INDEX($N:$N,ROW()*6-6))-16020),3)),3)</f>
        <v>20</v>
      </c>
      <c r="K150">
        <v>150</v>
      </c>
      <c r="L150">
        <f t="shared" si="5"/>
        <v>0</v>
      </c>
      <c r="M150" t="str">
        <f t="shared" si="4"/>
        <v>a</v>
      </c>
      <c r="N150">
        <f>IF(EXACT(M150,$A$1)=TRUE,0,IF(EXACT(M150,$A$2)=TRUE,1,IF(EXACT(M150,$A$3)=TRUE,2,IF(EXACT(M150,$A$4)=TRUE,3,IF(EXACT(M150,$A$5)=TRUE,4,IF(EXACT(M150,$A$6)=TRUE,5,IF(EXACT(M150,$A$7)=TRUE,6,IF(EXACT(M150,$A$8)=TRUE,7,IF(EXACT(M150,$A$9)=TRUE,8,IF(EXACT(M150,$A$10)=TRUE,9,IF(EXACT(M150,$A$11)=TRUE,10,IF(EXACT(M150,$A$12)=TRUE,11,IF(EXACT(M150,$A$13)=TRUE,12,IF(EXACT(M150,$A$14)=TRUE,13,IF(EXACT(M150,$A$15)=TRUE,14,IF(EXACT(M150,$A$16)=TRUE,15,IF(EXACT(M150,$A$17)=TRUE,16,IF(EXACT(M150,$A$18)=TRUE,17,IF(EXACT(M150,$A$19)=TRUE,18,IF(EXACT(M150,$A$20)=TRUE,19,IF(EXACT(M150,$A$21)=TRUE,20,IF(EXACT(M150,$A$22)=TRUE,21,IF(EXACT(M150,$A$23)=TRUE,22,IF(EXACT(M150,$A$24)=TRUE,23,IF(EXACT(M150,$A$25)=TRUE,24,IF(EXACT(M150,$A$26)=TRUE,25,IF(EXACT(M150,$A$27)=TRUE,26,IF(EXACT(M150,$A$28)=TRUE,27,IF(EXACT(M150,$A$29)=TRUE,28,IF(EXACT(M150,$A$30)=TRUE,29,IF(EXACT(M150,$A$31)=TRUE,30,IF(EXACT(M150,$A$32)=TRUE,31,IF(EXACT(M150,$A$33)=TRUE,32,IF(EXACT(M150,$A$34)=TRUE,33,IF(EXACT(M150,$A$35)=TRUE,34,IF(EXACT(M150,$A$36)=TRUE,35,IF(EXACT(M150,$A$37)=TRUE,36,IF(EXACT(M150,$A$38)=TRUE,37,IF(EXACT(M150,$A$39)=TRUE,38,IF(EXACT(M150,$A$40)=TRUE,39,IF(EXACT(M150,$A$41)=TRUE,40,IF(EXACT(M150,$A$42)=TRUE,41,IF(EXACT(M150,$A$43)=TRUE,42,IF(EXACT(M150,$A$44)=TRUE,43,IF(EXACT(M150,$A$45)=TRUE,44,IF(EXACT(M150,$A$46)=TRUE,45,IF(EXACT(M150,$A$47)=TRUE,46,IF(EXACT(M150,$A$48)=TRUE,47,IF(EXACT(M150,$A$49)=TRUE,48,IF(EXACT(M150,$A$50)=TRUE,49,IF(EXACT(M150,$A$51)=TRUE,50,IF(EXACT(M150,$A$52)=TRUE,51,IF(EXACT(M150,$A$53)=TRUE,52,IF(EXACT(M150,$A$54)=TRUE,53,IF(EXACT(M150,$A$55)=TRUE,54,IF(EXACT(M150,$A$56)=TRUE,55,IF(EXACT(M150,$A$57)=TRUE,56,IF(EXACT(M150,$A$58)=TRUE,57,IF(EXACT(M150,$A$59)=TRUE,58,IF(EXACT(M150,$A$60)=TRUE,59,IF(EXACT(M150,$A$61)=TRUE,60,IF(EXACT(M150,$A$62)=TRUE,61))))))))))))))))))))))))))))))))))))))))))))))))))))))))))))))*61^$L150</f>
        <v>10</v>
      </c>
      <c r="Y150" t="str" cm="1">
        <f t="array" ref="Y150">IF($F150="砲玉",MIN(($G150-Z:Z)^2+($H150-AA:AA)^2+($I150-AB:AB)^2)*X$8+MIN((($H$2-$H150)+AC:AC)^2+(($I$2-$I150)+AD:AD)^2)*X$10+1000*X$18,"")</f>
        <v/>
      </c>
      <c r="AF150" t="str" cm="1">
        <f t="array" ref="AF150">IF($F150="薙玉",MIN(($G150-AG:AG)^2+($H150-AH:AH)^2+($I150-AI:AI)^2)*AE$8+MIN((($H$2-$H150)+AJ:AJ)^2+(($I$2-$I150)+AK:AK)^2)*AE$10+1000*AE$18,"")</f>
        <v/>
      </c>
      <c r="AM150" t="str" cm="1">
        <f t="array" ref="AM150">IF($F150="壁玉",MIN(($G150-AN:AN)^2+($H150-AO:AO)^2+($I150-AP:AP)^2)*AL$8+MIN((($H$2-$H150)+AQ:AQ)^2+(($I$2-$I150)+AR:AR)^2)*AL$10+1000*AL$18,"")</f>
        <v/>
      </c>
      <c r="AT150" t="str" cm="1">
        <f t="array" ref="AT150">IF($F150="弩玉",MIN(($G150-AU:AU)^2+($H150-AV:AV)^2+($I150-AW:AW)^2)*AS$8+MIN((($H$2-$H150)+AX:AX)^2+(($I$2-$I150)+AY:AY)^2)*AS$10+1000*AS$18,"")</f>
        <v/>
      </c>
      <c r="BA150" t="str" cm="1">
        <f t="array" ref="BA150">IF($F150="ジェット",MIN(($G150-BB:BB)^2+($H150-BC:BC)^2+($I150-BD:BD)^2)*AZ$8+MIN((($H$2-$H150)+BE:BE)^2+(($I$2-$I150)+BF:BF)^2)*AZ$10+1000*AZ$18,"")</f>
        <v/>
      </c>
      <c r="BH150" t="str" cm="1">
        <f t="array" ref="BH150">IF($F150="導玉",MIN(($G150-BI:BI)^2+($H150-BJ:BJ)^2+($I150-BK:BK)^2)*BG$8+MIN((($H$2-$H150)+BL:BL)^2+(($I$2-$I150)+BM:BM)^2)*BG$10+1000*BG$18,"")</f>
        <v/>
      </c>
      <c r="BO150" t="str" cm="1">
        <f t="array" ref="BO150">IF($F150="木壁",MIN(($G150-BP:BP)^2+($H150-BQ:BQ)^2+($I150-BR:BR)^2)*BN$8+MIN((($H$2-$H150)+BS:BS)^2+(($I$2-$I150)+BT:BT)^2)*BN$10+1000*BN$18,"")</f>
        <v/>
      </c>
      <c r="BV150" t="str" cm="1">
        <f t="array" ref="BV150">IF($F150="遠壁",MIN(($G150-BW:BW)^2+($H150-BX:BX)^2+($I150-BY:BY)^2)*BU$8+MIN((($H$2-$H150)+BZ:BZ)^2+(($I$2-$I150)+CA:CA)^2)*BU$10+1000*BU$18,"")</f>
        <v/>
      </c>
      <c r="CC150" t="str" cm="1">
        <f t="array" ref="CC150">IF($F150="魔玉",MIN(($G150-CD:CD)^2+($H150-CE:CE)^2+($I150-CF:CF)^2)*CB$8+MIN((($H$2-$H150)+CG:CG)^2+(($I$2-$I150)+CH:CH)^2)*CB$10+1000*CB$18,"")</f>
        <v/>
      </c>
      <c r="CJ150" t="str" cm="1">
        <f t="array" ref="CJ150">IF($F150="核玉",MIN(($G150-CK:CK)^2+($H150-CL:CL)^2+($I150-CM:CM)^2)*CI$8+MIN((($H$2-$H150)+CN:CN)^2+(($I$2-$I150)+CO:CO)^2)*CI$10+1000*CI$18,"")</f>
        <v/>
      </c>
      <c r="CQ150" t="str" cm="1">
        <f t="array" ref="CQ150">IF($F150="癒玉",MIN(($G150-CR:CR)^2+($H150-CS:CS)^2+($I150-CT:CT)^2)*CP$8+MIN((($H$2-$H150)+CU:CU)^2+(($I$2-$I150)+CV:CV)^2)*CP$10+1000*CP$18,"")</f>
        <v/>
      </c>
      <c r="CX150" t="str" cm="1">
        <f t="array" ref="CX150">IF($F150="盾玉",MIN(($G150-CY:CY)^2+($H150-CZ:CZ)^2+($I150-DA:DA)^2)*CW$8+MIN((($H$2-$H150)+DB:DB)^2+(($I$2-$I150)+DC:DC)^2)*CW$10+1000*CW$18,"")</f>
        <v/>
      </c>
      <c r="DE150" t="str" cm="1">
        <f t="array" ref="DE150">IF($F150="射玉",MIN(($G150-DF:DF)^2+($H150-DG:DG)^2+($I150-DH:DH)^2)*DD$8+MIN((($H$2-$H150)+DI:DI)^2+(($I$2-$I150)+DJ:DJ)^2)*DD$10+1000*DD$18,"")</f>
        <v/>
      </c>
      <c r="DL150" t="str" cm="1">
        <f t="array" ref="DL150">IF($F150="近壁",MIN(($G150-DM:DM)^2+($H150-DN:DN)^2+($I150-DO:DO)^2)*DK$8+MIN((($H$2-$H150)+DP:DP)^2+(($I$2-$I150)+DQ:DQ)^2)*DK$10+1000*DK$18,"")</f>
        <v/>
      </c>
      <c r="DS150" t="str" cm="1">
        <f t="array" ref="DS150">IF($F150="忍玉",MIN(($G150-DT:DT)^2+($H150-DU:DU)^2+($I150-DV:DV)^2)*DR$8+MIN((($H$2-$H150)+DW:DW)^2+(($I$2-$I150)+DX:DX)^2)*DR$10+1000*DR$18,"")</f>
        <v/>
      </c>
      <c r="DZ150" t="str" cm="1">
        <f t="array" ref="DZ150">IF($F150="界玉",MIN(($G150-EA:EA)^2+($H150-EB:EB)^2+($I150-EC:EC)^2)*DY$8+MIN((($H$2-$H150)+ED:ED)^2+(($I$2-$I150)+EE:EE)^2)*DY$10+1000*DY$18,"")</f>
        <v/>
      </c>
      <c r="EG150" t="str" cm="1">
        <f t="array" ref="EG150">IF($F150="戦玉",MIN(($G150-EH:EH)^2+($H150-EI:EI)^2+($I150-EJ:EJ)^2)*EF$8+MIN((($H$2-$H150)+EK:EK)^2+(($I$2-$I150)+EL:EL)^2)*EF$10+1000*EF$18,"")</f>
        <v/>
      </c>
      <c r="EN150" t="str" cm="1">
        <f t="array" ref="EN150">IF($F150="弓玉",MIN(($G150-EO:EO)^2+($H150-EP:EP)^2+($I150-EQ:EQ)^2)*EM$8+MIN((($H$2-$H150)+ER:ER)^2+(($I$2-$I150)+ES:ES)^2)*EM$10+1000*EM$18,"")</f>
        <v/>
      </c>
      <c r="EU150" t="str" cm="1">
        <f t="array" ref="EU150">IF($F150="散玉",MIN(($G150-EV:EV)^2+($H150-EW:EW)^2+($I150-EX:EX)^2)*ET$8+MIN((($H$2-$H150)+EY:EY)^2+(($I$2-$I150)+EZ:EZ)^2)*ET$10+1000*ET$18,"")</f>
        <v/>
      </c>
      <c r="FB150" t="str" cm="1">
        <f t="array" ref="FB150">IF($F150="的玉",MIN(($G150-FC:FC)^2+($H150-FD:FD)^2+($I150-FE:FE)^2)*FA$8+MIN((($H$2-$H150)+FF:FF)^2+(($I$2-$I150)+FG:FG)^2)*FA$10+1000*FA$18,"")</f>
        <v/>
      </c>
      <c r="FI150" t="str" cm="1">
        <f t="array" ref="FI150">IF($F150="撃玉",MIN(($G150-FJ:FJ)^2+($H150-FK:FK)^2+($I150-FL:FL)^2)*FH$8+MIN((($H$2-$H150)+FM:FM)^2+(($I$2-$I150)+FN:FN)^2)*FH$10+1000*FH$18,"")</f>
        <v/>
      </c>
      <c r="FP150" t="str" cm="1">
        <f t="array" ref="FP150">IF($F150="槍玉",MIN(($G150-FQ:FQ)^2+($H150-FR:FR)^2+($I150-FS:FS)^2)*FO$8+MIN((($H$2-$H150)+FT:FT)^2+(($I$2-$I150)+FU:FU)^2)*FO$10+1000*FO$18,"")</f>
        <v/>
      </c>
      <c r="FW150" t="str" cm="1">
        <f t="array" ref="FW150">IF($F150="査玉",MIN(($G150-FX:FX)^2+($H150-FY:FY)^2+($I150-FZ:FZ)^2)*FV$8+MIN((($H$2-$H150)+GA:GA)^2+(($I$2-$I150)+GB:GB)^2)*FV$10+1000*FV$18,"")</f>
        <v/>
      </c>
      <c r="GD150" t="str" cm="1">
        <f t="array" ref="GD150">IF($F150="タゲ壁",MIN(($G150-GE:GE)^2+($H150-GF:GF)^2+($I150-GG:GG)^2)*GC$8+MIN((($H$2-$H150)+GH:GH)^2+(($I$2-$I150)+GI:GI)^2)*GC$10+1000*GC$18,"")</f>
        <v/>
      </c>
      <c r="GK150" t="str" cm="1">
        <f t="array" ref="GK150">IF($F150="迎玉",MIN(($G150-GL:GL)^2+($H150-GM:GM)^2+($I150-GN:GN)^2)*GJ$8+MIN((($H$2-$H150)+GO:GO)^2+(($I$2-$I150)+GP:GP)^2)*GJ$10+1000*GJ$18,"")</f>
        <v/>
      </c>
      <c r="GR150" t="str" cm="1">
        <f t="array" ref="GR150">IF($F150="紙壁",MIN(($G150-GS:GS)^2+($H150-GT:GT)^2+($I150-GU:GU)^2)*GQ$8+MIN((($H$2-$H150)+GV:GV)^2+(($I$2-$I150)+GW:GW)^2)*GQ$10+1000*GQ$18,"")</f>
        <v/>
      </c>
      <c r="GY150" t="str" cm="1">
        <f t="array" ref="GY150">IF($F150="聖玉",MIN(($G150-GZ:GZ)^2+($H150-HA:HA)^2+($I150-HB:HB)^2)*GX$8+MIN((($H$2-$H150)+HC:HC)^2+(($I$2-$I150)+HD:HD)^2)*GX$10+1000*GX$18,"")</f>
        <v/>
      </c>
      <c r="HF150" t="str" cm="1">
        <f t="array" ref="HF150">IF($F150="ターボ",MIN(($G150-HG:HG)^2+($H150-HH:HH)^2+($I150-HI:HI)^2)*HE$8+MIN((($H$2-$H150)+HJ:HJ)^2+(($I$2-$I150)+HK:HK)^2)*HE$10+10000,"")</f>
        <v/>
      </c>
      <c r="HM150" t="str" cm="1">
        <f t="array" ref="HM150">IF($F150="采玉",MIN(($G150-HN:HN)^2+($H150-HO:HO)^2+($I150-HP:HP)^2)*HL$8+MIN((($H$2-$H150)+HQ:HQ)^2+(($I$2-$I150)+HR:HR)^2)*HL$10+1000*HL$18,"")</f>
        <v/>
      </c>
      <c r="HT150" t="str" cm="1">
        <f t="array" ref="HT150">IF($F150="繕玉",MIN(($G150-HU:HU)^2+($H150-HV:HV)^2+($I150-HW:HW)^2)*HS$8+MIN((($H$2-$H150)+HX:HX)^2+(($I$2-$I150)+HY:HY)^2)*HS$10+1000*HS$18,"")</f>
        <v/>
      </c>
      <c r="IA150" t="str" cm="1">
        <f t="array" ref="IA150">IF($F150="贄玉",MIN(($G150-IB:IB)^2+($H150-IC:IC)^2+($I150-ID:ID)^2)*HZ$8+MIN((($H$2-$H150)+IE:IE)^2+(($I$2-$I150)+IF:IF)^2)*HZ$10+1000*HZ$18,"")</f>
        <v/>
      </c>
      <c r="IH150" t="str" cm="1">
        <f t="array" ref="IH150">IF($F150="弾玉",MIN(($G150-II:II)^2+($H150-IJ:IJ)^2+($I150-IK:IK)^2)*IG$8+MIN((($H$2-$H150)+IL:IL)^2+(($I$2-$I150)+IM:IM)^2)*IG$10+1000*IG$18,"")</f>
        <v/>
      </c>
      <c r="IO150" t="str" cm="1">
        <f t="array" ref="IO150">IF($F150="石壁",MIN(($G150-IP:IP)^2+($H150-IQ:IQ)^2+($I150-IR:IR)^2)*IN$8+MIN((($H$2-$H150)+IS:IS)^2+(($I$2-$I150)+IT:IT)^2)*IN$10+1000*IN$18,"")</f>
        <v/>
      </c>
    </row>
    <row r="151" spans="6:249" x14ac:dyDescent="0.55000000000000004">
      <c r="F151" s="1" t="b" cm="1">
        <f t="array" ref="F151">INDEX(N:N,ROW()*6-11)</f>
        <v>0</v>
      </c>
      <c r="G151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51" s="1">
        <f>ROUND((RIGHT((SUM(INDEX($N:$N,ROW()*6-10):INDEX($N:$N,ROW()*6-6))-16020),6)-RIGHT((SUM(INDEX($N:$N,ROW()*6-10):INDEX($N:$N,ROW()*6-6))-16020),3))/1000,3)</f>
        <v>-16.04</v>
      </c>
      <c r="I151" s="1">
        <f>ROUND((RIGHT((SUM(INDEX($N:$N,ROW()*6-10):INDEX($N:$N,ROW()*6-6))-16020),3)),3)</f>
        <v>20</v>
      </c>
      <c r="K151">
        <v>151</v>
      </c>
      <c r="L151">
        <f t="shared" si="5"/>
        <v>5</v>
      </c>
      <c r="M151" t="str">
        <f t="shared" si="4"/>
        <v>r</v>
      </c>
      <c r="N151" t="str">
        <f>IF(EXACT(M151,$A$1)=TRUE,"コア",IF(EXACT(M151,$A$2)=TRUE,"弓玉",IF(EXACT(M151,$A$3)=TRUE,"銃玉",IF(EXACT(M151,$A$4)=TRUE,"剣玉",IF(EXACT(M151,$A$5)=TRUE,"盾玉",IF(EXACT(M151,$A$6)=TRUE,"爆玉",IF(EXACT(M151,$A$7)=TRUE,"魔玉",IF(EXACT(M151,$A$8)=TRUE,"弩玉",IF(EXACT(M151,$A$9)=TRUE,"槍玉",IF(EXACT(M151,$A$10)=TRUE,"砲玉",IF(EXACT(M151,$A$11)=TRUE,"薙玉",IF(EXACT(M151,$A$12)=TRUE,"跳玉",IF(EXACT(M151,$A$13)=TRUE,"裂玉",IF(EXACT(M151,$A$14)=TRUE,"散玉",IF(EXACT(M151,$A$15)=TRUE,"狙玉",IF(EXACT(M151,$A$16)=TRUE,"浮玉",IF(EXACT(M151,$A$17)=TRUE,"導玉",IF(EXACT(M151,$A$18)=TRUE,"繕玉",IF(EXACT(M151,$A$19)=TRUE,"癒玉",IF(EXACT(M151,$A$20)=TRUE,"壁玉",IF(EXACT(M151,$A$21)=TRUE,"飛玉",IF(EXACT(M151,$A$22)=TRUE,"戦玉",IF(EXACT(M151,$A$23)=TRUE,"機玉",IF(EXACT(M151,$A$24)=TRUE,"変玉",IF(EXACT(M151,$A$25)=TRUE,"界玉",IF(EXACT(M151,$A$26)=TRUE,"木壁",IF(EXACT(M151,$A$27)=TRUE,"石壁",IF(EXACT(M151,$A$28)=TRUE,"紙壁",IF(EXACT(M151,$A$29)=TRUE,"鉄壁",IF(EXACT(M151,$A$30)=TRUE,"ジェット",IF(EXACT(M151,$A$31)=TRUE,"ターボ",IF(EXACT(M151,$A$32)=TRUE,"骨玉",IF(EXACT(M151,$A$33)=TRUE,"撃玉",IF(EXACT(M151,$A$34)=TRUE,"弾玉",IF(EXACT(M151,$A$35)=TRUE,"聖玉",IF(EXACT(M151,$A$36)=TRUE,"忍玉",IF(EXACT(M151,$A$37)=TRUE,"障玉",IF(EXACT(M151,$A$38)=TRUE,"花玉",IF(EXACT(M151,$A$39)=TRUE,"反玉",IF(EXACT(M151,$A$40)=TRUE,"押玉",IF(EXACT(M151,$A$41)=TRUE,"迎玉",IF(EXACT(M151,$A$42)=TRUE,"贄玉",IF(EXACT(M151,$A$43)=TRUE,"的玉",IF(EXACT(M151,$A$44)=TRUE,"墜玉",IF(EXACT(M151,$A$45)=TRUE,"箱玉",IF(EXACT(M151,$A$46)=TRUE,"闇玉",IF(EXACT(M151,$A$47)=TRUE,"旋玉",IF(EXACT(M151,$A$48)=TRUE,"采玉",IF(EXACT(M151,$A$49)=TRUE,"騎玉",IF(EXACT(M151,$A$50)=TRUE,"核玉",IF(EXACT(M151,$A$51)=TRUE,"射玉",IF(EXACT(M151,$A$52)=TRUE,"星玉",IF(EXACT(M151,$A$53)=TRUE,"梱玉",IF(EXACT(M151,$A$54)=TRUE,"貫玉",IF(EXACT(M151,$A$55)=TRUE,"査玉",IF(EXACT(M151,$A$56)=TRUE,"近壁",IF(EXACT(M151,$A$57)=TRUE,"遠壁",IF(EXACT(M151,$A$58)=TRUE,"広壁",IF(EXACT(M151,$A$59)=TRUE,"狭壁",IF(EXACT(M151,$A$60)=TRUE,"タゲ壁",IF(EXACT(M151,$A$61)=TRUE,"エレ壁")))))))))))))))))))))))))))))))))))))))))))))))))))))))))))))</f>
        <v>紙壁</v>
      </c>
      <c r="Y151" t="str" cm="1">
        <f t="array" ref="Y151">IF($F151="砲玉",MIN(($G151-Z:Z)^2+($H151-AA:AA)^2+($I151-AB:AB)^2)*X$8+MIN((($H$2-$H151)+AC:AC)^2+(($I$2-$I151)+AD:AD)^2)*X$10+1000*X$18,"")</f>
        <v/>
      </c>
      <c r="AF151" t="str" cm="1">
        <f t="array" ref="AF151">IF($F151="薙玉",MIN(($G151-AG:AG)^2+($H151-AH:AH)^2+($I151-AI:AI)^2)*AE$8+MIN((($H$2-$H151)+AJ:AJ)^2+(($I$2-$I151)+AK:AK)^2)*AE$10+1000*AE$18,"")</f>
        <v/>
      </c>
      <c r="AM151" t="str" cm="1">
        <f t="array" ref="AM151">IF($F151="壁玉",MIN(($G151-AN:AN)^2+($H151-AO:AO)^2+($I151-AP:AP)^2)*AL$8+MIN((($H$2-$H151)+AQ:AQ)^2+(($I$2-$I151)+AR:AR)^2)*AL$10+1000*AL$18,"")</f>
        <v/>
      </c>
      <c r="AT151" t="str" cm="1">
        <f t="array" ref="AT151">IF($F151="弩玉",MIN(($G151-AU:AU)^2+($H151-AV:AV)^2+($I151-AW:AW)^2)*AS$8+MIN((($H$2-$H151)+AX:AX)^2+(($I$2-$I151)+AY:AY)^2)*AS$10+1000*AS$18,"")</f>
        <v/>
      </c>
      <c r="BA151" t="str" cm="1">
        <f t="array" ref="BA151">IF($F151="ジェット",MIN(($G151-BB:BB)^2+($H151-BC:BC)^2+($I151-BD:BD)^2)*AZ$8+MIN((($H$2-$H151)+BE:BE)^2+(($I$2-$I151)+BF:BF)^2)*AZ$10+1000*AZ$18,"")</f>
        <v/>
      </c>
      <c r="BH151" t="str" cm="1">
        <f t="array" ref="BH151">IF($F151="導玉",MIN(($G151-BI:BI)^2+($H151-BJ:BJ)^2+($I151-BK:BK)^2)*BG$8+MIN((($H$2-$H151)+BL:BL)^2+(($I$2-$I151)+BM:BM)^2)*BG$10+1000*BG$18,"")</f>
        <v/>
      </c>
      <c r="BO151" t="str" cm="1">
        <f t="array" ref="BO151">IF($F151="木壁",MIN(($G151-BP:BP)^2+($H151-BQ:BQ)^2+($I151-BR:BR)^2)*BN$8+MIN((($H$2-$H151)+BS:BS)^2+(($I$2-$I151)+BT:BT)^2)*BN$10+1000*BN$18,"")</f>
        <v/>
      </c>
      <c r="BV151" t="str" cm="1">
        <f t="array" ref="BV151">IF($F151="遠壁",MIN(($G151-BW:BW)^2+($H151-BX:BX)^2+($I151-BY:BY)^2)*BU$8+MIN((($H$2-$H151)+BZ:BZ)^2+(($I$2-$I151)+CA:CA)^2)*BU$10+1000*BU$18,"")</f>
        <v/>
      </c>
      <c r="CC151" t="str" cm="1">
        <f t="array" ref="CC151">IF($F151="魔玉",MIN(($G151-CD:CD)^2+($H151-CE:CE)^2+($I151-CF:CF)^2)*CB$8+MIN((($H$2-$H151)+CG:CG)^2+(($I$2-$I151)+CH:CH)^2)*CB$10+1000*CB$18,"")</f>
        <v/>
      </c>
      <c r="CJ151" t="str" cm="1">
        <f t="array" ref="CJ151">IF($F151="核玉",MIN(($G151-CK:CK)^2+($H151-CL:CL)^2+($I151-CM:CM)^2)*CI$8+MIN((($H$2-$H151)+CN:CN)^2+(($I$2-$I151)+CO:CO)^2)*CI$10+1000*CI$18,"")</f>
        <v/>
      </c>
      <c r="CQ151" t="str" cm="1">
        <f t="array" ref="CQ151">IF($F151="癒玉",MIN(($G151-CR:CR)^2+($H151-CS:CS)^2+($I151-CT:CT)^2)*CP$8+MIN((($H$2-$H151)+CU:CU)^2+(($I$2-$I151)+CV:CV)^2)*CP$10+1000*CP$18,"")</f>
        <v/>
      </c>
      <c r="CX151" t="str" cm="1">
        <f t="array" ref="CX151">IF($F151="盾玉",MIN(($G151-CY:CY)^2+($H151-CZ:CZ)^2+($I151-DA:DA)^2)*CW$8+MIN((($H$2-$H151)+DB:DB)^2+(($I$2-$I151)+DC:DC)^2)*CW$10+1000*CW$18,"")</f>
        <v/>
      </c>
      <c r="DE151" t="str" cm="1">
        <f t="array" ref="DE151">IF($F151="射玉",MIN(($G151-DF:DF)^2+($H151-DG:DG)^2+($I151-DH:DH)^2)*DD$8+MIN((($H$2-$H151)+DI:DI)^2+(($I$2-$I151)+DJ:DJ)^2)*DD$10+1000*DD$18,"")</f>
        <v/>
      </c>
      <c r="DL151" t="str" cm="1">
        <f t="array" ref="DL151">IF($F151="近壁",MIN(($G151-DM:DM)^2+($H151-DN:DN)^2+($I151-DO:DO)^2)*DK$8+MIN((($H$2-$H151)+DP:DP)^2+(($I$2-$I151)+DQ:DQ)^2)*DK$10+1000*DK$18,"")</f>
        <v/>
      </c>
      <c r="DS151" t="str" cm="1">
        <f t="array" ref="DS151">IF($F151="忍玉",MIN(($G151-DT:DT)^2+($H151-DU:DU)^2+($I151-DV:DV)^2)*DR$8+MIN((($H$2-$H151)+DW:DW)^2+(($I$2-$I151)+DX:DX)^2)*DR$10+1000*DR$18,"")</f>
        <v/>
      </c>
      <c r="DZ151" t="str" cm="1">
        <f t="array" ref="DZ151">IF($F151="界玉",MIN(($G151-EA:EA)^2+($H151-EB:EB)^2+($I151-EC:EC)^2)*DY$8+MIN((($H$2-$H151)+ED:ED)^2+(($I$2-$I151)+EE:EE)^2)*DY$10+1000*DY$18,"")</f>
        <v/>
      </c>
      <c r="EG151" t="str" cm="1">
        <f t="array" ref="EG151">IF($F151="戦玉",MIN(($G151-EH:EH)^2+($H151-EI:EI)^2+($I151-EJ:EJ)^2)*EF$8+MIN((($H$2-$H151)+EK:EK)^2+(($I$2-$I151)+EL:EL)^2)*EF$10+1000*EF$18,"")</f>
        <v/>
      </c>
      <c r="EN151" t="str" cm="1">
        <f t="array" ref="EN151">IF($F151="弓玉",MIN(($G151-EO:EO)^2+($H151-EP:EP)^2+($I151-EQ:EQ)^2)*EM$8+MIN((($H$2-$H151)+ER:ER)^2+(($I$2-$I151)+ES:ES)^2)*EM$10+1000*EM$18,"")</f>
        <v/>
      </c>
      <c r="EU151" t="str" cm="1">
        <f t="array" ref="EU151">IF($F151="散玉",MIN(($G151-EV:EV)^2+($H151-EW:EW)^2+($I151-EX:EX)^2)*ET$8+MIN((($H$2-$H151)+EY:EY)^2+(($I$2-$I151)+EZ:EZ)^2)*ET$10+1000*ET$18,"")</f>
        <v/>
      </c>
      <c r="FB151" t="str" cm="1">
        <f t="array" ref="FB151">IF($F151="的玉",MIN(($G151-FC:FC)^2+($H151-FD:FD)^2+($I151-FE:FE)^2)*FA$8+MIN((($H$2-$H151)+FF:FF)^2+(($I$2-$I151)+FG:FG)^2)*FA$10+1000*FA$18,"")</f>
        <v/>
      </c>
      <c r="FI151" t="str" cm="1">
        <f t="array" ref="FI151">IF($F151="撃玉",MIN(($G151-FJ:FJ)^2+($H151-FK:FK)^2+($I151-FL:FL)^2)*FH$8+MIN((($H$2-$H151)+FM:FM)^2+(($I$2-$I151)+FN:FN)^2)*FH$10+1000*FH$18,"")</f>
        <v/>
      </c>
      <c r="FP151" t="str" cm="1">
        <f t="array" ref="FP151">IF($F151="槍玉",MIN(($G151-FQ:FQ)^2+($H151-FR:FR)^2+($I151-FS:FS)^2)*FO$8+MIN((($H$2-$H151)+FT:FT)^2+(($I$2-$I151)+FU:FU)^2)*FO$10+1000*FO$18,"")</f>
        <v/>
      </c>
      <c r="FW151" t="str" cm="1">
        <f t="array" ref="FW151">IF($F151="査玉",MIN(($G151-FX:FX)^2+($H151-FY:FY)^2+($I151-FZ:FZ)^2)*FV$8+MIN((($H$2-$H151)+GA:GA)^2+(($I$2-$I151)+GB:GB)^2)*FV$10+1000*FV$18,"")</f>
        <v/>
      </c>
      <c r="GD151" t="str" cm="1">
        <f t="array" ref="GD151">IF($F151="タゲ壁",MIN(($G151-GE:GE)^2+($H151-GF:GF)^2+($I151-GG:GG)^2)*GC$8+MIN((($H$2-$H151)+GH:GH)^2+(($I$2-$I151)+GI:GI)^2)*GC$10+1000*GC$18,"")</f>
        <v/>
      </c>
      <c r="GK151" t="str" cm="1">
        <f t="array" ref="GK151">IF($F151="迎玉",MIN(($G151-GL:GL)^2+($H151-GM:GM)^2+($I151-GN:GN)^2)*GJ$8+MIN((($H$2-$H151)+GO:GO)^2+(($I$2-$I151)+GP:GP)^2)*GJ$10+1000*GJ$18,"")</f>
        <v/>
      </c>
      <c r="GR151" t="str" cm="1">
        <f t="array" ref="GR151">IF($F151="紙壁",MIN(($G151-GS:GS)^2+($H151-GT:GT)^2+($I151-GU:GU)^2)*GQ$8+MIN((($H$2-$H151)+GV:GV)^2+(($I$2-$I151)+GW:GW)^2)*GQ$10+1000*GQ$18,"")</f>
        <v/>
      </c>
      <c r="GY151" t="str" cm="1">
        <f t="array" ref="GY151">IF($F151="聖玉",MIN(($G151-GZ:GZ)^2+($H151-HA:HA)^2+($I151-HB:HB)^2)*GX$8+MIN((($H$2-$H151)+HC:HC)^2+(($I$2-$I151)+HD:HD)^2)*GX$10+1000*GX$18,"")</f>
        <v/>
      </c>
      <c r="HF151" t="str" cm="1">
        <f t="array" ref="HF151">IF($F151="ターボ",MIN(($G151-HG:HG)^2+($H151-HH:HH)^2+($I151-HI:HI)^2)*HE$8+MIN((($H$2-$H151)+HJ:HJ)^2+(($I$2-$I151)+HK:HK)^2)*HE$10+10000,"")</f>
        <v/>
      </c>
      <c r="HM151" t="str" cm="1">
        <f t="array" ref="HM151">IF($F151="采玉",MIN(($G151-HN:HN)^2+($H151-HO:HO)^2+($I151-HP:HP)^2)*HL$8+MIN((($H$2-$H151)+HQ:HQ)^2+(($I$2-$I151)+HR:HR)^2)*HL$10+1000*HL$18,"")</f>
        <v/>
      </c>
      <c r="HT151" t="str" cm="1">
        <f t="array" ref="HT151">IF($F151="繕玉",MIN(($G151-HU:HU)^2+($H151-HV:HV)^2+($I151-HW:HW)^2)*HS$8+MIN((($H$2-$H151)+HX:HX)^2+(($I$2-$I151)+HY:HY)^2)*HS$10+1000*HS$18,"")</f>
        <v/>
      </c>
      <c r="IA151" t="str" cm="1">
        <f t="array" ref="IA151">IF($F151="贄玉",MIN(($G151-IB:IB)^2+($H151-IC:IC)^2+($I151-ID:ID)^2)*HZ$8+MIN((($H$2-$H151)+IE:IE)^2+(($I$2-$I151)+IF:IF)^2)*HZ$10+1000*HZ$18,"")</f>
        <v/>
      </c>
      <c r="IH151" t="str" cm="1">
        <f t="array" ref="IH151">IF($F151="弾玉",MIN(($G151-II:II)^2+($H151-IJ:IJ)^2+($I151-IK:IK)^2)*IG$8+MIN((($H$2-$H151)+IL:IL)^2+(($I$2-$I151)+IM:IM)^2)*IG$10+1000*IG$18,"")</f>
        <v/>
      </c>
      <c r="IO151" t="str" cm="1">
        <f t="array" ref="IO151">IF($F151="石壁",MIN(($G151-IP:IP)^2+($H151-IQ:IQ)^2+($I151-IR:IR)^2)*IN$8+MIN((($H$2-$H151)+IS:IS)^2+(($I$2-$I151)+IT:IT)^2)*IN$10+1000*IN$18,"")</f>
        <v/>
      </c>
    </row>
    <row r="152" spans="6:249" x14ac:dyDescent="0.55000000000000004">
      <c r="F152" s="1" t="b" cm="1">
        <f t="array" ref="F152">INDEX(N:N,ROW()*6-11)</f>
        <v>0</v>
      </c>
      <c r="G152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52" s="1">
        <f>ROUND((RIGHT((SUM(INDEX($N:$N,ROW()*6-10):INDEX($N:$N,ROW()*6-6))-16020),6)-RIGHT((SUM(INDEX($N:$N,ROW()*6-10):INDEX($N:$N,ROW()*6-6))-16020),3))/1000,3)</f>
        <v>-16.04</v>
      </c>
      <c r="I152" s="1">
        <f>ROUND((RIGHT((SUM(INDEX($N:$N,ROW()*6-10):INDEX($N:$N,ROW()*6-6))-16020),3)),3)</f>
        <v>20</v>
      </c>
      <c r="K152">
        <v>152</v>
      </c>
      <c r="L152">
        <f t="shared" si="5"/>
        <v>4</v>
      </c>
      <c r="M152" t="str">
        <f t="shared" si="4"/>
        <v>0</v>
      </c>
      <c r="N152">
        <f>IF(EXACT(M152,$A$1)=TRUE,0,IF(EXACT(M152,$A$2)=TRUE,1,IF(EXACT(M152,$A$3)=TRUE,2,IF(EXACT(M152,$A$4)=TRUE,3,IF(EXACT(M152,$A$5)=TRUE,4,IF(EXACT(M152,$A$6)=TRUE,5,IF(EXACT(M152,$A$7)=TRUE,6,IF(EXACT(M152,$A$8)=TRUE,7,IF(EXACT(M152,$A$9)=TRUE,8,IF(EXACT(M152,$A$10)=TRUE,9,IF(EXACT(M152,$A$11)=TRUE,10,IF(EXACT(M152,$A$12)=TRUE,11,IF(EXACT(M152,$A$13)=TRUE,12,IF(EXACT(M152,$A$14)=TRUE,13,IF(EXACT(M152,$A$15)=TRUE,14,IF(EXACT(M152,$A$16)=TRUE,15,IF(EXACT(M152,$A$17)=TRUE,16,IF(EXACT(M152,$A$18)=TRUE,17,IF(EXACT(M152,$A$19)=TRUE,18,IF(EXACT(M152,$A$20)=TRUE,19,IF(EXACT(M152,$A$21)=TRUE,20,IF(EXACT(M152,$A$22)=TRUE,21,IF(EXACT(M152,$A$23)=TRUE,22,IF(EXACT(M152,$A$24)=TRUE,23,IF(EXACT(M152,$A$25)=TRUE,24,IF(EXACT(M152,$A$26)=TRUE,25,IF(EXACT(M152,$A$27)=TRUE,26,IF(EXACT(M152,$A$28)=TRUE,27,IF(EXACT(M152,$A$29)=TRUE,28,IF(EXACT(M152,$A$30)=TRUE,29,IF(EXACT(M152,$A$31)=TRUE,30,IF(EXACT(M152,$A$32)=TRUE,31,IF(EXACT(M152,$A$33)=TRUE,32,IF(EXACT(M152,$A$34)=TRUE,33,IF(EXACT(M152,$A$35)=TRUE,34,IF(EXACT(M152,$A$36)=TRUE,35,IF(EXACT(M152,$A$37)=TRUE,36,IF(EXACT(M152,$A$38)=TRUE,37,IF(EXACT(M152,$A$39)=TRUE,38,IF(EXACT(M152,$A$40)=TRUE,39,IF(EXACT(M152,$A$41)=TRUE,40,IF(EXACT(M152,$A$42)=TRUE,41,IF(EXACT(M152,$A$43)=TRUE,42,IF(EXACT(M152,$A$44)=TRUE,43,IF(EXACT(M152,$A$45)=TRUE,44,IF(EXACT(M152,$A$46)=TRUE,45,IF(EXACT(M152,$A$47)=TRUE,46,IF(EXACT(M152,$A$48)=TRUE,47,IF(EXACT(M152,$A$49)=TRUE,48,IF(EXACT(M152,$A$50)=TRUE,49,IF(EXACT(M152,$A$51)=TRUE,50,IF(EXACT(M152,$A$52)=TRUE,51,IF(EXACT(M152,$A$53)=TRUE,52,IF(EXACT(M152,$A$54)=TRUE,53,IF(EXACT(M152,$A$55)=TRUE,54,IF(EXACT(M152,$A$56)=TRUE,55,IF(EXACT(M152,$A$57)=TRUE,56,IF(EXACT(M152,$A$58)=TRUE,57,IF(EXACT(M152,$A$59)=TRUE,58,IF(EXACT(M152,$A$60)=TRUE,59,IF(EXACT(M152,$A$61)=TRUE,60,IF(EXACT(M152,$A$62)=TRUE,61))))))))))))))))))))))))))))))))))))))))))))))))))))))))))))))*61^$L152</f>
        <v>0</v>
      </c>
      <c r="Y152" t="str" cm="1">
        <f t="array" ref="Y152">IF($F152="砲玉",MIN(($G152-Z:Z)^2+($H152-AA:AA)^2+($I152-AB:AB)^2)*X$8+MIN((($H$2-$H152)+AC:AC)^2+(($I$2-$I152)+AD:AD)^2)*X$10+1000*X$18,"")</f>
        <v/>
      </c>
      <c r="AF152" t="str" cm="1">
        <f t="array" ref="AF152">IF($F152="薙玉",MIN(($G152-AG:AG)^2+($H152-AH:AH)^2+($I152-AI:AI)^2)*AE$8+MIN((($H$2-$H152)+AJ:AJ)^2+(($I$2-$I152)+AK:AK)^2)*AE$10+1000*AE$18,"")</f>
        <v/>
      </c>
      <c r="AM152" t="str" cm="1">
        <f t="array" ref="AM152">IF($F152="壁玉",MIN(($G152-AN:AN)^2+($H152-AO:AO)^2+($I152-AP:AP)^2)*AL$8+MIN((($H$2-$H152)+AQ:AQ)^2+(($I$2-$I152)+AR:AR)^2)*AL$10+1000*AL$18,"")</f>
        <v/>
      </c>
      <c r="AT152" t="str" cm="1">
        <f t="array" ref="AT152">IF($F152="弩玉",MIN(($G152-AU:AU)^2+($H152-AV:AV)^2+($I152-AW:AW)^2)*AS$8+MIN((($H$2-$H152)+AX:AX)^2+(($I$2-$I152)+AY:AY)^2)*AS$10+1000*AS$18,"")</f>
        <v/>
      </c>
      <c r="BA152" t="str" cm="1">
        <f t="array" ref="BA152">IF($F152="ジェット",MIN(($G152-BB:BB)^2+($H152-BC:BC)^2+($I152-BD:BD)^2)*AZ$8+MIN((($H$2-$H152)+BE:BE)^2+(($I$2-$I152)+BF:BF)^2)*AZ$10+1000*AZ$18,"")</f>
        <v/>
      </c>
      <c r="BH152" t="str" cm="1">
        <f t="array" ref="BH152">IF($F152="導玉",MIN(($G152-BI:BI)^2+($H152-BJ:BJ)^2+($I152-BK:BK)^2)*BG$8+MIN((($H$2-$H152)+BL:BL)^2+(($I$2-$I152)+BM:BM)^2)*BG$10+1000*BG$18,"")</f>
        <v/>
      </c>
      <c r="BO152" t="str" cm="1">
        <f t="array" ref="BO152">IF($F152="木壁",MIN(($G152-BP:BP)^2+($H152-BQ:BQ)^2+($I152-BR:BR)^2)*BN$8+MIN((($H$2-$H152)+BS:BS)^2+(($I$2-$I152)+BT:BT)^2)*BN$10+1000*BN$18,"")</f>
        <v/>
      </c>
      <c r="BV152" t="str" cm="1">
        <f t="array" ref="BV152">IF($F152="遠壁",MIN(($G152-BW:BW)^2+($H152-BX:BX)^2+($I152-BY:BY)^2)*BU$8+MIN((($H$2-$H152)+BZ:BZ)^2+(($I$2-$I152)+CA:CA)^2)*BU$10+1000*BU$18,"")</f>
        <v/>
      </c>
      <c r="CC152" t="str" cm="1">
        <f t="array" ref="CC152">IF($F152="魔玉",MIN(($G152-CD:CD)^2+($H152-CE:CE)^2+($I152-CF:CF)^2)*CB$8+MIN((($H$2-$H152)+CG:CG)^2+(($I$2-$I152)+CH:CH)^2)*CB$10+1000*CB$18,"")</f>
        <v/>
      </c>
      <c r="CJ152" t="str" cm="1">
        <f t="array" ref="CJ152">IF($F152="核玉",MIN(($G152-CK:CK)^2+($H152-CL:CL)^2+($I152-CM:CM)^2)*CI$8+MIN((($H$2-$H152)+CN:CN)^2+(($I$2-$I152)+CO:CO)^2)*CI$10+1000*CI$18,"")</f>
        <v/>
      </c>
      <c r="CQ152" t="str" cm="1">
        <f t="array" ref="CQ152">IF($F152="癒玉",MIN(($G152-CR:CR)^2+($H152-CS:CS)^2+($I152-CT:CT)^2)*CP$8+MIN((($H$2-$H152)+CU:CU)^2+(($I$2-$I152)+CV:CV)^2)*CP$10+1000*CP$18,"")</f>
        <v/>
      </c>
      <c r="CX152" t="str" cm="1">
        <f t="array" ref="CX152">IF($F152="盾玉",MIN(($G152-CY:CY)^2+($H152-CZ:CZ)^2+($I152-DA:DA)^2)*CW$8+MIN((($H$2-$H152)+DB:DB)^2+(($I$2-$I152)+DC:DC)^2)*CW$10+1000*CW$18,"")</f>
        <v/>
      </c>
      <c r="DE152" t="str" cm="1">
        <f t="array" ref="DE152">IF($F152="射玉",MIN(($G152-DF:DF)^2+($H152-DG:DG)^2+($I152-DH:DH)^2)*DD$8+MIN((($H$2-$H152)+DI:DI)^2+(($I$2-$I152)+DJ:DJ)^2)*DD$10+1000*DD$18,"")</f>
        <v/>
      </c>
      <c r="DL152" t="str" cm="1">
        <f t="array" ref="DL152">IF($F152="近壁",MIN(($G152-DM:DM)^2+($H152-DN:DN)^2+($I152-DO:DO)^2)*DK$8+MIN((($H$2-$H152)+DP:DP)^2+(($I$2-$I152)+DQ:DQ)^2)*DK$10+1000*DK$18,"")</f>
        <v/>
      </c>
      <c r="DS152" t="str" cm="1">
        <f t="array" ref="DS152">IF($F152="忍玉",MIN(($G152-DT:DT)^2+($H152-DU:DU)^2+($I152-DV:DV)^2)*DR$8+MIN((($H$2-$H152)+DW:DW)^2+(($I$2-$I152)+DX:DX)^2)*DR$10+1000*DR$18,"")</f>
        <v/>
      </c>
      <c r="DZ152" t="str" cm="1">
        <f t="array" ref="DZ152">IF($F152="界玉",MIN(($G152-EA:EA)^2+($H152-EB:EB)^2+($I152-EC:EC)^2)*DY$8+MIN((($H$2-$H152)+ED:ED)^2+(($I$2-$I152)+EE:EE)^2)*DY$10+1000*DY$18,"")</f>
        <v/>
      </c>
      <c r="EG152" t="str" cm="1">
        <f t="array" ref="EG152">IF($F152="戦玉",MIN(($G152-EH:EH)^2+($H152-EI:EI)^2+($I152-EJ:EJ)^2)*EF$8+MIN((($H$2-$H152)+EK:EK)^2+(($I$2-$I152)+EL:EL)^2)*EF$10+1000*EF$18,"")</f>
        <v/>
      </c>
      <c r="EN152" t="str" cm="1">
        <f t="array" ref="EN152">IF($F152="弓玉",MIN(($G152-EO:EO)^2+($H152-EP:EP)^2+($I152-EQ:EQ)^2)*EM$8+MIN((($H$2-$H152)+ER:ER)^2+(($I$2-$I152)+ES:ES)^2)*EM$10+1000*EM$18,"")</f>
        <v/>
      </c>
      <c r="EU152" t="str" cm="1">
        <f t="array" ref="EU152">IF($F152="散玉",MIN(($G152-EV:EV)^2+($H152-EW:EW)^2+($I152-EX:EX)^2)*ET$8+MIN((($H$2-$H152)+EY:EY)^2+(($I$2-$I152)+EZ:EZ)^2)*ET$10+1000*ET$18,"")</f>
        <v/>
      </c>
      <c r="FB152" t="str" cm="1">
        <f t="array" ref="FB152">IF($F152="的玉",MIN(($G152-FC:FC)^2+($H152-FD:FD)^2+($I152-FE:FE)^2)*FA$8+MIN((($H$2-$H152)+FF:FF)^2+(($I$2-$I152)+FG:FG)^2)*FA$10+1000*FA$18,"")</f>
        <v/>
      </c>
      <c r="FI152" t="str" cm="1">
        <f t="array" ref="FI152">IF($F152="撃玉",MIN(($G152-FJ:FJ)^2+($H152-FK:FK)^2+($I152-FL:FL)^2)*FH$8+MIN((($H$2-$H152)+FM:FM)^2+(($I$2-$I152)+FN:FN)^2)*FH$10+1000*FH$18,"")</f>
        <v/>
      </c>
      <c r="FP152" t="str" cm="1">
        <f t="array" ref="FP152">IF($F152="槍玉",MIN(($G152-FQ:FQ)^2+($H152-FR:FR)^2+($I152-FS:FS)^2)*FO$8+MIN((($H$2-$H152)+FT:FT)^2+(($I$2-$I152)+FU:FU)^2)*FO$10+1000*FO$18,"")</f>
        <v/>
      </c>
      <c r="FW152" t="str" cm="1">
        <f t="array" ref="FW152">IF($F152="査玉",MIN(($G152-FX:FX)^2+($H152-FY:FY)^2+($I152-FZ:FZ)^2)*FV$8+MIN((($H$2-$H152)+GA:GA)^2+(($I$2-$I152)+GB:GB)^2)*FV$10+1000*FV$18,"")</f>
        <v/>
      </c>
      <c r="GD152" t="str" cm="1">
        <f t="array" ref="GD152">IF($F152="タゲ壁",MIN(($G152-GE:GE)^2+($H152-GF:GF)^2+($I152-GG:GG)^2)*GC$8+MIN((($H$2-$H152)+GH:GH)^2+(($I$2-$I152)+GI:GI)^2)*GC$10+1000*GC$18,"")</f>
        <v/>
      </c>
      <c r="GK152" t="str" cm="1">
        <f t="array" ref="GK152">IF($F152="迎玉",MIN(($G152-GL:GL)^2+($H152-GM:GM)^2+($I152-GN:GN)^2)*GJ$8+MIN((($H$2-$H152)+GO:GO)^2+(($I$2-$I152)+GP:GP)^2)*GJ$10+1000*GJ$18,"")</f>
        <v/>
      </c>
      <c r="GR152" t="str" cm="1">
        <f t="array" ref="GR152">IF($F152="紙壁",MIN(($G152-GS:GS)^2+($H152-GT:GT)^2+($I152-GU:GU)^2)*GQ$8+MIN((($H$2-$H152)+GV:GV)^2+(($I$2-$I152)+GW:GW)^2)*GQ$10+1000*GQ$18,"")</f>
        <v/>
      </c>
      <c r="GY152" t="str" cm="1">
        <f t="array" ref="GY152">IF($F152="聖玉",MIN(($G152-GZ:GZ)^2+($H152-HA:HA)^2+($I152-HB:HB)^2)*GX$8+MIN((($H$2-$H152)+HC:HC)^2+(($I$2-$I152)+HD:HD)^2)*GX$10+1000*GX$18,"")</f>
        <v/>
      </c>
      <c r="HF152" t="str" cm="1">
        <f t="array" ref="HF152">IF($F152="ターボ",MIN(($G152-HG:HG)^2+($H152-HH:HH)^2+($I152-HI:HI)^2)*HE$8+MIN((($H$2-$H152)+HJ:HJ)^2+(($I$2-$I152)+HK:HK)^2)*HE$10+10000,"")</f>
        <v/>
      </c>
      <c r="HM152" t="str" cm="1">
        <f t="array" ref="HM152">IF($F152="采玉",MIN(($G152-HN:HN)^2+($H152-HO:HO)^2+($I152-HP:HP)^2)*HL$8+MIN((($H$2-$H152)+HQ:HQ)^2+(($I$2-$I152)+HR:HR)^2)*HL$10+1000*HL$18,"")</f>
        <v/>
      </c>
      <c r="HT152" t="str" cm="1">
        <f t="array" ref="HT152">IF($F152="繕玉",MIN(($G152-HU:HU)^2+($H152-HV:HV)^2+($I152-HW:HW)^2)*HS$8+MIN((($H$2-$H152)+HX:HX)^2+(($I$2-$I152)+HY:HY)^2)*HS$10+1000*HS$18,"")</f>
        <v/>
      </c>
      <c r="IA152" t="str" cm="1">
        <f t="array" ref="IA152">IF($F152="贄玉",MIN(($G152-IB:IB)^2+($H152-IC:IC)^2+($I152-ID:ID)^2)*HZ$8+MIN((($H$2-$H152)+IE:IE)^2+(($I$2-$I152)+IF:IF)^2)*HZ$10+1000*HZ$18,"")</f>
        <v/>
      </c>
      <c r="IH152" t="str" cm="1">
        <f t="array" ref="IH152">IF($F152="弾玉",MIN(($G152-II:II)^2+($H152-IJ:IJ)^2+($I152-IK:IK)^2)*IG$8+MIN((($H$2-$H152)+IL:IL)^2+(($I$2-$I152)+IM:IM)^2)*IG$10+1000*IG$18,"")</f>
        <v/>
      </c>
      <c r="IO152" t="str" cm="1">
        <f t="array" ref="IO152">IF($F152="石壁",MIN(($G152-IP:IP)^2+($H152-IQ:IQ)^2+($I152-IR:IR)^2)*IN$8+MIN((($H$2-$H152)+IS:IS)^2+(($I$2-$I152)+IT:IT)^2)*IN$10+1000*IN$18,"")</f>
        <v/>
      </c>
    </row>
    <row r="153" spans="6:249" x14ac:dyDescent="0.55000000000000004">
      <c r="F153" s="1" t="b" cm="1">
        <f t="array" ref="F153">INDEX(N:N,ROW()*6-11)</f>
        <v>0</v>
      </c>
      <c r="G153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53" s="1">
        <f>ROUND((RIGHT((SUM(INDEX($N:$N,ROW()*6-10):INDEX($N:$N,ROW()*6-6))-16020),6)-RIGHT((SUM(INDEX($N:$N,ROW()*6-10):INDEX($N:$N,ROW()*6-6))-16020),3))/1000,3)</f>
        <v>-16.04</v>
      </c>
      <c r="I153" s="1">
        <f>ROUND((RIGHT((SUM(INDEX($N:$N,ROW()*6-10):INDEX($N:$N,ROW()*6-6))-16020),3)),3)</f>
        <v>20</v>
      </c>
      <c r="K153">
        <v>153</v>
      </c>
      <c r="L153">
        <f t="shared" si="5"/>
        <v>3</v>
      </c>
      <c r="M153" t="str">
        <f t="shared" si="4"/>
        <v>1</v>
      </c>
      <c r="N153">
        <f>IF(EXACT(M153,$A$1)=TRUE,0,IF(EXACT(M153,$A$2)=TRUE,1,IF(EXACT(M153,$A$3)=TRUE,2,IF(EXACT(M153,$A$4)=TRUE,3,IF(EXACT(M153,$A$5)=TRUE,4,IF(EXACT(M153,$A$6)=TRUE,5,IF(EXACT(M153,$A$7)=TRUE,6,IF(EXACT(M153,$A$8)=TRUE,7,IF(EXACT(M153,$A$9)=TRUE,8,IF(EXACT(M153,$A$10)=TRUE,9,IF(EXACT(M153,$A$11)=TRUE,10,IF(EXACT(M153,$A$12)=TRUE,11,IF(EXACT(M153,$A$13)=TRUE,12,IF(EXACT(M153,$A$14)=TRUE,13,IF(EXACT(M153,$A$15)=TRUE,14,IF(EXACT(M153,$A$16)=TRUE,15,IF(EXACT(M153,$A$17)=TRUE,16,IF(EXACT(M153,$A$18)=TRUE,17,IF(EXACT(M153,$A$19)=TRUE,18,IF(EXACT(M153,$A$20)=TRUE,19,IF(EXACT(M153,$A$21)=TRUE,20,IF(EXACT(M153,$A$22)=TRUE,21,IF(EXACT(M153,$A$23)=TRUE,22,IF(EXACT(M153,$A$24)=TRUE,23,IF(EXACT(M153,$A$25)=TRUE,24,IF(EXACT(M153,$A$26)=TRUE,25,IF(EXACT(M153,$A$27)=TRUE,26,IF(EXACT(M153,$A$28)=TRUE,27,IF(EXACT(M153,$A$29)=TRUE,28,IF(EXACT(M153,$A$30)=TRUE,29,IF(EXACT(M153,$A$31)=TRUE,30,IF(EXACT(M153,$A$32)=TRUE,31,IF(EXACT(M153,$A$33)=TRUE,32,IF(EXACT(M153,$A$34)=TRUE,33,IF(EXACT(M153,$A$35)=TRUE,34,IF(EXACT(M153,$A$36)=TRUE,35,IF(EXACT(M153,$A$37)=TRUE,36,IF(EXACT(M153,$A$38)=TRUE,37,IF(EXACT(M153,$A$39)=TRUE,38,IF(EXACT(M153,$A$40)=TRUE,39,IF(EXACT(M153,$A$41)=TRUE,40,IF(EXACT(M153,$A$42)=TRUE,41,IF(EXACT(M153,$A$43)=TRUE,42,IF(EXACT(M153,$A$44)=TRUE,43,IF(EXACT(M153,$A$45)=TRUE,44,IF(EXACT(M153,$A$46)=TRUE,45,IF(EXACT(M153,$A$47)=TRUE,46,IF(EXACT(M153,$A$48)=TRUE,47,IF(EXACT(M153,$A$49)=TRUE,48,IF(EXACT(M153,$A$50)=TRUE,49,IF(EXACT(M153,$A$51)=TRUE,50,IF(EXACT(M153,$A$52)=TRUE,51,IF(EXACT(M153,$A$53)=TRUE,52,IF(EXACT(M153,$A$54)=TRUE,53,IF(EXACT(M153,$A$55)=TRUE,54,IF(EXACT(M153,$A$56)=TRUE,55,IF(EXACT(M153,$A$57)=TRUE,56,IF(EXACT(M153,$A$58)=TRUE,57,IF(EXACT(M153,$A$59)=TRUE,58,IF(EXACT(M153,$A$60)=TRUE,59,IF(EXACT(M153,$A$61)=TRUE,60,IF(EXACT(M153,$A$62)=TRUE,61))))))))))))))))))))))))))))))))))))))))))))))))))))))))))))))*61^$L153</f>
        <v>226981</v>
      </c>
      <c r="Y153" t="str" cm="1">
        <f t="array" ref="Y153">IF($F153="砲玉",MIN(($G153-Z:Z)^2+($H153-AA:AA)^2+($I153-AB:AB)^2)*X$8+MIN((($H$2-$H153)+AC:AC)^2+(($I$2-$I153)+AD:AD)^2)*X$10+1000*X$18,"")</f>
        <v/>
      </c>
      <c r="AF153" t="str" cm="1">
        <f t="array" ref="AF153">IF($F153="薙玉",MIN(($G153-AG:AG)^2+($H153-AH:AH)^2+($I153-AI:AI)^2)*AE$8+MIN((($H$2-$H153)+AJ:AJ)^2+(($I$2-$I153)+AK:AK)^2)*AE$10+1000*AE$18,"")</f>
        <v/>
      </c>
      <c r="AM153" t="str" cm="1">
        <f t="array" ref="AM153">IF($F153="壁玉",MIN(($G153-AN:AN)^2+($H153-AO:AO)^2+($I153-AP:AP)^2)*AL$8+MIN((($H$2-$H153)+AQ:AQ)^2+(($I$2-$I153)+AR:AR)^2)*AL$10+1000*AL$18,"")</f>
        <v/>
      </c>
      <c r="AT153" t="str" cm="1">
        <f t="array" ref="AT153">IF($F153="弩玉",MIN(($G153-AU:AU)^2+($H153-AV:AV)^2+($I153-AW:AW)^2)*AS$8+MIN((($H$2-$H153)+AX:AX)^2+(($I$2-$I153)+AY:AY)^2)*AS$10+1000*AS$18,"")</f>
        <v/>
      </c>
      <c r="BA153" t="str" cm="1">
        <f t="array" ref="BA153">IF($F153="ジェット",MIN(($G153-BB:BB)^2+($H153-BC:BC)^2+($I153-BD:BD)^2)*AZ$8+MIN((($H$2-$H153)+BE:BE)^2+(($I$2-$I153)+BF:BF)^2)*AZ$10+1000*AZ$18,"")</f>
        <v/>
      </c>
      <c r="BH153" t="str" cm="1">
        <f t="array" ref="BH153">IF($F153="導玉",MIN(($G153-BI:BI)^2+($H153-BJ:BJ)^2+($I153-BK:BK)^2)*BG$8+MIN((($H$2-$H153)+BL:BL)^2+(($I$2-$I153)+BM:BM)^2)*BG$10+1000*BG$18,"")</f>
        <v/>
      </c>
      <c r="BO153" t="str" cm="1">
        <f t="array" ref="BO153">IF($F153="木壁",MIN(($G153-BP:BP)^2+($H153-BQ:BQ)^2+($I153-BR:BR)^2)*BN$8+MIN((($H$2-$H153)+BS:BS)^2+(($I$2-$I153)+BT:BT)^2)*BN$10+1000*BN$18,"")</f>
        <v/>
      </c>
      <c r="BV153" t="str" cm="1">
        <f t="array" ref="BV153">IF($F153="遠壁",MIN(($G153-BW:BW)^2+($H153-BX:BX)^2+($I153-BY:BY)^2)*BU$8+MIN((($H$2-$H153)+BZ:BZ)^2+(($I$2-$I153)+CA:CA)^2)*BU$10+1000*BU$18,"")</f>
        <v/>
      </c>
      <c r="CC153" t="str" cm="1">
        <f t="array" ref="CC153">IF($F153="魔玉",MIN(($G153-CD:CD)^2+($H153-CE:CE)^2+($I153-CF:CF)^2)*CB$8+MIN((($H$2-$H153)+CG:CG)^2+(($I$2-$I153)+CH:CH)^2)*CB$10+1000*CB$18,"")</f>
        <v/>
      </c>
      <c r="CJ153" t="str" cm="1">
        <f t="array" ref="CJ153">IF($F153="核玉",MIN(($G153-CK:CK)^2+($H153-CL:CL)^2+($I153-CM:CM)^2)*CI$8+MIN((($H$2-$H153)+CN:CN)^2+(($I$2-$I153)+CO:CO)^2)*CI$10+1000*CI$18,"")</f>
        <v/>
      </c>
      <c r="CQ153" t="str" cm="1">
        <f t="array" ref="CQ153">IF($F153="癒玉",MIN(($G153-CR:CR)^2+($H153-CS:CS)^2+($I153-CT:CT)^2)*CP$8+MIN((($H$2-$H153)+CU:CU)^2+(($I$2-$I153)+CV:CV)^2)*CP$10+1000*CP$18,"")</f>
        <v/>
      </c>
      <c r="CX153" t="str" cm="1">
        <f t="array" ref="CX153">IF($F153="盾玉",MIN(($G153-CY:CY)^2+($H153-CZ:CZ)^2+($I153-DA:DA)^2)*CW$8+MIN((($H$2-$H153)+DB:DB)^2+(($I$2-$I153)+DC:DC)^2)*CW$10+1000*CW$18,"")</f>
        <v/>
      </c>
      <c r="DE153" t="str" cm="1">
        <f t="array" ref="DE153">IF($F153="射玉",MIN(($G153-DF:DF)^2+($H153-DG:DG)^2+($I153-DH:DH)^2)*DD$8+MIN((($H$2-$H153)+DI:DI)^2+(($I$2-$I153)+DJ:DJ)^2)*DD$10+1000*DD$18,"")</f>
        <v/>
      </c>
      <c r="DL153" t="str" cm="1">
        <f t="array" ref="DL153">IF($F153="近壁",MIN(($G153-DM:DM)^2+($H153-DN:DN)^2+($I153-DO:DO)^2)*DK$8+MIN((($H$2-$H153)+DP:DP)^2+(($I$2-$I153)+DQ:DQ)^2)*DK$10+1000*DK$18,"")</f>
        <v/>
      </c>
      <c r="DS153" t="str" cm="1">
        <f t="array" ref="DS153">IF($F153="忍玉",MIN(($G153-DT:DT)^2+($H153-DU:DU)^2+($I153-DV:DV)^2)*DR$8+MIN((($H$2-$H153)+DW:DW)^2+(($I$2-$I153)+DX:DX)^2)*DR$10+1000*DR$18,"")</f>
        <v/>
      </c>
      <c r="DZ153" t="str" cm="1">
        <f t="array" ref="DZ153">IF($F153="界玉",MIN(($G153-EA:EA)^2+($H153-EB:EB)^2+($I153-EC:EC)^2)*DY$8+MIN((($H$2-$H153)+ED:ED)^2+(($I$2-$I153)+EE:EE)^2)*DY$10+1000*DY$18,"")</f>
        <v/>
      </c>
      <c r="EG153" t="str" cm="1">
        <f t="array" ref="EG153">IF($F153="戦玉",MIN(($G153-EH:EH)^2+($H153-EI:EI)^2+($I153-EJ:EJ)^2)*EF$8+MIN((($H$2-$H153)+EK:EK)^2+(($I$2-$I153)+EL:EL)^2)*EF$10+1000*EF$18,"")</f>
        <v/>
      </c>
      <c r="EN153" t="str" cm="1">
        <f t="array" ref="EN153">IF($F153="弓玉",MIN(($G153-EO:EO)^2+($H153-EP:EP)^2+($I153-EQ:EQ)^2)*EM$8+MIN((($H$2-$H153)+ER:ER)^2+(($I$2-$I153)+ES:ES)^2)*EM$10+1000*EM$18,"")</f>
        <v/>
      </c>
      <c r="EU153" t="str" cm="1">
        <f t="array" ref="EU153">IF($F153="散玉",MIN(($G153-EV:EV)^2+($H153-EW:EW)^2+($I153-EX:EX)^2)*ET$8+MIN((($H$2-$H153)+EY:EY)^2+(($I$2-$I153)+EZ:EZ)^2)*ET$10+1000*ET$18,"")</f>
        <v/>
      </c>
      <c r="FB153" t="str" cm="1">
        <f t="array" ref="FB153">IF($F153="的玉",MIN(($G153-FC:FC)^2+($H153-FD:FD)^2+($I153-FE:FE)^2)*FA$8+MIN((($H$2-$H153)+FF:FF)^2+(($I$2-$I153)+FG:FG)^2)*FA$10+1000*FA$18,"")</f>
        <v/>
      </c>
      <c r="FI153" t="str" cm="1">
        <f t="array" ref="FI153">IF($F153="撃玉",MIN(($G153-FJ:FJ)^2+($H153-FK:FK)^2+($I153-FL:FL)^2)*FH$8+MIN((($H$2-$H153)+FM:FM)^2+(($I$2-$I153)+FN:FN)^2)*FH$10+1000*FH$18,"")</f>
        <v/>
      </c>
      <c r="FP153" t="str" cm="1">
        <f t="array" ref="FP153">IF($F153="槍玉",MIN(($G153-FQ:FQ)^2+($H153-FR:FR)^2+($I153-FS:FS)^2)*FO$8+MIN((($H$2-$H153)+FT:FT)^2+(($I$2-$I153)+FU:FU)^2)*FO$10+1000*FO$18,"")</f>
        <v/>
      </c>
      <c r="FW153" t="str" cm="1">
        <f t="array" ref="FW153">IF($F153="査玉",MIN(($G153-FX:FX)^2+($H153-FY:FY)^2+($I153-FZ:FZ)^2)*FV$8+MIN((($H$2-$H153)+GA:GA)^2+(($I$2-$I153)+GB:GB)^2)*FV$10+1000*FV$18,"")</f>
        <v/>
      </c>
      <c r="GD153" t="str" cm="1">
        <f t="array" ref="GD153">IF($F153="タゲ壁",MIN(($G153-GE:GE)^2+($H153-GF:GF)^2+($I153-GG:GG)^2)*GC$8+MIN((($H$2-$H153)+GH:GH)^2+(($I$2-$I153)+GI:GI)^2)*GC$10+1000*GC$18,"")</f>
        <v/>
      </c>
      <c r="GK153" t="str" cm="1">
        <f t="array" ref="GK153">IF($F153="迎玉",MIN(($G153-GL:GL)^2+($H153-GM:GM)^2+($I153-GN:GN)^2)*GJ$8+MIN((($H$2-$H153)+GO:GO)^2+(($I$2-$I153)+GP:GP)^2)*GJ$10+1000*GJ$18,"")</f>
        <v/>
      </c>
      <c r="GR153" t="str" cm="1">
        <f t="array" ref="GR153">IF($F153="紙壁",MIN(($G153-GS:GS)^2+($H153-GT:GT)^2+($I153-GU:GU)^2)*GQ$8+MIN((($H$2-$H153)+GV:GV)^2+(($I$2-$I153)+GW:GW)^2)*GQ$10+1000*GQ$18,"")</f>
        <v/>
      </c>
      <c r="GY153" t="str" cm="1">
        <f t="array" ref="GY153">IF($F153="聖玉",MIN(($G153-GZ:GZ)^2+($H153-HA:HA)^2+($I153-HB:HB)^2)*GX$8+MIN((($H$2-$H153)+HC:HC)^2+(($I$2-$I153)+HD:HD)^2)*GX$10+1000*GX$18,"")</f>
        <v/>
      </c>
      <c r="HF153" t="str" cm="1">
        <f t="array" ref="HF153">IF($F153="ターボ",MIN(($G153-HG:HG)^2+($H153-HH:HH)^2+($I153-HI:HI)^2)*HE$8+MIN((($H$2-$H153)+HJ:HJ)^2+(($I$2-$I153)+HK:HK)^2)*HE$10+10000,"")</f>
        <v/>
      </c>
      <c r="HM153" t="str" cm="1">
        <f t="array" ref="HM153">IF($F153="采玉",MIN(($G153-HN:HN)^2+($H153-HO:HO)^2+($I153-HP:HP)^2)*HL$8+MIN((($H$2-$H153)+HQ:HQ)^2+(($I$2-$I153)+HR:HR)^2)*HL$10+1000*HL$18,"")</f>
        <v/>
      </c>
      <c r="HT153" t="str" cm="1">
        <f t="array" ref="HT153">IF($F153="繕玉",MIN(($G153-HU:HU)^2+($H153-HV:HV)^2+($I153-HW:HW)^2)*HS$8+MIN((($H$2-$H153)+HX:HX)^2+(($I$2-$I153)+HY:HY)^2)*HS$10+1000*HS$18,"")</f>
        <v/>
      </c>
      <c r="IA153" t="str" cm="1">
        <f t="array" ref="IA153">IF($F153="贄玉",MIN(($G153-IB:IB)^2+($H153-IC:IC)^2+($I153-ID:ID)^2)*HZ$8+MIN((($H$2-$H153)+IE:IE)^2+(($I$2-$I153)+IF:IF)^2)*HZ$10+1000*HZ$18,"")</f>
        <v/>
      </c>
      <c r="IH153" t="str" cm="1">
        <f t="array" ref="IH153">IF($F153="弾玉",MIN(($G153-II:II)^2+($H153-IJ:IJ)^2+($I153-IK:IK)^2)*IG$8+MIN((($H$2-$H153)+IL:IL)^2+(($I$2-$I153)+IM:IM)^2)*IG$10+1000*IG$18,"")</f>
        <v/>
      </c>
      <c r="IO153" t="str" cm="1">
        <f t="array" ref="IO153">IF($F153="石壁",MIN(($G153-IP:IP)^2+($H153-IQ:IQ)^2+($I153-IR:IR)^2)*IN$8+MIN((($H$2-$H153)+IS:IS)^2+(($I$2-$I153)+IT:IT)^2)*IN$10+1000*IN$18,"")</f>
        <v/>
      </c>
    </row>
    <row r="154" spans="6:249" x14ac:dyDescent="0.55000000000000004">
      <c r="F154" s="1" t="b" cm="1">
        <f t="array" ref="F154">INDEX(N:N,ROW()*6-11)</f>
        <v>0</v>
      </c>
      <c r="G154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54" s="1">
        <f>ROUND((RIGHT((SUM(INDEX($N:$N,ROW()*6-10):INDEX($N:$N,ROW()*6-6))-16020),6)-RIGHT((SUM(INDEX($N:$N,ROW()*6-10):INDEX($N:$N,ROW()*6-6))-16020),3))/1000,3)</f>
        <v>-16.04</v>
      </c>
      <c r="I154" s="1">
        <f>ROUND((RIGHT((SUM(INDEX($N:$N,ROW()*6-10):INDEX($N:$N,ROW()*6-6))-16020),3)),3)</f>
        <v>20</v>
      </c>
      <c r="K154">
        <v>154</v>
      </c>
      <c r="L154">
        <f t="shared" si="5"/>
        <v>2</v>
      </c>
      <c r="M154" t="str">
        <f t="shared" si="4"/>
        <v>A</v>
      </c>
      <c r="N154">
        <f>IF(EXACT(M154,$A$1)=TRUE,0,IF(EXACT(M154,$A$2)=TRUE,1,IF(EXACT(M154,$A$3)=TRUE,2,IF(EXACT(M154,$A$4)=TRUE,3,IF(EXACT(M154,$A$5)=TRUE,4,IF(EXACT(M154,$A$6)=TRUE,5,IF(EXACT(M154,$A$7)=TRUE,6,IF(EXACT(M154,$A$8)=TRUE,7,IF(EXACT(M154,$A$9)=TRUE,8,IF(EXACT(M154,$A$10)=TRUE,9,IF(EXACT(M154,$A$11)=TRUE,10,IF(EXACT(M154,$A$12)=TRUE,11,IF(EXACT(M154,$A$13)=TRUE,12,IF(EXACT(M154,$A$14)=TRUE,13,IF(EXACT(M154,$A$15)=TRUE,14,IF(EXACT(M154,$A$16)=TRUE,15,IF(EXACT(M154,$A$17)=TRUE,16,IF(EXACT(M154,$A$18)=TRUE,17,IF(EXACT(M154,$A$19)=TRUE,18,IF(EXACT(M154,$A$20)=TRUE,19,IF(EXACT(M154,$A$21)=TRUE,20,IF(EXACT(M154,$A$22)=TRUE,21,IF(EXACT(M154,$A$23)=TRUE,22,IF(EXACT(M154,$A$24)=TRUE,23,IF(EXACT(M154,$A$25)=TRUE,24,IF(EXACT(M154,$A$26)=TRUE,25,IF(EXACT(M154,$A$27)=TRUE,26,IF(EXACT(M154,$A$28)=TRUE,27,IF(EXACT(M154,$A$29)=TRUE,28,IF(EXACT(M154,$A$30)=TRUE,29,IF(EXACT(M154,$A$31)=TRUE,30,IF(EXACT(M154,$A$32)=TRUE,31,IF(EXACT(M154,$A$33)=TRUE,32,IF(EXACT(M154,$A$34)=TRUE,33,IF(EXACT(M154,$A$35)=TRUE,34,IF(EXACT(M154,$A$36)=TRUE,35,IF(EXACT(M154,$A$37)=TRUE,36,IF(EXACT(M154,$A$38)=TRUE,37,IF(EXACT(M154,$A$39)=TRUE,38,IF(EXACT(M154,$A$40)=TRUE,39,IF(EXACT(M154,$A$41)=TRUE,40,IF(EXACT(M154,$A$42)=TRUE,41,IF(EXACT(M154,$A$43)=TRUE,42,IF(EXACT(M154,$A$44)=TRUE,43,IF(EXACT(M154,$A$45)=TRUE,44,IF(EXACT(M154,$A$46)=TRUE,45,IF(EXACT(M154,$A$47)=TRUE,46,IF(EXACT(M154,$A$48)=TRUE,47,IF(EXACT(M154,$A$49)=TRUE,48,IF(EXACT(M154,$A$50)=TRUE,49,IF(EXACT(M154,$A$51)=TRUE,50,IF(EXACT(M154,$A$52)=TRUE,51,IF(EXACT(M154,$A$53)=TRUE,52,IF(EXACT(M154,$A$54)=TRUE,53,IF(EXACT(M154,$A$55)=TRUE,54,IF(EXACT(M154,$A$56)=TRUE,55,IF(EXACT(M154,$A$57)=TRUE,56,IF(EXACT(M154,$A$58)=TRUE,57,IF(EXACT(M154,$A$59)=TRUE,58,IF(EXACT(M154,$A$60)=TRUE,59,IF(EXACT(M154,$A$61)=TRUE,60,IF(EXACT(M154,$A$62)=TRUE,61))))))))))))))))))))))))))))))))))))))))))))))))))))))))))))))*61^$L154</f>
        <v>133956</v>
      </c>
      <c r="Y154" t="str" cm="1">
        <f t="array" ref="Y154">IF($F154="砲玉",MIN(($G154-Z:Z)^2+($H154-AA:AA)^2+($I154-AB:AB)^2)*X$8+MIN((($H$2-$H154)+AC:AC)^2+(($I$2-$I154)+AD:AD)^2)*X$10+1000*X$18,"")</f>
        <v/>
      </c>
      <c r="AF154" t="str" cm="1">
        <f t="array" ref="AF154">IF($F154="薙玉",MIN(($G154-AG:AG)^2+($H154-AH:AH)^2+($I154-AI:AI)^2)*AE$8+MIN((($H$2-$H154)+AJ:AJ)^2+(($I$2-$I154)+AK:AK)^2)*AE$10+1000*AE$18,"")</f>
        <v/>
      </c>
      <c r="AM154" t="str" cm="1">
        <f t="array" ref="AM154">IF($F154="壁玉",MIN(($G154-AN:AN)^2+($H154-AO:AO)^2+($I154-AP:AP)^2)*AL$8+MIN((($H$2-$H154)+AQ:AQ)^2+(($I$2-$I154)+AR:AR)^2)*AL$10+1000*AL$18,"")</f>
        <v/>
      </c>
      <c r="AT154" t="str" cm="1">
        <f t="array" ref="AT154">IF($F154="弩玉",MIN(($G154-AU:AU)^2+($H154-AV:AV)^2+($I154-AW:AW)^2)*AS$8+MIN((($H$2-$H154)+AX:AX)^2+(($I$2-$I154)+AY:AY)^2)*AS$10+1000*AS$18,"")</f>
        <v/>
      </c>
      <c r="BA154" t="str" cm="1">
        <f t="array" ref="BA154">IF($F154="ジェット",MIN(($G154-BB:BB)^2+($H154-BC:BC)^2+($I154-BD:BD)^2)*AZ$8+MIN((($H$2-$H154)+BE:BE)^2+(($I$2-$I154)+BF:BF)^2)*AZ$10+1000*AZ$18,"")</f>
        <v/>
      </c>
      <c r="BH154" t="str" cm="1">
        <f t="array" ref="BH154">IF($F154="導玉",MIN(($G154-BI:BI)^2+($H154-BJ:BJ)^2+($I154-BK:BK)^2)*BG$8+MIN((($H$2-$H154)+BL:BL)^2+(($I$2-$I154)+BM:BM)^2)*BG$10+1000*BG$18,"")</f>
        <v/>
      </c>
      <c r="BO154" t="str" cm="1">
        <f t="array" ref="BO154">IF($F154="木壁",MIN(($G154-BP:BP)^2+($H154-BQ:BQ)^2+($I154-BR:BR)^2)*BN$8+MIN((($H$2-$H154)+BS:BS)^2+(($I$2-$I154)+BT:BT)^2)*BN$10+1000*BN$18,"")</f>
        <v/>
      </c>
      <c r="BV154" t="str" cm="1">
        <f t="array" ref="BV154">IF($F154="遠壁",MIN(($G154-BW:BW)^2+($H154-BX:BX)^2+($I154-BY:BY)^2)*BU$8+MIN((($H$2-$H154)+BZ:BZ)^2+(($I$2-$I154)+CA:CA)^2)*BU$10+1000*BU$18,"")</f>
        <v/>
      </c>
      <c r="CC154" t="str" cm="1">
        <f t="array" ref="CC154">IF($F154="魔玉",MIN(($G154-CD:CD)^2+($H154-CE:CE)^2+($I154-CF:CF)^2)*CB$8+MIN((($H$2-$H154)+CG:CG)^2+(($I$2-$I154)+CH:CH)^2)*CB$10+1000*CB$18,"")</f>
        <v/>
      </c>
      <c r="CJ154" t="str" cm="1">
        <f t="array" ref="CJ154">IF($F154="核玉",MIN(($G154-CK:CK)^2+($H154-CL:CL)^2+($I154-CM:CM)^2)*CI$8+MIN((($H$2-$H154)+CN:CN)^2+(($I$2-$I154)+CO:CO)^2)*CI$10+1000*CI$18,"")</f>
        <v/>
      </c>
      <c r="CQ154" t="str" cm="1">
        <f t="array" ref="CQ154">IF($F154="癒玉",MIN(($G154-CR:CR)^2+($H154-CS:CS)^2+($I154-CT:CT)^2)*CP$8+MIN((($H$2-$H154)+CU:CU)^2+(($I$2-$I154)+CV:CV)^2)*CP$10+1000*CP$18,"")</f>
        <v/>
      </c>
      <c r="CX154" t="str" cm="1">
        <f t="array" ref="CX154">IF($F154="盾玉",MIN(($G154-CY:CY)^2+($H154-CZ:CZ)^2+($I154-DA:DA)^2)*CW$8+MIN((($H$2-$H154)+DB:DB)^2+(($I$2-$I154)+DC:DC)^2)*CW$10+1000*CW$18,"")</f>
        <v/>
      </c>
      <c r="DE154" t="str" cm="1">
        <f t="array" ref="DE154">IF($F154="射玉",MIN(($G154-DF:DF)^2+($H154-DG:DG)^2+($I154-DH:DH)^2)*DD$8+MIN((($H$2-$H154)+DI:DI)^2+(($I$2-$I154)+DJ:DJ)^2)*DD$10+1000*DD$18,"")</f>
        <v/>
      </c>
      <c r="DL154" t="str" cm="1">
        <f t="array" ref="DL154">IF($F154="近壁",MIN(($G154-DM:DM)^2+($H154-DN:DN)^2+($I154-DO:DO)^2)*DK$8+MIN((($H$2-$H154)+DP:DP)^2+(($I$2-$I154)+DQ:DQ)^2)*DK$10+1000*DK$18,"")</f>
        <v/>
      </c>
      <c r="DS154" t="str" cm="1">
        <f t="array" ref="DS154">IF($F154="忍玉",MIN(($G154-DT:DT)^2+($H154-DU:DU)^2+($I154-DV:DV)^2)*DR$8+MIN((($H$2-$H154)+DW:DW)^2+(($I$2-$I154)+DX:DX)^2)*DR$10+1000*DR$18,"")</f>
        <v/>
      </c>
      <c r="DZ154" t="str" cm="1">
        <f t="array" ref="DZ154">IF($F154="界玉",MIN(($G154-EA:EA)^2+($H154-EB:EB)^2+($I154-EC:EC)^2)*DY$8+MIN((($H$2-$H154)+ED:ED)^2+(($I$2-$I154)+EE:EE)^2)*DY$10+1000*DY$18,"")</f>
        <v/>
      </c>
      <c r="EG154" t="str" cm="1">
        <f t="array" ref="EG154">IF($F154="戦玉",MIN(($G154-EH:EH)^2+($H154-EI:EI)^2+($I154-EJ:EJ)^2)*EF$8+MIN((($H$2-$H154)+EK:EK)^2+(($I$2-$I154)+EL:EL)^2)*EF$10+1000*EF$18,"")</f>
        <v/>
      </c>
      <c r="EN154" t="str" cm="1">
        <f t="array" ref="EN154">IF($F154="弓玉",MIN(($G154-EO:EO)^2+($H154-EP:EP)^2+($I154-EQ:EQ)^2)*EM$8+MIN((($H$2-$H154)+ER:ER)^2+(($I$2-$I154)+ES:ES)^2)*EM$10+1000*EM$18,"")</f>
        <v/>
      </c>
      <c r="EU154" t="str" cm="1">
        <f t="array" ref="EU154">IF($F154="散玉",MIN(($G154-EV:EV)^2+($H154-EW:EW)^2+($I154-EX:EX)^2)*ET$8+MIN((($H$2-$H154)+EY:EY)^2+(($I$2-$I154)+EZ:EZ)^2)*ET$10+1000*ET$18,"")</f>
        <v/>
      </c>
      <c r="FB154" t="str" cm="1">
        <f t="array" ref="FB154">IF($F154="的玉",MIN(($G154-FC:FC)^2+($H154-FD:FD)^2+($I154-FE:FE)^2)*FA$8+MIN((($H$2-$H154)+FF:FF)^2+(($I$2-$I154)+FG:FG)^2)*FA$10+1000*FA$18,"")</f>
        <v/>
      </c>
      <c r="FI154" t="str" cm="1">
        <f t="array" ref="FI154">IF($F154="撃玉",MIN(($G154-FJ:FJ)^2+($H154-FK:FK)^2+($I154-FL:FL)^2)*FH$8+MIN((($H$2-$H154)+FM:FM)^2+(($I$2-$I154)+FN:FN)^2)*FH$10+1000*FH$18,"")</f>
        <v/>
      </c>
      <c r="FP154" t="str" cm="1">
        <f t="array" ref="FP154">IF($F154="槍玉",MIN(($G154-FQ:FQ)^2+($H154-FR:FR)^2+($I154-FS:FS)^2)*FO$8+MIN((($H$2-$H154)+FT:FT)^2+(($I$2-$I154)+FU:FU)^2)*FO$10+1000*FO$18,"")</f>
        <v/>
      </c>
      <c r="FW154" t="str" cm="1">
        <f t="array" ref="FW154">IF($F154="査玉",MIN(($G154-FX:FX)^2+($H154-FY:FY)^2+($I154-FZ:FZ)^2)*FV$8+MIN((($H$2-$H154)+GA:GA)^2+(($I$2-$I154)+GB:GB)^2)*FV$10+1000*FV$18,"")</f>
        <v/>
      </c>
      <c r="GD154" t="str" cm="1">
        <f t="array" ref="GD154">IF($F154="タゲ壁",MIN(($G154-GE:GE)^2+($H154-GF:GF)^2+($I154-GG:GG)^2)*GC$8+MIN((($H$2-$H154)+GH:GH)^2+(($I$2-$I154)+GI:GI)^2)*GC$10+1000*GC$18,"")</f>
        <v/>
      </c>
      <c r="GK154" t="str" cm="1">
        <f t="array" ref="GK154">IF($F154="迎玉",MIN(($G154-GL:GL)^2+($H154-GM:GM)^2+($I154-GN:GN)^2)*GJ$8+MIN((($H$2-$H154)+GO:GO)^2+(($I$2-$I154)+GP:GP)^2)*GJ$10+1000*GJ$18,"")</f>
        <v/>
      </c>
      <c r="GR154" t="str" cm="1">
        <f t="array" ref="GR154">IF($F154="紙壁",MIN(($G154-GS:GS)^2+($H154-GT:GT)^2+($I154-GU:GU)^2)*GQ$8+MIN((($H$2-$H154)+GV:GV)^2+(($I$2-$I154)+GW:GW)^2)*GQ$10+1000*GQ$18,"")</f>
        <v/>
      </c>
      <c r="GY154" t="str" cm="1">
        <f t="array" ref="GY154">IF($F154="聖玉",MIN(($G154-GZ:GZ)^2+($H154-HA:HA)^2+($I154-HB:HB)^2)*GX$8+MIN((($H$2-$H154)+HC:HC)^2+(($I$2-$I154)+HD:HD)^2)*GX$10+1000*GX$18,"")</f>
        <v/>
      </c>
      <c r="HF154" t="str" cm="1">
        <f t="array" ref="HF154">IF($F154="ターボ",MIN(($G154-HG:HG)^2+($H154-HH:HH)^2+($I154-HI:HI)^2)*HE$8+MIN((($H$2-$H154)+HJ:HJ)^2+(($I$2-$I154)+HK:HK)^2)*HE$10+10000,"")</f>
        <v/>
      </c>
      <c r="HM154" t="str" cm="1">
        <f t="array" ref="HM154">IF($F154="采玉",MIN(($G154-HN:HN)^2+($H154-HO:HO)^2+($I154-HP:HP)^2)*HL$8+MIN((($H$2-$H154)+HQ:HQ)^2+(($I$2-$I154)+HR:HR)^2)*HL$10+1000*HL$18,"")</f>
        <v/>
      </c>
      <c r="HT154" t="str" cm="1">
        <f t="array" ref="HT154">IF($F154="繕玉",MIN(($G154-HU:HU)^2+($H154-HV:HV)^2+($I154-HW:HW)^2)*HS$8+MIN((($H$2-$H154)+HX:HX)^2+(($I$2-$I154)+HY:HY)^2)*HS$10+1000*HS$18,"")</f>
        <v/>
      </c>
      <c r="IA154" t="str" cm="1">
        <f t="array" ref="IA154">IF($F154="贄玉",MIN(($G154-IB:IB)^2+($H154-IC:IC)^2+($I154-ID:ID)^2)*HZ$8+MIN((($H$2-$H154)+IE:IE)^2+(($I$2-$I154)+IF:IF)^2)*HZ$10+1000*HZ$18,"")</f>
        <v/>
      </c>
      <c r="IH154" t="str" cm="1">
        <f t="array" ref="IH154">IF($F154="弾玉",MIN(($G154-II:II)^2+($H154-IJ:IJ)^2+($I154-IK:IK)^2)*IG$8+MIN((($H$2-$H154)+IL:IL)^2+(($I$2-$I154)+IM:IM)^2)*IG$10+1000*IG$18,"")</f>
        <v/>
      </c>
      <c r="IO154" t="str" cm="1">
        <f t="array" ref="IO154">IF($F154="石壁",MIN(($G154-IP:IP)^2+($H154-IQ:IQ)^2+($I154-IR:IR)^2)*IN$8+MIN((($H$2-$H154)+IS:IS)^2+(($I$2-$I154)+IT:IT)^2)*IN$10+1000*IN$18,"")</f>
        <v/>
      </c>
    </row>
    <row r="155" spans="6:249" x14ac:dyDescent="0.55000000000000004">
      <c r="F155" s="1" t="b" cm="1">
        <f t="array" ref="F155">INDEX(N:N,ROW()*6-11)</f>
        <v>0</v>
      </c>
      <c r="G155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55" s="1">
        <f>ROUND((RIGHT((SUM(INDEX($N:$N,ROW()*6-10):INDEX($N:$N,ROW()*6-6))-16020),6)-RIGHT((SUM(INDEX($N:$N,ROW()*6-10):INDEX($N:$N,ROW()*6-6))-16020),3))/1000,3)</f>
        <v>-16.04</v>
      </c>
      <c r="I155" s="1">
        <f>ROUND((RIGHT((SUM(INDEX($N:$N,ROW()*6-10):INDEX($N:$N,ROW()*6-6))-16020),3)),3)</f>
        <v>20</v>
      </c>
      <c r="K155">
        <v>155</v>
      </c>
      <c r="L155">
        <f t="shared" si="5"/>
        <v>1</v>
      </c>
      <c r="M155" t="str">
        <f t="shared" si="4"/>
        <v>T</v>
      </c>
      <c r="N155">
        <f>IF(EXACT(M155,$A$1)=TRUE,0,IF(EXACT(M155,$A$2)=TRUE,1,IF(EXACT(M155,$A$3)=TRUE,2,IF(EXACT(M155,$A$4)=TRUE,3,IF(EXACT(M155,$A$5)=TRUE,4,IF(EXACT(M155,$A$6)=TRUE,5,IF(EXACT(M155,$A$7)=TRUE,6,IF(EXACT(M155,$A$8)=TRUE,7,IF(EXACT(M155,$A$9)=TRUE,8,IF(EXACT(M155,$A$10)=TRUE,9,IF(EXACT(M155,$A$11)=TRUE,10,IF(EXACT(M155,$A$12)=TRUE,11,IF(EXACT(M155,$A$13)=TRUE,12,IF(EXACT(M155,$A$14)=TRUE,13,IF(EXACT(M155,$A$15)=TRUE,14,IF(EXACT(M155,$A$16)=TRUE,15,IF(EXACT(M155,$A$17)=TRUE,16,IF(EXACT(M155,$A$18)=TRUE,17,IF(EXACT(M155,$A$19)=TRUE,18,IF(EXACT(M155,$A$20)=TRUE,19,IF(EXACT(M155,$A$21)=TRUE,20,IF(EXACT(M155,$A$22)=TRUE,21,IF(EXACT(M155,$A$23)=TRUE,22,IF(EXACT(M155,$A$24)=TRUE,23,IF(EXACT(M155,$A$25)=TRUE,24,IF(EXACT(M155,$A$26)=TRUE,25,IF(EXACT(M155,$A$27)=TRUE,26,IF(EXACT(M155,$A$28)=TRUE,27,IF(EXACT(M155,$A$29)=TRUE,28,IF(EXACT(M155,$A$30)=TRUE,29,IF(EXACT(M155,$A$31)=TRUE,30,IF(EXACT(M155,$A$32)=TRUE,31,IF(EXACT(M155,$A$33)=TRUE,32,IF(EXACT(M155,$A$34)=TRUE,33,IF(EXACT(M155,$A$35)=TRUE,34,IF(EXACT(M155,$A$36)=TRUE,35,IF(EXACT(M155,$A$37)=TRUE,36,IF(EXACT(M155,$A$38)=TRUE,37,IF(EXACT(M155,$A$39)=TRUE,38,IF(EXACT(M155,$A$40)=TRUE,39,IF(EXACT(M155,$A$41)=TRUE,40,IF(EXACT(M155,$A$42)=TRUE,41,IF(EXACT(M155,$A$43)=TRUE,42,IF(EXACT(M155,$A$44)=TRUE,43,IF(EXACT(M155,$A$45)=TRUE,44,IF(EXACT(M155,$A$46)=TRUE,45,IF(EXACT(M155,$A$47)=TRUE,46,IF(EXACT(M155,$A$48)=TRUE,47,IF(EXACT(M155,$A$49)=TRUE,48,IF(EXACT(M155,$A$50)=TRUE,49,IF(EXACT(M155,$A$51)=TRUE,50,IF(EXACT(M155,$A$52)=TRUE,51,IF(EXACT(M155,$A$53)=TRUE,52,IF(EXACT(M155,$A$54)=TRUE,53,IF(EXACT(M155,$A$55)=TRUE,54,IF(EXACT(M155,$A$56)=TRUE,55,IF(EXACT(M155,$A$57)=TRUE,56,IF(EXACT(M155,$A$58)=TRUE,57,IF(EXACT(M155,$A$59)=TRUE,58,IF(EXACT(M155,$A$60)=TRUE,59,IF(EXACT(M155,$A$61)=TRUE,60,IF(EXACT(M155,$A$62)=TRUE,61))))))))))))))))))))))))))))))))))))))))))))))))))))))))))))))*61^$L155</f>
        <v>3355</v>
      </c>
      <c r="Y155" t="str" cm="1">
        <f t="array" ref="Y155">IF($F155="砲玉",MIN(($G155-Z:Z)^2+($H155-AA:AA)^2+($I155-AB:AB)^2)*X$8+MIN((($H$2-$H155)+AC:AC)^2+(($I$2-$I155)+AD:AD)^2)*X$10+1000*X$18,"")</f>
        <v/>
      </c>
      <c r="AF155" t="str" cm="1">
        <f t="array" ref="AF155">IF($F155="薙玉",MIN(($G155-AG:AG)^2+($H155-AH:AH)^2+($I155-AI:AI)^2)*AE$8+MIN((($H$2-$H155)+AJ:AJ)^2+(($I$2-$I155)+AK:AK)^2)*AE$10+1000*AE$18,"")</f>
        <v/>
      </c>
      <c r="AM155" t="str" cm="1">
        <f t="array" ref="AM155">IF($F155="壁玉",MIN(($G155-AN:AN)^2+($H155-AO:AO)^2+($I155-AP:AP)^2)*AL$8+MIN((($H$2-$H155)+AQ:AQ)^2+(($I$2-$I155)+AR:AR)^2)*AL$10+1000*AL$18,"")</f>
        <v/>
      </c>
      <c r="AT155" t="str" cm="1">
        <f t="array" ref="AT155">IF($F155="弩玉",MIN(($G155-AU:AU)^2+($H155-AV:AV)^2+($I155-AW:AW)^2)*AS$8+MIN((($H$2-$H155)+AX:AX)^2+(($I$2-$I155)+AY:AY)^2)*AS$10+1000*AS$18,"")</f>
        <v/>
      </c>
      <c r="BA155" t="str" cm="1">
        <f t="array" ref="BA155">IF($F155="ジェット",MIN(($G155-BB:BB)^2+($H155-BC:BC)^2+($I155-BD:BD)^2)*AZ$8+MIN((($H$2-$H155)+BE:BE)^2+(($I$2-$I155)+BF:BF)^2)*AZ$10+1000*AZ$18,"")</f>
        <v/>
      </c>
      <c r="BH155" t="str" cm="1">
        <f t="array" ref="BH155">IF($F155="導玉",MIN(($G155-BI:BI)^2+($H155-BJ:BJ)^2+($I155-BK:BK)^2)*BG$8+MIN((($H$2-$H155)+BL:BL)^2+(($I$2-$I155)+BM:BM)^2)*BG$10+1000*BG$18,"")</f>
        <v/>
      </c>
      <c r="BO155" t="str" cm="1">
        <f t="array" ref="BO155">IF($F155="木壁",MIN(($G155-BP:BP)^2+($H155-BQ:BQ)^2+($I155-BR:BR)^2)*BN$8+MIN((($H$2-$H155)+BS:BS)^2+(($I$2-$I155)+BT:BT)^2)*BN$10+1000*BN$18,"")</f>
        <v/>
      </c>
      <c r="BV155" t="str" cm="1">
        <f t="array" ref="BV155">IF($F155="遠壁",MIN(($G155-BW:BW)^2+($H155-BX:BX)^2+($I155-BY:BY)^2)*BU$8+MIN((($H$2-$H155)+BZ:BZ)^2+(($I$2-$I155)+CA:CA)^2)*BU$10+1000*BU$18,"")</f>
        <v/>
      </c>
      <c r="CC155" t="str" cm="1">
        <f t="array" ref="CC155">IF($F155="魔玉",MIN(($G155-CD:CD)^2+($H155-CE:CE)^2+($I155-CF:CF)^2)*CB$8+MIN((($H$2-$H155)+CG:CG)^2+(($I$2-$I155)+CH:CH)^2)*CB$10+1000*CB$18,"")</f>
        <v/>
      </c>
      <c r="CJ155" t="str" cm="1">
        <f t="array" ref="CJ155">IF($F155="核玉",MIN(($G155-CK:CK)^2+($H155-CL:CL)^2+($I155-CM:CM)^2)*CI$8+MIN((($H$2-$H155)+CN:CN)^2+(($I$2-$I155)+CO:CO)^2)*CI$10+1000*CI$18,"")</f>
        <v/>
      </c>
      <c r="CQ155" t="str" cm="1">
        <f t="array" ref="CQ155">IF($F155="癒玉",MIN(($G155-CR:CR)^2+($H155-CS:CS)^2+($I155-CT:CT)^2)*CP$8+MIN((($H$2-$H155)+CU:CU)^2+(($I$2-$I155)+CV:CV)^2)*CP$10+1000*CP$18,"")</f>
        <v/>
      </c>
      <c r="CX155" t="str" cm="1">
        <f t="array" ref="CX155">IF($F155="盾玉",MIN(($G155-CY:CY)^2+($H155-CZ:CZ)^2+($I155-DA:DA)^2)*CW$8+MIN((($H$2-$H155)+DB:DB)^2+(($I$2-$I155)+DC:DC)^2)*CW$10+1000*CW$18,"")</f>
        <v/>
      </c>
      <c r="DE155" t="str" cm="1">
        <f t="array" ref="DE155">IF($F155="射玉",MIN(($G155-DF:DF)^2+($H155-DG:DG)^2+($I155-DH:DH)^2)*DD$8+MIN((($H$2-$H155)+DI:DI)^2+(($I$2-$I155)+DJ:DJ)^2)*DD$10+1000*DD$18,"")</f>
        <v/>
      </c>
      <c r="DL155" t="str" cm="1">
        <f t="array" ref="DL155">IF($F155="近壁",MIN(($G155-DM:DM)^2+($H155-DN:DN)^2+($I155-DO:DO)^2)*DK$8+MIN((($H$2-$H155)+DP:DP)^2+(($I$2-$I155)+DQ:DQ)^2)*DK$10+1000*DK$18,"")</f>
        <v/>
      </c>
      <c r="DS155" t="str" cm="1">
        <f t="array" ref="DS155">IF($F155="忍玉",MIN(($G155-DT:DT)^2+($H155-DU:DU)^2+($I155-DV:DV)^2)*DR$8+MIN((($H$2-$H155)+DW:DW)^2+(($I$2-$I155)+DX:DX)^2)*DR$10+1000*DR$18,"")</f>
        <v/>
      </c>
      <c r="DZ155" t="str" cm="1">
        <f t="array" ref="DZ155">IF($F155="界玉",MIN(($G155-EA:EA)^2+($H155-EB:EB)^2+($I155-EC:EC)^2)*DY$8+MIN((($H$2-$H155)+ED:ED)^2+(($I$2-$I155)+EE:EE)^2)*DY$10+1000*DY$18,"")</f>
        <v/>
      </c>
      <c r="EG155" t="str" cm="1">
        <f t="array" ref="EG155">IF($F155="戦玉",MIN(($G155-EH:EH)^2+($H155-EI:EI)^2+($I155-EJ:EJ)^2)*EF$8+MIN((($H$2-$H155)+EK:EK)^2+(($I$2-$I155)+EL:EL)^2)*EF$10+1000*EF$18,"")</f>
        <v/>
      </c>
      <c r="EN155" t="str" cm="1">
        <f t="array" ref="EN155">IF($F155="弓玉",MIN(($G155-EO:EO)^2+($H155-EP:EP)^2+($I155-EQ:EQ)^2)*EM$8+MIN((($H$2-$H155)+ER:ER)^2+(($I$2-$I155)+ES:ES)^2)*EM$10+1000*EM$18,"")</f>
        <v/>
      </c>
      <c r="EU155" t="str" cm="1">
        <f t="array" ref="EU155">IF($F155="散玉",MIN(($G155-EV:EV)^2+($H155-EW:EW)^2+($I155-EX:EX)^2)*ET$8+MIN((($H$2-$H155)+EY:EY)^2+(($I$2-$I155)+EZ:EZ)^2)*ET$10+1000*ET$18,"")</f>
        <v/>
      </c>
      <c r="FB155" t="str" cm="1">
        <f t="array" ref="FB155">IF($F155="的玉",MIN(($G155-FC:FC)^2+($H155-FD:FD)^2+($I155-FE:FE)^2)*FA$8+MIN((($H$2-$H155)+FF:FF)^2+(($I$2-$I155)+FG:FG)^2)*FA$10+1000*FA$18,"")</f>
        <v/>
      </c>
      <c r="FI155" t="str" cm="1">
        <f t="array" ref="FI155">IF($F155="撃玉",MIN(($G155-FJ:FJ)^2+($H155-FK:FK)^2+($I155-FL:FL)^2)*FH$8+MIN((($H$2-$H155)+FM:FM)^2+(($I$2-$I155)+FN:FN)^2)*FH$10+1000*FH$18,"")</f>
        <v/>
      </c>
      <c r="FP155" t="str" cm="1">
        <f t="array" ref="FP155">IF($F155="槍玉",MIN(($G155-FQ:FQ)^2+($H155-FR:FR)^2+($I155-FS:FS)^2)*FO$8+MIN((($H$2-$H155)+FT:FT)^2+(($I$2-$I155)+FU:FU)^2)*FO$10+1000*FO$18,"")</f>
        <v/>
      </c>
      <c r="FW155" t="str" cm="1">
        <f t="array" ref="FW155">IF($F155="査玉",MIN(($G155-FX:FX)^2+($H155-FY:FY)^2+($I155-FZ:FZ)^2)*FV$8+MIN((($H$2-$H155)+GA:GA)^2+(($I$2-$I155)+GB:GB)^2)*FV$10+1000*FV$18,"")</f>
        <v/>
      </c>
      <c r="GD155" t="str" cm="1">
        <f t="array" ref="GD155">IF($F155="タゲ壁",MIN(($G155-GE:GE)^2+($H155-GF:GF)^2+($I155-GG:GG)^2)*GC$8+MIN((($H$2-$H155)+GH:GH)^2+(($I$2-$I155)+GI:GI)^2)*GC$10+1000*GC$18,"")</f>
        <v/>
      </c>
      <c r="GK155" t="str" cm="1">
        <f t="array" ref="GK155">IF($F155="迎玉",MIN(($G155-GL:GL)^2+($H155-GM:GM)^2+($I155-GN:GN)^2)*GJ$8+MIN((($H$2-$H155)+GO:GO)^2+(($I$2-$I155)+GP:GP)^2)*GJ$10+1000*GJ$18,"")</f>
        <v/>
      </c>
      <c r="GR155" t="str" cm="1">
        <f t="array" ref="GR155">IF($F155="紙壁",MIN(($G155-GS:GS)^2+($H155-GT:GT)^2+($I155-GU:GU)^2)*GQ$8+MIN((($H$2-$H155)+GV:GV)^2+(($I$2-$I155)+GW:GW)^2)*GQ$10+1000*GQ$18,"")</f>
        <v/>
      </c>
      <c r="GY155" t="str" cm="1">
        <f t="array" ref="GY155">IF($F155="聖玉",MIN(($G155-GZ:GZ)^2+($H155-HA:HA)^2+($I155-HB:HB)^2)*GX$8+MIN((($H$2-$H155)+HC:HC)^2+(($I$2-$I155)+HD:HD)^2)*GX$10+1000*GX$18,"")</f>
        <v/>
      </c>
      <c r="HF155" t="str" cm="1">
        <f t="array" ref="HF155">IF($F155="ターボ",MIN(($G155-HG:HG)^2+($H155-HH:HH)^2+($I155-HI:HI)^2)*HE$8+MIN((($H$2-$H155)+HJ:HJ)^2+(($I$2-$I155)+HK:HK)^2)*HE$10+10000,"")</f>
        <v/>
      </c>
      <c r="HM155" t="str" cm="1">
        <f t="array" ref="HM155">IF($F155="采玉",MIN(($G155-HN:HN)^2+($H155-HO:HO)^2+($I155-HP:HP)^2)*HL$8+MIN((($H$2-$H155)+HQ:HQ)^2+(($I$2-$I155)+HR:HR)^2)*HL$10+1000*HL$18,"")</f>
        <v/>
      </c>
      <c r="HT155" t="str" cm="1">
        <f t="array" ref="HT155">IF($F155="繕玉",MIN(($G155-HU:HU)^2+($H155-HV:HV)^2+($I155-HW:HW)^2)*HS$8+MIN((($H$2-$H155)+HX:HX)^2+(($I$2-$I155)+HY:HY)^2)*HS$10+1000*HS$18,"")</f>
        <v/>
      </c>
      <c r="IA155" t="str" cm="1">
        <f t="array" ref="IA155">IF($F155="贄玉",MIN(($G155-IB:IB)^2+($H155-IC:IC)^2+($I155-ID:ID)^2)*HZ$8+MIN((($H$2-$H155)+IE:IE)^2+(($I$2-$I155)+IF:IF)^2)*HZ$10+1000*HZ$18,"")</f>
        <v/>
      </c>
      <c r="IH155" t="str" cm="1">
        <f t="array" ref="IH155">IF($F155="弾玉",MIN(($G155-II:II)^2+($H155-IJ:IJ)^2+($I155-IK:IK)^2)*IG$8+MIN((($H$2-$H155)+IL:IL)^2+(($I$2-$I155)+IM:IM)^2)*IG$10+1000*IG$18,"")</f>
        <v/>
      </c>
      <c r="IO155" t="str" cm="1">
        <f t="array" ref="IO155">IF($F155="石壁",MIN(($G155-IP:IP)^2+($H155-IQ:IQ)^2+($I155-IR:IR)^2)*IN$8+MIN((($H$2-$H155)+IS:IS)^2+(($I$2-$I155)+IT:IT)^2)*IN$10+1000*IN$18,"")</f>
        <v/>
      </c>
    </row>
    <row r="156" spans="6:249" x14ac:dyDescent="0.55000000000000004">
      <c r="F156" s="1" t="b" cm="1">
        <f t="array" ref="F156">INDEX(N:N,ROW()*6-11)</f>
        <v>0</v>
      </c>
      <c r="G156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56" s="1">
        <f>ROUND((RIGHT((SUM(INDEX($N:$N,ROW()*6-10):INDEX($N:$N,ROW()*6-6))-16020),6)-RIGHT((SUM(INDEX($N:$N,ROW()*6-10):INDEX($N:$N,ROW()*6-6))-16020),3))/1000,3)</f>
        <v>-16.04</v>
      </c>
      <c r="I156" s="1">
        <f>ROUND((RIGHT((SUM(INDEX($N:$N,ROW()*6-10):INDEX($N:$N,ROW()*6-6))-16020),3)),3)</f>
        <v>20</v>
      </c>
      <c r="K156">
        <v>156</v>
      </c>
      <c r="L156">
        <f t="shared" si="5"/>
        <v>0</v>
      </c>
      <c r="M156" t="str">
        <f t="shared" si="4"/>
        <v>e</v>
      </c>
      <c r="N156">
        <f>IF(EXACT(M156,$A$1)=TRUE,0,IF(EXACT(M156,$A$2)=TRUE,1,IF(EXACT(M156,$A$3)=TRUE,2,IF(EXACT(M156,$A$4)=TRUE,3,IF(EXACT(M156,$A$5)=TRUE,4,IF(EXACT(M156,$A$6)=TRUE,5,IF(EXACT(M156,$A$7)=TRUE,6,IF(EXACT(M156,$A$8)=TRUE,7,IF(EXACT(M156,$A$9)=TRUE,8,IF(EXACT(M156,$A$10)=TRUE,9,IF(EXACT(M156,$A$11)=TRUE,10,IF(EXACT(M156,$A$12)=TRUE,11,IF(EXACT(M156,$A$13)=TRUE,12,IF(EXACT(M156,$A$14)=TRUE,13,IF(EXACT(M156,$A$15)=TRUE,14,IF(EXACT(M156,$A$16)=TRUE,15,IF(EXACT(M156,$A$17)=TRUE,16,IF(EXACT(M156,$A$18)=TRUE,17,IF(EXACT(M156,$A$19)=TRUE,18,IF(EXACT(M156,$A$20)=TRUE,19,IF(EXACT(M156,$A$21)=TRUE,20,IF(EXACT(M156,$A$22)=TRUE,21,IF(EXACT(M156,$A$23)=TRUE,22,IF(EXACT(M156,$A$24)=TRUE,23,IF(EXACT(M156,$A$25)=TRUE,24,IF(EXACT(M156,$A$26)=TRUE,25,IF(EXACT(M156,$A$27)=TRUE,26,IF(EXACT(M156,$A$28)=TRUE,27,IF(EXACT(M156,$A$29)=TRUE,28,IF(EXACT(M156,$A$30)=TRUE,29,IF(EXACT(M156,$A$31)=TRUE,30,IF(EXACT(M156,$A$32)=TRUE,31,IF(EXACT(M156,$A$33)=TRUE,32,IF(EXACT(M156,$A$34)=TRUE,33,IF(EXACT(M156,$A$35)=TRUE,34,IF(EXACT(M156,$A$36)=TRUE,35,IF(EXACT(M156,$A$37)=TRUE,36,IF(EXACT(M156,$A$38)=TRUE,37,IF(EXACT(M156,$A$39)=TRUE,38,IF(EXACT(M156,$A$40)=TRUE,39,IF(EXACT(M156,$A$41)=TRUE,40,IF(EXACT(M156,$A$42)=TRUE,41,IF(EXACT(M156,$A$43)=TRUE,42,IF(EXACT(M156,$A$44)=TRUE,43,IF(EXACT(M156,$A$45)=TRUE,44,IF(EXACT(M156,$A$46)=TRUE,45,IF(EXACT(M156,$A$47)=TRUE,46,IF(EXACT(M156,$A$48)=TRUE,47,IF(EXACT(M156,$A$49)=TRUE,48,IF(EXACT(M156,$A$50)=TRUE,49,IF(EXACT(M156,$A$51)=TRUE,50,IF(EXACT(M156,$A$52)=TRUE,51,IF(EXACT(M156,$A$53)=TRUE,52,IF(EXACT(M156,$A$54)=TRUE,53,IF(EXACT(M156,$A$55)=TRUE,54,IF(EXACT(M156,$A$56)=TRUE,55,IF(EXACT(M156,$A$57)=TRUE,56,IF(EXACT(M156,$A$58)=TRUE,57,IF(EXACT(M156,$A$59)=TRUE,58,IF(EXACT(M156,$A$60)=TRUE,59,IF(EXACT(M156,$A$61)=TRUE,60,IF(EXACT(M156,$A$62)=TRUE,61))))))))))))))))))))))))))))))))))))))))))))))))))))))))))))))*61^$L156</f>
        <v>14</v>
      </c>
      <c r="Y156" t="str" cm="1">
        <f t="array" ref="Y156">IF($F156="砲玉",MIN(($G156-Z:Z)^2+($H156-AA:AA)^2+($I156-AB:AB)^2)*X$8+MIN((($H$2-$H156)+AC:AC)^2+(($I$2-$I156)+AD:AD)^2)*X$10+1000*X$18,"")</f>
        <v/>
      </c>
      <c r="AF156" t="str" cm="1">
        <f t="array" ref="AF156">IF($F156="薙玉",MIN(($G156-AG:AG)^2+($H156-AH:AH)^2+($I156-AI:AI)^2)*AE$8+MIN((($H$2-$H156)+AJ:AJ)^2+(($I$2-$I156)+AK:AK)^2)*AE$10+1000*AE$18,"")</f>
        <v/>
      </c>
      <c r="AM156" t="str" cm="1">
        <f t="array" ref="AM156">IF($F156="壁玉",MIN(($G156-AN:AN)^2+($H156-AO:AO)^2+($I156-AP:AP)^2)*AL$8+MIN((($H$2-$H156)+AQ:AQ)^2+(($I$2-$I156)+AR:AR)^2)*AL$10+1000*AL$18,"")</f>
        <v/>
      </c>
      <c r="AT156" t="str" cm="1">
        <f t="array" ref="AT156">IF($F156="弩玉",MIN(($G156-AU:AU)^2+($H156-AV:AV)^2+($I156-AW:AW)^2)*AS$8+MIN((($H$2-$H156)+AX:AX)^2+(($I$2-$I156)+AY:AY)^2)*AS$10+1000*AS$18,"")</f>
        <v/>
      </c>
      <c r="BA156" t="str" cm="1">
        <f t="array" ref="BA156">IF($F156="ジェット",MIN(($G156-BB:BB)^2+($H156-BC:BC)^2+($I156-BD:BD)^2)*AZ$8+MIN((($H$2-$H156)+BE:BE)^2+(($I$2-$I156)+BF:BF)^2)*AZ$10+1000*AZ$18,"")</f>
        <v/>
      </c>
      <c r="BH156" t="str" cm="1">
        <f t="array" ref="BH156">IF($F156="導玉",MIN(($G156-BI:BI)^2+($H156-BJ:BJ)^2+($I156-BK:BK)^2)*BG$8+MIN((($H$2-$H156)+BL:BL)^2+(($I$2-$I156)+BM:BM)^2)*BG$10+1000*BG$18,"")</f>
        <v/>
      </c>
      <c r="BO156" t="str" cm="1">
        <f t="array" ref="BO156">IF($F156="木壁",MIN(($G156-BP:BP)^2+($H156-BQ:BQ)^2+($I156-BR:BR)^2)*BN$8+MIN((($H$2-$H156)+BS:BS)^2+(($I$2-$I156)+BT:BT)^2)*BN$10+1000*BN$18,"")</f>
        <v/>
      </c>
      <c r="BV156" t="str" cm="1">
        <f t="array" ref="BV156">IF($F156="遠壁",MIN(($G156-BW:BW)^2+($H156-BX:BX)^2+($I156-BY:BY)^2)*BU$8+MIN((($H$2-$H156)+BZ:BZ)^2+(($I$2-$I156)+CA:CA)^2)*BU$10+1000*BU$18,"")</f>
        <v/>
      </c>
      <c r="CC156" t="str" cm="1">
        <f t="array" ref="CC156">IF($F156="魔玉",MIN(($G156-CD:CD)^2+($H156-CE:CE)^2+($I156-CF:CF)^2)*CB$8+MIN((($H$2-$H156)+CG:CG)^2+(($I$2-$I156)+CH:CH)^2)*CB$10+1000*CB$18,"")</f>
        <v/>
      </c>
      <c r="CJ156" t="str" cm="1">
        <f t="array" ref="CJ156">IF($F156="核玉",MIN(($G156-CK:CK)^2+($H156-CL:CL)^2+($I156-CM:CM)^2)*CI$8+MIN((($H$2-$H156)+CN:CN)^2+(($I$2-$I156)+CO:CO)^2)*CI$10+1000*CI$18,"")</f>
        <v/>
      </c>
      <c r="CQ156" t="str" cm="1">
        <f t="array" ref="CQ156">IF($F156="癒玉",MIN(($G156-CR:CR)^2+($H156-CS:CS)^2+($I156-CT:CT)^2)*CP$8+MIN((($H$2-$H156)+CU:CU)^2+(($I$2-$I156)+CV:CV)^2)*CP$10+1000*CP$18,"")</f>
        <v/>
      </c>
      <c r="CX156" t="str" cm="1">
        <f t="array" ref="CX156">IF($F156="盾玉",MIN(($G156-CY:CY)^2+($H156-CZ:CZ)^2+($I156-DA:DA)^2)*CW$8+MIN((($H$2-$H156)+DB:DB)^2+(($I$2-$I156)+DC:DC)^2)*CW$10+1000*CW$18,"")</f>
        <v/>
      </c>
      <c r="DE156" t="str" cm="1">
        <f t="array" ref="DE156">IF($F156="射玉",MIN(($G156-DF:DF)^2+($H156-DG:DG)^2+($I156-DH:DH)^2)*DD$8+MIN((($H$2-$H156)+DI:DI)^2+(($I$2-$I156)+DJ:DJ)^2)*DD$10+1000*DD$18,"")</f>
        <v/>
      </c>
      <c r="DL156" t="str" cm="1">
        <f t="array" ref="DL156">IF($F156="近壁",MIN(($G156-DM:DM)^2+($H156-DN:DN)^2+($I156-DO:DO)^2)*DK$8+MIN((($H$2-$H156)+DP:DP)^2+(($I$2-$I156)+DQ:DQ)^2)*DK$10+1000*DK$18,"")</f>
        <v/>
      </c>
      <c r="DS156" t="str" cm="1">
        <f t="array" ref="DS156">IF($F156="忍玉",MIN(($G156-DT:DT)^2+($H156-DU:DU)^2+($I156-DV:DV)^2)*DR$8+MIN((($H$2-$H156)+DW:DW)^2+(($I$2-$I156)+DX:DX)^2)*DR$10+1000*DR$18,"")</f>
        <v/>
      </c>
      <c r="DZ156" t="str" cm="1">
        <f t="array" ref="DZ156">IF($F156="界玉",MIN(($G156-EA:EA)^2+($H156-EB:EB)^2+($I156-EC:EC)^2)*DY$8+MIN((($H$2-$H156)+ED:ED)^2+(($I$2-$I156)+EE:EE)^2)*DY$10+1000*DY$18,"")</f>
        <v/>
      </c>
      <c r="EG156" t="str" cm="1">
        <f t="array" ref="EG156">IF($F156="戦玉",MIN(($G156-EH:EH)^2+($H156-EI:EI)^2+($I156-EJ:EJ)^2)*EF$8+MIN((($H$2-$H156)+EK:EK)^2+(($I$2-$I156)+EL:EL)^2)*EF$10+1000*EF$18,"")</f>
        <v/>
      </c>
      <c r="EN156" t="str" cm="1">
        <f t="array" ref="EN156">IF($F156="弓玉",MIN(($G156-EO:EO)^2+($H156-EP:EP)^2+($I156-EQ:EQ)^2)*EM$8+MIN((($H$2-$H156)+ER:ER)^2+(($I$2-$I156)+ES:ES)^2)*EM$10+1000*EM$18,"")</f>
        <v/>
      </c>
      <c r="EU156" t="str" cm="1">
        <f t="array" ref="EU156">IF($F156="散玉",MIN(($G156-EV:EV)^2+($H156-EW:EW)^2+($I156-EX:EX)^2)*ET$8+MIN((($H$2-$H156)+EY:EY)^2+(($I$2-$I156)+EZ:EZ)^2)*ET$10+1000*ET$18,"")</f>
        <v/>
      </c>
      <c r="FB156" t="str" cm="1">
        <f t="array" ref="FB156">IF($F156="的玉",MIN(($G156-FC:FC)^2+($H156-FD:FD)^2+($I156-FE:FE)^2)*FA$8+MIN((($H$2-$H156)+FF:FF)^2+(($I$2-$I156)+FG:FG)^2)*FA$10+1000*FA$18,"")</f>
        <v/>
      </c>
      <c r="FI156" t="str" cm="1">
        <f t="array" ref="FI156">IF($F156="撃玉",MIN(($G156-FJ:FJ)^2+($H156-FK:FK)^2+($I156-FL:FL)^2)*FH$8+MIN((($H$2-$H156)+FM:FM)^2+(($I$2-$I156)+FN:FN)^2)*FH$10+1000*FH$18,"")</f>
        <v/>
      </c>
      <c r="FP156" t="str" cm="1">
        <f t="array" ref="FP156">IF($F156="槍玉",MIN(($G156-FQ:FQ)^2+($H156-FR:FR)^2+($I156-FS:FS)^2)*FO$8+MIN((($H$2-$H156)+FT:FT)^2+(($I$2-$I156)+FU:FU)^2)*FO$10+1000*FO$18,"")</f>
        <v/>
      </c>
      <c r="FW156" t="str" cm="1">
        <f t="array" ref="FW156">IF($F156="査玉",MIN(($G156-FX:FX)^2+($H156-FY:FY)^2+($I156-FZ:FZ)^2)*FV$8+MIN((($H$2-$H156)+GA:GA)^2+(($I$2-$I156)+GB:GB)^2)*FV$10+1000*FV$18,"")</f>
        <v/>
      </c>
      <c r="GD156" t="str" cm="1">
        <f t="array" ref="GD156">IF($F156="タゲ壁",MIN(($G156-GE:GE)^2+($H156-GF:GF)^2+($I156-GG:GG)^2)*GC$8+MIN((($H$2-$H156)+GH:GH)^2+(($I$2-$I156)+GI:GI)^2)*GC$10+1000*GC$18,"")</f>
        <v/>
      </c>
      <c r="GK156" t="str" cm="1">
        <f t="array" ref="GK156">IF($F156="迎玉",MIN(($G156-GL:GL)^2+($H156-GM:GM)^2+($I156-GN:GN)^2)*GJ$8+MIN((($H$2-$H156)+GO:GO)^2+(($I$2-$I156)+GP:GP)^2)*GJ$10+1000*GJ$18,"")</f>
        <v/>
      </c>
      <c r="GR156" t="str" cm="1">
        <f t="array" ref="GR156">IF($F156="紙壁",MIN(($G156-GS:GS)^2+($H156-GT:GT)^2+($I156-GU:GU)^2)*GQ$8+MIN((($H$2-$H156)+GV:GV)^2+(($I$2-$I156)+GW:GW)^2)*GQ$10+1000*GQ$18,"")</f>
        <v/>
      </c>
      <c r="GY156" t="str" cm="1">
        <f t="array" ref="GY156">IF($F156="聖玉",MIN(($G156-GZ:GZ)^2+($H156-HA:HA)^2+($I156-HB:HB)^2)*GX$8+MIN((($H$2-$H156)+HC:HC)^2+(($I$2-$I156)+HD:HD)^2)*GX$10+1000*GX$18,"")</f>
        <v/>
      </c>
      <c r="HF156" t="str" cm="1">
        <f t="array" ref="HF156">IF($F156="ターボ",MIN(($G156-HG:HG)^2+($H156-HH:HH)^2+($I156-HI:HI)^2)*HE$8+MIN((($H$2-$H156)+HJ:HJ)^2+(($I$2-$I156)+HK:HK)^2)*HE$10+10000,"")</f>
        <v/>
      </c>
      <c r="HM156" t="str" cm="1">
        <f t="array" ref="HM156">IF($F156="采玉",MIN(($G156-HN:HN)^2+($H156-HO:HO)^2+($I156-HP:HP)^2)*HL$8+MIN((($H$2-$H156)+HQ:HQ)^2+(($I$2-$I156)+HR:HR)^2)*HL$10+1000*HL$18,"")</f>
        <v/>
      </c>
      <c r="HT156" t="str" cm="1">
        <f t="array" ref="HT156">IF($F156="繕玉",MIN(($G156-HU:HU)^2+($H156-HV:HV)^2+($I156-HW:HW)^2)*HS$8+MIN((($H$2-$H156)+HX:HX)^2+(($I$2-$I156)+HY:HY)^2)*HS$10+1000*HS$18,"")</f>
        <v/>
      </c>
      <c r="IA156" t="str" cm="1">
        <f t="array" ref="IA156">IF($F156="贄玉",MIN(($G156-IB:IB)^2+($H156-IC:IC)^2+($I156-ID:ID)^2)*HZ$8+MIN((($H$2-$H156)+IE:IE)^2+(($I$2-$I156)+IF:IF)^2)*HZ$10+1000*HZ$18,"")</f>
        <v/>
      </c>
      <c r="IH156" t="str" cm="1">
        <f t="array" ref="IH156">IF($F156="弾玉",MIN(($G156-II:II)^2+($H156-IJ:IJ)^2+($I156-IK:IK)^2)*IG$8+MIN((($H$2-$H156)+IL:IL)^2+(($I$2-$I156)+IM:IM)^2)*IG$10+1000*IG$18,"")</f>
        <v/>
      </c>
      <c r="IO156" t="str" cm="1">
        <f t="array" ref="IO156">IF($F156="石壁",MIN(($G156-IP:IP)^2+($H156-IQ:IQ)^2+($I156-IR:IR)^2)*IN$8+MIN((($H$2-$H156)+IS:IS)^2+(($I$2-$I156)+IT:IT)^2)*IN$10+1000*IN$18,"")</f>
        <v/>
      </c>
    </row>
    <row r="157" spans="6:249" x14ac:dyDescent="0.55000000000000004">
      <c r="F157" s="1" t="b" cm="1">
        <f t="array" ref="F157">INDEX(N:N,ROW()*6-11)</f>
        <v>0</v>
      </c>
      <c r="G157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57" s="1">
        <f>ROUND((RIGHT((SUM(INDEX($N:$N,ROW()*6-10):INDEX($N:$N,ROW()*6-6))-16020),6)-RIGHT((SUM(INDEX($N:$N,ROW()*6-10):INDEX($N:$N,ROW()*6-6))-16020),3))/1000,3)</f>
        <v>-16.04</v>
      </c>
      <c r="I157" s="1">
        <f>ROUND((RIGHT((SUM(INDEX($N:$N,ROW()*6-10):INDEX($N:$N,ROW()*6-6))-16020),3)),3)</f>
        <v>20</v>
      </c>
      <c r="K157">
        <v>157</v>
      </c>
      <c r="L157">
        <f t="shared" si="5"/>
        <v>5</v>
      </c>
      <c r="M157" t="str">
        <f t="shared" si="4"/>
        <v>r</v>
      </c>
      <c r="N157" t="str">
        <f>IF(EXACT(M157,$A$1)=TRUE,"コア",IF(EXACT(M157,$A$2)=TRUE,"弓玉",IF(EXACT(M157,$A$3)=TRUE,"銃玉",IF(EXACT(M157,$A$4)=TRUE,"剣玉",IF(EXACT(M157,$A$5)=TRUE,"盾玉",IF(EXACT(M157,$A$6)=TRUE,"爆玉",IF(EXACT(M157,$A$7)=TRUE,"魔玉",IF(EXACT(M157,$A$8)=TRUE,"弩玉",IF(EXACT(M157,$A$9)=TRUE,"槍玉",IF(EXACT(M157,$A$10)=TRUE,"砲玉",IF(EXACT(M157,$A$11)=TRUE,"薙玉",IF(EXACT(M157,$A$12)=TRUE,"跳玉",IF(EXACT(M157,$A$13)=TRUE,"裂玉",IF(EXACT(M157,$A$14)=TRUE,"散玉",IF(EXACT(M157,$A$15)=TRUE,"狙玉",IF(EXACT(M157,$A$16)=TRUE,"浮玉",IF(EXACT(M157,$A$17)=TRUE,"導玉",IF(EXACT(M157,$A$18)=TRUE,"繕玉",IF(EXACT(M157,$A$19)=TRUE,"癒玉",IF(EXACT(M157,$A$20)=TRUE,"壁玉",IF(EXACT(M157,$A$21)=TRUE,"飛玉",IF(EXACT(M157,$A$22)=TRUE,"戦玉",IF(EXACT(M157,$A$23)=TRUE,"機玉",IF(EXACT(M157,$A$24)=TRUE,"変玉",IF(EXACT(M157,$A$25)=TRUE,"界玉",IF(EXACT(M157,$A$26)=TRUE,"木壁",IF(EXACT(M157,$A$27)=TRUE,"石壁",IF(EXACT(M157,$A$28)=TRUE,"紙壁",IF(EXACT(M157,$A$29)=TRUE,"鉄壁",IF(EXACT(M157,$A$30)=TRUE,"ジェット",IF(EXACT(M157,$A$31)=TRUE,"ターボ",IF(EXACT(M157,$A$32)=TRUE,"骨玉",IF(EXACT(M157,$A$33)=TRUE,"撃玉",IF(EXACT(M157,$A$34)=TRUE,"弾玉",IF(EXACT(M157,$A$35)=TRUE,"聖玉",IF(EXACT(M157,$A$36)=TRUE,"忍玉",IF(EXACT(M157,$A$37)=TRUE,"障玉",IF(EXACT(M157,$A$38)=TRUE,"花玉",IF(EXACT(M157,$A$39)=TRUE,"反玉",IF(EXACT(M157,$A$40)=TRUE,"押玉",IF(EXACT(M157,$A$41)=TRUE,"迎玉",IF(EXACT(M157,$A$42)=TRUE,"贄玉",IF(EXACT(M157,$A$43)=TRUE,"的玉",IF(EXACT(M157,$A$44)=TRUE,"墜玉",IF(EXACT(M157,$A$45)=TRUE,"箱玉",IF(EXACT(M157,$A$46)=TRUE,"闇玉",IF(EXACT(M157,$A$47)=TRUE,"旋玉",IF(EXACT(M157,$A$48)=TRUE,"采玉",IF(EXACT(M157,$A$49)=TRUE,"騎玉",IF(EXACT(M157,$A$50)=TRUE,"核玉",IF(EXACT(M157,$A$51)=TRUE,"射玉",IF(EXACT(M157,$A$52)=TRUE,"星玉",IF(EXACT(M157,$A$53)=TRUE,"梱玉",IF(EXACT(M157,$A$54)=TRUE,"貫玉",IF(EXACT(M157,$A$55)=TRUE,"査玉",IF(EXACT(M157,$A$56)=TRUE,"近壁",IF(EXACT(M157,$A$57)=TRUE,"遠壁",IF(EXACT(M157,$A$58)=TRUE,"広壁",IF(EXACT(M157,$A$59)=TRUE,"狭壁",IF(EXACT(M157,$A$60)=TRUE,"タゲ壁",IF(EXACT(M157,$A$61)=TRUE,"エレ壁")))))))))))))))))))))))))))))))))))))))))))))))))))))))))))))</f>
        <v>紙壁</v>
      </c>
      <c r="Y157" t="str" cm="1">
        <f t="array" ref="Y157">IF($F157="砲玉",MIN(($G157-Z:Z)^2+($H157-AA:AA)^2+($I157-AB:AB)^2)*X$8+MIN((($H$2-$H157)+AC:AC)^2+(($I$2-$I157)+AD:AD)^2)*X$10+1000*X$18,"")</f>
        <v/>
      </c>
      <c r="AF157" t="str" cm="1">
        <f t="array" ref="AF157">IF($F157="薙玉",MIN(($G157-AG:AG)^2+($H157-AH:AH)^2+($I157-AI:AI)^2)*AE$8+MIN((($H$2-$H157)+AJ:AJ)^2+(($I$2-$I157)+AK:AK)^2)*AE$10+1000*AE$18,"")</f>
        <v/>
      </c>
      <c r="AM157" t="str" cm="1">
        <f t="array" ref="AM157">IF($F157="壁玉",MIN(($G157-AN:AN)^2+($H157-AO:AO)^2+($I157-AP:AP)^2)*AL$8+MIN((($H$2-$H157)+AQ:AQ)^2+(($I$2-$I157)+AR:AR)^2)*AL$10+1000*AL$18,"")</f>
        <v/>
      </c>
      <c r="AT157" t="str" cm="1">
        <f t="array" ref="AT157">IF($F157="弩玉",MIN(($G157-AU:AU)^2+($H157-AV:AV)^2+($I157-AW:AW)^2)*AS$8+MIN((($H$2-$H157)+AX:AX)^2+(($I$2-$I157)+AY:AY)^2)*AS$10+1000*AS$18,"")</f>
        <v/>
      </c>
      <c r="BA157" t="str" cm="1">
        <f t="array" ref="BA157">IF($F157="ジェット",MIN(($G157-BB:BB)^2+($H157-BC:BC)^2+($I157-BD:BD)^2)*AZ$8+MIN((($H$2-$H157)+BE:BE)^2+(($I$2-$I157)+BF:BF)^2)*AZ$10+1000*AZ$18,"")</f>
        <v/>
      </c>
      <c r="BH157" t="str" cm="1">
        <f t="array" ref="BH157">IF($F157="導玉",MIN(($G157-BI:BI)^2+($H157-BJ:BJ)^2+($I157-BK:BK)^2)*BG$8+MIN((($H$2-$H157)+BL:BL)^2+(($I$2-$I157)+BM:BM)^2)*BG$10+1000*BG$18,"")</f>
        <v/>
      </c>
      <c r="BO157" t="str" cm="1">
        <f t="array" ref="BO157">IF($F157="木壁",MIN(($G157-BP:BP)^2+($H157-BQ:BQ)^2+($I157-BR:BR)^2)*BN$8+MIN((($H$2-$H157)+BS:BS)^2+(($I$2-$I157)+BT:BT)^2)*BN$10+1000*BN$18,"")</f>
        <v/>
      </c>
      <c r="BV157" t="str" cm="1">
        <f t="array" ref="BV157">IF($F157="遠壁",MIN(($G157-BW:BW)^2+($H157-BX:BX)^2+($I157-BY:BY)^2)*BU$8+MIN((($H$2-$H157)+BZ:BZ)^2+(($I$2-$I157)+CA:CA)^2)*BU$10+1000*BU$18,"")</f>
        <v/>
      </c>
      <c r="CC157" t="str" cm="1">
        <f t="array" ref="CC157">IF($F157="魔玉",MIN(($G157-CD:CD)^2+($H157-CE:CE)^2+($I157-CF:CF)^2)*CB$8+MIN((($H$2-$H157)+CG:CG)^2+(($I$2-$I157)+CH:CH)^2)*CB$10+1000*CB$18,"")</f>
        <v/>
      </c>
      <c r="CJ157" t="str" cm="1">
        <f t="array" ref="CJ157">IF($F157="核玉",MIN(($G157-CK:CK)^2+($H157-CL:CL)^2+($I157-CM:CM)^2)*CI$8+MIN((($H$2-$H157)+CN:CN)^2+(($I$2-$I157)+CO:CO)^2)*CI$10+1000*CI$18,"")</f>
        <v/>
      </c>
      <c r="CQ157" t="str" cm="1">
        <f t="array" ref="CQ157">IF($F157="癒玉",MIN(($G157-CR:CR)^2+($H157-CS:CS)^2+($I157-CT:CT)^2)*CP$8+MIN((($H$2-$H157)+CU:CU)^2+(($I$2-$I157)+CV:CV)^2)*CP$10+1000*CP$18,"")</f>
        <v/>
      </c>
      <c r="CX157" t="str" cm="1">
        <f t="array" ref="CX157">IF($F157="盾玉",MIN(($G157-CY:CY)^2+($H157-CZ:CZ)^2+($I157-DA:DA)^2)*CW$8+MIN((($H$2-$H157)+DB:DB)^2+(($I$2-$I157)+DC:DC)^2)*CW$10+1000*CW$18,"")</f>
        <v/>
      </c>
      <c r="DE157" t="str" cm="1">
        <f t="array" ref="DE157">IF($F157="射玉",MIN(($G157-DF:DF)^2+($H157-DG:DG)^2+($I157-DH:DH)^2)*DD$8+MIN((($H$2-$H157)+DI:DI)^2+(($I$2-$I157)+DJ:DJ)^2)*DD$10+1000*DD$18,"")</f>
        <v/>
      </c>
      <c r="DL157" t="str" cm="1">
        <f t="array" ref="DL157">IF($F157="近壁",MIN(($G157-DM:DM)^2+($H157-DN:DN)^2+($I157-DO:DO)^2)*DK$8+MIN((($H$2-$H157)+DP:DP)^2+(($I$2-$I157)+DQ:DQ)^2)*DK$10+1000*DK$18,"")</f>
        <v/>
      </c>
      <c r="DS157" t="str" cm="1">
        <f t="array" ref="DS157">IF($F157="忍玉",MIN(($G157-DT:DT)^2+($H157-DU:DU)^2+($I157-DV:DV)^2)*DR$8+MIN((($H$2-$H157)+DW:DW)^2+(($I$2-$I157)+DX:DX)^2)*DR$10+1000*DR$18,"")</f>
        <v/>
      </c>
      <c r="DZ157" t="str" cm="1">
        <f t="array" ref="DZ157">IF($F157="界玉",MIN(($G157-EA:EA)^2+($H157-EB:EB)^2+($I157-EC:EC)^2)*DY$8+MIN((($H$2-$H157)+ED:ED)^2+(($I$2-$I157)+EE:EE)^2)*DY$10+1000*DY$18,"")</f>
        <v/>
      </c>
      <c r="EG157" t="str" cm="1">
        <f t="array" ref="EG157">IF($F157="戦玉",MIN(($G157-EH:EH)^2+($H157-EI:EI)^2+($I157-EJ:EJ)^2)*EF$8+MIN((($H$2-$H157)+EK:EK)^2+(($I$2-$I157)+EL:EL)^2)*EF$10+1000*EF$18,"")</f>
        <v/>
      </c>
      <c r="EN157" t="str" cm="1">
        <f t="array" ref="EN157">IF($F157="弓玉",MIN(($G157-EO:EO)^2+($H157-EP:EP)^2+($I157-EQ:EQ)^2)*EM$8+MIN((($H$2-$H157)+ER:ER)^2+(($I$2-$I157)+ES:ES)^2)*EM$10+1000*EM$18,"")</f>
        <v/>
      </c>
      <c r="EU157" t="str" cm="1">
        <f t="array" ref="EU157">IF($F157="散玉",MIN(($G157-EV:EV)^2+($H157-EW:EW)^2+($I157-EX:EX)^2)*ET$8+MIN((($H$2-$H157)+EY:EY)^2+(($I$2-$I157)+EZ:EZ)^2)*ET$10+1000*ET$18,"")</f>
        <v/>
      </c>
      <c r="FB157" t="str" cm="1">
        <f t="array" ref="FB157">IF($F157="的玉",MIN(($G157-FC:FC)^2+($H157-FD:FD)^2+($I157-FE:FE)^2)*FA$8+MIN((($H$2-$H157)+FF:FF)^2+(($I$2-$I157)+FG:FG)^2)*FA$10+1000*FA$18,"")</f>
        <v/>
      </c>
      <c r="FI157" t="str" cm="1">
        <f t="array" ref="FI157">IF($F157="撃玉",MIN(($G157-FJ:FJ)^2+($H157-FK:FK)^2+($I157-FL:FL)^2)*FH$8+MIN((($H$2-$H157)+FM:FM)^2+(($I$2-$I157)+FN:FN)^2)*FH$10+1000*FH$18,"")</f>
        <v/>
      </c>
      <c r="FP157" t="str" cm="1">
        <f t="array" ref="FP157">IF($F157="槍玉",MIN(($G157-FQ:FQ)^2+($H157-FR:FR)^2+($I157-FS:FS)^2)*FO$8+MIN((($H$2-$H157)+FT:FT)^2+(($I$2-$I157)+FU:FU)^2)*FO$10+1000*FO$18,"")</f>
        <v/>
      </c>
      <c r="FW157" t="str" cm="1">
        <f t="array" ref="FW157">IF($F157="査玉",MIN(($G157-FX:FX)^2+($H157-FY:FY)^2+($I157-FZ:FZ)^2)*FV$8+MIN((($H$2-$H157)+GA:GA)^2+(($I$2-$I157)+GB:GB)^2)*FV$10+1000*FV$18,"")</f>
        <v/>
      </c>
      <c r="GD157" t="str" cm="1">
        <f t="array" ref="GD157">IF($F157="タゲ壁",MIN(($G157-GE:GE)^2+($H157-GF:GF)^2+($I157-GG:GG)^2)*GC$8+MIN((($H$2-$H157)+GH:GH)^2+(($I$2-$I157)+GI:GI)^2)*GC$10+1000*GC$18,"")</f>
        <v/>
      </c>
      <c r="GK157" t="str" cm="1">
        <f t="array" ref="GK157">IF($F157="迎玉",MIN(($G157-GL:GL)^2+($H157-GM:GM)^2+($I157-GN:GN)^2)*GJ$8+MIN((($H$2-$H157)+GO:GO)^2+(($I$2-$I157)+GP:GP)^2)*GJ$10+1000*GJ$18,"")</f>
        <v/>
      </c>
      <c r="GR157" t="str" cm="1">
        <f t="array" ref="GR157">IF($F157="紙壁",MIN(($G157-GS:GS)^2+($H157-GT:GT)^2+($I157-GU:GU)^2)*GQ$8+MIN((($H$2-$H157)+GV:GV)^2+(($I$2-$I157)+GW:GW)^2)*GQ$10+1000*GQ$18,"")</f>
        <v/>
      </c>
      <c r="GY157" t="str" cm="1">
        <f t="array" ref="GY157">IF($F157="聖玉",MIN(($G157-GZ:GZ)^2+($H157-HA:HA)^2+($I157-HB:HB)^2)*GX$8+MIN((($H$2-$H157)+HC:HC)^2+(($I$2-$I157)+HD:HD)^2)*GX$10+1000*GX$18,"")</f>
        <v/>
      </c>
      <c r="HF157" t="str" cm="1">
        <f t="array" ref="HF157">IF($F157="ターボ",MIN(($G157-HG:HG)^2+($H157-HH:HH)^2+($I157-HI:HI)^2)*HE$8+MIN((($H$2-$H157)+HJ:HJ)^2+(($I$2-$I157)+HK:HK)^2)*HE$10+10000,"")</f>
        <v/>
      </c>
      <c r="HM157" t="str" cm="1">
        <f t="array" ref="HM157">IF($F157="采玉",MIN(($G157-HN:HN)^2+($H157-HO:HO)^2+($I157-HP:HP)^2)*HL$8+MIN((($H$2-$H157)+HQ:HQ)^2+(($I$2-$I157)+HR:HR)^2)*HL$10+1000*HL$18,"")</f>
        <v/>
      </c>
      <c r="HT157" t="str" cm="1">
        <f t="array" ref="HT157">IF($F157="繕玉",MIN(($G157-HU:HU)^2+($H157-HV:HV)^2+($I157-HW:HW)^2)*HS$8+MIN((($H$2-$H157)+HX:HX)^2+(($I$2-$I157)+HY:HY)^2)*HS$10+1000*HS$18,"")</f>
        <v/>
      </c>
      <c r="IA157" t="str" cm="1">
        <f t="array" ref="IA157">IF($F157="贄玉",MIN(($G157-IB:IB)^2+($H157-IC:IC)^2+($I157-ID:ID)^2)*HZ$8+MIN((($H$2-$H157)+IE:IE)^2+(($I$2-$I157)+IF:IF)^2)*HZ$10+1000*HZ$18,"")</f>
        <v/>
      </c>
      <c r="IH157" t="str" cm="1">
        <f t="array" ref="IH157">IF($F157="弾玉",MIN(($G157-II:II)^2+($H157-IJ:IJ)^2+($I157-IK:IK)^2)*IG$8+MIN((($H$2-$H157)+IL:IL)^2+(($I$2-$I157)+IM:IM)^2)*IG$10+1000*IG$18,"")</f>
        <v/>
      </c>
      <c r="IO157" t="str" cm="1">
        <f t="array" ref="IO157">IF($F157="石壁",MIN(($G157-IP:IP)^2+($H157-IQ:IQ)^2+($I157-IR:IR)^2)*IN$8+MIN((($H$2-$H157)+IS:IS)^2+(($I$2-$I157)+IT:IT)^2)*IN$10+1000*IN$18,"")</f>
        <v/>
      </c>
    </row>
    <row r="158" spans="6:249" x14ac:dyDescent="0.55000000000000004">
      <c r="F158" s="1" t="b" cm="1">
        <f t="array" ref="F158">INDEX(N:N,ROW()*6-11)</f>
        <v>0</v>
      </c>
      <c r="G158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58" s="1">
        <f>ROUND((RIGHT((SUM(INDEX($N:$N,ROW()*6-10):INDEX($N:$N,ROW()*6-6))-16020),6)-RIGHT((SUM(INDEX($N:$N,ROW()*6-10):INDEX($N:$N,ROW()*6-6))-16020),3))/1000,3)</f>
        <v>-16.04</v>
      </c>
      <c r="I158" s="1">
        <f>ROUND((RIGHT((SUM(INDEX($N:$N,ROW()*6-10):INDEX($N:$N,ROW()*6-6))-16020),3)),3)</f>
        <v>20</v>
      </c>
      <c r="K158">
        <v>158</v>
      </c>
      <c r="L158">
        <f t="shared" si="5"/>
        <v>4</v>
      </c>
      <c r="M158" t="str">
        <f t="shared" si="4"/>
        <v>0</v>
      </c>
      <c r="N158">
        <f>IF(EXACT(M158,$A$1)=TRUE,0,IF(EXACT(M158,$A$2)=TRUE,1,IF(EXACT(M158,$A$3)=TRUE,2,IF(EXACT(M158,$A$4)=TRUE,3,IF(EXACT(M158,$A$5)=TRUE,4,IF(EXACT(M158,$A$6)=TRUE,5,IF(EXACT(M158,$A$7)=TRUE,6,IF(EXACT(M158,$A$8)=TRUE,7,IF(EXACT(M158,$A$9)=TRUE,8,IF(EXACT(M158,$A$10)=TRUE,9,IF(EXACT(M158,$A$11)=TRUE,10,IF(EXACT(M158,$A$12)=TRUE,11,IF(EXACT(M158,$A$13)=TRUE,12,IF(EXACT(M158,$A$14)=TRUE,13,IF(EXACT(M158,$A$15)=TRUE,14,IF(EXACT(M158,$A$16)=TRUE,15,IF(EXACT(M158,$A$17)=TRUE,16,IF(EXACT(M158,$A$18)=TRUE,17,IF(EXACT(M158,$A$19)=TRUE,18,IF(EXACT(M158,$A$20)=TRUE,19,IF(EXACT(M158,$A$21)=TRUE,20,IF(EXACT(M158,$A$22)=TRUE,21,IF(EXACT(M158,$A$23)=TRUE,22,IF(EXACT(M158,$A$24)=TRUE,23,IF(EXACT(M158,$A$25)=TRUE,24,IF(EXACT(M158,$A$26)=TRUE,25,IF(EXACT(M158,$A$27)=TRUE,26,IF(EXACT(M158,$A$28)=TRUE,27,IF(EXACT(M158,$A$29)=TRUE,28,IF(EXACT(M158,$A$30)=TRUE,29,IF(EXACT(M158,$A$31)=TRUE,30,IF(EXACT(M158,$A$32)=TRUE,31,IF(EXACT(M158,$A$33)=TRUE,32,IF(EXACT(M158,$A$34)=TRUE,33,IF(EXACT(M158,$A$35)=TRUE,34,IF(EXACT(M158,$A$36)=TRUE,35,IF(EXACT(M158,$A$37)=TRUE,36,IF(EXACT(M158,$A$38)=TRUE,37,IF(EXACT(M158,$A$39)=TRUE,38,IF(EXACT(M158,$A$40)=TRUE,39,IF(EXACT(M158,$A$41)=TRUE,40,IF(EXACT(M158,$A$42)=TRUE,41,IF(EXACT(M158,$A$43)=TRUE,42,IF(EXACT(M158,$A$44)=TRUE,43,IF(EXACT(M158,$A$45)=TRUE,44,IF(EXACT(M158,$A$46)=TRUE,45,IF(EXACT(M158,$A$47)=TRUE,46,IF(EXACT(M158,$A$48)=TRUE,47,IF(EXACT(M158,$A$49)=TRUE,48,IF(EXACT(M158,$A$50)=TRUE,49,IF(EXACT(M158,$A$51)=TRUE,50,IF(EXACT(M158,$A$52)=TRUE,51,IF(EXACT(M158,$A$53)=TRUE,52,IF(EXACT(M158,$A$54)=TRUE,53,IF(EXACT(M158,$A$55)=TRUE,54,IF(EXACT(M158,$A$56)=TRUE,55,IF(EXACT(M158,$A$57)=TRUE,56,IF(EXACT(M158,$A$58)=TRUE,57,IF(EXACT(M158,$A$59)=TRUE,58,IF(EXACT(M158,$A$60)=TRUE,59,IF(EXACT(M158,$A$61)=TRUE,60,IF(EXACT(M158,$A$62)=TRUE,61))))))))))))))))))))))))))))))))))))))))))))))))))))))))))))))*61^$L158</f>
        <v>0</v>
      </c>
      <c r="Y158" t="str" cm="1">
        <f t="array" ref="Y158">IF($F158="砲玉",MIN(($G158-Z:Z)^2+($H158-AA:AA)^2+($I158-AB:AB)^2)*X$8+MIN((($H$2-$H158)+AC:AC)^2+(($I$2-$I158)+AD:AD)^2)*X$10+1000*X$18,"")</f>
        <v/>
      </c>
      <c r="AF158" t="str" cm="1">
        <f t="array" ref="AF158">IF($F158="薙玉",MIN(($G158-AG:AG)^2+($H158-AH:AH)^2+($I158-AI:AI)^2)*AE$8+MIN((($H$2-$H158)+AJ:AJ)^2+(($I$2-$I158)+AK:AK)^2)*AE$10+1000*AE$18,"")</f>
        <v/>
      </c>
      <c r="AM158" t="str" cm="1">
        <f t="array" ref="AM158">IF($F158="壁玉",MIN(($G158-AN:AN)^2+($H158-AO:AO)^2+($I158-AP:AP)^2)*AL$8+MIN((($H$2-$H158)+AQ:AQ)^2+(($I$2-$I158)+AR:AR)^2)*AL$10+1000*AL$18,"")</f>
        <v/>
      </c>
      <c r="AT158" t="str" cm="1">
        <f t="array" ref="AT158">IF($F158="弩玉",MIN(($G158-AU:AU)^2+($H158-AV:AV)^2+($I158-AW:AW)^2)*AS$8+MIN((($H$2-$H158)+AX:AX)^2+(($I$2-$I158)+AY:AY)^2)*AS$10+1000*AS$18,"")</f>
        <v/>
      </c>
      <c r="BA158" t="str" cm="1">
        <f t="array" ref="BA158">IF($F158="ジェット",MIN(($G158-BB:BB)^2+($H158-BC:BC)^2+($I158-BD:BD)^2)*AZ$8+MIN((($H$2-$H158)+BE:BE)^2+(($I$2-$I158)+BF:BF)^2)*AZ$10+1000*AZ$18,"")</f>
        <v/>
      </c>
      <c r="BH158" t="str" cm="1">
        <f t="array" ref="BH158">IF($F158="導玉",MIN(($G158-BI:BI)^2+($H158-BJ:BJ)^2+($I158-BK:BK)^2)*BG$8+MIN((($H$2-$H158)+BL:BL)^2+(($I$2-$I158)+BM:BM)^2)*BG$10+1000*BG$18,"")</f>
        <v/>
      </c>
      <c r="BO158" t="str" cm="1">
        <f t="array" ref="BO158">IF($F158="木壁",MIN(($G158-BP:BP)^2+($H158-BQ:BQ)^2+($I158-BR:BR)^2)*BN$8+MIN((($H$2-$H158)+BS:BS)^2+(($I$2-$I158)+BT:BT)^2)*BN$10+1000*BN$18,"")</f>
        <v/>
      </c>
      <c r="BV158" t="str" cm="1">
        <f t="array" ref="BV158">IF($F158="遠壁",MIN(($G158-BW:BW)^2+($H158-BX:BX)^2+($I158-BY:BY)^2)*BU$8+MIN((($H$2-$H158)+BZ:BZ)^2+(($I$2-$I158)+CA:CA)^2)*BU$10+1000*BU$18,"")</f>
        <v/>
      </c>
      <c r="CC158" t="str" cm="1">
        <f t="array" ref="CC158">IF($F158="魔玉",MIN(($G158-CD:CD)^2+($H158-CE:CE)^2+($I158-CF:CF)^2)*CB$8+MIN((($H$2-$H158)+CG:CG)^2+(($I$2-$I158)+CH:CH)^2)*CB$10+1000*CB$18,"")</f>
        <v/>
      </c>
      <c r="CJ158" t="str" cm="1">
        <f t="array" ref="CJ158">IF($F158="核玉",MIN(($G158-CK:CK)^2+($H158-CL:CL)^2+($I158-CM:CM)^2)*CI$8+MIN((($H$2-$H158)+CN:CN)^2+(($I$2-$I158)+CO:CO)^2)*CI$10+1000*CI$18,"")</f>
        <v/>
      </c>
      <c r="CQ158" t="str" cm="1">
        <f t="array" ref="CQ158">IF($F158="癒玉",MIN(($G158-CR:CR)^2+($H158-CS:CS)^2+($I158-CT:CT)^2)*CP$8+MIN((($H$2-$H158)+CU:CU)^2+(($I$2-$I158)+CV:CV)^2)*CP$10+1000*CP$18,"")</f>
        <v/>
      </c>
      <c r="CX158" t="str" cm="1">
        <f t="array" ref="CX158">IF($F158="盾玉",MIN(($G158-CY:CY)^2+($H158-CZ:CZ)^2+($I158-DA:DA)^2)*CW$8+MIN((($H$2-$H158)+DB:DB)^2+(($I$2-$I158)+DC:DC)^2)*CW$10+1000*CW$18,"")</f>
        <v/>
      </c>
      <c r="DE158" t="str" cm="1">
        <f t="array" ref="DE158">IF($F158="射玉",MIN(($G158-DF:DF)^2+($H158-DG:DG)^2+($I158-DH:DH)^2)*DD$8+MIN((($H$2-$H158)+DI:DI)^2+(($I$2-$I158)+DJ:DJ)^2)*DD$10+1000*DD$18,"")</f>
        <v/>
      </c>
      <c r="DL158" t="str" cm="1">
        <f t="array" ref="DL158">IF($F158="近壁",MIN(($G158-DM:DM)^2+($H158-DN:DN)^2+($I158-DO:DO)^2)*DK$8+MIN((($H$2-$H158)+DP:DP)^2+(($I$2-$I158)+DQ:DQ)^2)*DK$10+1000*DK$18,"")</f>
        <v/>
      </c>
      <c r="DS158" t="str" cm="1">
        <f t="array" ref="DS158">IF($F158="忍玉",MIN(($G158-DT:DT)^2+($H158-DU:DU)^2+($I158-DV:DV)^2)*DR$8+MIN((($H$2-$H158)+DW:DW)^2+(($I$2-$I158)+DX:DX)^2)*DR$10+1000*DR$18,"")</f>
        <v/>
      </c>
      <c r="DZ158" t="str" cm="1">
        <f t="array" ref="DZ158">IF($F158="界玉",MIN(($G158-EA:EA)^2+($H158-EB:EB)^2+($I158-EC:EC)^2)*DY$8+MIN((($H$2-$H158)+ED:ED)^2+(($I$2-$I158)+EE:EE)^2)*DY$10+1000*DY$18,"")</f>
        <v/>
      </c>
      <c r="EG158" t="str" cm="1">
        <f t="array" ref="EG158">IF($F158="戦玉",MIN(($G158-EH:EH)^2+($H158-EI:EI)^2+($I158-EJ:EJ)^2)*EF$8+MIN((($H$2-$H158)+EK:EK)^2+(($I$2-$I158)+EL:EL)^2)*EF$10+1000*EF$18,"")</f>
        <v/>
      </c>
      <c r="EN158" t="str" cm="1">
        <f t="array" ref="EN158">IF($F158="弓玉",MIN(($G158-EO:EO)^2+($H158-EP:EP)^2+($I158-EQ:EQ)^2)*EM$8+MIN((($H$2-$H158)+ER:ER)^2+(($I$2-$I158)+ES:ES)^2)*EM$10+1000*EM$18,"")</f>
        <v/>
      </c>
      <c r="EU158" t="str" cm="1">
        <f t="array" ref="EU158">IF($F158="散玉",MIN(($G158-EV:EV)^2+($H158-EW:EW)^2+($I158-EX:EX)^2)*ET$8+MIN((($H$2-$H158)+EY:EY)^2+(($I$2-$I158)+EZ:EZ)^2)*ET$10+1000*ET$18,"")</f>
        <v/>
      </c>
      <c r="FB158" t="str" cm="1">
        <f t="array" ref="FB158">IF($F158="的玉",MIN(($G158-FC:FC)^2+($H158-FD:FD)^2+($I158-FE:FE)^2)*FA$8+MIN((($H$2-$H158)+FF:FF)^2+(($I$2-$I158)+FG:FG)^2)*FA$10+1000*FA$18,"")</f>
        <v/>
      </c>
      <c r="FI158" t="str" cm="1">
        <f t="array" ref="FI158">IF($F158="撃玉",MIN(($G158-FJ:FJ)^2+($H158-FK:FK)^2+($I158-FL:FL)^2)*FH$8+MIN((($H$2-$H158)+FM:FM)^2+(($I$2-$I158)+FN:FN)^2)*FH$10+1000*FH$18,"")</f>
        <v/>
      </c>
      <c r="FP158" t="str" cm="1">
        <f t="array" ref="FP158">IF($F158="槍玉",MIN(($G158-FQ:FQ)^2+($H158-FR:FR)^2+($I158-FS:FS)^2)*FO$8+MIN((($H$2-$H158)+FT:FT)^2+(($I$2-$I158)+FU:FU)^2)*FO$10+1000*FO$18,"")</f>
        <v/>
      </c>
      <c r="FW158" t="str" cm="1">
        <f t="array" ref="FW158">IF($F158="査玉",MIN(($G158-FX:FX)^2+($H158-FY:FY)^2+($I158-FZ:FZ)^2)*FV$8+MIN((($H$2-$H158)+GA:GA)^2+(($I$2-$I158)+GB:GB)^2)*FV$10+1000*FV$18,"")</f>
        <v/>
      </c>
      <c r="GD158" t="str" cm="1">
        <f t="array" ref="GD158">IF($F158="タゲ壁",MIN(($G158-GE:GE)^2+($H158-GF:GF)^2+($I158-GG:GG)^2)*GC$8+MIN((($H$2-$H158)+GH:GH)^2+(($I$2-$I158)+GI:GI)^2)*GC$10+1000*GC$18,"")</f>
        <v/>
      </c>
      <c r="GK158" t="str" cm="1">
        <f t="array" ref="GK158">IF($F158="迎玉",MIN(($G158-GL:GL)^2+($H158-GM:GM)^2+($I158-GN:GN)^2)*GJ$8+MIN((($H$2-$H158)+GO:GO)^2+(($I$2-$I158)+GP:GP)^2)*GJ$10+1000*GJ$18,"")</f>
        <v/>
      </c>
      <c r="GR158" t="str" cm="1">
        <f t="array" ref="GR158">IF($F158="紙壁",MIN(($G158-GS:GS)^2+($H158-GT:GT)^2+($I158-GU:GU)^2)*GQ$8+MIN((($H$2-$H158)+GV:GV)^2+(($I$2-$I158)+GW:GW)^2)*GQ$10+1000*GQ$18,"")</f>
        <v/>
      </c>
      <c r="GY158" t="str" cm="1">
        <f t="array" ref="GY158">IF($F158="聖玉",MIN(($G158-GZ:GZ)^2+($H158-HA:HA)^2+($I158-HB:HB)^2)*GX$8+MIN((($H$2-$H158)+HC:HC)^2+(($I$2-$I158)+HD:HD)^2)*GX$10+1000*GX$18,"")</f>
        <v/>
      </c>
      <c r="HF158" t="str" cm="1">
        <f t="array" ref="HF158">IF($F158="ターボ",MIN(($G158-HG:HG)^2+($H158-HH:HH)^2+($I158-HI:HI)^2)*HE$8+MIN((($H$2-$H158)+HJ:HJ)^2+(($I$2-$I158)+HK:HK)^2)*HE$10+10000,"")</f>
        <v/>
      </c>
      <c r="HM158" t="str" cm="1">
        <f t="array" ref="HM158">IF($F158="采玉",MIN(($G158-HN:HN)^2+($H158-HO:HO)^2+($I158-HP:HP)^2)*HL$8+MIN((($H$2-$H158)+HQ:HQ)^2+(($I$2-$I158)+HR:HR)^2)*HL$10+1000*HL$18,"")</f>
        <v/>
      </c>
      <c r="HT158" t="str" cm="1">
        <f t="array" ref="HT158">IF($F158="繕玉",MIN(($G158-HU:HU)^2+($H158-HV:HV)^2+($I158-HW:HW)^2)*HS$8+MIN((($H$2-$H158)+HX:HX)^2+(($I$2-$I158)+HY:HY)^2)*HS$10+1000*HS$18,"")</f>
        <v/>
      </c>
      <c r="IA158" t="str" cm="1">
        <f t="array" ref="IA158">IF($F158="贄玉",MIN(($G158-IB:IB)^2+($H158-IC:IC)^2+($I158-ID:ID)^2)*HZ$8+MIN((($H$2-$H158)+IE:IE)^2+(($I$2-$I158)+IF:IF)^2)*HZ$10+1000*HZ$18,"")</f>
        <v/>
      </c>
      <c r="IH158" t="str" cm="1">
        <f t="array" ref="IH158">IF($F158="弾玉",MIN(($G158-II:II)^2+($H158-IJ:IJ)^2+($I158-IK:IK)^2)*IG$8+MIN((($H$2-$H158)+IL:IL)^2+(($I$2-$I158)+IM:IM)^2)*IG$10+1000*IG$18,"")</f>
        <v/>
      </c>
      <c r="IO158" t="str" cm="1">
        <f t="array" ref="IO158">IF($F158="石壁",MIN(($G158-IP:IP)^2+($H158-IQ:IQ)^2+($I158-IR:IR)^2)*IN$8+MIN((($H$2-$H158)+IS:IS)^2+(($I$2-$I158)+IT:IT)^2)*IN$10+1000*IN$18,"")</f>
        <v/>
      </c>
    </row>
    <row r="159" spans="6:249" x14ac:dyDescent="0.55000000000000004">
      <c r="F159" s="1" t="b" cm="1">
        <f t="array" ref="F159">INDEX(N:N,ROW()*6-11)</f>
        <v>0</v>
      </c>
      <c r="G159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59" s="1">
        <f>ROUND((RIGHT((SUM(INDEX($N:$N,ROW()*6-10):INDEX($N:$N,ROW()*6-6))-16020),6)-RIGHT((SUM(INDEX($N:$N,ROW()*6-10):INDEX($N:$N,ROW()*6-6))-16020),3))/1000,3)</f>
        <v>-16.04</v>
      </c>
      <c r="I159" s="1">
        <f>ROUND((RIGHT((SUM(INDEX($N:$N,ROW()*6-10):INDEX($N:$N,ROW()*6-6))-16020),3)),3)</f>
        <v>20</v>
      </c>
      <c r="K159">
        <v>159</v>
      </c>
      <c r="L159">
        <f t="shared" si="5"/>
        <v>3</v>
      </c>
      <c r="M159" t="str">
        <f t="shared" si="4"/>
        <v>1</v>
      </c>
      <c r="N159">
        <f>IF(EXACT(M159,$A$1)=TRUE,0,IF(EXACT(M159,$A$2)=TRUE,1,IF(EXACT(M159,$A$3)=TRUE,2,IF(EXACT(M159,$A$4)=TRUE,3,IF(EXACT(M159,$A$5)=TRUE,4,IF(EXACT(M159,$A$6)=TRUE,5,IF(EXACT(M159,$A$7)=TRUE,6,IF(EXACT(M159,$A$8)=TRUE,7,IF(EXACT(M159,$A$9)=TRUE,8,IF(EXACT(M159,$A$10)=TRUE,9,IF(EXACT(M159,$A$11)=TRUE,10,IF(EXACT(M159,$A$12)=TRUE,11,IF(EXACT(M159,$A$13)=TRUE,12,IF(EXACT(M159,$A$14)=TRUE,13,IF(EXACT(M159,$A$15)=TRUE,14,IF(EXACT(M159,$A$16)=TRUE,15,IF(EXACT(M159,$A$17)=TRUE,16,IF(EXACT(M159,$A$18)=TRUE,17,IF(EXACT(M159,$A$19)=TRUE,18,IF(EXACT(M159,$A$20)=TRUE,19,IF(EXACT(M159,$A$21)=TRUE,20,IF(EXACT(M159,$A$22)=TRUE,21,IF(EXACT(M159,$A$23)=TRUE,22,IF(EXACT(M159,$A$24)=TRUE,23,IF(EXACT(M159,$A$25)=TRUE,24,IF(EXACT(M159,$A$26)=TRUE,25,IF(EXACT(M159,$A$27)=TRUE,26,IF(EXACT(M159,$A$28)=TRUE,27,IF(EXACT(M159,$A$29)=TRUE,28,IF(EXACT(M159,$A$30)=TRUE,29,IF(EXACT(M159,$A$31)=TRUE,30,IF(EXACT(M159,$A$32)=TRUE,31,IF(EXACT(M159,$A$33)=TRUE,32,IF(EXACT(M159,$A$34)=TRUE,33,IF(EXACT(M159,$A$35)=TRUE,34,IF(EXACT(M159,$A$36)=TRUE,35,IF(EXACT(M159,$A$37)=TRUE,36,IF(EXACT(M159,$A$38)=TRUE,37,IF(EXACT(M159,$A$39)=TRUE,38,IF(EXACT(M159,$A$40)=TRUE,39,IF(EXACT(M159,$A$41)=TRUE,40,IF(EXACT(M159,$A$42)=TRUE,41,IF(EXACT(M159,$A$43)=TRUE,42,IF(EXACT(M159,$A$44)=TRUE,43,IF(EXACT(M159,$A$45)=TRUE,44,IF(EXACT(M159,$A$46)=TRUE,45,IF(EXACT(M159,$A$47)=TRUE,46,IF(EXACT(M159,$A$48)=TRUE,47,IF(EXACT(M159,$A$49)=TRUE,48,IF(EXACT(M159,$A$50)=TRUE,49,IF(EXACT(M159,$A$51)=TRUE,50,IF(EXACT(M159,$A$52)=TRUE,51,IF(EXACT(M159,$A$53)=TRUE,52,IF(EXACT(M159,$A$54)=TRUE,53,IF(EXACT(M159,$A$55)=TRUE,54,IF(EXACT(M159,$A$56)=TRUE,55,IF(EXACT(M159,$A$57)=TRUE,56,IF(EXACT(M159,$A$58)=TRUE,57,IF(EXACT(M159,$A$59)=TRUE,58,IF(EXACT(M159,$A$60)=TRUE,59,IF(EXACT(M159,$A$61)=TRUE,60,IF(EXACT(M159,$A$62)=TRUE,61))))))))))))))))))))))))))))))))))))))))))))))))))))))))))))))*61^$L159</f>
        <v>226981</v>
      </c>
      <c r="Y159" t="str" cm="1">
        <f t="array" ref="Y159">IF($F159="砲玉",MIN(($G159-Z:Z)^2+($H159-AA:AA)^2+($I159-AB:AB)^2)*X$8+MIN((($H$2-$H159)+AC:AC)^2+(($I$2-$I159)+AD:AD)^2)*X$10+1000*X$18,"")</f>
        <v/>
      </c>
      <c r="AF159" t="str" cm="1">
        <f t="array" ref="AF159">IF($F159="薙玉",MIN(($G159-AG:AG)^2+($H159-AH:AH)^2+($I159-AI:AI)^2)*AE$8+MIN((($H$2-$H159)+AJ:AJ)^2+(($I$2-$I159)+AK:AK)^2)*AE$10+1000*AE$18,"")</f>
        <v/>
      </c>
      <c r="AM159" t="str" cm="1">
        <f t="array" ref="AM159">IF($F159="壁玉",MIN(($G159-AN:AN)^2+($H159-AO:AO)^2+($I159-AP:AP)^2)*AL$8+MIN((($H$2-$H159)+AQ:AQ)^2+(($I$2-$I159)+AR:AR)^2)*AL$10+1000*AL$18,"")</f>
        <v/>
      </c>
      <c r="AT159" t="str" cm="1">
        <f t="array" ref="AT159">IF($F159="弩玉",MIN(($G159-AU:AU)^2+($H159-AV:AV)^2+($I159-AW:AW)^2)*AS$8+MIN((($H$2-$H159)+AX:AX)^2+(($I$2-$I159)+AY:AY)^2)*AS$10+1000*AS$18,"")</f>
        <v/>
      </c>
      <c r="BA159" t="str" cm="1">
        <f t="array" ref="BA159">IF($F159="ジェット",MIN(($G159-BB:BB)^2+($H159-BC:BC)^2+($I159-BD:BD)^2)*AZ$8+MIN((($H$2-$H159)+BE:BE)^2+(($I$2-$I159)+BF:BF)^2)*AZ$10+1000*AZ$18,"")</f>
        <v/>
      </c>
      <c r="BH159" t="str" cm="1">
        <f t="array" ref="BH159">IF($F159="導玉",MIN(($G159-BI:BI)^2+($H159-BJ:BJ)^2+($I159-BK:BK)^2)*BG$8+MIN((($H$2-$H159)+BL:BL)^2+(($I$2-$I159)+BM:BM)^2)*BG$10+1000*BG$18,"")</f>
        <v/>
      </c>
      <c r="BO159" t="str" cm="1">
        <f t="array" ref="BO159">IF($F159="木壁",MIN(($G159-BP:BP)^2+($H159-BQ:BQ)^2+($I159-BR:BR)^2)*BN$8+MIN((($H$2-$H159)+BS:BS)^2+(($I$2-$I159)+BT:BT)^2)*BN$10+1000*BN$18,"")</f>
        <v/>
      </c>
      <c r="BV159" t="str" cm="1">
        <f t="array" ref="BV159">IF($F159="遠壁",MIN(($G159-BW:BW)^2+($H159-BX:BX)^2+($I159-BY:BY)^2)*BU$8+MIN((($H$2-$H159)+BZ:BZ)^2+(($I$2-$I159)+CA:CA)^2)*BU$10+1000*BU$18,"")</f>
        <v/>
      </c>
      <c r="CC159" t="str" cm="1">
        <f t="array" ref="CC159">IF($F159="魔玉",MIN(($G159-CD:CD)^2+($H159-CE:CE)^2+($I159-CF:CF)^2)*CB$8+MIN((($H$2-$H159)+CG:CG)^2+(($I$2-$I159)+CH:CH)^2)*CB$10+1000*CB$18,"")</f>
        <v/>
      </c>
      <c r="CJ159" t="str" cm="1">
        <f t="array" ref="CJ159">IF($F159="核玉",MIN(($G159-CK:CK)^2+($H159-CL:CL)^2+($I159-CM:CM)^2)*CI$8+MIN((($H$2-$H159)+CN:CN)^2+(($I$2-$I159)+CO:CO)^2)*CI$10+1000*CI$18,"")</f>
        <v/>
      </c>
      <c r="CQ159" t="str" cm="1">
        <f t="array" ref="CQ159">IF($F159="癒玉",MIN(($G159-CR:CR)^2+($H159-CS:CS)^2+($I159-CT:CT)^2)*CP$8+MIN((($H$2-$H159)+CU:CU)^2+(($I$2-$I159)+CV:CV)^2)*CP$10+1000*CP$18,"")</f>
        <v/>
      </c>
      <c r="CX159" t="str" cm="1">
        <f t="array" ref="CX159">IF($F159="盾玉",MIN(($G159-CY:CY)^2+($H159-CZ:CZ)^2+($I159-DA:DA)^2)*CW$8+MIN((($H$2-$H159)+DB:DB)^2+(($I$2-$I159)+DC:DC)^2)*CW$10+1000*CW$18,"")</f>
        <v/>
      </c>
      <c r="DE159" t="str" cm="1">
        <f t="array" ref="DE159">IF($F159="射玉",MIN(($G159-DF:DF)^2+($H159-DG:DG)^2+($I159-DH:DH)^2)*DD$8+MIN((($H$2-$H159)+DI:DI)^2+(($I$2-$I159)+DJ:DJ)^2)*DD$10+1000*DD$18,"")</f>
        <v/>
      </c>
      <c r="DL159" t="str" cm="1">
        <f t="array" ref="DL159">IF($F159="近壁",MIN(($G159-DM:DM)^2+($H159-DN:DN)^2+($I159-DO:DO)^2)*DK$8+MIN((($H$2-$H159)+DP:DP)^2+(($I$2-$I159)+DQ:DQ)^2)*DK$10+1000*DK$18,"")</f>
        <v/>
      </c>
      <c r="DS159" t="str" cm="1">
        <f t="array" ref="DS159">IF($F159="忍玉",MIN(($G159-DT:DT)^2+($H159-DU:DU)^2+($I159-DV:DV)^2)*DR$8+MIN((($H$2-$H159)+DW:DW)^2+(($I$2-$I159)+DX:DX)^2)*DR$10+1000*DR$18,"")</f>
        <v/>
      </c>
      <c r="DZ159" t="str" cm="1">
        <f t="array" ref="DZ159">IF($F159="界玉",MIN(($G159-EA:EA)^2+($H159-EB:EB)^2+($I159-EC:EC)^2)*DY$8+MIN((($H$2-$H159)+ED:ED)^2+(($I$2-$I159)+EE:EE)^2)*DY$10+1000*DY$18,"")</f>
        <v/>
      </c>
      <c r="EG159" t="str" cm="1">
        <f t="array" ref="EG159">IF($F159="戦玉",MIN(($G159-EH:EH)^2+($H159-EI:EI)^2+($I159-EJ:EJ)^2)*EF$8+MIN((($H$2-$H159)+EK:EK)^2+(($I$2-$I159)+EL:EL)^2)*EF$10+1000*EF$18,"")</f>
        <v/>
      </c>
      <c r="EN159" t="str" cm="1">
        <f t="array" ref="EN159">IF($F159="弓玉",MIN(($G159-EO:EO)^2+($H159-EP:EP)^2+($I159-EQ:EQ)^2)*EM$8+MIN((($H$2-$H159)+ER:ER)^2+(($I$2-$I159)+ES:ES)^2)*EM$10+1000*EM$18,"")</f>
        <v/>
      </c>
      <c r="EU159" t="str" cm="1">
        <f t="array" ref="EU159">IF($F159="散玉",MIN(($G159-EV:EV)^2+($H159-EW:EW)^2+($I159-EX:EX)^2)*ET$8+MIN((($H$2-$H159)+EY:EY)^2+(($I$2-$I159)+EZ:EZ)^2)*ET$10+1000*ET$18,"")</f>
        <v/>
      </c>
      <c r="FB159" t="str" cm="1">
        <f t="array" ref="FB159">IF($F159="的玉",MIN(($G159-FC:FC)^2+($H159-FD:FD)^2+($I159-FE:FE)^2)*FA$8+MIN((($H$2-$H159)+FF:FF)^2+(($I$2-$I159)+FG:FG)^2)*FA$10+1000*FA$18,"")</f>
        <v/>
      </c>
      <c r="FI159" t="str" cm="1">
        <f t="array" ref="FI159">IF($F159="撃玉",MIN(($G159-FJ:FJ)^2+($H159-FK:FK)^2+($I159-FL:FL)^2)*FH$8+MIN((($H$2-$H159)+FM:FM)^2+(($I$2-$I159)+FN:FN)^2)*FH$10+1000*FH$18,"")</f>
        <v/>
      </c>
      <c r="FP159" t="str" cm="1">
        <f t="array" ref="FP159">IF($F159="槍玉",MIN(($G159-FQ:FQ)^2+($H159-FR:FR)^2+($I159-FS:FS)^2)*FO$8+MIN((($H$2-$H159)+FT:FT)^2+(($I$2-$I159)+FU:FU)^2)*FO$10+1000*FO$18,"")</f>
        <v/>
      </c>
      <c r="FW159" t="str" cm="1">
        <f t="array" ref="FW159">IF($F159="査玉",MIN(($G159-FX:FX)^2+($H159-FY:FY)^2+($I159-FZ:FZ)^2)*FV$8+MIN((($H$2-$H159)+GA:GA)^2+(($I$2-$I159)+GB:GB)^2)*FV$10+1000*FV$18,"")</f>
        <v/>
      </c>
      <c r="GD159" t="str" cm="1">
        <f t="array" ref="GD159">IF($F159="タゲ壁",MIN(($G159-GE:GE)^2+($H159-GF:GF)^2+($I159-GG:GG)^2)*GC$8+MIN((($H$2-$H159)+GH:GH)^2+(($I$2-$I159)+GI:GI)^2)*GC$10+1000*GC$18,"")</f>
        <v/>
      </c>
      <c r="GK159" t="str" cm="1">
        <f t="array" ref="GK159">IF($F159="迎玉",MIN(($G159-GL:GL)^2+($H159-GM:GM)^2+($I159-GN:GN)^2)*GJ$8+MIN((($H$2-$H159)+GO:GO)^2+(($I$2-$I159)+GP:GP)^2)*GJ$10+1000*GJ$18,"")</f>
        <v/>
      </c>
      <c r="GR159" t="str" cm="1">
        <f t="array" ref="GR159">IF($F159="紙壁",MIN(($G159-GS:GS)^2+($H159-GT:GT)^2+($I159-GU:GU)^2)*GQ$8+MIN((($H$2-$H159)+GV:GV)^2+(($I$2-$I159)+GW:GW)^2)*GQ$10+1000*GQ$18,"")</f>
        <v/>
      </c>
      <c r="GY159" t="str" cm="1">
        <f t="array" ref="GY159">IF($F159="聖玉",MIN(($G159-GZ:GZ)^2+($H159-HA:HA)^2+($I159-HB:HB)^2)*GX$8+MIN((($H$2-$H159)+HC:HC)^2+(($I$2-$I159)+HD:HD)^2)*GX$10+1000*GX$18,"")</f>
        <v/>
      </c>
      <c r="HF159" t="str" cm="1">
        <f t="array" ref="HF159">IF($F159="ターボ",MIN(($G159-HG:HG)^2+($H159-HH:HH)^2+($I159-HI:HI)^2)*HE$8+MIN((($H$2-$H159)+HJ:HJ)^2+(($I$2-$I159)+HK:HK)^2)*HE$10+10000,"")</f>
        <v/>
      </c>
      <c r="HM159" t="str" cm="1">
        <f t="array" ref="HM159">IF($F159="采玉",MIN(($G159-HN:HN)^2+($H159-HO:HO)^2+($I159-HP:HP)^2)*HL$8+MIN((($H$2-$H159)+HQ:HQ)^2+(($I$2-$I159)+HR:HR)^2)*HL$10+1000*HL$18,"")</f>
        <v/>
      </c>
      <c r="HT159" t="str" cm="1">
        <f t="array" ref="HT159">IF($F159="繕玉",MIN(($G159-HU:HU)^2+($H159-HV:HV)^2+($I159-HW:HW)^2)*HS$8+MIN((($H$2-$H159)+HX:HX)^2+(($I$2-$I159)+HY:HY)^2)*HS$10+1000*HS$18,"")</f>
        <v/>
      </c>
      <c r="IA159" t="str" cm="1">
        <f t="array" ref="IA159">IF($F159="贄玉",MIN(($G159-IB:IB)^2+($H159-IC:IC)^2+($I159-ID:ID)^2)*HZ$8+MIN((($H$2-$H159)+IE:IE)^2+(($I$2-$I159)+IF:IF)^2)*HZ$10+1000*HZ$18,"")</f>
        <v/>
      </c>
      <c r="IH159" t="str" cm="1">
        <f t="array" ref="IH159">IF($F159="弾玉",MIN(($G159-II:II)^2+($H159-IJ:IJ)^2+($I159-IK:IK)^2)*IG$8+MIN((($H$2-$H159)+IL:IL)^2+(($I$2-$I159)+IM:IM)^2)*IG$10+1000*IG$18,"")</f>
        <v/>
      </c>
      <c r="IO159" t="str" cm="1">
        <f t="array" ref="IO159">IF($F159="石壁",MIN(($G159-IP:IP)^2+($H159-IQ:IQ)^2+($I159-IR:IR)^2)*IN$8+MIN((($H$2-$H159)+IS:IS)^2+(($I$2-$I159)+IT:IT)^2)*IN$10+1000*IN$18,"")</f>
        <v/>
      </c>
    </row>
    <row r="160" spans="6:249" x14ac:dyDescent="0.55000000000000004">
      <c r="F160" s="1" t="b" cm="1">
        <f t="array" ref="F160">INDEX(N:N,ROW()*6-11)</f>
        <v>0</v>
      </c>
      <c r="G160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60" s="1">
        <f>ROUND((RIGHT((SUM(INDEX($N:$N,ROW()*6-10):INDEX($N:$N,ROW()*6-6))-16020),6)-RIGHT((SUM(INDEX($N:$N,ROW()*6-10):INDEX($N:$N,ROW()*6-6))-16020),3))/1000,3)</f>
        <v>-16.04</v>
      </c>
      <c r="I160" s="1">
        <f>ROUND((RIGHT((SUM(INDEX($N:$N,ROW()*6-10):INDEX($N:$N,ROW()*6-6))-16020),3)),3)</f>
        <v>20</v>
      </c>
      <c r="K160">
        <v>160</v>
      </c>
      <c r="L160">
        <f t="shared" si="5"/>
        <v>2</v>
      </c>
      <c r="M160" t="str">
        <f t="shared" si="4"/>
        <v>x</v>
      </c>
      <c r="N160">
        <f>IF(EXACT(M160,$A$1)=TRUE,0,IF(EXACT(M160,$A$2)=TRUE,1,IF(EXACT(M160,$A$3)=TRUE,2,IF(EXACT(M160,$A$4)=TRUE,3,IF(EXACT(M160,$A$5)=TRUE,4,IF(EXACT(M160,$A$6)=TRUE,5,IF(EXACT(M160,$A$7)=TRUE,6,IF(EXACT(M160,$A$8)=TRUE,7,IF(EXACT(M160,$A$9)=TRUE,8,IF(EXACT(M160,$A$10)=TRUE,9,IF(EXACT(M160,$A$11)=TRUE,10,IF(EXACT(M160,$A$12)=TRUE,11,IF(EXACT(M160,$A$13)=TRUE,12,IF(EXACT(M160,$A$14)=TRUE,13,IF(EXACT(M160,$A$15)=TRUE,14,IF(EXACT(M160,$A$16)=TRUE,15,IF(EXACT(M160,$A$17)=TRUE,16,IF(EXACT(M160,$A$18)=TRUE,17,IF(EXACT(M160,$A$19)=TRUE,18,IF(EXACT(M160,$A$20)=TRUE,19,IF(EXACT(M160,$A$21)=TRUE,20,IF(EXACT(M160,$A$22)=TRUE,21,IF(EXACT(M160,$A$23)=TRUE,22,IF(EXACT(M160,$A$24)=TRUE,23,IF(EXACT(M160,$A$25)=TRUE,24,IF(EXACT(M160,$A$26)=TRUE,25,IF(EXACT(M160,$A$27)=TRUE,26,IF(EXACT(M160,$A$28)=TRUE,27,IF(EXACT(M160,$A$29)=TRUE,28,IF(EXACT(M160,$A$30)=TRUE,29,IF(EXACT(M160,$A$31)=TRUE,30,IF(EXACT(M160,$A$32)=TRUE,31,IF(EXACT(M160,$A$33)=TRUE,32,IF(EXACT(M160,$A$34)=TRUE,33,IF(EXACT(M160,$A$35)=TRUE,34,IF(EXACT(M160,$A$36)=TRUE,35,IF(EXACT(M160,$A$37)=TRUE,36,IF(EXACT(M160,$A$38)=TRUE,37,IF(EXACT(M160,$A$39)=TRUE,38,IF(EXACT(M160,$A$40)=TRUE,39,IF(EXACT(M160,$A$41)=TRUE,40,IF(EXACT(M160,$A$42)=TRUE,41,IF(EXACT(M160,$A$43)=TRUE,42,IF(EXACT(M160,$A$44)=TRUE,43,IF(EXACT(M160,$A$45)=TRUE,44,IF(EXACT(M160,$A$46)=TRUE,45,IF(EXACT(M160,$A$47)=TRUE,46,IF(EXACT(M160,$A$48)=TRUE,47,IF(EXACT(M160,$A$49)=TRUE,48,IF(EXACT(M160,$A$50)=TRUE,49,IF(EXACT(M160,$A$51)=TRUE,50,IF(EXACT(M160,$A$52)=TRUE,51,IF(EXACT(M160,$A$53)=TRUE,52,IF(EXACT(M160,$A$54)=TRUE,53,IF(EXACT(M160,$A$55)=TRUE,54,IF(EXACT(M160,$A$56)=TRUE,55,IF(EXACT(M160,$A$57)=TRUE,56,IF(EXACT(M160,$A$58)=TRUE,57,IF(EXACT(M160,$A$59)=TRUE,58,IF(EXACT(M160,$A$60)=TRUE,59,IF(EXACT(M160,$A$61)=TRUE,60,IF(EXACT(M160,$A$62)=TRUE,61))))))))))))))))))))))))))))))))))))))))))))))))))))))))))))))*61^$L160</f>
        <v>122793</v>
      </c>
      <c r="Y160" t="str" cm="1">
        <f t="array" ref="Y160">IF($F160="砲玉",MIN(($G160-Z:Z)^2+($H160-AA:AA)^2+($I160-AB:AB)^2)*X$8+MIN((($H$2-$H160)+AC:AC)^2+(($I$2-$I160)+AD:AD)^2)*X$10+1000*X$18,"")</f>
        <v/>
      </c>
      <c r="AF160" t="str" cm="1">
        <f t="array" ref="AF160">IF($F160="薙玉",MIN(($G160-AG:AG)^2+($H160-AH:AH)^2+($I160-AI:AI)^2)*AE$8+MIN((($H$2-$H160)+AJ:AJ)^2+(($I$2-$I160)+AK:AK)^2)*AE$10+1000*AE$18,"")</f>
        <v/>
      </c>
      <c r="AM160" t="str" cm="1">
        <f t="array" ref="AM160">IF($F160="壁玉",MIN(($G160-AN:AN)^2+($H160-AO:AO)^2+($I160-AP:AP)^2)*AL$8+MIN((($H$2-$H160)+AQ:AQ)^2+(($I$2-$I160)+AR:AR)^2)*AL$10+1000*AL$18,"")</f>
        <v/>
      </c>
      <c r="AT160" t="str" cm="1">
        <f t="array" ref="AT160">IF($F160="弩玉",MIN(($G160-AU:AU)^2+($H160-AV:AV)^2+($I160-AW:AW)^2)*AS$8+MIN((($H$2-$H160)+AX:AX)^2+(($I$2-$I160)+AY:AY)^2)*AS$10+1000*AS$18,"")</f>
        <v/>
      </c>
      <c r="BA160" t="str" cm="1">
        <f t="array" ref="BA160">IF($F160="ジェット",MIN(($G160-BB:BB)^2+($H160-BC:BC)^2+($I160-BD:BD)^2)*AZ$8+MIN((($H$2-$H160)+BE:BE)^2+(($I$2-$I160)+BF:BF)^2)*AZ$10+1000*AZ$18,"")</f>
        <v/>
      </c>
      <c r="BH160" t="str" cm="1">
        <f t="array" ref="BH160">IF($F160="導玉",MIN(($G160-BI:BI)^2+($H160-BJ:BJ)^2+($I160-BK:BK)^2)*BG$8+MIN((($H$2-$H160)+BL:BL)^2+(($I$2-$I160)+BM:BM)^2)*BG$10+1000*BG$18,"")</f>
        <v/>
      </c>
      <c r="BO160" t="str" cm="1">
        <f t="array" ref="BO160">IF($F160="木壁",MIN(($G160-BP:BP)^2+($H160-BQ:BQ)^2+($I160-BR:BR)^2)*BN$8+MIN((($H$2-$H160)+BS:BS)^2+(($I$2-$I160)+BT:BT)^2)*BN$10+1000*BN$18,"")</f>
        <v/>
      </c>
      <c r="BV160" t="str" cm="1">
        <f t="array" ref="BV160">IF($F160="遠壁",MIN(($G160-BW:BW)^2+($H160-BX:BX)^2+($I160-BY:BY)^2)*BU$8+MIN((($H$2-$H160)+BZ:BZ)^2+(($I$2-$I160)+CA:CA)^2)*BU$10+1000*BU$18,"")</f>
        <v/>
      </c>
      <c r="CC160" t="str" cm="1">
        <f t="array" ref="CC160">IF($F160="魔玉",MIN(($G160-CD:CD)^2+($H160-CE:CE)^2+($I160-CF:CF)^2)*CB$8+MIN((($H$2-$H160)+CG:CG)^2+(($I$2-$I160)+CH:CH)^2)*CB$10+1000*CB$18,"")</f>
        <v/>
      </c>
      <c r="CJ160" t="str" cm="1">
        <f t="array" ref="CJ160">IF($F160="核玉",MIN(($G160-CK:CK)^2+($H160-CL:CL)^2+($I160-CM:CM)^2)*CI$8+MIN((($H$2-$H160)+CN:CN)^2+(($I$2-$I160)+CO:CO)^2)*CI$10+1000*CI$18,"")</f>
        <v/>
      </c>
      <c r="CQ160" t="str" cm="1">
        <f t="array" ref="CQ160">IF($F160="癒玉",MIN(($G160-CR:CR)^2+($H160-CS:CS)^2+($I160-CT:CT)^2)*CP$8+MIN((($H$2-$H160)+CU:CU)^2+(($I$2-$I160)+CV:CV)^2)*CP$10+1000*CP$18,"")</f>
        <v/>
      </c>
      <c r="CX160" t="str" cm="1">
        <f t="array" ref="CX160">IF($F160="盾玉",MIN(($G160-CY:CY)^2+($H160-CZ:CZ)^2+($I160-DA:DA)^2)*CW$8+MIN((($H$2-$H160)+DB:DB)^2+(($I$2-$I160)+DC:DC)^2)*CW$10+1000*CW$18,"")</f>
        <v/>
      </c>
      <c r="DE160" t="str" cm="1">
        <f t="array" ref="DE160">IF($F160="射玉",MIN(($G160-DF:DF)^2+($H160-DG:DG)^2+($I160-DH:DH)^2)*DD$8+MIN((($H$2-$H160)+DI:DI)^2+(($I$2-$I160)+DJ:DJ)^2)*DD$10+1000*DD$18,"")</f>
        <v/>
      </c>
      <c r="DL160" t="str" cm="1">
        <f t="array" ref="DL160">IF($F160="近壁",MIN(($G160-DM:DM)^2+($H160-DN:DN)^2+($I160-DO:DO)^2)*DK$8+MIN((($H$2-$H160)+DP:DP)^2+(($I$2-$I160)+DQ:DQ)^2)*DK$10+1000*DK$18,"")</f>
        <v/>
      </c>
      <c r="DS160" t="str" cm="1">
        <f t="array" ref="DS160">IF($F160="忍玉",MIN(($G160-DT:DT)^2+($H160-DU:DU)^2+($I160-DV:DV)^2)*DR$8+MIN((($H$2-$H160)+DW:DW)^2+(($I$2-$I160)+DX:DX)^2)*DR$10+1000*DR$18,"")</f>
        <v/>
      </c>
      <c r="DZ160" t="str" cm="1">
        <f t="array" ref="DZ160">IF($F160="界玉",MIN(($G160-EA:EA)^2+($H160-EB:EB)^2+($I160-EC:EC)^2)*DY$8+MIN((($H$2-$H160)+ED:ED)^2+(($I$2-$I160)+EE:EE)^2)*DY$10+1000*DY$18,"")</f>
        <v/>
      </c>
      <c r="EG160" t="str" cm="1">
        <f t="array" ref="EG160">IF($F160="戦玉",MIN(($G160-EH:EH)^2+($H160-EI:EI)^2+($I160-EJ:EJ)^2)*EF$8+MIN((($H$2-$H160)+EK:EK)^2+(($I$2-$I160)+EL:EL)^2)*EF$10+1000*EF$18,"")</f>
        <v/>
      </c>
      <c r="EN160" t="str" cm="1">
        <f t="array" ref="EN160">IF($F160="弓玉",MIN(($G160-EO:EO)^2+($H160-EP:EP)^2+($I160-EQ:EQ)^2)*EM$8+MIN((($H$2-$H160)+ER:ER)^2+(($I$2-$I160)+ES:ES)^2)*EM$10+1000*EM$18,"")</f>
        <v/>
      </c>
      <c r="EU160" t="str" cm="1">
        <f t="array" ref="EU160">IF($F160="散玉",MIN(($G160-EV:EV)^2+($H160-EW:EW)^2+($I160-EX:EX)^2)*ET$8+MIN((($H$2-$H160)+EY:EY)^2+(($I$2-$I160)+EZ:EZ)^2)*ET$10+1000*ET$18,"")</f>
        <v/>
      </c>
      <c r="FB160" t="str" cm="1">
        <f t="array" ref="FB160">IF($F160="的玉",MIN(($G160-FC:FC)^2+($H160-FD:FD)^2+($I160-FE:FE)^2)*FA$8+MIN((($H$2-$H160)+FF:FF)^2+(($I$2-$I160)+FG:FG)^2)*FA$10+1000*FA$18,"")</f>
        <v/>
      </c>
      <c r="FI160" t="str" cm="1">
        <f t="array" ref="FI160">IF($F160="撃玉",MIN(($G160-FJ:FJ)^2+($H160-FK:FK)^2+($I160-FL:FL)^2)*FH$8+MIN((($H$2-$H160)+FM:FM)^2+(($I$2-$I160)+FN:FN)^2)*FH$10+1000*FH$18,"")</f>
        <v/>
      </c>
      <c r="FP160" t="str" cm="1">
        <f t="array" ref="FP160">IF($F160="槍玉",MIN(($G160-FQ:FQ)^2+($H160-FR:FR)^2+($I160-FS:FS)^2)*FO$8+MIN((($H$2-$H160)+FT:FT)^2+(($I$2-$I160)+FU:FU)^2)*FO$10+1000*FO$18,"")</f>
        <v/>
      </c>
      <c r="FW160" t="str" cm="1">
        <f t="array" ref="FW160">IF($F160="査玉",MIN(($G160-FX:FX)^2+($H160-FY:FY)^2+($I160-FZ:FZ)^2)*FV$8+MIN((($H$2-$H160)+GA:GA)^2+(($I$2-$I160)+GB:GB)^2)*FV$10+1000*FV$18,"")</f>
        <v/>
      </c>
      <c r="GD160" t="str" cm="1">
        <f t="array" ref="GD160">IF($F160="タゲ壁",MIN(($G160-GE:GE)^2+($H160-GF:GF)^2+($I160-GG:GG)^2)*GC$8+MIN((($H$2-$H160)+GH:GH)^2+(($I$2-$I160)+GI:GI)^2)*GC$10+1000*GC$18,"")</f>
        <v/>
      </c>
      <c r="GK160" t="str" cm="1">
        <f t="array" ref="GK160">IF($F160="迎玉",MIN(($G160-GL:GL)^2+($H160-GM:GM)^2+($I160-GN:GN)^2)*GJ$8+MIN((($H$2-$H160)+GO:GO)^2+(($I$2-$I160)+GP:GP)^2)*GJ$10+1000*GJ$18,"")</f>
        <v/>
      </c>
      <c r="GR160" t="str" cm="1">
        <f t="array" ref="GR160">IF($F160="紙壁",MIN(($G160-GS:GS)^2+($H160-GT:GT)^2+($I160-GU:GU)^2)*GQ$8+MIN((($H$2-$H160)+GV:GV)^2+(($I$2-$I160)+GW:GW)^2)*GQ$10+1000*GQ$18,"")</f>
        <v/>
      </c>
      <c r="GY160" t="str" cm="1">
        <f t="array" ref="GY160">IF($F160="聖玉",MIN(($G160-GZ:GZ)^2+($H160-HA:HA)^2+($I160-HB:HB)^2)*GX$8+MIN((($H$2-$H160)+HC:HC)^2+(($I$2-$I160)+HD:HD)^2)*GX$10+1000*GX$18,"")</f>
        <v/>
      </c>
      <c r="HF160" t="str" cm="1">
        <f t="array" ref="HF160">IF($F160="ターボ",MIN(($G160-HG:HG)^2+($H160-HH:HH)^2+($I160-HI:HI)^2)*HE$8+MIN((($H$2-$H160)+HJ:HJ)^2+(($I$2-$I160)+HK:HK)^2)*HE$10+10000,"")</f>
        <v/>
      </c>
      <c r="HM160" t="str" cm="1">
        <f t="array" ref="HM160">IF($F160="采玉",MIN(($G160-HN:HN)^2+($H160-HO:HO)^2+($I160-HP:HP)^2)*HL$8+MIN((($H$2-$H160)+HQ:HQ)^2+(($I$2-$I160)+HR:HR)^2)*HL$10+1000*HL$18,"")</f>
        <v/>
      </c>
      <c r="HT160" t="str" cm="1">
        <f t="array" ref="HT160">IF($F160="繕玉",MIN(($G160-HU:HU)^2+($H160-HV:HV)^2+($I160-HW:HW)^2)*HS$8+MIN((($H$2-$H160)+HX:HX)^2+(($I$2-$I160)+HY:HY)^2)*HS$10+1000*HS$18,"")</f>
        <v/>
      </c>
      <c r="IA160" t="str" cm="1">
        <f t="array" ref="IA160">IF($F160="贄玉",MIN(($G160-IB:IB)^2+($H160-IC:IC)^2+($I160-ID:ID)^2)*HZ$8+MIN((($H$2-$H160)+IE:IE)^2+(($I$2-$I160)+IF:IF)^2)*HZ$10+1000*HZ$18,"")</f>
        <v/>
      </c>
      <c r="IH160" t="str" cm="1">
        <f t="array" ref="IH160">IF($F160="弾玉",MIN(($G160-II:II)^2+($H160-IJ:IJ)^2+($I160-IK:IK)^2)*IG$8+MIN((($H$2-$H160)+IL:IL)^2+(($I$2-$I160)+IM:IM)^2)*IG$10+1000*IG$18,"")</f>
        <v/>
      </c>
      <c r="IO160" t="str" cm="1">
        <f t="array" ref="IO160">IF($F160="石壁",MIN(($G160-IP:IP)^2+($H160-IQ:IQ)^2+($I160-IR:IR)^2)*IN$8+MIN((($H$2-$H160)+IS:IS)^2+(($I$2-$I160)+IT:IT)^2)*IN$10+1000*IN$18,"")</f>
        <v/>
      </c>
    </row>
    <row r="161" spans="6:249" x14ac:dyDescent="0.55000000000000004">
      <c r="F161" s="1" t="b" cm="1">
        <f t="array" ref="F161">INDEX(N:N,ROW()*6-11)</f>
        <v>0</v>
      </c>
      <c r="G161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61" s="1">
        <f>ROUND((RIGHT((SUM(INDEX($N:$N,ROW()*6-10):INDEX($N:$N,ROW()*6-6))-16020),6)-RIGHT((SUM(INDEX($N:$N,ROW()*6-10):INDEX($N:$N,ROW()*6-6))-16020),3))/1000,3)</f>
        <v>-16.04</v>
      </c>
      <c r="I161" s="1">
        <f>ROUND((RIGHT((SUM(INDEX($N:$N,ROW()*6-10):INDEX($N:$N,ROW()*6-6))-16020),3)),3)</f>
        <v>20</v>
      </c>
      <c r="K161">
        <v>161</v>
      </c>
      <c r="L161">
        <f t="shared" si="5"/>
        <v>1</v>
      </c>
      <c r="M161" t="str">
        <f t="shared" si="4"/>
        <v>p</v>
      </c>
      <c r="N161">
        <f>IF(EXACT(M161,$A$1)=TRUE,0,IF(EXACT(M161,$A$2)=TRUE,1,IF(EXACT(M161,$A$3)=TRUE,2,IF(EXACT(M161,$A$4)=TRUE,3,IF(EXACT(M161,$A$5)=TRUE,4,IF(EXACT(M161,$A$6)=TRUE,5,IF(EXACT(M161,$A$7)=TRUE,6,IF(EXACT(M161,$A$8)=TRUE,7,IF(EXACT(M161,$A$9)=TRUE,8,IF(EXACT(M161,$A$10)=TRUE,9,IF(EXACT(M161,$A$11)=TRUE,10,IF(EXACT(M161,$A$12)=TRUE,11,IF(EXACT(M161,$A$13)=TRUE,12,IF(EXACT(M161,$A$14)=TRUE,13,IF(EXACT(M161,$A$15)=TRUE,14,IF(EXACT(M161,$A$16)=TRUE,15,IF(EXACT(M161,$A$17)=TRUE,16,IF(EXACT(M161,$A$18)=TRUE,17,IF(EXACT(M161,$A$19)=TRUE,18,IF(EXACT(M161,$A$20)=TRUE,19,IF(EXACT(M161,$A$21)=TRUE,20,IF(EXACT(M161,$A$22)=TRUE,21,IF(EXACT(M161,$A$23)=TRUE,22,IF(EXACT(M161,$A$24)=TRUE,23,IF(EXACT(M161,$A$25)=TRUE,24,IF(EXACT(M161,$A$26)=TRUE,25,IF(EXACT(M161,$A$27)=TRUE,26,IF(EXACT(M161,$A$28)=TRUE,27,IF(EXACT(M161,$A$29)=TRUE,28,IF(EXACT(M161,$A$30)=TRUE,29,IF(EXACT(M161,$A$31)=TRUE,30,IF(EXACT(M161,$A$32)=TRUE,31,IF(EXACT(M161,$A$33)=TRUE,32,IF(EXACT(M161,$A$34)=TRUE,33,IF(EXACT(M161,$A$35)=TRUE,34,IF(EXACT(M161,$A$36)=TRUE,35,IF(EXACT(M161,$A$37)=TRUE,36,IF(EXACT(M161,$A$38)=TRUE,37,IF(EXACT(M161,$A$39)=TRUE,38,IF(EXACT(M161,$A$40)=TRUE,39,IF(EXACT(M161,$A$41)=TRUE,40,IF(EXACT(M161,$A$42)=TRUE,41,IF(EXACT(M161,$A$43)=TRUE,42,IF(EXACT(M161,$A$44)=TRUE,43,IF(EXACT(M161,$A$45)=TRUE,44,IF(EXACT(M161,$A$46)=TRUE,45,IF(EXACT(M161,$A$47)=TRUE,46,IF(EXACT(M161,$A$48)=TRUE,47,IF(EXACT(M161,$A$49)=TRUE,48,IF(EXACT(M161,$A$50)=TRUE,49,IF(EXACT(M161,$A$51)=TRUE,50,IF(EXACT(M161,$A$52)=TRUE,51,IF(EXACT(M161,$A$53)=TRUE,52,IF(EXACT(M161,$A$54)=TRUE,53,IF(EXACT(M161,$A$55)=TRUE,54,IF(EXACT(M161,$A$56)=TRUE,55,IF(EXACT(M161,$A$57)=TRUE,56,IF(EXACT(M161,$A$58)=TRUE,57,IF(EXACT(M161,$A$59)=TRUE,58,IF(EXACT(M161,$A$60)=TRUE,59,IF(EXACT(M161,$A$61)=TRUE,60,IF(EXACT(M161,$A$62)=TRUE,61))))))))))))))))))))))))))))))))))))))))))))))))))))))))))))))*61^$L161</f>
        <v>1525</v>
      </c>
      <c r="Y161" t="str" cm="1">
        <f t="array" ref="Y161">IF($F161="砲玉",MIN(($G161-Z:Z)^2+($H161-AA:AA)^2+($I161-AB:AB)^2)*X$8+MIN((($H$2-$H161)+AC:AC)^2+(($I$2-$I161)+AD:AD)^2)*X$10+1000*X$18,"")</f>
        <v/>
      </c>
      <c r="AF161" t="str" cm="1">
        <f t="array" ref="AF161">IF($F161="薙玉",MIN(($G161-AG:AG)^2+($H161-AH:AH)^2+($I161-AI:AI)^2)*AE$8+MIN((($H$2-$H161)+AJ:AJ)^2+(($I$2-$I161)+AK:AK)^2)*AE$10+1000*AE$18,"")</f>
        <v/>
      </c>
      <c r="AM161" t="str" cm="1">
        <f t="array" ref="AM161">IF($F161="壁玉",MIN(($G161-AN:AN)^2+($H161-AO:AO)^2+($I161-AP:AP)^2)*AL$8+MIN((($H$2-$H161)+AQ:AQ)^2+(($I$2-$I161)+AR:AR)^2)*AL$10+1000*AL$18,"")</f>
        <v/>
      </c>
      <c r="AT161" t="str" cm="1">
        <f t="array" ref="AT161">IF($F161="弩玉",MIN(($G161-AU:AU)^2+($H161-AV:AV)^2+($I161-AW:AW)^2)*AS$8+MIN((($H$2-$H161)+AX:AX)^2+(($I$2-$I161)+AY:AY)^2)*AS$10+1000*AS$18,"")</f>
        <v/>
      </c>
      <c r="BA161" t="str" cm="1">
        <f t="array" ref="BA161">IF($F161="ジェット",MIN(($G161-BB:BB)^2+($H161-BC:BC)^2+($I161-BD:BD)^2)*AZ$8+MIN((($H$2-$H161)+BE:BE)^2+(($I$2-$I161)+BF:BF)^2)*AZ$10+1000*AZ$18,"")</f>
        <v/>
      </c>
      <c r="BH161" t="str" cm="1">
        <f t="array" ref="BH161">IF($F161="導玉",MIN(($G161-BI:BI)^2+($H161-BJ:BJ)^2+($I161-BK:BK)^2)*BG$8+MIN((($H$2-$H161)+BL:BL)^2+(($I$2-$I161)+BM:BM)^2)*BG$10+1000*BG$18,"")</f>
        <v/>
      </c>
      <c r="BO161" t="str" cm="1">
        <f t="array" ref="BO161">IF($F161="木壁",MIN(($G161-BP:BP)^2+($H161-BQ:BQ)^2+($I161-BR:BR)^2)*BN$8+MIN((($H$2-$H161)+BS:BS)^2+(($I$2-$I161)+BT:BT)^2)*BN$10+1000*BN$18,"")</f>
        <v/>
      </c>
      <c r="BV161" t="str" cm="1">
        <f t="array" ref="BV161">IF($F161="遠壁",MIN(($G161-BW:BW)^2+($H161-BX:BX)^2+($I161-BY:BY)^2)*BU$8+MIN((($H$2-$H161)+BZ:BZ)^2+(($I$2-$I161)+CA:CA)^2)*BU$10+1000*BU$18,"")</f>
        <v/>
      </c>
      <c r="CC161" t="str" cm="1">
        <f t="array" ref="CC161">IF($F161="魔玉",MIN(($G161-CD:CD)^2+($H161-CE:CE)^2+($I161-CF:CF)^2)*CB$8+MIN((($H$2-$H161)+CG:CG)^2+(($I$2-$I161)+CH:CH)^2)*CB$10+1000*CB$18,"")</f>
        <v/>
      </c>
      <c r="CJ161" t="str" cm="1">
        <f t="array" ref="CJ161">IF($F161="核玉",MIN(($G161-CK:CK)^2+($H161-CL:CL)^2+($I161-CM:CM)^2)*CI$8+MIN((($H$2-$H161)+CN:CN)^2+(($I$2-$I161)+CO:CO)^2)*CI$10+1000*CI$18,"")</f>
        <v/>
      </c>
      <c r="CQ161" t="str" cm="1">
        <f t="array" ref="CQ161">IF($F161="癒玉",MIN(($G161-CR:CR)^2+($H161-CS:CS)^2+($I161-CT:CT)^2)*CP$8+MIN((($H$2-$H161)+CU:CU)^2+(($I$2-$I161)+CV:CV)^2)*CP$10+1000*CP$18,"")</f>
        <v/>
      </c>
      <c r="CX161" t="str" cm="1">
        <f t="array" ref="CX161">IF($F161="盾玉",MIN(($G161-CY:CY)^2+($H161-CZ:CZ)^2+($I161-DA:DA)^2)*CW$8+MIN((($H$2-$H161)+DB:DB)^2+(($I$2-$I161)+DC:DC)^2)*CW$10+1000*CW$18,"")</f>
        <v/>
      </c>
      <c r="DE161" t="str" cm="1">
        <f t="array" ref="DE161">IF($F161="射玉",MIN(($G161-DF:DF)^2+($H161-DG:DG)^2+($I161-DH:DH)^2)*DD$8+MIN((($H$2-$H161)+DI:DI)^2+(($I$2-$I161)+DJ:DJ)^2)*DD$10+1000*DD$18,"")</f>
        <v/>
      </c>
      <c r="DL161" t="str" cm="1">
        <f t="array" ref="DL161">IF($F161="近壁",MIN(($G161-DM:DM)^2+($H161-DN:DN)^2+($I161-DO:DO)^2)*DK$8+MIN((($H$2-$H161)+DP:DP)^2+(($I$2-$I161)+DQ:DQ)^2)*DK$10+1000*DK$18,"")</f>
        <v/>
      </c>
      <c r="DS161" t="str" cm="1">
        <f t="array" ref="DS161">IF($F161="忍玉",MIN(($G161-DT:DT)^2+($H161-DU:DU)^2+($I161-DV:DV)^2)*DR$8+MIN((($H$2-$H161)+DW:DW)^2+(($I$2-$I161)+DX:DX)^2)*DR$10+1000*DR$18,"")</f>
        <v/>
      </c>
      <c r="DZ161" t="str" cm="1">
        <f t="array" ref="DZ161">IF($F161="界玉",MIN(($G161-EA:EA)^2+($H161-EB:EB)^2+($I161-EC:EC)^2)*DY$8+MIN((($H$2-$H161)+ED:ED)^2+(($I$2-$I161)+EE:EE)^2)*DY$10+1000*DY$18,"")</f>
        <v/>
      </c>
      <c r="EG161" t="str" cm="1">
        <f t="array" ref="EG161">IF($F161="戦玉",MIN(($G161-EH:EH)^2+($H161-EI:EI)^2+($I161-EJ:EJ)^2)*EF$8+MIN((($H$2-$H161)+EK:EK)^2+(($I$2-$I161)+EL:EL)^2)*EF$10+1000*EF$18,"")</f>
        <v/>
      </c>
      <c r="EN161" t="str" cm="1">
        <f t="array" ref="EN161">IF($F161="弓玉",MIN(($G161-EO:EO)^2+($H161-EP:EP)^2+($I161-EQ:EQ)^2)*EM$8+MIN((($H$2-$H161)+ER:ER)^2+(($I$2-$I161)+ES:ES)^2)*EM$10+1000*EM$18,"")</f>
        <v/>
      </c>
      <c r="EU161" t="str" cm="1">
        <f t="array" ref="EU161">IF($F161="散玉",MIN(($G161-EV:EV)^2+($H161-EW:EW)^2+($I161-EX:EX)^2)*ET$8+MIN((($H$2-$H161)+EY:EY)^2+(($I$2-$I161)+EZ:EZ)^2)*ET$10+1000*ET$18,"")</f>
        <v/>
      </c>
      <c r="FB161" t="str" cm="1">
        <f t="array" ref="FB161">IF($F161="的玉",MIN(($G161-FC:FC)^2+($H161-FD:FD)^2+($I161-FE:FE)^2)*FA$8+MIN((($H$2-$H161)+FF:FF)^2+(($I$2-$I161)+FG:FG)^2)*FA$10+1000*FA$18,"")</f>
        <v/>
      </c>
      <c r="FI161" t="str" cm="1">
        <f t="array" ref="FI161">IF($F161="撃玉",MIN(($G161-FJ:FJ)^2+($H161-FK:FK)^2+($I161-FL:FL)^2)*FH$8+MIN((($H$2-$H161)+FM:FM)^2+(($I$2-$I161)+FN:FN)^2)*FH$10+1000*FH$18,"")</f>
        <v/>
      </c>
      <c r="FP161" t="str" cm="1">
        <f t="array" ref="FP161">IF($F161="槍玉",MIN(($G161-FQ:FQ)^2+($H161-FR:FR)^2+($I161-FS:FS)^2)*FO$8+MIN((($H$2-$H161)+FT:FT)^2+(($I$2-$I161)+FU:FU)^2)*FO$10+1000*FO$18,"")</f>
        <v/>
      </c>
      <c r="FW161" t="str" cm="1">
        <f t="array" ref="FW161">IF($F161="査玉",MIN(($G161-FX:FX)^2+($H161-FY:FY)^2+($I161-FZ:FZ)^2)*FV$8+MIN((($H$2-$H161)+GA:GA)^2+(($I$2-$I161)+GB:GB)^2)*FV$10+1000*FV$18,"")</f>
        <v/>
      </c>
      <c r="GD161" t="str" cm="1">
        <f t="array" ref="GD161">IF($F161="タゲ壁",MIN(($G161-GE:GE)^2+($H161-GF:GF)^2+($I161-GG:GG)^2)*GC$8+MIN((($H$2-$H161)+GH:GH)^2+(($I$2-$I161)+GI:GI)^2)*GC$10+1000*GC$18,"")</f>
        <v/>
      </c>
      <c r="GK161" t="str" cm="1">
        <f t="array" ref="GK161">IF($F161="迎玉",MIN(($G161-GL:GL)^2+($H161-GM:GM)^2+($I161-GN:GN)^2)*GJ$8+MIN((($H$2-$H161)+GO:GO)^2+(($I$2-$I161)+GP:GP)^2)*GJ$10+1000*GJ$18,"")</f>
        <v/>
      </c>
      <c r="GR161" t="str" cm="1">
        <f t="array" ref="GR161">IF($F161="紙壁",MIN(($G161-GS:GS)^2+($H161-GT:GT)^2+($I161-GU:GU)^2)*GQ$8+MIN((($H$2-$H161)+GV:GV)^2+(($I$2-$I161)+GW:GW)^2)*GQ$10+1000*GQ$18,"")</f>
        <v/>
      </c>
      <c r="GY161" t="str" cm="1">
        <f t="array" ref="GY161">IF($F161="聖玉",MIN(($G161-GZ:GZ)^2+($H161-HA:HA)^2+($I161-HB:HB)^2)*GX$8+MIN((($H$2-$H161)+HC:HC)^2+(($I$2-$I161)+HD:HD)^2)*GX$10+1000*GX$18,"")</f>
        <v/>
      </c>
      <c r="HF161" t="str" cm="1">
        <f t="array" ref="HF161">IF($F161="ターボ",MIN(($G161-HG:HG)^2+($H161-HH:HH)^2+($I161-HI:HI)^2)*HE$8+MIN((($H$2-$H161)+HJ:HJ)^2+(($I$2-$I161)+HK:HK)^2)*HE$10+10000,"")</f>
        <v/>
      </c>
      <c r="HM161" t="str" cm="1">
        <f t="array" ref="HM161">IF($F161="采玉",MIN(($G161-HN:HN)^2+($H161-HO:HO)^2+($I161-HP:HP)^2)*HL$8+MIN((($H$2-$H161)+HQ:HQ)^2+(($I$2-$I161)+HR:HR)^2)*HL$10+1000*HL$18,"")</f>
        <v/>
      </c>
      <c r="HT161" t="str" cm="1">
        <f t="array" ref="HT161">IF($F161="繕玉",MIN(($G161-HU:HU)^2+($H161-HV:HV)^2+($I161-HW:HW)^2)*HS$8+MIN((($H$2-$H161)+HX:HX)^2+(($I$2-$I161)+HY:HY)^2)*HS$10+1000*HS$18,"")</f>
        <v/>
      </c>
      <c r="IA161" t="str" cm="1">
        <f t="array" ref="IA161">IF($F161="贄玉",MIN(($G161-IB:IB)^2+($H161-IC:IC)^2+($I161-ID:ID)^2)*HZ$8+MIN((($H$2-$H161)+IE:IE)^2+(($I$2-$I161)+IF:IF)^2)*HZ$10+1000*HZ$18,"")</f>
        <v/>
      </c>
      <c r="IH161" t="str" cm="1">
        <f t="array" ref="IH161">IF($F161="弾玉",MIN(($G161-II:II)^2+($H161-IJ:IJ)^2+($I161-IK:IK)^2)*IG$8+MIN((($H$2-$H161)+IL:IL)^2+(($I$2-$I161)+IM:IM)^2)*IG$10+1000*IG$18,"")</f>
        <v/>
      </c>
      <c r="IO161" t="str" cm="1">
        <f t="array" ref="IO161">IF($F161="石壁",MIN(($G161-IP:IP)^2+($H161-IQ:IQ)^2+($I161-IR:IR)^2)*IN$8+MIN((($H$2-$H161)+IS:IS)^2+(($I$2-$I161)+IT:IT)^2)*IN$10+1000*IN$18,"")</f>
        <v/>
      </c>
    </row>
    <row r="162" spans="6:249" x14ac:dyDescent="0.55000000000000004">
      <c r="F162" s="1" t="b" cm="1">
        <f t="array" ref="F162">INDEX(N:N,ROW()*6-11)</f>
        <v>0</v>
      </c>
      <c r="G162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62" s="1">
        <f>ROUND((RIGHT((SUM(INDEX($N:$N,ROW()*6-10):INDEX($N:$N,ROW()*6-6))-16020),6)-RIGHT((SUM(INDEX($N:$N,ROW()*6-10):INDEX($N:$N,ROW()*6-6))-16020),3))/1000,3)</f>
        <v>-16.04</v>
      </c>
      <c r="I162" s="1">
        <f>ROUND((RIGHT((SUM(INDEX($N:$N,ROW()*6-10):INDEX($N:$N,ROW()*6-6))-16020),3)),3)</f>
        <v>20</v>
      </c>
      <c r="K162">
        <v>162</v>
      </c>
      <c r="L162">
        <f t="shared" si="5"/>
        <v>0</v>
      </c>
      <c r="M162" t="str">
        <f t="shared" si="4"/>
        <v>h</v>
      </c>
      <c r="N162">
        <f>IF(EXACT(M162,$A$1)=TRUE,0,IF(EXACT(M162,$A$2)=TRUE,1,IF(EXACT(M162,$A$3)=TRUE,2,IF(EXACT(M162,$A$4)=TRUE,3,IF(EXACT(M162,$A$5)=TRUE,4,IF(EXACT(M162,$A$6)=TRUE,5,IF(EXACT(M162,$A$7)=TRUE,6,IF(EXACT(M162,$A$8)=TRUE,7,IF(EXACT(M162,$A$9)=TRUE,8,IF(EXACT(M162,$A$10)=TRUE,9,IF(EXACT(M162,$A$11)=TRUE,10,IF(EXACT(M162,$A$12)=TRUE,11,IF(EXACT(M162,$A$13)=TRUE,12,IF(EXACT(M162,$A$14)=TRUE,13,IF(EXACT(M162,$A$15)=TRUE,14,IF(EXACT(M162,$A$16)=TRUE,15,IF(EXACT(M162,$A$17)=TRUE,16,IF(EXACT(M162,$A$18)=TRUE,17,IF(EXACT(M162,$A$19)=TRUE,18,IF(EXACT(M162,$A$20)=TRUE,19,IF(EXACT(M162,$A$21)=TRUE,20,IF(EXACT(M162,$A$22)=TRUE,21,IF(EXACT(M162,$A$23)=TRUE,22,IF(EXACT(M162,$A$24)=TRUE,23,IF(EXACT(M162,$A$25)=TRUE,24,IF(EXACT(M162,$A$26)=TRUE,25,IF(EXACT(M162,$A$27)=TRUE,26,IF(EXACT(M162,$A$28)=TRUE,27,IF(EXACT(M162,$A$29)=TRUE,28,IF(EXACT(M162,$A$30)=TRUE,29,IF(EXACT(M162,$A$31)=TRUE,30,IF(EXACT(M162,$A$32)=TRUE,31,IF(EXACT(M162,$A$33)=TRUE,32,IF(EXACT(M162,$A$34)=TRUE,33,IF(EXACT(M162,$A$35)=TRUE,34,IF(EXACT(M162,$A$36)=TRUE,35,IF(EXACT(M162,$A$37)=TRUE,36,IF(EXACT(M162,$A$38)=TRUE,37,IF(EXACT(M162,$A$39)=TRUE,38,IF(EXACT(M162,$A$40)=TRUE,39,IF(EXACT(M162,$A$41)=TRUE,40,IF(EXACT(M162,$A$42)=TRUE,41,IF(EXACT(M162,$A$43)=TRUE,42,IF(EXACT(M162,$A$44)=TRUE,43,IF(EXACT(M162,$A$45)=TRUE,44,IF(EXACT(M162,$A$46)=TRUE,45,IF(EXACT(M162,$A$47)=TRUE,46,IF(EXACT(M162,$A$48)=TRUE,47,IF(EXACT(M162,$A$49)=TRUE,48,IF(EXACT(M162,$A$50)=TRUE,49,IF(EXACT(M162,$A$51)=TRUE,50,IF(EXACT(M162,$A$52)=TRUE,51,IF(EXACT(M162,$A$53)=TRUE,52,IF(EXACT(M162,$A$54)=TRUE,53,IF(EXACT(M162,$A$55)=TRUE,54,IF(EXACT(M162,$A$56)=TRUE,55,IF(EXACT(M162,$A$57)=TRUE,56,IF(EXACT(M162,$A$58)=TRUE,57,IF(EXACT(M162,$A$59)=TRUE,58,IF(EXACT(M162,$A$60)=TRUE,59,IF(EXACT(M162,$A$61)=TRUE,60,IF(EXACT(M162,$A$62)=TRUE,61))))))))))))))))))))))))))))))))))))))))))))))))))))))))))))))*61^$L162</f>
        <v>17</v>
      </c>
      <c r="Y162" t="str" cm="1">
        <f t="array" ref="Y162">IF($F162="砲玉",MIN(($G162-Z:Z)^2+($H162-AA:AA)^2+($I162-AB:AB)^2)*X$8+MIN((($H$2-$H162)+AC:AC)^2+(($I$2-$I162)+AD:AD)^2)*X$10+1000*X$18,"")</f>
        <v/>
      </c>
      <c r="AF162" t="str" cm="1">
        <f t="array" ref="AF162">IF($F162="薙玉",MIN(($G162-AG:AG)^2+($H162-AH:AH)^2+($I162-AI:AI)^2)*AE$8+MIN((($H$2-$H162)+AJ:AJ)^2+(($I$2-$I162)+AK:AK)^2)*AE$10+1000*AE$18,"")</f>
        <v/>
      </c>
      <c r="AM162" t="str" cm="1">
        <f t="array" ref="AM162">IF($F162="壁玉",MIN(($G162-AN:AN)^2+($H162-AO:AO)^2+($I162-AP:AP)^2)*AL$8+MIN((($H$2-$H162)+AQ:AQ)^2+(($I$2-$I162)+AR:AR)^2)*AL$10+1000*AL$18,"")</f>
        <v/>
      </c>
      <c r="AT162" t="str" cm="1">
        <f t="array" ref="AT162">IF($F162="弩玉",MIN(($G162-AU:AU)^2+($H162-AV:AV)^2+($I162-AW:AW)^2)*AS$8+MIN((($H$2-$H162)+AX:AX)^2+(($I$2-$I162)+AY:AY)^2)*AS$10+1000*AS$18,"")</f>
        <v/>
      </c>
      <c r="BA162" t="str" cm="1">
        <f t="array" ref="BA162">IF($F162="ジェット",MIN(($G162-BB:BB)^2+($H162-BC:BC)^2+($I162-BD:BD)^2)*AZ$8+MIN((($H$2-$H162)+BE:BE)^2+(($I$2-$I162)+BF:BF)^2)*AZ$10+1000*AZ$18,"")</f>
        <v/>
      </c>
      <c r="BH162" t="str" cm="1">
        <f t="array" ref="BH162">IF($F162="導玉",MIN(($G162-BI:BI)^2+($H162-BJ:BJ)^2+($I162-BK:BK)^2)*BG$8+MIN((($H$2-$H162)+BL:BL)^2+(($I$2-$I162)+BM:BM)^2)*BG$10+1000*BG$18,"")</f>
        <v/>
      </c>
      <c r="BO162" t="str" cm="1">
        <f t="array" ref="BO162">IF($F162="木壁",MIN(($G162-BP:BP)^2+($H162-BQ:BQ)^2+($I162-BR:BR)^2)*BN$8+MIN((($H$2-$H162)+BS:BS)^2+(($I$2-$I162)+BT:BT)^2)*BN$10+1000*BN$18,"")</f>
        <v/>
      </c>
      <c r="BV162" t="str" cm="1">
        <f t="array" ref="BV162">IF($F162="遠壁",MIN(($G162-BW:BW)^2+($H162-BX:BX)^2+($I162-BY:BY)^2)*BU$8+MIN((($H$2-$H162)+BZ:BZ)^2+(($I$2-$I162)+CA:CA)^2)*BU$10+1000*BU$18,"")</f>
        <v/>
      </c>
      <c r="CC162" t="str" cm="1">
        <f t="array" ref="CC162">IF($F162="魔玉",MIN(($G162-CD:CD)^2+($H162-CE:CE)^2+($I162-CF:CF)^2)*CB$8+MIN((($H$2-$H162)+CG:CG)^2+(($I$2-$I162)+CH:CH)^2)*CB$10+1000*CB$18,"")</f>
        <v/>
      </c>
      <c r="CJ162" t="str" cm="1">
        <f t="array" ref="CJ162">IF($F162="核玉",MIN(($G162-CK:CK)^2+($H162-CL:CL)^2+($I162-CM:CM)^2)*CI$8+MIN((($H$2-$H162)+CN:CN)^2+(($I$2-$I162)+CO:CO)^2)*CI$10+1000*CI$18,"")</f>
        <v/>
      </c>
      <c r="CQ162" t="str" cm="1">
        <f t="array" ref="CQ162">IF($F162="癒玉",MIN(($G162-CR:CR)^2+($H162-CS:CS)^2+($I162-CT:CT)^2)*CP$8+MIN((($H$2-$H162)+CU:CU)^2+(($I$2-$I162)+CV:CV)^2)*CP$10+1000*CP$18,"")</f>
        <v/>
      </c>
      <c r="CX162" t="str" cm="1">
        <f t="array" ref="CX162">IF($F162="盾玉",MIN(($G162-CY:CY)^2+($H162-CZ:CZ)^2+($I162-DA:DA)^2)*CW$8+MIN((($H$2-$H162)+DB:DB)^2+(($I$2-$I162)+DC:DC)^2)*CW$10+1000*CW$18,"")</f>
        <v/>
      </c>
      <c r="DE162" t="str" cm="1">
        <f t="array" ref="DE162">IF($F162="射玉",MIN(($G162-DF:DF)^2+($H162-DG:DG)^2+($I162-DH:DH)^2)*DD$8+MIN((($H$2-$H162)+DI:DI)^2+(($I$2-$I162)+DJ:DJ)^2)*DD$10+1000*DD$18,"")</f>
        <v/>
      </c>
      <c r="DL162" t="str" cm="1">
        <f t="array" ref="DL162">IF($F162="近壁",MIN(($G162-DM:DM)^2+($H162-DN:DN)^2+($I162-DO:DO)^2)*DK$8+MIN((($H$2-$H162)+DP:DP)^2+(($I$2-$I162)+DQ:DQ)^2)*DK$10+1000*DK$18,"")</f>
        <v/>
      </c>
      <c r="DS162" t="str" cm="1">
        <f t="array" ref="DS162">IF($F162="忍玉",MIN(($G162-DT:DT)^2+($H162-DU:DU)^2+($I162-DV:DV)^2)*DR$8+MIN((($H$2-$H162)+DW:DW)^2+(($I$2-$I162)+DX:DX)^2)*DR$10+1000*DR$18,"")</f>
        <v/>
      </c>
      <c r="DZ162" t="str" cm="1">
        <f t="array" ref="DZ162">IF($F162="界玉",MIN(($G162-EA:EA)^2+($H162-EB:EB)^2+($I162-EC:EC)^2)*DY$8+MIN((($H$2-$H162)+ED:ED)^2+(($I$2-$I162)+EE:EE)^2)*DY$10+1000*DY$18,"")</f>
        <v/>
      </c>
      <c r="EG162" t="str" cm="1">
        <f t="array" ref="EG162">IF($F162="戦玉",MIN(($G162-EH:EH)^2+($H162-EI:EI)^2+($I162-EJ:EJ)^2)*EF$8+MIN((($H$2-$H162)+EK:EK)^2+(($I$2-$I162)+EL:EL)^2)*EF$10+1000*EF$18,"")</f>
        <v/>
      </c>
      <c r="EN162" t="str" cm="1">
        <f t="array" ref="EN162">IF($F162="弓玉",MIN(($G162-EO:EO)^2+($H162-EP:EP)^2+($I162-EQ:EQ)^2)*EM$8+MIN((($H$2-$H162)+ER:ER)^2+(($I$2-$I162)+ES:ES)^2)*EM$10+1000*EM$18,"")</f>
        <v/>
      </c>
      <c r="EU162" t="str" cm="1">
        <f t="array" ref="EU162">IF($F162="散玉",MIN(($G162-EV:EV)^2+($H162-EW:EW)^2+($I162-EX:EX)^2)*ET$8+MIN((($H$2-$H162)+EY:EY)^2+(($I$2-$I162)+EZ:EZ)^2)*ET$10+1000*ET$18,"")</f>
        <v/>
      </c>
      <c r="FB162" t="str" cm="1">
        <f t="array" ref="FB162">IF($F162="的玉",MIN(($G162-FC:FC)^2+($H162-FD:FD)^2+($I162-FE:FE)^2)*FA$8+MIN((($H$2-$H162)+FF:FF)^2+(($I$2-$I162)+FG:FG)^2)*FA$10+1000*FA$18,"")</f>
        <v/>
      </c>
      <c r="FI162" t="str" cm="1">
        <f t="array" ref="FI162">IF($F162="撃玉",MIN(($G162-FJ:FJ)^2+($H162-FK:FK)^2+($I162-FL:FL)^2)*FH$8+MIN((($H$2-$H162)+FM:FM)^2+(($I$2-$I162)+FN:FN)^2)*FH$10+1000*FH$18,"")</f>
        <v/>
      </c>
      <c r="FP162" t="str" cm="1">
        <f t="array" ref="FP162">IF($F162="槍玉",MIN(($G162-FQ:FQ)^2+($H162-FR:FR)^2+($I162-FS:FS)^2)*FO$8+MIN((($H$2-$H162)+FT:FT)^2+(($I$2-$I162)+FU:FU)^2)*FO$10+1000*FO$18,"")</f>
        <v/>
      </c>
      <c r="FW162" t="str" cm="1">
        <f t="array" ref="FW162">IF($F162="査玉",MIN(($G162-FX:FX)^2+($H162-FY:FY)^2+($I162-FZ:FZ)^2)*FV$8+MIN((($H$2-$H162)+GA:GA)^2+(($I$2-$I162)+GB:GB)^2)*FV$10+1000*FV$18,"")</f>
        <v/>
      </c>
      <c r="GD162" t="str" cm="1">
        <f t="array" ref="GD162">IF($F162="タゲ壁",MIN(($G162-GE:GE)^2+($H162-GF:GF)^2+($I162-GG:GG)^2)*GC$8+MIN((($H$2-$H162)+GH:GH)^2+(($I$2-$I162)+GI:GI)^2)*GC$10+1000*GC$18,"")</f>
        <v/>
      </c>
      <c r="GK162" t="str" cm="1">
        <f t="array" ref="GK162">IF($F162="迎玉",MIN(($G162-GL:GL)^2+($H162-GM:GM)^2+($I162-GN:GN)^2)*GJ$8+MIN((($H$2-$H162)+GO:GO)^2+(($I$2-$I162)+GP:GP)^2)*GJ$10+1000*GJ$18,"")</f>
        <v/>
      </c>
      <c r="GR162" t="str" cm="1">
        <f t="array" ref="GR162">IF($F162="紙壁",MIN(($G162-GS:GS)^2+($H162-GT:GT)^2+($I162-GU:GU)^2)*GQ$8+MIN((($H$2-$H162)+GV:GV)^2+(($I$2-$I162)+GW:GW)^2)*GQ$10+1000*GQ$18,"")</f>
        <v/>
      </c>
      <c r="GY162" t="str" cm="1">
        <f t="array" ref="GY162">IF($F162="聖玉",MIN(($G162-GZ:GZ)^2+($H162-HA:HA)^2+($I162-HB:HB)^2)*GX$8+MIN((($H$2-$H162)+HC:HC)^2+(($I$2-$I162)+HD:HD)^2)*GX$10+1000*GX$18,"")</f>
        <v/>
      </c>
      <c r="HF162" t="str" cm="1">
        <f t="array" ref="HF162">IF($F162="ターボ",MIN(($G162-HG:HG)^2+($H162-HH:HH)^2+($I162-HI:HI)^2)*HE$8+MIN((($H$2-$H162)+HJ:HJ)^2+(($I$2-$I162)+HK:HK)^2)*HE$10+10000,"")</f>
        <v/>
      </c>
      <c r="HM162" t="str" cm="1">
        <f t="array" ref="HM162">IF($F162="采玉",MIN(($G162-HN:HN)^2+($H162-HO:HO)^2+($I162-HP:HP)^2)*HL$8+MIN((($H$2-$H162)+HQ:HQ)^2+(($I$2-$I162)+HR:HR)^2)*HL$10+1000*HL$18,"")</f>
        <v/>
      </c>
      <c r="HT162" t="str" cm="1">
        <f t="array" ref="HT162">IF($F162="繕玉",MIN(($G162-HU:HU)^2+($H162-HV:HV)^2+($I162-HW:HW)^2)*HS$8+MIN((($H$2-$H162)+HX:HX)^2+(($I$2-$I162)+HY:HY)^2)*HS$10+1000*HS$18,"")</f>
        <v/>
      </c>
      <c r="IA162" t="str" cm="1">
        <f t="array" ref="IA162">IF($F162="贄玉",MIN(($G162-IB:IB)^2+($H162-IC:IC)^2+($I162-ID:ID)^2)*HZ$8+MIN((($H$2-$H162)+IE:IE)^2+(($I$2-$I162)+IF:IF)^2)*HZ$10+1000*HZ$18,"")</f>
        <v/>
      </c>
      <c r="IH162" t="str" cm="1">
        <f t="array" ref="IH162">IF($F162="弾玉",MIN(($G162-II:II)^2+($H162-IJ:IJ)^2+($I162-IK:IK)^2)*IG$8+MIN((($H$2-$H162)+IL:IL)^2+(($I$2-$I162)+IM:IM)^2)*IG$10+1000*IG$18,"")</f>
        <v/>
      </c>
      <c r="IO162" t="str" cm="1">
        <f t="array" ref="IO162">IF($F162="石壁",MIN(($G162-IP:IP)^2+($H162-IQ:IQ)^2+($I162-IR:IR)^2)*IN$8+MIN((($H$2-$H162)+IS:IS)^2+(($I$2-$I162)+IT:IT)^2)*IN$10+1000*IN$18,"")</f>
        <v/>
      </c>
    </row>
    <row r="163" spans="6:249" x14ac:dyDescent="0.55000000000000004">
      <c r="F163" s="1" t="b" cm="1">
        <f t="array" ref="F163">INDEX(N:N,ROW()*6-11)</f>
        <v>0</v>
      </c>
      <c r="G163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63" s="1">
        <f>ROUND((RIGHT((SUM(INDEX($N:$N,ROW()*6-10):INDEX($N:$N,ROW()*6-6))-16020),6)-RIGHT((SUM(INDEX($N:$N,ROW()*6-10):INDEX($N:$N,ROW()*6-6))-16020),3))/1000,3)</f>
        <v>-16.04</v>
      </c>
      <c r="I163" s="1">
        <f>ROUND((RIGHT((SUM(INDEX($N:$N,ROW()*6-10):INDEX($N:$N,ROW()*6-6))-16020),3)),3)</f>
        <v>20</v>
      </c>
      <c r="K163">
        <v>163</v>
      </c>
      <c r="L163">
        <f t="shared" si="5"/>
        <v>5</v>
      </c>
      <c r="M163" t="str">
        <f t="shared" si="4"/>
        <v>a</v>
      </c>
      <c r="N163" t="str">
        <f>IF(EXACT(M163,$A$1)=TRUE,"コア",IF(EXACT(M163,$A$2)=TRUE,"弓玉",IF(EXACT(M163,$A$3)=TRUE,"銃玉",IF(EXACT(M163,$A$4)=TRUE,"剣玉",IF(EXACT(M163,$A$5)=TRUE,"盾玉",IF(EXACT(M163,$A$6)=TRUE,"爆玉",IF(EXACT(M163,$A$7)=TRUE,"魔玉",IF(EXACT(M163,$A$8)=TRUE,"弩玉",IF(EXACT(M163,$A$9)=TRUE,"槍玉",IF(EXACT(M163,$A$10)=TRUE,"砲玉",IF(EXACT(M163,$A$11)=TRUE,"薙玉",IF(EXACT(M163,$A$12)=TRUE,"跳玉",IF(EXACT(M163,$A$13)=TRUE,"裂玉",IF(EXACT(M163,$A$14)=TRUE,"散玉",IF(EXACT(M163,$A$15)=TRUE,"狙玉",IF(EXACT(M163,$A$16)=TRUE,"浮玉",IF(EXACT(M163,$A$17)=TRUE,"導玉",IF(EXACT(M163,$A$18)=TRUE,"繕玉",IF(EXACT(M163,$A$19)=TRUE,"癒玉",IF(EXACT(M163,$A$20)=TRUE,"壁玉",IF(EXACT(M163,$A$21)=TRUE,"飛玉",IF(EXACT(M163,$A$22)=TRUE,"戦玉",IF(EXACT(M163,$A$23)=TRUE,"機玉",IF(EXACT(M163,$A$24)=TRUE,"変玉",IF(EXACT(M163,$A$25)=TRUE,"界玉",IF(EXACT(M163,$A$26)=TRUE,"木壁",IF(EXACT(M163,$A$27)=TRUE,"石壁",IF(EXACT(M163,$A$28)=TRUE,"紙壁",IF(EXACT(M163,$A$29)=TRUE,"鉄壁",IF(EXACT(M163,$A$30)=TRUE,"ジェット",IF(EXACT(M163,$A$31)=TRUE,"ターボ",IF(EXACT(M163,$A$32)=TRUE,"骨玉",IF(EXACT(M163,$A$33)=TRUE,"撃玉",IF(EXACT(M163,$A$34)=TRUE,"弾玉",IF(EXACT(M163,$A$35)=TRUE,"聖玉",IF(EXACT(M163,$A$36)=TRUE,"忍玉",IF(EXACT(M163,$A$37)=TRUE,"障玉",IF(EXACT(M163,$A$38)=TRUE,"花玉",IF(EXACT(M163,$A$39)=TRUE,"反玉",IF(EXACT(M163,$A$40)=TRUE,"押玉",IF(EXACT(M163,$A$41)=TRUE,"迎玉",IF(EXACT(M163,$A$42)=TRUE,"贄玉",IF(EXACT(M163,$A$43)=TRUE,"的玉",IF(EXACT(M163,$A$44)=TRUE,"墜玉",IF(EXACT(M163,$A$45)=TRUE,"箱玉",IF(EXACT(M163,$A$46)=TRUE,"闇玉",IF(EXACT(M163,$A$47)=TRUE,"旋玉",IF(EXACT(M163,$A$48)=TRUE,"采玉",IF(EXACT(M163,$A$49)=TRUE,"騎玉",IF(EXACT(M163,$A$50)=TRUE,"核玉",IF(EXACT(M163,$A$51)=TRUE,"射玉",IF(EXACT(M163,$A$52)=TRUE,"星玉",IF(EXACT(M163,$A$53)=TRUE,"梱玉",IF(EXACT(M163,$A$54)=TRUE,"貫玉",IF(EXACT(M163,$A$55)=TRUE,"査玉",IF(EXACT(M163,$A$56)=TRUE,"近壁",IF(EXACT(M163,$A$57)=TRUE,"遠壁",IF(EXACT(M163,$A$58)=TRUE,"広壁",IF(EXACT(M163,$A$59)=TRUE,"狭壁",IF(EXACT(M163,$A$60)=TRUE,"タゲ壁",IF(EXACT(M163,$A$61)=TRUE,"エレ壁")))))))))))))))))))))))))))))))))))))))))))))))))))))))))))))</f>
        <v>薙玉</v>
      </c>
      <c r="Y163" t="str" cm="1">
        <f t="array" ref="Y163">IF($F163="砲玉",MIN(($G163-Z:Z)^2+($H163-AA:AA)^2+($I163-AB:AB)^2)*X$8+MIN((($H$2-$H163)+AC:AC)^2+(($I$2-$I163)+AD:AD)^2)*X$10+1000*X$18,"")</f>
        <v/>
      </c>
      <c r="AF163" t="str" cm="1">
        <f t="array" ref="AF163">IF($F163="薙玉",MIN(($G163-AG:AG)^2+($H163-AH:AH)^2+($I163-AI:AI)^2)*AE$8+MIN((($H$2-$H163)+AJ:AJ)^2+(($I$2-$I163)+AK:AK)^2)*AE$10+1000*AE$18,"")</f>
        <v/>
      </c>
      <c r="AM163" t="str" cm="1">
        <f t="array" ref="AM163">IF($F163="壁玉",MIN(($G163-AN:AN)^2+($H163-AO:AO)^2+($I163-AP:AP)^2)*AL$8+MIN((($H$2-$H163)+AQ:AQ)^2+(($I$2-$I163)+AR:AR)^2)*AL$10+1000*AL$18,"")</f>
        <v/>
      </c>
      <c r="AT163" t="str" cm="1">
        <f t="array" ref="AT163">IF($F163="弩玉",MIN(($G163-AU:AU)^2+($H163-AV:AV)^2+($I163-AW:AW)^2)*AS$8+MIN((($H$2-$H163)+AX:AX)^2+(($I$2-$I163)+AY:AY)^2)*AS$10+1000*AS$18,"")</f>
        <v/>
      </c>
      <c r="BA163" t="str" cm="1">
        <f t="array" ref="BA163">IF($F163="ジェット",MIN(($G163-BB:BB)^2+($H163-BC:BC)^2+($I163-BD:BD)^2)*AZ$8+MIN((($H$2-$H163)+BE:BE)^2+(($I$2-$I163)+BF:BF)^2)*AZ$10+1000*AZ$18,"")</f>
        <v/>
      </c>
      <c r="BH163" t="str" cm="1">
        <f t="array" ref="BH163">IF($F163="導玉",MIN(($G163-BI:BI)^2+($H163-BJ:BJ)^2+($I163-BK:BK)^2)*BG$8+MIN((($H$2-$H163)+BL:BL)^2+(($I$2-$I163)+BM:BM)^2)*BG$10+1000*BG$18,"")</f>
        <v/>
      </c>
      <c r="BO163" t="str" cm="1">
        <f t="array" ref="BO163">IF($F163="木壁",MIN(($G163-BP:BP)^2+($H163-BQ:BQ)^2+($I163-BR:BR)^2)*BN$8+MIN((($H$2-$H163)+BS:BS)^2+(($I$2-$I163)+BT:BT)^2)*BN$10+1000*BN$18,"")</f>
        <v/>
      </c>
      <c r="BV163" t="str" cm="1">
        <f t="array" ref="BV163">IF($F163="遠壁",MIN(($G163-BW:BW)^2+($H163-BX:BX)^2+($I163-BY:BY)^2)*BU$8+MIN((($H$2-$H163)+BZ:BZ)^2+(($I$2-$I163)+CA:CA)^2)*BU$10+1000*BU$18,"")</f>
        <v/>
      </c>
      <c r="CC163" t="str" cm="1">
        <f t="array" ref="CC163">IF($F163="魔玉",MIN(($G163-CD:CD)^2+($H163-CE:CE)^2+($I163-CF:CF)^2)*CB$8+MIN((($H$2-$H163)+CG:CG)^2+(($I$2-$I163)+CH:CH)^2)*CB$10+1000*CB$18,"")</f>
        <v/>
      </c>
      <c r="CJ163" t="str" cm="1">
        <f t="array" ref="CJ163">IF($F163="核玉",MIN(($G163-CK:CK)^2+($H163-CL:CL)^2+($I163-CM:CM)^2)*CI$8+MIN((($H$2-$H163)+CN:CN)^2+(($I$2-$I163)+CO:CO)^2)*CI$10+1000*CI$18,"")</f>
        <v/>
      </c>
      <c r="CQ163" t="str" cm="1">
        <f t="array" ref="CQ163">IF($F163="癒玉",MIN(($G163-CR:CR)^2+($H163-CS:CS)^2+($I163-CT:CT)^2)*CP$8+MIN((($H$2-$H163)+CU:CU)^2+(($I$2-$I163)+CV:CV)^2)*CP$10+1000*CP$18,"")</f>
        <v/>
      </c>
      <c r="CX163" t="str" cm="1">
        <f t="array" ref="CX163">IF($F163="盾玉",MIN(($G163-CY:CY)^2+($H163-CZ:CZ)^2+($I163-DA:DA)^2)*CW$8+MIN((($H$2-$H163)+DB:DB)^2+(($I$2-$I163)+DC:DC)^2)*CW$10+1000*CW$18,"")</f>
        <v/>
      </c>
      <c r="DE163" t="str" cm="1">
        <f t="array" ref="DE163">IF($F163="射玉",MIN(($G163-DF:DF)^2+($H163-DG:DG)^2+($I163-DH:DH)^2)*DD$8+MIN((($H$2-$H163)+DI:DI)^2+(($I$2-$I163)+DJ:DJ)^2)*DD$10+1000*DD$18,"")</f>
        <v/>
      </c>
      <c r="DL163" t="str" cm="1">
        <f t="array" ref="DL163">IF($F163="近壁",MIN(($G163-DM:DM)^2+($H163-DN:DN)^2+($I163-DO:DO)^2)*DK$8+MIN((($H$2-$H163)+DP:DP)^2+(($I$2-$I163)+DQ:DQ)^2)*DK$10+1000*DK$18,"")</f>
        <v/>
      </c>
      <c r="DS163" t="str" cm="1">
        <f t="array" ref="DS163">IF($F163="忍玉",MIN(($G163-DT:DT)^2+($H163-DU:DU)^2+($I163-DV:DV)^2)*DR$8+MIN((($H$2-$H163)+DW:DW)^2+(($I$2-$I163)+DX:DX)^2)*DR$10+1000*DR$18,"")</f>
        <v/>
      </c>
      <c r="DZ163" t="str" cm="1">
        <f t="array" ref="DZ163">IF($F163="界玉",MIN(($G163-EA:EA)^2+($H163-EB:EB)^2+($I163-EC:EC)^2)*DY$8+MIN((($H$2-$H163)+ED:ED)^2+(($I$2-$I163)+EE:EE)^2)*DY$10+1000*DY$18,"")</f>
        <v/>
      </c>
      <c r="EG163" t="str" cm="1">
        <f t="array" ref="EG163">IF($F163="戦玉",MIN(($G163-EH:EH)^2+($H163-EI:EI)^2+($I163-EJ:EJ)^2)*EF$8+MIN((($H$2-$H163)+EK:EK)^2+(($I$2-$I163)+EL:EL)^2)*EF$10+1000*EF$18,"")</f>
        <v/>
      </c>
      <c r="EN163" t="str" cm="1">
        <f t="array" ref="EN163">IF($F163="弓玉",MIN(($G163-EO:EO)^2+($H163-EP:EP)^2+($I163-EQ:EQ)^2)*EM$8+MIN((($H$2-$H163)+ER:ER)^2+(($I$2-$I163)+ES:ES)^2)*EM$10+1000*EM$18,"")</f>
        <v/>
      </c>
      <c r="EU163" t="str" cm="1">
        <f t="array" ref="EU163">IF($F163="散玉",MIN(($G163-EV:EV)^2+($H163-EW:EW)^2+($I163-EX:EX)^2)*ET$8+MIN((($H$2-$H163)+EY:EY)^2+(($I$2-$I163)+EZ:EZ)^2)*ET$10+1000*ET$18,"")</f>
        <v/>
      </c>
      <c r="FB163" t="str" cm="1">
        <f t="array" ref="FB163">IF($F163="的玉",MIN(($G163-FC:FC)^2+($H163-FD:FD)^2+($I163-FE:FE)^2)*FA$8+MIN((($H$2-$H163)+FF:FF)^2+(($I$2-$I163)+FG:FG)^2)*FA$10+1000*FA$18,"")</f>
        <v/>
      </c>
      <c r="FI163" t="str" cm="1">
        <f t="array" ref="FI163">IF($F163="撃玉",MIN(($G163-FJ:FJ)^2+($H163-FK:FK)^2+($I163-FL:FL)^2)*FH$8+MIN((($H$2-$H163)+FM:FM)^2+(($I$2-$I163)+FN:FN)^2)*FH$10+1000*FH$18,"")</f>
        <v/>
      </c>
      <c r="FP163" t="str" cm="1">
        <f t="array" ref="FP163">IF($F163="槍玉",MIN(($G163-FQ:FQ)^2+($H163-FR:FR)^2+($I163-FS:FS)^2)*FO$8+MIN((($H$2-$H163)+FT:FT)^2+(($I$2-$I163)+FU:FU)^2)*FO$10+1000*FO$18,"")</f>
        <v/>
      </c>
      <c r="FW163" t="str" cm="1">
        <f t="array" ref="FW163">IF($F163="査玉",MIN(($G163-FX:FX)^2+($H163-FY:FY)^2+($I163-FZ:FZ)^2)*FV$8+MIN((($H$2-$H163)+GA:GA)^2+(($I$2-$I163)+GB:GB)^2)*FV$10+1000*FV$18,"")</f>
        <v/>
      </c>
      <c r="GD163" t="str" cm="1">
        <f t="array" ref="GD163">IF($F163="タゲ壁",MIN(($G163-GE:GE)^2+($H163-GF:GF)^2+($I163-GG:GG)^2)*GC$8+MIN((($H$2-$H163)+GH:GH)^2+(($I$2-$I163)+GI:GI)^2)*GC$10+1000*GC$18,"")</f>
        <v/>
      </c>
      <c r="GK163" t="str" cm="1">
        <f t="array" ref="GK163">IF($F163="迎玉",MIN(($G163-GL:GL)^2+($H163-GM:GM)^2+($I163-GN:GN)^2)*GJ$8+MIN((($H$2-$H163)+GO:GO)^2+(($I$2-$I163)+GP:GP)^2)*GJ$10+1000*GJ$18,"")</f>
        <v/>
      </c>
      <c r="GR163" t="str" cm="1">
        <f t="array" ref="GR163">IF($F163="紙壁",MIN(($G163-GS:GS)^2+($H163-GT:GT)^2+($I163-GU:GU)^2)*GQ$8+MIN((($H$2-$H163)+GV:GV)^2+(($I$2-$I163)+GW:GW)^2)*GQ$10+1000*GQ$18,"")</f>
        <v/>
      </c>
      <c r="GY163" t="str" cm="1">
        <f t="array" ref="GY163">IF($F163="聖玉",MIN(($G163-GZ:GZ)^2+($H163-HA:HA)^2+($I163-HB:HB)^2)*GX$8+MIN((($H$2-$H163)+HC:HC)^2+(($I$2-$I163)+HD:HD)^2)*GX$10+1000*GX$18,"")</f>
        <v/>
      </c>
      <c r="HF163" t="str" cm="1">
        <f t="array" ref="HF163">IF($F163="ターボ",MIN(($G163-HG:HG)^2+($H163-HH:HH)^2+($I163-HI:HI)^2)*HE$8+MIN((($H$2-$H163)+HJ:HJ)^2+(($I$2-$I163)+HK:HK)^2)*HE$10+10000,"")</f>
        <v/>
      </c>
      <c r="HM163" t="str" cm="1">
        <f t="array" ref="HM163">IF($F163="采玉",MIN(($G163-HN:HN)^2+($H163-HO:HO)^2+($I163-HP:HP)^2)*HL$8+MIN((($H$2-$H163)+HQ:HQ)^2+(($I$2-$I163)+HR:HR)^2)*HL$10+1000*HL$18,"")</f>
        <v/>
      </c>
      <c r="HT163" t="str" cm="1">
        <f t="array" ref="HT163">IF($F163="繕玉",MIN(($G163-HU:HU)^2+($H163-HV:HV)^2+($I163-HW:HW)^2)*HS$8+MIN((($H$2-$H163)+HX:HX)^2+(($I$2-$I163)+HY:HY)^2)*HS$10+1000*HS$18,"")</f>
        <v/>
      </c>
      <c r="IA163" t="str" cm="1">
        <f t="array" ref="IA163">IF($F163="贄玉",MIN(($G163-IB:IB)^2+($H163-IC:IC)^2+($I163-ID:ID)^2)*HZ$8+MIN((($H$2-$H163)+IE:IE)^2+(($I$2-$I163)+IF:IF)^2)*HZ$10+1000*HZ$18,"")</f>
        <v/>
      </c>
      <c r="IH163" t="str" cm="1">
        <f t="array" ref="IH163">IF($F163="弾玉",MIN(($G163-II:II)^2+($H163-IJ:IJ)^2+($I163-IK:IK)^2)*IG$8+MIN((($H$2-$H163)+IL:IL)^2+(($I$2-$I163)+IM:IM)^2)*IG$10+1000*IG$18,"")</f>
        <v/>
      </c>
      <c r="IO163" t="str" cm="1">
        <f t="array" ref="IO163">IF($F163="石壁",MIN(($G163-IP:IP)^2+($H163-IQ:IQ)^2+($I163-IR:IR)^2)*IN$8+MIN((($H$2-$H163)+IS:IS)^2+(($I$2-$I163)+IT:IT)^2)*IN$10+1000*IN$18,"")</f>
        <v/>
      </c>
    </row>
    <row r="164" spans="6:249" x14ac:dyDescent="0.55000000000000004">
      <c r="F164" s="1" t="b" cm="1">
        <f t="array" ref="F164">INDEX(N:N,ROW()*6-11)</f>
        <v>0</v>
      </c>
      <c r="G164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64" s="1">
        <f>ROUND((RIGHT((SUM(INDEX($N:$N,ROW()*6-10):INDEX($N:$N,ROW()*6-6))-16020),6)-RIGHT((SUM(INDEX($N:$N,ROW()*6-10):INDEX($N:$N,ROW()*6-6))-16020),3))/1000,3)</f>
        <v>-16.04</v>
      </c>
      <c r="I164" s="1">
        <f>ROUND((RIGHT((SUM(INDEX($N:$N,ROW()*6-10):INDEX($N:$N,ROW()*6-6))-16020),3)),3)</f>
        <v>20</v>
      </c>
      <c r="K164">
        <v>164</v>
      </c>
      <c r="L164">
        <f t="shared" si="5"/>
        <v>4</v>
      </c>
      <c r="M164" t="str">
        <f t="shared" si="4"/>
        <v>6</v>
      </c>
      <c r="N164">
        <f>IF(EXACT(M164,$A$1)=TRUE,0,IF(EXACT(M164,$A$2)=TRUE,1,IF(EXACT(M164,$A$3)=TRUE,2,IF(EXACT(M164,$A$4)=TRUE,3,IF(EXACT(M164,$A$5)=TRUE,4,IF(EXACT(M164,$A$6)=TRUE,5,IF(EXACT(M164,$A$7)=TRUE,6,IF(EXACT(M164,$A$8)=TRUE,7,IF(EXACT(M164,$A$9)=TRUE,8,IF(EXACT(M164,$A$10)=TRUE,9,IF(EXACT(M164,$A$11)=TRUE,10,IF(EXACT(M164,$A$12)=TRUE,11,IF(EXACT(M164,$A$13)=TRUE,12,IF(EXACT(M164,$A$14)=TRUE,13,IF(EXACT(M164,$A$15)=TRUE,14,IF(EXACT(M164,$A$16)=TRUE,15,IF(EXACT(M164,$A$17)=TRUE,16,IF(EXACT(M164,$A$18)=TRUE,17,IF(EXACT(M164,$A$19)=TRUE,18,IF(EXACT(M164,$A$20)=TRUE,19,IF(EXACT(M164,$A$21)=TRUE,20,IF(EXACT(M164,$A$22)=TRUE,21,IF(EXACT(M164,$A$23)=TRUE,22,IF(EXACT(M164,$A$24)=TRUE,23,IF(EXACT(M164,$A$25)=TRUE,24,IF(EXACT(M164,$A$26)=TRUE,25,IF(EXACT(M164,$A$27)=TRUE,26,IF(EXACT(M164,$A$28)=TRUE,27,IF(EXACT(M164,$A$29)=TRUE,28,IF(EXACT(M164,$A$30)=TRUE,29,IF(EXACT(M164,$A$31)=TRUE,30,IF(EXACT(M164,$A$32)=TRUE,31,IF(EXACT(M164,$A$33)=TRUE,32,IF(EXACT(M164,$A$34)=TRUE,33,IF(EXACT(M164,$A$35)=TRUE,34,IF(EXACT(M164,$A$36)=TRUE,35,IF(EXACT(M164,$A$37)=TRUE,36,IF(EXACT(M164,$A$38)=TRUE,37,IF(EXACT(M164,$A$39)=TRUE,38,IF(EXACT(M164,$A$40)=TRUE,39,IF(EXACT(M164,$A$41)=TRUE,40,IF(EXACT(M164,$A$42)=TRUE,41,IF(EXACT(M164,$A$43)=TRUE,42,IF(EXACT(M164,$A$44)=TRUE,43,IF(EXACT(M164,$A$45)=TRUE,44,IF(EXACT(M164,$A$46)=TRUE,45,IF(EXACT(M164,$A$47)=TRUE,46,IF(EXACT(M164,$A$48)=TRUE,47,IF(EXACT(M164,$A$49)=TRUE,48,IF(EXACT(M164,$A$50)=TRUE,49,IF(EXACT(M164,$A$51)=TRUE,50,IF(EXACT(M164,$A$52)=TRUE,51,IF(EXACT(M164,$A$53)=TRUE,52,IF(EXACT(M164,$A$54)=TRUE,53,IF(EXACT(M164,$A$55)=TRUE,54,IF(EXACT(M164,$A$56)=TRUE,55,IF(EXACT(M164,$A$57)=TRUE,56,IF(EXACT(M164,$A$58)=TRUE,57,IF(EXACT(M164,$A$59)=TRUE,58,IF(EXACT(M164,$A$60)=TRUE,59,IF(EXACT(M164,$A$61)=TRUE,60,IF(EXACT(M164,$A$62)=TRUE,61))))))))))))))))))))))))))))))))))))))))))))))))))))))))))))))*61^$L164</f>
        <v>83075046</v>
      </c>
      <c r="Y164" t="str" cm="1">
        <f t="array" ref="Y164">IF($F164="砲玉",MIN(($G164-Z:Z)^2+($H164-AA:AA)^2+($I164-AB:AB)^2)*X$8+MIN((($H$2-$H164)+AC:AC)^2+(($I$2-$I164)+AD:AD)^2)*X$10+1000*X$18,"")</f>
        <v/>
      </c>
      <c r="AF164" t="str" cm="1">
        <f t="array" ref="AF164">IF($F164="薙玉",MIN(($G164-AG:AG)^2+($H164-AH:AH)^2+($I164-AI:AI)^2)*AE$8+MIN((($H$2-$H164)+AJ:AJ)^2+(($I$2-$I164)+AK:AK)^2)*AE$10+1000*AE$18,"")</f>
        <v/>
      </c>
      <c r="AM164" t="str" cm="1">
        <f t="array" ref="AM164">IF($F164="壁玉",MIN(($G164-AN:AN)^2+($H164-AO:AO)^2+($I164-AP:AP)^2)*AL$8+MIN((($H$2-$H164)+AQ:AQ)^2+(($I$2-$I164)+AR:AR)^2)*AL$10+1000*AL$18,"")</f>
        <v/>
      </c>
      <c r="AT164" t="str" cm="1">
        <f t="array" ref="AT164">IF($F164="弩玉",MIN(($G164-AU:AU)^2+($H164-AV:AV)^2+($I164-AW:AW)^2)*AS$8+MIN((($H$2-$H164)+AX:AX)^2+(($I$2-$I164)+AY:AY)^2)*AS$10+1000*AS$18,"")</f>
        <v/>
      </c>
      <c r="BA164" t="str" cm="1">
        <f t="array" ref="BA164">IF($F164="ジェット",MIN(($G164-BB:BB)^2+($H164-BC:BC)^2+($I164-BD:BD)^2)*AZ$8+MIN((($H$2-$H164)+BE:BE)^2+(($I$2-$I164)+BF:BF)^2)*AZ$10+1000*AZ$18,"")</f>
        <v/>
      </c>
      <c r="BH164" t="str" cm="1">
        <f t="array" ref="BH164">IF($F164="導玉",MIN(($G164-BI:BI)^2+($H164-BJ:BJ)^2+($I164-BK:BK)^2)*BG$8+MIN((($H$2-$H164)+BL:BL)^2+(($I$2-$I164)+BM:BM)^2)*BG$10+1000*BG$18,"")</f>
        <v/>
      </c>
      <c r="BO164" t="str" cm="1">
        <f t="array" ref="BO164">IF($F164="木壁",MIN(($G164-BP:BP)^2+($H164-BQ:BQ)^2+($I164-BR:BR)^2)*BN$8+MIN((($H$2-$H164)+BS:BS)^2+(($I$2-$I164)+BT:BT)^2)*BN$10+1000*BN$18,"")</f>
        <v/>
      </c>
      <c r="BV164" t="str" cm="1">
        <f t="array" ref="BV164">IF($F164="遠壁",MIN(($G164-BW:BW)^2+($H164-BX:BX)^2+($I164-BY:BY)^2)*BU$8+MIN((($H$2-$H164)+BZ:BZ)^2+(($I$2-$I164)+CA:CA)^2)*BU$10+1000*BU$18,"")</f>
        <v/>
      </c>
      <c r="CC164" t="str" cm="1">
        <f t="array" ref="CC164">IF($F164="魔玉",MIN(($G164-CD:CD)^2+($H164-CE:CE)^2+($I164-CF:CF)^2)*CB$8+MIN((($H$2-$H164)+CG:CG)^2+(($I$2-$I164)+CH:CH)^2)*CB$10+1000*CB$18,"")</f>
        <v/>
      </c>
      <c r="CJ164" t="str" cm="1">
        <f t="array" ref="CJ164">IF($F164="核玉",MIN(($G164-CK:CK)^2+($H164-CL:CL)^2+($I164-CM:CM)^2)*CI$8+MIN((($H$2-$H164)+CN:CN)^2+(($I$2-$I164)+CO:CO)^2)*CI$10+1000*CI$18,"")</f>
        <v/>
      </c>
      <c r="CQ164" t="str" cm="1">
        <f t="array" ref="CQ164">IF($F164="癒玉",MIN(($G164-CR:CR)^2+($H164-CS:CS)^2+($I164-CT:CT)^2)*CP$8+MIN((($H$2-$H164)+CU:CU)^2+(($I$2-$I164)+CV:CV)^2)*CP$10+1000*CP$18,"")</f>
        <v/>
      </c>
      <c r="CX164" t="str" cm="1">
        <f t="array" ref="CX164">IF($F164="盾玉",MIN(($G164-CY:CY)^2+($H164-CZ:CZ)^2+($I164-DA:DA)^2)*CW$8+MIN((($H$2-$H164)+DB:DB)^2+(($I$2-$I164)+DC:DC)^2)*CW$10+1000*CW$18,"")</f>
        <v/>
      </c>
      <c r="DE164" t="str" cm="1">
        <f t="array" ref="DE164">IF($F164="射玉",MIN(($G164-DF:DF)^2+($H164-DG:DG)^2+($I164-DH:DH)^2)*DD$8+MIN((($H$2-$H164)+DI:DI)^2+(($I$2-$I164)+DJ:DJ)^2)*DD$10+1000*DD$18,"")</f>
        <v/>
      </c>
      <c r="DL164" t="str" cm="1">
        <f t="array" ref="DL164">IF($F164="近壁",MIN(($G164-DM:DM)^2+($H164-DN:DN)^2+($I164-DO:DO)^2)*DK$8+MIN((($H$2-$H164)+DP:DP)^2+(($I$2-$I164)+DQ:DQ)^2)*DK$10+1000*DK$18,"")</f>
        <v/>
      </c>
      <c r="DS164" t="str" cm="1">
        <f t="array" ref="DS164">IF($F164="忍玉",MIN(($G164-DT:DT)^2+($H164-DU:DU)^2+($I164-DV:DV)^2)*DR$8+MIN((($H$2-$H164)+DW:DW)^2+(($I$2-$I164)+DX:DX)^2)*DR$10+1000*DR$18,"")</f>
        <v/>
      </c>
      <c r="DZ164" t="str" cm="1">
        <f t="array" ref="DZ164">IF($F164="界玉",MIN(($G164-EA:EA)^2+($H164-EB:EB)^2+($I164-EC:EC)^2)*DY$8+MIN((($H$2-$H164)+ED:ED)^2+(($I$2-$I164)+EE:EE)^2)*DY$10+1000*DY$18,"")</f>
        <v/>
      </c>
      <c r="EG164" t="str" cm="1">
        <f t="array" ref="EG164">IF($F164="戦玉",MIN(($G164-EH:EH)^2+($H164-EI:EI)^2+($I164-EJ:EJ)^2)*EF$8+MIN((($H$2-$H164)+EK:EK)^2+(($I$2-$I164)+EL:EL)^2)*EF$10+1000*EF$18,"")</f>
        <v/>
      </c>
      <c r="EN164" t="str" cm="1">
        <f t="array" ref="EN164">IF($F164="弓玉",MIN(($G164-EO:EO)^2+($H164-EP:EP)^2+($I164-EQ:EQ)^2)*EM$8+MIN((($H$2-$H164)+ER:ER)^2+(($I$2-$I164)+ES:ES)^2)*EM$10+1000*EM$18,"")</f>
        <v/>
      </c>
      <c r="EU164" t="str" cm="1">
        <f t="array" ref="EU164">IF($F164="散玉",MIN(($G164-EV:EV)^2+($H164-EW:EW)^2+($I164-EX:EX)^2)*ET$8+MIN((($H$2-$H164)+EY:EY)^2+(($I$2-$I164)+EZ:EZ)^2)*ET$10+1000*ET$18,"")</f>
        <v/>
      </c>
      <c r="FB164" t="str" cm="1">
        <f t="array" ref="FB164">IF($F164="的玉",MIN(($G164-FC:FC)^2+($H164-FD:FD)^2+($I164-FE:FE)^2)*FA$8+MIN((($H$2-$H164)+FF:FF)^2+(($I$2-$I164)+FG:FG)^2)*FA$10+1000*FA$18,"")</f>
        <v/>
      </c>
      <c r="FI164" t="str" cm="1">
        <f t="array" ref="FI164">IF($F164="撃玉",MIN(($G164-FJ:FJ)^2+($H164-FK:FK)^2+($I164-FL:FL)^2)*FH$8+MIN((($H$2-$H164)+FM:FM)^2+(($I$2-$I164)+FN:FN)^2)*FH$10+1000*FH$18,"")</f>
        <v/>
      </c>
      <c r="FP164" t="str" cm="1">
        <f t="array" ref="FP164">IF($F164="槍玉",MIN(($G164-FQ:FQ)^2+($H164-FR:FR)^2+($I164-FS:FS)^2)*FO$8+MIN((($H$2-$H164)+FT:FT)^2+(($I$2-$I164)+FU:FU)^2)*FO$10+1000*FO$18,"")</f>
        <v/>
      </c>
      <c r="FW164" t="str" cm="1">
        <f t="array" ref="FW164">IF($F164="査玉",MIN(($G164-FX:FX)^2+($H164-FY:FY)^2+($I164-FZ:FZ)^2)*FV$8+MIN((($H$2-$H164)+GA:GA)^2+(($I$2-$I164)+GB:GB)^2)*FV$10+1000*FV$18,"")</f>
        <v/>
      </c>
      <c r="GD164" t="str" cm="1">
        <f t="array" ref="GD164">IF($F164="タゲ壁",MIN(($G164-GE:GE)^2+($H164-GF:GF)^2+($I164-GG:GG)^2)*GC$8+MIN((($H$2-$H164)+GH:GH)^2+(($I$2-$I164)+GI:GI)^2)*GC$10+1000*GC$18,"")</f>
        <v/>
      </c>
      <c r="GK164" t="str" cm="1">
        <f t="array" ref="GK164">IF($F164="迎玉",MIN(($G164-GL:GL)^2+($H164-GM:GM)^2+($I164-GN:GN)^2)*GJ$8+MIN((($H$2-$H164)+GO:GO)^2+(($I$2-$I164)+GP:GP)^2)*GJ$10+1000*GJ$18,"")</f>
        <v/>
      </c>
      <c r="GR164" t="str" cm="1">
        <f t="array" ref="GR164">IF($F164="紙壁",MIN(($G164-GS:GS)^2+($H164-GT:GT)^2+($I164-GU:GU)^2)*GQ$8+MIN((($H$2-$H164)+GV:GV)^2+(($I$2-$I164)+GW:GW)^2)*GQ$10+1000*GQ$18,"")</f>
        <v/>
      </c>
      <c r="GY164" t="str" cm="1">
        <f t="array" ref="GY164">IF($F164="聖玉",MIN(($G164-GZ:GZ)^2+($H164-HA:HA)^2+($I164-HB:HB)^2)*GX$8+MIN((($H$2-$H164)+HC:HC)^2+(($I$2-$I164)+HD:HD)^2)*GX$10+1000*GX$18,"")</f>
        <v/>
      </c>
      <c r="HF164" t="str" cm="1">
        <f t="array" ref="HF164">IF($F164="ターボ",MIN(($G164-HG:HG)^2+($H164-HH:HH)^2+($I164-HI:HI)^2)*HE$8+MIN((($H$2-$H164)+HJ:HJ)^2+(($I$2-$I164)+HK:HK)^2)*HE$10+10000,"")</f>
        <v/>
      </c>
      <c r="HM164" t="str" cm="1">
        <f t="array" ref="HM164">IF($F164="采玉",MIN(($G164-HN:HN)^2+($H164-HO:HO)^2+($I164-HP:HP)^2)*HL$8+MIN((($H$2-$H164)+HQ:HQ)^2+(($I$2-$I164)+HR:HR)^2)*HL$10+1000*HL$18,"")</f>
        <v/>
      </c>
      <c r="HT164" t="str" cm="1">
        <f t="array" ref="HT164">IF($F164="繕玉",MIN(($G164-HU:HU)^2+($H164-HV:HV)^2+($I164-HW:HW)^2)*HS$8+MIN((($H$2-$H164)+HX:HX)^2+(($I$2-$I164)+HY:HY)^2)*HS$10+1000*HS$18,"")</f>
        <v/>
      </c>
      <c r="IA164" t="str" cm="1">
        <f t="array" ref="IA164">IF($F164="贄玉",MIN(($G164-IB:IB)^2+($H164-IC:IC)^2+($I164-ID:ID)^2)*HZ$8+MIN((($H$2-$H164)+IE:IE)^2+(($I$2-$I164)+IF:IF)^2)*HZ$10+1000*HZ$18,"")</f>
        <v/>
      </c>
      <c r="IH164" t="str" cm="1">
        <f t="array" ref="IH164">IF($F164="弾玉",MIN(($G164-II:II)^2+($H164-IJ:IJ)^2+($I164-IK:IK)^2)*IG$8+MIN((($H$2-$H164)+IL:IL)^2+(($I$2-$I164)+IM:IM)^2)*IG$10+1000*IG$18,"")</f>
        <v/>
      </c>
      <c r="IO164" t="str" cm="1">
        <f t="array" ref="IO164">IF($F164="石壁",MIN(($G164-IP:IP)^2+($H164-IQ:IQ)^2+($I164-IR:IR)^2)*IN$8+MIN((($H$2-$H164)+IS:IS)^2+(($I$2-$I164)+IT:IT)^2)*IN$10+1000*IN$18,"")</f>
        <v/>
      </c>
    </row>
    <row r="165" spans="6:249" x14ac:dyDescent="0.55000000000000004">
      <c r="F165" s="1" t="b" cm="1">
        <f t="array" ref="F165">INDEX(N:N,ROW()*6-11)</f>
        <v>0</v>
      </c>
      <c r="G165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65" s="1">
        <f>ROUND((RIGHT((SUM(INDEX($N:$N,ROW()*6-10):INDEX($N:$N,ROW()*6-6))-16020),6)-RIGHT((SUM(INDEX($N:$N,ROW()*6-10):INDEX($N:$N,ROW()*6-6))-16020),3))/1000,3)</f>
        <v>-16.04</v>
      </c>
      <c r="I165" s="1">
        <f>ROUND((RIGHT((SUM(INDEX($N:$N,ROW()*6-10):INDEX($N:$N,ROW()*6-6))-16020),3)),3)</f>
        <v>20</v>
      </c>
      <c r="K165">
        <v>165</v>
      </c>
      <c r="L165">
        <f t="shared" si="5"/>
        <v>3</v>
      </c>
      <c r="M165" t="str">
        <f t="shared" si="4"/>
        <v>v</v>
      </c>
      <c r="N165">
        <f>IF(EXACT(M165,$A$1)=TRUE,0,IF(EXACT(M165,$A$2)=TRUE,1,IF(EXACT(M165,$A$3)=TRUE,2,IF(EXACT(M165,$A$4)=TRUE,3,IF(EXACT(M165,$A$5)=TRUE,4,IF(EXACT(M165,$A$6)=TRUE,5,IF(EXACT(M165,$A$7)=TRUE,6,IF(EXACT(M165,$A$8)=TRUE,7,IF(EXACT(M165,$A$9)=TRUE,8,IF(EXACT(M165,$A$10)=TRUE,9,IF(EXACT(M165,$A$11)=TRUE,10,IF(EXACT(M165,$A$12)=TRUE,11,IF(EXACT(M165,$A$13)=TRUE,12,IF(EXACT(M165,$A$14)=TRUE,13,IF(EXACT(M165,$A$15)=TRUE,14,IF(EXACT(M165,$A$16)=TRUE,15,IF(EXACT(M165,$A$17)=TRUE,16,IF(EXACT(M165,$A$18)=TRUE,17,IF(EXACT(M165,$A$19)=TRUE,18,IF(EXACT(M165,$A$20)=TRUE,19,IF(EXACT(M165,$A$21)=TRUE,20,IF(EXACT(M165,$A$22)=TRUE,21,IF(EXACT(M165,$A$23)=TRUE,22,IF(EXACT(M165,$A$24)=TRUE,23,IF(EXACT(M165,$A$25)=TRUE,24,IF(EXACT(M165,$A$26)=TRUE,25,IF(EXACT(M165,$A$27)=TRUE,26,IF(EXACT(M165,$A$28)=TRUE,27,IF(EXACT(M165,$A$29)=TRUE,28,IF(EXACT(M165,$A$30)=TRUE,29,IF(EXACT(M165,$A$31)=TRUE,30,IF(EXACT(M165,$A$32)=TRUE,31,IF(EXACT(M165,$A$33)=TRUE,32,IF(EXACT(M165,$A$34)=TRUE,33,IF(EXACT(M165,$A$35)=TRUE,34,IF(EXACT(M165,$A$36)=TRUE,35,IF(EXACT(M165,$A$37)=TRUE,36,IF(EXACT(M165,$A$38)=TRUE,37,IF(EXACT(M165,$A$39)=TRUE,38,IF(EXACT(M165,$A$40)=TRUE,39,IF(EXACT(M165,$A$41)=TRUE,40,IF(EXACT(M165,$A$42)=TRUE,41,IF(EXACT(M165,$A$43)=TRUE,42,IF(EXACT(M165,$A$44)=TRUE,43,IF(EXACT(M165,$A$45)=TRUE,44,IF(EXACT(M165,$A$46)=TRUE,45,IF(EXACT(M165,$A$47)=TRUE,46,IF(EXACT(M165,$A$48)=TRUE,47,IF(EXACT(M165,$A$49)=TRUE,48,IF(EXACT(M165,$A$50)=TRUE,49,IF(EXACT(M165,$A$51)=TRUE,50,IF(EXACT(M165,$A$52)=TRUE,51,IF(EXACT(M165,$A$53)=TRUE,52,IF(EXACT(M165,$A$54)=TRUE,53,IF(EXACT(M165,$A$55)=TRUE,54,IF(EXACT(M165,$A$56)=TRUE,55,IF(EXACT(M165,$A$57)=TRUE,56,IF(EXACT(M165,$A$58)=TRUE,57,IF(EXACT(M165,$A$59)=TRUE,58,IF(EXACT(M165,$A$60)=TRUE,59,IF(EXACT(M165,$A$61)=TRUE,60,IF(EXACT(M165,$A$62)=TRUE,61))))))))))))))))))))))))))))))))))))))))))))))))))))))))))))))*61^$L165</f>
        <v>7036411</v>
      </c>
      <c r="Y165" t="str" cm="1">
        <f t="array" ref="Y165">IF($F165="砲玉",MIN(($G165-Z:Z)^2+($H165-AA:AA)^2+($I165-AB:AB)^2)*X$8+MIN((($H$2-$H165)+AC:AC)^2+(($I$2-$I165)+AD:AD)^2)*X$10+1000*X$18,"")</f>
        <v/>
      </c>
      <c r="AF165" t="str" cm="1">
        <f t="array" ref="AF165">IF($F165="薙玉",MIN(($G165-AG:AG)^2+($H165-AH:AH)^2+($I165-AI:AI)^2)*AE$8+MIN((($H$2-$H165)+AJ:AJ)^2+(($I$2-$I165)+AK:AK)^2)*AE$10+1000*AE$18,"")</f>
        <v/>
      </c>
      <c r="AM165" t="str" cm="1">
        <f t="array" ref="AM165">IF($F165="壁玉",MIN(($G165-AN:AN)^2+($H165-AO:AO)^2+($I165-AP:AP)^2)*AL$8+MIN((($H$2-$H165)+AQ:AQ)^2+(($I$2-$I165)+AR:AR)^2)*AL$10+1000*AL$18,"")</f>
        <v/>
      </c>
      <c r="AT165" t="str" cm="1">
        <f t="array" ref="AT165">IF($F165="弩玉",MIN(($G165-AU:AU)^2+($H165-AV:AV)^2+($I165-AW:AW)^2)*AS$8+MIN((($H$2-$H165)+AX:AX)^2+(($I$2-$I165)+AY:AY)^2)*AS$10+1000*AS$18,"")</f>
        <v/>
      </c>
      <c r="BA165" t="str" cm="1">
        <f t="array" ref="BA165">IF($F165="ジェット",MIN(($G165-BB:BB)^2+($H165-BC:BC)^2+($I165-BD:BD)^2)*AZ$8+MIN((($H$2-$H165)+BE:BE)^2+(($I$2-$I165)+BF:BF)^2)*AZ$10+1000*AZ$18,"")</f>
        <v/>
      </c>
      <c r="BH165" t="str" cm="1">
        <f t="array" ref="BH165">IF($F165="導玉",MIN(($G165-BI:BI)^2+($H165-BJ:BJ)^2+($I165-BK:BK)^2)*BG$8+MIN((($H$2-$H165)+BL:BL)^2+(($I$2-$I165)+BM:BM)^2)*BG$10+1000*BG$18,"")</f>
        <v/>
      </c>
      <c r="BO165" t="str" cm="1">
        <f t="array" ref="BO165">IF($F165="木壁",MIN(($G165-BP:BP)^2+($H165-BQ:BQ)^2+($I165-BR:BR)^2)*BN$8+MIN((($H$2-$H165)+BS:BS)^2+(($I$2-$I165)+BT:BT)^2)*BN$10+1000*BN$18,"")</f>
        <v/>
      </c>
      <c r="BV165" t="str" cm="1">
        <f t="array" ref="BV165">IF($F165="遠壁",MIN(($G165-BW:BW)^2+($H165-BX:BX)^2+($I165-BY:BY)^2)*BU$8+MIN((($H$2-$H165)+BZ:BZ)^2+(($I$2-$I165)+CA:CA)^2)*BU$10+1000*BU$18,"")</f>
        <v/>
      </c>
      <c r="CC165" t="str" cm="1">
        <f t="array" ref="CC165">IF($F165="魔玉",MIN(($G165-CD:CD)^2+($H165-CE:CE)^2+($I165-CF:CF)^2)*CB$8+MIN((($H$2-$H165)+CG:CG)^2+(($I$2-$I165)+CH:CH)^2)*CB$10+1000*CB$18,"")</f>
        <v/>
      </c>
      <c r="CJ165" t="str" cm="1">
        <f t="array" ref="CJ165">IF($F165="核玉",MIN(($G165-CK:CK)^2+($H165-CL:CL)^2+($I165-CM:CM)^2)*CI$8+MIN((($H$2-$H165)+CN:CN)^2+(($I$2-$I165)+CO:CO)^2)*CI$10+1000*CI$18,"")</f>
        <v/>
      </c>
      <c r="CQ165" t="str" cm="1">
        <f t="array" ref="CQ165">IF($F165="癒玉",MIN(($G165-CR:CR)^2+($H165-CS:CS)^2+($I165-CT:CT)^2)*CP$8+MIN((($H$2-$H165)+CU:CU)^2+(($I$2-$I165)+CV:CV)^2)*CP$10+1000*CP$18,"")</f>
        <v/>
      </c>
      <c r="CX165" t="str" cm="1">
        <f t="array" ref="CX165">IF($F165="盾玉",MIN(($G165-CY:CY)^2+($H165-CZ:CZ)^2+($I165-DA:DA)^2)*CW$8+MIN((($H$2-$H165)+DB:DB)^2+(($I$2-$I165)+DC:DC)^2)*CW$10+1000*CW$18,"")</f>
        <v/>
      </c>
      <c r="DE165" t="str" cm="1">
        <f t="array" ref="DE165">IF($F165="射玉",MIN(($G165-DF:DF)^2+($H165-DG:DG)^2+($I165-DH:DH)^2)*DD$8+MIN((($H$2-$H165)+DI:DI)^2+(($I$2-$I165)+DJ:DJ)^2)*DD$10+1000*DD$18,"")</f>
        <v/>
      </c>
      <c r="DL165" t="str" cm="1">
        <f t="array" ref="DL165">IF($F165="近壁",MIN(($G165-DM:DM)^2+($H165-DN:DN)^2+($I165-DO:DO)^2)*DK$8+MIN((($H$2-$H165)+DP:DP)^2+(($I$2-$I165)+DQ:DQ)^2)*DK$10+1000*DK$18,"")</f>
        <v/>
      </c>
      <c r="DS165" t="str" cm="1">
        <f t="array" ref="DS165">IF($F165="忍玉",MIN(($G165-DT:DT)^2+($H165-DU:DU)^2+($I165-DV:DV)^2)*DR$8+MIN((($H$2-$H165)+DW:DW)^2+(($I$2-$I165)+DX:DX)^2)*DR$10+1000*DR$18,"")</f>
        <v/>
      </c>
      <c r="DZ165" t="str" cm="1">
        <f t="array" ref="DZ165">IF($F165="界玉",MIN(($G165-EA:EA)^2+($H165-EB:EB)^2+($I165-EC:EC)^2)*DY$8+MIN((($H$2-$H165)+ED:ED)^2+(($I$2-$I165)+EE:EE)^2)*DY$10+1000*DY$18,"")</f>
        <v/>
      </c>
      <c r="EG165" t="str" cm="1">
        <f t="array" ref="EG165">IF($F165="戦玉",MIN(($G165-EH:EH)^2+($H165-EI:EI)^2+($I165-EJ:EJ)^2)*EF$8+MIN((($H$2-$H165)+EK:EK)^2+(($I$2-$I165)+EL:EL)^2)*EF$10+1000*EF$18,"")</f>
        <v/>
      </c>
      <c r="EN165" t="str" cm="1">
        <f t="array" ref="EN165">IF($F165="弓玉",MIN(($G165-EO:EO)^2+($H165-EP:EP)^2+($I165-EQ:EQ)^2)*EM$8+MIN((($H$2-$H165)+ER:ER)^2+(($I$2-$I165)+ES:ES)^2)*EM$10+1000*EM$18,"")</f>
        <v/>
      </c>
      <c r="EU165" t="str" cm="1">
        <f t="array" ref="EU165">IF($F165="散玉",MIN(($G165-EV:EV)^2+($H165-EW:EW)^2+($I165-EX:EX)^2)*ET$8+MIN((($H$2-$H165)+EY:EY)^2+(($I$2-$I165)+EZ:EZ)^2)*ET$10+1000*ET$18,"")</f>
        <v/>
      </c>
      <c r="FB165" t="str" cm="1">
        <f t="array" ref="FB165">IF($F165="的玉",MIN(($G165-FC:FC)^2+($H165-FD:FD)^2+($I165-FE:FE)^2)*FA$8+MIN((($H$2-$H165)+FF:FF)^2+(($I$2-$I165)+FG:FG)^2)*FA$10+1000*FA$18,"")</f>
        <v/>
      </c>
      <c r="FI165" t="str" cm="1">
        <f t="array" ref="FI165">IF($F165="撃玉",MIN(($G165-FJ:FJ)^2+($H165-FK:FK)^2+($I165-FL:FL)^2)*FH$8+MIN((($H$2-$H165)+FM:FM)^2+(($I$2-$I165)+FN:FN)^2)*FH$10+1000*FH$18,"")</f>
        <v/>
      </c>
      <c r="FP165" t="str" cm="1">
        <f t="array" ref="FP165">IF($F165="槍玉",MIN(($G165-FQ:FQ)^2+($H165-FR:FR)^2+($I165-FS:FS)^2)*FO$8+MIN((($H$2-$H165)+FT:FT)^2+(($I$2-$I165)+FU:FU)^2)*FO$10+1000*FO$18,"")</f>
        <v/>
      </c>
      <c r="FW165" t="str" cm="1">
        <f t="array" ref="FW165">IF($F165="査玉",MIN(($G165-FX:FX)^2+($H165-FY:FY)^2+($I165-FZ:FZ)^2)*FV$8+MIN((($H$2-$H165)+GA:GA)^2+(($I$2-$I165)+GB:GB)^2)*FV$10+1000*FV$18,"")</f>
        <v/>
      </c>
      <c r="GD165" t="str" cm="1">
        <f t="array" ref="GD165">IF($F165="タゲ壁",MIN(($G165-GE:GE)^2+($H165-GF:GF)^2+($I165-GG:GG)^2)*GC$8+MIN((($H$2-$H165)+GH:GH)^2+(($I$2-$I165)+GI:GI)^2)*GC$10+1000*GC$18,"")</f>
        <v/>
      </c>
      <c r="GK165" t="str" cm="1">
        <f t="array" ref="GK165">IF($F165="迎玉",MIN(($G165-GL:GL)^2+($H165-GM:GM)^2+($I165-GN:GN)^2)*GJ$8+MIN((($H$2-$H165)+GO:GO)^2+(($I$2-$I165)+GP:GP)^2)*GJ$10+1000*GJ$18,"")</f>
        <v/>
      </c>
      <c r="GR165" t="str" cm="1">
        <f t="array" ref="GR165">IF($F165="紙壁",MIN(($G165-GS:GS)^2+($H165-GT:GT)^2+($I165-GU:GU)^2)*GQ$8+MIN((($H$2-$H165)+GV:GV)^2+(($I$2-$I165)+GW:GW)^2)*GQ$10+1000*GQ$18,"")</f>
        <v/>
      </c>
      <c r="GY165" t="str" cm="1">
        <f t="array" ref="GY165">IF($F165="聖玉",MIN(($G165-GZ:GZ)^2+($H165-HA:HA)^2+($I165-HB:HB)^2)*GX$8+MIN((($H$2-$H165)+HC:HC)^2+(($I$2-$I165)+HD:HD)^2)*GX$10+1000*GX$18,"")</f>
        <v/>
      </c>
      <c r="HF165" t="str" cm="1">
        <f t="array" ref="HF165">IF($F165="ターボ",MIN(($G165-HG:HG)^2+($H165-HH:HH)^2+($I165-HI:HI)^2)*HE$8+MIN((($H$2-$H165)+HJ:HJ)^2+(($I$2-$I165)+HK:HK)^2)*HE$10+10000,"")</f>
        <v/>
      </c>
      <c r="HM165" t="str" cm="1">
        <f t="array" ref="HM165">IF($F165="采玉",MIN(($G165-HN:HN)^2+($H165-HO:HO)^2+($I165-HP:HP)^2)*HL$8+MIN((($H$2-$H165)+HQ:HQ)^2+(($I$2-$I165)+HR:HR)^2)*HL$10+1000*HL$18,"")</f>
        <v/>
      </c>
      <c r="HT165" t="str" cm="1">
        <f t="array" ref="HT165">IF($F165="繕玉",MIN(($G165-HU:HU)^2+($H165-HV:HV)^2+($I165-HW:HW)^2)*HS$8+MIN((($H$2-$H165)+HX:HX)^2+(($I$2-$I165)+HY:HY)^2)*HS$10+1000*HS$18,"")</f>
        <v/>
      </c>
      <c r="IA165" t="str" cm="1">
        <f t="array" ref="IA165">IF($F165="贄玉",MIN(($G165-IB:IB)^2+($H165-IC:IC)^2+($I165-ID:ID)^2)*HZ$8+MIN((($H$2-$H165)+IE:IE)^2+(($I$2-$I165)+IF:IF)^2)*HZ$10+1000*HZ$18,"")</f>
        <v/>
      </c>
      <c r="IH165" t="str" cm="1">
        <f t="array" ref="IH165">IF($F165="弾玉",MIN(($G165-II:II)^2+($H165-IJ:IJ)^2+($I165-IK:IK)^2)*IG$8+MIN((($H$2-$H165)+IL:IL)^2+(($I$2-$I165)+IM:IM)^2)*IG$10+1000*IG$18,"")</f>
        <v/>
      </c>
      <c r="IO165" t="str" cm="1">
        <f t="array" ref="IO165">IF($F165="石壁",MIN(($G165-IP:IP)^2+($H165-IQ:IQ)^2+($I165-IR:IR)^2)*IN$8+MIN((($H$2-$H165)+IS:IS)^2+(($I$2-$I165)+IT:IT)^2)*IN$10+1000*IN$18,"")</f>
        <v/>
      </c>
    </row>
    <row r="166" spans="6:249" x14ac:dyDescent="0.55000000000000004">
      <c r="F166" s="1" t="b" cm="1">
        <f t="array" ref="F166">INDEX(N:N,ROW()*6-11)</f>
        <v>0</v>
      </c>
      <c r="G166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66" s="1">
        <f>ROUND((RIGHT((SUM(INDEX($N:$N,ROW()*6-10):INDEX($N:$N,ROW()*6-6))-16020),6)-RIGHT((SUM(INDEX($N:$N,ROW()*6-10):INDEX($N:$N,ROW()*6-6))-16020),3))/1000,3)</f>
        <v>-16.04</v>
      </c>
      <c r="I166" s="1">
        <f>ROUND((RIGHT((SUM(INDEX($N:$N,ROW()*6-10):INDEX($N:$N,ROW()*6-6))-16020),3)),3)</f>
        <v>20</v>
      </c>
      <c r="K166">
        <v>166</v>
      </c>
      <c r="L166">
        <f t="shared" si="5"/>
        <v>2</v>
      </c>
      <c r="M166" t="str">
        <f t="shared" si="4"/>
        <v>g</v>
      </c>
      <c r="N166">
        <f>IF(EXACT(M166,$A$1)=TRUE,0,IF(EXACT(M166,$A$2)=TRUE,1,IF(EXACT(M166,$A$3)=TRUE,2,IF(EXACT(M166,$A$4)=TRUE,3,IF(EXACT(M166,$A$5)=TRUE,4,IF(EXACT(M166,$A$6)=TRUE,5,IF(EXACT(M166,$A$7)=TRUE,6,IF(EXACT(M166,$A$8)=TRUE,7,IF(EXACT(M166,$A$9)=TRUE,8,IF(EXACT(M166,$A$10)=TRUE,9,IF(EXACT(M166,$A$11)=TRUE,10,IF(EXACT(M166,$A$12)=TRUE,11,IF(EXACT(M166,$A$13)=TRUE,12,IF(EXACT(M166,$A$14)=TRUE,13,IF(EXACT(M166,$A$15)=TRUE,14,IF(EXACT(M166,$A$16)=TRUE,15,IF(EXACT(M166,$A$17)=TRUE,16,IF(EXACT(M166,$A$18)=TRUE,17,IF(EXACT(M166,$A$19)=TRUE,18,IF(EXACT(M166,$A$20)=TRUE,19,IF(EXACT(M166,$A$21)=TRUE,20,IF(EXACT(M166,$A$22)=TRUE,21,IF(EXACT(M166,$A$23)=TRUE,22,IF(EXACT(M166,$A$24)=TRUE,23,IF(EXACT(M166,$A$25)=TRUE,24,IF(EXACT(M166,$A$26)=TRUE,25,IF(EXACT(M166,$A$27)=TRUE,26,IF(EXACT(M166,$A$28)=TRUE,27,IF(EXACT(M166,$A$29)=TRUE,28,IF(EXACT(M166,$A$30)=TRUE,29,IF(EXACT(M166,$A$31)=TRUE,30,IF(EXACT(M166,$A$32)=TRUE,31,IF(EXACT(M166,$A$33)=TRUE,32,IF(EXACT(M166,$A$34)=TRUE,33,IF(EXACT(M166,$A$35)=TRUE,34,IF(EXACT(M166,$A$36)=TRUE,35,IF(EXACT(M166,$A$37)=TRUE,36,IF(EXACT(M166,$A$38)=TRUE,37,IF(EXACT(M166,$A$39)=TRUE,38,IF(EXACT(M166,$A$40)=TRUE,39,IF(EXACT(M166,$A$41)=TRUE,40,IF(EXACT(M166,$A$42)=TRUE,41,IF(EXACT(M166,$A$43)=TRUE,42,IF(EXACT(M166,$A$44)=TRUE,43,IF(EXACT(M166,$A$45)=TRUE,44,IF(EXACT(M166,$A$46)=TRUE,45,IF(EXACT(M166,$A$47)=TRUE,46,IF(EXACT(M166,$A$48)=TRUE,47,IF(EXACT(M166,$A$49)=TRUE,48,IF(EXACT(M166,$A$50)=TRUE,49,IF(EXACT(M166,$A$51)=TRUE,50,IF(EXACT(M166,$A$52)=TRUE,51,IF(EXACT(M166,$A$53)=TRUE,52,IF(EXACT(M166,$A$54)=TRUE,53,IF(EXACT(M166,$A$55)=TRUE,54,IF(EXACT(M166,$A$56)=TRUE,55,IF(EXACT(M166,$A$57)=TRUE,56,IF(EXACT(M166,$A$58)=TRUE,57,IF(EXACT(M166,$A$59)=TRUE,58,IF(EXACT(M166,$A$60)=TRUE,59,IF(EXACT(M166,$A$61)=TRUE,60,IF(EXACT(M166,$A$62)=TRUE,61))))))))))))))))))))))))))))))))))))))))))))))))))))))))))))))*61^$L166</f>
        <v>59536</v>
      </c>
      <c r="Y166" t="str" cm="1">
        <f t="array" ref="Y166">IF($F166="砲玉",MIN(($G166-Z:Z)^2+($H166-AA:AA)^2+($I166-AB:AB)^2)*X$8+MIN((($H$2-$H166)+AC:AC)^2+(($I$2-$I166)+AD:AD)^2)*X$10+1000*X$18,"")</f>
        <v/>
      </c>
      <c r="AF166" t="str" cm="1">
        <f t="array" ref="AF166">IF($F166="薙玉",MIN(($G166-AG:AG)^2+($H166-AH:AH)^2+($I166-AI:AI)^2)*AE$8+MIN((($H$2-$H166)+AJ:AJ)^2+(($I$2-$I166)+AK:AK)^2)*AE$10+1000*AE$18,"")</f>
        <v/>
      </c>
      <c r="AM166" t="str" cm="1">
        <f t="array" ref="AM166">IF($F166="壁玉",MIN(($G166-AN:AN)^2+($H166-AO:AO)^2+($I166-AP:AP)^2)*AL$8+MIN((($H$2-$H166)+AQ:AQ)^2+(($I$2-$I166)+AR:AR)^2)*AL$10+1000*AL$18,"")</f>
        <v/>
      </c>
      <c r="AT166" t="str" cm="1">
        <f t="array" ref="AT166">IF($F166="弩玉",MIN(($G166-AU:AU)^2+($H166-AV:AV)^2+($I166-AW:AW)^2)*AS$8+MIN((($H$2-$H166)+AX:AX)^2+(($I$2-$I166)+AY:AY)^2)*AS$10+1000*AS$18,"")</f>
        <v/>
      </c>
      <c r="BA166" t="str" cm="1">
        <f t="array" ref="BA166">IF($F166="ジェット",MIN(($G166-BB:BB)^2+($H166-BC:BC)^2+($I166-BD:BD)^2)*AZ$8+MIN((($H$2-$H166)+BE:BE)^2+(($I$2-$I166)+BF:BF)^2)*AZ$10+1000*AZ$18,"")</f>
        <v/>
      </c>
      <c r="BH166" t="str" cm="1">
        <f t="array" ref="BH166">IF($F166="導玉",MIN(($G166-BI:BI)^2+($H166-BJ:BJ)^2+($I166-BK:BK)^2)*BG$8+MIN((($H$2-$H166)+BL:BL)^2+(($I$2-$I166)+BM:BM)^2)*BG$10+1000*BG$18,"")</f>
        <v/>
      </c>
      <c r="BO166" t="str" cm="1">
        <f t="array" ref="BO166">IF($F166="木壁",MIN(($G166-BP:BP)^2+($H166-BQ:BQ)^2+($I166-BR:BR)^2)*BN$8+MIN((($H$2-$H166)+BS:BS)^2+(($I$2-$I166)+BT:BT)^2)*BN$10+1000*BN$18,"")</f>
        <v/>
      </c>
      <c r="BV166" t="str" cm="1">
        <f t="array" ref="BV166">IF($F166="遠壁",MIN(($G166-BW:BW)^2+($H166-BX:BX)^2+($I166-BY:BY)^2)*BU$8+MIN((($H$2-$H166)+BZ:BZ)^2+(($I$2-$I166)+CA:CA)^2)*BU$10+1000*BU$18,"")</f>
        <v/>
      </c>
      <c r="CC166" t="str" cm="1">
        <f t="array" ref="CC166">IF($F166="魔玉",MIN(($G166-CD:CD)^2+($H166-CE:CE)^2+($I166-CF:CF)^2)*CB$8+MIN((($H$2-$H166)+CG:CG)^2+(($I$2-$I166)+CH:CH)^2)*CB$10+1000*CB$18,"")</f>
        <v/>
      </c>
      <c r="CJ166" t="str" cm="1">
        <f t="array" ref="CJ166">IF($F166="核玉",MIN(($G166-CK:CK)^2+($H166-CL:CL)^2+($I166-CM:CM)^2)*CI$8+MIN((($H$2-$H166)+CN:CN)^2+(($I$2-$I166)+CO:CO)^2)*CI$10+1000*CI$18,"")</f>
        <v/>
      </c>
      <c r="CQ166" t="str" cm="1">
        <f t="array" ref="CQ166">IF($F166="癒玉",MIN(($G166-CR:CR)^2+($H166-CS:CS)^2+($I166-CT:CT)^2)*CP$8+MIN((($H$2-$H166)+CU:CU)^2+(($I$2-$I166)+CV:CV)^2)*CP$10+1000*CP$18,"")</f>
        <v/>
      </c>
      <c r="CX166" t="str" cm="1">
        <f t="array" ref="CX166">IF($F166="盾玉",MIN(($G166-CY:CY)^2+($H166-CZ:CZ)^2+($I166-DA:DA)^2)*CW$8+MIN((($H$2-$H166)+DB:DB)^2+(($I$2-$I166)+DC:DC)^2)*CW$10+1000*CW$18,"")</f>
        <v/>
      </c>
      <c r="DE166" t="str" cm="1">
        <f t="array" ref="DE166">IF($F166="射玉",MIN(($G166-DF:DF)^2+($H166-DG:DG)^2+($I166-DH:DH)^2)*DD$8+MIN((($H$2-$H166)+DI:DI)^2+(($I$2-$I166)+DJ:DJ)^2)*DD$10+1000*DD$18,"")</f>
        <v/>
      </c>
      <c r="DL166" t="str" cm="1">
        <f t="array" ref="DL166">IF($F166="近壁",MIN(($G166-DM:DM)^2+($H166-DN:DN)^2+($I166-DO:DO)^2)*DK$8+MIN((($H$2-$H166)+DP:DP)^2+(($I$2-$I166)+DQ:DQ)^2)*DK$10+1000*DK$18,"")</f>
        <v/>
      </c>
      <c r="DS166" t="str" cm="1">
        <f t="array" ref="DS166">IF($F166="忍玉",MIN(($G166-DT:DT)^2+($H166-DU:DU)^2+($I166-DV:DV)^2)*DR$8+MIN((($H$2-$H166)+DW:DW)^2+(($I$2-$I166)+DX:DX)^2)*DR$10+1000*DR$18,"")</f>
        <v/>
      </c>
      <c r="DZ166" t="str" cm="1">
        <f t="array" ref="DZ166">IF($F166="界玉",MIN(($G166-EA:EA)^2+($H166-EB:EB)^2+($I166-EC:EC)^2)*DY$8+MIN((($H$2-$H166)+ED:ED)^2+(($I$2-$I166)+EE:EE)^2)*DY$10+1000*DY$18,"")</f>
        <v/>
      </c>
      <c r="EG166" t="str" cm="1">
        <f t="array" ref="EG166">IF($F166="戦玉",MIN(($G166-EH:EH)^2+($H166-EI:EI)^2+($I166-EJ:EJ)^2)*EF$8+MIN((($H$2-$H166)+EK:EK)^2+(($I$2-$I166)+EL:EL)^2)*EF$10+1000*EF$18,"")</f>
        <v/>
      </c>
      <c r="EN166" t="str" cm="1">
        <f t="array" ref="EN166">IF($F166="弓玉",MIN(($G166-EO:EO)^2+($H166-EP:EP)^2+($I166-EQ:EQ)^2)*EM$8+MIN((($H$2-$H166)+ER:ER)^2+(($I$2-$I166)+ES:ES)^2)*EM$10+1000*EM$18,"")</f>
        <v/>
      </c>
      <c r="EU166" t="str" cm="1">
        <f t="array" ref="EU166">IF($F166="散玉",MIN(($G166-EV:EV)^2+($H166-EW:EW)^2+($I166-EX:EX)^2)*ET$8+MIN((($H$2-$H166)+EY:EY)^2+(($I$2-$I166)+EZ:EZ)^2)*ET$10+1000*ET$18,"")</f>
        <v/>
      </c>
      <c r="FB166" t="str" cm="1">
        <f t="array" ref="FB166">IF($F166="的玉",MIN(($G166-FC:FC)^2+($H166-FD:FD)^2+($I166-FE:FE)^2)*FA$8+MIN((($H$2-$H166)+FF:FF)^2+(($I$2-$I166)+FG:FG)^2)*FA$10+1000*FA$18,"")</f>
        <v/>
      </c>
      <c r="FI166" t="str" cm="1">
        <f t="array" ref="FI166">IF($F166="撃玉",MIN(($G166-FJ:FJ)^2+($H166-FK:FK)^2+($I166-FL:FL)^2)*FH$8+MIN((($H$2-$H166)+FM:FM)^2+(($I$2-$I166)+FN:FN)^2)*FH$10+1000*FH$18,"")</f>
        <v/>
      </c>
      <c r="FP166" t="str" cm="1">
        <f t="array" ref="FP166">IF($F166="槍玉",MIN(($G166-FQ:FQ)^2+($H166-FR:FR)^2+($I166-FS:FS)^2)*FO$8+MIN((($H$2-$H166)+FT:FT)^2+(($I$2-$I166)+FU:FU)^2)*FO$10+1000*FO$18,"")</f>
        <v/>
      </c>
      <c r="FW166" t="str" cm="1">
        <f t="array" ref="FW166">IF($F166="査玉",MIN(($G166-FX:FX)^2+($H166-FY:FY)^2+($I166-FZ:FZ)^2)*FV$8+MIN((($H$2-$H166)+GA:GA)^2+(($I$2-$I166)+GB:GB)^2)*FV$10+1000*FV$18,"")</f>
        <v/>
      </c>
      <c r="GD166" t="str" cm="1">
        <f t="array" ref="GD166">IF($F166="タゲ壁",MIN(($G166-GE:GE)^2+($H166-GF:GF)^2+($I166-GG:GG)^2)*GC$8+MIN((($H$2-$H166)+GH:GH)^2+(($I$2-$I166)+GI:GI)^2)*GC$10+1000*GC$18,"")</f>
        <v/>
      </c>
      <c r="GK166" t="str" cm="1">
        <f t="array" ref="GK166">IF($F166="迎玉",MIN(($G166-GL:GL)^2+($H166-GM:GM)^2+($I166-GN:GN)^2)*GJ$8+MIN((($H$2-$H166)+GO:GO)^2+(($I$2-$I166)+GP:GP)^2)*GJ$10+1000*GJ$18,"")</f>
        <v/>
      </c>
      <c r="GR166" t="str" cm="1">
        <f t="array" ref="GR166">IF($F166="紙壁",MIN(($G166-GS:GS)^2+($H166-GT:GT)^2+($I166-GU:GU)^2)*GQ$8+MIN((($H$2-$H166)+GV:GV)^2+(($I$2-$I166)+GW:GW)^2)*GQ$10+1000*GQ$18,"")</f>
        <v/>
      </c>
      <c r="GY166" t="str" cm="1">
        <f t="array" ref="GY166">IF($F166="聖玉",MIN(($G166-GZ:GZ)^2+($H166-HA:HA)^2+($I166-HB:HB)^2)*GX$8+MIN((($H$2-$H166)+HC:HC)^2+(($I$2-$I166)+HD:HD)^2)*GX$10+1000*GX$18,"")</f>
        <v/>
      </c>
      <c r="HF166" t="str" cm="1">
        <f t="array" ref="HF166">IF($F166="ターボ",MIN(($G166-HG:HG)^2+($H166-HH:HH)^2+($I166-HI:HI)^2)*HE$8+MIN((($H$2-$H166)+HJ:HJ)^2+(($I$2-$I166)+HK:HK)^2)*HE$10+10000,"")</f>
        <v/>
      </c>
      <c r="HM166" t="str" cm="1">
        <f t="array" ref="HM166">IF($F166="采玉",MIN(($G166-HN:HN)^2+($H166-HO:HO)^2+($I166-HP:HP)^2)*HL$8+MIN((($H$2-$H166)+HQ:HQ)^2+(($I$2-$I166)+HR:HR)^2)*HL$10+1000*HL$18,"")</f>
        <v/>
      </c>
      <c r="HT166" t="str" cm="1">
        <f t="array" ref="HT166">IF($F166="繕玉",MIN(($G166-HU:HU)^2+($H166-HV:HV)^2+($I166-HW:HW)^2)*HS$8+MIN((($H$2-$H166)+HX:HX)^2+(($I$2-$I166)+HY:HY)^2)*HS$10+1000*HS$18,"")</f>
        <v/>
      </c>
      <c r="IA166" t="str" cm="1">
        <f t="array" ref="IA166">IF($F166="贄玉",MIN(($G166-IB:IB)^2+($H166-IC:IC)^2+($I166-ID:ID)^2)*HZ$8+MIN((($H$2-$H166)+IE:IE)^2+(($I$2-$I166)+IF:IF)^2)*HZ$10+1000*HZ$18,"")</f>
        <v/>
      </c>
      <c r="IH166" t="str" cm="1">
        <f t="array" ref="IH166">IF($F166="弾玉",MIN(($G166-II:II)^2+($H166-IJ:IJ)^2+($I166-IK:IK)^2)*IG$8+MIN((($H$2-$H166)+IL:IL)^2+(($I$2-$I166)+IM:IM)^2)*IG$10+1000*IG$18,"")</f>
        <v/>
      </c>
      <c r="IO166" t="str" cm="1">
        <f t="array" ref="IO166">IF($F166="石壁",MIN(($G166-IP:IP)^2+($H166-IQ:IQ)^2+($I166-IR:IR)^2)*IN$8+MIN((($H$2-$H166)+IS:IS)^2+(($I$2-$I166)+IT:IT)^2)*IN$10+1000*IN$18,"")</f>
        <v/>
      </c>
    </row>
    <row r="167" spans="6:249" x14ac:dyDescent="0.55000000000000004">
      <c r="F167" s="1" t="b" cm="1">
        <f t="array" ref="F167">INDEX(N:N,ROW()*6-11)</f>
        <v>0</v>
      </c>
      <c r="G167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67" s="1">
        <f>ROUND((RIGHT((SUM(INDEX($N:$N,ROW()*6-10):INDEX($N:$N,ROW()*6-6))-16020),6)-RIGHT((SUM(INDEX($N:$N,ROW()*6-10):INDEX($N:$N,ROW()*6-6))-16020),3))/1000,3)</f>
        <v>-16.04</v>
      </c>
      <c r="I167" s="1">
        <f>ROUND((RIGHT((SUM(INDEX($N:$N,ROW()*6-10):INDEX($N:$N,ROW()*6-6))-16020),3)),3)</f>
        <v>20</v>
      </c>
      <c r="K167">
        <v>167</v>
      </c>
      <c r="L167">
        <f t="shared" si="5"/>
        <v>1</v>
      </c>
      <c r="M167" t="str">
        <f t="shared" si="4"/>
        <v>l</v>
      </c>
      <c r="N167">
        <f>IF(EXACT(M167,$A$1)=TRUE,0,IF(EXACT(M167,$A$2)=TRUE,1,IF(EXACT(M167,$A$3)=TRUE,2,IF(EXACT(M167,$A$4)=TRUE,3,IF(EXACT(M167,$A$5)=TRUE,4,IF(EXACT(M167,$A$6)=TRUE,5,IF(EXACT(M167,$A$7)=TRUE,6,IF(EXACT(M167,$A$8)=TRUE,7,IF(EXACT(M167,$A$9)=TRUE,8,IF(EXACT(M167,$A$10)=TRUE,9,IF(EXACT(M167,$A$11)=TRUE,10,IF(EXACT(M167,$A$12)=TRUE,11,IF(EXACT(M167,$A$13)=TRUE,12,IF(EXACT(M167,$A$14)=TRUE,13,IF(EXACT(M167,$A$15)=TRUE,14,IF(EXACT(M167,$A$16)=TRUE,15,IF(EXACT(M167,$A$17)=TRUE,16,IF(EXACT(M167,$A$18)=TRUE,17,IF(EXACT(M167,$A$19)=TRUE,18,IF(EXACT(M167,$A$20)=TRUE,19,IF(EXACT(M167,$A$21)=TRUE,20,IF(EXACT(M167,$A$22)=TRUE,21,IF(EXACT(M167,$A$23)=TRUE,22,IF(EXACT(M167,$A$24)=TRUE,23,IF(EXACT(M167,$A$25)=TRUE,24,IF(EXACT(M167,$A$26)=TRUE,25,IF(EXACT(M167,$A$27)=TRUE,26,IF(EXACT(M167,$A$28)=TRUE,27,IF(EXACT(M167,$A$29)=TRUE,28,IF(EXACT(M167,$A$30)=TRUE,29,IF(EXACT(M167,$A$31)=TRUE,30,IF(EXACT(M167,$A$32)=TRUE,31,IF(EXACT(M167,$A$33)=TRUE,32,IF(EXACT(M167,$A$34)=TRUE,33,IF(EXACT(M167,$A$35)=TRUE,34,IF(EXACT(M167,$A$36)=TRUE,35,IF(EXACT(M167,$A$37)=TRUE,36,IF(EXACT(M167,$A$38)=TRUE,37,IF(EXACT(M167,$A$39)=TRUE,38,IF(EXACT(M167,$A$40)=TRUE,39,IF(EXACT(M167,$A$41)=TRUE,40,IF(EXACT(M167,$A$42)=TRUE,41,IF(EXACT(M167,$A$43)=TRUE,42,IF(EXACT(M167,$A$44)=TRUE,43,IF(EXACT(M167,$A$45)=TRUE,44,IF(EXACT(M167,$A$46)=TRUE,45,IF(EXACT(M167,$A$47)=TRUE,46,IF(EXACT(M167,$A$48)=TRUE,47,IF(EXACT(M167,$A$49)=TRUE,48,IF(EXACT(M167,$A$50)=TRUE,49,IF(EXACT(M167,$A$51)=TRUE,50,IF(EXACT(M167,$A$52)=TRUE,51,IF(EXACT(M167,$A$53)=TRUE,52,IF(EXACT(M167,$A$54)=TRUE,53,IF(EXACT(M167,$A$55)=TRUE,54,IF(EXACT(M167,$A$56)=TRUE,55,IF(EXACT(M167,$A$57)=TRUE,56,IF(EXACT(M167,$A$58)=TRUE,57,IF(EXACT(M167,$A$59)=TRUE,58,IF(EXACT(M167,$A$60)=TRUE,59,IF(EXACT(M167,$A$61)=TRUE,60,IF(EXACT(M167,$A$62)=TRUE,61))))))))))))))))))))))))))))))))))))))))))))))))))))))))))))))*61^$L167</f>
        <v>1281</v>
      </c>
      <c r="Y167" t="str" cm="1">
        <f t="array" ref="Y167">IF($F167="砲玉",MIN(($G167-Z:Z)^2+($H167-AA:AA)^2+($I167-AB:AB)^2)*X$8+MIN((($H$2-$H167)+AC:AC)^2+(($I$2-$I167)+AD:AD)^2)*X$10+1000*X$18,"")</f>
        <v/>
      </c>
      <c r="AF167" t="str" cm="1">
        <f t="array" ref="AF167">IF($F167="薙玉",MIN(($G167-AG:AG)^2+($H167-AH:AH)^2+($I167-AI:AI)^2)*AE$8+MIN((($H$2-$H167)+AJ:AJ)^2+(($I$2-$I167)+AK:AK)^2)*AE$10+1000*AE$18,"")</f>
        <v/>
      </c>
      <c r="AM167" t="str" cm="1">
        <f t="array" ref="AM167">IF($F167="壁玉",MIN(($G167-AN:AN)^2+($H167-AO:AO)^2+($I167-AP:AP)^2)*AL$8+MIN((($H$2-$H167)+AQ:AQ)^2+(($I$2-$I167)+AR:AR)^2)*AL$10+1000*AL$18,"")</f>
        <v/>
      </c>
      <c r="AT167" t="str" cm="1">
        <f t="array" ref="AT167">IF($F167="弩玉",MIN(($G167-AU:AU)^2+($H167-AV:AV)^2+($I167-AW:AW)^2)*AS$8+MIN((($H$2-$H167)+AX:AX)^2+(($I$2-$I167)+AY:AY)^2)*AS$10+1000*AS$18,"")</f>
        <v/>
      </c>
      <c r="BA167" t="str" cm="1">
        <f t="array" ref="BA167">IF($F167="ジェット",MIN(($G167-BB:BB)^2+($H167-BC:BC)^2+($I167-BD:BD)^2)*AZ$8+MIN((($H$2-$H167)+BE:BE)^2+(($I$2-$I167)+BF:BF)^2)*AZ$10+1000*AZ$18,"")</f>
        <v/>
      </c>
      <c r="BH167" t="str" cm="1">
        <f t="array" ref="BH167">IF($F167="導玉",MIN(($G167-BI:BI)^2+($H167-BJ:BJ)^2+($I167-BK:BK)^2)*BG$8+MIN((($H$2-$H167)+BL:BL)^2+(($I$2-$I167)+BM:BM)^2)*BG$10+1000*BG$18,"")</f>
        <v/>
      </c>
      <c r="BO167" t="str" cm="1">
        <f t="array" ref="BO167">IF($F167="木壁",MIN(($G167-BP:BP)^2+($H167-BQ:BQ)^2+($I167-BR:BR)^2)*BN$8+MIN((($H$2-$H167)+BS:BS)^2+(($I$2-$I167)+BT:BT)^2)*BN$10+1000*BN$18,"")</f>
        <v/>
      </c>
      <c r="BV167" t="str" cm="1">
        <f t="array" ref="BV167">IF($F167="遠壁",MIN(($G167-BW:BW)^2+($H167-BX:BX)^2+($I167-BY:BY)^2)*BU$8+MIN((($H$2-$H167)+BZ:BZ)^2+(($I$2-$I167)+CA:CA)^2)*BU$10+1000*BU$18,"")</f>
        <v/>
      </c>
      <c r="CC167" t="str" cm="1">
        <f t="array" ref="CC167">IF($F167="魔玉",MIN(($G167-CD:CD)^2+($H167-CE:CE)^2+($I167-CF:CF)^2)*CB$8+MIN((($H$2-$H167)+CG:CG)^2+(($I$2-$I167)+CH:CH)^2)*CB$10+1000*CB$18,"")</f>
        <v/>
      </c>
      <c r="CJ167" t="str" cm="1">
        <f t="array" ref="CJ167">IF($F167="核玉",MIN(($G167-CK:CK)^2+($H167-CL:CL)^2+($I167-CM:CM)^2)*CI$8+MIN((($H$2-$H167)+CN:CN)^2+(($I$2-$I167)+CO:CO)^2)*CI$10+1000*CI$18,"")</f>
        <v/>
      </c>
      <c r="CQ167" t="str" cm="1">
        <f t="array" ref="CQ167">IF($F167="癒玉",MIN(($G167-CR:CR)^2+($H167-CS:CS)^2+($I167-CT:CT)^2)*CP$8+MIN((($H$2-$H167)+CU:CU)^2+(($I$2-$I167)+CV:CV)^2)*CP$10+1000*CP$18,"")</f>
        <v/>
      </c>
      <c r="CX167" t="str" cm="1">
        <f t="array" ref="CX167">IF($F167="盾玉",MIN(($G167-CY:CY)^2+($H167-CZ:CZ)^2+($I167-DA:DA)^2)*CW$8+MIN((($H$2-$H167)+DB:DB)^2+(($I$2-$I167)+DC:DC)^2)*CW$10+1000*CW$18,"")</f>
        <v/>
      </c>
      <c r="DE167" t="str" cm="1">
        <f t="array" ref="DE167">IF($F167="射玉",MIN(($G167-DF:DF)^2+($H167-DG:DG)^2+($I167-DH:DH)^2)*DD$8+MIN((($H$2-$H167)+DI:DI)^2+(($I$2-$I167)+DJ:DJ)^2)*DD$10+1000*DD$18,"")</f>
        <v/>
      </c>
      <c r="DL167" t="str" cm="1">
        <f t="array" ref="DL167">IF($F167="近壁",MIN(($G167-DM:DM)^2+($H167-DN:DN)^2+($I167-DO:DO)^2)*DK$8+MIN((($H$2-$H167)+DP:DP)^2+(($I$2-$I167)+DQ:DQ)^2)*DK$10+1000*DK$18,"")</f>
        <v/>
      </c>
      <c r="DS167" t="str" cm="1">
        <f t="array" ref="DS167">IF($F167="忍玉",MIN(($G167-DT:DT)^2+($H167-DU:DU)^2+($I167-DV:DV)^2)*DR$8+MIN((($H$2-$H167)+DW:DW)^2+(($I$2-$I167)+DX:DX)^2)*DR$10+1000*DR$18,"")</f>
        <v/>
      </c>
      <c r="DZ167" t="str" cm="1">
        <f t="array" ref="DZ167">IF($F167="界玉",MIN(($G167-EA:EA)^2+($H167-EB:EB)^2+($I167-EC:EC)^2)*DY$8+MIN((($H$2-$H167)+ED:ED)^2+(($I$2-$I167)+EE:EE)^2)*DY$10+1000*DY$18,"")</f>
        <v/>
      </c>
      <c r="EG167" t="str" cm="1">
        <f t="array" ref="EG167">IF($F167="戦玉",MIN(($G167-EH:EH)^2+($H167-EI:EI)^2+($I167-EJ:EJ)^2)*EF$8+MIN((($H$2-$H167)+EK:EK)^2+(($I$2-$I167)+EL:EL)^2)*EF$10+1000*EF$18,"")</f>
        <v/>
      </c>
      <c r="EN167" t="str" cm="1">
        <f t="array" ref="EN167">IF($F167="弓玉",MIN(($G167-EO:EO)^2+($H167-EP:EP)^2+($I167-EQ:EQ)^2)*EM$8+MIN((($H$2-$H167)+ER:ER)^2+(($I$2-$I167)+ES:ES)^2)*EM$10+1000*EM$18,"")</f>
        <v/>
      </c>
      <c r="EU167" t="str" cm="1">
        <f t="array" ref="EU167">IF($F167="散玉",MIN(($G167-EV:EV)^2+($H167-EW:EW)^2+($I167-EX:EX)^2)*ET$8+MIN((($H$2-$H167)+EY:EY)^2+(($I$2-$I167)+EZ:EZ)^2)*ET$10+1000*ET$18,"")</f>
        <v/>
      </c>
      <c r="FB167" t="str" cm="1">
        <f t="array" ref="FB167">IF($F167="的玉",MIN(($G167-FC:FC)^2+($H167-FD:FD)^2+($I167-FE:FE)^2)*FA$8+MIN((($H$2-$H167)+FF:FF)^2+(($I$2-$I167)+FG:FG)^2)*FA$10+1000*FA$18,"")</f>
        <v/>
      </c>
      <c r="FI167" t="str" cm="1">
        <f t="array" ref="FI167">IF($F167="撃玉",MIN(($G167-FJ:FJ)^2+($H167-FK:FK)^2+($I167-FL:FL)^2)*FH$8+MIN((($H$2-$H167)+FM:FM)^2+(($I$2-$I167)+FN:FN)^2)*FH$10+1000*FH$18,"")</f>
        <v/>
      </c>
      <c r="FP167" t="str" cm="1">
        <f t="array" ref="FP167">IF($F167="槍玉",MIN(($G167-FQ:FQ)^2+($H167-FR:FR)^2+($I167-FS:FS)^2)*FO$8+MIN((($H$2-$H167)+FT:FT)^2+(($I$2-$I167)+FU:FU)^2)*FO$10+1000*FO$18,"")</f>
        <v/>
      </c>
      <c r="FW167" t="str" cm="1">
        <f t="array" ref="FW167">IF($F167="査玉",MIN(($G167-FX:FX)^2+($H167-FY:FY)^2+($I167-FZ:FZ)^2)*FV$8+MIN((($H$2-$H167)+GA:GA)^2+(($I$2-$I167)+GB:GB)^2)*FV$10+1000*FV$18,"")</f>
        <v/>
      </c>
      <c r="GD167" t="str" cm="1">
        <f t="array" ref="GD167">IF($F167="タゲ壁",MIN(($G167-GE:GE)^2+($H167-GF:GF)^2+($I167-GG:GG)^2)*GC$8+MIN((($H$2-$H167)+GH:GH)^2+(($I$2-$I167)+GI:GI)^2)*GC$10+1000*GC$18,"")</f>
        <v/>
      </c>
      <c r="GK167" t="str" cm="1">
        <f t="array" ref="GK167">IF($F167="迎玉",MIN(($G167-GL:GL)^2+($H167-GM:GM)^2+($I167-GN:GN)^2)*GJ$8+MIN((($H$2-$H167)+GO:GO)^2+(($I$2-$I167)+GP:GP)^2)*GJ$10+1000*GJ$18,"")</f>
        <v/>
      </c>
      <c r="GR167" t="str" cm="1">
        <f t="array" ref="GR167">IF($F167="紙壁",MIN(($G167-GS:GS)^2+($H167-GT:GT)^2+($I167-GU:GU)^2)*GQ$8+MIN((($H$2-$H167)+GV:GV)^2+(($I$2-$I167)+GW:GW)^2)*GQ$10+1000*GQ$18,"")</f>
        <v/>
      </c>
      <c r="GY167" t="str" cm="1">
        <f t="array" ref="GY167">IF($F167="聖玉",MIN(($G167-GZ:GZ)^2+($H167-HA:HA)^2+($I167-HB:HB)^2)*GX$8+MIN((($H$2-$H167)+HC:HC)^2+(($I$2-$I167)+HD:HD)^2)*GX$10+1000*GX$18,"")</f>
        <v/>
      </c>
      <c r="HF167" t="str" cm="1">
        <f t="array" ref="HF167">IF($F167="ターボ",MIN(($G167-HG:HG)^2+($H167-HH:HH)^2+($I167-HI:HI)^2)*HE$8+MIN((($H$2-$H167)+HJ:HJ)^2+(($I$2-$I167)+HK:HK)^2)*HE$10+10000,"")</f>
        <v/>
      </c>
      <c r="HM167" t="str" cm="1">
        <f t="array" ref="HM167">IF($F167="采玉",MIN(($G167-HN:HN)^2+($H167-HO:HO)^2+($I167-HP:HP)^2)*HL$8+MIN((($H$2-$H167)+HQ:HQ)^2+(($I$2-$I167)+HR:HR)^2)*HL$10+1000*HL$18,"")</f>
        <v/>
      </c>
      <c r="HT167" t="str" cm="1">
        <f t="array" ref="HT167">IF($F167="繕玉",MIN(($G167-HU:HU)^2+($H167-HV:HV)^2+($I167-HW:HW)^2)*HS$8+MIN((($H$2-$H167)+HX:HX)^2+(($I$2-$I167)+HY:HY)^2)*HS$10+1000*HS$18,"")</f>
        <v/>
      </c>
      <c r="IA167" t="str" cm="1">
        <f t="array" ref="IA167">IF($F167="贄玉",MIN(($G167-IB:IB)^2+($H167-IC:IC)^2+($I167-ID:ID)^2)*HZ$8+MIN((($H$2-$H167)+IE:IE)^2+(($I$2-$I167)+IF:IF)^2)*HZ$10+1000*HZ$18,"")</f>
        <v/>
      </c>
      <c r="IH167" t="str" cm="1">
        <f t="array" ref="IH167">IF($F167="弾玉",MIN(($G167-II:II)^2+($H167-IJ:IJ)^2+($I167-IK:IK)^2)*IG$8+MIN((($H$2-$H167)+IL:IL)^2+(($I$2-$I167)+IM:IM)^2)*IG$10+1000*IG$18,"")</f>
        <v/>
      </c>
      <c r="IO167" t="str" cm="1">
        <f t="array" ref="IO167">IF($F167="石壁",MIN(($G167-IP:IP)^2+($H167-IQ:IQ)^2+($I167-IR:IR)^2)*IN$8+MIN((($H$2-$H167)+IS:IS)^2+(($I$2-$I167)+IT:IT)^2)*IN$10+1000*IN$18,"")</f>
        <v/>
      </c>
    </row>
    <row r="168" spans="6:249" x14ac:dyDescent="0.55000000000000004">
      <c r="F168" s="1" t="b" cm="1">
        <f t="array" ref="F168">INDEX(N:N,ROW()*6-11)</f>
        <v>0</v>
      </c>
      <c r="G168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68" s="1">
        <f>ROUND((RIGHT((SUM(INDEX($N:$N,ROW()*6-10):INDEX($N:$N,ROW()*6-6))-16020),6)-RIGHT((SUM(INDEX($N:$N,ROW()*6-10):INDEX($N:$N,ROW()*6-6))-16020),3))/1000,3)</f>
        <v>-16.04</v>
      </c>
      <c r="I168" s="1">
        <f>ROUND((RIGHT((SUM(INDEX($N:$N,ROW()*6-10):INDEX($N:$N,ROW()*6-6))-16020),3)),3)</f>
        <v>20</v>
      </c>
      <c r="K168">
        <v>168</v>
      </c>
      <c r="L168">
        <f t="shared" si="5"/>
        <v>0</v>
      </c>
      <c r="M168" t="str">
        <f t="shared" si="4"/>
        <v>C</v>
      </c>
      <c r="N168">
        <f>IF(EXACT(M168,$A$1)=TRUE,0,IF(EXACT(M168,$A$2)=TRUE,1,IF(EXACT(M168,$A$3)=TRUE,2,IF(EXACT(M168,$A$4)=TRUE,3,IF(EXACT(M168,$A$5)=TRUE,4,IF(EXACT(M168,$A$6)=TRUE,5,IF(EXACT(M168,$A$7)=TRUE,6,IF(EXACT(M168,$A$8)=TRUE,7,IF(EXACT(M168,$A$9)=TRUE,8,IF(EXACT(M168,$A$10)=TRUE,9,IF(EXACT(M168,$A$11)=TRUE,10,IF(EXACT(M168,$A$12)=TRUE,11,IF(EXACT(M168,$A$13)=TRUE,12,IF(EXACT(M168,$A$14)=TRUE,13,IF(EXACT(M168,$A$15)=TRUE,14,IF(EXACT(M168,$A$16)=TRUE,15,IF(EXACT(M168,$A$17)=TRUE,16,IF(EXACT(M168,$A$18)=TRUE,17,IF(EXACT(M168,$A$19)=TRUE,18,IF(EXACT(M168,$A$20)=TRUE,19,IF(EXACT(M168,$A$21)=TRUE,20,IF(EXACT(M168,$A$22)=TRUE,21,IF(EXACT(M168,$A$23)=TRUE,22,IF(EXACT(M168,$A$24)=TRUE,23,IF(EXACT(M168,$A$25)=TRUE,24,IF(EXACT(M168,$A$26)=TRUE,25,IF(EXACT(M168,$A$27)=TRUE,26,IF(EXACT(M168,$A$28)=TRUE,27,IF(EXACT(M168,$A$29)=TRUE,28,IF(EXACT(M168,$A$30)=TRUE,29,IF(EXACT(M168,$A$31)=TRUE,30,IF(EXACT(M168,$A$32)=TRUE,31,IF(EXACT(M168,$A$33)=TRUE,32,IF(EXACT(M168,$A$34)=TRUE,33,IF(EXACT(M168,$A$35)=TRUE,34,IF(EXACT(M168,$A$36)=TRUE,35,IF(EXACT(M168,$A$37)=TRUE,36,IF(EXACT(M168,$A$38)=TRUE,37,IF(EXACT(M168,$A$39)=TRUE,38,IF(EXACT(M168,$A$40)=TRUE,39,IF(EXACT(M168,$A$41)=TRUE,40,IF(EXACT(M168,$A$42)=TRUE,41,IF(EXACT(M168,$A$43)=TRUE,42,IF(EXACT(M168,$A$44)=TRUE,43,IF(EXACT(M168,$A$45)=TRUE,44,IF(EXACT(M168,$A$46)=TRUE,45,IF(EXACT(M168,$A$47)=TRUE,46,IF(EXACT(M168,$A$48)=TRUE,47,IF(EXACT(M168,$A$49)=TRUE,48,IF(EXACT(M168,$A$50)=TRUE,49,IF(EXACT(M168,$A$51)=TRUE,50,IF(EXACT(M168,$A$52)=TRUE,51,IF(EXACT(M168,$A$53)=TRUE,52,IF(EXACT(M168,$A$54)=TRUE,53,IF(EXACT(M168,$A$55)=TRUE,54,IF(EXACT(M168,$A$56)=TRUE,55,IF(EXACT(M168,$A$57)=TRUE,56,IF(EXACT(M168,$A$58)=TRUE,57,IF(EXACT(M168,$A$59)=TRUE,58,IF(EXACT(M168,$A$60)=TRUE,59,IF(EXACT(M168,$A$61)=TRUE,60,IF(EXACT(M168,$A$62)=TRUE,61))))))))))))))))))))))))))))))))))))))))))))))))))))))))))))))*61^$L168</f>
        <v>38</v>
      </c>
      <c r="Y168" t="str" cm="1">
        <f t="array" ref="Y168">IF($F168="砲玉",MIN(($G168-Z:Z)^2+($H168-AA:AA)^2+($I168-AB:AB)^2)*X$8+MIN((($H$2-$H168)+AC:AC)^2+(($I$2-$I168)+AD:AD)^2)*X$10+1000*X$18,"")</f>
        <v/>
      </c>
      <c r="AF168" t="str" cm="1">
        <f t="array" ref="AF168">IF($F168="薙玉",MIN(($G168-AG:AG)^2+($H168-AH:AH)^2+($I168-AI:AI)^2)*AE$8+MIN((($H$2-$H168)+AJ:AJ)^2+(($I$2-$I168)+AK:AK)^2)*AE$10+1000*AE$18,"")</f>
        <v/>
      </c>
      <c r="AM168" t="str" cm="1">
        <f t="array" ref="AM168">IF($F168="壁玉",MIN(($G168-AN:AN)^2+($H168-AO:AO)^2+($I168-AP:AP)^2)*AL$8+MIN((($H$2-$H168)+AQ:AQ)^2+(($I$2-$I168)+AR:AR)^2)*AL$10+1000*AL$18,"")</f>
        <v/>
      </c>
      <c r="AT168" t="str" cm="1">
        <f t="array" ref="AT168">IF($F168="弩玉",MIN(($G168-AU:AU)^2+($H168-AV:AV)^2+($I168-AW:AW)^2)*AS$8+MIN((($H$2-$H168)+AX:AX)^2+(($I$2-$I168)+AY:AY)^2)*AS$10+1000*AS$18,"")</f>
        <v/>
      </c>
      <c r="BA168" t="str" cm="1">
        <f t="array" ref="BA168">IF($F168="ジェット",MIN(($G168-BB:BB)^2+($H168-BC:BC)^2+($I168-BD:BD)^2)*AZ$8+MIN((($H$2-$H168)+BE:BE)^2+(($I$2-$I168)+BF:BF)^2)*AZ$10+1000*AZ$18,"")</f>
        <v/>
      </c>
      <c r="BH168" t="str" cm="1">
        <f t="array" ref="BH168">IF($F168="導玉",MIN(($G168-BI:BI)^2+($H168-BJ:BJ)^2+($I168-BK:BK)^2)*BG$8+MIN((($H$2-$H168)+BL:BL)^2+(($I$2-$I168)+BM:BM)^2)*BG$10+1000*BG$18,"")</f>
        <v/>
      </c>
      <c r="BO168" t="str" cm="1">
        <f t="array" ref="BO168">IF($F168="木壁",MIN(($G168-BP:BP)^2+($H168-BQ:BQ)^2+($I168-BR:BR)^2)*BN$8+MIN((($H$2-$H168)+BS:BS)^2+(($I$2-$I168)+BT:BT)^2)*BN$10+1000*BN$18,"")</f>
        <v/>
      </c>
      <c r="BV168" t="str" cm="1">
        <f t="array" ref="BV168">IF($F168="遠壁",MIN(($G168-BW:BW)^2+($H168-BX:BX)^2+($I168-BY:BY)^2)*BU$8+MIN((($H$2-$H168)+BZ:BZ)^2+(($I$2-$I168)+CA:CA)^2)*BU$10+1000*BU$18,"")</f>
        <v/>
      </c>
      <c r="CC168" t="str" cm="1">
        <f t="array" ref="CC168">IF($F168="魔玉",MIN(($G168-CD:CD)^2+($H168-CE:CE)^2+($I168-CF:CF)^2)*CB$8+MIN((($H$2-$H168)+CG:CG)^2+(($I$2-$I168)+CH:CH)^2)*CB$10+1000*CB$18,"")</f>
        <v/>
      </c>
      <c r="CJ168" t="str" cm="1">
        <f t="array" ref="CJ168">IF($F168="核玉",MIN(($G168-CK:CK)^2+($H168-CL:CL)^2+($I168-CM:CM)^2)*CI$8+MIN((($H$2-$H168)+CN:CN)^2+(($I$2-$I168)+CO:CO)^2)*CI$10+1000*CI$18,"")</f>
        <v/>
      </c>
      <c r="CQ168" t="str" cm="1">
        <f t="array" ref="CQ168">IF($F168="癒玉",MIN(($G168-CR:CR)^2+($H168-CS:CS)^2+($I168-CT:CT)^2)*CP$8+MIN((($H$2-$H168)+CU:CU)^2+(($I$2-$I168)+CV:CV)^2)*CP$10+1000*CP$18,"")</f>
        <v/>
      </c>
      <c r="CX168" t="str" cm="1">
        <f t="array" ref="CX168">IF($F168="盾玉",MIN(($G168-CY:CY)^2+($H168-CZ:CZ)^2+($I168-DA:DA)^2)*CW$8+MIN((($H$2-$H168)+DB:DB)^2+(($I$2-$I168)+DC:DC)^2)*CW$10+1000*CW$18,"")</f>
        <v/>
      </c>
      <c r="DE168" t="str" cm="1">
        <f t="array" ref="DE168">IF($F168="射玉",MIN(($G168-DF:DF)^2+($H168-DG:DG)^2+($I168-DH:DH)^2)*DD$8+MIN((($H$2-$H168)+DI:DI)^2+(($I$2-$I168)+DJ:DJ)^2)*DD$10+1000*DD$18,"")</f>
        <v/>
      </c>
      <c r="DL168" t="str" cm="1">
        <f t="array" ref="DL168">IF($F168="近壁",MIN(($G168-DM:DM)^2+($H168-DN:DN)^2+($I168-DO:DO)^2)*DK$8+MIN((($H$2-$H168)+DP:DP)^2+(($I$2-$I168)+DQ:DQ)^2)*DK$10+1000*DK$18,"")</f>
        <v/>
      </c>
      <c r="DS168" t="str" cm="1">
        <f t="array" ref="DS168">IF($F168="忍玉",MIN(($G168-DT:DT)^2+($H168-DU:DU)^2+($I168-DV:DV)^2)*DR$8+MIN((($H$2-$H168)+DW:DW)^2+(($I$2-$I168)+DX:DX)^2)*DR$10+1000*DR$18,"")</f>
        <v/>
      </c>
      <c r="DZ168" t="str" cm="1">
        <f t="array" ref="DZ168">IF($F168="界玉",MIN(($G168-EA:EA)^2+($H168-EB:EB)^2+($I168-EC:EC)^2)*DY$8+MIN((($H$2-$H168)+ED:ED)^2+(($I$2-$I168)+EE:EE)^2)*DY$10+1000*DY$18,"")</f>
        <v/>
      </c>
      <c r="EG168" t="str" cm="1">
        <f t="array" ref="EG168">IF($F168="戦玉",MIN(($G168-EH:EH)^2+($H168-EI:EI)^2+($I168-EJ:EJ)^2)*EF$8+MIN((($H$2-$H168)+EK:EK)^2+(($I$2-$I168)+EL:EL)^2)*EF$10+1000*EF$18,"")</f>
        <v/>
      </c>
      <c r="EN168" t="str" cm="1">
        <f t="array" ref="EN168">IF($F168="弓玉",MIN(($G168-EO:EO)^2+($H168-EP:EP)^2+($I168-EQ:EQ)^2)*EM$8+MIN((($H$2-$H168)+ER:ER)^2+(($I$2-$I168)+ES:ES)^2)*EM$10+1000*EM$18,"")</f>
        <v/>
      </c>
      <c r="EU168" t="str" cm="1">
        <f t="array" ref="EU168">IF($F168="散玉",MIN(($G168-EV:EV)^2+($H168-EW:EW)^2+($I168-EX:EX)^2)*ET$8+MIN((($H$2-$H168)+EY:EY)^2+(($I$2-$I168)+EZ:EZ)^2)*ET$10+1000*ET$18,"")</f>
        <v/>
      </c>
      <c r="FB168" t="str" cm="1">
        <f t="array" ref="FB168">IF($F168="的玉",MIN(($G168-FC:FC)^2+($H168-FD:FD)^2+($I168-FE:FE)^2)*FA$8+MIN((($H$2-$H168)+FF:FF)^2+(($I$2-$I168)+FG:FG)^2)*FA$10+1000*FA$18,"")</f>
        <v/>
      </c>
      <c r="FI168" t="str" cm="1">
        <f t="array" ref="FI168">IF($F168="撃玉",MIN(($G168-FJ:FJ)^2+($H168-FK:FK)^2+($I168-FL:FL)^2)*FH$8+MIN((($H$2-$H168)+FM:FM)^2+(($I$2-$I168)+FN:FN)^2)*FH$10+1000*FH$18,"")</f>
        <v/>
      </c>
      <c r="FP168" t="str" cm="1">
        <f t="array" ref="FP168">IF($F168="槍玉",MIN(($G168-FQ:FQ)^2+($H168-FR:FR)^2+($I168-FS:FS)^2)*FO$8+MIN((($H$2-$H168)+FT:FT)^2+(($I$2-$I168)+FU:FU)^2)*FO$10+1000*FO$18,"")</f>
        <v/>
      </c>
      <c r="FW168" t="str" cm="1">
        <f t="array" ref="FW168">IF($F168="査玉",MIN(($G168-FX:FX)^2+($H168-FY:FY)^2+($I168-FZ:FZ)^2)*FV$8+MIN((($H$2-$H168)+GA:GA)^2+(($I$2-$I168)+GB:GB)^2)*FV$10+1000*FV$18,"")</f>
        <v/>
      </c>
      <c r="GD168" t="str" cm="1">
        <f t="array" ref="GD168">IF($F168="タゲ壁",MIN(($G168-GE:GE)^2+($H168-GF:GF)^2+($I168-GG:GG)^2)*GC$8+MIN((($H$2-$H168)+GH:GH)^2+(($I$2-$I168)+GI:GI)^2)*GC$10+1000*GC$18,"")</f>
        <v/>
      </c>
      <c r="GK168" t="str" cm="1">
        <f t="array" ref="GK168">IF($F168="迎玉",MIN(($G168-GL:GL)^2+($H168-GM:GM)^2+($I168-GN:GN)^2)*GJ$8+MIN((($H$2-$H168)+GO:GO)^2+(($I$2-$I168)+GP:GP)^2)*GJ$10+1000*GJ$18,"")</f>
        <v/>
      </c>
      <c r="GR168" t="str" cm="1">
        <f t="array" ref="GR168">IF($F168="紙壁",MIN(($G168-GS:GS)^2+($H168-GT:GT)^2+($I168-GU:GU)^2)*GQ$8+MIN((($H$2-$H168)+GV:GV)^2+(($I$2-$I168)+GW:GW)^2)*GQ$10+1000*GQ$18,"")</f>
        <v/>
      </c>
      <c r="GY168" t="str" cm="1">
        <f t="array" ref="GY168">IF($F168="聖玉",MIN(($G168-GZ:GZ)^2+($H168-HA:HA)^2+($I168-HB:HB)^2)*GX$8+MIN((($H$2-$H168)+HC:HC)^2+(($I$2-$I168)+HD:HD)^2)*GX$10+1000*GX$18,"")</f>
        <v/>
      </c>
      <c r="HF168" t="str" cm="1">
        <f t="array" ref="HF168">IF($F168="ターボ",MIN(($G168-HG:HG)^2+($H168-HH:HH)^2+($I168-HI:HI)^2)*HE$8+MIN((($H$2-$H168)+HJ:HJ)^2+(($I$2-$I168)+HK:HK)^2)*HE$10+10000,"")</f>
        <v/>
      </c>
      <c r="HM168" t="str" cm="1">
        <f t="array" ref="HM168">IF($F168="采玉",MIN(($G168-HN:HN)^2+($H168-HO:HO)^2+($I168-HP:HP)^2)*HL$8+MIN((($H$2-$H168)+HQ:HQ)^2+(($I$2-$I168)+HR:HR)^2)*HL$10+1000*HL$18,"")</f>
        <v/>
      </c>
      <c r="HT168" t="str" cm="1">
        <f t="array" ref="HT168">IF($F168="繕玉",MIN(($G168-HU:HU)^2+($H168-HV:HV)^2+($I168-HW:HW)^2)*HS$8+MIN((($H$2-$H168)+HX:HX)^2+(($I$2-$I168)+HY:HY)^2)*HS$10+1000*HS$18,"")</f>
        <v/>
      </c>
      <c r="IA168" t="str" cm="1">
        <f t="array" ref="IA168">IF($F168="贄玉",MIN(($G168-IB:IB)^2+($H168-IC:IC)^2+($I168-ID:ID)^2)*HZ$8+MIN((($H$2-$H168)+IE:IE)^2+(($I$2-$I168)+IF:IF)^2)*HZ$10+1000*HZ$18,"")</f>
        <v/>
      </c>
      <c r="IH168" t="str" cm="1">
        <f t="array" ref="IH168">IF($F168="弾玉",MIN(($G168-II:II)^2+($H168-IJ:IJ)^2+($I168-IK:IK)^2)*IG$8+MIN((($H$2-$H168)+IL:IL)^2+(($I$2-$I168)+IM:IM)^2)*IG$10+1000*IG$18,"")</f>
        <v/>
      </c>
      <c r="IO168" t="str" cm="1">
        <f t="array" ref="IO168">IF($F168="石壁",MIN(($G168-IP:IP)^2+($H168-IQ:IQ)^2+($I168-IR:IR)^2)*IN$8+MIN((($H$2-$H168)+IS:IS)^2+(($I$2-$I168)+IT:IT)^2)*IN$10+1000*IN$18,"")</f>
        <v/>
      </c>
    </row>
    <row r="169" spans="6:249" x14ac:dyDescent="0.55000000000000004">
      <c r="F169" s="1" t="b" cm="1">
        <f t="array" ref="F169">INDEX(N:N,ROW()*6-11)</f>
        <v>0</v>
      </c>
      <c r="G169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69" s="1">
        <f>ROUND((RIGHT((SUM(INDEX($N:$N,ROW()*6-10):INDEX($N:$N,ROW()*6-6))-16020),6)-RIGHT((SUM(INDEX($N:$N,ROW()*6-10):INDEX($N:$N,ROW()*6-6))-16020),3))/1000,3)</f>
        <v>-16.04</v>
      </c>
      <c r="I169" s="1">
        <f>ROUND((RIGHT((SUM(INDEX($N:$N,ROW()*6-10):INDEX($N:$N,ROW()*6-6))-16020),3)),3)</f>
        <v>20</v>
      </c>
      <c r="K169">
        <v>169</v>
      </c>
      <c r="L169">
        <f t="shared" si="5"/>
        <v>5</v>
      </c>
      <c r="M169" t="str">
        <f t="shared" si="4"/>
        <v>p</v>
      </c>
      <c r="N169" t="str">
        <f>IF(EXACT(M169,$A$1)=TRUE,"コア",IF(EXACT(M169,$A$2)=TRUE,"弓玉",IF(EXACT(M169,$A$3)=TRUE,"銃玉",IF(EXACT(M169,$A$4)=TRUE,"剣玉",IF(EXACT(M169,$A$5)=TRUE,"盾玉",IF(EXACT(M169,$A$6)=TRUE,"爆玉",IF(EXACT(M169,$A$7)=TRUE,"魔玉",IF(EXACT(M169,$A$8)=TRUE,"弩玉",IF(EXACT(M169,$A$9)=TRUE,"槍玉",IF(EXACT(M169,$A$10)=TRUE,"砲玉",IF(EXACT(M169,$A$11)=TRUE,"薙玉",IF(EXACT(M169,$A$12)=TRUE,"跳玉",IF(EXACT(M169,$A$13)=TRUE,"裂玉",IF(EXACT(M169,$A$14)=TRUE,"散玉",IF(EXACT(M169,$A$15)=TRUE,"狙玉",IF(EXACT(M169,$A$16)=TRUE,"浮玉",IF(EXACT(M169,$A$17)=TRUE,"導玉",IF(EXACT(M169,$A$18)=TRUE,"繕玉",IF(EXACT(M169,$A$19)=TRUE,"癒玉",IF(EXACT(M169,$A$20)=TRUE,"壁玉",IF(EXACT(M169,$A$21)=TRUE,"飛玉",IF(EXACT(M169,$A$22)=TRUE,"戦玉",IF(EXACT(M169,$A$23)=TRUE,"機玉",IF(EXACT(M169,$A$24)=TRUE,"変玉",IF(EXACT(M169,$A$25)=TRUE,"界玉",IF(EXACT(M169,$A$26)=TRUE,"木壁",IF(EXACT(M169,$A$27)=TRUE,"石壁",IF(EXACT(M169,$A$28)=TRUE,"紙壁",IF(EXACT(M169,$A$29)=TRUE,"鉄壁",IF(EXACT(M169,$A$30)=TRUE,"ジェット",IF(EXACT(M169,$A$31)=TRUE,"ターボ",IF(EXACT(M169,$A$32)=TRUE,"骨玉",IF(EXACT(M169,$A$33)=TRUE,"撃玉",IF(EXACT(M169,$A$34)=TRUE,"弾玉",IF(EXACT(M169,$A$35)=TRUE,"聖玉",IF(EXACT(M169,$A$36)=TRUE,"忍玉",IF(EXACT(M169,$A$37)=TRUE,"障玉",IF(EXACT(M169,$A$38)=TRUE,"花玉",IF(EXACT(M169,$A$39)=TRUE,"反玉",IF(EXACT(M169,$A$40)=TRUE,"押玉",IF(EXACT(M169,$A$41)=TRUE,"迎玉",IF(EXACT(M169,$A$42)=TRUE,"贄玉",IF(EXACT(M169,$A$43)=TRUE,"的玉",IF(EXACT(M169,$A$44)=TRUE,"墜玉",IF(EXACT(M169,$A$45)=TRUE,"箱玉",IF(EXACT(M169,$A$46)=TRUE,"闇玉",IF(EXACT(M169,$A$47)=TRUE,"旋玉",IF(EXACT(M169,$A$48)=TRUE,"采玉",IF(EXACT(M169,$A$49)=TRUE,"騎玉",IF(EXACT(M169,$A$50)=TRUE,"核玉",IF(EXACT(M169,$A$51)=TRUE,"射玉",IF(EXACT(M169,$A$52)=TRUE,"星玉",IF(EXACT(M169,$A$53)=TRUE,"梱玉",IF(EXACT(M169,$A$54)=TRUE,"貫玉",IF(EXACT(M169,$A$55)=TRUE,"査玉",IF(EXACT(M169,$A$56)=TRUE,"近壁",IF(EXACT(M169,$A$57)=TRUE,"遠壁",IF(EXACT(M169,$A$58)=TRUE,"広壁",IF(EXACT(M169,$A$59)=TRUE,"狭壁",IF(EXACT(M169,$A$60)=TRUE,"タゲ壁",IF(EXACT(M169,$A$61)=TRUE,"エレ壁")))))))))))))))))))))))))))))))))))))))))))))))))))))))))))))</f>
        <v>木壁</v>
      </c>
      <c r="Y169" t="str" cm="1">
        <f t="array" ref="Y169">IF($F169="砲玉",MIN(($G169-Z:Z)^2+($H169-AA:AA)^2+($I169-AB:AB)^2)*X$8+MIN((($H$2-$H169)+AC:AC)^2+(($I$2-$I169)+AD:AD)^2)*X$10+1000*X$18,"")</f>
        <v/>
      </c>
      <c r="AF169" t="str" cm="1">
        <f t="array" ref="AF169">IF($F169="薙玉",MIN(($G169-AG:AG)^2+($H169-AH:AH)^2+($I169-AI:AI)^2)*AE$8+MIN((($H$2-$H169)+AJ:AJ)^2+(($I$2-$I169)+AK:AK)^2)*AE$10+1000*AE$18,"")</f>
        <v/>
      </c>
      <c r="AM169" t="str" cm="1">
        <f t="array" ref="AM169">IF($F169="壁玉",MIN(($G169-AN:AN)^2+($H169-AO:AO)^2+($I169-AP:AP)^2)*AL$8+MIN((($H$2-$H169)+AQ:AQ)^2+(($I$2-$I169)+AR:AR)^2)*AL$10+1000*AL$18,"")</f>
        <v/>
      </c>
      <c r="AT169" t="str" cm="1">
        <f t="array" ref="AT169">IF($F169="弩玉",MIN(($G169-AU:AU)^2+($H169-AV:AV)^2+($I169-AW:AW)^2)*AS$8+MIN((($H$2-$H169)+AX:AX)^2+(($I$2-$I169)+AY:AY)^2)*AS$10+1000*AS$18,"")</f>
        <v/>
      </c>
      <c r="BA169" t="str" cm="1">
        <f t="array" ref="BA169">IF($F169="ジェット",MIN(($G169-BB:BB)^2+($H169-BC:BC)^2+($I169-BD:BD)^2)*AZ$8+MIN((($H$2-$H169)+BE:BE)^2+(($I$2-$I169)+BF:BF)^2)*AZ$10+1000*AZ$18,"")</f>
        <v/>
      </c>
      <c r="BH169" t="str" cm="1">
        <f t="array" ref="BH169">IF($F169="導玉",MIN(($G169-BI:BI)^2+($H169-BJ:BJ)^2+($I169-BK:BK)^2)*BG$8+MIN((($H$2-$H169)+BL:BL)^2+(($I$2-$I169)+BM:BM)^2)*BG$10+1000*BG$18,"")</f>
        <v/>
      </c>
      <c r="BO169" t="str" cm="1">
        <f t="array" ref="BO169">IF($F169="木壁",MIN(($G169-BP:BP)^2+($H169-BQ:BQ)^2+($I169-BR:BR)^2)*BN$8+MIN((($H$2-$H169)+BS:BS)^2+(($I$2-$I169)+BT:BT)^2)*BN$10+1000*BN$18,"")</f>
        <v/>
      </c>
      <c r="BV169" t="str" cm="1">
        <f t="array" ref="BV169">IF($F169="遠壁",MIN(($G169-BW:BW)^2+($H169-BX:BX)^2+($I169-BY:BY)^2)*BU$8+MIN((($H$2-$H169)+BZ:BZ)^2+(($I$2-$I169)+CA:CA)^2)*BU$10+1000*BU$18,"")</f>
        <v/>
      </c>
      <c r="CC169" t="str" cm="1">
        <f t="array" ref="CC169">IF($F169="魔玉",MIN(($G169-CD:CD)^2+($H169-CE:CE)^2+($I169-CF:CF)^2)*CB$8+MIN((($H$2-$H169)+CG:CG)^2+(($I$2-$I169)+CH:CH)^2)*CB$10+1000*CB$18,"")</f>
        <v/>
      </c>
      <c r="CJ169" t="str" cm="1">
        <f t="array" ref="CJ169">IF($F169="核玉",MIN(($G169-CK:CK)^2+($H169-CL:CL)^2+($I169-CM:CM)^2)*CI$8+MIN((($H$2-$H169)+CN:CN)^2+(($I$2-$I169)+CO:CO)^2)*CI$10+1000*CI$18,"")</f>
        <v/>
      </c>
      <c r="CQ169" t="str" cm="1">
        <f t="array" ref="CQ169">IF($F169="癒玉",MIN(($G169-CR:CR)^2+($H169-CS:CS)^2+($I169-CT:CT)^2)*CP$8+MIN((($H$2-$H169)+CU:CU)^2+(($I$2-$I169)+CV:CV)^2)*CP$10+1000*CP$18,"")</f>
        <v/>
      </c>
      <c r="CX169" t="str" cm="1">
        <f t="array" ref="CX169">IF($F169="盾玉",MIN(($G169-CY:CY)^2+($H169-CZ:CZ)^2+($I169-DA:DA)^2)*CW$8+MIN((($H$2-$H169)+DB:DB)^2+(($I$2-$I169)+DC:DC)^2)*CW$10+1000*CW$18,"")</f>
        <v/>
      </c>
      <c r="DE169" t="str" cm="1">
        <f t="array" ref="DE169">IF($F169="射玉",MIN(($G169-DF:DF)^2+($H169-DG:DG)^2+($I169-DH:DH)^2)*DD$8+MIN((($H$2-$H169)+DI:DI)^2+(($I$2-$I169)+DJ:DJ)^2)*DD$10+1000*DD$18,"")</f>
        <v/>
      </c>
      <c r="DL169" t="str" cm="1">
        <f t="array" ref="DL169">IF($F169="近壁",MIN(($G169-DM:DM)^2+($H169-DN:DN)^2+($I169-DO:DO)^2)*DK$8+MIN((($H$2-$H169)+DP:DP)^2+(($I$2-$I169)+DQ:DQ)^2)*DK$10+1000*DK$18,"")</f>
        <v/>
      </c>
      <c r="DS169" t="str" cm="1">
        <f t="array" ref="DS169">IF($F169="忍玉",MIN(($G169-DT:DT)^2+($H169-DU:DU)^2+($I169-DV:DV)^2)*DR$8+MIN((($H$2-$H169)+DW:DW)^2+(($I$2-$I169)+DX:DX)^2)*DR$10+1000*DR$18,"")</f>
        <v/>
      </c>
      <c r="DZ169" t="str" cm="1">
        <f t="array" ref="DZ169">IF($F169="界玉",MIN(($G169-EA:EA)^2+($H169-EB:EB)^2+($I169-EC:EC)^2)*DY$8+MIN((($H$2-$H169)+ED:ED)^2+(($I$2-$I169)+EE:EE)^2)*DY$10+1000*DY$18,"")</f>
        <v/>
      </c>
      <c r="EG169" t="str" cm="1">
        <f t="array" ref="EG169">IF($F169="戦玉",MIN(($G169-EH:EH)^2+($H169-EI:EI)^2+($I169-EJ:EJ)^2)*EF$8+MIN((($H$2-$H169)+EK:EK)^2+(($I$2-$I169)+EL:EL)^2)*EF$10+1000*EF$18,"")</f>
        <v/>
      </c>
      <c r="EN169" t="str" cm="1">
        <f t="array" ref="EN169">IF($F169="弓玉",MIN(($G169-EO:EO)^2+($H169-EP:EP)^2+($I169-EQ:EQ)^2)*EM$8+MIN((($H$2-$H169)+ER:ER)^2+(($I$2-$I169)+ES:ES)^2)*EM$10+1000*EM$18,"")</f>
        <v/>
      </c>
      <c r="EU169" t="str" cm="1">
        <f t="array" ref="EU169">IF($F169="散玉",MIN(($G169-EV:EV)^2+($H169-EW:EW)^2+($I169-EX:EX)^2)*ET$8+MIN((($H$2-$H169)+EY:EY)^2+(($I$2-$I169)+EZ:EZ)^2)*ET$10+1000*ET$18,"")</f>
        <v/>
      </c>
      <c r="FB169" t="str" cm="1">
        <f t="array" ref="FB169">IF($F169="的玉",MIN(($G169-FC:FC)^2+($H169-FD:FD)^2+($I169-FE:FE)^2)*FA$8+MIN((($H$2-$H169)+FF:FF)^2+(($I$2-$I169)+FG:FG)^2)*FA$10+1000*FA$18,"")</f>
        <v/>
      </c>
      <c r="FI169" t="str" cm="1">
        <f t="array" ref="FI169">IF($F169="撃玉",MIN(($G169-FJ:FJ)^2+($H169-FK:FK)^2+($I169-FL:FL)^2)*FH$8+MIN((($H$2-$H169)+FM:FM)^2+(($I$2-$I169)+FN:FN)^2)*FH$10+1000*FH$18,"")</f>
        <v/>
      </c>
      <c r="FP169" t="str" cm="1">
        <f t="array" ref="FP169">IF($F169="槍玉",MIN(($G169-FQ:FQ)^2+($H169-FR:FR)^2+($I169-FS:FS)^2)*FO$8+MIN((($H$2-$H169)+FT:FT)^2+(($I$2-$I169)+FU:FU)^2)*FO$10+1000*FO$18,"")</f>
        <v/>
      </c>
      <c r="FW169" t="str" cm="1">
        <f t="array" ref="FW169">IF($F169="査玉",MIN(($G169-FX:FX)^2+($H169-FY:FY)^2+($I169-FZ:FZ)^2)*FV$8+MIN((($H$2-$H169)+GA:GA)^2+(($I$2-$I169)+GB:GB)^2)*FV$10+1000*FV$18,"")</f>
        <v/>
      </c>
      <c r="GD169" t="str" cm="1">
        <f t="array" ref="GD169">IF($F169="タゲ壁",MIN(($G169-GE:GE)^2+($H169-GF:GF)^2+($I169-GG:GG)^2)*GC$8+MIN((($H$2-$H169)+GH:GH)^2+(($I$2-$I169)+GI:GI)^2)*GC$10+1000*GC$18,"")</f>
        <v/>
      </c>
      <c r="GK169" t="str" cm="1">
        <f t="array" ref="GK169">IF($F169="迎玉",MIN(($G169-GL:GL)^2+($H169-GM:GM)^2+($I169-GN:GN)^2)*GJ$8+MIN((($H$2-$H169)+GO:GO)^2+(($I$2-$I169)+GP:GP)^2)*GJ$10+1000*GJ$18,"")</f>
        <v/>
      </c>
      <c r="GR169" t="str" cm="1">
        <f t="array" ref="GR169">IF($F169="紙壁",MIN(($G169-GS:GS)^2+($H169-GT:GT)^2+($I169-GU:GU)^2)*GQ$8+MIN((($H$2-$H169)+GV:GV)^2+(($I$2-$I169)+GW:GW)^2)*GQ$10+1000*GQ$18,"")</f>
        <v/>
      </c>
      <c r="GY169" t="str" cm="1">
        <f t="array" ref="GY169">IF($F169="聖玉",MIN(($G169-GZ:GZ)^2+($H169-HA:HA)^2+($I169-HB:HB)^2)*GX$8+MIN((($H$2-$H169)+HC:HC)^2+(($I$2-$I169)+HD:HD)^2)*GX$10+1000*GX$18,"")</f>
        <v/>
      </c>
      <c r="HF169" t="str" cm="1">
        <f t="array" ref="HF169">IF($F169="ターボ",MIN(($G169-HG:HG)^2+($H169-HH:HH)^2+($I169-HI:HI)^2)*HE$8+MIN((($H$2-$H169)+HJ:HJ)^2+(($I$2-$I169)+HK:HK)^2)*HE$10+10000,"")</f>
        <v/>
      </c>
      <c r="HM169" t="str" cm="1">
        <f t="array" ref="HM169">IF($F169="采玉",MIN(($G169-HN:HN)^2+($H169-HO:HO)^2+($I169-HP:HP)^2)*HL$8+MIN((($H$2-$H169)+HQ:HQ)^2+(($I$2-$I169)+HR:HR)^2)*HL$10+1000*HL$18,"")</f>
        <v/>
      </c>
      <c r="HT169" t="str" cm="1">
        <f t="array" ref="HT169">IF($F169="繕玉",MIN(($G169-HU:HU)^2+($H169-HV:HV)^2+($I169-HW:HW)^2)*HS$8+MIN((($H$2-$H169)+HX:HX)^2+(($I$2-$I169)+HY:HY)^2)*HS$10+1000*HS$18,"")</f>
        <v/>
      </c>
      <c r="IA169" t="str" cm="1">
        <f t="array" ref="IA169">IF($F169="贄玉",MIN(($G169-IB:IB)^2+($H169-IC:IC)^2+($I169-ID:ID)^2)*HZ$8+MIN((($H$2-$H169)+IE:IE)^2+(($I$2-$I169)+IF:IF)^2)*HZ$10+1000*HZ$18,"")</f>
        <v/>
      </c>
      <c r="IH169" t="str" cm="1">
        <f t="array" ref="IH169">IF($F169="弾玉",MIN(($G169-II:II)^2+($H169-IJ:IJ)^2+($I169-IK:IK)^2)*IG$8+MIN((($H$2-$H169)+IL:IL)^2+(($I$2-$I169)+IM:IM)^2)*IG$10+1000*IG$18,"")</f>
        <v/>
      </c>
      <c r="IO169" t="str" cm="1">
        <f t="array" ref="IO169">IF($F169="石壁",MIN(($G169-IP:IP)^2+($H169-IQ:IQ)^2+($I169-IR:IR)^2)*IN$8+MIN((($H$2-$H169)+IS:IS)^2+(($I$2-$I169)+IT:IT)^2)*IN$10+1000*IN$18,"")</f>
        <v/>
      </c>
    </row>
    <row r="170" spans="6:249" x14ac:dyDescent="0.55000000000000004">
      <c r="F170" s="1" t="b" cm="1">
        <f t="array" ref="F170">INDEX(N:N,ROW()*6-11)</f>
        <v>0</v>
      </c>
      <c r="G170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70" s="1">
        <f>ROUND((RIGHT((SUM(INDEX($N:$N,ROW()*6-10):INDEX($N:$N,ROW()*6-6))-16020),6)-RIGHT((SUM(INDEX($N:$N,ROW()*6-10):INDEX($N:$N,ROW()*6-6))-16020),3))/1000,3)</f>
        <v>-16.04</v>
      </c>
      <c r="I170" s="1">
        <f>ROUND((RIGHT((SUM(INDEX($N:$N,ROW()*6-10):INDEX($N:$N,ROW()*6-6))-16020),3)),3)</f>
        <v>20</v>
      </c>
      <c r="K170">
        <v>170</v>
      </c>
      <c r="L170">
        <f t="shared" si="5"/>
        <v>4</v>
      </c>
      <c r="M170" t="str">
        <f t="shared" si="4"/>
        <v>0</v>
      </c>
      <c r="N170">
        <f>IF(EXACT(M170,$A$1)=TRUE,0,IF(EXACT(M170,$A$2)=TRUE,1,IF(EXACT(M170,$A$3)=TRUE,2,IF(EXACT(M170,$A$4)=TRUE,3,IF(EXACT(M170,$A$5)=TRUE,4,IF(EXACT(M170,$A$6)=TRUE,5,IF(EXACT(M170,$A$7)=TRUE,6,IF(EXACT(M170,$A$8)=TRUE,7,IF(EXACT(M170,$A$9)=TRUE,8,IF(EXACT(M170,$A$10)=TRUE,9,IF(EXACT(M170,$A$11)=TRUE,10,IF(EXACT(M170,$A$12)=TRUE,11,IF(EXACT(M170,$A$13)=TRUE,12,IF(EXACT(M170,$A$14)=TRUE,13,IF(EXACT(M170,$A$15)=TRUE,14,IF(EXACT(M170,$A$16)=TRUE,15,IF(EXACT(M170,$A$17)=TRUE,16,IF(EXACT(M170,$A$18)=TRUE,17,IF(EXACT(M170,$A$19)=TRUE,18,IF(EXACT(M170,$A$20)=TRUE,19,IF(EXACT(M170,$A$21)=TRUE,20,IF(EXACT(M170,$A$22)=TRUE,21,IF(EXACT(M170,$A$23)=TRUE,22,IF(EXACT(M170,$A$24)=TRUE,23,IF(EXACT(M170,$A$25)=TRUE,24,IF(EXACT(M170,$A$26)=TRUE,25,IF(EXACT(M170,$A$27)=TRUE,26,IF(EXACT(M170,$A$28)=TRUE,27,IF(EXACT(M170,$A$29)=TRUE,28,IF(EXACT(M170,$A$30)=TRUE,29,IF(EXACT(M170,$A$31)=TRUE,30,IF(EXACT(M170,$A$32)=TRUE,31,IF(EXACT(M170,$A$33)=TRUE,32,IF(EXACT(M170,$A$34)=TRUE,33,IF(EXACT(M170,$A$35)=TRUE,34,IF(EXACT(M170,$A$36)=TRUE,35,IF(EXACT(M170,$A$37)=TRUE,36,IF(EXACT(M170,$A$38)=TRUE,37,IF(EXACT(M170,$A$39)=TRUE,38,IF(EXACT(M170,$A$40)=TRUE,39,IF(EXACT(M170,$A$41)=TRUE,40,IF(EXACT(M170,$A$42)=TRUE,41,IF(EXACT(M170,$A$43)=TRUE,42,IF(EXACT(M170,$A$44)=TRUE,43,IF(EXACT(M170,$A$45)=TRUE,44,IF(EXACT(M170,$A$46)=TRUE,45,IF(EXACT(M170,$A$47)=TRUE,46,IF(EXACT(M170,$A$48)=TRUE,47,IF(EXACT(M170,$A$49)=TRUE,48,IF(EXACT(M170,$A$50)=TRUE,49,IF(EXACT(M170,$A$51)=TRUE,50,IF(EXACT(M170,$A$52)=TRUE,51,IF(EXACT(M170,$A$53)=TRUE,52,IF(EXACT(M170,$A$54)=TRUE,53,IF(EXACT(M170,$A$55)=TRUE,54,IF(EXACT(M170,$A$56)=TRUE,55,IF(EXACT(M170,$A$57)=TRUE,56,IF(EXACT(M170,$A$58)=TRUE,57,IF(EXACT(M170,$A$59)=TRUE,58,IF(EXACT(M170,$A$60)=TRUE,59,IF(EXACT(M170,$A$61)=TRUE,60,IF(EXACT(M170,$A$62)=TRUE,61))))))))))))))))))))))))))))))))))))))))))))))))))))))))))))))*61^$L170</f>
        <v>0</v>
      </c>
      <c r="Y170" t="str" cm="1">
        <f t="array" ref="Y170">IF($F170="砲玉",MIN(($G170-Z:Z)^2+($H170-AA:AA)^2+($I170-AB:AB)^2)*X$8+MIN((($H$2-$H170)+AC:AC)^2+(($I$2-$I170)+AD:AD)^2)*X$10+1000*X$18,"")</f>
        <v/>
      </c>
      <c r="AF170" t="str" cm="1">
        <f t="array" ref="AF170">IF($F170="薙玉",MIN(($G170-AG:AG)^2+($H170-AH:AH)^2+($I170-AI:AI)^2)*AE$8+MIN((($H$2-$H170)+AJ:AJ)^2+(($I$2-$I170)+AK:AK)^2)*AE$10+1000*AE$18,"")</f>
        <v/>
      </c>
      <c r="AM170" t="str" cm="1">
        <f t="array" ref="AM170">IF($F170="壁玉",MIN(($G170-AN:AN)^2+($H170-AO:AO)^2+($I170-AP:AP)^2)*AL$8+MIN((($H$2-$H170)+AQ:AQ)^2+(($I$2-$I170)+AR:AR)^2)*AL$10+1000*AL$18,"")</f>
        <v/>
      </c>
      <c r="AT170" t="str" cm="1">
        <f t="array" ref="AT170">IF($F170="弩玉",MIN(($G170-AU:AU)^2+($H170-AV:AV)^2+($I170-AW:AW)^2)*AS$8+MIN((($H$2-$H170)+AX:AX)^2+(($I$2-$I170)+AY:AY)^2)*AS$10+1000*AS$18,"")</f>
        <v/>
      </c>
      <c r="BA170" t="str" cm="1">
        <f t="array" ref="BA170">IF($F170="ジェット",MIN(($G170-BB:BB)^2+($H170-BC:BC)^2+($I170-BD:BD)^2)*AZ$8+MIN((($H$2-$H170)+BE:BE)^2+(($I$2-$I170)+BF:BF)^2)*AZ$10+1000*AZ$18,"")</f>
        <v/>
      </c>
      <c r="BH170" t="str" cm="1">
        <f t="array" ref="BH170">IF($F170="導玉",MIN(($G170-BI:BI)^2+($H170-BJ:BJ)^2+($I170-BK:BK)^2)*BG$8+MIN((($H$2-$H170)+BL:BL)^2+(($I$2-$I170)+BM:BM)^2)*BG$10+1000*BG$18,"")</f>
        <v/>
      </c>
      <c r="BO170" t="str" cm="1">
        <f t="array" ref="BO170">IF($F170="木壁",MIN(($G170-BP:BP)^2+($H170-BQ:BQ)^2+($I170-BR:BR)^2)*BN$8+MIN((($H$2-$H170)+BS:BS)^2+(($I$2-$I170)+BT:BT)^2)*BN$10+1000*BN$18,"")</f>
        <v/>
      </c>
      <c r="BV170" t="str" cm="1">
        <f t="array" ref="BV170">IF($F170="遠壁",MIN(($G170-BW:BW)^2+($H170-BX:BX)^2+($I170-BY:BY)^2)*BU$8+MIN((($H$2-$H170)+BZ:BZ)^2+(($I$2-$I170)+CA:CA)^2)*BU$10+1000*BU$18,"")</f>
        <v/>
      </c>
      <c r="CC170" t="str" cm="1">
        <f t="array" ref="CC170">IF($F170="魔玉",MIN(($G170-CD:CD)^2+($H170-CE:CE)^2+($I170-CF:CF)^2)*CB$8+MIN((($H$2-$H170)+CG:CG)^2+(($I$2-$I170)+CH:CH)^2)*CB$10+1000*CB$18,"")</f>
        <v/>
      </c>
      <c r="CJ170" t="str" cm="1">
        <f t="array" ref="CJ170">IF($F170="核玉",MIN(($G170-CK:CK)^2+($H170-CL:CL)^2+($I170-CM:CM)^2)*CI$8+MIN((($H$2-$H170)+CN:CN)^2+(($I$2-$I170)+CO:CO)^2)*CI$10+1000*CI$18,"")</f>
        <v/>
      </c>
      <c r="CQ170" t="str" cm="1">
        <f t="array" ref="CQ170">IF($F170="癒玉",MIN(($G170-CR:CR)^2+($H170-CS:CS)^2+($I170-CT:CT)^2)*CP$8+MIN((($H$2-$H170)+CU:CU)^2+(($I$2-$I170)+CV:CV)^2)*CP$10+1000*CP$18,"")</f>
        <v/>
      </c>
      <c r="CX170" t="str" cm="1">
        <f t="array" ref="CX170">IF($F170="盾玉",MIN(($G170-CY:CY)^2+($H170-CZ:CZ)^2+($I170-DA:DA)^2)*CW$8+MIN((($H$2-$H170)+DB:DB)^2+(($I$2-$I170)+DC:DC)^2)*CW$10+1000*CW$18,"")</f>
        <v/>
      </c>
      <c r="DE170" t="str" cm="1">
        <f t="array" ref="DE170">IF($F170="射玉",MIN(($G170-DF:DF)^2+($H170-DG:DG)^2+($I170-DH:DH)^2)*DD$8+MIN((($H$2-$H170)+DI:DI)^2+(($I$2-$I170)+DJ:DJ)^2)*DD$10+1000*DD$18,"")</f>
        <v/>
      </c>
      <c r="DL170" t="str" cm="1">
        <f t="array" ref="DL170">IF($F170="近壁",MIN(($G170-DM:DM)^2+($H170-DN:DN)^2+($I170-DO:DO)^2)*DK$8+MIN((($H$2-$H170)+DP:DP)^2+(($I$2-$I170)+DQ:DQ)^2)*DK$10+1000*DK$18,"")</f>
        <v/>
      </c>
      <c r="DS170" t="str" cm="1">
        <f t="array" ref="DS170">IF($F170="忍玉",MIN(($G170-DT:DT)^2+($H170-DU:DU)^2+($I170-DV:DV)^2)*DR$8+MIN((($H$2-$H170)+DW:DW)^2+(($I$2-$I170)+DX:DX)^2)*DR$10+1000*DR$18,"")</f>
        <v/>
      </c>
      <c r="DZ170" t="str" cm="1">
        <f t="array" ref="DZ170">IF($F170="界玉",MIN(($G170-EA:EA)^2+($H170-EB:EB)^2+($I170-EC:EC)^2)*DY$8+MIN((($H$2-$H170)+ED:ED)^2+(($I$2-$I170)+EE:EE)^2)*DY$10+1000*DY$18,"")</f>
        <v/>
      </c>
      <c r="EG170" t="str" cm="1">
        <f t="array" ref="EG170">IF($F170="戦玉",MIN(($G170-EH:EH)^2+($H170-EI:EI)^2+($I170-EJ:EJ)^2)*EF$8+MIN((($H$2-$H170)+EK:EK)^2+(($I$2-$I170)+EL:EL)^2)*EF$10+1000*EF$18,"")</f>
        <v/>
      </c>
      <c r="EN170" t="str" cm="1">
        <f t="array" ref="EN170">IF($F170="弓玉",MIN(($G170-EO:EO)^2+($H170-EP:EP)^2+($I170-EQ:EQ)^2)*EM$8+MIN((($H$2-$H170)+ER:ER)^2+(($I$2-$I170)+ES:ES)^2)*EM$10+1000*EM$18,"")</f>
        <v/>
      </c>
      <c r="EU170" t="str" cm="1">
        <f t="array" ref="EU170">IF($F170="散玉",MIN(($G170-EV:EV)^2+($H170-EW:EW)^2+($I170-EX:EX)^2)*ET$8+MIN((($H$2-$H170)+EY:EY)^2+(($I$2-$I170)+EZ:EZ)^2)*ET$10+1000*ET$18,"")</f>
        <v/>
      </c>
      <c r="FB170" t="str" cm="1">
        <f t="array" ref="FB170">IF($F170="的玉",MIN(($G170-FC:FC)^2+($H170-FD:FD)^2+($I170-FE:FE)^2)*FA$8+MIN((($H$2-$H170)+FF:FF)^2+(($I$2-$I170)+FG:FG)^2)*FA$10+1000*FA$18,"")</f>
        <v/>
      </c>
      <c r="FI170" t="str" cm="1">
        <f t="array" ref="FI170">IF($F170="撃玉",MIN(($G170-FJ:FJ)^2+($H170-FK:FK)^2+($I170-FL:FL)^2)*FH$8+MIN((($H$2-$H170)+FM:FM)^2+(($I$2-$I170)+FN:FN)^2)*FH$10+1000*FH$18,"")</f>
        <v/>
      </c>
      <c r="FP170" t="str" cm="1">
        <f t="array" ref="FP170">IF($F170="槍玉",MIN(($G170-FQ:FQ)^2+($H170-FR:FR)^2+($I170-FS:FS)^2)*FO$8+MIN((($H$2-$H170)+FT:FT)^2+(($I$2-$I170)+FU:FU)^2)*FO$10+1000*FO$18,"")</f>
        <v/>
      </c>
      <c r="FW170" t="str" cm="1">
        <f t="array" ref="FW170">IF($F170="査玉",MIN(($G170-FX:FX)^2+($H170-FY:FY)^2+($I170-FZ:FZ)^2)*FV$8+MIN((($H$2-$H170)+GA:GA)^2+(($I$2-$I170)+GB:GB)^2)*FV$10+1000*FV$18,"")</f>
        <v/>
      </c>
      <c r="GD170" t="str" cm="1">
        <f t="array" ref="GD170">IF($F170="タゲ壁",MIN(($G170-GE:GE)^2+($H170-GF:GF)^2+($I170-GG:GG)^2)*GC$8+MIN((($H$2-$H170)+GH:GH)^2+(($I$2-$I170)+GI:GI)^2)*GC$10+1000*GC$18,"")</f>
        <v/>
      </c>
      <c r="GK170" t="str" cm="1">
        <f t="array" ref="GK170">IF($F170="迎玉",MIN(($G170-GL:GL)^2+($H170-GM:GM)^2+($I170-GN:GN)^2)*GJ$8+MIN((($H$2-$H170)+GO:GO)^2+(($I$2-$I170)+GP:GP)^2)*GJ$10+1000*GJ$18,"")</f>
        <v/>
      </c>
      <c r="GR170" t="str" cm="1">
        <f t="array" ref="GR170">IF($F170="紙壁",MIN(($G170-GS:GS)^2+($H170-GT:GT)^2+($I170-GU:GU)^2)*GQ$8+MIN((($H$2-$H170)+GV:GV)^2+(($I$2-$I170)+GW:GW)^2)*GQ$10+1000*GQ$18,"")</f>
        <v/>
      </c>
      <c r="GY170" t="str" cm="1">
        <f t="array" ref="GY170">IF($F170="聖玉",MIN(($G170-GZ:GZ)^2+($H170-HA:HA)^2+($I170-HB:HB)^2)*GX$8+MIN((($H$2-$H170)+HC:HC)^2+(($I$2-$I170)+HD:HD)^2)*GX$10+1000*GX$18,"")</f>
        <v/>
      </c>
      <c r="HF170" t="str" cm="1">
        <f t="array" ref="HF170">IF($F170="ターボ",MIN(($G170-HG:HG)^2+($H170-HH:HH)^2+($I170-HI:HI)^2)*HE$8+MIN((($H$2-$H170)+HJ:HJ)^2+(($I$2-$I170)+HK:HK)^2)*HE$10+10000,"")</f>
        <v/>
      </c>
      <c r="HM170" t="str" cm="1">
        <f t="array" ref="HM170">IF($F170="采玉",MIN(($G170-HN:HN)^2+($H170-HO:HO)^2+($I170-HP:HP)^2)*HL$8+MIN((($H$2-$H170)+HQ:HQ)^2+(($I$2-$I170)+HR:HR)^2)*HL$10+1000*HL$18,"")</f>
        <v/>
      </c>
      <c r="HT170" t="str" cm="1">
        <f t="array" ref="HT170">IF($F170="繕玉",MIN(($G170-HU:HU)^2+($H170-HV:HV)^2+($I170-HW:HW)^2)*HS$8+MIN((($H$2-$H170)+HX:HX)^2+(($I$2-$I170)+HY:HY)^2)*HS$10+1000*HS$18,"")</f>
        <v/>
      </c>
      <c r="IA170" t="str" cm="1">
        <f t="array" ref="IA170">IF($F170="贄玉",MIN(($G170-IB:IB)^2+($H170-IC:IC)^2+($I170-ID:ID)^2)*HZ$8+MIN((($H$2-$H170)+IE:IE)^2+(($I$2-$I170)+IF:IF)^2)*HZ$10+1000*HZ$18,"")</f>
        <v/>
      </c>
      <c r="IH170" t="str" cm="1">
        <f t="array" ref="IH170">IF($F170="弾玉",MIN(($G170-II:II)^2+($H170-IJ:IJ)^2+($I170-IK:IK)^2)*IG$8+MIN((($H$2-$H170)+IL:IL)^2+(($I$2-$I170)+IM:IM)^2)*IG$10+1000*IG$18,"")</f>
        <v/>
      </c>
      <c r="IO170" t="str" cm="1">
        <f t="array" ref="IO170">IF($F170="石壁",MIN(($G170-IP:IP)^2+($H170-IQ:IQ)^2+($I170-IR:IR)^2)*IN$8+MIN((($H$2-$H170)+IS:IS)^2+(($I$2-$I170)+IT:IT)^2)*IN$10+1000*IN$18,"")</f>
        <v/>
      </c>
    </row>
    <row r="171" spans="6:249" x14ac:dyDescent="0.55000000000000004">
      <c r="F171" s="1" t="b" cm="1">
        <f t="array" ref="F171">INDEX(N:N,ROW()*6-11)</f>
        <v>0</v>
      </c>
      <c r="G171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71" s="1">
        <f>ROUND((RIGHT((SUM(INDEX($N:$N,ROW()*6-10):INDEX($N:$N,ROW()*6-6))-16020),6)-RIGHT((SUM(INDEX($N:$N,ROW()*6-10):INDEX($N:$N,ROW()*6-6))-16020),3))/1000,3)</f>
        <v>-16.04</v>
      </c>
      <c r="I171" s="1">
        <f>ROUND((RIGHT((SUM(INDEX($N:$N,ROW()*6-10):INDEX($N:$N,ROW()*6-6))-16020),3)),3)</f>
        <v>20</v>
      </c>
      <c r="K171">
        <v>171</v>
      </c>
      <c r="L171">
        <f t="shared" si="5"/>
        <v>3</v>
      </c>
      <c r="M171" t="str">
        <f t="shared" si="4"/>
        <v>0</v>
      </c>
      <c r="N171">
        <f>IF(EXACT(M171,$A$1)=TRUE,0,IF(EXACT(M171,$A$2)=TRUE,1,IF(EXACT(M171,$A$3)=TRUE,2,IF(EXACT(M171,$A$4)=TRUE,3,IF(EXACT(M171,$A$5)=TRUE,4,IF(EXACT(M171,$A$6)=TRUE,5,IF(EXACT(M171,$A$7)=TRUE,6,IF(EXACT(M171,$A$8)=TRUE,7,IF(EXACT(M171,$A$9)=TRUE,8,IF(EXACT(M171,$A$10)=TRUE,9,IF(EXACT(M171,$A$11)=TRUE,10,IF(EXACT(M171,$A$12)=TRUE,11,IF(EXACT(M171,$A$13)=TRUE,12,IF(EXACT(M171,$A$14)=TRUE,13,IF(EXACT(M171,$A$15)=TRUE,14,IF(EXACT(M171,$A$16)=TRUE,15,IF(EXACT(M171,$A$17)=TRUE,16,IF(EXACT(M171,$A$18)=TRUE,17,IF(EXACT(M171,$A$19)=TRUE,18,IF(EXACT(M171,$A$20)=TRUE,19,IF(EXACT(M171,$A$21)=TRUE,20,IF(EXACT(M171,$A$22)=TRUE,21,IF(EXACT(M171,$A$23)=TRUE,22,IF(EXACT(M171,$A$24)=TRUE,23,IF(EXACT(M171,$A$25)=TRUE,24,IF(EXACT(M171,$A$26)=TRUE,25,IF(EXACT(M171,$A$27)=TRUE,26,IF(EXACT(M171,$A$28)=TRUE,27,IF(EXACT(M171,$A$29)=TRUE,28,IF(EXACT(M171,$A$30)=TRUE,29,IF(EXACT(M171,$A$31)=TRUE,30,IF(EXACT(M171,$A$32)=TRUE,31,IF(EXACT(M171,$A$33)=TRUE,32,IF(EXACT(M171,$A$34)=TRUE,33,IF(EXACT(M171,$A$35)=TRUE,34,IF(EXACT(M171,$A$36)=TRUE,35,IF(EXACT(M171,$A$37)=TRUE,36,IF(EXACT(M171,$A$38)=TRUE,37,IF(EXACT(M171,$A$39)=TRUE,38,IF(EXACT(M171,$A$40)=TRUE,39,IF(EXACT(M171,$A$41)=TRUE,40,IF(EXACT(M171,$A$42)=TRUE,41,IF(EXACT(M171,$A$43)=TRUE,42,IF(EXACT(M171,$A$44)=TRUE,43,IF(EXACT(M171,$A$45)=TRUE,44,IF(EXACT(M171,$A$46)=TRUE,45,IF(EXACT(M171,$A$47)=TRUE,46,IF(EXACT(M171,$A$48)=TRUE,47,IF(EXACT(M171,$A$49)=TRUE,48,IF(EXACT(M171,$A$50)=TRUE,49,IF(EXACT(M171,$A$51)=TRUE,50,IF(EXACT(M171,$A$52)=TRUE,51,IF(EXACT(M171,$A$53)=TRUE,52,IF(EXACT(M171,$A$54)=TRUE,53,IF(EXACT(M171,$A$55)=TRUE,54,IF(EXACT(M171,$A$56)=TRUE,55,IF(EXACT(M171,$A$57)=TRUE,56,IF(EXACT(M171,$A$58)=TRUE,57,IF(EXACT(M171,$A$59)=TRUE,58,IF(EXACT(M171,$A$60)=TRUE,59,IF(EXACT(M171,$A$61)=TRUE,60,IF(EXACT(M171,$A$62)=TRUE,61))))))))))))))))))))))))))))))))))))))))))))))))))))))))))))))*61^$L171</f>
        <v>0</v>
      </c>
      <c r="Y171" t="str" cm="1">
        <f t="array" ref="Y171">IF($F171="砲玉",MIN(($G171-Z:Z)^2+($H171-AA:AA)^2+($I171-AB:AB)^2)*X$8+MIN((($H$2-$H171)+AC:AC)^2+(($I$2-$I171)+AD:AD)^2)*X$10+1000*X$18,"")</f>
        <v/>
      </c>
      <c r="AF171" t="str" cm="1">
        <f t="array" ref="AF171">IF($F171="薙玉",MIN(($G171-AG:AG)^2+($H171-AH:AH)^2+($I171-AI:AI)^2)*AE$8+MIN((($H$2-$H171)+AJ:AJ)^2+(($I$2-$I171)+AK:AK)^2)*AE$10+1000*AE$18,"")</f>
        <v/>
      </c>
      <c r="AM171" t="str" cm="1">
        <f t="array" ref="AM171">IF($F171="壁玉",MIN(($G171-AN:AN)^2+($H171-AO:AO)^2+($I171-AP:AP)^2)*AL$8+MIN((($H$2-$H171)+AQ:AQ)^2+(($I$2-$I171)+AR:AR)^2)*AL$10+1000*AL$18,"")</f>
        <v/>
      </c>
      <c r="AT171" t="str" cm="1">
        <f t="array" ref="AT171">IF($F171="弩玉",MIN(($G171-AU:AU)^2+($H171-AV:AV)^2+($I171-AW:AW)^2)*AS$8+MIN((($H$2-$H171)+AX:AX)^2+(($I$2-$I171)+AY:AY)^2)*AS$10+1000*AS$18,"")</f>
        <v/>
      </c>
      <c r="BA171" t="str" cm="1">
        <f t="array" ref="BA171">IF($F171="ジェット",MIN(($G171-BB:BB)^2+($H171-BC:BC)^2+($I171-BD:BD)^2)*AZ$8+MIN((($H$2-$H171)+BE:BE)^2+(($I$2-$I171)+BF:BF)^2)*AZ$10+1000*AZ$18,"")</f>
        <v/>
      </c>
      <c r="BH171" t="str" cm="1">
        <f t="array" ref="BH171">IF($F171="導玉",MIN(($G171-BI:BI)^2+($H171-BJ:BJ)^2+($I171-BK:BK)^2)*BG$8+MIN((($H$2-$H171)+BL:BL)^2+(($I$2-$I171)+BM:BM)^2)*BG$10+1000*BG$18,"")</f>
        <v/>
      </c>
      <c r="BO171" t="str" cm="1">
        <f t="array" ref="BO171">IF($F171="木壁",MIN(($G171-BP:BP)^2+($H171-BQ:BQ)^2+($I171-BR:BR)^2)*BN$8+MIN((($H$2-$H171)+BS:BS)^2+(($I$2-$I171)+BT:BT)^2)*BN$10+1000*BN$18,"")</f>
        <v/>
      </c>
      <c r="BV171" t="str" cm="1">
        <f t="array" ref="BV171">IF($F171="遠壁",MIN(($G171-BW:BW)^2+($H171-BX:BX)^2+($I171-BY:BY)^2)*BU$8+MIN((($H$2-$H171)+BZ:BZ)^2+(($I$2-$I171)+CA:CA)^2)*BU$10+1000*BU$18,"")</f>
        <v/>
      </c>
      <c r="CC171" t="str" cm="1">
        <f t="array" ref="CC171">IF($F171="魔玉",MIN(($G171-CD:CD)^2+($H171-CE:CE)^2+($I171-CF:CF)^2)*CB$8+MIN((($H$2-$H171)+CG:CG)^2+(($I$2-$I171)+CH:CH)^2)*CB$10+1000*CB$18,"")</f>
        <v/>
      </c>
      <c r="CJ171" t="str" cm="1">
        <f t="array" ref="CJ171">IF($F171="核玉",MIN(($G171-CK:CK)^2+($H171-CL:CL)^2+($I171-CM:CM)^2)*CI$8+MIN((($H$2-$H171)+CN:CN)^2+(($I$2-$I171)+CO:CO)^2)*CI$10+1000*CI$18,"")</f>
        <v/>
      </c>
      <c r="CQ171" t="str" cm="1">
        <f t="array" ref="CQ171">IF($F171="癒玉",MIN(($G171-CR:CR)^2+($H171-CS:CS)^2+($I171-CT:CT)^2)*CP$8+MIN((($H$2-$H171)+CU:CU)^2+(($I$2-$I171)+CV:CV)^2)*CP$10+1000*CP$18,"")</f>
        <v/>
      </c>
      <c r="CX171" t="str" cm="1">
        <f t="array" ref="CX171">IF($F171="盾玉",MIN(($G171-CY:CY)^2+($H171-CZ:CZ)^2+($I171-DA:DA)^2)*CW$8+MIN((($H$2-$H171)+DB:DB)^2+(($I$2-$I171)+DC:DC)^2)*CW$10+1000*CW$18,"")</f>
        <v/>
      </c>
      <c r="DE171" t="str" cm="1">
        <f t="array" ref="DE171">IF($F171="射玉",MIN(($G171-DF:DF)^2+($H171-DG:DG)^2+($I171-DH:DH)^2)*DD$8+MIN((($H$2-$H171)+DI:DI)^2+(($I$2-$I171)+DJ:DJ)^2)*DD$10+1000*DD$18,"")</f>
        <v/>
      </c>
      <c r="DL171" t="str" cm="1">
        <f t="array" ref="DL171">IF($F171="近壁",MIN(($G171-DM:DM)^2+($H171-DN:DN)^2+($I171-DO:DO)^2)*DK$8+MIN((($H$2-$H171)+DP:DP)^2+(($I$2-$I171)+DQ:DQ)^2)*DK$10+1000*DK$18,"")</f>
        <v/>
      </c>
      <c r="DS171" t="str" cm="1">
        <f t="array" ref="DS171">IF($F171="忍玉",MIN(($G171-DT:DT)^2+($H171-DU:DU)^2+($I171-DV:DV)^2)*DR$8+MIN((($H$2-$H171)+DW:DW)^2+(($I$2-$I171)+DX:DX)^2)*DR$10+1000*DR$18,"")</f>
        <v/>
      </c>
      <c r="DZ171" t="str" cm="1">
        <f t="array" ref="DZ171">IF($F171="界玉",MIN(($G171-EA:EA)^2+($H171-EB:EB)^2+($I171-EC:EC)^2)*DY$8+MIN((($H$2-$H171)+ED:ED)^2+(($I$2-$I171)+EE:EE)^2)*DY$10+1000*DY$18,"")</f>
        <v/>
      </c>
      <c r="EG171" t="str" cm="1">
        <f t="array" ref="EG171">IF($F171="戦玉",MIN(($G171-EH:EH)^2+($H171-EI:EI)^2+($I171-EJ:EJ)^2)*EF$8+MIN((($H$2-$H171)+EK:EK)^2+(($I$2-$I171)+EL:EL)^2)*EF$10+1000*EF$18,"")</f>
        <v/>
      </c>
      <c r="EN171" t="str" cm="1">
        <f t="array" ref="EN171">IF($F171="弓玉",MIN(($G171-EO:EO)^2+($H171-EP:EP)^2+($I171-EQ:EQ)^2)*EM$8+MIN((($H$2-$H171)+ER:ER)^2+(($I$2-$I171)+ES:ES)^2)*EM$10+1000*EM$18,"")</f>
        <v/>
      </c>
      <c r="EU171" t="str" cm="1">
        <f t="array" ref="EU171">IF($F171="散玉",MIN(($G171-EV:EV)^2+($H171-EW:EW)^2+($I171-EX:EX)^2)*ET$8+MIN((($H$2-$H171)+EY:EY)^2+(($I$2-$I171)+EZ:EZ)^2)*ET$10+1000*ET$18,"")</f>
        <v/>
      </c>
      <c r="FB171" t="str" cm="1">
        <f t="array" ref="FB171">IF($F171="的玉",MIN(($G171-FC:FC)^2+($H171-FD:FD)^2+($I171-FE:FE)^2)*FA$8+MIN((($H$2-$H171)+FF:FF)^2+(($I$2-$I171)+FG:FG)^2)*FA$10+1000*FA$18,"")</f>
        <v/>
      </c>
      <c r="FI171" t="str" cm="1">
        <f t="array" ref="FI171">IF($F171="撃玉",MIN(($G171-FJ:FJ)^2+($H171-FK:FK)^2+($I171-FL:FL)^2)*FH$8+MIN((($H$2-$H171)+FM:FM)^2+(($I$2-$I171)+FN:FN)^2)*FH$10+1000*FH$18,"")</f>
        <v/>
      </c>
      <c r="FP171" t="str" cm="1">
        <f t="array" ref="FP171">IF($F171="槍玉",MIN(($G171-FQ:FQ)^2+($H171-FR:FR)^2+($I171-FS:FS)^2)*FO$8+MIN((($H$2-$H171)+FT:FT)^2+(($I$2-$I171)+FU:FU)^2)*FO$10+1000*FO$18,"")</f>
        <v/>
      </c>
      <c r="FW171" t="str" cm="1">
        <f t="array" ref="FW171">IF($F171="査玉",MIN(($G171-FX:FX)^2+($H171-FY:FY)^2+($I171-FZ:FZ)^2)*FV$8+MIN((($H$2-$H171)+GA:GA)^2+(($I$2-$I171)+GB:GB)^2)*FV$10+1000*FV$18,"")</f>
        <v/>
      </c>
      <c r="GD171" t="str" cm="1">
        <f t="array" ref="GD171">IF($F171="タゲ壁",MIN(($G171-GE:GE)^2+($H171-GF:GF)^2+($I171-GG:GG)^2)*GC$8+MIN((($H$2-$H171)+GH:GH)^2+(($I$2-$I171)+GI:GI)^2)*GC$10+1000*GC$18,"")</f>
        <v/>
      </c>
      <c r="GK171" t="str" cm="1">
        <f t="array" ref="GK171">IF($F171="迎玉",MIN(($G171-GL:GL)^2+($H171-GM:GM)^2+($I171-GN:GN)^2)*GJ$8+MIN((($H$2-$H171)+GO:GO)^2+(($I$2-$I171)+GP:GP)^2)*GJ$10+1000*GJ$18,"")</f>
        <v/>
      </c>
      <c r="GR171" t="str" cm="1">
        <f t="array" ref="GR171">IF($F171="紙壁",MIN(($G171-GS:GS)^2+($H171-GT:GT)^2+($I171-GU:GU)^2)*GQ$8+MIN((($H$2-$H171)+GV:GV)^2+(($I$2-$I171)+GW:GW)^2)*GQ$10+1000*GQ$18,"")</f>
        <v/>
      </c>
      <c r="GY171" t="str" cm="1">
        <f t="array" ref="GY171">IF($F171="聖玉",MIN(($G171-GZ:GZ)^2+($H171-HA:HA)^2+($I171-HB:HB)^2)*GX$8+MIN((($H$2-$H171)+HC:HC)^2+(($I$2-$I171)+HD:HD)^2)*GX$10+1000*GX$18,"")</f>
        <v/>
      </c>
      <c r="HF171" t="str" cm="1">
        <f t="array" ref="HF171">IF($F171="ターボ",MIN(($G171-HG:HG)^2+($H171-HH:HH)^2+($I171-HI:HI)^2)*HE$8+MIN((($H$2-$H171)+HJ:HJ)^2+(($I$2-$I171)+HK:HK)^2)*HE$10+10000,"")</f>
        <v/>
      </c>
      <c r="HM171" t="str" cm="1">
        <f t="array" ref="HM171">IF($F171="采玉",MIN(($G171-HN:HN)^2+($H171-HO:HO)^2+($I171-HP:HP)^2)*HL$8+MIN((($H$2-$H171)+HQ:HQ)^2+(($I$2-$I171)+HR:HR)^2)*HL$10+1000*HL$18,"")</f>
        <v/>
      </c>
      <c r="HT171" t="str" cm="1">
        <f t="array" ref="HT171">IF($F171="繕玉",MIN(($G171-HU:HU)^2+($H171-HV:HV)^2+($I171-HW:HW)^2)*HS$8+MIN((($H$2-$H171)+HX:HX)^2+(($I$2-$I171)+HY:HY)^2)*HS$10+1000*HS$18,"")</f>
        <v/>
      </c>
      <c r="IA171" t="str" cm="1">
        <f t="array" ref="IA171">IF($F171="贄玉",MIN(($G171-IB:IB)^2+($H171-IC:IC)^2+($I171-ID:ID)^2)*HZ$8+MIN((($H$2-$H171)+IE:IE)^2+(($I$2-$I171)+IF:IF)^2)*HZ$10+1000*HZ$18,"")</f>
        <v/>
      </c>
      <c r="IH171" t="str" cm="1">
        <f t="array" ref="IH171">IF($F171="弾玉",MIN(($G171-II:II)^2+($H171-IJ:IJ)^2+($I171-IK:IK)^2)*IG$8+MIN((($H$2-$H171)+IL:IL)^2+(($I$2-$I171)+IM:IM)^2)*IG$10+1000*IG$18,"")</f>
        <v/>
      </c>
      <c r="IO171" t="str" cm="1">
        <f t="array" ref="IO171">IF($F171="石壁",MIN(($G171-IP:IP)^2+($H171-IQ:IQ)^2+($I171-IR:IR)^2)*IN$8+MIN((($H$2-$H171)+IS:IS)^2+(($I$2-$I171)+IT:IT)^2)*IN$10+1000*IN$18,"")</f>
        <v/>
      </c>
    </row>
    <row r="172" spans="6:249" x14ac:dyDescent="0.55000000000000004">
      <c r="F172" s="1" t="b" cm="1">
        <f t="array" ref="F172">INDEX(N:N,ROW()*6-11)</f>
        <v>0</v>
      </c>
      <c r="G172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72" s="1">
        <f>ROUND((RIGHT((SUM(INDEX($N:$N,ROW()*6-10):INDEX($N:$N,ROW()*6-6))-16020),6)-RIGHT((SUM(INDEX($N:$N,ROW()*6-10):INDEX($N:$N,ROW()*6-6))-16020),3))/1000,3)</f>
        <v>-16.04</v>
      </c>
      <c r="I172" s="1">
        <f>ROUND((RIGHT((SUM(INDEX($N:$N,ROW()*6-10):INDEX($N:$N,ROW()*6-6))-16020),3)),3)</f>
        <v>20</v>
      </c>
      <c r="K172">
        <v>172</v>
      </c>
      <c r="L172">
        <f t="shared" si="5"/>
        <v>2</v>
      </c>
      <c r="M172" t="str">
        <f t="shared" si="4"/>
        <v>O</v>
      </c>
      <c r="N172">
        <f>IF(EXACT(M172,$A$1)=TRUE,0,IF(EXACT(M172,$A$2)=TRUE,1,IF(EXACT(M172,$A$3)=TRUE,2,IF(EXACT(M172,$A$4)=TRUE,3,IF(EXACT(M172,$A$5)=TRUE,4,IF(EXACT(M172,$A$6)=TRUE,5,IF(EXACT(M172,$A$7)=TRUE,6,IF(EXACT(M172,$A$8)=TRUE,7,IF(EXACT(M172,$A$9)=TRUE,8,IF(EXACT(M172,$A$10)=TRUE,9,IF(EXACT(M172,$A$11)=TRUE,10,IF(EXACT(M172,$A$12)=TRUE,11,IF(EXACT(M172,$A$13)=TRUE,12,IF(EXACT(M172,$A$14)=TRUE,13,IF(EXACT(M172,$A$15)=TRUE,14,IF(EXACT(M172,$A$16)=TRUE,15,IF(EXACT(M172,$A$17)=TRUE,16,IF(EXACT(M172,$A$18)=TRUE,17,IF(EXACT(M172,$A$19)=TRUE,18,IF(EXACT(M172,$A$20)=TRUE,19,IF(EXACT(M172,$A$21)=TRUE,20,IF(EXACT(M172,$A$22)=TRUE,21,IF(EXACT(M172,$A$23)=TRUE,22,IF(EXACT(M172,$A$24)=TRUE,23,IF(EXACT(M172,$A$25)=TRUE,24,IF(EXACT(M172,$A$26)=TRUE,25,IF(EXACT(M172,$A$27)=TRUE,26,IF(EXACT(M172,$A$28)=TRUE,27,IF(EXACT(M172,$A$29)=TRUE,28,IF(EXACT(M172,$A$30)=TRUE,29,IF(EXACT(M172,$A$31)=TRUE,30,IF(EXACT(M172,$A$32)=TRUE,31,IF(EXACT(M172,$A$33)=TRUE,32,IF(EXACT(M172,$A$34)=TRUE,33,IF(EXACT(M172,$A$35)=TRUE,34,IF(EXACT(M172,$A$36)=TRUE,35,IF(EXACT(M172,$A$37)=TRUE,36,IF(EXACT(M172,$A$38)=TRUE,37,IF(EXACT(M172,$A$39)=TRUE,38,IF(EXACT(M172,$A$40)=TRUE,39,IF(EXACT(M172,$A$41)=TRUE,40,IF(EXACT(M172,$A$42)=TRUE,41,IF(EXACT(M172,$A$43)=TRUE,42,IF(EXACT(M172,$A$44)=TRUE,43,IF(EXACT(M172,$A$45)=TRUE,44,IF(EXACT(M172,$A$46)=TRUE,45,IF(EXACT(M172,$A$47)=TRUE,46,IF(EXACT(M172,$A$48)=TRUE,47,IF(EXACT(M172,$A$49)=TRUE,48,IF(EXACT(M172,$A$50)=TRUE,49,IF(EXACT(M172,$A$51)=TRUE,50,IF(EXACT(M172,$A$52)=TRUE,51,IF(EXACT(M172,$A$53)=TRUE,52,IF(EXACT(M172,$A$54)=TRUE,53,IF(EXACT(M172,$A$55)=TRUE,54,IF(EXACT(M172,$A$56)=TRUE,55,IF(EXACT(M172,$A$57)=TRUE,56,IF(EXACT(M172,$A$58)=TRUE,57,IF(EXACT(M172,$A$59)=TRUE,58,IF(EXACT(M172,$A$60)=TRUE,59,IF(EXACT(M172,$A$61)=TRUE,60,IF(EXACT(M172,$A$62)=TRUE,61))))))))))))))))))))))))))))))))))))))))))))))))))))))))))))))*61^$L172</f>
        <v>186050</v>
      </c>
      <c r="Y172" t="str" cm="1">
        <f t="array" ref="Y172">IF($F172="砲玉",MIN(($G172-Z:Z)^2+($H172-AA:AA)^2+($I172-AB:AB)^2)*X$8+MIN((($H$2-$H172)+AC:AC)^2+(($I$2-$I172)+AD:AD)^2)*X$10+1000*X$18,"")</f>
        <v/>
      </c>
      <c r="AF172" t="str" cm="1">
        <f t="array" ref="AF172">IF($F172="薙玉",MIN(($G172-AG:AG)^2+($H172-AH:AH)^2+($I172-AI:AI)^2)*AE$8+MIN((($H$2-$H172)+AJ:AJ)^2+(($I$2-$I172)+AK:AK)^2)*AE$10+1000*AE$18,"")</f>
        <v/>
      </c>
      <c r="AM172" t="str" cm="1">
        <f t="array" ref="AM172">IF($F172="壁玉",MIN(($G172-AN:AN)^2+($H172-AO:AO)^2+($I172-AP:AP)^2)*AL$8+MIN((($H$2-$H172)+AQ:AQ)^2+(($I$2-$I172)+AR:AR)^2)*AL$10+1000*AL$18,"")</f>
        <v/>
      </c>
      <c r="AT172" t="str" cm="1">
        <f t="array" ref="AT172">IF($F172="弩玉",MIN(($G172-AU:AU)^2+($H172-AV:AV)^2+($I172-AW:AW)^2)*AS$8+MIN((($H$2-$H172)+AX:AX)^2+(($I$2-$I172)+AY:AY)^2)*AS$10+1000*AS$18,"")</f>
        <v/>
      </c>
      <c r="BA172" t="str" cm="1">
        <f t="array" ref="BA172">IF($F172="ジェット",MIN(($G172-BB:BB)^2+($H172-BC:BC)^2+($I172-BD:BD)^2)*AZ$8+MIN((($H$2-$H172)+BE:BE)^2+(($I$2-$I172)+BF:BF)^2)*AZ$10+1000*AZ$18,"")</f>
        <v/>
      </c>
      <c r="BH172" t="str" cm="1">
        <f t="array" ref="BH172">IF($F172="導玉",MIN(($G172-BI:BI)^2+($H172-BJ:BJ)^2+($I172-BK:BK)^2)*BG$8+MIN((($H$2-$H172)+BL:BL)^2+(($I$2-$I172)+BM:BM)^2)*BG$10+1000*BG$18,"")</f>
        <v/>
      </c>
      <c r="BO172" t="str" cm="1">
        <f t="array" ref="BO172">IF($F172="木壁",MIN(($G172-BP:BP)^2+($H172-BQ:BQ)^2+($I172-BR:BR)^2)*BN$8+MIN((($H$2-$H172)+BS:BS)^2+(($I$2-$I172)+BT:BT)^2)*BN$10+1000*BN$18,"")</f>
        <v/>
      </c>
      <c r="BV172" t="str" cm="1">
        <f t="array" ref="BV172">IF($F172="遠壁",MIN(($G172-BW:BW)^2+($H172-BX:BX)^2+($I172-BY:BY)^2)*BU$8+MIN((($H$2-$H172)+BZ:BZ)^2+(($I$2-$I172)+CA:CA)^2)*BU$10+1000*BU$18,"")</f>
        <v/>
      </c>
      <c r="CC172" t="str" cm="1">
        <f t="array" ref="CC172">IF($F172="魔玉",MIN(($G172-CD:CD)^2+($H172-CE:CE)^2+($I172-CF:CF)^2)*CB$8+MIN((($H$2-$H172)+CG:CG)^2+(($I$2-$I172)+CH:CH)^2)*CB$10+1000*CB$18,"")</f>
        <v/>
      </c>
      <c r="CJ172" t="str" cm="1">
        <f t="array" ref="CJ172">IF($F172="核玉",MIN(($G172-CK:CK)^2+($H172-CL:CL)^2+($I172-CM:CM)^2)*CI$8+MIN((($H$2-$H172)+CN:CN)^2+(($I$2-$I172)+CO:CO)^2)*CI$10+1000*CI$18,"")</f>
        <v/>
      </c>
      <c r="CQ172" t="str" cm="1">
        <f t="array" ref="CQ172">IF($F172="癒玉",MIN(($G172-CR:CR)^2+($H172-CS:CS)^2+($I172-CT:CT)^2)*CP$8+MIN((($H$2-$H172)+CU:CU)^2+(($I$2-$I172)+CV:CV)^2)*CP$10+1000*CP$18,"")</f>
        <v/>
      </c>
      <c r="CX172" t="str" cm="1">
        <f t="array" ref="CX172">IF($F172="盾玉",MIN(($G172-CY:CY)^2+($H172-CZ:CZ)^2+($I172-DA:DA)^2)*CW$8+MIN((($H$2-$H172)+DB:DB)^2+(($I$2-$I172)+DC:DC)^2)*CW$10+1000*CW$18,"")</f>
        <v/>
      </c>
      <c r="DE172" t="str" cm="1">
        <f t="array" ref="DE172">IF($F172="射玉",MIN(($G172-DF:DF)^2+($H172-DG:DG)^2+($I172-DH:DH)^2)*DD$8+MIN((($H$2-$H172)+DI:DI)^2+(($I$2-$I172)+DJ:DJ)^2)*DD$10+1000*DD$18,"")</f>
        <v/>
      </c>
      <c r="DL172" t="str" cm="1">
        <f t="array" ref="DL172">IF($F172="近壁",MIN(($G172-DM:DM)^2+($H172-DN:DN)^2+($I172-DO:DO)^2)*DK$8+MIN((($H$2-$H172)+DP:DP)^2+(($I$2-$I172)+DQ:DQ)^2)*DK$10+1000*DK$18,"")</f>
        <v/>
      </c>
      <c r="DS172" t="str" cm="1">
        <f t="array" ref="DS172">IF($F172="忍玉",MIN(($G172-DT:DT)^2+($H172-DU:DU)^2+($I172-DV:DV)^2)*DR$8+MIN((($H$2-$H172)+DW:DW)^2+(($I$2-$I172)+DX:DX)^2)*DR$10+1000*DR$18,"")</f>
        <v/>
      </c>
      <c r="DZ172" t="str" cm="1">
        <f t="array" ref="DZ172">IF($F172="界玉",MIN(($G172-EA:EA)^2+($H172-EB:EB)^2+($I172-EC:EC)^2)*DY$8+MIN((($H$2-$H172)+ED:ED)^2+(($I$2-$I172)+EE:EE)^2)*DY$10+1000*DY$18,"")</f>
        <v/>
      </c>
      <c r="EG172" t="str" cm="1">
        <f t="array" ref="EG172">IF($F172="戦玉",MIN(($G172-EH:EH)^2+($H172-EI:EI)^2+($I172-EJ:EJ)^2)*EF$8+MIN((($H$2-$H172)+EK:EK)^2+(($I$2-$I172)+EL:EL)^2)*EF$10+1000*EF$18,"")</f>
        <v/>
      </c>
      <c r="EN172" t="str" cm="1">
        <f t="array" ref="EN172">IF($F172="弓玉",MIN(($G172-EO:EO)^2+($H172-EP:EP)^2+($I172-EQ:EQ)^2)*EM$8+MIN((($H$2-$H172)+ER:ER)^2+(($I$2-$I172)+ES:ES)^2)*EM$10+1000*EM$18,"")</f>
        <v/>
      </c>
      <c r="EU172" t="str" cm="1">
        <f t="array" ref="EU172">IF($F172="散玉",MIN(($G172-EV:EV)^2+($H172-EW:EW)^2+($I172-EX:EX)^2)*ET$8+MIN((($H$2-$H172)+EY:EY)^2+(($I$2-$I172)+EZ:EZ)^2)*ET$10+1000*ET$18,"")</f>
        <v/>
      </c>
      <c r="FB172" t="str" cm="1">
        <f t="array" ref="FB172">IF($F172="的玉",MIN(($G172-FC:FC)^2+($H172-FD:FD)^2+($I172-FE:FE)^2)*FA$8+MIN((($H$2-$H172)+FF:FF)^2+(($I$2-$I172)+FG:FG)^2)*FA$10+1000*FA$18,"")</f>
        <v/>
      </c>
      <c r="FI172" t="str" cm="1">
        <f t="array" ref="FI172">IF($F172="撃玉",MIN(($G172-FJ:FJ)^2+($H172-FK:FK)^2+($I172-FL:FL)^2)*FH$8+MIN((($H$2-$H172)+FM:FM)^2+(($I$2-$I172)+FN:FN)^2)*FH$10+1000*FH$18,"")</f>
        <v/>
      </c>
      <c r="FP172" t="str" cm="1">
        <f t="array" ref="FP172">IF($F172="槍玉",MIN(($G172-FQ:FQ)^2+($H172-FR:FR)^2+($I172-FS:FS)^2)*FO$8+MIN((($H$2-$H172)+FT:FT)^2+(($I$2-$I172)+FU:FU)^2)*FO$10+1000*FO$18,"")</f>
        <v/>
      </c>
      <c r="FW172" t="str" cm="1">
        <f t="array" ref="FW172">IF($F172="査玉",MIN(($G172-FX:FX)^2+($H172-FY:FY)^2+($I172-FZ:FZ)^2)*FV$8+MIN((($H$2-$H172)+GA:GA)^2+(($I$2-$I172)+GB:GB)^2)*FV$10+1000*FV$18,"")</f>
        <v/>
      </c>
      <c r="GD172" t="str" cm="1">
        <f t="array" ref="GD172">IF($F172="タゲ壁",MIN(($G172-GE:GE)^2+($H172-GF:GF)^2+($I172-GG:GG)^2)*GC$8+MIN((($H$2-$H172)+GH:GH)^2+(($I$2-$I172)+GI:GI)^2)*GC$10+1000*GC$18,"")</f>
        <v/>
      </c>
      <c r="GK172" t="str" cm="1">
        <f t="array" ref="GK172">IF($F172="迎玉",MIN(($G172-GL:GL)^2+($H172-GM:GM)^2+($I172-GN:GN)^2)*GJ$8+MIN((($H$2-$H172)+GO:GO)^2+(($I$2-$I172)+GP:GP)^2)*GJ$10+1000*GJ$18,"")</f>
        <v/>
      </c>
      <c r="GR172" t="str" cm="1">
        <f t="array" ref="GR172">IF($F172="紙壁",MIN(($G172-GS:GS)^2+($H172-GT:GT)^2+($I172-GU:GU)^2)*GQ$8+MIN((($H$2-$H172)+GV:GV)^2+(($I$2-$I172)+GW:GW)^2)*GQ$10+1000*GQ$18,"")</f>
        <v/>
      </c>
      <c r="GY172" t="str" cm="1">
        <f t="array" ref="GY172">IF($F172="聖玉",MIN(($G172-GZ:GZ)^2+($H172-HA:HA)^2+($I172-HB:HB)^2)*GX$8+MIN((($H$2-$H172)+HC:HC)^2+(($I$2-$I172)+HD:HD)^2)*GX$10+1000*GX$18,"")</f>
        <v/>
      </c>
      <c r="HF172" t="str" cm="1">
        <f t="array" ref="HF172">IF($F172="ターボ",MIN(($G172-HG:HG)^2+($H172-HH:HH)^2+($I172-HI:HI)^2)*HE$8+MIN((($H$2-$H172)+HJ:HJ)^2+(($I$2-$I172)+HK:HK)^2)*HE$10+10000,"")</f>
        <v/>
      </c>
      <c r="HM172" t="str" cm="1">
        <f t="array" ref="HM172">IF($F172="采玉",MIN(($G172-HN:HN)^2+($H172-HO:HO)^2+($I172-HP:HP)^2)*HL$8+MIN((($H$2-$H172)+HQ:HQ)^2+(($I$2-$I172)+HR:HR)^2)*HL$10+1000*HL$18,"")</f>
        <v/>
      </c>
      <c r="HT172" t="str" cm="1">
        <f t="array" ref="HT172">IF($F172="繕玉",MIN(($G172-HU:HU)^2+($H172-HV:HV)^2+($I172-HW:HW)^2)*HS$8+MIN((($H$2-$H172)+HX:HX)^2+(($I$2-$I172)+HY:HY)^2)*HS$10+1000*HS$18,"")</f>
        <v/>
      </c>
      <c r="IA172" t="str" cm="1">
        <f t="array" ref="IA172">IF($F172="贄玉",MIN(($G172-IB:IB)^2+($H172-IC:IC)^2+($I172-ID:ID)^2)*HZ$8+MIN((($H$2-$H172)+IE:IE)^2+(($I$2-$I172)+IF:IF)^2)*HZ$10+1000*HZ$18,"")</f>
        <v/>
      </c>
      <c r="IH172" t="str" cm="1">
        <f t="array" ref="IH172">IF($F172="弾玉",MIN(($G172-II:II)^2+($H172-IJ:IJ)^2+($I172-IK:IK)^2)*IG$8+MIN((($H$2-$H172)+IL:IL)^2+(($I$2-$I172)+IM:IM)^2)*IG$10+1000*IG$18,"")</f>
        <v/>
      </c>
      <c r="IO172" t="str" cm="1">
        <f t="array" ref="IO172">IF($F172="石壁",MIN(($G172-IP:IP)^2+($H172-IQ:IQ)^2+($I172-IR:IR)^2)*IN$8+MIN((($H$2-$H172)+IS:IS)^2+(($I$2-$I172)+IT:IT)^2)*IN$10+1000*IN$18,"")</f>
        <v/>
      </c>
    </row>
    <row r="173" spans="6:249" x14ac:dyDescent="0.55000000000000004">
      <c r="F173" s="1" t="b" cm="1">
        <f t="array" ref="F173">INDEX(N:N,ROW()*6-11)</f>
        <v>0</v>
      </c>
      <c r="G173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73" s="1">
        <f>ROUND((RIGHT((SUM(INDEX($N:$N,ROW()*6-10):INDEX($N:$N,ROW()*6-6))-16020),6)-RIGHT((SUM(INDEX($N:$N,ROW()*6-10):INDEX($N:$N,ROW()*6-6))-16020),3))/1000,3)</f>
        <v>-16.04</v>
      </c>
      <c r="I173" s="1">
        <f>ROUND((RIGHT((SUM(INDEX($N:$N,ROW()*6-10):INDEX($N:$N,ROW()*6-6))-16020),3)),3)</f>
        <v>20</v>
      </c>
      <c r="K173">
        <v>173</v>
      </c>
      <c r="L173">
        <f t="shared" si="5"/>
        <v>1</v>
      </c>
      <c r="M173" t="str">
        <f t="shared" si="4"/>
        <v>4</v>
      </c>
      <c r="N173">
        <f>IF(EXACT(M173,$A$1)=TRUE,0,IF(EXACT(M173,$A$2)=TRUE,1,IF(EXACT(M173,$A$3)=TRUE,2,IF(EXACT(M173,$A$4)=TRUE,3,IF(EXACT(M173,$A$5)=TRUE,4,IF(EXACT(M173,$A$6)=TRUE,5,IF(EXACT(M173,$A$7)=TRUE,6,IF(EXACT(M173,$A$8)=TRUE,7,IF(EXACT(M173,$A$9)=TRUE,8,IF(EXACT(M173,$A$10)=TRUE,9,IF(EXACT(M173,$A$11)=TRUE,10,IF(EXACT(M173,$A$12)=TRUE,11,IF(EXACT(M173,$A$13)=TRUE,12,IF(EXACT(M173,$A$14)=TRUE,13,IF(EXACT(M173,$A$15)=TRUE,14,IF(EXACT(M173,$A$16)=TRUE,15,IF(EXACT(M173,$A$17)=TRUE,16,IF(EXACT(M173,$A$18)=TRUE,17,IF(EXACT(M173,$A$19)=TRUE,18,IF(EXACT(M173,$A$20)=TRUE,19,IF(EXACT(M173,$A$21)=TRUE,20,IF(EXACT(M173,$A$22)=TRUE,21,IF(EXACT(M173,$A$23)=TRUE,22,IF(EXACT(M173,$A$24)=TRUE,23,IF(EXACT(M173,$A$25)=TRUE,24,IF(EXACT(M173,$A$26)=TRUE,25,IF(EXACT(M173,$A$27)=TRUE,26,IF(EXACT(M173,$A$28)=TRUE,27,IF(EXACT(M173,$A$29)=TRUE,28,IF(EXACT(M173,$A$30)=TRUE,29,IF(EXACT(M173,$A$31)=TRUE,30,IF(EXACT(M173,$A$32)=TRUE,31,IF(EXACT(M173,$A$33)=TRUE,32,IF(EXACT(M173,$A$34)=TRUE,33,IF(EXACT(M173,$A$35)=TRUE,34,IF(EXACT(M173,$A$36)=TRUE,35,IF(EXACT(M173,$A$37)=TRUE,36,IF(EXACT(M173,$A$38)=TRUE,37,IF(EXACT(M173,$A$39)=TRUE,38,IF(EXACT(M173,$A$40)=TRUE,39,IF(EXACT(M173,$A$41)=TRUE,40,IF(EXACT(M173,$A$42)=TRUE,41,IF(EXACT(M173,$A$43)=TRUE,42,IF(EXACT(M173,$A$44)=TRUE,43,IF(EXACT(M173,$A$45)=TRUE,44,IF(EXACT(M173,$A$46)=TRUE,45,IF(EXACT(M173,$A$47)=TRUE,46,IF(EXACT(M173,$A$48)=TRUE,47,IF(EXACT(M173,$A$49)=TRUE,48,IF(EXACT(M173,$A$50)=TRUE,49,IF(EXACT(M173,$A$51)=TRUE,50,IF(EXACT(M173,$A$52)=TRUE,51,IF(EXACT(M173,$A$53)=TRUE,52,IF(EXACT(M173,$A$54)=TRUE,53,IF(EXACT(M173,$A$55)=TRUE,54,IF(EXACT(M173,$A$56)=TRUE,55,IF(EXACT(M173,$A$57)=TRUE,56,IF(EXACT(M173,$A$58)=TRUE,57,IF(EXACT(M173,$A$59)=TRUE,58,IF(EXACT(M173,$A$60)=TRUE,59,IF(EXACT(M173,$A$61)=TRUE,60,IF(EXACT(M173,$A$62)=TRUE,61))))))))))))))))))))))))))))))))))))))))))))))))))))))))))))))*61^$L173</f>
        <v>244</v>
      </c>
      <c r="Y173" t="str" cm="1">
        <f t="array" ref="Y173">IF($F173="砲玉",MIN(($G173-Z:Z)^2+($H173-AA:AA)^2+($I173-AB:AB)^2)*X$8+MIN((($H$2-$H173)+AC:AC)^2+(($I$2-$I173)+AD:AD)^2)*X$10+1000*X$18,"")</f>
        <v/>
      </c>
      <c r="AF173" t="str" cm="1">
        <f t="array" ref="AF173">IF($F173="薙玉",MIN(($G173-AG:AG)^2+($H173-AH:AH)^2+($I173-AI:AI)^2)*AE$8+MIN((($H$2-$H173)+AJ:AJ)^2+(($I$2-$I173)+AK:AK)^2)*AE$10+1000*AE$18,"")</f>
        <v/>
      </c>
      <c r="AM173" t="str" cm="1">
        <f t="array" ref="AM173">IF($F173="壁玉",MIN(($G173-AN:AN)^2+($H173-AO:AO)^2+($I173-AP:AP)^2)*AL$8+MIN((($H$2-$H173)+AQ:AQ)^2+(($I$2-$I173)+AR:AR)^2)*AL$10+1000*AL$18,"")</f>
        <v/>
      </c>
      <c r="AT173" t="str" cm="1">
        <f t="array" ref="AT173">IF($F173="弩玉",MIN(($G173-AU:AU)^2+($H173-AV:AV)^2+($I173-AW:AW)^2)*AS$8+MIN((($H$2-$H173)+AX:AX)^2+(($I$2-$I173)+AY:AY)^2)*AS$10+1000*AS$18,"")</f>
        <v/>
      </c>
      <c r="BA173" t="str" cm="1">
        <f t="array" ref="BA173">IF($F173="ジェット",MIN(($G173-BB:BB)^2+($H173-BC:BC)^2+($I173-BD:BD)^2)*AZ$8+MIN((($H$2-$H173)+BE:BE)^2+(($I$2-$I173)+BF:BF)^2)*AZ$10+1000*AZ$18,"")</f>
        <v/>
      </c>
      <c r="BH173" t="str" cm="1">
        <f t="array" ref="BH173">IF($F173="導玉",MIN(($G173-BI:BI)^2+($H173-BJ:BJ)^2+($I173-BK:BK)^2)*BG$8+MIN((($H$2-$H173)+BL:BL)^2+(($I$2-$I173)+BM:BM)^2)*BG$10+1000*BG$18,"")</f>
        <v/>
      </c>
      <c r="BO173" t="str" cm="1">
        <f t="array" ref="BO173">IF($F173="木壁",MIN(($G173-BP:BP)^2+($H173-BQ:BQ)^2+($I173-BR:BR)^2)*BN$8+MIN((($H$2-$H173)+BS:BS)^2+(($I$2-$I173)+BT:BT)^2)*BN$10+1000*BN$18,"")</f>
        <v/>
      </c>
      <c r="BV173" t="str" cm="1">
        <f t="array" ref="BV173">IF($F173="遠壁",MIN(($G173-BW:BW)^2+($H173-BX:BX)^2+($I173-BY:BY)^2)*BU$8+MIN((($H$2-$H173)+BZ:BZ)^2+(($I$2-$I173)+CA:CA)^2)*BU$10+1000*BU$18,"")</f>
        <v/>
      </c>
      <c r="CC173" t="str" cm="1">
        <f t="array" ref="CC173">IF($F173="魔玉",MIN(($G173-CD:CD)^2+($H173-CE:CE)^2+($I173-CF:CF)^2)*CB$8+MIN((($H$2-$H173)+CG:CG)^2+(($I$2-$I173)+CH:CH)^2)*CB$10+1000*CB$18,"")</f>
        <v/>
      </c>
      <c r="CJ173" t="str" cm="1">
        <f t="array" ref="CJ173">IF($F173="核玉",MIN(($G173-CK:CK)^2+($H173-CL:CL)^2+($I173-CM:CM)^2)*CI$8+MIN((($H$2-$H173)+CN:CN)^2+(($I$2-$I173)+CO:CO)^2)*CI$10+1000*CI$18,"")</f>
        <v/>
      </c>
      <c r="CQ173" t="str" cm="1">
        <f t="array" ref="CQ173">IF($F173="癒玉",MIN(($G173-CR:CR)^2+($H173-CS:CS)^2+($I173-CT:CT)^2)*CP$8+MIN((($H$2-$H173)+CU:CU)^2+(($I$2-$I173)+CV:CV)^2)*CP$10+1000*CP$18,"")</f>
        <v/>
      </c>
      <c r="CX173" t="str" cm="1">
        <f t="array" ref="CX173">IF($F173="盾玉",MIN(($G173-CY:CY)^2+($H173-CZ:CZ)^2+($I173-DA:DA)^2)*CW$8+MIN((($H$2-$H173)+DB:DB)^2+(($I$2-$I173)+DC:DC)^2)*CW$10+1000*CW$18,"")</f>
        <v/>
      </c>
      <c r="DE173" t="str" cm="1">
        <f t="array" ref="DE173">IF($F173="射玉",MIN(($G173-DF:DF)^2+($H173-DG:DG)^2+($I173-DH:DH)^2)*DD$8+MIN((($H$2-$H173)+DI:DI)^2+(($I$2-$I173)+DJ:DJ)^2)*DD$10+1000*DD$18,"")</f>
        <v/>
      </c>
      <c r="DL173" t="str" cm="1">
        <f t="array" ref="DL173">IF($F173="近壁",MIN(($G173-DM:DM)^2+($H173-DN:DN)^2+($I173-DO:DO)^2)*DK$8+MIN((($H$2-$H173)+DP:DP)^2+(($I$2-$I173)+DQ:DQ)^2)*DK$10+1000*DK$18,"")</f>
        <v/>
      </c>
      <c r="DS173" t="str" cm="1">
        <f t="array" ref="DS173">IF($F173="忍玉",MIN(($G173-DT:DT)^2+($H173-DU:DU)^2+($I173-DV:DV)^2)*DR$8+MIN((($H$2-$H173)+DW:DW)^2+(($I$2-$I173)+DX:DX)^2)*DR$10+1000*DR$18,"")</f>
        <v/>
      </c>
      <c r="DZ173" t="str" cm="1">
        <f t="array" ref="DZ173">IF($F173="界玉",MIN(($G173-EA:EA)^2+($H173-EB:EB)^2+($I173-EC:EC)^2)*DY$8+MIN((($H$2-$H173)+ED:ED)^2+(($I$2-$I173)+EE:EE)^2)*DY$10+1000*DY$18,"")</f>
        <v/>
      </c>
      <c r="EG173" t="str" cm="1">
        <f t="array" ref="EG173">IF($F173="戦玉",MIN(($G173-EH:EH)^2+($H173-EI:EI)^2+($I173-EJ:EJ)^2)*EF$8+MIN((($H$2-$H173)+EK:EK)^2+(($I$2-$I173)+EL:EL)^2)*EF$10+1000*EF$18,"")</f>
        <v/>
      </c>
      <c r="EN173" t="str" cm="1">
        <f t="array" ref="EN173">IF($F173="弓玉",MIN(($G173-EO:EO)^2+($H173-EP:EP)^2+($I173-EQ:EQ)^2)*EM$8+MIN((($H$2-$H173)+ER:ER)^2+(($I$2-$I173)+ES:ES)^2)*EM$10+1000*EM$18,"")</f>
        <v/>
      </c>
      <c r="EU173" t="str" cm="1">
        <f t="array" ref="EU173">IF($F173="散玉",MIN(($G173-EV:EV)^2+($H173-EW:EW)^2+($I173-EX:EX)^2)*ET$8+MIN((($H$2-$H173)+EY:EY)^2+(($I$2-$I173)+EZ:EZ)^2)*ET$10+1000*ET$18,"")</f>
        <v/>
      </c>
      <c r="FB173" t="str" cm="1">
        <f t="array" ref="FB173">IF($F173="的玉",MIN(($G173-FC:FC)^2+($H173-FD:FD)^2+($I173-FE:FE)^2)*FA$8+MIN((($H$2-$H173)+FF:FF)^2+(($I$2-$I173)+FG:FG)^2)*FA$10+1000*FA$18,"")</f>
        <v/>
      </c>
      <c r="FI173" t="str" cm="1">
        <f t="array" ref="FI173">IF($F173="撃玉",MIN(($G173-FJ:FJ)^2+($H173-FK:FK)^2+($I173-FL:FL)^2)*FH$8+MIN((($H$2-$H173)+FM:FM)^2+(($I$2-$I173)+FN:FN)^2)*FH$10+1000*FH$18,"")</f>
        <v/>
      </c>
      <c r="FP173" t="str" cm="1">
        <f t="array" ref="FP173">IF($F173="槍玉",MIN(($G173-FQ:FQ)^2+($H173-FR:FR)^2+($I173-FS:FS)^2)*FO$8+MIN((($H$2-$H173)+FT:FT)^2+(($I$2-$I173)+FU:FU)^2)*FO$10+1000*FO$18,"")</f>
        <v/>
      </c>
      <c r="FW173" t="str" cm="1">
        <f t="array" ref="FW173">IF($F173="査玉",MIN(($G173-FX:FX)^2+($H173-FY:FY)^2+($I173-FZ:FZ)^2)*FV$8+MIN((($H$2-$H173)+GA:GA)^2+(($I$2-$I173)+GB:GB)^2)*FV$10+1000*FV$18,"")</f>
        <v/>
      </c>
      <c r="GD173" t="str" cm="1">
        <f t="array" ref="GD173">IF($F173="タゲ壁",MIN(($G173-GE:GE)^2+($H173-GF:GF)^2+($I173-GG:GG)^2)*GC$8+MIN((($H$2-$H173)+GH:GH)^2+(($I$2-$I173)+GI:GI)^2)*GC$10+1000*GC$18,"")</f>
        <v/>
      </c>
      <c r="GK173" t="str" cm="1">
        <f t="array" ref="GK173">IF($F173="迎玉",MIN(($G173-GL:GL)^2+($H173-GM:GM)^2+($I173-GN:GN)^2)*GJ$8+MIN((($H$2-$H173)+GO:GO)^2+(($I$2-$I173)+GP:GP)^2)*GJ$10+1000*GJ$18,"")</f>
        <v/>
      </c>
      <c r="GR173" t="str" cm="1">
        <f t="array" ref="GR173">IF($F173="紙壁",MIN(($G173-GS:GS)^2+($H173-GT:GT)^2+($I173-GU:GU)^2)*GQ$8+MIN((($H$2-$H173)+GV:GV)^2+(($I$2-$I173)+GW:GW)^2)*GQ$10+1000*GQ$18,"")</f>
        <v/>
      </c>
      <c r="GY173" t="str" cm="1">
        <f t="array" ref="GY173">IF($F173="聖玉",MIN(($G173-GZ:GZ)^2+($H173-HA:HA)^2+($I173-HB:HB)^2)*GX$8+MIN((($H$2-$H173)+HC:HC)^2+(($I$2-$I173)+HD:HD)^2)*GX$10+1000*GX$18,"")</f>
        <v/>
      </c>
      <c r="HF173" t="str" cm="1">
        <f t="array" ref="HF173">IF($F173="ターボ",MIN(($G173-HG:HG)^2+($H173-HH:HH)^2+($I173-HI:HI)^2)*HE$8+MIN((($H$2-$H173)+HJ:HJ)^2+(($I$2-$I173)+HK:HK)^2)*HE$10+10000,"")</f>
        <v/>
      </c>
      <c r="HM173" t="str" cm="1">
        <f t="array" ref="HM173">IF($F173="采玉",MIN(($G173-HN:HN)^2+($H173-HO:HO)^2+($I173-HP:HP)^2)*HL$8+MIN((($H$2-$H173)+HQ:HQ)^2+(($I$2-$I173)+HR:HR)^2)*HL$10+1000*HL$18,"")</f>
        <v/>
      </c>
      <c r="HT173" t="str" cm="1">
        <f t="array" ref="HT173">IF($F173="繕玉",MIN(($G173-HU:HU)^2+($H173-HV:HV)^2+($I173-HW:HW)^2)*HS$8+MIN((($H$2-$H173)+HX:HX)^2+(($I$2-$I173)+HY:HY)^2)*HS$10+1000*HS$18,"")</f>
        <v/>
      </c>
      <c r="IA173" t="str" cm="1">
        <f t="array" ref="IA173">IF($F173="贄玉",MIN(($G173-IB:IB)^2+($H173-IC:IC)^2+($I173-ID:ID)^2)*HZ$8+MIN((($H$2-$H173)+IE:IE)^2+(($I$2-$I173)+IF:IF)^2)*HZ$10+1000*HZ$18,"")</f>
        <v/>
      </c>
      <c r="IH173" t="str" cm="1">
        <f t="array" ref="IH173">IF($F173="弾玉",MIN(($G173-II:II)^2+($H173-IJ:IJ)^2+($I173-IK:IK)^2)*IG$8+MIN((($H$2-$H173)+IL:IL)^2+(($I$2-$I173)+IM:IM)^2)*IG$10+1000*IG$18,"")</f>
        <v/>
      </c>
      <c r="IO173" t="str" cm="1">
        <f t="array" ref="IO173">IF($F173="石壁",MIN(($G173-IP:IP)^2+($H173-IQ:IQ)^2+($I173-IR:IR)^2)*IN$8+MIN((($H$2-$H173)+IS:IS)^2+(($I$2-$I173)+IT:IT)^2)*IN$10+1000*IN$18,"")</f>
        <v/>
      </c>
    </row>
    <row r="174" spans="6:249" x14ac:dyDescent="0.55000000000000004">
      <c r="F174" s="1" t="b" cm="1">
        <f t="array" ref="F174">INDEX(N:N,ROW()*6-11)</f>
        <v>0</v>
      </c>
      <c r="G174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74" s="1">
        <f>ROUND((RIGHT((SUM(INDEX($N:$N,ROW()*6-10):INDEX($N:$N,ROW()*6-6))-16020),6)-RIGHT((SUM(INDEX($N:$N,ROW()*6-10):INDEX($N:$N,ROW()*6-6))-16020),3))/1000,3)</f>
        <v>-16.04</v>
      </c>
      <c r="I174" s="1">
        <f>ROUND((RIGHT((SUM(INDEX($N:$N,ROW()*6-10):INDEX($N:$N,ROW()*6-6))-16020),3)),3)</f>
        <v>20</v>
      </c>
      <c r="K174">
        <v>174</v>
      </c>
      <c r="L174">
        <f t="shared" si="5"/>
        <v>0</v>
      </c>
      <c r="M174" t="str">
        <f t="shared" si="4"/>
        <v>P</v>
      </c>
      <c r="N174">
        <f>IF(EXACT(M174,$A$1)=TRUE,0,IF(EXACT(M174,$A$2)=TRUE,1,IF(EXACT(M174,$A$3)=TRUE,2,IF(EXACT(M174,$A$4)=TRUE,3,IF(EXACT(M174,$A$5)=TRUE,4,IF(EXACT(M174,$A$6)=TRUE,5,IF(EXACT(M174,$A$7)=TRUE,6,IF(EXACT(M174,$A$8)=TRUE,7,IF(EXACT(M174,$A$9)=TRUE,8,IF(EXACT(M174,$A$10)=TRUE,9,IF(EXACT(M174,$A$11)=TRUE,10,IF(EXACT(M174,$A$12)=TRUE,11,IF(EXACT(M174,$A$13)=TRUE,12,IF(EXACT(M174,$A$14)=TRUE,13,IF(EXACT(M174,$A$15)=TRUE,14,IF(EXACT(M174,$A$16)=TRUE,15,IF(EXACT(M174,$A$17)=TRUE,16,IF(EXACT(M174,$A$18)=TRUE,17,IF(EXACT(M174,$A$19)=TRUE,18,IF(EXACT(M174,$A$20)=TRUE,19,IF(EXACT(M174,$A$21)=TRUE,20,IF(EXACT(M174,$A$22)=TRUE,21,IF(EXACT(M174,$A$23)=TRUE,22,IF(EXACT(M174,$A$24)=TRUE,23,IF(EXACT(M174,$A$25)=TRUE,24,IF(EXACT(M174,$A$26)=TRUE,25,IF(EXACT(M174,$A$27)=TRUE,26,IF(EXACT(M174,$A$28)=TRUE,27,IF(EXACT(M174,$A$29)=TRUE,28,IF(EXACT(M174,$A$30)=TRUE,29,IF(EXACT(M174,$A$31)=TRUE,30,IF(EXACT(M174,$A$32)=TRUE,31,IF(EXACT(M174,$A$33)=TRUE,32,IF(EXACT(M174,$A$34)=TRUE,33,IF(EXACT(M174,$A$35)=TRUE,34,IF(EXACT(M174,$A$36)=TRUE,35,IF(EXACT(M174,$A$37)=TRUE,36,IF(EXACT(M174,$A$38)=TRUE,37,IF(EXACT(M174,$A$39)=TRUE,38,IF(EXACT(M174,$A$40)=TRUE,39,IF(EXACT(M174,$A$41)=TRUE,40,IF(EXACT(M174,$A$42)=TRUE,41,IF(EXACT(M174,$A$43)=TRUE,42,IF(EXACT(M174,$A$44)=TRUE,43,IF(EXACT(M174,$A$45)=TRUE,44,IF(EXACT(M174,$A$46)=TRUE,45,IF(EXACT(M174,$A$47)=TRUE,46,IF(EXACT(M174,$A$48)=TRUE,47,IF(EXACT(M174,$A$49)=TRUE,48,IF(EXACT(M174,$A$50)=TRUE,49,IF(EXACT(M174,$A$51)=TRUE,50,IF(EXACT(M174,$A$52)=TRUE,51,IF(EXACT(M174,$A$53)=TRUE,52,IF(EXACT(M174,$A$54)=TRUE,53,IF(EXACT(M174,$A$55)=TRUE,54,IF(EXACT(M174,$A$56)=TRUE,55,IF(EXACT(M174,$A$57)=TRUE,56,IF(EXACT(M174,$A$58)=TRUE,57,IF(EXACT(M174,$A$59)=TRUE,58,IF(EXACT(M174,$A$60)=TRUE,59,IF(EXACT(M174,$A$61)=TRUE,60,IF(EXACT(M174,$A$62)=TRUE,61))))))))))))))))))))))))))))))))))))))))))))))))))))))))))))))*61^$L174</f>
        <v>51</v>
      </c>
      <c r="Y174" t="str" cm="1">
        <f t="array" ref="Y174">IF($F174="砲玉",MIN(($G174-Z:Z)^2+($H174-AA:AA)^2+($I174-AB:AB)^2)*X$8+MIN((($H$2-$H174)+AC:AC)^2+(($I$2-$I174)+AD:AD)^2)*X$10+1000*X$18,"")</f>
        <v/>
      </c>
      <c r="AF174" t="str" cm="1">
        <f t="array" ref="AF174">IF($F174="薙玉",MIN(($G174-AG:AG)^2+($H174-AH:AH)^2+($I174-AI:AI)^2)*AE$8+MIN((($H$2-$H174)+AJ:AJ)^2+(($I$2-$I174)+AK:AK)^2)*AE$10+1000*AE$18,"")</f>
        <v/>
      </c>
      <c r="AM174" t="str" cm="1">
        <f t="array" ref="AM174">IF($F174="壁玉",MIN(($G174-AN:AN)^2+($H174-AO:AO)^2+($I174-AP:AP)^2)*AL$8+MIN((($H$2-$H174)+AQ:AQ)^2+(($I$2-$I174)+AR:AR)^2)*AL$10+1000*AL$18,"")</f>
        <v/>
      </c>
      <c r="AT174" t="str" cm="1">
        <f t="array" ref="AT174">IF($F174="弩玉",MIN(($G174-AU:AU)^2+($H174-AV:AV)^2+($I174-AW:AW)^2)*AS$8+MIN((($H$2-$H174)+AX:AX)^2+(($I$2-$I174)+AY:AY)^2)*AS$10+1000*AS$18,"")</f>
        <v/>
      </c>
      <c r="BA174" t="str" cm="1">
        <f t="array" ref="BA174">IF($F174="ジェット",MIN(($G174-BB:BB)^2+($H174-BC:BC)^2+($I174-BD:BD)^2)*AZ$8+MIN((($H$2-$H174)+BE:BE)^2+(($I$2-$I174)+BF:BF)^2)*AZ$10+1000*AZ$18,"")</f>
        <v/>
      </c>
      <c r="BH174" t="str" cm="1">
        <f t="array" ref="BH174">IF($F174="導玉",MIN(($G174-BI:BI)^2+($H174-BJ:BJ)^2+($I174-BK:BK)^2)*BG$8+MIN((($H$2-$H174)+BL:BL)^2+(($I$2-$I174)+BM:BM)^2)*BG$10+1000*BG$18,"")</f>
        <v/>
      </c>
      <c r="BO174" t="str" cm="1">
        <f t="array" ref="BO174">IF($F174="木壁",MIN(($G174-BP:BP)^2+($H174-BQ:BQ)^2+($I174-BR:BR)^2)*BN$8+MIN((($H$2-$H174)+BS:BS)^2+(($I$2-$I174)+BT:BT)^2)*BN$10+1000*BN$18,"")</f>
        <v/>
      </c>
      <c r="BV174" t="str" cm="1">
        <f t="array" ref="BV174">IF($F174="遠壁",MIN(($G174-BW:BW)^2+($H174-BX:BX)^2+($I174-BY:BY)^2)*BU$8+MIN((($H$2-$H174)+BZ:BZ)^2+(($I$2-$I174)+CA:CA)^2)*BU$10+1000*BU$18,"")</f>
        <v/>
      </c>
      <c r="CC174" t="str" cm="1">
        <f t="array" ref="CC174">IF($F174="魔玉",MIN(($G174-CD:CD)^2+($H174-CE:CE)^2+($I174-CF:CF)^2)*CB$8+MIN((($H$2-$H174)+CG:CG)^2+(($I$2-$I174)+CH:CH)^2)*CB$10+1000*CB$18,"")</f>
        <v/>
      </c>
      <c r="CJ174" t="str" cm="1">
        <f t="array" ref="CJ174">IF($F174="核玉",MIN(($G174-CK:CK)^2+($H174-CL:CL)^2+($I174-CM:CM)^2)*CI$8+MIN((($H$2-$H174)+CN:CN)^2+(($I$2-$I174)+CO:CO)^2)*CI$10+1000*CI$18,"")</f>
        <v/>
      </c>
      <c r="CQ174" t="str" cm="1">
        <f t="array" ref="CQ174">IF($F174="癒玉",MIN(($G174-CR:CR)^2+($H174-CS:CS)^2+($I174-CT:CT)^2)*CP$8+MIN((($H$2-$H174)+CU:CU)^2+(($I$2-$I174)+CV:CV)^2)*CP$10+1000*CP$18,"")</f>
        <v/>
      </c>
      <c r="CX174" t="str" cm="1">
        <f t="array" ref="CX174">IF($F174="盾玉",MIN(($G174-CY:CY)^2+($H174-CZ:CZ)^2+($I174-DA:DA)^2)*CW$8+MIN((($H$2-$H174)+DB:DB)^2+(($I$2-$I174)+DC:DC)^2)*CW$10+1000*CW$18,"")</f>
        <v/>
      </c>
      <c r="DE174" t="str" cm="1">
        <f t="array" ref="DE174">IF($F174="射玉",MIN(($G174-DF:DF)^2+($H174-DG:DG)^2+($I174-DH:DH)^2)*DD$8+MIN((($H$2-$H174)+DI:DI)^2+(($I$2-$I174)+DJ:DJ)^2)*DD$10+1000*DD$18,"")</f>
        <v/>
      </c>
      <c r="DL174" t="str" cm="1">
        <f t="array" ref="DL174">IF($F174="近壁",MIN(($G174-DM:DM)^2+($H174-DN:DN)^2+($I174-DO:DO)^2)*DK$8+MIN((($H$2-$H174)+DP:DP)^2+(($I$2-$I174)+DQ:DQ)^2)*DK$10+1000*DK$18,"")</f>
        <v/>
      </c>
      <c r="DS174" t="str" cm="1">
        <f t="array" ref="DS174">IF($F174="忍玉",MIN(($G174-DT:DT)^2+($H174-DU:DU)^2+($I174-DV:DV)^2)*DR$8+MIN((($H$2-$H174)+DW:DW)^2+(($I$2-$I174)+DX:DX)^2)*DR$10+1000*DR$18,"")</f>
        <v/>
      </c>
      <c r="DZ174" t="str" cm="1">
        <f t="array" ref="DZ174">IF($F174="界玉",MIN(($G174-EA:EA)^2+($H174-EB:EB)^2+($I174-EC:EC)^2)*DY$8+MIN((($H$2-$H174)+ED:ED)^2+(($I$2-$I174)+EE:EE)^2)*DY$10+1000*DY$18,"")</f>
        <v/>
      </c>
      <c r="EG174" t="str" cm="1">
        <f t="array" ref="EG174">IF($F174="戦玉",MIN(($G174-EH:EH)^2+($H174-EI:EI)^2+($I174-EJ:EJ)^2)*EF$8+MIN((($H$2-$H174)+EK:EK)^2+(($I$2-$I174)+EL:EL)^2)*EF$10+1000*EF$18,"")</f>
        <v/>
      </c>
      <c r="EN174" t="str" cm="1">
        <f t="array" ref="EN174">IF($F174="弓玉",MIN(($G174-EO:EO)^2+($H174-EP:EP)^2+($I174-EQ:EQ)^2)*EM$8+MIN((($H$2-$H174)+ER:ER)^2+(($I$2-$I174)+ES:ES)^2)*EM$10+1000*EM$18,"")</f>
        <v/>
      </c>
      <c r="EU174" t="str" cm="1">
        <f t="array" ref="EU174">IF($F174="散玉",MIN(($G174-EV:EV)^2+($H174-EW:EW)^2+($I174-EX:EX)^2)*ET$8+MIN((($H$2-$H174)+EY:EY)^2+(($I$2-$I174)+EZ:EZ)^2)*ET$10+1000*ET$18,"")</f>
        <v/>
      </c>
      <c r="FB174" t="str" cm="1">
        <f t="array" ref="FB174">IF($F174="的玉",MIN(($G174-FC:FC)^2+($H174-FD:FD)^2+($I174-FE:FE)^2)*FA$8+MIN((($H$2-$H174)+FF:FF)^2+(($I$2-$I174)+FG:FG)^2)*FA$10+1000*FA$18,"")</f>
        <v/>
      </c>
      <c r="FI174" t="str" cm="1">
        <f t="array" ref="FI174">IF($F174="撃玉",MIN(($G174-FJ:FJ)^2+($H174-FK:FK)^2+($I174-FL:FL)^2)*FH$8+MIN((($H$2-$H174)+FM:FM)^2+(($I$2-$I174)+FN:FN)^2)*FH$10+1000*FH$18,"")</f>
        <v/>
      </c>
      <c r="FP174" t="str" cm="1">
        <f t="array" ref="FP174">IF($F174="槍玉",MIN(($G174-FQ:FQ)^2+($H174-FR:FR)^2+($I174-FS:FS)^2)*FO$8+MIN((($H$2-$H174)+FT:FT)^2+(($I$2-$I174)+FU:FU)^2)*FO$10+1000*FO$18,"")</f>
        <v/>
      </c>
      <c r="FW174" t="str" cm="1">
        <f t="array" ref="FW174">IF($F174="査玉",MIN(($G174-FX:FX)^2+($H174-FY:FY)^2+($I174-FZ:FZ)^2)*FV$8+MIN((($H$2-$H174)+GA:GA)^2+(($I$2-$I174)+GB:GB)^2)*FV$10+1000*FV$18,"")</f>
        <v/>
      </c>
      <c r="GD174" t="str" cm="1">
        <f t="array" ref="GD174">IF($F174="タゲ壁",MIN(($G174-GE:GE)^2+($H174-GF:GF)^2+($I174-GG:GG)^2)*GC$8+MIN((($H$2-$H174)+GH:GH)^2+(($I$2-$I174)+GI:GI)^2)*GC$10+1000*GC$18,"")</f>
        <v/>
      </c>
      <c r="GK174" t="str" cm="1">
        <f t="array" ref="GK174">IF($F174="迎玉",MIN(($G174-GL:GL)^2+($H174-GM:GM)^2+($I174-GN:GN)^2)*GJ$8+MIN((($H$2-$H174)+GO:GO)^2+(($I$2-$I174)+GP:GP)^2)*GJ$10+1000*GJ$18,"")</f>
        <v/>
      </c>
      <c r="GR174" t="str" cm="1">
        <f t="array" ref="GR174">IF($F174="紙壁",MIN(($G174-GS:GS)^2+($H174-GT:GT)^2+($I174-GU:GU)^2)*GQ$8+MIN((($H$2-$H174)+GV:GV)^2+(($I$2-$I174)+GW:GW)^2)*GQ$10+1000*GQ$18,"")</f>
        <v/>
      </c>
      <c r="GY174" t="str" cm="1">
        <f t="array" ref="GY174">IF($F174="聖玉",MIN(($G174-GZ:GZ)^2+($H174-HA:HA)^2+($I174-HB:HB)^2)*GX$8+MIN((($H$2-$H174)+HC:HC)^2+(($I$2-$I174)+HD:HD)^2)*GX$10+1000*GX$18,"")</f>
        <v/>
      </c>
      <c r="HF174" t="str" cm="1">
        <f t="array" ref="HF174">IF($F174="ターボ",MIN(($G174-HG:HG)^2+($H174-HH:HH)^2+($I174-HI:HI)^2)*HE$8+MIN((($H$2-$H174)+HJ:HJ)^2+(($I$2-$I174)+HK:HK)^2)*HE$10+10000,"")</f>
        <v/>
      </c>
      <c r="HM174" t="str" cm="1">
        <f t="array" ref="HM174">IF($F174="采玉",MIN(($G174-HN:HN)^2+($H174-HO:HO)^2+($I174-HP:HP)^2)*HL$8+MIN((($H$2-$H174)+HQ:HQ)^2+(($I$2-$I174)+HR:HR)^2)*HL$10+1000*HL$18,"")</f>
        <v/>
      </c>
      <c r="HT174" t="str" cm="1">
        <f t="array" ref="HT174">IF($F174="繕玉",MIN(($G174-HU:HU)^2+($H174-HV:HV)^2+($I174-HW:HW)^2)*HS$8+MIN((($H$2-$H174)+HX:HX)^2+(($I$2-$I174)+HY:HY)^2)*HS$10+1000*HS$18,"")</f>
        <v/>
      </c>
      <c r="IA174" t="str" cm="1">
        <f t="array" ref="IA174">IF($F174="贄玉",MIN(($G174-IB:IB)^2+($H174-IC:IC)^2+($I174-ID:ID)^2)*HZ$8+MIN((($H$2-$H174)+IE:IE)^2+(($I$2-$I174)+IF:IF)^2)*HZ$10+1000*HZ$18,"")</f>
        <v/>
      </c>
      <c r="IH174" t="str" cm="1">
        <f t="array" ref="IH174">IF($F174="弾玉",MIN(($G174-II:II)^2+($H174-IJ:IJ)^2+($I174-IK:IK)^2)*IG$8+MIN((($H$2-$H174)+IL:IL)^2+(($I$2-$I174)+IM:IM)^2)*IG$10+1000*IG$18,"")</f>
        <v/>
      </c>
      <c r="IO174" t="str" cm="1">
        <f t="array" ref="IO174">IF($F174="石壁",MIN(($G174-IP:IP)^2+($H174-IQ:IQ)^2+($I174-IR:IR)^2)*IN$8+MIN((($H$2-$H174)+IS:IS)^2+(($I$2-$I174)+IT:IT)^2)*IN$10+1000*IN$18,"")</f>
        <v/>
      </c>
    </row>
    <row r="175" spans="6:249" x14ac:dyDescent="0.55000000000000004">
      <c r="F175" s="1" t="b" cm="1">
        <f t="array" ref="F175">INDEX(N:N,ROW()*6-11)</f>
        <v>0</v>
      </c>
      <c r="G175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75" s="1">
        <f>ROUND((RIGHT((SUM(INDEX($N:$N,ROW()*6-10):INDEX($N:$N,ROW()*6-6))-16020),6)-RIGHT((SUM(INDEX($N:$N,ROW()*6-10):INDEX($N:$N,ROW()*6-6))-16020),3))/1000,3)</f>
        <v>-16.04</v>
      </c>
      <c r="I175" s="1">
        <f>ROUND((RIGHT((SUM(INDEX($N:$N,ROW()*6-10):INDEX($N:$N,ROW()*6-6))-16020),3)),3)</f>
        <v>20</v>
      </c>
      <c r="K175">
        <v>175</v>
      </c>
      <c r="L175">
        <f t="shared" si="5"/>
        <v>5</v>
      </c>
      <c r="M175" t="str">
        <f t="shared" si="4"/>
        <v>j</v>
      </c>
      <c r="N175" t="str">
        <f>IF(EXACT(M175,$A$1)=TRUE,"コア",IF(EXACT(M175,$A$2)=TRUE,"弓玉",IF(EXACT(M175,$A$3)=TRUE,"銃玉",IF(EXACT(M175,$A$4)=TRUE,"剣玉",IF(EXACT(M175,$A$5)=TRUE,"盾玉",IF(EXACT(M175,$A$6)=TRUE,"爆玉",IF(EXACT(M175,$A$7)=TRUE,"魔玉",IF(EXACT(M175,$A$8)=TRUE,"弩玉",IF(EXACT(M175,$A$9)=TRUE,"槍玉",IF(EXACT(M175,$A$10)=TRUE,"砲玉",IF(EXACT(M175,$A$11)=TRUE,"薙玉",IF(EXACT(M175,$A$12)=TRUE,"跳玉",IF(EXACT(M175,$A$13)=TRUE,"裂玉",IF(EXACT(M175,$A$14)=TRUE,"散玉",IF(EXACT(M175,$A$15)=TRUE,"狙玉",IF(EXACT(M175,$A$16)=TRUE,"浮玉",IF(EXACT(M175,$A$17)=TRUE,"導玉",IF(EXACT(M175,$A$18)=TRUE,"繕玉",IF(EXACT(M175,$A$19)=TRUE,"癒玉",IF(EXACT(M175,$A$20)=TRUE,"壁玉",IF(EXACT(M175,$A$21)=TRUE,"飛玉",IF(EXACT(M175,$A$22)=TRUE,"戦玉",IF(EXACT(M175,$A$23)=TRUE,"機玉",IF(EXACT(M175,$A$24)=TRUE,"変玉",IF(EXACT(M175,$A$25)=TRUE,"界玉",IF(EXACT(M175,$A$26)=TRUE,"木壁",IF(EXACT(M175,$A$27)=TRUE,"石壁",IF(EXACT(M175,$A$28)=TRUE,"紙壁",IF(EXACT(M175,$A$29)=TRUE,"鉄壁",IF(EXACT(M175,$A$30)=TRUE,"ジェット",IF(EXACT(M175,$A$31)=TRUE,"ターボ",IF(EXACT(M175,$A$32)=TRUE,"骨玉",IF(EXACT(M175,$A$33)=TRUE,"撃玉",IF(EXACT(M175,$A$34)=TRUE,"弾玉",IF(EXACT(M175,$A$35)=TRUE,"聖玉",IF(EXACT(M175,$A$36)=TRUE,"忍玉",IF(EXACT(M175,$A$37)=TRUE,"障玉",IF(EXACT(M175,$A$38)=TRUE,"花玉",IF(EXACT(M175,$A$39)=TRUE,"反玉",IF(EXACT(M175,$A$40)=TRUE,"押玉",IF(EXACT(M175,$A$41)=TRUE,"迎玉",IF(EXACT(M175,$A$42)=TRUE,"贄玉",IF(EXACT(M175,$A$43)=TRUE,"的玉",IF(EXACT(M175,$A$44)=TRUE,"墜玉",IF(EXACT(M175,$A$45)=TRUE,"箱玉",IF(EXACT(M175,$A$46)=TRUE,"闇玉",IF(EXACT(M175,$A$47)=TRUE,"旋玉",IF(EXACT(M175,$A$48)=TRUE,"采玉",IF(EXACT(M175,$A$49)=TRUE,"騎玉",IF(EXACT(M175,$A$50)=TRUE,"核玉",IF(EXACT(M175,$A$51)=TRUE,"射玉",IF(EXACT(M175,$A$52)=TRUE,"星玉",IF(EXACT(M175,$A$53)=TRUE,"梱玉",IF(EXACT(M175,$A$54)=TRUE,"貫玉",IF(EXACT(M175,$A$55)=TRUE,"査玉",IF(EXACT(M175,$A$56)=TRUE,"近壁",IF(EXACT(M175,$A$57)=TRUE,"遠壁",IF(EXACT(M175,$A$58)=TRUE,"広壁",IF(EXACT(M175,$A$59)=TRUE,"狭壁",IF(EXACT(M175,$A$60)=TRUE,"タゲ壁",IF(EXACT(M175,$A$61)=TRUE,"エレ壁")))))))))))))))))))))))))))))))))))))))))))))))))))))))))))))</f>
        <v>壁玉</v>
      </c>
      <c r="Y175" t="str" cm="1">
        <f t="array" ref="Y175">IF($F175="砲玉",MIN(($G175-Z:Z)^2+($H175-AA:AA)^2+($I175-AB:AB)^2)*X$8+MIN((($H$2-$H175)+AC:AC)^2+(($I$2-$I175)+AD:AD)^2)*X$10+1000*X$18,"")</f>
        <v/>
      </c>
      <c r="AF175" t="str" cm="1">
        <f t="array" ref="AF175">IF($F175="薙玉",MIN(($G175-AG:AG)^2+($H175-AH:AH)^2+($I175-AI:AI)^2)*AE$8+MIN((($H$2-$H175)+AJ:AJ)^2+(($I$2-$I175)+AK:AK)^2)*AE$10+1000*AE$18,"")</f>
        <v/>
      </c>
      <c r="AM175" t="str" cm="1">
        <f t="array" ref="AM175">IF($F175="壁玉",MIN(($G175-AN:AN)^2+($H175-AO:AO)^2+($I175-AP:AP)^2)*AL$8+MIN((($H$2-$H175)+AQ:AQ)^2+(($I$2-$I175)+AR:AR)^2)*AL$10+1000*AL$18,"")</f>
        <v/>
      </c>
      <c r="AT175" t="str" cm="1">
        <f t="array" ref="AT175">IF($F175="弩玉",MIN(($G175-AU:AU)^2+($H175-AV:AV)^2+($I175-AW:AW)^2)*AS$8+MIN((($H$2-$H175)+AX:AX)^2+(($I$2-$I175)+AY:AY)^2)*AS$10+1000*AS$18,"")</f>
        <v/>
      </c>
      <c r="BA175" t="str" cm="1">
        <f t="array" ref="BA175">IF($F175="ジェット",MIN(($G175-BB:BB)^2+($H175-BC:BC)^2+($I175-BD:BD)^2)*AZ$8+MIN((($H$2-$H175)+BE:BE)^2+(($I$2-$I175)+BF:BF)^2)*AZ$10+1000*AZ$18,"")</f>
        <v/>
      </c>
      <c r="BH175" t="str" cm="1">
        <f t="array" ref="BH175">IF($F175="導玉",MIN(($G175-BI:BI)^2+($H175-BJ:BJ)^2+($I175-BK:BK)^2)*BG$8+MIN((($H$2-$H175)+BL:BL)^2+(($I$2-$I175)+BM:BM)^2)*BG$10+1000*BG$18,"")</f>
        <v/>
      </c>
      <c r="BO175" t="str" cm="1">
        <f t="array" ref="BO175">IF($F175="木壁",MIN(($G175-BP:BP)^2+($H175-BQ:BQ)^2+($I175-BR:BR)^2)*BN$8+MIN((($H$2-$H175)+BS:BS)^2+(($I$2-$I175)+BT:BT)^2)*BN$10+1000*BN$18,"")</f>
        <v/>
      </c>
      <c r="BV175" t="str" cm="1">
        <f t="array" ref="BV175">IF($F175="遠壁",MIN(($G175-BW:BW)^2+($H175-BX:BX)^2+($I175-BY:BY)^2)*BU$8+MIN((($H$2-$H175)+BZ:BZ)^2+(($I$2-$I175)+CA:CA)^2)*BU$10+1000*BU$18,"")</f>
        <v/>
      </c>
      <c r="CC175" t="str" cm="1">
        <f t="array" ref="CC175">IF($F175="魔玉",MIN(($G175-CD:CD)^2+($H175-CE:CE)^2+($I175-CF:CF)^2)*CB$8+MIN((($H$2-$H175)+CG:CG)^2+(($I$2-$I175)+CH:CH)^2)*CB$10+1000*CB$18,"")</f>
        <v/>
      </c>
      <c r="CJ175" t="str" cm="1">
        <f t="array" ref="CJ175">IF($F175="核玉",MIN(($G175-CK:CK)^2+($H175-CL:CL)^2+($I175-CM:CM)^2)*CI$8+MIN((($H$2-$H175)+CN:CN)^2+(($I$2-$I175)+CO:CO)^2)*CI$10+1000*CI$18,"")</f>
        <v/>
      </c>
      <c r="CQ175" t="str" cm="1">
        <f t="array" ref="CQ175">IF($F175="癒玉",MIN(($G175-CR:CR)^2+($H175-CS:CS)^2+($I175-CT:CT)^2)*CP$8+MIN((($H$2-$H175)+CU:CU)^2+(($I$2-$I175)+CV:CV)^2)*CP$10+1000*CP$18,"")</f>
        <v/>
      </c>
      <c r="CX175" t="str" cm="1">
        <f t="array" ref="CX175">IF($F175="盾玉",MIN(($G175-CY:CY)^2+($H175-CZ:CZ)^2+($I175-DA:DA)^2)*CW$8+MIN((($H$2-$H175)+DB:DB)^2+(($I$2-$I175)+DC:DC)^2)*CW$10+1000*CW$18,"")</f>
        <v/>
      </c>
      <c r="DE175" t="str" cm="1">
        <f t="array" ref="DE175">IF($F175="射玉",MIN(($G175-DF:DF)^2+($H175-DG:DG)^2+($I175-DH:DH)^2)*DD$8+MIN((($H$2-$H175)+DI:DI)^2+(($I$2-$I175)+DJ:DJ)^2)*DD$10+1000*DD$18,"")</f>
        <v/>
      </c>
      <c r="DL175" t="str" cm="1">
        <f t="array" ref="DL175">IF($F175="近壁",MIN(($G175-DM:DM)^2+($H175-DN:DN)^2+($I175-DO:DO)^2)*DK$8+MIN((($H$2-$H175)+DP:DP)^2+(($I$2-$I175)+DQ:DQ)^2)*DK$10+1000*DK$18,"")</f>
        <v/>
      </c>
      <c r="DS175" t="str" cm="1">
        <f t="array" ref="DS175">IF($F175="忍玉",MIN(($G175-DT:DT)^2+($H175-DU:DU)^2+($I175-DV:DV)^2)*DR$8+MIN((($H$2-$H175)+DW:DW)^2+(($I$2-$I175)+DX:DX)^2)*DR$10+1000*DR$18,"")</f>
        <v/>
      </c>
      <c r="DZ175" t="str" cm="1">
        <f t="array" ref="DZ175">IF($F175="界玉",MIN(($G175-EA:EA)^2+($H175-EB:EB)^2+($I175-EC:EC)^2)*DY$8+MIN((($H$2-$H175)+ED:ED)^2+(($I$2-$I175)+EE:EE)^2)*DY$10+1000*DY$18,"")</f>
        <v/>
      </c>
      <c r="EG175" t="str" cm="1">
        <f t="array" ref="EG175">IF($F175="戦玉",MIN(($G175-EH:EH)^2+($H175-EI:EI)^2+($I175-EJ:EJ)^2)*EF$8+MIN((($H$2-$H175)+EK:EK)^2+(($I$2-$I175)+EL:EL)^2)*EF$10+1000*EF$18,"")</f>
        <v/>
      </c>
      <c r="EN175" t="str" cm="1">
        <f t="array" ref="EN175">IF($F175="弓玉",MIN(($G175-EO:EO)^2+($H175-EP:EP)^2+($I175-EQ:EQ)^2)*EM$8+MIN((($H$2-$H175)+ER:ER)^2+(($I$2-$I175)+ES:ES)^2)*EM$10+1000*EM$18,"")</f>
        <v/>
      </c>
      <c r="EU175" t="str" cm="1">
        <f t="array" ref="EU175">IF($F175="散玉",MIN(($G175-EV:EV)^2+($H175-EW:EW)^2+($I175-EX:EX)^2)*ET$8+MIN((($H$2-$H175)+EY:EY)^2+(($I$2-$I175)+EZ:EZ)^2)*ET$10+1000*ET$18,"")</f>
        <v/>
      </c>
      <c r="FB175" t="str" cm="1">
        <f t="array" ref="FB175">IF($F175="的玉",MIN(($G175-FC:FC)^2+($H175-FD:FD)^2+($I175-FE:FE)^2)*FA$8+MIN((($H$2-$H175)+FF:FF)^2+(($I$2-$I175)+FG:FG)^2)*FA$10+1000*FA$18,"")</f>
        <v/>
      </c>
      <c r="FI175" t="str" cm="1">
        <f t="array" ref="FI175">IF($F175="撃玉",MIN(($G175-FJ:FJ)^2+($H175-FK:FK)^2+($I175-FL:FL)^2)*FH$8+MIN((($H$2-$H175)+FM:FM)^2+(($I$2-$I175)+FN:FN)^2)*FH$10+1000*FH$18,"")</f>
        <v/>
      </c>
      <c r="FP175" t="str" cm="1">
        <f t="array" ref="FP175">IF($F175="槍玉",MIN(($G175-FQ:FQ)^2+($H175-FR:FR)^2+($I175-FS:FS)^2)*FO$8+MIN((($H$2-$H175)+FT:FT)^2+(($I$2-$I175)+FU:FU)^2)*FO$10+1000*FO$18,"")</f>
        <v/>
      </c>
      <c r="FW175" t="str" cm="1">
        <f t="array" ref="FW175">IF($F175="査玉",MIN(($G175-FX:FX)^2+($H175-FY:FY)^2+($I175-FZ:FZ)^2)*FV$8+MIN((($H$2-$H175)+GA:GA)^2+(($I$2-$I175)+GB:GB)^2)*FV$10+1000*FV$18,"")</f>
        <v/>
      </c>
      <c r="GD175" t="str" cm="1">
        <f t="array" ref="GD175">IF($F175="タゲ壁",MIN(($G175-GE:GE)^2+($H175-GF:GF)^2+($I175-GG:GG)^2)*GC$8+MIN((($H$2-$H175)+GH:GH)^2+(($I$2-$I175)+GI:GI)^2)*GC$10+1000*GC$18,"")</f>
        <v/>
      </c>
      <c r="GK175" t="str" cm="1">
        <f t="array" ref="GK175">IF($F175="迎玉",MIN(($G175-GL:GL)^2+($H175-GM:GM)^2+($I175-GN:GN)^2)*GJ$8+MIN((($H$2-$H175)+GO:GO)^2+(($I$2-$I175)+GP:GP)^2)*GJ$10+1000*GJ$18,"")</f>
        <v/>
      </c>
      <c r="GR175" t="str" cm="1">
        <f t="array" ref="GR175">IF($F175="紙壁",MIN(($G175-GS:GS)^2+($H175-GT:GT)^2+($I175-GU:GU)^2)*GQ$8+MIN((($H$2-$H175)+GV:GV)^2+(($I$2-$I175)+GW:GW)^2)*GQ$10+1000*GQ$18,"")</f>
        <v/>
      </c>
      <c r="GY175" t="str" cm="1">
        <f t="array" ref="GY175">IF($F175="聖玉",MIN(($G175-GZ:GZ)^2+($H175-HA:HA)^2+($I175-HB:HB)^2)*GX$8+MIN((($H$2-$H175)+HC:HC)^2+(($I$2-$I175)+HD:HD)^2)*GX$10+1000*GX$18,"")</f>
        <v/>
      </c>
      <c r="HF175" t="str" cm="1">
        <f t="array" ref="HF175">IF($F175="ターボ",MIN(($G175-HG:HG)^2+($H175-HH:HH)^2+($I175-HI:HI)^2)*HE$8+MIN((($H$2-$H175)+HJ:HJ)^2+(($I$2-$I175)+HK:HK)^2)*HE$10+10000,"")</f>
        <v/>
      </c>
      <c r="HM175" t="str" cm="1">
        <f t="array" ref="HM175">IF($F175="采玉",MIN(($G175-HN:HN)^2+($H175-HO:HO)^2+($I175-HP:HP)^2)*HL$8+MIN((($H$2-$H175)+HQ:HQ)^2+(($I$2-$I175)+HR:HR)^2)*HL$10+1000*HL$18,"")</f>
        <v/>
      </c>
      <c r="HT175" t="str" cm="1">
        <f t="array" ref="HT175">IF($F175="繕玉",MIN(($G175-HU:HU)^2+($H175-HV:HV)^2+($I175-HW:HW)^2)*HS$8+MIN((($H$2-$H175)+HX:HX)^2+(($I$2-$I175)+HY:HY)^2)*HS$10+1000*HS$18,"")</f>
        <v/>
      </c>
      <c r="IA175" t="str" cm="1">
        <f t="array" ref="IA175">IF($F175="贄玉",MIN(($G175-IB:IB)^2+($H175-IC:IC)^2+($I175-ID:ID)^2)*HZ$8+MIN((($H$2-$H175)+IE:IE)^2+(($I$2-$I175)+IF:IF)^2)*HZ$10+1000*HZ$18,"")</f>
        <v/>
      </c>
      <c r="IH175" t="str" cm="1">
        <f t="array" ref="IH175">IF($F175="弾玉",MIN(($G175-II:II)^2+($H175-IJ:IJ)^2+($I175-IK:IK)^2)*IG$8+MIN((($H$2-$H175)+IL:IL)^2+(($I$2-$I175)+IM:IM)^2)*IG$10+1000*IG$18,"")</f>
        <v/>
      </c>
      <c r="IO175" t="str" cm="1">
        <f t="array" ref="IO175">IF($F175="石壁",MIN(($G175-IP:IP)^2+($H175-IQ:IQ)^2+($I175-IR:IR)^2)*IN$8+MIN((($H$2-$H175)+IS:IS)^2+(($I$2-$I175)+IT:IT)^2)*IN$10+1000*IN$18,"")</f>
        <v/>
      </c>
    </row>
    <row r="176" spans="6:249" x14ac:dyDescent="0.55000000000000004">
      <c r="F176" s="1" t="b" cm="1">
        <f t="array" ref="F176">INDEX(N:N,ROW()*6-11)</f>
        <v>0</v>
      </c>
      <c r="G176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76" s="1">
        <f>ROUND((RIGHT((SUM(INDEX($N:$N,ROW()*6-10):INDEX($N:$N,ROW()*6-6))-16020),6)-RIGHT((SUM(INDEX($N:$N,ROW()*6-10):INDEX($N:$N,ROW()*6-6))-16020),3))/1000,3)</f>
        <v>-16.04</v>
      </c>
      <c r="I176" s="1">
        <f>ROUND((RIGHT((SUM(INDEX($N:$N,ROW()*6-10):INDEX($N:$N,ROW()*6-6))-16020),3)),3)</f>
        <v>20</v>
      </c>
      <c r="K176">
        <v>176</v>
      </c>
      <c r="L176">
        <f t="shared" si="5"/>
        <v>4</v>
      </c>
      <c r="M176" t="str">
        <f t="shared" si="4"/>
        <v>m</v>
      </c>
      <c r="N176">
        <f>IF(EXACT(M176,$A$1)=TRUE,0,IF(EXACT(M176,$A$2)=TRUE,1,IF(EXACT(M176,$A$3)=TRUE,2,IF(EXACT(M176,$A$4)=TRUE,3,IF(EXACT(M176,$A$5)=TRUE,4,IF(EXACT(M176,$A$6)=TRUE,5,IF(EXACT(M176,$A$7)=TRUE,6,IF(EXACT(M176,$A$8)=TRUE,7,IF(EXACT(M176,$A$9)=TRUE,8,IF(EXACT(M176,$A$10)=TRUE,9,IF(EXACT(M176,$A$11)=TRUE,10,IF(EXACT(M176,$A$12)=TRUE,11,IF(EXACT(M176,$A$13)=TRUE,12,IF(EXACT(M176,$A$14)=TRUE,13,IF(EXACT(M176,$A$15)=TRUE,14,IF(EXACT(M176,$A$16)=TRUE,15,IF(EXACT(M176,$A$17)=TRUE,16,IF(EXACT(M176,$A$18)=TRUE,17,IF(EXACT(M176,$A$19)=TRUE,18,IF(EXACT(M176,$A$20)=TRUE,19,IF(EXACT(M176,$A$21)=TRUE,20,IF(EXACT(M176,$A$22)=TRUE,21,IF(EXACT(M176,$A$23)=TRUE,22,IF(EXACT(M176,$A$24)=TRUE,23,IF(EXACT(M176,$A$25)=TRUE,24,IF(EXACT(M176,$A$26)=TRUE,25,IF(EXACT(M176,$A$27)=TRUE,26,IF(EXACT(M176,$A$28)=TRUE,27,IF(EXACT(M176,$A$29)=TRUE,28,IF(EXACT(M176,$A$30)=TRUE,29,IF(EXACT(M176,$A$31)=TRUE,30,IF(EXACT(M176,$A$32)=TRUE,31,IF(EXACT(M176,$A$33)=TRUE,32,IF(EXACT(M176,$A$34)=TRUE,33,IF(EXACT(M176,$A$35)=TRUE,34,IF(EXACT(M176,$A$36)=TRUE,35,IF(EXACT(M176,$A$37)=TRUE,36,IF(EXACT(M176,$A$38)=TRUE,37,IF(EXACT(M176,$A$39)=TRUE,38,IF(EXACT(M176,$A$40)=TRUE,39,IF(EXACT(M176,$A$41)=TRUE,40,IF(EXACT(M176,$A$42)=TRUE,41,IF(EXACT(M176,$A$43)=TRUE,42,IF(EXACT(M176,$A$44)=TRUE,43,IF(EXACT(M176,$A$45)=TRUE,44,IF(EXACT(M176,$A$46)=TRUE,45,IF(EXACT(M176,$A$47)=TRUE,46,IF(EXACT(M176,$A$48)=TRUE,47,IF(EXACT(M176,$A$49)=TRUE,48,IF(EXACT(M176,$A$50)=TRUE,49,IF(EXACT(M176,$A$51)=TRUE,50,IF(EXACT(M176,$A$52)=TRUE,51,IF(EXACT(M176,$A$53)=TRUE,52,IF(EXACT(M176,$A$54)=TRUE,53,IF(EXACT(M176,$A$55)=TRUE,54,IF(EXACT(M176,$A$56)=TRUE,55,IF(EXACT(M176,$A$57)=TRUE,56,IF(EXACT(M176,$A$58)=TRUE,57,IF(EXACT(M176,$A$59)=TRUE,58,IF(EXACT(M176,$A$60)=TRUE,59,IF(EXACT(M176,$A$61)=TRUE,60,IF(EXACT(M176,$A$62)=TRUE,61))))))))))))))))))))))))))))))))))))))))))))))))))))))))))))))*61^$L176</f>
        <v>304608502</v>
      </c>
      <c r="Y176" t="str" cm="1">
        <f t="array" ref="Y176">IF($F176="砲玉",MIN(($G176-Z:Z)^2+($H176-AA:AA)^2+($I176-AB:AB)^2)*X$8+MIN((($H$2-$H176)+AC:AC)^2+(($I$2-$I176)+AD:AD)^2)*X$10+1000*X$18,"")</f>
        <v/>
      </c>
      <c r="AF176" t="str" cm="1">
        <f t="array" ref="AF176">IF($F176="薙玉",MIN(($G176-AG:AG)^2+($H176-AH:AH)^2+($I176-AI:AI)^2)*AE$8+MIN((($H$2-$H176)+AJ:AJ)^2+(($I$2-$I176)+AK:AK)^2)*AE$10+1000*AE$18,"")</f>
        <v/>
      </c>
      <c r="AM176" t="str" cm="1">
        <f t="array" ref="AM176">IF($F176="壁玉",MIN(($G176-AN:AN)^2+($H176-AO:AO)^2+($I176-AP:AP)^2)*AL$8+MIN((($H$2-$H176)+AQ:AQ)^2+(($I$2-$I176)+AR:AR)^2)*AL$10+1000*AL$18,"")</f>
        <v/>
      </c>
      <c r="AT176" t="str" cm="1">
        <f t="array" ref="AT176">IF($F176="弩玉",MIN(($G176-AU:AU)^2+($H176-AV:AV)^2+($I176-AW:AW)^2)*AS$8+MIN((($H$2-$H176)+AX:AX)^2+(($I$2-$I176)+AY:AY)^2)*AS$10+1000*AS$18,"")</f>
        <v/>
      </c>
      <c r="BA176" t="str" cm="1">
        <f t="array" ref="BA176">IF($F176="ジェット",MIN(($G176-BB:BB)^2+($H176-BC:BC)^2+($I176-BD:BD)^2)*AZ$8+MIN((($H$2-$H176)+BE:BE)^2+(($I$2-$I176)+BF:BF)^2)*AZ$10+1000*AZ$18,"")</f>
        <v/>
      </c>
      <c r="BH176" t="str" cm="1">
        <f t="array" ref="BH176">IF($F176="導玉",MIN(($G176-BI:BI)^2+($H176-BJ:BJ)^2+($I176-BK:BK)^2)*BG$8+MIN((($H$2-$H176)+BL:BL)^2+(($I$2-$I176)+BM:BM)^2)*BG$10+1000*BG$18,"")</f>
        <v/>
      </c>
      <c r="BO176" t="str" cm="1">
        <f t="array" ref="BO176">IF($F176="木壁",MIN(($G176-BP:BP)^2+($H176-BQ:BQ)^2+($I176-BR:BR)^2)*BN$8+MIN((($H$2-$H176)+BS:BS)^2+(($I$2-$I176)+BT:BT)^2)*BN$10+1000*BN$18,"")</f>
        <v/>
      </c>
      <c r="BV176" t="str" cm="1">
        <f t="array" ref="BV176">IF($F176="遠壁",MIN(($G176-BW:BW)^2+($H176-BX:BX)^2+($I176-BY:BY)^2)*BU$8+MIN((($H$2-$H176)+BZ:BZ)^2+(($I$2-$I176)+CA:CA)^2)*BU$10+1000*BU$18,"")</f>
        <v/>
      </c>
      <c r="CC176" t="str" cm="1">
        <f t="array" ref="CC176">IF($F176="魔玉",MIN(($G176-CD:CD)^2+($H176-CE:CE)^2+($I176-CF:CF)^2)*CB$8+MIN((($H$2-$H176)+CG:CG)^2+(($I$2-$I176)+CH:CH)^2)*CB$10+1000*CB$18,"")</f>
        <v/>
      </c>
      <c r="CJ176" t="str" cm="1">
        <f t="array" ref="CJ176">IF($F176="核玉",MIN(($G176-CK:CK)^2+($H176-CL:CL)^2+($I176-CM:CM)^2)*CI$8+MIN((($H$2-$H176)+CN:CN)^2+(($I$2-$I176)+CO:CO)^2)*CI$10+1000*CI$18,"")</f>
        <v/>
      </c>
      <c r="CQ176" t="str" cm="1">
        <f t="array" ref="CQ176">IF($F176="癒玉",MIN(($G176-CR:CR)^2+($H176-CS:CS)^2+($I176-CT:CT)^2)*CP$8+MIN((($H$2-$H176)+CU:CU)^2+(($I$2-$I176)+CV:CV)^2)*CP$10+1000*CP$18,"")</f>
        <v/>
      </c>
      <c r="CX176" t="str" cm="1">
        <f t="array" ref="CX176">IF($F176="盾玉",MIN(($G176-CY:CY)^2+($H176-CZ:CZ)^2+($I176-DA:DA)^2)*CW$8+MIN((($H$2-$H176)+DB:DB)^2+(($I$2-$I176)+DC:DC)^2)*CW$10+1000*CW$18,"")</f>
        <v/>
      </c>
      <c r="DE176" t="str" cm="1">
        <f t="array" ref="DE176">IF($F176="射玉",MIN(($G176-DF:DF)^2+($H176-DG:DG)^2+($I176-DH:DH)^2)*DD$8+MIN((($H$2-$H176)+DI:DI)^2+(($I$2-$I176)+DJ:DJ)^2)*DD$10+1000*DD$18,"")</f>
        <v/>
      </c>
      <c r="DL176" t="str" cm="1">
        <f t="array" ref="DL176">IF($F176="近壁",MIN(($G176-DM:DM)^2+($H176-DN:DN)^2+($I176-DO:DO)^2)*DK$8+MIN((($H$2-$H176)+DP:DP)^2+(($I$2-$I176)+DQ:DQ)^2)*DK$10+1000*DK$18,"")</f>
        <v/>
      </c>
      <c r="DS176" t="str" cm="1">
        <f t="array" ref="DS176">IF($F176="忍玉",MIN(($G176-DT:DT)^2+($H176-DU:DU)^2+($I176-DV:DV)^2)*DR$8+MIN((($H$2-$H176)+DW:DW)^2+(($I$2-$I176)+DX:DX)^2)*DR$10+1000*DR$18,"")</f>
        <v/>
      </c>
      <c r="DZ176" t="str" cm="1">
        <f t="array" ref="DZ176">IF($F176="界玉",MIN(($G176-EA:EA)^2+($H176-EB:EB)^2+($I176-EC:EC)^2)*DY$8+MIN((($H$2-$H176)+ED:ED)^2+(($I$2-$I176)+EE:EE)^2)*DY$10+1000*DY$18,"")</f>
        <v/>
      </c>
      <c r="EG176" t="str" cm="1">
        <f t="array" ref="EG176">IF($F176="戦玉",MIN(($G176-EH:EH)^2+($H176-EI:EI)^2+($I176-EJ:EJ)^2)*EF$8+MIN((($H$2-$H176)+EK:EK)^2+(($I$2-$I176)+EL:EL)^2)*EF$10+1000*EF$18,"")</f>
        <v/>
      </c>
      <c r="EN176" t="str" cm="1">
        <f t="array" ref="EN176">IF($F176="弓玉",MIN(($G176-EO:EO)^2+($H176-EP:EP)^2+($I176-EQ:EQ)^2)*EM$8+MIN((($H$2-$H176)+ER:ER)^2+(($I$2-$I176)+ES:ES)^2)*EM$10+1000*EM$18,"")</f>
        <v/>
      </c>
      <c r="EU176" t="str" cm="1">
        <f t="array" ref="EU176">IF($F176="散玉",MIN(($G176-EV:EV)^2+($H176-EW:EW)^2+($I176-EX:EX)^2)*ET$8+MIN((($H$2-$H176)+EY:EY)^2+(($I$2-$I176)+EZ:EZ)^2)*ET$10+1000*ET$18,"")</f>
        <v/>
      </c>
      <c r="FB176" t="str" cm="1">
        <f t="array" ref="FB176">IF($F176="的玉",MIN(($G176-FC:FC)^2+($H176-FD:FD)^2+($I176-FE:FE)^2)*FA$8+MIN((($H$2-$H176)+FF:FF)^2+(($I$2-$I176)+FG:FG)^2)*FA$10+1000*FA$18,"")</f>
        <v/>
      </c>
      <c r="FI176" t="str" cm="1">
        <f t="array" ref="FI176">IF($F176="撃玉",MIN(($G176-FJ:FJ)^2+($H176-FK:FK)^2+($I176-FL:FL)^2)*FH$8+MIN((($H$2-$H176)+FM:FM)^2+(($I$2-$I176)+FN:FN)^2)*FH$10+1000*FH$18,"")</f>
        <v/>
      </c>
      <c r="FP176" t="str" cm="1">
        <f t="array" ref="FP176">IF($F176="槍玉",MIN(($G176-FQ:FQ)^2+($H176-FR:FR)^2+($I176-FS:FS)^2)*FO$8+MIN((($H$2-$H176)+FT:FT)^2+(($I$2-$I176)+FU:FU)^2)*FO$10+1000*FO$18,"")</f>
        <v/>
      </c>
      <c r="FW176" t="str" cm="1">
        <f t="array" ref="FW176">IF($F176="査玉",MIN(($G176-FX:FX)^2+($H176-FY:FY)^2+($I176-FZ:FZ)^2)*FV$8+MIN((($H$2-$H176)+GA:GA)^2+(($I$2-$I176)+GB:GB)^2)*FV$10+1000*FV$18,"")</f>
        <v/>
      </c>
      <c r="GD176" t="str" cm="1">
        <f t="array" ref="GD176">IF($F176="タゲ壁",MIN(($G176-GE:GE)^2+($H176-GF:GF)^2+($I176-GG:GG)^2)*GC$8+MIN((($H$2-$H176)+GH:GH)^2+(($I$2-$I176)+GI:GI)^2)*GC$10+1000*GC$18,"")</f>
        <v/>
      </c>
      <c r="GK176" t="str" cm="1">
        <f t="array" ref="GK176">IF($F176="迎玉",MIN(($G176-GL:GL)^2+($H176-GM:GM)^2+($I176-GN:GN)^2)*GJ$8+MIN((($H$2-$H176)+GO:GO)^2+(($I$2-$I176)+GP:GP)^2)*GJ$10+1000*GJ$18,"")</f>
        <v/>
      </c>
      <c r="GR176" t="str" cm="1">
        <f t="array" ref="GR176">IF($F176="紙壁",MIN(($G176-GS:GS)^2+($H176-GT:GT)^2+($I176-GU:GU)^2)*GQ$8+MIN((($H$2-$H176)+GV:GV)^2+(($I$2-$I176)+GW:GW)^2)*GQ$10+1000*GQ$18,"")</f>
        <v/>
      </c>
      <c r="GY176" t="str" cm="1">
        <f t="array" ref="GY176">IF($F176="聖玉",MIN(($G176-GZ:GZ)^2+($H176-HA:HA)^2+($I176-HB:HB)^2)*GX$8+MIN((($H$2-$H176)+HC:HC)^2+(($I$2-$I176)+HD:HD)^2)*GX$10+1000*GX$18,"")</f>
        <v/>
      </c>
      <c r="HF176" t="str" cm="1">
        <f t="array" ref="HF176">IF($F176="ターボ",MIN(($G176-HG:HG)^2+($H176-HH:HH)^2+($I176-HI:HI)^2)*HE$8+MIN((($H$2-$H176)+HJ:HJ)^2+(($I$2-$I176)+HK:HK)^2)*HE$10+10000,"")</f>
        <v/>
      </c>
      <c r="HM176" t="str" cm="1">
        <f t="array" ref="HM176">IF($F176="采玉",MIN(($G176-HN:HN)^2+($H176-HO:HO)^2+($I176-HP:HP)^2)*HL$8+MIN((($H$2-$H176)+HQ:HQ)^2+(($I$2-$I176)+HR:HR)^2)*HL$10+1000*HL$18,"")</f>
        <v/>
      </c>
      <c r="HT176" t="str" cm="1">
        <f t="array" ref="HT176">IF($F176="繕玉",MIN(($G176-HU:HU)^2+($H176-HV:HV)^2+($I176-HW:HW)^2)*HS$8+MIN((($H$2-$H176)+HX:HX)^2+(($I$2-$I176)+HY:HY)^2)*HS$10+1000*HS$18,"")</f>
        <v/>
      </c>
      <c r="IA176" t="str" cm="1">
        <f t="array" ref="IA176">IF($F176="贄玉",MIN(($G176-IB:IB)^2+($H176-IC:IC)^2+($I176-ID:ID)^2)*HZ$8+MIN((($H$2-$H176)+IE:IE)^2+(($I$2-$I176)+IF:IF)^2)*HZ$10+1000*HZ$18,"")</f>
        <v/>
      </c>
      <c r="IH176" t="str" cm="1">
        <f t="array" ref="IH176">IF($F176="弾玉",MIN(($G176-II:II)^2+($H176-IJ:IJ)^2+($I176-IK:IK)^2)*IG$8+MIN((($H$2-$H176)+IL:IL)^2+(($I$2-$I176)+IM:IM)^2)*IG$10+1000*IG$18,"")</f>
        <v/>
      </c>
      <c r="IO176" t="str" cm="1">
        <f t="array" ref="IO176">IF($F176="石壁",MIN(($G176-IP:IP)^2+($H176-IQ:IQ)^2+($I176-IR:IR)^2)*IN$8+MIN((($H$2-$H176)+IS:IS)^2+(($I$2-$I176)+IT:IT)^2)*IN$10+1000*IN$18,"")</f>
        <v/>
      </c>
    </row>
    <row r="177" spans="6:249" x14ac:dyDescent="0.55000000000000004">
      <c r="F177" s="1" t="b" cm="1">
        <f t="array" ref="F177">INDEX(N:N,ROW()*6-11)</f>
        <v>0</v>
      </c>
      <c r="G177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77" s="1">
        <f>ROUND((RIGHT((SUM(INDEX($N:$N,ROW()*6-10):INDEX($N:$N,ROW()*6-6))-16020),6)-RIGHT((SUM(INDEX($N:$N,ROW()*6-10):INDEX($N:$N,ROW()*6-6))-16020),3))/1000,3)</f>
        <v>-16.04</v>
      </c>
      <c r="I177" s="1">
        <f>ROUND((RIGHT((SUM(INDEX($N:$N,ROW()*6-10):INDEX($N:$N,ROW()*6-6))-16020),3)),3)</f>
        <v>20</v>
      </c>
      <c r="K177">
        <v>177</v>
      </c>
      <c r="L177">
        <f t="shared" si="5"/>
        <v>3</v>
      </c>
      <c r="M177" t="str">
        <f t="shared" si="4"/>
        <v>C</v>
      </c>
      <c r="N177">
        <f>IF(EXACT(M177,$A$1)=TRUE,0,IF(EXACT(M177,$A$2)=TRUE,1,IF(EXACT(M177,$A$3)=TRUE,2,IF(EXACT(M177,$A$4)=TRUE,3,IF(EXACT(M177,$A$5)=TRUE,4,IF(EXACT(M177,$A$6)=TRUE,5,IF(EXACT(M177,$A$7)=TRUE,6,IF(EXACT(M177,$A$8)=TRUE,7,IF(EXACT(M177,$A$9)=TRUE,8,IF(EXACT(M177,$A$10)=TRUE,9,IF(EXACT(M177,$A$11)=TRUE,10,IF(EXACT(M177,$A$12)=TRUE,11,IF(EXACT(M177,$A$13)=TRUE,12,IF(EXACT(M177,$A$14)=TRUE,13,IF(EXACT(M177,$A$15)=TRUE,14,IF(EXACT(M177,$A$16)=TRUE,15,IF(EXACT(M177,$A$17)=TRUE,16,IF(EXACT(M177,$A$18)=TRUE,17,IF(EXACT(M177,$A$19)=TRUE,18,IF(EXACT(M177,$A$20)=TRUE,19,IF(EXACT(M177,$A$21)=TRUE,20,IF(EXACT(M177,$A$22)=TRUE,21,IF(EXACT(M177,$A$23)=TRUE,22,IF(EXACT(M177,$A$24)=TRUE,23,IF(EXACT(M177,$A$25)=TRUE,24,IF(EXACT(M177,$A$26)=TRUE,25,IF(EXACT(M177,$A$27)=TRUE,26,IF(EXACT(M177,$A$28)=TRUE,27,IF(EXACT(M177,$A$29)=TRUE,28,IF(EXACT(M177,$A$30)=TRUE,29,IF(EXACT(M177,$A$31)=TRUE,30,IF(EXACT(M177,$A$32)=TRUE,31,IF(EXACT(M177,$A$33)=TRUE,32,IF(EXACT(M177,$A$34)=TRUE,33,IF(EXACT(M177,$A$35)=TRUE,34,IF(EXACT(M177,$A$36)=TRUE,35,IF(EXACT(M177,$A$37)=TRUE,36,IF(EXACT(M177,$A$38)=TRUE,37,IF(EXACT(M177,$A$39)=TRUE,38,IF(EXACT(M177,$A$40)=TRUE,39,IF(EXACT(M177,$A$41)=TRUE,40,IF(EXACT(M177,$A$42)=TRUE,41,IF(EXACT(M177,$A$43)=TRUE,42,IF(EXACT(M177,$A$44)=TRUE,43,IF(EXACT(M177,$A$45)=TRUE,44,IF(EXACT(M177,$A$46)=TRUE,45,IF(EXACT(M177,$A$47)=TRUE,46,IF(EXACT(M177,$A$48)=TRUE,47,IF(EXACT(M177,$A$49)=TRUE,48,IF(EXACT(M177,$A$50)=TRUE,49,IF(EXACT(M177,$A$51)=TRUE,50,IF(EXACT(M177,$A$52)=TRUE,51,IF(EXACT(M177,$A$53)=TRUE,52,IF(EXACT(M177,$A$54)=TRUE,53,IF(EXACT(M177,$A$55)=TRUE,54,IF(EXACT(M177,$A$56)=TRUE,55,IF(EXACT(M177,$A$57)=TRUE,56,IF(EXACT(M177,$A$58)=TRUE,57,IF(EXACT(M177,$A$59)=TRUE,58,IF(EXACT(M177,$A$60)=TRUE,59,IF(EXACT(M177,$A$61)=TRUE,60,IF(EXACT(M177,$A$62)=TRUE,61))))))))))))))))))))))))))))))))))))))))))))))))))))))))))))))*61^$L177</f>
        <v>8625278</v>
      </c>
      <c r="Y177" t="str" cm="1">
        <f t="array" ref="Y177">IF($F177="砲玉",MIN(($G177-Z:Z)^2+($H177-AA:AA)^2+($I177-AB:AB)^2)*X$8+MIN((($H$2-$H177)+AC:AC)^2+(($I$2-$I177)+AD:AD)^2)*X$10+1000*X$18,"")</f>
        <v/>
      </c>
      <c r="AF177" t="str" cm="1">
        <f t="array" ref="AF177">IF($F177="薙玉",MIN(($G177-AG:AG)^2+($H177-AH:AH)^2+($I177-AI:AI)^2)*AE$8+MIN((($H$2-$H177)+AJ:AJ)^2+(($I$2-$I177)+AK:AK)^2)*AE$10+1000*AE$18,"")</f>
        <v/>
      </c>
      <c r="AM177" t="str" cm="1">
        <f t="array" ref="AM177">IF($F177="壁玉",MIN(($G177-AN:AN)^2+($H177-AO:AO)^2+($I177-AP:AP)^2)*AL$8+MIN((($H$2-$H177)+AQ:AQ)^2+(($I$2-$I177)+AR:AR)^2)*AL$10+1000*AL$18,"")</f>
        <v/>
      </c>
      <c r="AT177" t="str" cm="1">
        <f t="array" ref="AT177">IF($F177="弩玉",MIN(($G177-AU:AU)^2+($H177-AV:AV)^2+($I177-AW:AW)^2)*AS$8+MIN((($H$2-$H177)+AX:AX)^2+(($I$2-$I177)+AY:AY)^2)*AS$10+1000*AS$18,"")</f>
        <v/>
      </c>
      <c r="BA177" t="str" cm="1">
        <f t="array" ref="BA177">IF($F177="ジェット",MIN(($G177-BB:BB)^2+($H177-BC:BC)^2+($I177-BD:BD)^2)*AZ$8+MIN((($H$2-$H177)+BE:BE)^2+(($I$2-$I177)+BF:BF)^2)*AZ$10+1000*AZ$18,"")</f>
        <v/>
      </c>
      <c r="BH177" t="str" cm="1">
        <f t="array" ref="BH177">IF($F177="導玉",MIN(($G177-BI:BI)^2+($H177-BJ:BJ)^2+($I177-BK:BK)^2)*BG$8+MIN((($H$2-$H177)+BL:BL)^2+(($I$2-$I177)+BM:BM)^2)*BG$10+1000*BG$18,"")</f>
        <v/>
      </c>
      <c r="BO177" t="str" cm="1">
        <f t="array" ref="BO177">IF($F177="木壁",MIN(($G177-BP:BP)^2+($H177-BQ:BQ)^2+($I177-BR:BR)^2)*BN$8+MIN((($H$2-$H177)+BS:BS)^2+(($I$2-$I177)+BT:BT)^2)*BN$10+1000*BN$18,"")</f>
        <v/>
      </c>
      <c r="BV177" t="str" cm="1">
        <f t="array" ref="BV177">IF($F177="遠壁",MIN(($G177-BW:BW)^2+($H177-BX:BX)^2+($I177-BY:BY)^2)*BU$8+MIN((($H$2-$H177)+BZ:BZ)^2+(($I$2-$I177)+CA:CA)^2)*BU$10+1000*BU$18,"")</f>
        <v/>
      </c>
      <c r="CC177" t="str" cm="1">
        <f t="array" ref="CC177">IF($F177="魔玉",MIN(($G177-CD:CD)^2+($H177-CE:CE)^2+($I177-CF:CF)^2)*CB$8+MIN((($H$2-$H177)+CG:CG)^2+(($I$2-$I177)+CH:CH)^2)*CB$10+1000*CB$18,"")</f>
        <v/>
      </c>
      <c r="CJ177" t="str" cm="1">
        <f t="array" ref="CJ177">IF($F177="核玉",MIN(($G177-CK:CK)^2+($H177-CL:CL)^2+($I177-CM:CM)^2)*CI$8+MIN((($H$2-$H177)+CN:CN)^2+(($I$2-$I177)+CO:CO)^2)*CI$10+1000*CI$18,"")</f>
        <v/>
      </c>
      <c r="CQ177" t="str" cm="1">
        <f t="array" ref="CQ177">IF($F177="癒玉",MIN(($G177-CR:CR)^2+($H177-CS:CS)^2+($I177-CT:CT)^2)*CP$8+MIN((($H$2-$H177)+CU:CU)^2+(($I$2-$I177)+CV:CV)^2)*CP$10+1000*CP$18,"")</f>
        <v/>
      </c>
      <c r="CX177" t="str" cm="1">
        <f t="array" ref="CX177">IF($F177="盾玉",MIN(($G177-CY:CY)^2+($H177-CZ:CZ)^2+($I177-DA:DA)^2)*CW$8+MIN((($H$2-$H177)+DB:DB)^2+(($I$2-$I177)+DC:DC)^2)*CW$10+1000*CW$18,"")</f>
        <v/>
      </c>
      <c r="DE177" t="str" cm="1">
        <f t="array" ref="DE177">IF($F177="射玉",MIN(($G177-DF:DF)^2+($H177-DG:DG)^2+($I177-DH:DH)^2)*DD$8+MIN((($H$2-$H177)+DI:DI)^2+(($I$2-$I177)+DJ:DJ)^2)*DD$10+1000*DD$18,"")</f>
        <v/>
      </c>
      <c r="DL177" t="str" cm="1">
        <f t="array" ref="DL177">IF($F177="近壁",MIN(($G177-DM:DM)^2+($H177-DN:DN)^2+($I177-DO:DO)^2)*DK$8+MIN((($H$2-$H177)+DP:DP)^2+(($I$2-$I177)+DQ:DQ)^2)*DK$10+1000*DK$18,"")</f>
        <v/>
      </c>
      <c r="DS177" t="str" cm="1">
        <f t="array" ref="DS177">IF($F177="忍玉",MIN(($G177-DT:DT)^2+($H177-DU:DU)^2+($I177-DV:DV)^2)*DR$8+MIN((($H$2-$H177)+DW:DW)^2+(($I$2-$I177)+DX:DX)^2)*DR$10+1000*DR$18,"")</f>
        <v/>
      </c>
      <c r="DZ177" t="str" cm="1">
        <f t="array" ref="DZ177">IF($F177="界玉",MIN(($G177-EA:EA)^2+($H177-EB:EB)^2+($I177-EC:EC)^2)*DY$8+MIN((($H$2-$H177)+ED:ED)^2+(($I$2-$I177)+EE:EE)^2)*DY$10+1000*DY$18,"")</f>
        <v/>
      </c>
      <c r="EG177" t="str" cm="1">
        <f t="array" ref="EG177">IF($F177="戦玉",MIN(($G177-EH:EH)^2+($H177-EI:EI)^2+($I177-EJ:EJ)^2)*EF$8+MIN((($H$2-$H177)+EK:EK)^2+(($I$2-$I177)+EL:EL)^2)*EF$10+1000*EF$18,"")</f>
        <v/>
      </c>
      <c r="EN177" t="str" cm="1">
        <f t="array" ref="EN177">IF($F177="弓玉",MIN(($G177-EO:EO)^2+($H177-EP:EP)^2+($I177-EQ:EQ)^2)*EM$8+MIN((($H$2-$H177)+ER:ER)^2+(($I$2-$I177)+ES:ES)^2)*EM$10+1000*EM$18,"")</f>
        <v/>
      </c>
      <c r="EU177" t="str" cm="1">
        <f t="array" ref="EU177">IF($F177="散玉",MIN(($G177-EV:EV)^2+($H177-EW:EW)^2+($I177-EX:EX)^2)*ET$8+MIN((($H$2-$H177)+EY:EY)^2+(($I$2-$I177)+EZ:EZ)^2)*ET$10+1000*ET$18,"")</f>
        <v/>
      </c>
      <c r="FB177" t="str" cm="1">
        <f t="array" ref="FB177">IF($F177="的玉",MIN(($G177-FC:FC)^2+($H177-FD:FD)^2+($I177-FE:FE)^2)*FA$8+MIN((($H$2-$H177)+FF:FF)^2+(($I$2-$I177)+FG:FG)^2)*FA$10+1000*FA$18,"")</f>
        <v/>
      </c>
      <c r="FI177" t="str" cm="1">
        <f t="array" ref="FI177">IF($F177="撃玉",MIN(($G177-FJ:FJ)^2+($H177-FK:FK)^2+($I177-FL:FL)^2)*FH$8+MIN((($H$2-$H177)+FM:FM)^2+(($I$2-$I177)+FN:FN)^2)*FH$10+1000*FH$18,"")</f>
        <v/>
      </c>
      <c r="FP177" t="str" cm="1">
        <f t="array" ref="FP177">IF($F177="槍玉",MIN(($G177-FQ:FQ)^2+($H177-FR:FR)^2+($I177-FS:FS)^2)*FO$8+MIN((($H$2-$H177)+FT:FT)^2+(($I$2-$I177)+FU:FU)^2)*FO$10+1000*FO$18,"")</f>
        <v/>
      </c>
      <c r="FW177" t="str" cm="1">
        <f t="array" ref="FW177">IF($F177="査玉",MIN(($G177-FX:FX)^2+($H177-FY:FY)^2+($I177-FZ:FZ)^2)*FV$8+MIN((($H$2-$H177)+GA:GA)^2+(($I$2-$I177)+GB:GB)^2)*FV$10+1000*FV$18,"")</f>
        <v/>
      </c>
      <c r="GD177" t="str" cm="1">
        <f t="array" ref="GD177">IF($F177="タゲ壁",MIN(($G177-GE:GE)^2+($H177-GF:GF)^2+($I177-GG:GG)^2)*GC$8+MIN((($H$2-$H177)+GH:GH)^2+(($I$2-$I177)+GI:GI)^2)*GC$10+1000*GC$18,"")</f>
        <v/>
      </c>
      <c r="GK177" t="str" cm="1">
        <f t="array" ref="GK177">IF($F177="迎玉",MIN(($G177-GL:GL)^2+($H177-GM:GM)^2+($I177-GN:GN)^2)*GJ$8+MIN((($H$2-$H177)+GO:GO)^2+(($I$2-$I177)+GP:GP)^2)*GJ$10+1000*GJ$18,"")</f>
        <v/>
      </c>
      <c r="GR177" t="str" cm="1">
        <f t="array" ref="GR177">IF($F177="紙壁",MIN(($G177-GS:GS)^2+($H177-GT:GT)^2+($I177-GU:GU)^2)*GQ$8+MIN((($H$2-$H177)+GV:GV)^2+(($I$2-$I177)+GW:GW)^2)*GQ$10+1000*GQ$18,"")</f>
        <v/>
      </c>
      <c r="GY177" t="str" cm="1">
        <f t="array" ref="GY177">IF($F177="聖玉",MIN(($G177-GZ:GZ)^2+($H177-HA:HA)^2+($I177-HB:HB)^2)*GX$8+MIN((($H$2-$H177)+HC:HC)^2+(($I$2-$I177)+HD:HD)^2)*GX$10+1000*GX$18,"")</f>
        <v/>
      </c>
      <c r="HF177" t="str" cm="1">
        <f t="array" ref="HF177">IF($F177="ターボ",MIN(($G177-HG:HG)^2+($H177-HH:HH)^2+($I177-HI:HI)^2)*HE$8+MIN((($H$2-$H177)+HJ:HJ)^2+(($I$2-$I177)+HK:HK)^2)*HE$10+10000,"")</f>
        <v/>
      </c>
      <c r="HM177" t="str" cm="1">
        <f t="array" ref="HM177">IF($F177="采玉",MIN(($G177-HN:HN)^2+($H177-HO:HO)^2+($I177-HP:HP)^2)*HL$8+MIN((($H$2-$H177)+HQ:HQ)^2+(($I$2-$I177)+HR:HR)^2)*HL$10+1000*HL$18,"")</f>
        <v/>
      </c>
      <c r="HT177" t="str" cm="1">
        <f t="array" ref="HT177">IF($F177="繕玉",MIN(($G177-HU:HU)^2+($H177-HV:HV)^2+($I177-HW:HW)^2)*HS$8+MIN((($H$2-$H177)+HX:HX)^2+(($I$2-$I177)+HY:HY)^2)*HS$10+1000*HS$18,"")</f>
        <v/>
      </c>
      <c r="IA177" t="str" cm="1">
        <f t="array" ref="IA177">IF($F177="贄玉",MIN(($G177-IB:IB)^2+($H177-IC:IC)^2+($I177-ID:ID)^2)*HZ$8+MIN((($H$2-$H177)+IE:IE)^2+(($I$2-$I177)+IF:IF)^2)*HZ$10+1000*HZ$18,"")</f>
        <v/>
      </c>
      <c r="IH177" t="str" cm="1">
        <f t="array" ref="IH177">IF($F177="弾玉",MIN(($G177-II:II)^2+($H177-IJ:IJ)^2+($I177-IK:IK)^2)*IG$8+MIN((($H$2-$H177)+IL:IL)^2+(($I$2-$I177)+IM:IM)^2)*IG$10+1000*IG$18,"")</f>
        <v/>
      </c>
      <c r="IO177" t="str" cm="1">
        <f t="array" ref="IO177">IF($F177="石壁",MIN(($G177-IP:IP)^2+($H177-IQ:IQ)^2+($I177-IR:IR)^2)*IN$8+MIN((($H$2-$H177)+IS:IS)^2+(($I$2-$I177)+IT:IT)^2)*IN$10+1000*IN$18,"")</f>
        <v/>
      </c>
    </row>
    <row r="178" spans="6:249" x14ac:dyDescent="0.55000000000000004">
      <c r="F178" s="1" t="b" cm="1">
        <f t="array" ref="F178">INDEX(N:N,ROW()*6-11)</f>
        <v>0</v>
      </c>
      <c r="G178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78" s="1">
        <f>ROUND((RIGHT((SUM(INDEX($N:$N,ROW()*6-10):INDEX($N:$N,ROW()*6-6))-16020),6)-RIGHT((SUM(INDEX($N:$N,ROW()*6-10):INDEX($N:$N,ROW()*6-6))-16020),3))/1000,3)</f>
        <v>-16.04</v>
      </c>
      <c r="I178" s="1">
        <f>ROUND((RIGHT((SUM(INDEX($N:$N,ROW()*6-10):INDEX($N:$N,ROW()*6-6))-16020),3)),3)</f>
        <v>20</v>
      </c>
      <c r="K178">
        <v>178</v>
      </c>
      <c r="L178">
        <f t="shared" si="5"/>
        <v>2</v>
      </c>
      <c r="M178" t="str">
        <f t="shared" si="4"/>
        <v>k</v>
      </c>
      <c r="N178">
        <f>IF(EXACT(M178,$A$1)=TRUE,0,IF(EXACT(M178,$A$2)=TRUE,1,IF(EXACT(M178,$A$3)=TRUE,2,IF(EXACT(M178,$A$4)=TRUE,3,IF(EXACT(M178,$A$5)=TRUE,4,IF(EXACT(M178,$A$6)=TRUE,5,IF(EXACT(M178,$A$7)=TRUE,6,IF(EXACT(M178,$A$8)=TRUE,7,IF(EXACT(M178,$A$9)=TRUE,8,IF(EXACT(M178,$A$10)=TRUE,9,IF(EXACT(M178,$A$11)=TRUE,10,IF(EXACT(M178,$A$12)=TRUE,11,IF(EXACT(M178,$A$13)=TRUE,12,IF(EXACT(M178,$A$14)=TRUE,13,IF(EXACT(M178,$A$15)=TRUE,14,IF(EXACT(M178,$A$16)=TRUE,15,IF(EXACT(M178,$A$17)=TRUE,16,IF(EXACT(M178,$A$18)=TRUE,17,IF(EXACT(M178,$A$19)=TRUE,18,IF(EXACT(M178,$A$20)=TRUE,19,IF(EXACT(M178,$A$21)=TRUE,20,IF(EXACT(M178,$A$22)=TRUE,21,IF(EXACT(M178,$A$23)=TRUE,22,IF(EXACT(M178,$A$24)=TRUE,23,IF(EXACT(M178,$A$25)=TRUE,24,IF(EXACT(M178,$A$26)=TRUE,25,IF(EXACT(M178,$A$27)=TRUE,26,IF(EXACT(M178,$A$28)=TRUE,27,IF(EXACT(M178,$A$29)=TRUE,28,IF(EXACT(M178,$A$30)=TRUE,29,IF(EXACT(M178,$A$31)=TRUE,30,IF(EXACT(M178,$A$32)=TRUE,31,IF(EXACT(M178,$A$33)=TRUE,32,IF(EXACT(M178,$A$34)=TRUE,33,IF(EXACT(M178,$A$35)=TRUE,34,IF(EXACT(M178,$A$36)=TRUE,35,IF(EXACT(M178,$A$37)=TRUE,36,IF(EXACT(M178,$A$38)=TRUE,37,IF(EXACT(M178,$A$39)=TRUE,38,IF(EXACT(M178,$A$40)=TRUE,39,IF(EXACT(M178,$A$41)=TRUE,40,IF(EXACT(M178,$A$42)=TRUE,41,IF(EXACT(M178,$A$43)=TRUE,42,IF(EXACT(M178,$A$44)=TRUE,43,IF(EXACT(M178,$A$45)=TRUE,44,IF(EXACT(M178,$A$46)=TRUE,45,IF(EXACT(M178,$A$47)=TRUE,46,IF(EXACT(M178,$A$48)=TRUE,47,IF(EXACT(M178,$A$49)=TRUE,48,IF(EXACT(M178,$A$50)=TRUE,49,IF(EXACT(M178,$A$51)=TRUE,50,IF(EXACT(M178,$A$52)=TRUE,51,IF(EXACT(M178,$A$53)=TRUE,52,IF(EXACT(M178,$A$54)=TRUE,53,IF(EXACT(M178,$A$55)=TRUE,54,IF(EXACT(M178,$A$56)=TRUE,55,IF(EXACT(M178,$A$57)=TRUE,56,IF(EXACT(M178,$A$58)=TRUE,57,IF(EXACT(M178,$A$59)=TRUE,58,IF(EXACT(M178,$A$60)=TRUE,59,IF(EXACT(M178,$A$61)=TRUE,60,IF(EXACT(M178,$A$62)=TRUE,61))))))))))))))))))))))))))))))))))))))))))))))))))))))))))))))*61^$L178</f>
        <v>74420</v>
      </c>
      <c r="Y178" t="str" cm="1">
        <f t="array" ref="Y178">IF($F178="砲玉",MIN(($G178-Z:Z)^2+($H178-AA:AA)^2+($I178-AB:AB)^2)*X$8+MIN((($H$2-$H178)+AC:AC)^2+(($I$2-$I178)+AD:AD)^2)*X$10+1000*X$18,"")</f>
        <v/>
      </c>
      <c r="AF178" t="str" cm="1">
        <f t="array" ref="AF178">IF($F178="薙玉",MIN(($G178-AG:AG)^2+($H178-AH:AH)^2+($I178-AI:AI)^2)*AE$8+MIN((($H$2-$H178)+AJ:AJ)^2+(($I$2-$I178)+AK:AK)^2)*AE$10+1000*AE$18,"")</f>
        <v/>
      </c>
      <c r="AM178" t="str" cm="1">
        <f t="array" ref="AM178">IF($F178="壁玉",MIN(($G178-AN:AN)^2+($H178-AO:AO)^2+($I178-AP:AP)^2)*AL$8+MIN((($H$2-$H178)+AQ:AQ)^2+(($I$2-$I178)+AR:AR)^2)*AL$10+1000*AL$18,"")</f>
        <v/>
      </c>
      <c r="AT178" t="str" cm="1">
        <f t="array" ref="AT178">IF($F178="弩玉",MIN(($G178-AU:AU)^2+($H178-AV:AV)^2+($I178-AW:AW)^2)*AS$8+MIN((($H$2-$H178)+AX:AX)^2+(($I$2-$I178)+AY:AY)^2)*AS$10+1000*AS$18,"")</f>
        <v/>
      </c>
      <c r="BA178" t="str" cm="1">
        <f t="array" ref="BA178">IF($F178="ジェット",MIN(($G178-BB:BB)^2+($H178-BC:BC)^2+($I178-BD:BD)^2)*AZ$8+MIN((($H$2-$H178)+BE:BE)^2+(($I$2-$I178)+BF:BF)^2)*AZ$10+1000*AZ$18,"")</f>
        <v/>
      </c>
      <c r="BH178" t="str" cm="1">
        <f t="array" ref="BH178">IF($F178="導玉",MIN(($G178-BI:BI)^2+($H178-BJ:BJ)^2+($I178-BK:BK)^2)*BG$8+MIN((($H$2-$H178)+BL:BL)^2+(($I$2-$I178)+BM:BM)^2)*BG$10+1000*BG$18,"")</f>
        <v/>
      </c>
      <c r="BO178" t="str" cm="1">
        <f t="array" ref="BO178">IF($F178="木壁",MIN(($G178-BP:BP)^2+($H178-BQ:BQ)^2+($I178-BR:BR)^2)*BN$8+MIN((($H$2-$H178)+BS:BS)^2+(($I$2-$I178)+BT:BT)^2)*BN$10+1000*BN$18,"")</f>
        <v/>
      </c>
      <c r="BV178" t="str" cm="1">
        <f t="array" ref="BV178">IF($F178="遠壁",MIN(($G178-BW:BW)^2+($H178-BX:BX)^2+($I178-BY:BY)^2)*BU$8+MIN((($H$2-$H178)+BZ:BZ)^2+(($I$2-$I178)+CA:CA)^2)*BU$10+1000*BU$18,"")</f>
        <v/>
      </c>
      <c r="CC178" t="str" cm="1">
        <f t="array" ref="CC178">IF($F178="魔玉",MIN(($G178-CD:CD)^2+($H178-CE:CE)^2+($I178-CF:CF)^2)*CB$8+MIN((($H$2-$H178)+CG:CG)^2+(($I$2-$I178)+CH:CH)^2)*CB$10+1000*CB$18,"")</f>
        <v/>
      </c>
      <c r="CJ178" t="str" cm="1">
        <f t="array" ref="CJ178">IF($F178="核玉",MIN(($G178-CK:CK)^2+($H178-CL:CL)^2+($I178-CM:CM)^2)*CI$8+MIN((($H$2-$H178)+CN:CN)^2+(($I$2-$I178)+CO:CO)^2)*CI$10+1000*CI$18,"")</f>
        <v/>
      </c>
      <c r="CQ178" t="str" cm="1">
        <f t="array" ref="CQ178">IF($F178="癒玉",MIN(($G178-CR:CR)^2+($H178-CS:CS)^2+($I178-CT:CT)^2)*CP$8+MIN((($H$2-$H178)+CU:CU)^2+(($I$2-$I178)+CV:CV)^2)*CP$10+1000*CP$18,"")</f>
        <v/>
      </c>
      <c r="CX178" t="str" cm="1">
        <f t="array" ref="CX178">IF($F178="盾玉",MIN(($G178-CY:CY)^2+($H178-CZ:CZ)^2+($I178-DA:DA)^2)*CW$8+MIN((($H$2-$H178)+DB:DB)^2+(($I$2-$I178)+DC:DC)^2)*CW$10+1000*CW$18,"")</f>
        <v/>
      </c>
      <c r="DE178" t="str" cm="1">
        <f t="array" ref="DE178">IF($F178="射玉",MIN(($G178-DF:DF)^2+($H178-DG:DG)^2+($I178-DH:DH)^2)*DD$8+MIN((($H$2-$H178)+DI:DI)^2+(($I$2-$I178)+DJ:DJ)^2)*DD$10+1000*DD$18,"")</f>
        <v/>
      </c>
      <c r="DL178" t="str" cm="1">
        <f t="array" ref="DL178">IF($F178="近壁",MIN(($G178-DM:DM)^2+($H178-DN:DN)^2+($I178-DO:DO)^2)*DK$8+MIN((($H$2-$H178)+DP:DP)^2+(($I$2-$I178)+DQ:DQ)^2)*DK$10+1000*DK$18,"")</f>
        <v/>
      </c>
      <c r="DS178" t="str" cm="1">
        <f t="array" ref="DS178">IF($F178="忍玉",MIN(($G178-DT:DT)^2+($H178-DU:DU)^2+($I178-DV:DV)^2)*DR$8+MIN((($H$2-$H178)+DW:DW)^2+(($I$2-$I178)+DX:DX)^2)*DR$10+1000*DR$18,"")</f>
        <v/>
      </c>
      <c r="DZ178" t="str" cm="1">
        <f t="array" ref="DZ178">IF($F178="界玉",MIN(($G178-EA:EA)^2+($H178-EB:EB)^2+($I178-EC:EC)^2)*DY$8+MIN((($H$2-$H178)+ED:ED)^2+(($I$2-$I178)+EE:EE)^2)*DY$10+1000*DY$18,"")</f>
        <v/>
      </c>
      <c r="EG178" t="str" cm="1">
        <f t="array" ref="EG178">IF($F178="戦玉",MIN(($G178-EH:EH)^2+($H178-EI:EI)^2+($I178-EJ:EJ)^2)*EF$8+MIN((($H$2-$H178)+EK:EK)^2+(($I$2-$I178)+EL:EL)^2)*EF$10+1000*EF$18,"")</f>
        <v/>
      </c>
      <c r="EN178" t="str" cm="1">
        <f t="array" ref="EN178">IF($F178="弓玉",MIN(($G178-EO:EO)^2+($H178-EP:EP)^2+($I178-EQ:EQ)^2)*EM$8+MIN((($H$2-$H178)+ER:ER)^2+(($I$2-$I178)+ES:ES)^2)*EM$10+1000*EM$18,"")</f>
        <v/>
      </c>
      <c r="EU178" t="str" cm="1">
        <f t="array" ref="EU178">IF($F178="散玉",MIN(($G178-EV:EV)^2+($H178-EW:EW)^2+($I178-EX:EX)^2)*ET$8+MIN((($H$2-$H178)+EY:EY)^2+(($I$2-$I178)+EZ:EZ)^2)*ET$10+1000*ET$18,"")</f>
        <v/>
      </c>
      <c r="FB178" t="str" cm="1">
        <f t="array" ref="FB178">IF($F178="的玉",MIN(($G178-FC:FC)^2+($H178-FD:FD)^2+($I178-FE:FE)^2)*FA$8+MIN((($H$2-$H178)+FF:FF)^2+(($I$2-$I178)+FG:FG)^2)*FA$10+1000*FA$18,"")</f>
        <v/>
      </c>
      <c r="FI178" t="str" cm="1">
        <f t="array" ref="FI178">IF($F178="撃玉",MIN(($G178-FJ:FJ)^2+($H178-FK:FK)^2+($I178-FL:FL)^2)*FH$8+MIN((($H$2-$H178)+FM:FM)^2+(($I$2-$I178)+FN:FN)^2)*FH$10+1000*FH$18,"")</f>
        <v/>
      </c>
      <c r="FP178" t="str" cm="1">
        <f t="array" ref="FP178">IF($F178="槍玉",MIN(($G178-FQ:FQ)^2+($H178-FR:FR)^2+($I178-FS:FS)^2)*FO$8+MIN((($H$2-$H178)+FT:FT)^2+(($I$2-$I178)+FU:FU)^2)*FO$10+1000*FO$18,"")</f>
        <v/>
      </c>
      <c r="FW178" t="str" cm="1">
        <f t="array" ref="FW178">IF($F178="査玉",MIN(($G178-FX:FX)^2+($H178-FY:FY)^2+($I178-FZ:FZ)^2)*FV$8+MIN((($H$2-$H178)+GA:GA)^2+(($I$2-$I178)+GB:GB)^2)*FV$10+1000*FV$18,"")</f>
        <v/>
      </c>
      <c r="GD178" t="str" cm="1">
        <f t="array" ref="GD178">IF($F178="タゲ壁",MIN(($G178-GE:GE)^2+($H178-GF:GF)^2+($I178-GG:GG)^2)*GC$8+MIN((($H$2-$H178)+GH:GH)^2+(($I$2-$I178)+GI:GI)^2)*GC$10+1000*GC$18,"")</f>
        <v/>
      </c>
      <c r="GK178" t="str" cm="1">
        <f t="array" ref="GK178">IF($F178="迎玉",MIN(($G178-GL:GL)^2+($H178-GM:GM)^2+($I178-GN:GN)^2)*GJ$8+MIN((($H$2-$H178)+GO:GO)^2+(($I$2-$I178)+GP:GP)^2)*GJ$10+1000*GJ$18,"")</f>
        <v/>
      </c>
      <c r="GR178" t="str" cm="1">
        <f t="array" ref="GR178">IF($F178="紙壁",MIN(($G178-GS:GS)^2+($H178-GT:GT)^2+($I178-GU:GU)^2)*GQ$8+MIN((($H$2-$H178)+GV:GV)^2+(($I$2-$I178)+GW:GW)^2)*GQ$10+1000*GQ$18,"")</f>
        <v/>
      </c>
      <c r="GY178" t="str" cm="1">
        <f t="array" ref="GY178">IF($F178="聖玉",MIN(($G178-GZ:GZ)^2+($H178-HA:HA)^2+($I178-HB:HB)^2)*GX$8+MIN((($H$2-$H178)+HC:HC)^2+(($I$2-$I178)+HD:HD)^2)*GX$10+1000*GX$18,"")</f>
        <v/>
      </c>
      <c r="HF178" t="str" cm="1">
        <f t="array" ref="HF178">IF($F178="ターボ",MIN(($G178-HG:HG)^2+($H178-HH:HH)^2+($I178-HI:HI)^2)*HE$8+MIN((($H$2-$H178)+HJ:HJ)^2+(($I$2-$I178)+HK:HK)^2)*HE$10+10000,"")</f>
        <v/>
      </c>
      <c r="HM178" t="str" cm="1">
        <f t="array" ref="HM178">IF($F178="采玉",MIN(($G178-HN:HN)^2+($H178-HO:HO)^2+($I178-HP:HP)^2)*HL$8+MIN((($H$2-$H178)+HQ:HQ)^2+(($I$2-$I178)+HR:HR)^2)*HL$10+1000*HL$18,"")</f>
        <v/>
      </c>
      <c r="HT178" t="str" cm="1">
        <f t="array" ref="HT178">IF($F178="繕玉",MIN(($G178-HU:HU)^2+($H178-HV:HV)^2+($I178-HW:HW)^2)*HS$8+MIN((($H$2-$H178)+HX:HX)^2+(($I$2-$I178)+HY:HY)^2)*HS$10+1000*HS$18,"")</f>
        <v/>
      </c>
      <c r="IA178" t="str" cm="1">
        <f t="array" ref="IA178">IF($F178="贄玉",MIN(($G178-IB:IB)^2+($H178-IC:IC)^2+($I178-ID:ID)^2)*HZ$8+MIN((($H$2-$H178)+IE:IE)^2+(($I$2-$I178)+IF:IF)^2)*HZ$10+1000*HZ$18,"")</f>
        <v/>
      </c>
      <c r="IH178" t="str" cm="1">
        <f t="array" ref="IH178">IF($F178="弾玉",MIN(($G178-II:II)^2+($H178-IJ:IJ)^2+($I178-IK:IK)^2)*IG$8+MIN((($H$2-$H178)+IL:IL)^2+(($I$2-$I178)+IM:IM)^2)*IG$10+1000*IG$18,"")</f>
        <v/>
      </c>
      <c r="IO178" t="str" cm="1">
        <f t="array" ref="IO178">IF($F178="石壁",MIN(($G178-IP:IP)^2+($H178-IQ:IQ)^2+($I178-IR:IR)^2)*IN$8+MIN((($H$2-$H178)+IS:IS)^2+(($I$2-$I178)+IT:IT)^2)*IN$10+1000*IN$18,"")</f>
        <v/>
      </c>
    </row>
    <row r="179" spans="6:249" x14ac:dyDescent="0.55000000000000004">
      <c r="F179" s="1" t="b" cm="1">
        <f t="array" ref="F179">INDEX(N:N,ROW()*6-11)</f>
        <v>0</v>
      </c>
      <c r="G179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79" s="1">
        <f>ROUND((RIGHT((SUM(INDEX($N:$N,ROW()*6-10):INDEX($N:$N,ROW()*6-6))-16020),6)-RIGHT((SUM(INDEX($N:$N,ROW()*6-10):INDEX($N:$N,ROW()*6-6))-16020),3))/1000,3)</f>
        <v>-16.04</v>
      </c>
      <c r="I179" s="1">
        <f>ROUND((RIGHT((SUM(INDEX($N:$N,ROW()*6-10):INDEX($N:$N,ROW()*6-6))-16020),3)),3)</f>
        <v>20</v>
      </c>
      <c r="K179">
        <v>179</v>
      </c>
      <c r="L179">
        <f t="shared" si="5"/>
        <v>1</v>
      </c>
      <c r="M179" t="str">
        <f t="shared" si="4"/>
        <v>z</v>
      </c>
      <c r="N179">
        <f>IF(EXACT(M179,$A$1)=TRUE,0,IF(EXACT(M179,$A$2)=TRUE,1,IF(EXACT(M179,$A$3)=TRUE,2,IF(EXACT(M179,$A$4)=TRUE,3,IF(EXACT(M179,$A$5)=TRUE,4,IF(EXACT(M179,$A$6)=TRUE,5,IF(EXACT(M179,$A$7)=TRUE,6,IF(EXACT(M179,$A$8)=TRUE,7,IF(EXACT(M179,$A$9)=TRUE,8,IF(EXACT(M179,$A$10)=TRUE,9,IF(EXACT(M179,$A$11)=TRUE,10,IF(EXACT(M179,$A$12)=TRUE,11,IF(EXACT(M179,$A$13)=TRUE,12,IF(EXACT(M179,$A$14)=TRUE,13,IF(EXACT(M179,$A$15)=TRUE,14,IF(EXACT(M179,$A$16)=TRUE,15,IF(EXACT(M179,$A$17)=TRUE,16,IF(EXACT(M179,$A$18)=TRUE,17,IF(EXACT(M179,$A$19)=TRUE,18,IF(EXACT(M179,$A$20)=TRUE,19,IF(EXACT(M179,$A$21)=TRUE,20,IF(EXACT(M179,$A$22)=TRUE,21,IF(EXACT(M179,$A$23)=TRUE,22,IF(EXACT(M179,$A$24)=TRUE,23,IF(EXACT(M179,$A$25)=TRUE,24,IF(EXACT(M179,$A$26)=TRUE,25,IF(EXACT(M179,$A$27)=TRUE,26,IF(EXACT(M179,$A$28)=TRUE,27,IF(EXACT(M179,$A$29)=TRUE,28,IF(EXACT(M179,$A$30)=TRUE,29,IF(EXACT(M179,$A$31)=TRUE,30,IF(EXACT(M179,$A$32)=TRUE,31,IF(EXACT(M179,$A$33)=TRUE,32,IF(EXACT(M179,$A$34)=TRUE,33,IF(EXACT(M179,$A$35)=TRUE,34,IF(EXACT(M179,$A$36)=TRUE,35,IF(EXACT(M179,$A$37)=TRUE,36,IF(EXACT(M179,$A$38)=TRUE,37,IF(EXACT(M179,$A$39)=TRUE,38,IF(EXACT(M179,$A$40)=TRUE,39,IF(EXACT(M179,$A$41)=TRUE,40,IF(EXACT(M179,$A$42)=TRUE,41,IF(EXACT(M179,$A$43)=TRUE,42,IF(EXACT(M179,$A$44)=TRUE,43,IF(EXACT(M179,$A$45)=TRUE,44,IF(EXACT(M179,$A$46)=TRUE,45,IF(EXACT(M179,$A$47)=TRUE,46,IF(EXACT(M179,$A$48)=TRUE,47,IF(EXACT(M179,$A$49)=TRUE,48,IF(EXACT(M179,$A$50)=TRUE,49,IF(EXACT(M179,$A$51)=TRUE,50,IF(EXACT(M179,$A$52)=TRUE,51,IF(EXACT(M179,$A$53)=TRUE,52,IF(EXACT(M179,$A$54)=TRUE,53,IF(EXACT(M179,$A$55)=TRUE,54,IF(EXACT(M179,$A$56)=TRUE,55,IF(EXACT(M179,$A$57)=TRUE,56,IF(EXACT(M179,$A$58)=TRUE,57,IF(EXACT(M179,$A$59)=TRUE,58,IF(EXACT(M179,$A$60)=TRUE,59,IF(EXACT(M179,$A$61)=TRUE,60,IF(EXACT(M179,$A$62)=TRUE,61))))))))))))))))))))))))))))))))))))))))))))))))))))))))))))))*61^$L179</f>
        <v>2135</v>
      </c>
      <c r="Y179" t="str" cm="1">
        <f t="array" ref="Y179">IF($F179="砲玉",MIN(($G179-Z:Z)^2+($H179-AA:AA)^2+($I179-AB:AB)^2)*X$8+MIN((($H$2-$H179)+AC:AC)^2+(($I$2-$I179)+AD:AD)^2)*X$10+1000*X$18,"")</f>
        <v/>
      </c>
      <c r="AF179" t="str" cm="1">
        <f t="array" ref="AF179">IF($F179="薙玉",MIN(($G179-AG:AG)^2+($H179-AH:AH)^2+($I179-AI:AI)^2)*AE$8+MIN((($H$2-$H179)+AJ:AJ)^2+(($I$2-$I179)+AK:AK)^2)*AE$10+1000*AE$18,"")</f>
        <v/>
      </c>
      <c r="AM179" t="str" cm="1">
        <f t="array" ref="AM179">IF($F179="壁玉",MIN(($G179-AN:AN)^2+($H179-AO:AO)^2+($I179-AP:AP)^2)*AL$8+MIN((($H$2-$H179)+AQ:AQ)^2+(($I$2-$I179)+AR:AR)^2)*AL$10+1000*AL$18,"")</f>
        <v/>
      </c>
      <c r="AT179" t="str" cm="1">
        <f t="array" ref="AT179">IF($F179="弩玉",MIN(($G179-AU:AU)^2+($H179-AV:AV)^2+($I179-AW:AW)^2)*AS$8+MIN((($H$2-$H179)+AX:AX)^2+(($I$2-$I179)+AY:AY)^2)*AS$10+1000*AS$18,"")</f>
        <v/>
      </c>
      <c r="BA179" t="str" cm="1">
        <f t="array" ref="BA179">IF($F179="ジェット",MIN(($G179-BB:BB)^2+($H179-BC:BC)^2+($I179-BD:BD)^2)*AZ$8+MIN((($H$2-$H179)+BE:BE)^2+(($I$2-$I179)+BF:BF)^2)*AZ$10+1000*AZ$18,"")</f>
        <v/>
      </c>
      <c r="BH179" t="str" cm="1">
        <f t="array" ref="BH179">IF($F179="導玉",MIN(($G179-BI:BI)^2+($H179-BJ:BJ)^2+($I179-BK:BK)^2)*BG$8+MIN((($H$2-$H179)+BL:BL)^2+(($I$2-$I179)+BM:BM)^2)*BG$10+1000*BG$18,"")</f>
        <v/>
      </c>
      <c r="BO179" t="str" cm="1">
        <f t="array" ref="BO179">IF($F179="木壁",MIN(($G179-BP:BP)^2+($H179-BQ:BQ)^2+($I179-BR:BR)^2)*BN$8+MIN((($H$2-$H179)+BS:BS)^2+(($I$2-$I179)+BT:BT)^2)*BN$10+1000*BN$18,"")</f>
        <v/>
      </c>
      <c r="BV179" t="str" cm="1">
        <f t="array" ref="BV179">IF($F179="遠壁",MIN(($G179-BW:BW)^2+($H179-BX:BX)^2+($I179-BY:BY)^2)*BU$8+MIN((($H$2-$H179)+BZ:BZ)^2+(($I$2-$I179)+CA:CA)^2)*BU$10+1000*BU$18,"")</f>
        <v/>
      </c>
      <c r="CC179" t="str" cm="1">
        <f t="array" ref="CC179">IF($F179="魔玉",MIN(($G179-CD:CD)^2+($H179-CE:CE)^2+($I179-CF:CF)^2)*CB$8+MIN((($H$2-$H179)+CG:CG)^2+(($I$2-$I179)+CH:CH)^2)*CB$10+1000*CB$18,"")</f>
        <v/>
      </c>
      <c r="CJ179" t="str" cm="1">
        <f t="array" ref="CJ179">IF($F179="核玉",MIN(($G179-CK:CK)^2+($H179-CL:CL)^2+($I179-CM:CM)^2)*CI$8+MIN((($H$2-$H179)+CN:CN)^2+(($I$2-$I179)+CO:CO)^2)*CI$10+1000*CI$18,"")</f>
        <v/>
      </c>
      <c r="CQ179" t="str" cm="1">
        <f t="array" ref="CQ179">IF($F179="癒玉",MIN(($G179-CR:CR)^2+($H179-CS:CS)^2+($I179-CT:CT)^2)*CP$8+MIN((($H$2-$H179)+CU:CU)^2+(($I$2-$I179)+CV:CV)^2)*CP$10+1000*CP$18,"")</f>
        <v/>
      </c>
      <c r="CX179" t="str" cm="1">
        <f t="array" ref="CX179">IF($F179="盾玉",MIN(($G179-CY:CY)^2+($H179-CZ:CZ)^2+($I179-DA:DA)^2)*CW$8+MIN((($H$2-$H179)+DB:DB)^2+(($I$2-$I179)+DC:DC)^2)*CW$10+1000*CW$18,"")</f>
        <v/>
      </c>
      <c r="DE179" t="str" cm="1">
        <f t="array" ref="DE179">IF($F179="射玉",MIN(($G179-DF:DF)^2+($H179-DG:DG)^2+($I179-DH:DH)^2)*DD$8+MIN((($H$2-$H179)+DI:DI)^2+(($I$2-$I179)+DJ:DJ)^2)*DD$10+1000*DD$18,"")</f>
        <v/>
      </c>
      <c r="DL179" t="str" cm="1">
        <f t="array" ref="DL179">IF($F179="近壁",MIN(($G179-DM:DM)^2+($H179-DN:DN)^2+($I179-DO:DO)^2)*DK$8+MIN((($H$2-$H179)+DP:DP)^2+(($I$2-$I179)+DQ:DQ)^2)*DK$10+1000*DK$18,"")</f>
        <v/>
      </c>
      <c r="DS179" t="str" cm="1">
        <f t="array" ref="DS179">IF($F179="忍玉",MIN(($G179-DT:DT)^2+($H179-DU:DU)^2+($I179-DV:DV)^2)*DR$8+MIN((($H$2-$H179)+DW:DW)^2+(($I$2-$I179)+DX:DX)^2)*DR$10+1000*DR$18,"")</f>
        <v/>
      </c>
      <c r="DZ179" t="str" cm="1">
        <f t="array" ref="DZ179">IF($F179="界玉",MIN(($G179-EA:EA)^2+($H179-EB:EB)^2+($I179-EC:EC)^2)*DY$8+MIN((($H$2-$H179)+ED:ED)^2+(($I$2-$I179)+EE:EE)^2)*DY$10+1000*DY$18,"")</f>
        <v/>
      </c>
      <c r="EG179" t="str" cm="1">
        <f t="array" ref="EG179">IF($F179="戦玉",MIN(($G179-EH:EH)^2+($H179-EI:EI)^2+($I179-EJ:EJ)^2)*EF$8+MIN((($H$2-$H179)+EK:EK)^2+(($I$2-$I179)+EL:EL)^2)*EF$10+1000*EF$18,"")</f>
        <v/>
      </c>
      <c r="EN179" t="str" cm="1">
        <f t="array" ref="EN179">IF($F179="弓玉",MIN(($G179-EO:EO)^2+($H179-EP:EP)^2+($I179-EQ:EQ)^2)*EM$8+MIN((($H$2-$H179)+ER:ER)^2+(($I$2-$I179)+ES:ES)^2)*EM$10+1000*EM$18,"")</f>
        <v/>
      </c>
      <c r="EU179" t="str" cm="1">
        <f t="array" ref="EU179">IF($F179="散玉",MIN(($G179-EV:EV)^2+($H179-EW:EW)^2+($I179-EX:EX)^2)*ET$8+MIN((($H$2-$H179)+EY:EY)^2+(($I$2-$I179)+EZ:EZ)^2)*ET$10+1000*ET$18,"")</f>
        <v/>
      </c>
      <c r="FB179" t="str" cm="1">
        <f t="array" ref="FB179">IF($F179="的玉",MIN(($G179-FC:FC)^2+($H179-FD:FD)^2+($I179-FE:FE)^2)*FA$8+MIN((($H$2-$H179)+FF:FF)^2+(($I$2-$I179)+FG:FG)^2)*FA$10+1000*FA$18,"")</f>
        <v/>
      </c>
      <c r="FI179" t="str" cm="1">
        <f t="array" ref="FI179">IF($F179="撃玉",MIN(($G179-FJ:FJ)^2+($H179-FK:FK)^2+($I179-FL:FL)^2)*FH$8+MIN((($H$2-$H179)+FM:FM)^2+(($I$2-$I179)+FN:FN)^2)*FH$10+1000*FH$18,"")</f>
        <v/>
      </c>
      <c r="FP179" t="str" cm="1">
        <f t="array" ref="FP179">IF($F179="槍玉",MIN(($G179-FQ:FQ)^2+($H179-FR:FR)^2+($I179-FS:FS)^2)*FO$8+MIN((($H$2-$H179)+FT:FT)^2+(($I$2-$I179)+FU:FU)^2)*FO$10+1000*FO$18,"")</f>
        <v/>
      </c>
      <c r="FW179" t="str" cm="1">
        <f t="array" ref="FW179">IF($F179="査玉",MIN(($G179-FX:FX)^2+($H179-FY:FY)^2+($I179-FZ:FZ)^2)*FV$8+MIN((($H$2-$H179)+GA:GA)^2+(($I$2-$I179)+GB:GB)^2)*FV$10+1000*FV$18,"")</f>
        <v/>
      </c>
      <c r="GD179" t="str" cm="1">
        <f t="array" ref="GD179">IF($F179="タゲ壁",MIN(($G179-GE:GE)^2+($H179-GF:GF)^2+($I179-GG:GG)^2)*GC$8+MIN((($H$2-$H179)+GH:GH)^2+(($I$2-$I179)+GI:GI)^2)*GC$10+1000*GC$18,"")</f>
        <v/>
      </c>
      <c r="GK179" t="str" cm="1">
        <f t="array" ref="GK179">IF($F179="迎玉",MIN(($G179-GL:GL)^2+($H179-GM:GM)^2+($I179-GN:GN)^2)*GJ$8+MIN((($H$2-$H179)+GO:GO)^2+(($I$2-$I179)+GP:GP)^2)*GJ$10+1000*GJ$18,"")</f>
        <v/>
      </c>
      <c r="GR179" t="str" cm="1">
        <f t="array" ref="GR179">IF($F179="紙壁",MIN(($G179-GS:GS)^2+($H179-GT:GT)^2+($I179-GU:GU)^2)*GQ$8+MIN((($H$2-$H179)+GV:GV)^2+(($I$2-$I179)+GW:GW)^2)*GQ$10+1000*GQ$18,"")</f>
        <v/>
      </c>
      <c r="GY179" t="str" cm="1">
        <f t="array" ref="GY179">IF($F179="聖玉",MIN(($G179-GZ:GZ)^2+($H179-HA:HA)^2+($I179-HB:HB)^2)*GX$8+MIN((($H$2-$H179)+HC:HC)^2+(($I$2-$I179)+HD:HD)^2)*GX$10+1000*GX$18,"")</f>
        <v/>
      </c>
      <c r="HF179" t="str" cm="1">
        <f t="array" ref="HF179">IF($F179="ターボ",MIN(($G179-HG:HG)^2+($H179-HH:HH)^2+($I179-HI:HI)^2)*HE$8+MIN((($H$2-$H179)+HJ:HJ)^2+(($I$2-$I179)+HK:HK)^2)*HE$10+10000,"")</f>
        <v/>
      </c>
      <c r="HM179" t="str" cm="1">
        <f t="array" ref="HM179">IF($F179="采玉",MIN(($G179-HN:HN)^2+($H179-HO:HO)^2+($I179-HP:HP)^2)*HL$8+MIN((($H$2-$H179)+HQ:HQ)^2+(($I$2-$I179)+HR:HR)^2)*HL$10+1000*HL$18,"")</f>
        <v/>
      </c>
      <c r="HT179" t="str" cm="1">
        <f t="array" ref="HT179">IF($F179="繕玉",MIN(($G179-HU:HU)^2+($H179-HV:HV)^2+($I179-HW:HW)^2)*HS$8+MIN((($H$2-$H179)+HX:HX)^2+(($I$2-$I179)+HY:HY)^2)*HS$10+1000*HS$18,"")</f>
        <v/>
      </c>
      <c r="IA179" t="str" cm="1">
        <f t="array" ref="IA179">IF($F179="贄玉",MIN(($G179-IB:IB)^2+($H179-IC:IC)^2+($I179-ID:ID)^2)*HZ$8+MIN((($H$2-$H179)+IE:IE)^2+(($I$2-$I179)+IF:IF)^2)*HZ$10+1000*HZ$18,"")</f>
        <v/>
      </c>
      <c r="IH179" t="str" cm="1">
        <f t="array" ref="IH179">IF($F179="弾玉",MIN(($G179-II:II)^2+($H179-IJ:IJ)^2+($I179-IK:IK)^2)*IG$8+MIN((($H$2-$H179)+IL:IL)^2+(($I$2-$I179)+IM:IM)^2)*IG$10+1000*IG$18,"")</f>
        <v/>
      </c>
      <c r="IO179" t="str" cm="1">
        <f t="array" ref="IO179">IF($F179="石壁",MIN(($G179-IP:IP)^2+($H179-IQ:IQ)^2+($I179-IR:IR)^2)*IN$8+MIN((($H$2-$H179)+IS:IS)^2+(($I$2-$I179)+IT:IT)^2)*IN$10+1000*IN$18,"")</f>
        <v/>
      </c>
    </row>
    <row r="180" spans="6:249" x14ac:dyDescent="0.55000000000000004">
      <c r="F180" s="1" t="b" cm="1">
        <f t="array" ref="F180">INDEX(N:N,ROW()*6-11)</f>
        <v>0</v>
      </c>
      <c r="G180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80" s="1">
        <f>ROUND((RIGHT((SUM(INDEX($N:$N,ROW()*6-10):INDEX($N:$N,ROW()*6-6))-16020),6)-RIGHT((SUM(INDEX($N:$N,ROW()*6-10):INDEX($N:$N,ROW()*6-6))-16020),3))/1000,3)</f>
        <v>-16.04</v>
      </c>
      <c r="I180" s="1">
        <f>ROUND((RIGHT((SUM(INDEX($N:$N,ROW()*6-10):INDEX($N:$N,ROW()*6-6))-16020),3)),3)</f>
        <v>20</v>
      </c>
      <c r="K180">
        <v>180</v>
      </c>
      <c r="L180">
        <f t="shared" si="5"/>
        <v>0</v>
      </c>
      <c r="M180" t="str">
        <f t="shared" si="4"/>
        <v>6</v>
      </c>
      <c r="N180">
        <f>IF(EXACT(M180,$A$1)=TRUE,0,IF(EXACT(M180,$A$2)=TRUE,1,IF(EXACT(M180,$A$3)=TRUE,2,IF(EXACT(M180,$A$4)=TRUE,3,IF(EXACT(M180,$A$5)=TRUE,4,IF(EXACT(M180,$A$6)=TRUE,5,IF(EXACT(M180,$A$7)=TRUE,6,IF(EXACT(M180,$A$8)=TRUE,7,IF(EXACT(M180,$A$9)=TRUE,8,IF(EXACT(M180,$A$10)=TRUE,9,IF(EXACT(M180,$A$11)=TRUE,10,IF(EXACT(M180,$A$12)=TRUE,11,IF(EXACT(M180,$A$13)=TRUE,12,IF(EXACT(M180,$A$14)=TRUE,13,IF(EXACT(M180,$A$15)=TRUE,14,IF(EXACT(M180,$A$16)=TRUE,15,IF(EXACT(M180,$A$17)=TRUE,16,IF(EXACT(M180,$A$18)=TRUE,17,IF(EXACT(M180,$A$19)=TRUE,18,IF(EXACT(M180,$A$20)=TRUE,19,IF(EXACT(M180,$A$21)=TRUE,20,IF(EXACT(M180,$A$22)=TRUE,21,IF(EXACT(M180,$A$23)=TRUE,22,IF(EXACT(M180,$A$24)=TRUE,23,IF(EXACT(M180,$A$25)=TRUE,24,IF(EXACT(M180,$A$26)=TRUE,25,IF(EXACT(M180,$A$27)=TRUE,26,IF(EXACT(M180,$A$28)=TRUE,27,IF(EXACT(M180,$A$29)=TRUE,28,IF(EXACT(M180,$A$30)=TRUE,29,IF(EXACT(M180,$A$31)=TRUE,30,IF(EXACT(M180,$A$32)=TRUE,31,IF(EXACT(M180,$A$33)=TRUE,32,IF(EXACT(M180,$A$34)=TRUE,33,IF(EXACT(M180,$A$35)=TRUE,34,IF(EXACT(M180,$A$36)=TRUE,35,IF(EXACT(M180,$A$37)=TRUE,36,IF(EXACT(M180,$A$38)=TRUE,37,IF(EXACT(M180,$A$39)=TRUE,38,IF(EXACT(M180,$A$40)=TRUE,39,IF(EXACT(M180,$A$41)=TRUE,40,IF(EXACT(M180,$A$42)=TRUE,41,IF(EXACT(M180,$A$43)=TRUE,42,IF(EXACT(M180,$A$44)=TRUE,43,IF(EXACT(M180,$A$45)=TRUE,44,IF(EXACT(M180,$A$46)=TRUE,45,IF(EXACT(M180,$A$47)=TRUE,46,IF(EXACT(M180,$A$48)=TRUE,47,IF(EXACT(M180,$A$49)=TRUE,48,IF(EXACT(M180,$A$50)=TRUE,49,IF(EXACT(M180,$A$51)=TRUE,50,IF(EXACT(M180,$A$52)=TRUE,51,IF(EXACT(M180,$A$53)=TRUE,52,IF(EXACT(M180,$A$54)=TRUE,53,IF(EXACT(M180,$A$55)=TRUE,54,IF(EXACT(M180,$A$56)=TRUE,55,IF(EXACT(M180,$A$57)=TRUE,56,IF(EXACT(M180,$A$58)=TRUE,57,IF(EXACT(M180,$A$59)=TRUE,58,IF(EXACT(M180,$A$60)=TRUE,59,IF(EXACT(M180,$A$61)=TRUE,60,IF(EXACT(M180,$A$62)=TRUE,61))))))))))))))))))))))))))))))))))))))))))))))))))))))))))))))*61^$L180</f>
        <v>6</v>
      </c>
      <c r="Y180" t="str" cm="1">
        <f t="array" ref="Y180">IF($F180="砲玉",MIN(($G180-Z:Z)^2+($H180-AA:AA)^2+($I180-AB:AB)^2)*X$8+MIN((($H$2-$H180)+AC:AC)^2+(($I$2-$I180)+AD:AD)^2)*X$10+1000*X$18,"")</f>
        <v/>
      </c>
      <c r="AF180" t="str" cm="1">
        <f t="array" ref="AF180">IF($F180="薙玉",MIN(($G180-AG:AG)^2+($H180-AH:AH)^2+($I180-AI:AI)^2)*AE$8+MIN((($H$2-$H180)+AJ:AJ)^2+(($I$2-$I180)+AK:AK)^2)*AE$10+1000*AE$18,"")</f>
        <v/>
      </c>
      <c r="AM180" t="str" cm="1">
        <f t="array" ref="AM180">IF($F180="壁玉",MIN(($G180-AN:AN)^2+($H180-AO:AO)^2+($I180-AP:AP)^2)*AL$8+MIN((($H$2-$H180)+AQ:AQ)^2+(($I$2-$I180)+AR:AR)^2)*AL$10+1000*AL$18,"")</f>
        <v/>
      </c>
      <c r="AT180" t="str" cm="1">
        <f t="array" ref="AT180">IF($F180="弩玉",MIN(($G180-AU:AU)^2+($H180-AV:AV)^2+($I180-AW:AW)^2)*AS$8+MIN((($H$2-$H180)+AX:AX)^2+(($I$2-$I180)+AY:AY)^2)*AS$10+1000*AS$18,"")</f>
        <v/>
      </c>
      <c r="BA180" t="str" cm="1">
        <f t="array" ref="BA180">IF($F180="ジェット",MIN(($G180-BB:BB)^2+($H180-BC:BC)^2+($I180-BD:BD)^2)*AZ$8+MIN((($H$2-$H180)+BE:BE)^2+(($I$2-$I180)+BF:BF)^2)*AZ$10+1000*AZ$18,"")</f>
        <v/>
      </c>
      <c r="BH180" t="str" cm="1">
        <f t="array" ref="BH180">IF($F180="導玉",MIN(($G180-BI:BI)^2+($H180-BJ:BJ)^2+($I180-BK:BK)^2)*BG$8+MIN((($H$2-$H180)+BL:BL)^2+(($I$2-$I180)+BM:BM)^2)*BG$10+1000*BG$18,"")</f>
        <v/>
      </c>
      <c r="BO180" t="str" cm="1">
        <f t="array" ref="BO180">IF($F180="木壁",MIN(($G180-BP:BP)^2+($H180-BQ:BQ)^2+($I180-BR:BR)^2)*BN$8+MIN((($H$2-$H180)+BS:BS)^2+(($I$2-$I180)+BT:BT)^2)*BN$10+1000*BN$18,"")</f>
        <v/>
      </c>
      <c r="BV180" t="str" cm="1">
        <f t="array" ref="BV180">IF($F180="遠壁",MIN(($G180-BW:BW)^2+($H180-BX:BX)^2+($I180-BY:BY)^2)*BU$8+MIN((($H$2-$H180)+BZ:BZ)^2+(($I$2-$I180)+CA:CA)^2)*BU$10+1000*BU$18,"")</f>
        <v/>
      </c>
      <c r="CC180" t="str" cm="1">
        <f t="array" ref="CC180">IF($F180="魔玉",MIN(($G180-CD:CD)^2+($H180-CE:CE)^2+($I180-CF:CF)^2)*CB$8+MIN((($H$2-$H180)+CG:CG)^2+(($I$2-$I180)+CH:CH)^2)*CB$10+1000*CB$18,"")</f>
        <v/>
      </c>
      <c r="CJ180" t="str" cm="1">
        <f t="array" ref="CJ180">IF($F180="核玉",MIN(($G180-CK:CK)^2+($H180-CL:CL)^2+($I180-CM:CM)^2)*CI$8+MIN((($H$2-$H180)+CN:CN)^2+(($I$2-$I180)+CO:CO)^2)*CI$10+1000*CI$18,"")</f>
        <v/>
      </c>
      <c r="CQ180" t="str" cm="1">
        <f t="array" ref="CQ180">IF($F180="癒玉",MIN(($G180-CR:CR)^2+($H180-CS:CS)^2+($I180-CT:CT)^2)*CP$8+MIN((($H$2-$H180)+CU:CU)^2+(($I$2-$I180)+CV:CV)^2)*CP$10+1000*CP$18,"")</f>
        <v/>
      </c>
      <c r="CX180" t="str" cm="1">
        <f t="array" ref="CX180">IF($F180="盾玉",MIN(($G180-CY:CY)^2+($H180-CZ:CZ)^2+($I180-DA:DA)^2)*CW$8+MIN((($H$2-$H180)+DB:DB)^2+(($I$2-$I180)+DC:DC)^2)*CW$10+1000*CW$18,"")</f>
        <v/>
      </c>
      <c r="DE180" t="str" cm="1">
        <f t="array" ref="DE180">IF($F180="射玉",MIN(($G180-DF:DF)^2+($H180-DG:DG)^2+($I180-DH:DH)^2)*DD$8+MIN((($H$2-$H180)+DI:DI)^2+(($I$2-$I180)+DJ:DJ)^2)*DD$10+1000*DD$18,"")</f>
        <v/>
      </c>
      <c r="DL180" t="str" cm="1">
        <f t="array" ref="DL180">IF($F180="近壁",MIN(($G180-DM:DM)^2+($H180-DN:DN)^2+($I180-DO:DO)^2)*DK$8+MIN((($H$2-$H180)+DP:DP)^2+(($I$2-$I180)+DQ:DQ)^2)*DK$10+1000*DK$18,"")</f>
        <v/>
      </c>
      <c r="DS180" t="str" cm="1">
        <f t="array" ref="DS180">IF($F180="忍玉",MIN(($G180-DT:DT)^2+($H180-DU:DU)^2+($I180-DV:DV)^2)*DR$8+MIN((($H$2-$H180)+DW:DW)^2+(($I$2-$I180)+DX:DX)^2)*DR$10+1000*DR$18,"")</f>
        <v/>
      </c>
      <c r="DZ180" t="str" cm="1">
        <f t="array" ref="DZ180">IF($F180="界玉",MIN(($G180-EA:EA)^2+($H180-EB:EB)^2+($I180-EC:EC)^2)*DY$8+MIN((($H$2-$H180)+ED:ED)^2+(($I$2-$I180)+EE:EE)^2)*DY$10+1000*DY$18,"")</f>
        <v/>
      </c>
      <c r="EG180" t="str" cm="1">
        <f t="array" ref="EG180">IF($F180="戦玉",MIN(($G180-EH:EH)^2+($H180-EI:EI)^2+($I180-EJ:EJ)^2)*EF$8+MIN((($H$2-$H180)+EK:EK)^2+(($I$2-$I180)+EL:EL)^2)*EF$10+1000*EF$18,"")</f>
        <v/>
      </c>
      <c r="EN180" t="str" cm="1">
        <f t="array" ref="EN180">IF($F180="弓玉",MIN(($G180-EO:EO)^2+($H180-EP:EP)^2+($I180-EQ:EQ)^2)*EM$8+MIN((($H$2-$H180)+ER:ER)^2+(($I$2-$I180)+ES:ES)^2)*EM$10+1000*EM$18,"")</f>
        <v/>
      </c>
      <c r="EU180" t="str" cm="1">
        <f t="array" ref="EU180">IF($F180="散玉",MIN(($G180-EV:EV)^2+($H180-EW:EW)^2+($I180-EX:EX)^2)*ET$8+MIN((($H$2-$H180)+EY:EY)^2+(($I$2-$I180)+EZ:EZ)^2)*ET$10+1000*ET$18,"")</f>
        <v/>
      </c>
      <c r="FB180" t="str" cm="1">
        <f t="array" ref="FB180">IF($F180="的玉",MIN(($G180-FC:FC)^2+($H180-FD:FD)^2+($I180-FE:FE)^2)*FA$8+MIN((($H$2-$H180)+FF:FF)^2+(($I$2-$I180)+FG:FG)^2)*FA$10+1000*FA$18,"")</f>
        <v/>
      </c>
      <c r="FI180" t="str" cm="1">
        <f t="array" ref="FI180">IF($F180="撃玉",MIN(($G180-FJ:FJ)^2+($H180-FK:FK)^2+($I180-FL:FL)^2)*FH$8+MIN((($H$2-$H180)+FM:FM)^2+(($I$2-$I180)+FN:FN)^2)*FH$10+1000*FH$18,"")</f>
        <v/>
      </c>
      <c r="FP180" t="str" cm="1">
        <f t="array" ref="FP180">IF($F180="槍玉",MIN(($G180-FQ:FQ)^2+($H180-FR:FR)^2+($I180-FS:FS)^2)*FO$8+MIN((($H$2-$H180)+FT:FT)^2+(($I$2-$I180)+FU:FU)^2)*FO$10+1000*FO$18,"")</f>
        <v/>
      </c>
      <c r="FW180" t="str" cm="1">
        <f t="array" ref="FW180">IF($F180="査玉",MIN(($G180-FX:FX)^2+($H180-FY:FY)^2+($I180-FZ:FZ)^2)*FV$8+MIN((($H$2-$H180)+GA:GA)^2+(($I$2-$I180)+GB:GB)^2)*FV$10+1000*FV$18,"")</f>
        <v/>
      </c>
      <c r="GD180" t="str" cm="1">
        <f t="array" ref="GD180">IF($F180="タゲ壁",MIN(($G180-GE:GE)^2+($H180-GF:GF)^2+($I180-GG:GG)^2)*GC$8+MIN((($H$2-$H180)+GH:GH)^2+(($I$2-$I180)+GI:GI)^2)*GC$10+1000*GC$18,"")</f>
        <v/>
      </c>
      <c r="GK180" t="str" cm="1">
        <f t="array" ref="GK180">IF($F180="迎玉",MIN(($G180-GL:GL)^2+($H180-GM:GM)^2+($I180-GN:GN)^2)*GJ$8+MIN((($H$2-$H180)+GO:GO)^2+(($I$2-$I180)+GP:GP)^2)*GJ$10+1000*GJ$18,"")</f>
        <v/>
      </c>
      <c r="GR180" t="str" cm="1">
        <f t="array" ref="GR180">IF($F180="紙壁",MIN(($G180-GS:GS)^2+($H180-GT:GT)^2+($I180-GU:GU)^2)*GQ$8+MIN((($H$2-$H180)+GV:GV)^2+(($I$2-$I180)+GW:GW)^2)*GQ$10+1000*GQ$18,"")</f>
        <v/>
      </c>
      <c r="GY180" t="str" cm="1">
        <f t="array" ref="GY180">IF($F180="聖玉",MIN(($G180-GZ:GZ)^2+($H180-HA:HA)^2+($I180-HB:HB)^2)*GX$8+MIN((($H$2-$H180)+HC:HC)^2+(($I$2-$I180)+HD:HD)^2)*GX$10+1000*GX$18,"")</f>
        <v/>
      </c>
      <c r="HF180" t="str" cm="1">
        <f t="array" ref="HF180">IF($F180="ターボ",MIN(($G180-HG:HG)^2+($H180-HH:HH)^2+($I180-HI:HI)^2)*HE$8+MIN((($H$2-$H180)+HJ:HJ)^2+(($I$2-$I180)+HK:HK)^2)*HE$10+10000,"")</f>
        <v/>
      </c>
      <c r="HM180" t="str" cm="1">
        <f t="array" ref="HM180">IF($F180="采玉",MIN(($G180-HN:HN)^2+($H180-HO:HO)^2+($I180-HP:HP)^2)*HL$8+MIN((($H$2-$H180)+HQ:HQ)^2+(($I$2-$I180)+HR:HR)^2)*HL$10+1000*HL$18,"")</f>
        <v/>
      </c>
      <c r="HT180" t="str" cm="1">
        <f t="array" ref="HT180">IF($F180="繕玉",MIN(($G180-HU:HU)^2+($H180-HV:HV)^2+($I180-HW:HW)^2)*HS$8+MIN((($H$2-$H180)+HX:HX)^2+(($I$2-$I180)+HY:HY)^2)*HS$10+1000*HS$18,"")</f>
        <v/>
      </c>
      <c r="IA180" t="str" cm="1">
        <f t="array" ref="IA180">IF($F180="贄玉",MIN(($G180-IB:IB)^2+($H180-IC:IC)^2+($I180-ID:ID)^2)*HZ$8+MIN((($H$2-$H180)+IE:IE)^2+(($I$2-$I180)+IF:IF)^2)*HZ$10+1000*HZ$18,"")</f>
        <v/>
      </c>
      <c r="IH180" t="str" cm="1">
        <f t="array" ref="IH180">IF($F180="弾玉",MIN(($G180-II:II)^2+($H180-IJ:IJ)^2+($I180-IK:IK)^2)*IG$8+MIN((($H$2-$H180)+IL:IL)^2+(($I$2-$I180)+IM:IM)^2)*IG$10+1000*IG$18,"")</f>
        <v/>
      </c>
      <c r="IO180" t="str" cm="1">
        <f t="array" ref="IO180">IF($F180="石壁",MIN(($G180-IP:IP)^2+($H180-IQ:IQ)^2+($I180-IR:IR)^2)*IN$8+MIN((($H$2-$H180)+IS:IS)^2+(($I$2-$I180)+IT:IT)^2)*IN$10+1000*IN$18,"")</f>
        <v/>
      </c>
    </row>
    <row r="181" spans="6:249" x14ac:dyDescent="0.55000000000000004">
      <c r="F181" s="1" t="b" cm="1">
        <f t="array" ref="F181">INDEX(N:N,ROW()*6-11)</f>
        <v>0</v>
      </c>
      <c r="G181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81" s="1">
        <f>ROUND((RIGHT((SUM(INDEX($N:$N,ROW()*6-10):INDEX($N:$N,ROW()*6-6))-16020),6)-RIGHT((SUM(INDEX($N:$N,ROW()*6-10):INDEX($N:$N,ROW()*6-6))-16020),3))/1000,3)</f>
        <v>-16.04</v>
      </c>
      <c r="I181" s="1">
        <f>ROUND((RIGHT((SUM(INDEX($N:$N,ROW()*6-10):INDEX($N:$N,ROW()*6-6))-16020),3)),3)</f>
        <v>20</v>
      </c>
      <c r="K181">
        <v>181</v>
      </c>
      <c r="L181">
        <f t="shared" si="5"/>
        <v>5</v>
      </c>
      <c r="M181" t="str">
        <f t="shared" si="4"/>
        <v>G</v>
      </c>
      <c r="N181" t="str">
        <f>IF(EXACT(M181,$A$1)=TRUE,"コア",IF(EXACT(M181,$A$2)=TRUE,"弓玉",IF(EXACT(M181,$A$3)=TRUE,"銃玉",IF(EXACT(M181,$A$4)=TRUE,"剣玉",IF(EXACT(M181,$A$5)=TRUE,"盾玉",IF(EXACT(M181,$A$6)=TRUE,"爆玉",IF(EXACT(M181,$A$7)=TRUE,"魔玉",IF(EXACT(M181,$A$8)=TRUE,"弩玉",IF(EXACT(M181,$A$9)=TRUE,"槍玉",IF(EXACT(M181,$A$10)=TRUE,"砲玉",IF(EXACT(M181,$A$11)=TRUE,"薙玉",IF(EXACT(M181,$A$12)=TRUE,"跳玉",IF(EXACT(M181,$A$13)=TRUE,"裂玉",IF(EXACT(M181,$A$14)=TRUE,"散玉",IF(EXACT(M181,$A$15)=TRUE,"狙玉",IF(EXACT(M181,$A$16)=TRUE,"浮玉",IF(EXACT(M181,$A$17)=TRUE,"導玉",IF(EXACT(M181,$A$18)=TRUE,"繕玉",IF(EXACT(M181,$A$19)=TRUE,"癒玉",IF(EXACT(M181,$A$20)=TRUE,"壁玉",IF(EXACT(M181,$A$21)=TRUE,"飛玉",IF(EXACT(M181,$A$22)=TRUE,"戦玉",IF(EXACT(M181,$A$23)=TRUE,"機玉",IF(EXACT(M181,$A$24)=TRUE,"変玉",IF(EXACT(M181,$A$25)=TRUE,"界玉",IF(EXACT(M181,$A$26)=TRUE,"木壁",IF(EXACT(M181,$A$27)=TRUE,"石壁",IF(EXACT(M181,$A$28)=TRUE,"紙壁",IF(EXACT(M181,$A$29)=TRUE,"鉄壁",IF(EXACT(M181,$A$30)=TRUE,"ジェット",IF(EXACT(M181,$A$31)=TRUE,"ターボ",IF(EXACT(M181,$A$32)=TRUE,"骨玉",IF(EXACT(M181,$A$33)=TRUE,"撃玉",IF(EXACT(M181,$A$34)=TRUE,"弾玉",IF(EXACT(M181,$A$35)=TRUE,"聖玉",IF(EXACT(M181,$A$36)=TRUE,"忍玉",IF(EXACT(M181,$A$37)=TRUE,"障玉",IF(EXACT(M181,$A$38)=TRUE,"花玉",IF(EXACT(M181,$A$39)=TRUE,"反玉",IF(EXACT(M181,$A$40)=TRUE,"押玉",IF(EXACT(M181,$A$41)=TRUE,"迎玉",IF(EXACT(M181,$A$42)=TRUE,"贄玉",IF(EXACT(M181,$A$43)=TRUE,"的玉",IF(EXACT(M181,$A$44)=TRUE,"墜玉",IF(EXACT(M181,$A$45)=TRUE,"箱玉",IF(EXACT(M181,$A$46)=TRUE,"闇玉",IF(EXACT(M181,$A$47)=TRUE,"旋玉",IF(EXACT(M181,$A$48)=TRUE,"采玉",IF(EXACT(M181,$A$49)=TRUE,"騎玉",IF(EXACT(M181,$A$50)=TRUE,"核玉",IF(EXACT(M181,$A$51)=TRUE,"射玉",IF(EXACT(M181,$A$52)=TRUE,"星玉",IF(EXACT(M181,$A$53)=TRUE,"梱玉",IF(EXACT(M181,$A$54)=TRUE,"貫玉",IF(EXACT(M181,$A$55)=TRUE,"査玉",IF(EXACT(M181,$A$56)=TRUE,"近壁",IF(EXACT(M181,$A$57)=TRUE,"遠壁",IF(EXACT(M181,$A$58)=TRUE,"広壁",IF(EXACT(M181,$A$59)=TRUE,"狭壁",IF(EXACT(M181,$A$60)=TRUE,"タゲ壁",IF(EXACT(M181,$A$61)=TRUE,"エレ壁")))))))))))))))))))))))))))))))))))))))))))))))))))))))))))))</f>
        <v>的玉</v>
      </c>
      <c r="Y181" t="str" cm="1">
        <f t="array" ref="Y181">IF($F181="砲玉",MIN(($G181-Z:Z)^2+($H181-AA:AA)^2+($I181-AB:AB)^2)*X$8+MIN((($H$2-$H181)+AC:AC)^2+(($I$2-$I181)+AD:AD)^2)*X$10+1000*X$18,"")</f>
        <v/>
      </c>
      <c r="AF181" t="str" cm="1">
        <f t="array" ref="AF181">IF($F181="薙玉",MIN(($G181-AG:AG)^2+($H181-AH:AH)^2+($I181-AI:AI)^2)*AE$8+MIN((($H$2-$H181)+AJ:AJ)^2+(($I$2-$I181)+AK:AK)^2)*AE$10+1000*AE$18,"")</f>
        <v/>
      </c>
      <c r="AM181" t="str" cm="1">
        <f t="array" ref="AM181">IF($F181="壁玉",MIN(($G181-AN:AN)^2+($H181-AO:AO)^2+($I181-AP:AP)^2)*AL$8+MIN((($H$2-$H181)+AQ:AQ)^2+(($I$2-$I181)+AR:AR)^2)*AL$10+1000*AL$18,"")</f>
        <v/>
      </c>
      <c r="AT181" t="str" cm="1">
        <f t="array" ref="AT181">IF($F181="弩玉",MIN(($G181-AU:AU)^2+($H181-AV:AV)^2+($I181-AW:AW)^2)*AS$8+MIN((($H$2-$H181)+AX:AX)^2+(($I$2-$I181)+AY:AY)^2)*AS$10+1000*AS$18,"")</f>
        <v/>
      </c>
      <c r="BA181" t="str" cm="1">
        <f t="array" ref="BA181">IF($F181="ジェット",MIN(($G181-BB:BB)^2+($H181-BC:BC)^2+($I181-BD:BD)^2)*AZ$8+MIN((($H$2-$H181)+BE:BE)^2+(($I$2-$I181)+BF:BF)^2)*AZ$10+1000*AZ$18,"")</f>
        <v/>
      </c>
      <c r="BH181" t="str" cm="1">
        <f t="array" ref="BH181">IF($F181="導玉",MIN(($G181-BI:BI)^2+($H181-BJ:BJ)^2+($I181-BK:BK)^2)*BG$8+MIN((($H$2-$H181)+BL:BL)^2+(($I$2-$I181)+BM:BM)^2)*BG$10+1000*BG$18,"")</f>
        <v/>
      </c>
      <c r="BO181" t="str" cm="1">
        <f t="array" ref="BO181">IF($F181="木壁",MIN(($G181-BP:BP)^2+($H181-BQ:BQ)^2+($I181-BR:BR)^2)*BN$8+MIN((($H$2-$H181)+BS:BS)^2+(($I$2-$I181)+BT:BT)^2)*BN$10+1000*BN$18,"")</f>
        <v/>
      </c>
      <c r="BV181" t="str" cm="1">
        <f t="array" ref="BV181">IF($F181="遠壁",MIN(($G181-BW:BW)^2+($H181-BX:BX)^2+($I181-BY:BY)^2)*BU$8+MIN((($H$2-$H181)+BZ:BZ)^2+(($I$2-$I181)+CA:CA)^2)*BU$10+1000*BU$18,"")</f>
        <v/>
      </c>
      <c r="CC181" t="str" cm="1">
        <f t="array" ref="CC181">IF($F181="魔玉",MIN(($G181-CD:CD)^2+($H181-CE:CE)^2+($I181-CF:CF)^2)*CB$8+MIN((($H$2-$H181)+CG:CG)^2+(($I$2-$I181)+CH:CH)^2)*CB$10+1000*CB$18,"")</f>
        <v/>
      </c>
      <c r="CJ181" t="str" cm="1">
        <f t="array" ref="CJ181">IF($F181="核玉",MIN(($G181-CK:CK)^2+($H181-CL:CL)^2+($I181-CM:CM)^2)*CI$8+MIN((($H$2-$H181)+CN:CN)^2+(($I$2-$I181)+CO:CO)^2)*CI$10+1000*CI$18,"")</f>
        <v/>
      </c>
      <c r="CQ181" t="str" cm="1">
        <f t="array" ref="CQ181">IF($F181="癒玉",MIN(($G181-CR:CR)^2+($H181-CS:CS)^2+($I181-CT:CT)^2)*CP$8+MIN((($H$2-$H181)+CU:CU)^2+(($I$2-$I181)+CV:CV)^2)*CP$10+1000*CP$18,"")</f>
        <v/>
      </c>
      <c r="CX181" t="str" cm="1">
        <f t="array" ref="CX181">IF($F181="盾玉",MIN(($G181-CY:CY)^2+($H181-CZ:CZ)^2+($I181-DA:DA)^2)*CW$8+MIN((($H$2-$H181)+DB:DB)^2+(($I$2-$I181)+DC:DC)^2)*CW$10+1000*CW$18,"")</f>
        <v/>
      </c>
      <c r="DE181" t="str" cm="1">
        <f t="array" ref="DE181">IF($F181="射玉",MIN(($G181-DF:DF)^2+($H181-DG:DG)^2+($I181-DH:DH)^2)*DD$8+MIN((($H$2-$H181)+DI:DI)^2+(($I$2-$I181)+DJ:DJ)^2)*DD$10+1000*DD$18,"")</f>
        <v/>
      </c>
      <c r="DL181" t="str" cm="1">
        <f t="array" ref="DL181">IF($F181="近壁",MIN(($G181-DM:DM)^2+($H181-DN:DN)^2+($I181-DO:DO)^2)*DK$8+MIN((($H$2-$H181)+DP:DP)^2+(($I$2-$I181)+DQ:DQ)^2)*DK$10+1000*DK$18,"")</f>
        <v/>
      </c>
      <c r="DS181" t="str" cm="1">
        <f t="array" ref="DS181">IF($F181="忍玉",MIN(($G181-DT:DT)^2+($H181-DU:DU)^2+($I181-DV:DV)^2)*DR$8+MIN((($H$2-$H181)+DW:DW)^2+(($I$2-$I181)+DX:DX)^2)*DR$10+1000*DR$18,"")</f>
        <v/>
      </c>
      <c r="DZ181" t="str" cm="1">
        <f t="array" ref="DZ181">IF($F181="界玉",MIN(($G181-EA:EA)^2+($H181-EB:EB)^2+($I181-EC:EC)^2)*DY$8+MIN((($H$2-$H181)+ED:ED)^2+(($I$2-$I181)+EE:EE)^2)*DY$10+1000*DY$18,"")</f>
        <v/>
      </c>
      <c r="EG181" t="str" cm="1">
        <f t="array" ref="EG181">IF($F181="戦玉",MIN(($G181-EH:EH)^2+($H181-EI:EI)^2+($I181-EJ:EJ)^2)*EF$8+MIN((($H$2-$H181)+EK:EK)^2+(($I$2-$I181)+EL:EL)^2)*EF$10+1000*EF$18,"")</f>
        <v/>
      </c>
      <c r="EN181" t="str" cm="1">
        <f t="array" ref="EN181">IF($F181="弓玉",MIN(($G181-EO:EO)^2+($H181-EP:EP)^2+($I181-EQ:EQ)^2)*EM$8+MIN((($H$2-$H181)+ER:ER)^2+(($I$2-$I181)+ES:ES)^2)*EM$10+1000*EM$18,"")</f>
        <v/>
      </c>
      <c r="EU181" t="str" cm="1">
        <f t="array" ref="EU181">IF($F181="散玉",MIN(($G181-EV:EV)^2+($H181-EW:EW)^2+($I181-EX:EX)^2)*ET$8+MIN((($H$2-$H181)+EY:EY)^2+(($I$2-$I181)+EZ:EZ)^2)*ET$10+1000*ET$18,"")</f>
        <v/>
      </c>
      <c r="FB181" t="str" cm="1">
        <f t="array" ref="FB181">IF($F181="的玉",MIN(($G181-FC:FC)^2+($H181-FD:FD)^2+($I181-FE:FE)^2)*FA$8+MIN((($H$2-$H181)+FF:FF)^2+(($I$2-$I181)+FG:FG)^2)*FA$10+1000*FA$18,"")</f>
        <v/>
      </c>
      <c r="FI181" t="str" cm="1">
        <f t="array" ref="FI181">IF($F181="撃玉",MIN(($G181-FJ:FJ)^2+($H181-FK:FK)^2+($I181-FL:FL)^2)*FH$8+MIN((($H$2-$H181)+FM:FM)^2+(($I$2-$I181)+FN:FN)^2)*FH$10+1000*FH$18,"")</f>
        <v/>
      </c>
      <c r="FP181" t="str" cm="1">
        <f t="array" ref="FP181">IF($F181="槍玉",MIN(($G181-FQ:FQ)^2+($H181-FR:FR)^2+($I181-FS:FS)^2)*FO$8+MIN((($H$2-$H181)+FT:FT)^2+(($I$2-$I181)+FU:FU)^2)*FO$10+1000*FO$18,"")</f>
        <v/>
      </c>
      <c r="FW181" t="str" cm="1">
        <f t="array" ref="FW181">IF($F181="査玉",MIN(($G181-FX:FX)^2+($H181-FY:FY)^2+($I181-FZ:FZ)^2)*FV$8+MIN((($H$2-$H181)+GA:GA)^2+(($I$2-$I181)+GB:GB)^2)*FV$10+1000*FV$18,"")</f>
        <v/>
      </c>
      <c r="GD181" t="str" cm="1">
        <f t="array" ref="GD181">IF($F181="タゲ壁",MIN(($G181-GE:GE)^2+($H181-GF:GF)^2+($I181-GG:GG)^2)*GC$8+MIN((($H$2-$H181)+GH:GH)^2+(($I$2-$I181)+GI:GI)^2)*GC$10+1000*GC$18,"")</f>
        <v/>
      </c>
      <c r="GK181" t="str" cm="1">
        <f t="array" ref="GK181">IF($F181="迎玉",MIN(($G181-GL:GL)^2+($H181-GM:GM)^2+($I181-GN:GN)^2)*GJ$8+MIN((($H$2-$H181)+GO:GO)^2+(($I$2-$I181)+GP:GP)^2)*GJ$10+1000*GJ$18,"")</f>
        <v/>
      </c>
      <c r="GR181" t="str" cm="1">
        <f t="array" ref="GR181">IF($F181="紙壁",MIN(($G181-GS:GS)^2+($H181-GT:GT)^2+($I181-GU:GU)^2)*GQ$8+MIN((($H$2-$H181)+GV:GV)^2+(($I$2-$I181)+GW:GW)^2)*GQ$10+1000*GQ$18,"")</f>
        <v/>
      </c>
      <c r="GY181" t="str" cm="1">
        <f t="array" ref="GY181">IF($F181="聖玉",MIN(($G181-GZ:GZ)^2+($H181-HA:HA)^2+($I181-HB:HB)^2)*GX$8+MIN((($H$2-$H181)+HC:HC)^2+(($I$2-$I181)+HD:HD)^2)*GX$10+1000*GX$18,"")</f>
        <v/>
      </c>
      <c r="HF181" t="str" cm="1">
        <f t="array" ref="HF181">IF($F181="ターボ",MIN(($G181-HG:HG)^2+($H181-HH:HH)^2+($I181-HI:HI)^2)*HE$8+MIN((($H$2-$H181)+HJ:HJ)^2+(($I$2-$I181)+HK:HK)^2)*HE$10+10000,"")</f>
        <v/>
      </c>
      <c r="HM181" t="str" cm="1">
        <f t="array" ref="HM181">IF($F181="采玉",MIN(($G181-HN:HN)^2+($H181-HO:HO)^2+($I181-HP:HP)^2)*HL$8+MIN((($H$2-$H181)+HQ:HQ)^2+(($I$2-$I181)+HR:HR)^2)*HL$10+1000*HL$18,"")</f>
        <v/>
      </c>
      <c r="HT181" t="str" cm="1">
        <f t="array" ref="HT181">IF($F181="繕玉",MIN(($G181-HU:HU)^2+($H181-HV:HV)^2+($I181-HW:HW)^2)*HS$8+MIN((($H$2-$H181)+HX:HX)^2+(($I$2-$I181)+HY:HY)^2)*HS$10+1000*HS$18,"")</f>
        <v/>
      </c>
      <c r="IA181" t="str" cm="1">
        <f t="array" ref="IA181">IF($F181="贄玉",MIN(($G181-IB:IB)^2+($H181-IC:IC)^2+($I181-ID:ID)^2)*HZ$8+MIN((($H$2-$H181)+IE:IE)^2+(($I$2-$I181)+IF:IF)^2)*HZ$10+1000*HZ$18,"")</f>
        <v/>
      </c>
      <c r="IH181" t="str" cm="1">
        <f t="array" ref="IH181">IF($F181="弾玉",MIN(($G181-II:II)^2+($H181-IJ:IJ)^2+($I181-IK:IK)^2)*IG$8+MIN((($H$2-$H181)+IL:IL)^2+(($I$2-$I181)+IM:IM)^2)*IG$10+1000*IG$18,"")</f>
        <v/>
      </c>
      <c r="IO181" t="str" cm="1">
        <f t="array" ref="IO181">IF($F181="石壁",MIN(($G181-IP:IP)^2+($H181-IQ:IQ)^2+($I181-IR:IR)^2)*IN$8+MIN((($H$2-$H181)+IS:IS)^2+(($I$2-$I181)+IT:IT)^2)*IN$10+1000*IN$18,"")</f>
        <v/>
      </c>
    </row>
    <row r="182" spans="6:249" x14ac:dyDescent="0.55000000000000004">
      <c r="F182" s="1" t="b" cm="1">
        <f t="array" ref="F182">INDEX(N:N,ROW()*6-11)</f>
        <v>0</v>
      </c>
      <c r="G182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82" s="1">
        <f>ROUND((RIGHT((SUM(INDEX($N:$N,ROW()*6-10):INDEX($N:$N,ROW()*6-6))-16020),6)-RIGHT((SUM(INDEX($N:$N,ROW()*6-10):INDEX($N:$N,ROW()*6-6))-16020),3))/1000,3)</f>
        <v>-16.04</v>
      </c>
      <c r="I182" s="1">
        <f>ROUND((RIGHT((SUM(INDEX($N:$N,ROW()*6-10):INDEX($N:$N,ROW()*6-6))-16020),3)),3)</f>
        <v>20</v>
      </c>
      <c r="K182">
        <v>182</v>
      </c>
      <c r="L182">
        <f t="shared" si="5"/>
        <v>4</v>
      </c>
      <c r="M182" t="str">
        <f t="shared" si="4"/>
        <v>j</v>
      </c>
      <c r="N182">
        <f>IF(EXACT(M182,$A$1)=TRUE,0,IF(EXACT(M182,$A$2)=TRUE,1,IF(EXACT(M182,$A$3)=TRUE,2,IF(EXACT(M182,$A$4)=TRUE,3,IF(EXACT(M182,$A$5)=TRUE,4,IF(EXACT(M182,$A$6)=TRUE,5,IF(EXACT(M182,$A$7)=TRUE,6,IF(EXACT(M182,$A$8)=TRUE,7,IF(EXACT(M182,$A$9)=TRUE,8,IF(EXACT(M182,$A$10)=TRUE,9,IF(EXACT(M182,$A$11)=TRUE,10,IF(EXACT(M182,$A$12)=TRUE,11,IF(EXACT(M182,$A$13)=TRUE,12,IF(EXACT(M182,$A$14)=TRUE,13,IF(EXACT(M182,$A$15)=TRUE,14,IF(EXACT(M182,$A$16)=TRUE,15,IF(EXACT(M182,$A$17)=TRUE,16,IF(EXACT(M182,$A$18)=TRUE,17,IF(EXACT(M182,$A$19)=TRUE,18,IF(EXACT(M182,$A$20)=TRUE,19,IF(EXACT(M182,$A$21)=TRUE,20,IF(EXACT(M182,$A$22)=TRUE,21,IF(EXACT(M182,$A$23)=TRUE,22,IF(EXACT(M182,$A$24)=TRUE,23,IF(EXACT(M182,$A$25)=TRUE,24,IF(EXACT(M182,$A$26)=TRUE,25,IF(EXACT(M182,$A$27)=TRUE,26,IF(EXACT(M182,$A$28)=TRUE,27,IF(EXACT(M182,$A$29)=TRUE,28,IF(EXACT(M182,$A$30)=TRUE,29,IF(EXACT(M182,$A$31)=TRUE,30,IF(EXACT(M182,$A$32)=TRUE,31,IF(EXACT(M182,$A$33)=TRUE,32,IF(EXACT(M182,$A$34)=TRUE,33,IF(EXACT(M182,$A$35)=TRUE,34,IF(EXACT(M182,$A$36)=TRUE,35,IF(EXACT(M182,$A$37)=TRUE,36,IF(EXACT(M182,$A$38)=TRUE,37,IF(EXACT(M182,$A$39)=TRUE,38,IF(EXACT(M182,$A$40)=TRUE,39,IF(EXACT(M182,$A$41)=TRUE,40,IF(EXACT(M182,$A$42)=TRUE,41,IF(EXACT(M182,$A$43)=TRUE,42,IF(EXACT(M182,$A$44)=TRUE,43,IF(EXACT(M182,$A$45)=TRUE,44,IF(EXACT(M182,$A$46)=TRUE,45,IF(EXACT(M182,$A$47)=TRUE,46,IF(EXACT(M182,$A$48)=TRUE,47,IF(EXACT(M182,$A$49)=TRUE,48,IF(EXACT(M182,$A$50)=TRUE,49,IF(EXACT(M182,$A$51)=TRUE,50,IF(EXACT(M182,$A$52)=TRUE,51,IF(EXACT(M182,$A$53)=TRUE,52,IF(EXACT(M182,$A$54)=TRUE,53,IF(EXACT(M182,$A$55)=TRUE,54,IF(EXACT(M182,$A$56)=TRUE,55,IF(EXACT(M182,$A$57)=TRUE,56,IF(EXACT(M182,$A$58)=TRUE,57,IF(EXACT(M182,$A$59)=TRUE,58,IF(EXACT(M182,$A$60)=TRUE,59,IF(EXACT(M182,$A$61)=TRUE,60,IF(EXACT(M182,$A$62)=TRUE,61))))))))))))))))))))))))))))))))))))))))))))))))))))))))))))))*61^$L182</f>
        <v>263070979</v>
      </c>
      <c r="Y182" t="str" cm="1">
        <f t="array" ref="Y182">IF($F182="砲玉",MIN(($G182-Z:Z)^2+($H182-AA:AA)^2+($I182-AB:AB)^2)*X$8+MIN((($H$2-$H182)+AC:AC)^2+(($I$2-$I182)+AD:AD)^2)*X$10+1000*X$18,"")</f>
        <v/>
      </c>
      <c r="AF182" t="str" cm="1">
        <f t="array" ref="AF182">IF($F182="薙玉",MIN(($G182-AG:AG)^2+($H182-AH:AH)^2+($I182-AI:AI)^2)*AE$8+MIN((($H$2-$H182)+AJ:AJ)^2+(($I$2-$I182)+AK:AK)^2)*AE$10+1000*AE$18,"")</f>
        <v/>
      </c>
      <c r="AM182" t="str" cm="1">
        <f t="array" ref="AM182">IF($F182="壁玉",MIN(($G182-AN:AN)^2+($H182-AO:AO)^2+($I182-AP:AP)^2)*AL$8+MIN((($H$2-$H182)+AQ:AQ)^2+(($I$2-$I182)+AR:AR)^2)*AL$10+1000*AL$18,"")</f>
        <v/>
      </c>
      <c r="AT182" t="str" cm="1">
        <f t="array" ref="AT182">IF($F182="弩玉",MIN(($G182-AU:AU)^2+($H182-AV:AV)^2+($I182-AW:AW)^2)*AS$8+MIN((($H$2-$H182)+AX:AX)^2+(($I$2-$I182)+AY:AY)^2)*AS$10+1000*AS$18,"")</f>
        <v/>
      </c>
      <c r="BA182" t="str" cm="1">
        <f t="array" ref="BA182">IF($F182="ジェット",MIN(($G182-BB:BB)^2+($H182-BC:BC)^2+($I182-BD:BD)^2)*AZ$8+MIN((($H$2-$H182)+BE:BE)^2+(($I$2-$I182)+BF:BF)^2)*AZ$10+1000*AZ$18,"")</f>
        <v/>
      </c>
      <c r="BH182" t="str" cm="1">
        <f t="array" ref="BH182">IF($F182="導玉",MIN(($G182-BI:BI)^2+($H182-BJ:BJ)^2+($I182-BK:BK)^2)*BG$8+MIN((($H$2-$H182)+BL:BL)^2+(($I$2-$I182)+BM:BM)^2)*BG$10+1000*BG$18,"")</f>
        <v/>
      </c>
      <c r="BO182" t="str" cm="1">
        <f t="array" ref="BO182">IF($F182="木壁",MIN(($G182-BP:BP)^2+($H182-BQ:BQ)^2+($I182-BR:BR)^2)*BN$8+MIN((($H$2-$H182)+BS:BS)^2+(($I$2-$I182)+BT:BT)^2)*BN$10+1000*BN$18,"")</f>
        <v/>
      </c>
      <c r="BV182" t="str" cm="1">
        <f t="array" ref="BV182">IF($F182="遠壁",MIN(($G182-BW:BW)^2+($H182-BX:BX)^2+($I182-BY:BY)^2)*BU$8+MIN((($H$2-$H182)+BZ:BZ)^2+(($I$2-$I182)+CA:CA)^2)*BU$10+1000*BU$18,"")</f>
        <v/>
      </c>
      <c r="CC182" t="str" cm="1">
        <f t="array" ref="CC182">IF($F182="魔玉",MIN(($G182-CD:CD)^2+($H182-CE:CE)^2+($I182-CF:CF)^2)*CB$8+MIN((($H$2-$H182)+CG:CG)^2+(($I$2-$I182)+CH:CH)^2)*CB$10+1000*CB$18,"")</f>
        <v/>
      </c>
      <c r="CJ182" t="str" cm="1">
        <f t="array" ref="CJ182">IF($F182="核玉",MIN(($G182-CK:CK)^2+($H182-CL:CL)^2+($I182-CM:CM)^2)*CI$8+MIN((($H$2-$H182)+CN:CN)^2+(($I$2-$I182)+CO:CO)^2)*CI$10+1000*CI$18,"")</f>
        <v/>
      </c>
      <c r="CQ182" t="str" cm="1">
        <f t="array" ref="CQ182">IF($F182="癒玉",MIN(($G182-CR:CR)^2+($H182-CS:CS)^2+($I182-CT:CT)^2)*CP$8+MIN((($H$2-$H182)+CU:CU)^2+(($I$2-$I182)+CV:CV)^2)*CP$10+1000*CP$18,"")</f>
        <v/>
      </c>
      <c r="CX182" t="str" cm="1">
        <f t="array" ref="CX182">IF($F182="盾玉",MIN(($G182-CY:CY)^2+($H182-CZ:CZ)^2+($I182-DA:DA)^2)*CW$8+MIN((($H$2-$H182)+DB:DB)^2+(($I$2-$I182)+DC:DC)^2)*CW$10+1000*CW$18,"")</f>
        <v/>
      </c>
      <c r="DE182" t="str" cm="1">
        <f t="array" ref="DE182">IF($F182="射玉",MIN(($G182-DF:DF)^2+($H182-DG:DG)^2+($I182-DH:DH)^2)*DD$8+MIN((($H$2-$H182)+DI:DI)^2+(($I$2-$I182)+DJ:DJ)^2)*DD$10+1000*DD$18,"")</f>
        <v/>
      </c>
      <c r="DL182" t="str" cm="1">
        <f t="array" ref="DL182">IF($F182="近壁",MIN(($G182-DM:DM)^2+($H182-DN:DN)^2+($I182-DO:DO)^2)*DK$8+MIN((($H$2-$H182)+DP:DP)^2+(($I$2-$I182)+DQ:DQ)^2)*DK$10+1000*DK$18,"")</f>
        <v/>
      </c>
      <c r="DS182" t="str" cm="1">
        <f t="array" ref="DS182">IF($F182="忍玉",MIN(($G182-DT:DT)^2+($H182-DU:DU)^2+($I182-DV:DV)^2)*DR$8+MIN((($H$2-$H182)+DW:DW)^2+(($I$2-$I182)+DX:DX)^2)*DR$10+1000*DR$18,"")</f>
        <v/>
      </c>
      <c r="DZ182" t="str" cm="1">
        <f t="array" ref="DZ182">IF($F182="界玉",MIN(($G182-EA:EA)^2+($H182-EB:EB)^2+($I182-EC:EC)^2)*DY$8+MIN((($H$2-$H182)+ED:ED)^2+(($I$2-$I182)+EE:EE)^2)*DY$10+1000*DY$18,"")</f>
        <v/>
      </c>
      <c r="EG182" t="str" cm="1">
        <f t="array" ref="EG182">IF($F182="戦玉",MIN(($G182-EH:EH)^2+($H182-EI:EI)^2+($I182-EJ:EJ)^2)*EF$8+MIN((($H$2-$H182)+EK:EK)^2+(($I$2-$I182)+EL:EL)^2)*EF$10+1000*EF$18,"")</f>
        <v/>
      </c>
      <c r="EN182" t="str" cm="1">
        <f t="array" ref="EN182">IF($F182="弓玉",MIN(($G182-EO:EO)^2+($H182-EP:EP)^2+($I182-EQ:EQ)^2)*EM$8+MIN((($H$2-$H182)+ER:ER)^2+(($I$2-$I182)+ES:ES)^2)*EM$10+1000*EM$18,"")</f>
        <v/>
      </c>
      <c r="EU182" t="str" cm="1">
        <f t="array" ref="EU182">IF($F182="散玉",MIN(($G182-EV:EV)^2+($H182-EW:EW)^2+($I182-EX:EX)^2)*ET$8+MIN((($H$2-$H182)+EY:EY)^2+(($I$2-$I182)+EZ:EZ)^2)*ET$10+1000*ET$18,"")</f>
        <v/>
      </c>
      <c r="FB182" t="str" cm="1">
        <f t="array" ref="FB182">IF($F182="的玉",MIN(($G182-FC:FC)^2+($H182-FD:FD)^2+($I182-FE:FE)^2)*FA$8+MIN((($H$2-$H182)+FF:FF)^2+(($I$2-$I182)+FG:FG)^2)*FA$10+1000*FA$18,"")</f>
        <v/>
      </c>
      <c r="FI182" t="str" cm="1">
        <f t="array" ref="FI182">IF($F182="撃玉",MIN(($G182-FJ:FJ)^2+($H182-FK:FK)^2+($I182-FL:FL)^2)*FH$8+MIN((($H$2-$H182)+FM:FM)^2+(($I$2-$I182)+FN:FN)^2)*FH$10+1000*FH$18,"")</f>
        <v/>
      </c>
      <c r="FP182" t="str" cm="1">
        <f t="array" ref="FP182">IF($F182="槍玉",MIN(($G182-FQ:FQ)^2+($H182-FR:FR)^2+($I182-FS:FS)^2)*FO$8+MIN((($H$2-$H182)+FT:FT)^2+(($I$2-$I182)+FU:FU)^2)*FO$10+1000*FO$18,"")</f>
        <v/>
      </c>
      <c r="FW182" t="str" cm="1">
        <f t="array" ref="FW182">IF($F182="査玉",MIN(($G182-FX:FX)^2+($H182-FY:FY)^2+($I182-FZ:FZ)^2)*FV$8+MIN((($H$2-$H182)+GA:GA)^2+(($I$2-$I182)+GB:GB)^2)*FV$10+1000*FV$18,"")</f>
        <v/>
      </c>
      <c r="GD182" t="str" cm="1">
        <f t="array" ref="GD182">IF($F182="タゲ壁",MIN(($G182-GE:GE)^2+($H182-GF:GF)^2+($I182-GG:GG)^2)*GC$8+MIN((($H$2-$H182)+GH:GH)^2+(($I$2-$I182)+GI:GI)^2)*GC$10+1000*GC$18,"")</f>
        <v/>
      </c>
      <c r="GK182" t="str" cm="1">
        <f t="array" ref="GK182">IF($F182="迎玉",MIN(($G182-GL:GL)^2+($H182-GM:GM)^2+($I182-GN:GN)^2)*GJ$8+MIN((($H$2-$H182)+GO:GO)^2+(($I$2-$I182)+GP:GP)^2)*GJ$10+1000*GJ$18,"")</f>
        <v/>
      </c>
      <c r="GR182" t="str" cm="1">
        <f t="array" ref="GR182">IF($F182="紙壁",MIN(($G182-GS:GS)^2+($H182-GT:GT)^2+($I182-GU:GU)^2)*GQ$8+MIN((($H$2-$H182)+GV:GV)^2+(($I$2-$I182)+GW:GW)^2)*GQ$10+1000*GQ$18,"")</f>
        <v/>
      </c>
      <c r="GY182" t="str" cm="1">
        <f t="array" ref="GY182">IF($F182="聖玉",MIN(($G182-GZ:GZ)^2+($H182-HA:HA)^2+($I182-HB:HB)^2)*GX$8+MIN((($H$2-$H182)+HC:HC)^2+(($I$2-$I182)+HD:HD)^2)*GX$10+1000*GX$18,"")</f>
        <v/>
      </c>
      <c r="HF182" t="str" cm="1">
        <f t="array" ref="HF182">IF($F182="ターボ",MIN(($G182-HG:HG)^2+($H182-HH:HH)^2+($I182-HI:HI)^2)*HE$8+MIN((($H$2-$H182)+HJ:HJ)^2+(($I$2-$I182)+HK:HK)^2)*HE$10+10000,"")</f>
        <v/>
      </c>
      <c r="HM182" t="str" cm="1">
        <f t="array" ref="HM182">IF($F182="采玉",MIN(($G182-HN:HN)^2+($H182-HO:HO)^2+($I182-HP:HP)^2)*HL$8+MIN((($H$2-$H182)+HQ:HQ)^2+(($I$2-$I182)+HR:HR)^2)*HL$10+1000*HL$18,"")</f>
        <v/>
      </c>
      <c r="HT182" t="str" cm="1">
        <f t="array" ref="HT182">IF($F182="繕玉",MIN(($G182-HU:HU)^2+($H182-HV:HV)^2+($I182-HW:HW)^2)*HS$8+MIN((($H$2-$H182)+HX:HX)^2+(($I$2-$I182)+HY:HY)^2)*HS$10+1000*HS$18,"")</f>
        <v/>
      </c>
      <c r="IA182" t="str" cm="1">
        <f t="array" ref="IA182">IF($F182="贄玉",MIN(($G182-IB:IB)^2+($H182-IC:IC)^2+($I182-ID:ID)^2)*HZ$8+MIN((($H$2-$H182)+IE:IE)^2+(($I$2-$I182)+IF:IF)^2)*HZ$10+1000*HZ$18,"")</f>
        <v/>
      </c>
      <c r="IH182" t="str" cm="1">
        <f t="array" ref="IH182">IF($F182="弾玉",MIN(($G182-II:II)^2+($H182-IJ:IJ)^2+($I182-IK:IK)^2)*IG$8+MIN((($H$2-$H182)+IL:IL)^2+(($I$2-$I182)+IM:IM)^2)*IG$10+1000*IG$18,"")</f>
        <v/>
      </c>
      <c r="IO182" t="str" cm="1">
        <f t="array" ref="IO182">IF($F182="石壁",MIN(($G182-IP:IP)^2+($H182-IQ:IQ)^2+($I182-IR:IR)^2)*IN$8+MIN((($H$2-$H182)+IS:IS)^2+(($I$2-$I182)+IT:IT)^2)*IN$10+1000*IN$18,"")</f>
        <v/>
      </c>
    </row>
    <row r="183" spans="6:249" x14ac:dyDescent="0.55000000000000004">
      <c r="F183" s="1" t="b" cm="1">
        <f t="array" ref="F183">INDEX(N:N,ROW()*6-11)</f>
        <v>0</v>
      </c>
      <c r="G183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83" s="1">
        <f>ROUND((RIGHT((SUM(INDEX($N:$N,ROW()*6-10):INDEX($N:$N,ROW()*6-6))-16020),6)-RIGHT((SUM(INDEX($N:$N,ROW()*6-10):INDEX($N:$N,ROW()*6-6))-16020),3))/1000,3)</f>
        <v>-16.04</v>
      </c>
      <c r="I183" s="1">
        <f>ROUND((RIGHT((SUM(INDEX($N:$N,ROW()*6-10):INDEX($N:$N,ROW()*6-6))-16020),3)),3)</f>
        <v>20</v>
      </c>
      <c r="K183">
        <v>183</v>
      </c>
      <c r="L183">
        <f t="shared" si="5"/>
        <v>3</v>
      </c>
      <c r="M183" t="str">
        <f t="shared" si="4"/>
        <v>v</v>
      </c>
      <c r="N183">
        <f>IF(EXACT(M183,$A$1)=TRUE,0,IF(EXACT(M183,$A$2)=TRUE,1,IF(EXACT(M183,$A$3)=TRUE,2,IF(EXACT(M183,$A$4)=TRUE,3,IF(EXACT(M183,$A$5)=TRUE,4,IF(EXACT(M183,$A$6)=TRUE,5,IF(EXACT(M183,$A$7)=TRUE,6,IF(EXACT(M183,$A$8)=TRUE,7,IF(EXACT(M183,$A$9)=TRUE,8,IF(EXACT(M183,$A$10)=TRUE,9,IF(EXACT(M183,$A$11)=TRUE,10,IF(EXACT(M183,$A$12)=TRUE,11,IF(EXACT(M183,$A$13)=TRUE,12,IF(EXACT(M183,$A$14)=TRUE,13,IF(EXACT(M183,$A$15)=TRUE,14,IF(EXACT(M183,$A$16)=TRUE,15,IF(EXACT(M183,$A$17)=TRUE,16,IF(EXACT(M183,$A$18)=TRUE,17,IF(EXACT(M183,$A$19)=TRUE,18,IF(EXACT(M183,$A$20)=TRUE,19,IF(EXACT(M183,$A$21)=TRUE,20,IF(EXACT(M183,$A$22)=TRUE,21,IF(EXACT(M183,$A$23)=TRUE,22,IF(EXACT(M183,$A$24)=TRUE,23,IF(EXACT(M183,$A$25)=TRUE,24,IF(EXACT(M183,$A$26)=TRUE,25,IF(EXACT(M183,$A$27)=TRUE,26,IF(EXACT(M183,$A$28)=TRUE,27,IF(EXACT(M183,$A$29)=TRUE,28,IF(EXACT(M183,$A$30)=TRUE,29,IF(EXACT(M183,$A$31)=TRUE,30,IF(EXACT(M183,$A$32)=TRUE,31,IF(EXACT(M183,$A$33)=TRUE,32,IF(EXACT(M183,$A$34)=TRUE,33,IF(EXACT(M183,$A$35)=TRUE,34,IF(EXACT(M183,$A$36)=TRUE,35,IF(EXACT(M183,$A$37)=TRUE,36,IF(EXACT(M183,$A$38)=TRUE,37,IF(EXACT(M183,$A$39)=TRUE,38,IF(EXACT(M183,$A$40)=TRUE,39,IF(EXACT(M183,$A$41)=TRUE,40,IF(EXACT(M183,$A$42)=TRUE,41,IF(EXACT(M183,$A$43)=TRUE,42,IF(EXACT(M183,$A$44)=TRUE,43,IF(EXACT(M183,$A$45)=TRUE,44,IF(EXACT(M183,$A$46)=TRUE,45,IF(EXACT(M183,$A$47)=TRUE,46,IF(EXACT(M183,$A$48)=TRUE,47,IF(EXACT(M183,$A$49)=TRUE,48,IF(EXACT(M183,$A$50)=TRUE,49,IF(EXACT(M183,$A$51)=TRUE,50,IF(EXACT(M183,$A$52)=TRUE,51,IF(EXACT(M183,$A$53)=TRUE,52,IF(EXACT(M183,$A$54)=TRUE,53,IF(EXACT(M183,$A$55)=TRUE,54,IF(EXACT(M183,$A$56)=TRUE,55,IF(EXACT(M183,$A$57)=TRUE,56,IF(EXACT(M183,$A$58)=TRUE,57,IF(EXACT(M183,$A$59)=TRUE,58,IF(EXACT(M183,$A$60)=TRUE,59,IF(EXACT(M183,$A$61)=TRUE,60,IF(EXACT(M183,$A$62)=TRUE,61))))))))))))))))))))))))))))))))))))))))))))))))))))))))))))))*61^$L183</f>
        <v>7036411</v>
      </c>
      <c r="Y183" t="str" cm="1">
        <f t="array" ref="Y183">IF($F183="砲玉",MIN(($G183-Z:Z)^2+($H183-AA:AA)^2+($I183-AB:AB)^2)*X$8+MIN((($H$2-$H183)+AC:AC)^2+(($I$2-$I183)+AD:AD)^2)*X$10+1000*X$18,"")</f>
        <v/>
      </c>
      <c r="AF183" t="str" cm="1">
        <f t="array" ref="AF183">IF($F183="薙玉",MIN(($G183-AG:AG)^2+($H183-AH:AH)^2+($I183-AI:AI)^2)*AE$8+MIN((($H$2-$H183)+AJ:AJ)^2+(($I$2-$I183)+AK:AK)^2)*AE$10+1000*AE$18,"")</f>
        <v/>
      </c>
      <c r="AM183" t="str" cm="1">
        <f t="array" ref="AM183">IF($F183="壁玉",MIN(($G183-AN:AN)^2+($H183-AO:AO)^2+($I183-AP:AP)^2)*AL$8+MIN((($H$2-$H183)+AQ:AQ)^2+(($I$2-$I183)+AR:AR)^2)*AL$10+1000*AL$18,"")</f>
        <v/>
      </c>
      <c r="AT183" t="str" cm="1">
        <f t="array" ref="AT183">IF($F183="弩玉",MIN(($G183-AU:AU)^2+($H183-AV:AV)^2+($I183-AW:AW)^2)*AS$8+MIN((($H$2-$H183)+AX:AX)^2+(($I$2-$I183)+AY:AY)^2)*AS$10+1000*AS$18,"")</f>
        <v/>
      </c>
      <c r="BA183" t="str" cm="1">
        <f t="array" ref="BA183">IF($F183="ジェット",MIN(($G183-BB:BB)^2+($H183-BC:BC)^2+($I183-BD:BD)^2)*AZ$8+MIN((($H$2-$H183)+BE:BE)^2+(($I$2-$I183)+BF:BF)^2)*AZ$10+1000*AZ$18,"")</f>
        <v/>
      </c>
      <c r="BH183" t="str" cm="1">
        <f t="array" ref="BH183">IF($F183="導玉",MIN(($G183-BI:BI)^2+($H183-BJ:BJ)^2+($I183-BK:BK)^2)*BG$8+MIN((($H$2-$H183)+BL:BL)^2+(($I$2-$I183)+BM:BM)^2)*BG$10+1000*BG$18,"")</f>
        <v/>
      </c>
      <c r="BO183" t="str" cm="1">
        <f t="array" ref="BO183">IF($F183="木壁",MIN(($G183-BP:BP)^2+($H183-BQ:BQ)^2+($I183-BR:BR)^2)*BN$8+MIN((($H$2-$H183)+BS:BS)^2+(($I$2-$I183)+BT:BT)^2)*BN$10+1000*BN$18,"")</f>
        <v/>
      </c>
      <c r="BV183" t="str" cm="1">
        <f t="array" ref="BV183">IF($F183="遠壁",MIN(($G183-BW:BW)^2+($H183-BX:BX)^2+($I183-BY:BY)^2)*BU$8+MIN((($H$2-$H183)+BZ:BZ)^2+(($I$2-$I183)+CA:CA)^2)*BU$10+1000*BU$18,"")</f>
        <v/>
      </c>
      <c r="CC183" t="str" cm="1">
        <f t="array" ref="CC183">IF($F183="魔玉",MIN(($G183-CD:CD)^2+($H183-CE:CE)^2+($I183-CF:CF)^2)*CB$8+MIN((($H$2-$H183)+CG:CG)^2+(($I$2-$I183)+CH:CH)^2)*CB$10+1000*CB$18,"")</f>
        <v/>
      </c>
      <c r="CJ183" t="str" cm="1">
        <f t="array" ref="CJ183">IF($F183="核玉",MIN(($G183-CK:CK)^2+($H183-CL:CL)^2+($I183-CM:CM)^2)*CI$8+MIN((($H$2-$H183)+CN:CN)^2+(($I$2-$I183)+CO:CO)^2)*CI$10+1000*CI$18,"")</f>
        <v/>
      </c>
      <c r="CQ183" t="str" cm="1">
        <f t="array" ref="CQ183">IF($F183="癒玉",MIN(($G183-CR:CR)^2+($H183-CS:CS)^2+($I183-CT:CT)^2)*CP$8+MIN((($H$2-$H183)+CU:CU)^2+(($I$2-$I183)+CV:CV)^2)*CP$10+1000*CP$18,"")</f>
        <v/>
      </c>
      <c r="CX183" t="str" cm="1">
        <f t="array" ref="CX183">IF($F183="盾玉",MIN(($G183-CY:CY)^2+($H183-CZ:CZ)^2+($I183-DA:DA)^2)*CW$8+MIN((($H$2-$H183)+DB:DB)^2+(($I$2-$I183)+DC:DC)^2)*CW$10+1000*CW$18,"")</f>
        <v/>
      </c>
      <c r="DE183" t="str" cm="1">
        <f t="array" ref="DE183">IF($F183="射玉",MIN(($G183-DF:DF)^2+($H183-DG:DG)^2+($I183-DH:DH)^2)*DD$8+MIN((($H$2-$H183)+DI:DI)^2+(($I$2-$I183)+DJ:DJ)^2)*DD$10+1000*DD$18,"")</f>
        <v/>
      </c>
      <c r="DL183" t="str" cm="1">
        <f t="array" ref="DL183">IF($F183="近壁",MIN(($G183-DM:DM)^2+($H183-DN:DN)^2+($I183-DO:DO)^2)*DK$8+MIN((($H$2-$H183)+DP:DP)^2+(($I$2-$I183)+DQ:DQ)^2)*DK$10+1000*DK$18,"")</f>
        <v/>
      </c>
      <c r="DS183" t="str" cm="1">
        <f t="array" ref="DS183">IF($F183="忍玉",MIN(($G183-DT:DT)^2+($H183-DU:DU)^2+($I183-DV:DV)^2)*DR$8+MIN((($H$2-$H183)+DW:DW)^2+(($I$2-$I183)+DX:DX)^2)*DR$10+1000*DR$18,"")</f>
        <v/>
      </c>
      <c r="DZ183" t="str" cm="1">
        <f t="array" ref="DZ183">IF($F183="界玉",MIN(($G183-EA:EA)^2+($H183-EB:EB)^2+($I183-EC:EC)^2)*DY$8+MIN((($H$2-$H183)+ED:ED)^2+(($I$2-$I183)+EE:EE)^2)*DY$10+1000*DY$18,"")</f>
        <v/>
      </c>
      <c r="EG183" t="str" cm="1">
        <f t="array" ref="EG183">IF($F183="戦玉",MIN(($G183-EH:EH)^2+($H183-EI:EI)^2+($I183-EJ:EJ)^2)*EF$8+MIN((($H$2-$H183)+EK:EK)^2+(($I$2-$I183)+EL:EL)^2)*EF$10+1000*EF$18,"")</f>
        <v/>
      </c>
      <c r="EN183" t="str" cm="1">
        <f t="array" ref="EN183">IF($F183="弓玉",MIN(($G183-EO:EO)^2+($H183-EP:EP)^2+($I183-EQ:EQ)^2)*EM$8+MIN((($H$2-$H183)+ER:ER)^2+(($I$2-$I183)+ES:ES)^2)*EM$10+1000*EM$18,"")</f>
        <v/>
      </c>
      <c r="EU183" t="str" cm="1">
        <f t="array" ref="EU183">IF($F183="散玉",MIN(($G183-EV:EV)^2+($H183-EW:EW)^2+($I183-EX:EX)^2)*ET$8+MIN((($H$2-$H183)+EY:EY)^2+(($I$2-$I183)+EZ:EZ)^2)*ET$10+1000*ET$18,"")</f>
        <v/>
      </c>
      <c r="FB183" t="str" cm="1">
        <f t="array" ref="FB183">IF($F183="的玉",MIN(($G183-FC:FC)^2+($H183-FD:FD)^2+($I183-FE:FE)^2)*FA$8+MIN((($H$2-$H183)+FF:FF)^2+(($I$2-$I183)+FG:FG)^2)*FA$10+1000*FA$18,"")</f>
        <v/>
      </c>
      <c r="FI183" t="str" cm="1">
        <f t="array" ref="FI183">IF($F183="撃玉",MIN(($G183-FJ:FJ)^2+($H183-FK:FK)^2+($I183-FL:FL)^2)*FH$8+MIN((($H$2-$H183)+FM:FM)^2+(($I$2-$I183)+FN:FN)^2)*FH$10+1000*FH$18,"")</f>
        <v/>
      </c>
      <c r="FP183" t="str" cm="1">
        <f t="array" ref="FP183">IF($F183="槍玉",MIN(($G183-FQ:FQ)^2+($H183-FR:FR)^2+($I183-FS:FS)^2)*FO$8+MIN((($H$2-$H183)+FT:FT)^2+(($I$2-$I183)+FU:FU)^2)*FO$10+1000*FO$18,"")</f>
        <v/>
      </c>
      <c r="FW183" t="str" cm="1">
        <f t="array" ref="FW183">IF($F183="査玉",MIN(($G183-FX:FX)^2+($H183-FY:FY)^2+($I183-FZ:FZ)^2)*FV$8+MIN((($H$2-$H183)+GA:GA)^2+(($I$2-$I183)+GB:GB)^2)*FV$10+1000*FV$18,"")</f>
        <v/>
      </c>
      <c r="GD183" t="str" cm="1">
        <f t="array" ref="GD183">IF($F183="タゲ壁",MIN(($G183-GE:GE)^2+($H183-GF:GF)^2+($I183-GG:GG)^2)*GC$8+MIN((($H$2-$H183)+GH:GH)^2+(($I$2-$I183)+GI:GI)^2)*GC$10+1000*GC$18,"")</f>
        <v/>
      </c>
      <c r="GK183" t="str" cm="1">
        <f t="array" ref="GK183">IF($F183="迎玉",MIN(($G183-GL:GL)^2+($H183-GM:GM)^2+($I183-GN:GN)^2)*GJ$8+MIN((($H$2-$H183)+GO:GO)^2+(($I$2-$I183)+GP:GP)^2)*GJ$10+1000*GJ$18,"")</f>
        <v/>
      </c>
      <c r="GR183" t="str" cm="1">
        <f t="array" ref="GR183">IF($F183="紙壁",MIN(($G183-GS:GS)^2+($H183-GT:GT)^2+($I183-GU:GU)^2)*GQ$8+MIN((($H$2-$H183)+GV:GV)^2+(($I$2-$I183)+GW:GW)^2)*GQ$10+1000*GQ$18,"")</f>
        <v/>
      </c>
      <c r="GY183" t="str" cm="1">
        <f t="array" ref="GY183">IF($F183="聖玉",MIN(($G183-GZ:GZ)^2+($H183-HA:HA)^2+($I183-HB:HB)^2)*GX$8+MIN((($H$2-$H183)+HC:HC)^2+(($I$2-$I183)+HD:HD)^2)*GX$10+1000*GX$18,"")</f>
        <v/>
      </c>
      <c r="HF183" t="str" cm="1">
        <f t="array" ref="HF183">IF($F183="ターボ",MIN(($G183-HG:HG)^2+($H183-HH:HH)^2+($I183-HI:HI)^2)*HE$8+MIN((($H$2-$H183)+HJ:HJ)^2+(($I$2-$I183)+HK:HK)^2)*HE$10+10000,"")</f>
        <v/>
      </c>
      <c r="HM183" t="str" cm="1">
        <f t="array" ref="HM183">IF($F183="采玉",MIN(($G183-HN:HN)^2+($H183-HO:HO)^2+($I183-HP:HP)^2)*HL$8+MIN((($H$2-$H183)+HQ:HQ)^2+(($I$2-$I183)+HR:HR)^2)*HL$10+1000*HL$18,"")</f>
        <v/>
      </c>
      <c r="HT183" t="str" cm="1">
        <f t="array" ref="HT183">IF($F183="繕玉",MIN(($G183-HU:HU)^2+($H183-HV:HV)^2+($I183-HW:HW)^2)*HS$8+MIN((($H$2-$H183)+HX:HX)^2+(($I$2-$I183)+HY:HY)^2)*HS$10+1000*HS$18,"")</f>
        <v/>
      </c>
      <c r="IA183" t="str" cm="1">
        <f t="array" ref="IA183">IF($F183="贄玉",MIN(($G183-IB:IB)^2+($H183-IC:IC)^2+($I183-ID:ID)^2)*HZ$8+MIN((($H$2-$H183)+IE:IE)^2+(($I$2-$I183)+IF:IF)^2)*HZ$10+1000*HZ$18,"")</f>
        <v/>
      </c>
      <c r="IH183" t="str" cm="1">
        <f t="array" ref="IH183">IF($F183="弾玉",MIN(($G183-II:II)^2+($H183-IJ:IJ)^2+($I183-IK:IK)^2)*IG$8+MIN((($H$2-$H183)+IL:IL)^2+(($I$2-$I183)+IM:IM)^2)*IG$10+1000*IG$18,"")</f>
        <v/>
      </c>
      <c r="IO183" t="str" cm="1">
        <f t="array" ref="IO183">IF($F183="石壁",MIN(($G183-IP:IP)^2+($H183-IQ:IQ)^2+($I183-IR:IR)^2)*IN$8+MIN((($H$2-$H183)+IS:IS)^2+(($I$2-$I183)+IT:IT)^2)*IN$10+1000*IN$18,"")</f>
        <v/>
      </c>
    </row>
    <row r="184" spans="6:249" x14ac:dyDescent="0.55000000000000004">
      <c r="F184" s="1" t="b" cm="1">
        <f t="array" ref="F184">INDEX(N:N,ROW()*6-11)</f>
        <v>0</v>
      </c>
      <c r="G184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84" s="1">
        <f>ROUND((RIGHT((SUM(INDEX($N:$N,ROW()*6-10):INDEX($N:$N,ROW()*6-6))-16020),6)-RIGHT((SUM(INDEX($N:$N,ROW()*6-10):INDEX($N:$N,ROW()*6-6))-16020),3))/1000,3)</f>
        <v>-16.04</v>
      </c>
      <c r="I184" s="1">
        <f>ROUND((RIGHT((SUM(INDEX($N:$N,ROW()*6-10):INDEX($N:$N,ROW()*6-6))-16020),3)),3)</f>
        <v>20</v>
      </c>
      <c r="K184">
        <v>184</v>
      </c>
      <c r="L184">
        <f t="shared" si="5"/>
        <v>2</v>
      </c>
      <c r="M184" t="str">
        <f t="shared" si="4"/>
        <v>v</v>
      </c>
      <c r="N184">
        <f>IF(EXACT(M184,$A$1)=TRUE,0,IF(EXACT(M184,$A$2)=TRUE,1,IF(EXACT(M184,$A$3)=TRUE,2,IF(EXACT(M184,$A$4)=TRUE,3,IF(EXACT(M184,$A$5)=TRUE,4,IF(EXACT(M184,$A$6)=TRUE,5,IF(EXACT(M184,$A$7)=TRUE,6,IF(EXACT(M184,$A$8)=TRUE,7,IF(EXACT(M184,$A$9)=TRUE,8,IF(EXACT(M184,$A$10)=TRUE,9,IF(EXACT(M184,$A$11)=TRUE,10,IF(EXACT(M184,$A$12)=TRUE,11,IF(EXACT(M184,$A$13)=TRUE,12,IF(EXACT(M184,$A$14)=TRUE,13,IF(EXACT(M184,$A$15)=TRUE,14,IF(EXACT(M184,$A$16)=TRUE,15,IF(EXACT(M184,$A$17)=TRUE,16,IF(EXACT(M184,$A$18)=TRUE,17,IF(EXACT(M184,$A$19)=TRUE,18,IF(EXACT(M184,$A$20)=TRUE,19,IF(EXACT(M184,$A$21)=TRUE,20,IF(EXACT(M184,$A$22)=TRUE,21,IF(EXACT(M184,$A$23)=TRUE,22,IF(EXACT(M184,$A$24)=TRUE,23,IF(EXACT(M184,$A$25)=TRUE,24,IF(EXACT(M184,$A$26)=TRUE,25,IF(EXACT(M184,$A$27)=TRUE,26,IF(EXACT(M184,$A$28)=TRUE,27,IF(EXACT(M184,$A$29)=TRUE,28,IF(EXACT(M184,$A$30)=TRUE,29,IF(EXACT(M184,$A$31)=TRUE,30,IF(EXACT(M184,$A$32)=TRUE,31,IF(EXACT(M184,$A$33)=TRUE,32,IF(EXACT(M184,$A$34)=TRUE,33,IF(EXACT(M184,$A$35)=TRUE,34,IF(EXACT(M184,$A$36)=TRUE,35,IF(EXACT(M184,$A$37)=TRUE,36,IF(EXACT(M184,$A$38)=TRUE,37,IF(EXACT(M184,$A$39)=TRUE,38,IF(EXACT(M184,$A$40)=TRUE,39,IF(EXACT(M184,$A$41)=TRUE,40,IF(EXACT(M184,$A$42)=TRUE,41,IF(EXACT(M184,$A$43)=TRUE,42,IF(EXACT(M184,$A$44)=TRUE,43,IF(EXACT(M184,$A$45)=TRUE,44,IF(EXACT(M184,$A$46)=TRUE,45,IF(EXACT(M184,$A$47)=TRUE,46,IF(EXACT(M184,$A$48)=TRUE,47,IF(EXACT(M184,$A$49)=TRUE,48,IF(EXACT(M184,$A$50)=TRUE,49,IF(EXACT(M184,$A$51)=TRUE,50,IF(EXACT(M184,$A$52)=TRUE,51,IF(EXACT(M184,$A$53)=TRUE,52,IF(EXACT(M184,$A$54)=TRUE,53,IF(EXACT(M184,$A$55)=TRUE,54,IF(EXACT(M184,$A$56)=TRUE,55,IF(EXACT(M184,$A$57)=TRUE,56,IF(EXACT(M184,$A$58)=TRUE,57,IF(EXACT(M184,$A$59)=TRUE,58,IF(EXACT(M184,$A$60)=TRUE,59,IF(EXACT(M184,$A$61)=TRUE,60,IF(EXACT(M184,$A$62)=TRUE,61))))))))))))))))))))))))))))))))))))))))))))))))))))))))))))))*61^$L184</f>
        <v>115351</v>
      </c>
      <c r="Y184" t="str" cm="1">
        <f t="array" ref="Y184">IF($F184="砲玉",MIN(($G184-Z:Z)^2+($H184-AA:AA)^2+($I184-AB:AB)^2)*X$8+MIN((($H$2-$H184)+AC:AC)^2+(($I$2-$I184)+AD:AD)^2)*X$10+1000*X$18,"")</f>
        <v/>
      </c>
      <c r="AF184" t="str" cm="1">
        <f t="array" ref="AF184">IF($F184="薙玉",MIN(($G184-AG:AG)^2+($H184-AH:AH)^2+($I184-AI:AI)^2)*AE$8+MIN((($H$2-$H184)+AJ:AJ)^2+(($I$2-$I184)+AK:AK)^2)*AE$10+1000*AE$18,"")</f>
        <v/>
      </c>
      <c r="AM184" t="str" cm="1">
        <f t="array" ref="AM184">IF($F184="壁玉",MIN(($G184-AN:AN)^2+($H184-AO:AO)^2+($I184-AP:AP)^2)*AL$8+MIN((($H$2-$H184)+AQ:AQ)^2+(($I$2-$I184)+AR:AR)^2)*AL$10+1000*AL$18,"")</f>
        <v/>
      </c>
      <c r="AT184" t="str" cm="1">
        <f t="array" ref="AT184">IF($F184="弩玉",MIN(($G184-AU:AU)^2+($H184-AV:AV)^2+($I184-AW:AW)^2)*AS$8+MIN((($H$2-$H184)+AX:AX)^2+(($I$2-$I184)+AY:AY)^2)*AS$10+1000*AS$18,"")</f>
        <v/>
      </c>
      <c r="BA184" t="str" cm="1">
        <f t="array" ref="BA184">IF($F184="ジェット",MIN(($G184-BB:BB)^2+($H184-BC:BC)^2+($I184-BD:BD)^2)*AZ$8+MIN((($H$2-$H184)+BE:BE)^2+(($I$2-$I184)+BF:BF)^2)*AZ$10+1000*AZ$18,"")</f>
        <v/>
      </c>
      <c r="BH184" t="str" cm="1">
        <f t="array" ref="BH184">IF($F184="導玉",MIN(($G184-BI:BI)^2+($H184-BJ:BJ)^2+($I184-BK:BK)^2)*BG$8+MIN((($H$2-$H184)+BL:BL)^2+(($I$2-$I184)+BM:BM)^2)*BG$10+1000*BG$18,"")</f>
        <v/>
      </c>
      <c r="BO184" t="str" cm="1">
        <f t="array" ref="BO184">IF($F184="木壁",MIN(($G184-BP:BP)^2+($H184-BQ:BQ)^2+($I184-BR:BR)^2)*BN$8+MIN((($H$2-$H184)+BS:BS)^2+(($I$2-$I184)+BT:BT)^2)*BN$10+1000*BN$18,"")</f>
        <v/>
      </c>
      <c r="BV184" t="str" cm="1">
        <f t="array" ref="BV184">IF($F184="遠壁",MIN(($G184-BW:BW)^2+($H184-BX:BX)^2+($I184-BY:BY)^2)*BU$8+MIN((($H$2-$H184)+BZ:BZ)^2+(($I$2-$I184)+CA:CA)^2)*BU$10+1000*BU$18,"")</f>
        <v/>
      </c>
      <c r="CC184" t="str" cm="1">
        <f t="array" ref="CC184">IF($F184="魔玉",MIN(($G184-CD:CD)^2+($H184-CE:CE)^2+($I184-CF:CF)^2)*CB$8+MIN((($H$2-$H184)+CG:CG)^2+(($I$2-$I184)+CH:CH)^2)*CB$10+1000*CB$18,"")</f>
        <v/>
      </c>
      <c r="CJ184" t="str" cm="1">
        <f t="array" ref="CJ184">IF($F184="核玉",MIN(($G184-CK:CK)^2+($H184-CL:CL)^2+($I184-CM:CM)^2)*CI$8+MIN((($H$2-$H184)+CN:CN)^2+(($I$2-$I184)+CO:CO)^2)*CI$10+1000*CI$18,"")</f>
        <v/>
      </c>
      <c r="CQ184" t="str" cm="1">
        <f t="array" ref="CQ184">IF($F184="癒玉",MIN(($G184-CR:CR)^2+($H184-CS:CS)^2+($I184-CT:CT)^2)*CP$8+MIN((($H$2-$H184)+CU:CU)^2+(($I$2-$I184)+CV:CV)^2)*CP$10+1000*CP$18,"")</f>
        <v/>
      </c>
      <c r="CX184" t="str" cm="1">
        <f t="array" ref="CX184">IF($F184="盾玉",MIN(($G184-CY:CY)^2+($H184-CZ:CZ)^2+($I184-DA:DA)^2)*CW$8+MIN((($H$2-$H184)+DB:DB)^2+(($I$2-$I184)+DC:DC)^2)*CW$10+1000*CW$18,"")</f>
        <v/>
      </c>
      <c r="DE184" t="str" cm="1">
        <f t="array" ref="DE184">IF($F184="射玉",MIN(($G184-DF:DF)^2+($H184-DG:DG)^2+($I184-DH:DH)^2)*DD$8+MIN((($H$2-$H184)+DI:DI)^2+(($I$2-$I184)+DJ:DJ)^2)*DD$10+1000*DD$18,"")</f>
        <v/>
      </c>
      <c r="DL184" t="str" cm="1">
        <f t="array" ref="DL184">IF($F184="近壁",MIN(($G184-DM:DM)^2+($H184-DN:DN)^2+($I184-DO:DO)^2)*DK$8+MIN((($H$2-$H184)+DP:DP)^2+(($I$2-$I184)+DQ:DQ)^2)*DK$10+1000*DK$18,"")</f>
        <v/>
      </c>
      <c r="DS184" t="str" cm="1">
        <f t="array" ref="DS184">IF($F184="忍玉",MIN(($G184-DT:DT)^2+($H184-DU:DU)^2+($I184-DV:DV)^2)*DR$8+MIN((($H$2-$H184)+DW:DW)^2+(($I$2-$I184)+DX:DX)^2)*DR$10+1000*DR$18,"")</f>
        <v/>
      </c>
      <c r="DZ184" t="str" cm="1">
        <f t="array" ref="DZ184">IF($F184="界玉",MIN(($G184-EA:EA)^2+($H184-EB:EB)^2+($I184-EC:EC)^2)*DY$8+MIN((($H$2-$H184)+ED:ED)^2+(($I$2-$I184)+EE:EE)^2)*DY$10+1000*DY$18,"")</f>
        <v/>
      </c>
      <c r="EG184" t="str" cm="1">
        <f t="array" ref="EG184">IF($F184="戦玉",MIN(($G184-EH:EH)^2+($H184-EI:EI)^2+($I184-EJ:EJ)^2)*EF$8+MIN((($H$2-$H184)+EK:EK)^2+(($I$2-$I184)+EL:EL)^2)*EF$10+1000*EF$18,"")</f>
        <v/>
      </c>
      <c r="EN184" t="str" cm="1">
        <f t="array" ref="EN184">IF($F184="弓玉",MIN(($G184-EO:EO)^2+($H184-EP:EP)^2+($I184-EQ:EQ)^2)*EM$8+MIN((($H$2-$H184)+ER:ER)^2+(($I$2-$I184)+ES:ES)^2)*EM$10+1000*EM$18,"")</f>
        <v/>
      </c>
      <c r="EU184" t="str" cm="1">
        <f t="array" ref="EU184">IF($F184="散玉",MIN(($G184-EV:EV)^2+($H184-EW:EW)^2+($I184-EX:EX)^2)*ET$8+MIN((($H$2-$H184)+EY:EY)^2+(($I$2-$I184)+EZ:EZ)^2)*ET$10+1000*ET$18,"")</f>
        <v/>
      </c>
      <c r="FB184" t="str" cm="1">
        <f t="array" ref="FB184">IF($F184="的玉",MIN(($G184-FC:FC)^2+($H184-FD:FD)^2+($I184-FE:FE)^2)*FA$8+MIN((($H$2-$H184)+FF:FF)^2+(($I$2-$I184)+FG:FG)^2)*FA$10+1000*FA$18,"")</f>
        <v/>
      </c>
      <c r="FI184" t="str" cm="1">
        <f t="array" ref="FI184">IF($F184="撃玉",MIN(($G184-FJ:FJ)^2+($H184-FK:FK)^2+($I184-FL:FL)^2)*FH$8+MIN((($H$2-$H184)+FM:FM)^2+(($I$2-$I184)+FN:FN)^2)*FH$10+1000*FH$18,"")</f>
        <v/>
      </c>
      <c r="FP184" t="str" cm="1">
        <f t="array" ref="FP184">IF($F184="槍玉",MIN(($G184-FQ:FQ)^2+($H184-FR:FR)^2+($I184-FS:FS)^2)*FO$8+MIN((($H$2-$H184)+FT:FT)^2+(($I$2-$I184)+FU:FU)^2)*FO$10+1000*FO$18,"")</f>
        <v/>
      </c>
      <c r="FW184" t="str" cm="1">
        <f t="array" ref="FW184">IF($F184="査玉",MIN(($G184-FX:FX)^2+($H184-FY:FY)^2+($I184-FZ:FZ)^2)*FV$8+MIN((($H$2-$H184)+GA:GA)^2+(($I$2-$I184)+GB:GB)^2)*FV$10+1000*FV$18,"")</f>
        <v/>
      </c>
      <c r="GD184" t="str" cm="1">
        <f t="array" ref="GD184">IF($F184="タゲ壁",MIN(($G184-GE:GE)^2+($H184-GF:GF)^2+($I184-GG:GG)^2)*GC$8+MIN((($H$2-$H184)+GH:GH)^2+(($I$2-$I184)+GI:GI)^2)*GC$10+1000*GC$18,"")</f>
        <v/>
      </c>
      <c r="GK184" t="str" cm="1">
        <f t="array" ref="GK184">IF($F184="迎玉",MIN(($G184-GL:GL)^2+($H184-GM:GM)^2+($I184-GN:GN)^2)*GJ$8+MIN((($H$2-$H184)+GO:GO)^2+(($I$2-$I184)+GP:GP)^2)*GJ$10+1000*GJ$18,"")</f>
        <v/>
      </c>
      <c r="GR184" t="str" cm="1">
        <f t="array" ref="GR184">IF($F184="紙壁",MIN(($G184-GS:GS)^2+($H184-GT:GT)^2+($I184-GU:GU)^2)*GQ$8+MIN((($H$2-$H184)+GV:GV)^2+(($I$2-$I184)+GW:GW)^2)*GQ$10+1000*GQ$18,"")</f>
        <v/>
      </c>
      <c r="GY184" t="str" cm="1">
        <f t="array" ref="GY184">IF($F184="聖玉",MIN(($G184-GZ:GZ)^2+($H184-HA:HA)^2+($I184-HB:HB)^2)*GX$8+MIN((($H$2-$H184)+HC:HC)^2+(($I$2-$I184)+HD:HD)^2)*GX$10+1000*GX$18,"")</f>
        <v/>
      </c>
      <c r="HF184" t="str" cm="1">
        <f t="array" ref="HF184">IF($F184="ターボ",MIN(($G184-HG:HG)^2+($H184-HH:HH)^2+($I184-HI:HI)^2)*HE$8+MIN((($H$2-$H184)+HJ:HJ)^2+(($I$2-$I184)+HK:HK)^2)*HE$10+10000,"")</f>
        <v/>
      </c>
      <c r="HM184" t="str" cm="1">
        <f t="array" ref="HM184">IF($F184="采玉",MIN(($G184-HN:HN)^2+($H184-HO:HO)^2+($I184-HP:HP)^2)*HL$8+MIN((($H$2-$H184)+HQ:HQ)^2+(($I$2-$I184)+HR:HR)^2)*HL$10+1000*HL$18,"")</f>
        <v/>
      </c>
      <c r="HT184" t="str" cm="1">
        <f t="array" ref="HT184">IF($F184="繕玉",MIN(($G184-HU:HU)^2+($H184-HV:HV)^2+($I184-HW:HW)^2)*HS$8+MIN((($H$2-$H184)+HX:HX)^2+(($I$2-$I184)+HY:HY)^2)*HS$10+1000*HS$18,"")</f>
        <v/>
      </c>
      <c r="IA184" t="str" cm="1">
        <f t="array" ref="IA184">IF($F184="贄玉",MIN(($G184-IB:IB)^2+($H184-IC:IC)^2+($I184-ID:ID)^2)*HZ$8+MIN((($H$2-$H184)+IE:IE)^2+(($I$2-$I184)+IF:IF)^2)*HZ$10+1000*HZ$18,"")</f>
        <v/>
      </c>
      <c r="IH184" t="str" cm="1">
        <f t="array" ref="IH184">IF($F184="弾玉",MIN(($G184-II:II)^2+($H184-IJ:IJ)^2+($I184-IK:IK)^2)*IG$8+MIN((($H$2-$H184)+IL:IL)^2+(($I$2-$I184)+IM:IM)^2)*IG$10+1000*IG$18,"")</f>
        <v/>
      </c>
      <c r="IO184" t="str" cm="1">
        <f t="array" ref="IO184">IF($F184="石壁",MIN(($G184-IP:IP)^2+($H184-IQ:IQ)^2+($I184-IR:IR)^2)*IN$8+MIN((($H$2-$H184)+IS:IS)^2+(($I$2-$I184)+IT:IT)^2)*IN$10+1000*IN$18,"")</f>
        <v/>
      </c>
    </row>
    <row r="185" spans="6:249" x14ac:dyDescent="0.55000000000000004">
      <c r="F185" s="1" t="b" cm="1">
        <f t="array" ref="F185">INDEX(N:N,ROW()*6-11)</f>
        <v>0</v>
      </c>
      <c r="G185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85" s="1">
        <f>ROUND((RIGHT((SUM(INDEX($N:$N,ROW()*6-10):INDEX($N:$N,ROW()*6-6))-16020),6)-RIGHT((SUM(INDEX($N:$N,ROW()*6-10):INDEX($N:$N,ROW()*6-6))-16020),3))/1000,3)</f>
        <v>-16.04</v>
      </c>
      <c r="I185" s="1">
        <f>ROUND((RIGHT((SUM(INDEX($N:$N,ROW()*6-10):INDEX($N:$N,ROW()*6-6))-16020),3)),3)</f>
        <v>20</v>
      </c>
      <c r="K185">
        <v>185</v>
      </c>
      <c r="L185">
        <f t="shared" si="5"/>
        <v>1</v>
      </c>
      <c r="M185" t="str">
        <f t="shared" si="4"/>
        <v>F</v>
      </c>
      <c r="N185">
        <f>IF(EXACT(M185,$A$1)=TRUE,0,IF(EXACT(M185,$A$2)=TRUE,1,IF(EXACT(M185,$A$3)=TRUE,2,IF(EXACT(M185,$A$4)=TRUE,3,IF(EXACT(M185,$A$5)=TRUE,4,IF(EXACT(M185,$A$6)=TRUE,5,IF(EXACT(M185,$A$7)=TRUE,6,IF(EXACT(M185,$A$8)=TRUE,7,IF(EXACT(M185,$A$9)=TRUE,8,IF(EXACT(M185,$A$10)=TRUE,9,IF(EXACT(M185,$A$11)=TRUE,10,IF(EXACT(M185,$A$12)=TRUE,11,IF(EXACT(M185,$A$13)=TRUE,12,IF(EXACT(M185,$A$14)=TRUE,13,IF(EXACT(M185,$A$15)=TRUE,14,IF(EXACT(M185,$A$16)=TRUE,15,IF(EXACT(M185,$A$17)=TRUE,16,IF(EXACT(M185,$A$18)=TRUE,17,IF(EXACT(M185,$A$19)=TRUE,18,IF(EXACT(M185,$A$20)=TRUE,19,IF(EXACT(M185,$A$21)=TRUE,20,IF(EXACT(M185,$A$22)=TRUE,21,IF(EXACT(M185,$A$23)=TRUE,22,IF(EXACT(M185,$A$24)=TRUE,23,IF(EXACT(M185,$A$25)=TRUE,24,IF(EXACT(M185,$A$26)=TRUE,25,IF(EXACT(M185,$A$27)=TRUE,26,IF(EXACT(M185,$A$28)=TRUE,27,IF(EXACT(M185,$A$29)=TRUE,28,IF(EXACT(M185,$A$30)=TRUE,29,IF(EXACT(M185,$A$31)=TRUE,30,IF(EXACT(M185,$A$32)=TRUE,31,IF(EXACT(M185,$A$33)=TRUE,32,IF(EXACT(M185,$A$34)=TRUE,33,IF(EXACT(M185,$A$35)=TRUE,34,IF(EXACT(M185,$A$36)=TRUE,35,IF(EXACT(M185,$A$37)=TRUE,36,IF(EXACT(M185,$A$38)=TRUE,37,IF(EXACT(M185,$A$39)=TRUE,38,IF(EXACT(M185,$A$40)=TRUE,39,IF(EXACT(M185,$A$41)=TRUE,40,IF(EXACT(M185,$A$42)=TRUE,41,IF(EXACT(M185,$A$43)=TRUE,42,IF(EXACT(M185,$A$44)=TRUE,43,IF(EXACT(M185,$A$45)=TRUE,44,IF(EXACT(M185,$A$46)=TRUE,45,IF(EXACT(M185,$A$47)=TRUE,46,IF(EXACT(M185,$A$48)=TRUE,47,IF(EXACT(M185,$A$49)=TRUE,48,IF(EXACT(M185,$A$50)=TRUE,49,IF(EXACT(M185,$A$51)=TRUE,50,IF(EXACT(M185,$A$52)=TRUE,51,IF(EXACT(M185,$A$53)=TRUE,52,IF(EXACT(M185,$A$54)=TRUE,53,IF(EXACT(M185,$A$55)=TRUE,54,IF(EXACT(M185,$A$56)=TRUE,55,IF(EXACT(M185,$A$57)=TRUE,56,IF(EXACT(M185,$A$58)=TRUE,57,IF(EXACT(M185,$A$59)=TRUE,58,IF(EXACT(M185,$A$60)=TRUE,59,IF(EXACT(M185,$A$61)=TRUE,60,IF(EXACT(M185,$A$62)=TRUE,61))))))))))))))))))))))))))))))))))))))))))))))))))))))))))))))*61^$L185</f>
        <v>2501</v>
      </c>
      <c r="Y185" t="str" cm="1">
        <f t="array" ref="Y185">IF($F185="砲玉",MIN(($G185-Z:Z)^2+($H185-AA:AA)^2+($I185-AB:AB)^2)*X$8+MIN((($H$2-$H185)+AC:AC)^2+(($I$2-$I185)+AD:AD)^2)*X$10+1000*X$18,"")</f>
        <v/>
      </c>
      <c r="AF185" t="str" cm="1">
        <f t="array" ref="AF185">IF($F185="薙玉",MIN(($G185-AG:AG)^2+($H185-AH:AH)^2+($I185-AI:AI)^2)*AE$8+MIN((($H$2-$H185)+AJ:AJ)^2+(($I$2-$I185)+AK:AK)^2)*AE$10+1000*AE$18,"")</f>
        <v/>
      </c>
      <c r="AM185" t="str" cm="1">
        <f t="array" ref="AM185">IF($F185="壁玉",MIN(($G185-AN:AN)^2+($H185-AO:AO)^2+($I185-AP:AP)^2)*AL$8+MIN((($H$2-$H185)+AQ:AQ)^2+(($I$2-$I185)+AR:AR)^2)*AL$10+1000*AL$18,"")</f>
        <v/>
      </c>
      <c r="AT185" t="str" cm="1">
        <f t="array" ref="AT185">IF($F185="弩玉",MIN(($G185-AU:AU)^2+($H185-AV:AV)^2+($I185-AW:AW)^2)*AS$8+MIN((($H$2-$H185)+AX:AX)^2+(($I$2-$I185)+AY:AY)^2)*AS$10+1000*AS$18,"")</f>
        <v/>
      </c>
      <c r="BA185" t="str" cm="1">
        <f t="array" ref="BA185">IF($F185="ジェット",MIN(($G185-BB:BB)^2+($H185-BC:BC)^2+($I185-BD:BD)^2)*AZ$8+MIN((($H$2-$H185)+BE:BE)^2+(($I$2-$I185)+BF:BF)^2)*AZ$10+1000*AZ$18,"")</f>
        <v/>
      </c>
      <c r="BH185" t="str" cm="1">
        <f t="array" ref="BH185">IF($F185="導玉",MIN(($G185-BI:BI)^2+($H185-BJ:BJ)^2+($I185-BK:BK)^2)*BG$8+MIN((($H$2-$H185)+BL:BL)^2+(($I$2-$I185)+BM:BM)^2)*BG$10+1000*BG$18,"")</f>
        <v/>
      </c>
      <c r="BO185" t="str" cm="1">
        <f t="array" ref="BO185">IF($F185="木壁",MIN(($G185-BP:BP)^2+($H185-BQ:BQ)^2+($I185-BR:BR)^2)*BN$8+MIN((($H$2-$H185)+BS:BS)^2+(($I$2-$I185)+BT:BT)^2)*BN$10+1000*BN$18,"")</f>
        <v/>
      </c>
      <c r="BV185" t="str" cm="1">
        <f t="array" ref="BV185">IF($F185="遠壁",MIN(($G185-BW:BW)^2+($H185-BX:BX)^2+($I185-BY:BY)^2)*BU$8+MIN((($H$2-$H185)+BZ:BZ)^2+(($I$2-$I185)+CA:CA)^2)*BU$10+1000*BU$18,"")</f>
        <v/>
      </c>
      <c r="CC185" t="str" cm="1">
        <f t="array" ref="CC185">IF($F185="魔玉",MIN(($G185-CD:CD)^2+($H185-CE:CE)^2+($I185-CF:CF)^2)*CB$8+MIN((($H$2-$H185)+CG:CG)^2+(($I$2-$I185)+CH:CH)^2)*CB$10+1000*CB$18,"")</f>
        <v/>
      </c>
      <c r="CJ185" t="str" cm="1">
        <f t="array" ref="CJ185">IF($F185="核玉",MIN(($G185-CK:CK)^2+($H185-CL:CL)^2+($I185-CM:CM)^2)*CI$8+MIN((($H$2-$H185)+CN:CN)^2+(($I$2-$I185)+CO:CO)^2)*CI$10+1000*CI$18,"")</f>
        <v/>
      </c>
      <c r="CQ185" t="str" cm="1">
        <f t="array" ref="CQ185">IF($F185="癒玉",MIN(($G185-CR:CR)^2+($H185-CS:CS)^2+($I185-CT:CT)^2)*CP$8+MIN((($H$2-$H185)+CU:CU)^2+(($I$2-$I185)+CV:CV)^2)*CP$10+1000*CP$18,"")</f>
        <v/>
      </c>
      <c r="CX185" t="str" cm="1">
        <f t="array" ref="CX185">IF($F185="盾玉",MIN(($G185-CY:CY)^2+($H185-CZ:CZ)^2+($I185-DA:DA)^2)*CW$8+MIN((($H$2-$H185)+DB:DB)^2+(($I$2-$I185)+DC:DC)^2)*CW$10+1000*CW$18,"")</f>
        <v/>
      </c>
      <c r="DE185" t="str" cm="1">
        <f t="array" ref="DE185">IF($F185="射玉",MIN(($G185-DF:DF)^2+($H185-DG:DG)^2+($I185-DH:DH)^2)*DD$8+MIN((($H$2-$H185)+DI:DI)^2+(($I$2-$I185)+DJ:DJ)^2)*DD$10+1000*DD$18,"")</f>
        <v/>
      </c>
      <c r="DL185" t="str" cm="1">
        <f t="array" ref="DL185">IF($F185="近壁",MIN(($G185-DM:DM)^2+($H185-DN:DN)^2+($I185-DO:DO)^2)*DK$8+MIN((($H$2-$H185)+DP:DP)^2+(($I$2-$I185)+DQ:DQ)^2)*DK$10+1000*DK$18,"")</f>
        <v/>
      </c>
      <c r="DS185" t="str" cm="1">
        <f t="array" ref="DS185">IF($F185="忍玉",MIN(($G185-DT:DT)^2+($H185-DU:DU)^2+($I185-DV:DV)^2)*DR$8+MIN((($H$2-$H185)+DW:DW)^2+(($I$2-$I185)+DX:DX)^2)*DR$10+1000*DR$18,"")</f>
        <v/>
      </c>
      <c r="DZ185" t="str" cm="1">
        <f t="array" ref="DZ185">IF($F185="界玉",MIN(($G185-EA:EA)^2+($H185-EB:EB)^2+($I185-EC:EC)^2)*DY$8+MIN((($H$2-$H185)+ED:ED)^2+(($I$2-$I185)+EE:EE)^2)*DY$10+1000*DY$18,"")</f>
        <v/>
      </c>
      <c r="EG185" t="str" cm="1">
        <f t="array" ref="EG185">IF($F185="戦玉",MIN(($G185-EH:EH)^2+($H185-EI:EI)^2+($I185-EJ:EJ)^2)*EF$8+MIN((($H$2-$H185)+EK:EK)^2+(($I$2-$I185)+EL:EL)^2)*EF$10+1000*EF$18,"")</f>
        <v/>
      </c>
      <c r="EN185" t="str" cm="1">
        <f t="array" ref="EN185">IF($F185="弓玉",MIN(($G185-EO:EO)^2+($H185-EP:EP)^2+($I185-EQ:EQ)^2)*EM$8+MIN((($H$2-$H185)+ER:ER)^2+(($I$2-$I185)+ES:ES)^2)*EM$10+1000*EM$18,"")</f>
        <v/>
      </c>
      <c r="EU185" t="str" cm="1">
        <f t="array" ref="EU185">IF($F185="散玉",MIN(($G185-EV:EV)^2+($H185-EW:EW)^2+($I185-EX:EX)^2)*ET$8+MIN((($H$2-$H185)+EY:EY)^2+(($I$2-$I185)+EZ:EZ)^2)*ET$10+1000*ET$18,"")</f>
        <v/>
      </c>
      <c r="FB185" t="str" cm="1">
        <f t="array" ref="FB185">IF($F185="的玉",MIN(($G185-FC:FC)^2+($H185-FD:FD)^2+($I185-FE:FE)^2)*FA$8+MIN((($H$2-$H185)+FF:FF)^2+(($I$2-$I185)+FG:FG)^2)*FA$10+1000*FA$18,"")</f>
        <v/>
      </c>
      <c r="FI185" t="str" cm="1">
        <f t="array" ref="FI185">IF($F185="撃玉",MIN(($G185-FJ:FJ)^2+($H185-FK:FK)^2+($I185-FL:FL)^2)*FH$8+MIN((($H$2-$H185)+FM:FM)^2+(($I$2-$I185)+FN:FN)^2)*FH$10+1000*FH$18,"")</f>
        <v/>
      </c>
      <c r="FP185" t="str" cm="1">
        <f t="array" ref="FP185">IF($F185="槍玉",MIN(($G185-FQ:FQ)^2+($H185-FR:FR)^2+($I185-FS:FS)^2)*FO$8+MIN((($H$2-$H185)+FT:FT)^2+(($I$2-$I185)+FU:FU)^2)*FO$10+1000*FO$18,"")</f>
        <v/>
      </c>
      <c r="FW185" t="str" cm="1">
        <f t="array" ref="FW185">IF($F185="査玉",MIN(($G185-FX:FX)^2+($H185-FY:FY)^2+($I185-FZ:FZ)^2)*FV$8+MIN((($H$2-$H185)+GA:GA)^2+(($I$2-$I185)+GB:GB)^2)*FV$10+1000*FV$18,"")</f>
        <v/>
      </c>
      <c r="GD185" t="str" cm="1">
        <f t="array" ref="GD185">IF($F185="タゲ壁",MIN(($G185-GE:GE)^2+($H185-GF:GF)^2+($I185-GG:GG)^2)*GC$8+MIN((($H$2-$H185)+GH:GH)^2+(($I$2-$I185)+GI:GI)^2)*GC$10+1000*GC$18,"")</f>
        <v/>
      </c>
      <c r="GK185" t="str" cm="1">
        <f t="array" ref="GK185">IF($F185="迎玉",MIN(($G185-GL:GL)^2+($H185-GM:GM)^2+($I185-GN:GN)^2)*GJ$8+MIN((($H$2-$H185)+GO:GO)^2+(($I$2-$I185)+GP:GP)^2)*GJ$10+1000*GJ$18,"")</f>
        <v/>
      </c>
      <c r="GR185" t="str" cm="1">
        <f t="array" ref="GR185">IF($F185="紙壁",MIN(($G185-GS:GS)^2+($H185-GT:GT)^2+($I185-GU:GU)^2)*GQ$8+MIN((($H$2-$H185)+GV:GV)^2+(($I$2-$I185)+GW:GW)^2)*GQ$10+1000*GQ$18,"")</f>
        <v/>
      </c>
      <c r="GY185" t="str" cm="1">
        <f t="array" ref="GY185">IF($F185="聖玉",MIN(($G185-GZ:GZ)^2+($H185-HA:HA)^2+($I185-HB:HB)^2)*GX$8+MIN((($H$2-$H185)+HC:HC)^2+(($I$2-$I185)+HD:HD)^2)*GX$10+1000*GX$18,"")</f>
        <v/>
      </c>
      <c r="HF185" t="str" cm="1">
        <f t="array" ref="HF185">IF($F185="ターボ",MIN(($G185-HG:HG)^2+($H185-HH:HH)^2+($I185-HI:HI)^2)*HE$8+MIN((($H$2-$H185)+HJ:HJ)^2+(($I$2-$I185)+HK:HK)^2)*HE$10+10000,"")</f>
        <v/>
      </c>
      <c r="HM185" t="str" cm="1">
        <f t="array" ref="HM185">IF($F185="采玉",MIN(($G185-HN:HN)^2+($H185-HO:HO)^2+($I185-HP:HP)^2)*HL$8+MIN((($H$2-$H185)+HQ:HQ)^2+(($I$2-$I185)+HR:HR)^2)*HL$10+1000*HL$18,"")</f>
        <v/>
      </c>
      <c r="HT185" t="str" cm="1">
        <f t="array" ref="HT185">IF($F185="繕玉",MIN(($G185-HU:HU)^2+($H185-HV:HV)^2+($I185-HW:HW)^2)*HS$8+MIN((($H$2-$H185)+HX:HX)^2+(($I$2-$I185)+HY:HY)^2)*HS$10+1000*HS$18,"")</f>
        <v/>
      </c>
      <c r="IA185" t="str" cm="1">
        <f t="array" ref="IA185">IF($F185="贄玉",MIN(($G185-IB:IB)^2+($H185-IC:IC)^2+($I185-ID:ID)^2)*HZ$8+MIN((($H$2-$H185)+IE:IE)^2+(($I$2-$I185)+IF:IF)^2)*HZ$10+1000*HZ$18,"")</f>
        <v/>
      </c>
      <c r="IH185" t="str" cm="1">
        <f t="array" ref="IH185">IF($F185="弾玉",MIN(($G185-II:II)^2+($H185-IJ:IJ)^2+($I185-IK:IK)^2)*IG$8+MIN((($H$2-$H185)+IL:IL)^2+(($I$2-$I185)+IM:IM)^2)*IG$10+1000*IG$18,"")</f>
        <v/>
      </c>
      <c r="IO185" t="str" cm="1">
        <f t="array" ref="IO185">IF($F185="石壁",MIN(($G185-IP:IP)^2+($H185-IQ:IQ)^2+($I185-IR:IR)^2)*IN$8+MIN((($H$2-$H185)+IS:IS)^2+(($I$2-$I185)+IT:IT)^2)*IN$10+1000*IN$18,"")</f>
        <v/>
      </c>
    </row>
    <row r="186" spans="6:249" x14ac:dyDescent="0.55000000000000004">
      <c r="F186" s="1" t="b" cm="1">
        <f t="array" ref="F186">INDEX(N:N,ROW()*6-11)</f>
        <v>0</v>
      </c>
      <c r="G186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86" s="1">
        <f>ROUND((RIGHT((SUM(INDEX($N:$N,ROW()*6-10):INDEX($N:$N,ROW()*6-6))-16020),6)-RIGHT((SUM(INDEX($N:$N,ROW()*6-10):INDEX($N:$N,ROW()*6-6))-16020),3))/1000,3)</f>
        <v>-16.04</v>
      </c>
      <c r="I186" s="1">
        <f>ROUND((RIGHT((SUM(INDEX($N:$N,ROW()*6-10):INDEX($N:$N,ROW()*6-6))-16020),3)),3)</f>
        <v>20</v>
      </c>
      <c r="K186">
        <v>186</v>
      </c>
      <c r="L186">
        <f t="shared" si="5"/>
        <v>0</v>
      </c>
      <c r="M186" t="str">
        <f t="shared" si="4"/>
        <v>x</v>
      </c>
      <c r="N186">
        <f>IF(EXACT(M186,$A$1)=TRUE,0,IF(EXACT(M186,$A$2)=TRUE,1,IF(EXACT(M186,$A$3)=TRUE,2,IF(EXACT(M186,$A$4)=TRUE,3,IF(EXACT(M186,$A$5)=TRUE,4,IF(EXACT(M186,$A$6)=TRUE,5,IF(EXACT(M186,$A$7)=TRUE,6,IF(EXACT(M186,$A$8)=TRUE,7,IF(EXACT(M186,$A$9)=TRUE,8,IF(EXACT(M186,$A$10)=TRUE,9,IF(EXACT(M186,$A$11)=TRUE,10,IF(EXACT(M186,$A$12)=TRUE,11,IF(EXACT(M186,$A$13)=TRUE,12,IF(EXACT(M186,$A$14)=TRUE,13,IF(EXACT(M186,$A$15)=TRUE,14,IF(EXACT(M186,$A$16)=TRUE,15,IF(EXACT(M186,$A$17)=TRUE,16,IF(EXACT(M186,$A$18)=TRUE,17,IF(EXACT(M186,$A$19)=TRUE,18,IF(EXACT(M186,$A$20)=TRUE,19,IF(EXACT(M186,$A$21)=TRUE,20,IF(EXACT(M186,$A$22)=TRUE,21,IF(EXACT(M186,$A$23)=TRUE,22,IF(EXACT(M186,$A$24)=TRUE,23,IF(EXACT(M186,$A$25)=TRUE,24,IF(EXACT(M186,$A$26)=TRUE,25,IF(EXACT(M186,$A$27)=TRUE,26,IF(EXACT(M186,$A$28)=TRUE,27,IF(EXACT(M186,$A$29)=TRUE,28,IF(EXACT(M186,$A$30)=TRUE,29,IF(EXACT(M186,$A$31)=TRUE,30,IF(EXACT(M186,$A$32)=TRUE,31,IF(EXACT(M186,$A$33)=TRUE,32,IF(EXACT(M186,$A$34)=TRUE,33,IF(EXACT(M186,$A$35)=TRUE,34,IF(EXACT(M186,$A$36)=TRUE,35,IF(EXACT(M186,$A$37)=TRUE,36,IF(EXACT(M186,$A$38)=TRUE,37,IF(EXACT(M186,$A$39)=TRUE,38,IF(EXACT(M186,$A$40)=TRUE,39,IF(EXACT(M186,$A$41)=TRUE,40,IF(EXACT(M186,$A$42)=TRUE,41,IF(EXACT(M186,$A$43)=TRUE,42,IF(EXACT(M186,$A$44)=TRUE,43,IF(EXACT(M186,$A$45)=TRUE,44,IF(EXACT(M186,$A$46)=TRUE,45,IF(EXACT(M186,$A$47)=TRUE,46,IF(EXACT(M186,$A$48)=TRUE,47,IF(EXACT(M186,$A$49)=TRUE,48,IF(EXACT(M186,$A$50)=TRUE,49,IF(EXACT(M186,$A$51)=TRUE,50,IF(EXACT(M186,$A$52)=TRUE,51,IF(EXACT(M186,$A$53)=TRUE,52,IF(EXACT(M186,$A$54)=TRUE,53,IF(EXACT(M186,$A$55)=TRUE,54,IF(EXACT(M186,$A$56)=TRUE,55,IF(EXACT(M186,$A$57)=TRUE,56,IF(EXACT(M186,$A$58)=TRUE,57,IF(EXACT(M186,$A$59)=TRUE,58,IF(EXACT(M186,$A$60)=TRUE,59,IF(EXACT(M186,$A$61)=TRUE,60,IF(EXACT(M186,$A$62)=TRUE,61))))))))))))))))))))))))))))))))))))))))))))))))))))))))))))))*61^$L186</f>
        <v>33</v>
      </c>
      <c r="Y186" t="str" cm="1">
        <f t="array" ref="Y186">IF($F186="砲玉",MIN(($G186-Z:Z)^2+($H186-AA:AA)^2+($I186-AB:AB)^2)*X$8+MIN((($H$2-$H186)+AC:AC)^2+(($I$2-$I186)+AD:AD)^2)*X$10+1000*X$18,"")</f>
        <v/>
      </c>
      <c r="AF186" t="str" cm="1">
        <f t="array" ref="AF186">IF($F186="薙玉",MIN(($G186-AG:AG)^2+($H186-AH:AH)^2+($I186-AI:AI)^2)*AE$8+MIN((($H$2-$H186)+AJ:AJ)^2+(($I$2-$I186)+AK:AK)^2)*AE$10+1000*AE$18,"")</f>
        <v/>
      </c>
      <c r="AM186" t="str" cm="1">
        <f t="array" ref="AM186">IF($F186="壁玉",MIN(($G186-AN:AN)^2+($H186-AO:AO)^2+($I186-AP:AP)^2)*AL$8+MIN((($H$2-$H186)+AQ:AQ)^2+(($I$2-$I186)+AR:AR)^2)*AL$10+1000*AL$18,"")</f>
        <v/>
      </c>
      <c r="AT186" t="str" cm="1">
        <f t="array" ref="AT186">IF($F186="弩玉",MIN(($G186-AU:AU)^2+($H186-AV:AV)^2+($I186-AW:AW)^2)*AS$8+MIN((($H$2-$H186)+AX:AX)^2+(($I$2-$I186)+AY:AY)^2)*AS$10+1000*AS$18,"")</f>
        <v/>
      </c>
      <c r="BA186" t="str" cm="1">
        <f t="array" ref="BA186">IF($F186="ジェット",MIN(($G186-BB:BB)^2+($H186-BC:BC)^2+($I186-BD:BD)^2)*AZ$8+MIN((($H$2-$H186)+BE:BE)^2+(($I$2-$I186)+BF:BF)^2)*AZ$10+1000*AZ$18,"")</f>
        <v/>
      </c>
      <c r="BH186" t="str" cm="1">
        <f t="array" ref="BH186">IF($F186="導玉",MIN(($G186-BI:BI)^2+($H186-BJ:BJ)^2+($I186-BK:BK)^2)*BG$8+MIN((($H$2-$H186)+BL:BL)^2+(($I$2-$I186)+BM:BM)^2)*BG$10+1000*BG$18,"")</f>
        <v/>
      </c>
      <c r="BO186" t="str" cm="1">
        <f t="array" ref="BO186">IF($F186="木壁",MIN(($G186-BP:BP)^2+($H186-BQ:BQ)^2+($I186-BR:BR)^2)*BN$8+MIN((($H$2-$H186)+BS:BS)^2+(($I$2-$I186)+BT:BT)^2)*BN$10+1000*BN$18,"")</f>
        <v/>
      </c>
      <c r="BV186" t="str" cm="1">
        <f t="array" ref="BV186">IF($F186="遠壁",MIN(($G186-BW:BW)^2+($H186-BX:BX)^2+($I186-BY:BY)^2)*BU$8+MIN((($H$2-$H186)+BZ:BZ)^2+(($I$2-$I186)+CA:CA)^2)*BU$10+1000*BU$18,"")</f>
        <v/>
      </c>
      <c r="CC186" t="str" cm="1">
        <f t="array" ref="CC186">IF($F186="魔玉",MIN(($G186-CD:CD)^2+($H186-CE:CE)^2+($I186-CF:CF)^2)*CB$8+MIN((($H$2-$H186)+CG:CG)^2+(($I$2-$I186)+CH:CH)^2)*CB$10+1000*CB$18,"")</f>
        <v/>
      </c>
      <c r="CJ186" t="str" cm="1">
        <f t="array" ref="CJ186">IF($F186="核玉",MIN(($G186-CK:CK)^2+($H186-CL:CL)^2+($I186-CM:CM)^2)*CI$8+MIN((($H$2-$H186)+CN:CN)^2+(($I$2-$I186)+CO:CO)^2)*CI$10+1000*CI$18,"")</f>
        <v/>
      </c>
      <c r="CQ186" t="str" cm="1">
        <f t="array" ref="CQ186">IF($F186="癒玉",MIN(($G186-CR:CR)^2+($H186-CS:CS)^2+($I186-CT:CT)^2)*CP$8+MIN((($H$2-$H186)+CU:CU)^2+(($I$2-$I186)+CV:CV)^2)*CP$10+1000*CP$18,"")</f>
        <v/>
      </c>
      <c r="CX186" t="str" cm="1">
        <f t="array" ref="CX186">IF($F186="盾玉",MIN(($G186-CY:CY)^2+($H186-CZ:CZ)^2+($I186-DA:DA)^2)*CW$8+MIN((($H$2-$H186)+DB:DB)^2+(($I$2-$I186)+DC:DC)^2)*CW$10+1000*CW$18,"")</f>
        <v/>
      </c>
      <c r="DE186" t="str" cm="1">
        <f t="array" ref="DE186">IF($F186="射玉",MIN(($G186-DF:DF)^2+($H186-DG:DG)^2+($I186-DH:DH)^2)*DD$8+MIN((($H$2-$H186)+DI:DI)^2+(($I$2-$I186)+DJ:DJ)^2)*DD$10+1000*DD$18,"")</f>
        <v/>
      </c>
      <c r="DL186" t="str" cm="1">
        <f t="array" ref="DL186">IF($F186="近壁",MIN(($G186-DM:DM)^2+($H186-DN:DN)^2+($I186-DO:DO)^2)*DK$8+MIN((($H$2-$H186)+DP:DP)^2+(($I$2-$I186)+DQ:DQ)^2)*DK$10+1000*DK$18,"")</f>
        <v/>
      </c>
      <c r="DS186" t="str" cm="1">
        <f t="array" ref="DS186">IF($F186="忍玉",MIN(($G186-DT:DT)^2+($H186-DU:DU)^2+($I186-DV:DV)^2)*DR$8+MIN((($H$2-$H186)+DW:DW)^2+(($I$2-$I186)+DX:DX)^2)*DR$10+1000*DR$18,"")</f>
        <v/>
      </c>
      <c r="DZ186" t="str" cm="1">
        <f t="array" ref="DZ186">IF($F186="界玉",MIN(($G186-EA:EA)^2+($H186-EB:EB)^2+($I186-EC:EC)^2)*DY$8+MIN((($H$2-$H186)+ED:ED)^2+(($I$2-$I186)+EE:EE)^2)*DY$10+1000*DY$18,"")</f>
        <v/>
      </c>
      <c r="EG186" t="str" cm="1">
        <f t="array" ref="EG186">IF($F186="戦玉",MIN(($G186-EH:EH)^2+($H186-EI:EI)^2+($I186-EJ:EJ)^2)*EF$8+MIN((($H$2-$H186)+EK:EK)^2+(($I$2-$I186)+EL:EL)^2)*EF$10+1000*EF$18,"")</f>
        <v/>
      </c>
      <c r="EN186" t="str" cm="1">
        <f t="array" ref="EN186">IF($F186="弓玉",MIN(($G186-EO:EO)^2+($H186-EP:EP)^2+($I186-EQ:EQ)^2)*EM$8+MIN((($H$2-$H186)+ER:ER)^2+(($I$2-$I186)+ES:ES)^2)*EM$10+1000*EM$18,"")</f>
        <v/>
      </c>
      <c r="EU186" t="str" cm="1">
        <f t="array" ref="EU186">IF($F186="散玉",MIN(($G186-EV:EV)^2+($H186-EW:EW)^2+($I186-EX:EX)^2)*ET$8+MIN((($H$2-$H186)+EY:EY)^2+(($I$2-$I186)+EZ:EZ)^2)*ET$10+1000*ET$18,"")</f>
        <v/>
      </c>
      <c r="FB186" t="str" cm="1">
        <f t="array" ref="FB186">IF($F186="的玉",MIN(($G186-FC:FC)^2+($H186-FD:FD)^2+($I186-FE:FE)^2)*FA$8+MIN((($H$2-$H186)+FF:FF)^2+(($I$2-$I186)+FG:FG)^2)*FA$10+1000*FA$18,"")</f>
        <v/>
      </c>
      <c r="FI186" t="str" cm="1">
        <f t="array" ref="FI186">IF($F186="撃玉",MIN(($G186-FJ:FJ)^2+($H186-FK:FK)^2+($I186-FL:FL)^2)*FH$8+MIN((($H$2-$H186)+FM:FM)^2+(($I$2-$I186)+FN:FN)^2)*FH$10+1000*FH$18,"")</f>
        <v/>
      </c>
      <c r="FP186" t="str" cm="1">
        <f t="array" ref="FP186">IF($F186="槍玉",MIN(($G186-FQ:FQ)^2+($H186-FR:FR)^2+($I186-FS:FS)^2)*FO$8+MIN((($H$2-$H186)+FT:FT)^2+(($I$2-$I186)+FU:FU)^2)*FO$10+1000*FO$18,"")</f>
        <v/>
      </c>
      <c r="FW186" t="str" cm="1">
        <f t="array" ref="FW186">IF($F186="査玉",MIN(($G186-FX:FX)^2+($H186-FY:FY)^2+($I186-FZ:FZ)^2)*FV$8+MIN((($H$2-$H186)+GA:GA)^2+(($I$2-$I186)+GB:GB)^2)*FV$10+1000*FV$18,"")</f>
        <v/>
      </c>
      <c r="GD186" t="str" cm="1">
        <f t="array" ref="GD186">IF($F186="タゲ壁",MIN(($G186-GE:GE)^2+($H186-GF:GF)^2+($I186-GG:GG)^2)*GC$8+MIN((($H$2-$H186)+GH:GH)^2+(($I$2-$I186)+GI:GI)^2)*GC$10+1000*GC$18,"")</f>
        <v/>
      </c>
      <c r="GK186" t="str" cm="1">
        <f t="array" ref="GK186">IF($F186="迎玉",MIN(($G186-GL:GL)^2+($H186-GM:GM)^2+($I186-GN:GN)^2)*GJ$8+MIN((($H$2-$H186)+GO:GO)^2+(($I$2-$I186)+GP:GP)^2)*GJ$10+1000*GJ$18,"")</f>
        <v/>
      </c>
      <c r="GR186" t="str" cm="1">
        <f t="array" ref="GR186">IF($F186="紙壁",MIN(($G186-GS:GS)^2+($H186-GT:GT)^2+($I186-GU:GU)^2)*GQ$8+MIN((($H$2-$H186)+GV:GV)^2+(($I$2-$I186)+GW:GW)^2)*GQ$10+1000*GQ$18,"")</f>
        <v/>
      </c>
      <c r="GY186" t="str" cm="1">
        <f t="array" ref="GY186">IF($F186="聖玉",MIN(($G186-GZ:GZ)^2+($H186-HA:HA)^2+($I186-HB:HB)^2)*GX$8+MIN((($H$2-$H186)+HC:HC)^2+(($I$2-$I186)+HD:HD)^2)*GX$10+1000*GX$18,"")</f>
        <v/>
      </c>
      <c r="HF186" t="str" cm="1">
        <f t="array" ref="HF186">IF($F186="ターボ",MIN(($G186-HG:HG)^2+($H186-HH:HH)^2+($I186-HI:HI)^2)*HE$8+MIN((($H$2-$H186)+HJ:HJ)^2+(($I$2-$I186)+HK:HK)^2)*HE$10+10000,"")</f>
        <v/>
      </c>
      <c r="HM186" t="str" cm="1">
        <f t="array" ref="HM186">IF($F186="采玉",MIN(($G186-HN:HN)^2+($H186-HO:HO)^2+($I186-HP:HP)^2)*HL$8+MIN((($H$2-$H186)+HQ:HQ)^2+(($I$2-$I186)+HR:HR)^2)*HL$10+1000*HL$18,"")</f>
        <v/>
      </c>
      <c r="HT186" t="str" cm="1">
        <f t="array" ref="HT186">IF($F186="繕玉",MIN(($G186-HU:HU)^2+($H186-HV:HV)^2+($I186-HW:HW)^2)*HS$8+MIN((($H$2-$H186)+HX:HX)^2+(($I$2-$I186)+HY:HY)^2)*HS$10+1000*HS$18,"")</f>
        <v/>
      </c>
      <c r="IA186" t="str" cm="1">
        <f t="array" ref="IA186">IF($F186="贄玉",MIN(($G186-IB:IB)^2+($H186-IC:IC)^2+($I186-ID:ID)^2)*HZ$8+MIN((($H$2-$H186)+IE:IE)^2+(($I$2-$I186)+IF:IF)^2)*HZ$10+1000*HZ$18,"")</f>
        <v/>
      </c>
      <c r="IH186" t="str" cm="1">
        <f t="array" ref="IH186">IF($F186="弾玉",MIN(($G186-II:II)^2+($H186-IJ:IJ)^2+($I186-IK:IK)^2)*IG$8+MIN((($H$2-$H186)+IL:IL)^2+(($I$2-$I186)+IM:IM)^2)*IG$10+1000*IG$18,"")</f>
        <v/>
      </c>
      <c r="IO186" t="str" cm="1">
        <f t="array" ref="IO186">IF($F186="石壁",MIN(($G186-IP:IP)^2+($H186-IQ:IQ)^2+($I186-IR:IR)^2)*IN$8+MIN((($H$2-$H186)+IS:IS)^2+(($I$2-$I186)+IT:IT)^2)*IN$10+1000*IN$18,"")</f>
        <v/>
      </c>
    </row>
    <row r="187" spans="6:249" x14ac:dyDescent="0.55000000000000004">
      <c r="F187" s="1" t="b" cm="1">
        <f t="array" ref="F187">INDEX(N:N,ROW()*6-11)</f>
        <v>0</v>
      </c>
      <c r="G187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87" s="1">
        <f>ROUND((RIGHT((SUM(INDEX($N:$N,ROW()*6-10):INDEX($N:$N,ROW()*6-6))-16020),6)-RIGHT((SUM(INDEX($N:$N,ROW()*6-10):INDEX($N:$N,ROW()*6-6))-16020),3))/1000,3)</f>
        <v>-16.04</v>
      </c>
      <c r="I187" s="1">
        <f>ROUND((RIGHT((SUM(INDEX($N:$N,ROW()*6-10):INDEX($N:$N,ROW()*6-6))-16020),3)),3)</f>
        <v>20</v>
      </c>
      <c r="K187">
        <v>187</v>
      </c>
      <c r="L187">
        <f t="shared" si="5"/>
        <v>5</v>
      </c>
      <c r="M187" t="str">
        <f t="shared" si="4"/>
        <v>a</v>
      </c>
      <c r="N187" t="str">
        <f>IF(EXACT(M187,$A$1)=TRUE,"コア",IF(EXACT(M187,$A$2)=TRUE,"弓玉",IF(EXACT(M187,$A$3)=TRUE,"銃玉",IF(EXACT(M187,$A$4)=TRUE,"剣玉",IF(EXACT(M187,$A$5)=TRUE,"盾玉",IF(EXACT(M187,$A$6)=TRUE,"爆玉",IF(EXACT(M187,$A$7)=TRUE,"魔玉",IF(EXACT(M187,$A$8)=TRUE,"弩玉",IF(EXACT(M187,$A$9)=TRUE,"槍玉",IF(EXACT(M187,$A$10)=TRUE,"砲玉",IF(EXACT(M187,$A$11)=TRUE,"薙玉",IF(EXACT(M187,$A$12)=TRUE,"跳玉",IF(EXACT(M187,$A$13)=TRUE,"裂玉",IF(EXACT(M187,$A$14)=TRUE,"散玉",IF(EXACT(M187,$A$15)=TRUE,"狙玉",IF(EXACT(M187,$A$16)=TRUE,"浮玉",IF(EXACT(M187,$A$17)=TRUE,"導玉",IF(EXACT(M187,$A$18)=TRUE,"繕玉",IF(EXACT(M187,$A$19)=TRUE,"癒玉",IF(EXACT(M187,$A$20)=TRUE,"壁玉",IF(EXACT(M187,$A$21)=TRUE,"飛玉",IF(EXACT(M187,$A$22)=TRUE,"戦玉",IF(EXACT(M187,$A$23)=TRUE,"機玉",IF(EXACT(M187,$A$24)=TRUE,"変玉",IF(EXACT(M187,$A$25)=TRUE,"界玉",IF(EXACT(M187,$A$26)=TRUE,"木壁",IF(EXACT(M187,$A$27)=TRUE,"石壁",IF(EXACT(M187,$A$28)=TRUE,"紙壁",IF(EXACT(M187,$A$29)=TRUE,"鉄壁",IF(EXACT(M187,$A$30)=TRUE,"ジェット",IF(EXACT(M187,$A$31)=TRUE,"ターボ",IF(EXACT(M187,$A$32)=TRUE,"骨玉",IF(EXACT(M187,$A$33)=TRUE,"撃玉",IF(EXACT(M187,$A$34)=TRUE,"弾玉",IF(EXACT(M187,$A$35)=TRUE,"聖玉",IF(EXACT(M187,$A$36)=TRUE,"忍玉",IF(EXACT(M187,$A$37)=TRUE,"障玉",IF(EXACT(M187,$A$38)=TRUE,"花玉",IF(EXACT(M187,$A$39)=TRUE,"反玉",IF(EXACT(M187,$A$40)=TRUE,"押玉",IF(EXACT(M187,$A$41)=TRUE,"迎玉",IF(EXACT(M187,$A$42)=TRUE,"贄玉",IF(EXACT(M187,$A$43)=TRUE,"的玉",IF(EXACT(M187,$A$44)=TRUE,"墜玉",IF(EXACT(M187,$A$45)=TRUE,"箱玉",IF(EXACT(M187,$A$46)=TRUE,"闇玉",IF(EXACT(M187,$A$47)=TRUE,"旋玉",IF(EXACT(M187,$A$48)=TRUE,"采玉",IF(EXACT(M187,$A$49)=TRUE,"騎玉",IF(EXACT(M187,$A$50)=TRUE,"核玉",IF(EXACT(M187,$A$51)=TRUE,"射玉",IF(EXACT(M187,$A$52)=TRUE,"星玉",IF(EXACT(M187,$A$53)=TRUE,"梱玉",IF(EXACT(M187,$A$54)=TRUE,"貫玉",IF(EXACT(M187,$A$55)=TRUE,"査玉",IF(EXACT(M187,$A$56)=TRUE,"近壁",IF(EXACT(M187,$A$57)=TRUE,"遠壁",IF(EXACT(M187,$A$58)=TRUE,"広壁",IF(EXACT(M187,$A$59)=TRUE,"狭壁",IF(EXACT(M187,$A$60)=TRUE,"タゲ壁",IF(EXACT(M187,$A$61)=TRUE,"エレ壁")))))))))))))))))))))))))))))))))))))))))))))))))))))))))))))</f>
        <v>薙玉</v>
      </c>
      <c r="Y187" t="str" cm="1">
        <f t="array" ref="Y187">IF($F187="砲玉",MIN(($G187-Z:Z)^2+($H187-AA:AA)^2+($I187-AB:AB)^2)*X$8+MIN((($H$2-$H187)+AC:AC)^2+(($I$2-$I187)+AD:AD)^2)*X$10+1000*X$18,"")</f>
        <v/>
      </c>
      <c r="AF187" t="str" cm="1">
        <f t="array" ref="AF187">IF($F187="薙玉",MIN(($G187-AG:AG)^2+($H187-AH:AH)^2+($I187-AI:AI)^2)*AE$8+MIN((($H$2-$H187)+AJ:AJ)^2+(($I$2-$I187)+AK:AK)^2)*AE$10+1000*AE$18,"")</f>
        <v/>
      </c>
      <c r="AM187" t="str" cm="1">
        <f t="array" ref="AM187">IF($F187="壁玉",MIN(($G187-AN:AN)^2+($H187-AO:AO)^2+($I187-AP:AP)^2)*AL$8+MIN((($H$2-$H187)+AQ:AQ)^2+(($I$2-$I187)+AR:AR)^2)*AL$10+1000*AL$18,"")</f>
        <v/>
      </c>
      <c r="AT187" t="str" cm="1">
        <f t="array" ref="AT187">IF($F187="弩玉",MIN(($G187-AU:AU)^2+($H187-AV:AV)^2+($I187-AW:AW)^2)*AS$8+MIN((($H$2-$H187)+AX:AX)^2+(($I$2-$I187)+AY:AY)^2)*AS$10+1000*AS$18,"")</f>
        <v/>
      </c>
      <c r="BA187" t="str" cm="1">
        <f t="array" ref="BA187">IF($F187="ジェット",MIN(($G187-BB:BB)^2+($H187-BC:BC)^2+($I187-BD:BD)^2)*AZ$8+MIN((($H$2-$H187)+BE:BE)^2+(($I$2-$I187)+BF:BF)^2)*AZ$10+1000*AZ$18,"")</f>
        <v/>
      </c>
      <c r="BH187" t="str" cm="1">
        <f t="array" ref="BH187">IF($F187="導玉",MIN(($G187-BI:BI)^2+($H187-BJ:BJ)^2+($I187-BK:BK)^2)*BG$8+MIN((($H$2-$H187)+BL:BL)^2+(($I$2-$I187)+BM:BM)^2)*BG$10+1000*BG$18,"")</f>
        <v/>
      </c>
      <c r="BO187" t="str" cm="1">
        <f t="array" ref="BO187">IF($F187="木壁",MIN(($G187-BP:BP)^2+($H187-BQ:BQ)^2+($I187-BR:BR)^2)*BN$8+MIN((($H$2-$H187)+BS:BS)^2+(($I$2-$I187)+BT:BT)^2)*BN$10+1000*BN$18,"")</f>
        <v/>
      </c>
      <c r="BV187" t="str" cm="1">
        <f t="array" ref="BV187">IF($F187="遠壁",MIN(($G187-BW:BW)^2+($H187-BX:BX)^2+($I187-BY:BY)^2)*BU$8+MIN((($H$2-$H187)+BZ:BZ)^2+(($I$2-$I187)+CA:CA)^2)*BU$10+1000*BU$18,"")</f>
        <v/>
      </c>
      <c r="CC187" t="str" cm="1">
        <f t="array" ref="CC187">IF($F187="魔玉",MIN(($G187-CD:CD)^2+($H187-CE:CE)^2+($I187-CF:CF)^2)*CB$8+MIN((($H$2-$H187)+CG:CG)^2+(($I$2-$I187)+CH:CH)^2)*CB$10+1000*CB$18,"")</f>
        <v/>
      </c>
      <c r="CJ187" t="str" cm="1">
        <f t="array" ref="CJ187">IF($F187="核玉",MIN(($G187-CK:CK)^2+($H187-CL:CL)^2+($I187-CM:CM)^2)*CI$8+MIN((($H$2-$H187)+CN:CN)^2+(($I$2-$I187)+CO:CO)^2)*CI$10+1000*CI$18,"")</f>
        <v/>
      </c>
      <c r="CQ187" t="str" cm="1">
        <f t="array" ref="CQ187">IF($F187="癒玉",MIN(($G187-CR:CR)^2+($H187-CS:CS)^2+($I187-CT:CT)^2)*CP$8+MIN((($H$2-$H187)+CU:CU)^2+(($I$2-$I187)+CV:CV)^2)*CP$10+1000*CP$18,"")</f>
        <v/>
      </c>
      <c r="CX187" t="str" cm="1">
        <f t="array" ref="CX187">IF($F187="盾玉",MIN(($G187-CY:CY)^2+($H187-CZ:CZ)^2+($I187-DA:DA)^2)*CW$8+MIN((($H$2-$H187)+DB:DB)^2+(($I$2-$I187)+DC:DC)^2)*CW$10+1000*CW$18,"")</f>
        <v/>
      </c>
      <c r="DE187" t="str" cm="1">
        <f t="array" ref="DE187">IF($F187="射玉",MIN(($G187-DF:DF)^2+($H187-DG:DG)^2+($I187-DH:DH)^2)*DD$8+MIN((($H$2-$H187)+DI:DI)^2+(($I$2-$I187)+DJ:DJ)^2)*DD$10+1000*DD$18,"")</f>
        <v/>
      </c>
      <c r="DL187" t="str" cm="1">
        <f t="array" ref="DL187">IF($F187="近壁",MIN(($G187-DM:DM)^2+($H187-DN:DN)^2+($I187-DO:DO)^2)*DK$8+MIN((($H$2-$H187)+DP:DP)^2+(($I$2-$I187)+DQ:DQ)^2)*DK$10+1000*DK$18,"")</f>
        <v/>
      </c>
      <c r="DS187" t="str" cm="1">
        <f t="array" ref="DS187">IF($F187="忍玉",MIN(($G187-DT:DT)^2+($H187-DU:DU)^2+($I187-DV:DV)^2)*DR$8+MIN((($H$2-$H187)+DW:DW)^2+(($I$2-$I187)+DX:DX)^2)*DR$10+1000*DR$18,"")</f>
        <v/>
      </c>
      <c r="DZ187" t="str" cm="1">
        <f t="array" ref="DZ187">IF($F187="界玉",MIN(($G187-EA:EA)^2+($H187-EB:EB)^2+($I187-EC:EC)^2)*DY$8+MIN((($H$2-$H187)+ED:ED)^2+(($I$2-$I187)+EE:EE)^2)*DY$10+1000*DY$18,"")</f>
        <v/>
      </c>
      <c r="EG187" t="str" cm="1">
        <f t="array" ref="EG187">IF($F187="戦玉",MIN(($G187-EH:EH)^2+($H187-EI:EI)^2+($I187-EJ:EJ)^2)*EF$8+MIN((($H$2-$H187)+EK:EK)^2+(($I$2-$I187)+EL:EL)^2)*EF$10+1000*EF$18,"")</f>
        <v/>
      </c>
      <c r="EN187" t="str" cm="1">
        <f t="array" ref="EN187">IF($F187="弓玉",MIN(($G187-EO:EO)^2+($H187-EP:EP)^2+($I187-EQ:EQ)^2)*EM$8+MIN((($H$2-$H187)+ER:ER)^2+(($I$2-$I187)+ES:ES)^2)*EM$10+1000*EM$18,"")</f>
        <v/>
      </c>
      <c r="EU187" t="str" cm="1">
        <f t="array" ref="EU187">IF($F187="散玉",MIN(($G187-EV:EV)^2+($H187-EW:EW)^2+($I187-EX:EX)^2)*ET$8+MIN((($H$2-$H187)+EY:EY)^2+(($I$2-$I187)+EZ:EZ)^2)*ET$10+1000*ET$18,"")</f>
        <v/>
      </c>
      <c r="FB187" t="str" cm="1">
        <f t="array" ref="FB187">IF($F187="的玉",MIN(($G187-FC:FC)^2+($H187-FD:FD)^2+($I187-FE:FE)^2)*FA$8+MIN((($H$2-$H187)+FF:FF)^2+(($I$2-$I187)+FG:FG)^2)*FA$10+1000*FA$18,"")</f>
        <v/>
      </c>
      <c r="FI187" t="str" cm="1">
        <f t="array" ref="FI187">IF($F187="撃玉",MIN(($G187-FJ:FJ)^2+($H187-FK:FK)^2+($I187-FL:FL)^2)*FH$8+MIN((($H$2-$H187)+FM:FM)^2+(($I$2-$I187)+FN:FN)^2)*FH$10+1000*FH$18,"")</f>
        <v/>
      </c>
      <c r="FP187" t="str" cm="1">
        <f t="array" ref="FP187">IF($F187="槍玉",MIN(($G187-FQ:FQ)^2+($H187-FR:FR)^2+($I187-FS:FS)^2)*FO$8+MIN((($H$2-$H187)+FT:FT)^2+(($I$2-$I187)+FU:FU)^2)*FO$10+1000*FO$18,"")</f>
        <v/>
      </c>
      <c r="FW187" t="str" cm="1">
        <f t="array" ref="FW187">IF($F187="査玉",MIN(($G187-FX:FX)^2+($H187-FY:FY)^2+($I187-FZ:FZ)^2)*FV$8+MIN((($H$2-$H187)+GA:GA)^2+(($I$2-$I187)+GB:GB)^2)*FV$10+1000*FV$18,"")</f>
        <v/>
      </c>
      <c r="GD187" t="str" cm="1">
        <f t="array" ref="GD187">IF($F187="タゲ壁",MIN(($G187-GE:GE)^2+($H187-GF:GF)^2+($I187-GG:GG)^2)*GC$8+MIN((($H$2-$H187)+GH:GH)^2+(($I$2-$I187)+GI:GI)^2)*GC$10+1000*GC$18,"")</f>
        <v/>
      </c>
      <c r="GK187" t="str" cm="1">
        <f t="array" ref="GK187">IF($F187="迎玉",MIN(($G187-GL:GL)^2+($H187-GM:GM)^2+($I187-GN:GN)^2)*GJ$8+MIN((($H$2-$H187)+GO:GO)^2+(($I$2-$I187)+GP:GP)^2)*GJ$10+1000*GJ$18,"")</f>
        <v/>
      </c>
      <c r="GR187" t="str" cm="1">
        <f t="array" ref="GR187">IF($F187="紙壁",MIN(($G187-GS:GS)^2+($H187-GT:GT)^2+($I187-GU:GU)^2)*GQ$8+MIN((($H$2-$H187)+GV:GV)^2+(($I$2-$I187)+GW:GW)^2)*GQ$10+1000*GQ$18,"")</f>
        <v/>
      </c>
      <c r="GY187" t="str" cm="1">
        <f t="array" ref="GY187">IF($F187="聖玉",MIN(($G187-GZ:GZ)^2+($H187-HA:HA)^2+($I187-HB:HB)^2)*GX$8+MIN((($H$2-$H187)+HC:HC)^2+(($I$2-$I187)+HD:HD)^2)*GX$10+1000*GX$18,"")</f>
        <v/>
      </c>
      <c r="HF187" t="str" cm="1">
        <f t="array" ref="HF187">IF($F187="ターボ",MIN(($G187-HG:HG)^2+($H187-HH:HH)^2+($I187-HI:HI)^2)*HE$8+MIN((($H$2-$H187)+HJ:HJ)^2+(($I$2-$I187)+HK:HK)^2)*HE$10+10000,"")</f>
        <v/>
      </c>
      <c r="HM187" t="str" cm="1">
        <f t="array" ref="HM187">IF($F187="采玉",MIN(($G187-HN:HN)^2+($H187-HO:HO)^2+($I187-HP:HP)^2)*HL$8+MIN((($H$2-$H187)+HQ:HQ)^2+(($I$2-$I187)+HR:HR)^2)*HL$10+1000*HL$18,"")</f>
        <v/>
      </c>
      <c r="HT187" t="str" cm="1">
        <f t="array" ref="HT187">IF($F187="繕玉",MIN(($G187-HU:HU)^2+($H187-HV:HV)^2+($I187-HW:HW)^2)*HS$8+MIN((($H$2-$H187)+HX:HX)^2+(($I$2-$I187)+HY:HY)^2)*HS$10+1000*HS$18,"")</f>
        <v/>
      </c>
      <c r="IA187" t="str" cm="1">
        <f t="array" ref="IA187">IF($F187="贄玉",MIN(($G187-IB:IB)^2+($H187-IC:IC)^2+($I187-ID:ID)^2)*HZ$8+MIN((($H$2-$H187)+IE:IE)^2+(($I$2-$I187)+IF:IF)^2)*HZ$10+1000*HZ$18,"")</f>
        <v/>
      </c>
      <c r="IH187" t="str" cm="1">
        <f t="array" ref="IH187">IF($F187="弾玉",MIN(($G187-II:II)^2+($H187-IJ:IJ)^2+($I187-IK:IK)^2)*IG$8+MIN((($H$2-$H187)+IL:IL)^2+(($I$2-$I187)+IM:IM)^2)*IG$10+1000*IG$18,"")</f>
        <v/>
      </c>
      <c r="IO187" t="str" cm="1">
        <f t="array" ref="IO187">IF($F187="石壁",MIN(($G187-IP:IP)^2+($H187-IQ:IQ)^2+($I187-IR:IR)^2)*IN$8+MIN((($H$2-$H187)+IS:IS)^2+(($I$2-$I187)+IT:IT)^2)*IN$10+1000*IN$18,"")</f>
        <v/>
      </c>
    </row>
    <row r="188" spans="6:249" x14ac:dyDescent="0.55000000000000004">
      <c r="F188" s="1" t="b" cm="1">
        <f t="array" ref="F188">INDEX(N:N,ROW()*6-11)</f>
        <v>0</v>
      </c>
      <c r="G188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88" s="1">
        <f>ROUND((RIGHT((SUM(INDEX($N:$N,ROW()*6-10):INDEX($N:$N,ROW()*6-6))-16020),6)-RIGHT((SUM(INDEX($N:$N,ROW()*6-10):INDEX($N:$N,ROW()*6-6))-16020),3))/1000,3)</f>
        <v>-16.04</v>
      </c>
      <c r="I188" s="1">
        <f>ROUND((RIGHT((SUM(INDEX($N:$N,ROW()*6-10):INDEX($N:$N,ROW()*6-6))-16020),3)),3)</f>
        <v>20</v>
      </c>
      <c r="K188">
        <v>188</v>
      </c>
      <c r="L188">
        <f t="shared" si="5"/>
        <v>4</v>
      </c>
      <c r="M188" t="str">
        <f t="shared" si="4"/>
        <v>2</v>
      </c>
      <c r="N188">
        <f>IF(EXACT(M188,$A$1)=TRUE,0,IF(EXACT(M188,$A$2)=TRUE,1,IF(EXACT(M188,$A$3)=TRUE,2,IF(EXACT(M188,$A$4)=TRUE,3,IF(EXACT(M188,$A$5)=TRUE,4,IF(EXACT(M188,$A$6)=TRUE,5,IF(EXACT(M188,$A$7)=TRUE,6,IF(EXACT(M188,$A$8)=TRUE,7,IF(EXACT(M188,$A$9)=TRUE,8,IF(EXACT(M188,$A$10)=TRUE,9,IF(EXACT(M188,$A$11)=TRUE,10,IF(EXACT(M188,$A$12)=TRUE,11,IF(EXACT(M188,$A$13)=TRUE,12,IF(EXACT(M188,$A$14)=TRUE,13,IF(EXACT(M188,$A$15)=TRUE,14,IF(EXACT(M188,$A$16)=TRUE,15,IF(EXACT(M188,$A$17)=TRUE,16,IF(EXACT(M188,$A$18)=TRUE,17,IF(EXACT(M188,$A$19)=TRUE,18,IF(EXACT(M188,$A$20)=TRUE,19,IF(EXACT(M188,$A$21)=TRUE,20,IF(EXACT(M188,$A$22)=TRUE,21,IF(EXACT(M188,$A$23)=TRUE,22,IF(EXACT(M188,$A$24)=TRUE,23,IF(EXACT(M188,$A$25)=TRUE,24,IF(EXACT(M188,$A$26)=TRUE,25,IF(EXACT(M188,$A$27)=TRUE,26,IF(EXACT(M188,$A$28)=TRUE,27,IF(EXACT(M188,$A$29)=TRUE,28,IF(EXACT(M188,$A$30)=TRUE,29,IF(EXACT(M188,$A$31)=TRUE,30,IF(EXACT(M188,$A$32)=TRUE,31,IF(EXACT(M188,$A$33)=TRUE,32,IF(EXACT(M188,$A$34)=TRUE,33,IF(EXACT(M188,$A$35)=TRUE,34,IF(EXACT(M188,$A$36)=TRUE,35,IF(EXACT(M188,$A$37)=TRUE,36,IF(EXACT(M188,$A$38)=TRUE,37,IF(EXACT(M188,$A$39)=TRUE,38,IF(EXACT(M188,$A$40)=TRUE,39,IF(EXACT(M188,$A$41)=TRUE,40,IF(EXACT(M188,$A$42)=TRUE,41,IF(EXACT(M188,$A$43)=TRUE,42,IF(EXACT(M188,$A$44)=TRUE,43,IF(EXACT(M188,$A$45)=TRUE,44,IF(EXACT(M188,$A$46)=TRUE,45,IF(EXACT(M188,$A$47)=TRUE,46,IF(EXACT(M188,$A$48)=TRUE,47,IF(EXACT(M188,$A$49)=TRUE,48,IF(EXACT(M188,$A$50)=TRUE,49,IF(EXACT(M188,$A$51)=TRUE,50,IF(EXACT(M188,$A$52)=TRUE,51,IF(EXACT(M188,$A$53)=TRUE,52,IF(EXACT(M188,$A$54)=TRUE,53,IF(EXACT(M188,$A$55)=TRUE,54,IF(EXACT(M188,$A$56)=TRUE,55,IF(EXACT(M188,$A$57)=TRUE,56,IF(EXACT(M188,$A$58)=TRUE,57,IF(EXACT(M188,$A$59)=TRUE,58,IF(EXACT(M188,$A$60)=TRUE,59,IF(EXACT(M188,$A$61)=TRUE,60,IF(EXACT(M188,$A$62)=TRUE,61))))))))))))))))))))))))))))))))))))))))))))))))))))))))))))))*61^$L188</f>
        <v>27691682</v>
      </c>
      <c r="Y188" t="str" cm="1">
        <f t="array" ref="Y188">IF($F188="砲玉",MIN(($G188-Z:Z)^2+($H188-AA:AA)^2+($I188-AB:AB)^2)*X$8+MIN((($H$2-$H188)+AC:AC)^2+(($I$2-$I188)+AD:AD)^2)*X$10+1000*X$18,"")</f>
        <v/>
      </c>
      <c r="AF188" t="str" cm="1">
        <f t="array" ref="AF188">IF($F188="薙玉",MIN(($G188-AG:AG)^2+($H188-AH:AH)^2+($I188-AI:AI)^2)*AE$8+MIN((($H$2-$H188)+AJ:AJ)^2+(($I$2-$I188)+AK:AK)^2)*AE$10+1000*AE$18,"")</f>
        <v/>
      </c>
      <c r="AM188" t="str" cm="1">
        <f t="array" ref="AM188">IF($F188="壁玉",MIN(($G188-AN:AN)^2+($H188-AO:AO)^2+($I188-AP:AP)^2)*AL$8+MIN((($H$2-$H188)+AQ:AQ)^2+(($I$2-$I188)+AR:AR)^2)*AL$10+1000*AL$18,"")</f>
        <v/>
      </c>
      <c r="AT188" t="str" cm="1">
        <f t="array" ref="AT188">IF($F188="弩玉",MIN(($G188-AU:AU)^2+($H188-AV:AV)^2+($I188-AW:AW)^2)*AS$8+MIN((($H$2-$H188)+AX:AX)^2+(($I$2-$I188)+AY:AY)^2)*AS$10+1000*AS$18,"")</f>
        <v/>
      </c>
      <c r="BA188" t="str" cm="1">
        <f t="array" ref="BA188">IF($F188="ジェット",MIN(($G188-BB:BB)^2+($H188-BC:BC)^2+($I188-BD:BD)^2)*AZ$8+MIN((($H$2-$H188)+BE:BE)^2+(($I$2-$I188)+BF:BF)^2)*AZ$10+1000*AZ$18,"")</f>
        <v/>
      </c>
      <c r="BH188" t="str" cm="1">
        <f t="array" ref="BH188">IF($F188="導玉",MIN(($G188-BI:BI)^2+($H188-BJ:BJ)^2+($I188-BK:BK)^2)*BG$8+MIN((($H$2-$H188)+BL:BL)^2+(($I$2-$I188)+BM:BM)^2)*BG$10+1000*BG$18,"")</f>
        <v/>
      </c>
      <c r="BO188" t="str" cm="1">
        <f t="array" ref="BO188">IF($F188="木壁",MIN(($G188-BP:BP)^2+($H188-BQ:BQ)^2+($I188-BR:BR)^2)*BN$8+MIN((($H$2-$H188)+BS:BS)^2+(($I$2-$I188)+BT:BT)^2)*BN$10+1000*BN$18,"")</f>
        <v/>
      </c>
      <c r="BV188" t="str" cm="1">
        <f t="array" ref="BV188">IF($F188="遠壁",MIN(($G188-BW:BW)^2+($H188-BX:BX)^2+($I188-BY:BY)^2)*BU$8+MIN((($H$2-$H188)+BZ:BZ)^2+(($I$2-$I188)+CA:CA)^2)*BU$10+1000*BU$18,"")</f>
        <v/>
      </c>
      <c r="CC188" t="str" cm="1">
        <f t="array" ref="CC188">IF($F188="魔玉",MIN(($G188-CD:CD)^2+($H188-CE:CE)^2+($I188-CF:CF)^2)*CB$8+MIN((($H$2-$H188)+CG:CG)^2+(($I$2-$I188)+CH:CH)^2)*CB$10+1000*CB$18,"")</f>
        <v/>
      </c>
      <c r="CJ188" t="str" cm="1">
        <f t="array" ref="CJ188">IF($F188="核玉",MIN(($G188-CK:CK)^2+($H188-CL:CL)^2+($I188-CM:CM)^2)*CI$8+MIN((($H$2-$H188)+CN:CN)^2+(($I$2-$I188)+CO:CO)^2)*CI$10+1000*CI$18,"")</f>
        <v/>
      </c>
      <c r="CQ188" t="str" cm="1">
        <f t="array" ref="CQ188">IF($F188="癒玉",MIN(($G188-CR:CR)^2+($H188-CS:CS)^2+($I188-CT:CT)^2)*CP$8+MIN((($H$2-$H188)+CU:CU)^2+(($I$2-$I188)+CV:CV)^2)*CP$10+1000*CP$18,"")</f>
        <v/>
      </c>
      <c r="CX188" t="str" cm="1">
        <f t="array" ref="CX188">IF($F188="盾玉",MIN(($G188-CY:CY)^2+($H188-CZ:CZ)^2+($I188-DA:DA)^2)*CW$8+MIN((($H$2-$H188)+DB:DB)^2+(($I$2-$I188)+DC:DC)^2)*CW$10+1000*CW$18,"")</f>
        <v/>
      </c>
      <c r="DE188" t="str" cm="1">
        <f t="array" ref="DE188">IF($F188="射玉",MIN(($G188-DF:DF)^2+($H188-DG:DG)^2+($I188-DH:DH)^2)*DD$8+MIN((($H$2-$H188)+DI:DI)^2+(($I$2-$I188)+DJ:DJ)^2)*DD$10+1000*DD$18,"")</f>
        <v/>
      </c>
      <c r="DL188" t="str" cm="1">
        <f t="array" ref="DL188">IF($F188="近壁",MIN(($G188-DM:DM)^2+($H188-DN:DN)^2+($I188-DO:DO)^2)*DK$8+MIN((($H$2-$H188)+DP:DP)^2+(($I$2-$I188)+DQ:DQ)^2)*DK$10+1000*DK$18,"")</f>
        <v/>
      </c>
      <c r="DS188" t="str" cm="1">
        <f t="array" ref="DS188">IF($F188="忍玉",MIN(($G188-DT:DT)^2+($H188-DU:DU)^2+($I188-DV:DV)^2)*DR$8+MIN((($H$2-$H188)+DW:DW)^2+(($I$2-$I188)+DX:DX)^2)*DR$10+1000*DR$18,"")</f>
        <v/>
      </c>
      <c r="DZ188" t="str" cm="1">
        <f t="array" ref="DZ188">IF($F188="界玉",MIN(($G188-EA:EA)^2+($H188-EB:EB)^2+($I188-EC:EC)^2)*DY$8+MIN((($H$2-$H188)+ED:ED)^2+(($I$2-$I188)+EE:EE)^2)*DY$10+1000*DY$18,"")</f>
        <v/>
      </c>
      <c r="EG188" t="str" cm="1">
        <f t="array" ref="EG188">IF($F188="戦玉",MIN(($G188-EH:EH)^2+($H188-EI:EI)^2+($I188-EJ:EJ)^2)*EF$8+MIN((($H$2-$H188)+EK:EK)^2+(($I$2-$I188)+EL:EL)^2)*EF$10+1000*EF$18,"")</f>
        <v/>
      </c>
      <c r="EN188" t="str" cm="1">
        <f t="array" ref="EN188">IF($F188="弓玉",MIN(($G188-EO:EO)^2+($H188-EP:EP)^2+($I188-EQ:EQ)^2)*EM$8+MIN((($H$2-$H188)+ER:ER)^2+(($I$2-$I188)+ES:ES)^2)*EM$10+1000*EM$18,"")</f>
        <v/>
      </c>
      <c r="EU188" t="str" cm="1">
        <f t="array" ref="EU188">IF($F188="散玉",MIN(($G188-EV:EV)^2+($H188-EW:EW)^2+($I188-EX:EX)^2)*ET$8+MIN((($H$2-$H188)+EY:EY)^2+(($I$2-$I188)+EZ:EZ)^2)*ET$10+1000*ET$18,"")</f>
        <v/>
      </c>
      <c r="FB188" t="str" cm="1">
        <f t="array" ref="FB188">IF($F188="的玉",MIN(($G188-FC:FC)^2+($H188-FD:FD)^2+($I188-FE:FE)^2)*FA$8+MIN((($H$2-$H188)+FF:FF)^2+(($I$2-$I188)+FG:FG)^2)*FA$10+1000*FA$18,"")</f>
        <v/>
      </c>
      <c r="FI188" t="str" cm="1">
        <f t="array" ref="FI188">IF($F188="撃玉",MIN(($G188-FJ:FJ)^2+($H188-FK:FK)^2+($I188-FL:FL)^2)*FH$8+MIN((($H$2-$H188)+FM:FM)^2+(($I$2-$I188)+FN:FN)^2)*FH$10+1000*FH$18,"")</f>
        <v/>
      </c>
      <c r="FP188" t="str" cm="1">
        <f t="array" ref="FP188">IF($F188="槍玉",MIN(($G188-FQ:FQ)^2+($H188-FR:FR)^2+($I188-FS:FS)^2)*FO$8+MIN((($H$2-$H188)+FT:FT)^2+(($I$2-$I188)+FU:FU)^2)*FO$10+1000*FO$18,"")</f>
        <v/>
      </c>
      <c r="FW188" t="str" cm="1">
        <f t="array" ref="FW188">IF($F188="査玉",MIN(($G188-FX:FX)^2+($H188-FY:FY)^2+($I188-FZ:FZ)^2)*FV$8+MIN((($H$2-$H188)+GA:GA)^2+(($I$2-$I188)+GB:GB)^2)*FV$10+1000*FV$18,"")</f>
        <v/>
      </c>
      <c r="GD188" t="str" cm="1">
        <f t="array" ref="GD188">IF($F188="タゲ壁",MIN(($G188-GE:GE)^2+($H188-GF:GF)^2+($I188-GG:GG)^2)*GC$8+MIN((($H$2-$H188)+GH:GH)^2+(($I$2-$I188)+GI:GI)^2)*GC$10+1000*GC$18,"")</f>
        <v/>
      </c>
      <c r="GK188" t="str" cm="1">
        <f t="array" ref="GK188">IF($F188="迎玉",MIN(($G188-GL:GL)^2+($H188-GM:GM)^2+($I188-GN:GN)^2)*GJ$8+MIN((($H$2-$H188)+GO:GO)^2+(($I$2-$I188)+GP:GP)^2)*GJ$10+1000*GJ$18,"")</f>
        <v/>
      </c>
      <c r="GR188" t="str" cm="1">
        <f t="array" ref="GR188">IF($F188="紙壁",MIN(($G188-GS:GS)^2+($H188-GT:GT)^2+($I188-GU:GU)^2)*GQ$8+MIN((($H$2-$H188)+GV:GV)^2+(($I$2-$I188)+GW:GW)^2)*GQ$10+1000*GQ$18,"")</f>
        <v/>
      </c>
      <c r="GY188" t="str" cm="1">
        <f t="array" ref="GY188">IF($F188="聖玉",MIN(($G188-GZ:GZ)^2+($H188-HA:HA)^2+($I188-HB:HB)^2)*GX$8+MIN((($H$2-$H188)+HC:HC)^2+(($I$2-$I188)+HD:HD)^2)*GX$10+1000*GX$18,"")</f>
        <v/>
      </c>
      <c r="HF188" t="str" cm="1">
        <f t="array" ref="HF188">IF($F188="ターボ",MIN(($G188-HG:HG)^2+($H188-HH:HH)^2+($I188-HI:HI)^2)*HE$8+MIN((($H$2-$H188)+HJ:HJ)^2+(($I$2-$I188)+HK:HK)^2)*HE$10+10000,"")</f>
        <v/>
      </c>
      <c r="HM188" t="str" cm="1">
        <f t="array" ref="HM188">IF($F188="采玉",MIN(($G188-HN:HN)^2+($H188-HO:HO)^2+($I188-HP:HP)^2)*HL$8+MIN((($H$2-$H188)+HQ:HQ)^2+(($I$2-$I188)+HR:HR)^2)*HL$10+1000*HL$18,"")</f>
        <v/>
      </c>
      <c r="HT188" t="str" cm="1">
        <f t="array" ref="HT188">IF($F188="繕玉",MIN(($G188-HU:HU)^2+($H188-HV:HV)^2+($I188-HW:HW)^2)*HS$8+MIN((($H$2-$H188)+HX:HX)^2+(($I$2-$I188)+HY:HY)^2)*HS$10+1000*HS$18,"")</f>
        <v/>
      </c>
      <c r="IA188" t="str" cm="1">
        <f t="array" ref="IA188">IF($F188="贄玉",MIN(($G188-IB:IB)^2+($H188-IC:IC)^2+($I188-ID:ID)^2)*HZ$8+MIN((($H$2-$H188)+IE:IE)^2+(($I$2-$I188)+IF:IF)^2)*HZ$10+1000*HZ$18,"")</f>
        <v/>
      </c>
      <c r="IH188" t="str" cm="1">
        <f t="array" ref="IH188">IF($F188="弾玉",MIN(($G188-II:II)^2+($H188-IJ:IJ)^2+($I188-IK:IK)^2)*IG$8+MIN((($H$2-$H188)+IL:IL)^2+(($I$2-$I188)+IM:IM)^2)*IG$10+1000*IG$18,"")</f>
        <v/>
      </c>
      <c r="IO188" t="str" cm="1">
        <f t="array" ref="IO188">IF($F188="石壁",MIN(($G188-IP:IP)^2+($H188-IQ:IQ)^2+($I188-IR:IR)^2)*IN$8+MIN((($H$2-$H188)+IS:IS)^2+(($I$2-$I188)+IT:IT)^2)*IN$10+1000*IN$18,"")</f>
        <v/>
      </c>
    </row>
    <row r="189" spans="6:249" x14ac:dyDescent="0.55000000000000004">
      <c r="F189" s="1" t="b" cm="1">
        <f t="array" ref="F189">INDEX(N:N,ROW()*6-11)</f>
        <v>0</v>
      </c>
      <c r="G189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89" s="1">
        <f>ROUND((RIGHT((SUM(INDEX($N:$N,ROW()*6-10):INDEX($N:$N,ROW()*6-6))-16020),6)-RIGHT((SUM(INDEX($N:$N,ROW()*6-10):INDEX($N:$N,ROW()*6-6))-16020),3))/1000,3)</f>
        <v>-16.04</v>
      </c>
      <c r="I189" s="1">
        <f>ROUND((RIGHT((SUM(INDEX($N:$N,ROW()*6-10):INDEX($N:$N,ROW()*6-6))-16020),3)),3)</f>
        <v>20</v>
      </c>
      <c r="K189">
        <v>189</v>
      </c>
      <c r="L189">
        <f t="shared" si="5"/>
        <v>3</v>
      </c>
      <c r="M189" t="str">
        <f t="shared" si="4"/>
        <v>b</v>
      </c>
      <c r="N189">
        <f>IF(EXACT(M189,$A$1)=TRUE,0,IF(EXACT(M189,$A$2)=TRUE,1,IF(EXACT(M189,$A$3)=TRUE,2,IF(EXACT(M189,$A$4)=TRUE,3,IF(EXACT(M189,$A$5)=TRUE,4,IF(EXACT(M189,$A$6)=TRUE,5,IF(EXACT(M189,$A$7)=TRUE,6,IF(EXACT(M189,$A$8)=TRUE,7,IF(EXACT(M189,$A$9)=TRUE,8,IF(EXACT(M189,$A$10)=TRUE,9,IF(EXACT(M189,$A$11)=TRUE,10,IF(EXACT(M189,$A$12)=TRUE,11,IF(EXACT(M189,$A$13)=TRUE,12,IF(EXACT(M189,$A$14)=TRUE,13,IF(EXACT(M189,$A$15)=TRUE,14,IF(EXACT(M189,$A$16)=TRUE,15,IF(EXACT(M189,$A$17)=TRUE,16,IF(EXACT(M189,$A$18)=TRUE,17,IF(EXACT(M189,$A$19)=TRUE,18,IF(EXACT(M189,$A$20)=TRUE,19,IF(EXACT(M189,$A$21)=TRUE,20,IF(EXACT(M189,$A$22)=TRUE,21,IF(EXACT(M189,$A$23)=TRUE,22,IF(EXACT(M189,$A$24)=TRUE,23,IF(EXACT(M189,$A$25)=TRUE,24,IF(EXACT(M189,$A$26)=TRUE,25,IF(EXACT(M189,$A$27)=TRUE,26,IF(EXACT(M189,$A$28)=TRUE,27,IF(EXACT(M189,$A$29)=TRUE,28,IF(EXACT(M189,$A$30)=TRUE,29,IF(EXACT(M189,$A$31)=TRUE,30,IF(EXACT(M189,$A$32)=TRUE,31,IF(EXACT(M189,$A$33)=TRUE,32,IF(EXACT(M189,$A$34)=TRUE,33,IF(EXACT(M189,$A$35)=TRUE,34,IF(EXACT(M189,$A$36)=TRUE,35,IF(EXACT(M189,$A$37)=TRUE,36,IF(EXACT(M189,$A$38)=TRUE,37,IF(EXACT(M189,$A$39)=TRUE,38,IF(EXACT(M189,$A$40)=TRUE,39,IF(EXACT(M189,$A$41)=TRUE,40,IF(EXACT(M189,$A$42)=TRUE,41,IF(EXACT(M189,$A$43)=TRUE,42,IF(EXACT(M189,$A$44)=TRUE,43,IF(EXACT(M189,$A$45)=TRUE,44,IF(EXACT(M189,$A$46)=TRUE,45,IF(EXACT(M189,$A$47)=TRUE,46,IF(EXACT(M189,$A$48)=TRUE,47,IF(EXACT(M189,$A$49)=TRUE,48,IF(EXACT(M189,$A$50)=TRUE,49,IF(EXACT(M189,$A$51)=TRUE,50,IF(EXACT(M189,$A$52)=TRUE,51,IF(EXACT(M189,$A$53)=TRUE,52,IF(EXACT(M189,$A$54)=TRUE,53,IF(EXACT(M189,$A$55)=TRUE,54,IF(EXACT(M189,$A$56)=TRUE,55,IF(EXACT(M189,$A$57)=TRUE,56,IF(EXACT(M189,$A$58)=TRUE,57,IF(EXACT(M189,$A$59)=TRUE,58,IF(EXACT(M189,$A$60)=TRUE,59,IF(EXACT(M189,$A$61)=TRUE,60,IF(EXACT(M189,$A$62)=TRUE,61))))))))))))))))))))))))))))))))))))))))))))))))))))))))))))))*61^$L189</f>
        <v>2496791</v>
      </c>
      <c r="Y189" t="str" cm="1">
        <f t="array" ref="Y189">IF($F189="砲玉",MIN(($G189-Z:Z)^2+($H189-AA:AA)^2+($I189-AB:AB)^2)*X$8+MIN((($H$2-$H189)+AC:AC)^2+(($I$2-$I189)+AD:AD)^2)*X$10+1000*X$18,"")</f>
        <v/>
      </c>
      <c r="AF189" t="str" cm="1">
        <f t="array" ref="AF189">IF($F189="薙玉",MIN(($G189-AG:AG)^2+($H189-AH:AH)^2+($I189-AI:AI)^2)*AE$8+MIN((($H$2-$H189)+AJ:AJ)^2+(($I$2-$I189)+AK:AK)^2)*AE$10+1000*AE$18,"")</f>
        <v/>
      </c>
      <c r="AM189" t="str" cm="1">
        <f t="array" ref="AM189">IF($F189="壁玉",MIN(($G189-AN:AN)^2+($H189-AO:AO)^2+($I189-AP:AP)^2)*AL$8+MIN((($H$2-$H189)+AQ:AQ)^2+(($I$2-$I189)+AR:AR)^2)*AL$10+1000*AL$18,"")</f>
        <v/>
      </c>
      <c r="AT189" t="str" cm="1">
        <f t="array" ref="AT189">IF($F189="弩玉",MIN(($G189-AU:AU)^2+($H189-AV:AV)^2+($I189-AW:AW)^2)*AS$8+MIN((($H$2-$H189)+AX:AX)^2+(($I$2-$I189)+AY:AY)^2)*AS$10+1000*AS$18,"")</f>
        <v/>
      </c>
      <c r="BA189" t="str" cm="1">
        <f t="array" ref="BA189">IF($F189="ジェット",MIN(($G189-BB:BB)^2+($H189-BC:BC)^2+($I189-BD:BD)^2)*AZ$8+MIN((($H$2-$H189)+BE:BE)^2+(($I$2-$I189)+BF:BF)^2)*AZ$10+1000*AZ$18,"")</f>
        <v/>
      </c>
      <c r="BH189" t="str" cm="1">
        <f t="array" ref="BH189">IF($F189="導玉",MIN(($G189-BI:BI)^2+($H189-BJ:BJ)^2+($I189-BK:BK)^2)*BG$8+MIN((($H$2-$H189)+BL:BL)^2+(($I$2-$I189)+BM:BM)^2)*BG$10+1000*BG$18,"")</f>
        <v/>
      </c>
      <c r="BO189" t="str" cm="1">
        <f t="array" ref="BO189">IF($F189="木壁",MIN(($G189-BP:BP)^2+($H189-BQ:BQ)^2+($I189-BR:BR)^2)*BN$8+MIN((($H$2-$H189)+BS:BS)^2+(($I$2-$I189)+BT:BT)^2)*BN$10+1000*BN$18,"")</f>
        <v/>
      </c>
      <c r="BV189" t="str" cm="1">
        <f t="array" ref="BV189">IF($F189="遠壁",MIN(($G189-BW:BW)^2+($H189-BX:BX)^2+($I189-BY:BY)^2)*BU$8+MIN((($H$2-$H189)+BZ:BZ)^2+(($I$2-$I189)+CA:CA)^2)*BU$10+1000*BU$18,"")</f>
        <v/>
      </c>
      <c r="CC189" t="str" cm="1">
        <f t="array" ref="CC189">IF($F189="魔玉",MIN(($G189-CD:CD)^2+($H189-CE:CE)^2+($I189-CF:CF)^2)*CB$8+MIN((($H$2-$H189)+CG:CG)^2+(($I$2-$I189)+CH:CH)^2)*CB$10+1000*CB$18,"")</f>
        <v/>
      </c>
      <c r="CJ189" t="str" cm="1">
        <f t="array" ref="CJ189">IF($F189="核玉",MIN(($G189-CK:CK)^2+($H189-CL:CL)^2+($I189-CM:CM)^2)*CI$8+MIN((($H$2-$H189)+CN:CN)^2+(($I$2-$I189)+CO:CO)^2)*CI$10+1000*CI$18,"")</f>
        <v/>
      </c>
      <c r="CQ189" t="str" cm="1">
        <f t="array" ref="CQ189">IF($F189="癒玉",MIN(($G189-CR:CR)^2+($H189-CS:CS)^2+($I189-CT:CT)^2)*CP$8+MIN((($H$2-$H189)+CU:CU)^2+(($I$2-$I189)+CV:CV)^2)*CP$10+1000*CP$18,"")</f>
        <v/>
      </c>
      <c r="CX189" t="str" cm="1">
        <f t="array" ref="CX189">IF($F189="盾玉",MIN(($G189-CY:CY)^2+($H189-CZ:CZ)^2+($I189-DA:DA)^2)*CW$8+MIN((($H$2-$H189)+DB:DB)^2+(($I$2-$I189)+DC:DC)^2)*CW$10+1000*CW$18,"")</f>
        <v/>
      </c>
      <c r="DE189" t="str" cm="1">
        <f t="array" ref="DE189">IF($F189="射玉",MIN(($G189-DF:DF)^2+($H189-DG:DG)^2+($I189-DH:DH)^2)*DD$8+MIN((($H$2-$H189)+DI:DI)^2+(($I$2-$I189)+DJ:DJ)^2)*DD$10+1000*DD$18,"")</f>
        <v/>
      </c>
      <c r="DL189" t="str" cm="1">
        <f t="array" ref="DL189">IF($F189="近壁",MIN(($G189-DM:DM)^2+($H189-DN:DN)^2+($I189-DO:DO)^2)*DK$8+MIN((($H$2-$H189)+DP:DP)^2+(($I$2-$I189)+DQ:DQ)^2)*DK$10+1000*DK$18,"")</f>
        <v/>
      </c>
      <c r="DS189" t="str" cm="1">
        <f t="array" ref="DS189">IF($F189="忍玉",MIN(($G189-DT:DT)^2+($H189-DU:DU)^2+($I189-DV:DV)^2)*DR$8+MIN((($H$2-$H189)+DW:DW)^2+(($I$2-$I189)+DX:DX)^2)*DR$10+1000*DR$18,"")</f>
        <v/>
      </c>
      <c r="DZ189" t="str" cm="1">
        <f t="array" ref="DZ189">IF($F189="界玉",MIN(($G189-EA:EA)^2+($H189-EB:EB)^2+($I189-EC:EC)^2)*DY$8+MIN((($H$2-$H189)+ED:ED)^2+(($I$2-$I189)+EE:EE)^2)*DY$10+1000*DY$18,"")</f>
        <v/>
      </c>
      <c r="EG189" t="str" cm="1">
        <f t="array" ref="EG189">IF($F189="戦玉",MIN(($G189-EH:EH)^2+($H189-EI:EI)^2+($I189-EJ:EJ)^2)*EF$8+MIN((($H$2-$H189)+EK:EK)^2+(($I$2-$I189)+EL:EL)^2)*EF$10+1000*EF$18,"")</f>
        <v/>
      </c>
      <c r="EN189" t="str" cm="1">
        <f t="array" ref="EN189">IF($F189="弓玉",MIN(($G189-EO:EO)^2+($H189-EP:EP)^2+($I189-EQ:EQ)^2)*EM$8+MIN((($H$2-$H189)+ER:ER)^2+(($I$2-$I189)+ES:ES)^2)*EM$10+1000*EM$18,"")</f>
        <v/>
      </c>
      <c r="EU189" t="str" cm="1">
        <f t="array" ref="EU189">IF($F189="散玉",MIN(($G189-EV:EV)^2+($H189-EW:EW)^2+($I189-EX:EX)^2)*ET$8+MIN((($H$2-$H189)+EY:EY)^2+(($I$2-$I189)+EZ:EZ)^2)*ET$10+1000*ET$18,"")</f>
        <v/>
      </c>
      <c r="FB189" t="str" cm="1">
        <f t="array" ref="FB189">IF($F189="的玉",MIN(($G189-FC:FC)^2+($H189-FD:FD)^2+($I189-FE:FE)^2)*FA$8+MIN((($H$2-$H189)+FF:FF)^2+(($I$2-$I189)+FG:FG)^2)*FA$10+1000*FA$18,"")</f>
        <v/>
      </c>
      <c r="FI189" t="str" cm="1">
        <f t="array" ref="FI189">IF($F189="撃玉",MIN(($G189-FJ:FJ)^2+($H189-FK:FK)^2+($I189-FL:FL)^2)*FH$8+MIN((($H$2-$H189)+FM:FM)^2+(($I$2-$I189)+FN:FN)^2)*FH$10+1000*FH$18,"")</f>
        <v/>
      </c>
      <c r="FP189" t="str" cm="1">
        <f t="array" ref="FP189">IF($F189="槍玉",MIN(($G189-FQ:FQ)^2+($H189-FR:FR)^2+($I189-FS:FS)^2)*FO$8+MIN((($H$2-$H189)+FT:FT)^2+(($I$2-$I189)+FU:FU)^2)*FO$10+1000*FO$18,"")</f>
        <v/>
      </c>
      <c r="FW189" t="str" cm="1">
        <f t="array" ref="FW189">IF($F189="査玉",MIN(($G189-FX:FX)^2+($H189-FY:FY)^2+($I189-FZ:FZ)^2)*FV$8+MIN((($H$2-$H189)+GA:GA)^2+(($I$2-$I189)+GB:GB)^2)*FV$10+1000*FV$18,"")</f>
        <v/>
      </c>
      <c r="GD189" t="str" cm="1">
        <f t="array" ref="GD189">IF($F189="タゲ壁",MIN(($G189-GE:GE)^2+($H189-GF:GF)^2+($I189-GG:GG)^2)*GC$8+MIN((($H$2-$H189)+GH:GH)^2+(($I$2-$I189)+GI:GI)^2)*GC$10+1000*GC$18,"")</f>
        <v/>
      </c>
      <c r="GK189" t="str" cm="1">
        <f t="array" ref="GK189">IF($F189="迎玉",MIN(($G189-GL:GL)^2+($H189-GM:GM)^2+($I189-GN:GN)^2)*GJ$8+MIN((($H$2-$H189)+GO:GO)^2+(($I$2-$I189)+GP:GP)^2)*GJ$10+1000*GJ$18,"")</f>
        <v/>
      </c>
      <c r="GR189" t="str" cm="1">
        <f t="array" ref="GR189">IF($F189="紙壁",MIN(($G189-GS:GS)^2+($H189-GT:GT)^2+($I189-GU:GU)^2)*GQ$8+MIN((($H$2-$H189)+GV:GV)^2+(($I$2-$I189)+GW:GW)^2)*GQ$10+1000*GQ$18,"")</f>
        <v/>
      </c>
      <c r="GY189" t="str" cm="1">
        <f t="array" ref="GY189">IF($F189="聖玉",MIN(($G189-GZ:GZ)^2+($H189-HA:HA)^2+($I189-HB:HB)^2)*GX$8+MIN((($H$2-$H189)+HC:HC)^2+(($I$2-$I189)+HD:HD)^2)*GX$10+1000*GX$18,"")</f>
        <v/>
      </c>
      <c r="HF189" t="str" cm="1">
        <f t="array" ref="HF189">IF($F189="ターボ",MIN(($G189-HG:HG)^2+($H189-HH:HH)^2+($I189-HI:HI)^2)*HE$8+MIN((($H$2-$H189)+HJ:HJ)^2+(($I$2-$I189)+HK:HK)^2)*HE$10+10000,"")</f>
        <v/>
      </c>
      <c r="HM189" t="str" cm="1">
        <f t="array" ref="HM189">IF($F189="采玉",MIN(($G189-HN:HN)^2+($H189-HO:HO)^2+($I189-HP:HP)^2)*HL$8+MIN((($H$2-$H189)+HQ:HQ)^2+(($I$2-$I189)+HR:HR)^2)*HL$10+1000*HL$18,"")</f>
        <v/>
      </c>
      <c r="HT189" t="str" cm="1">
        <f t="array" ref="HT189">IF($F189="繕玉",MIN(($G189-HU:HU)^2+($H189-HV:HV)^2+($I189-HW:HW)^2)*HS$8+MIN((($H$2-$H189)+HX:HX)^2+(($I$2-$I189)+HY:HY)^2)*HS$10+1000*HS$18,"")</f>
        <v/>
      </c>
      <c r="IA189" t="str" cm="1">
        <f t="array" ref="IA189">IF($F189="贄玉",MIN(($G189-IB:IB)^2+($H189-IC:IC)^2+($I189-ID:ID)^2)*HZ$8+MIN((($H$2-$H189)+IE:IE)^2+(($I$2-$I189)+IF:IF)^2)*HZ$10+1000*HZ$18,"")</f>
        <v/>
      </c>
      <c r="IH189" t="str" cm="1">
        <f t="array" ref="IH189">IF($F189="弾玉",MIN(($G189-II:II)^2+($H189-IJ:IJ)^2+($I189-IK:IK)^2)*IG$8+MIN((($H$2-$H189)+IL:IL)^2+(($I$2-$I189)+IM:IM)^2)*IG$10+1000*IG$18,"")</f>
        <v/>
      </c>
      <c r="IO189" t="str" cm="1">
        <f t="array" ref="IO189">IF($F189="石壁",MIN(($G189-IP:IP)^2+($H189-IQ:IQ)^2+($I189-IR:IR)^2)*IN$8+MIN((($H$2-$H189)+IS:IS)^2+(($I$2-$I189)+IT:IT)^2)*IN$10+1000*IN$18,"")</f>
        <v/>
      </c>
    </row>
    <row r="190" spans="6:249" x14ac:dyDescent="0.55000000000000004">
      <c r="F190" s="1" t="b" cm="1">
        <f t="array" ref="F190">INDEX(N:N,ROW()*6-11)</f>
        <v>0</v>
      </c>
      <c r="G190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90" s="1">
        <f>ROUND((RIGHT((SUM(INDEX($N:$N,ROW()*6-10):INDEX($N:$N,ROW()*6-6))-16020),6)-RIGHT((SUM(INDEX($N:$N,ROW()*6-10):INDEX($N:$N,ROW()*6-6))-16020),3))/1000,3)</f>
        <v>-16.04</v>
      </c>
      <c r="I190" s="1">
        <f>ROUND((RIGHT((SUM(INDEX($N:$N,ROW()*6-10):INDEX($N:$N,ROW()*6-6))-16020),3)),3)</f>
        <v>20</v>
      </c>
      <c r="K190">
        <v>190</v>
      </c>
      <c r="L190">
        <f t="shared" si="5"/>
        <v>2</v>
      </c>
      <c r="M190" t="str">
        <f t="shared" si="4"/>
        <v>K</v>
      </c>
      <c r="N190">
        <f>IF(EXACT(M190,$A$1)=TRUE,0,IF(EXACT(M190,$A$2)=TRUE,1,IF(EXACT(M190,$A$3)=TRUE,2,IF(EXACT(M190,$A$4)=TRUE,3,IF(EXACT(M190,$A$5)=TRUE,4,IF(EXACT(M190,$A$6)=TRUE,5,IF(EXACT(M190,$A$7)=TRUE,6,IF(EXACT(M190,$A$8)=TRUE,7,IF(EXACT(M190,$A$9)=TRUE,8,IF(EXACT(M190,$A$10)=TRUE,9,IF(EXACT(M190,$A$11)=TRUE,10,IF(EXACT(M190,$A$12)=TRUE,11,IF(EXACT(M190,$A$13)=TRUE,12,IF(EXACT(M190,$A$14)=TRUE,13,IF(EXACT(M190,$A$15)=TRUE,14,IF(EXACT(M190,$A$16)=TRUE,15,IF(EXACT(M190,$A$17)=TRUE,16,IF(EXACT(M190,$A$18)=TRUE,17,IF(EXACT(M190,$A$19)=TRUE,18,IF(EXACT(M190,$A$20)=TRUE,19,IF(EXACT(M190,$A$21)=TRUE,20,IF(EXACT(M190,$A$22)=TRUE,21,IF(EXACT(M190,$A$23)=TRUE,22,IF(EXACT(M190,$A$24)=TRUE,23,IF(EXACT(M190,$A$25)=TRUE,24,IF(EXACT(M190,$A$26)=TRUE,25,IF(EXACT(M190,$A$27)=TRUE,26,IF(EXACT(M190,$A$28)=TRUE,27,IF(EXACT(M190,$A$29)=TRUE,28,IF(EXACT(M190,$A$30)=TRUE,29,IF(EXACT(M190,$A$31)=TRUE,30,IF(EXACT(M190,$A$32)=TRUE,31,IF(EXACT(M190,$A$33)=TRUE,32,IF(EXACT(M190,$A$34)=TRUE,33,IF(EXACT(M190,$A$35)=TRUE,34,IF(EXACT(M190,$A$36)=TRUE,35,IF(EXACT(M190,$A$37)=TRUE,36,IF(EXACT(M190,$A$38)=TRUE,37,IF(EXACT(M190,$A$39)=TRUE,38,IF(EXACT(M190,$A$40)=TRUE,39,IF(EXACT(M190,$A$41)=TRUE,40,IF(EXACT(M190,$A$42)=TRUE,41,IF(EXACT(M190,$A$43)=TRUE,42,IF(EXACT(M190,$A$44)=TRUE,43,IF(EXACT(M190,$A$45)=TRUE,44,IF(EXACT(M190,$A$46)=TRUE,45,IF(EXACT(M190,$A$47)=TRUE,46,IF(EXACT(M190,$A$48)=TRUE,47,IF(EXACT(M190,$A$49)=TRUE,48,IF(EXACT(M190,$A$50)=TRUE,49,IF(EXACT(M190,$A$51)=TRUE,50,IF(EXACT(M190,$A$52)=TRUE,51,IF(EXACT(M190,$A$53)=TRUE,52,IF(EXACT(M190,$A$54)=TRUE,53,IF(EXACT(M190,$A$55)=TRUE,54,IF(EXACT(M190,$A$56)=TRUE,55,IF(EXACT(M190,$A$57)=TRUE,56,IF(EXACT(M190,$A$58)=TRUE,57,IF(EXACT(M190,$A$59)=TRUE,58,IF(EXACT(M190,$A$60)=TRUE,59,IF(EXACT(M190,$A$61)=TRUE,60,IF(EXACT(M190,$A$62)=TRUE,61))))))))))))))))))))))))))))))))))))))))))))))))))))))))))))))*61^$L190</f>
        <v>171166</v>
      </c>
      <c r="Y190" t="str" cm="1">
        <f t="array" ref="Y190">IF($F190="砲玉",MIN(($G190-Z:Z)^2+($H190-AA:AA)^2+($I190-AB:AB)^2)*X$8+MIN((($H$2-$H190)+AC:AC)^2+(($I$2-$I190)+AD:AD)^2)*X$10+1000*X$18,"")</f>
        <v/>
      </c>
      <c r="AF190" t="str" cm="1">
        <f t="array" ref="AF190">IF($F190="薙玉",MIN(($G190-AG:AG)^2+($H190-AH:AH)^2+($I190-AI:AI)^2)*AE$8+MIN((($H$2-$H190)+AJ:AJ)^2+(($I$2-$I190)+AK:AK)^2)*AE$10+1000*AE$18,"")</f>
        <v/>
      </c>
      <c r="AM190" t="str" cm="1">
        <f t="array" ref="AM190">IF($F190="壁玉",MIN(($G190-AN:AN)^2+($H190-AO:AO)^2+($I190-AP:AP)^2)*AL$8+MIN((($H$2-$H190)+AQ:AQ)^2+(($I$2-$I190)+AR:AR)^2)*AL$10+1000*AL$18,"")</f>
        <v/>
      </c>
      <c r="AT190" t="str" cm="1">
        <f t="array" ref="AT190">IF($F190="弩玉",MIN(($G190-AU:AU)^2+($H190-AV:AV)^2+($I190-AW:AW)^2)*AS$8+MIN((($H$2-$H190)+AX:AX)^2+(($I$2-$I190)+AY:AY)^2)*AS$10+1000*AS$18,"")</f>
        <v/>
      </c>
      <c r="BA190" t="str" cm="1">
        <f t="array" ref="BA190">IF($F190="ジェット",MIN(($G190-BB:BB)^2+($H190-BC:BC)^2+($I190-BD:BD)^2)*AZ$8+MIN((($H$2-$H190)+BE:BE)^2+(($I$2-$I190)+BF:BF)^2)*AZ$10+1000*AZ$18,"")</f>
        <v/>
      </c>
      <c r="BH190" t="str" cm="1">
        <f t="array" ref="BH190">IF($F190="導玉",MIN(($G190-BI:BI)^2+($H190-BJ:BJ)^2+($I190-BK:BK)^2)*BG$8+MIN((($H$2-$H190)+BL:BL)^2+(($I$2-$I190)+BM:BM)^2)*BG$10+1000*BG$18,"")</f>
        <v/>
      </c>
      <c r="BO190" t="str" cm="1">
        <f t="array" ref="BO190">IF($F190="木壁",MIN(($G190-BP:BP)^2+($H190-BQ:BQ)^2+($I190-BR:BR)^2)*BN$8+MIN((($H$2-$H190)+BS:BS)^2+(($I$2-$I190)+BT:BT)^2)*BN$10+1000*BN$18,"")</f>
        <v/>
      </c>
      <c r="BV190" t="str" cm="1">
        <f t="array" ref="BV190">IF($F190="遠壁",MIN(($G190-BW:BW)^2+($H190-BX:BX)^2+($I190-BY:BY)^2)*BU$8+MIN((($H$2-$H190)+BZ:BZ)^2+(($I$2-$I190)+CA:CA)^2)*BU$10+1000*BU$18,"")</f>
        <v/>
      </c>
      <c r="CC190" t="str" cm="1">
        <f t="array" ref="CC190">IF($F190="魔玉",MIN(($G190-CD:CD)^2+($H190-CE:CE)^2+($I190-CF:CF)^2)*CB$8+MIN((($H$2-$H190)+CG:CG)^2+(($I$2-$I190)+CH:CH)^2)*CB$10+1000*CB$18,"")</f>
        <v/>
      </c>
      <c r="CJ190" t="str" cm="1">
        <f t="array" ref="CJ190">IF($F190="核玉",MIN(($G190-CK:CK)^2+($H190-CL:CL)^2+($I190-CM:CM)^2)*CI$8+MIN((($H$2-$H190)+CN:CN)^2+(($I$2-$I190)+CO:CO)^2)*CI$10+1000*CI$18,"")</f>
        <v/>
      </c>
      <c r="CQ190" t="str" cm="1">
        <f t="array" ref="CQ190">IF($F190="癒玉",MIN(($G190-CR:CR)^2+($H190-CS:CS)^2+($I190-CT:CT)^2)*CP$8+MIN((($H$2-$H190)+CU:CU)^2+(($I$2-$I190)+CV:CV)^2)*CP$10+1000*CP$18,"")</f>
        <v/>
      </c>
      <c r="CX190" t="str" cm="1">
        <f t="array" ref="CX190">IF($F190="盾玉",MIN(($G190-CY:CY)^2+($H190-CZ:CZ)^2+($I190-DA:DA)^2)*CW$8+MIN((($H$2-$H190)+DB:DB)^2+(($I$2-$I190)+DC:DC)^2)*CW$10+1000*CW$18,"")</f>
        <v/>
      </c>
      <c r="DE190" t="str" cm="1">
        <f t="array" ref="DE190">IF($F190="射玉",MIN(($G190-DF:DF)^2+($H190-DG:DG)^2+($I190-DH:DH)^2)*DD$8+MIN((($H$2-$H190)+DI:DI)^2+(($I$2-$I190)+DJ:DJ)^2)*DD$10+1000*DD$18,"")</f>
        <v/>
      </c>
      <c r="DL190" t="str" cm="1">
        <f t="array" ref="DL190">IF($F190="近壁",MIN(($G190-DM:DM)^2+($H190-DN:DN)^2+($I190-DO:DO)^2)*DK$8+MIN((($H$2-$H190)+DP:DP)^2+(($I$2-$I190)+DQ:DQ)^2)*DK$10+1000*DK$18,"")</f>
        <v/>
      </c>
      <c r="DS190" t="str" cm="1">
        <f t="array" ref="DS190">IF($F190="忍玉",MIN(($G190-DT:DT)^2+($H190-DU:DU)^2+($I190-DV:DV)^2)*DR$8+MIN((($H$2-$H190)+DW:DW)^2+(($I$2-$I190)+DX:DX)^2)*DR$10+1000*DR$18,"")</f>
        <v/>
      </c>
      <c r="DZ190" t="str" cm="1">
        <f t="array" ref="DZ190">IF($F190="界玉",MIN(($G190-EA:EA)^2+($H190-EB:EB)^2+($I190-EC:EC)^2)*DY$8+MIN((($H$2-$H190)+ED:ED)^2+(($I$2-$I190)+EE:EE)^2)*DY$10+1000*DY$18,"")</f>
        <v/>
      </c>
      <c r="EG190" t="str" cm="1">
        <f t="array" ref="EG190">IF($F190="戦玉",MIN(($G190-EH:EH)^2+($H190-EI:EI)^2+($I190-EJ:EJ)^2)*EF$8+MIN((($H$2-$H190)+EK:EK)^2+(($I$2-$I190)+EL:EL)^2)*EF$10+1000*EF$18,"")</f>
        <v/>
      </c>
      <c r="EN190" t="str" cm="1">
        <f t="array" ref="EN190">IF($F190="弓玉",MIN(($G190-EO:EO)^2+($H190-EP:EP)^2+($I190-EQ:EQ)^2)*EM$8+MIN((($H$2-$H190)+ER:ER)^2+(($I$2-$I190)+ES:ES)^2)*EM$10+1000*EM$18,"")</f>
        <v/>
      </c>
      <c r="EU190" t="str" cm="1">
        <f t="array" ref="EU190">IF($F190="散玉",MIN(($G190-EV:EV)^2+($H190-EW:EW)^2+($I190-EX:EX)^2)*ET$8+MIN((($H$2-$H190)+EY:EY)^2+(($I$2-$I190)+EZ:EZ)^2)*ET$10+1000*ET$18,"")</f>
        <v/>
      </c>
      <c r="FB190" t="str" cm="1">
        <f t="array" ref="FB190">IF($F190="的玉",MIN(($G190-FC:FC)^2+($H190-FD:FD)^2+($I190-FE:FE)^2)*FA$8+MIN((($H$2-$H190)+FF:FF)^2+(($I$2-$I190)+FG:FG)^2)*FA$10+1000*FA$18,"")</f>
        <v/>
      </c>
      <c r="FI190" t="str" cm="1">
        <f t="array" ref="FI190">IF($F190="撃玉",MIN(($G190-FJ:FJ)^2+($H190-FK:FK)^2+($I190-FL:FL)^2)*FH$8+MIN((($H$2-$H190)+FM:FM)^2+(($I$2-$I190)+FN:FN)^2)*FH$10+1000*FH$18,"")</f>
        <v/>
      </c>
      <c r="FP190" t="str" cm="1">
        <f t="array" ref="FP190">IF($F190="槍玉",MIN(($G190-FQ:FQ)^2+($H190-FR:FR)^2+($I190-FS:FS)^2)*FO$8+MIN((($H$2-$H190)+FT:FT)^2+(($I$2-$I190)+FU:FU)^2)*FO$10+1000*FO$18,"")</f>
        <v/>
      </c>
      <c r="FW190" t="str" cm="1">
        <f t="array" ref="FW190">IF($F190="査玉",MIN(($G190-FX:FX)^2+($H190-FY:FY)^2+($I190-FZ:FZ)^2)*FV$8+MIN((($H$2-$H190)+GA:GA)^2+(($I$2-$I190)+GB:GB)^2)*FV$10+1000*FV$18,"")</f>
        <v/>
      </c>
      <c r="GD190" t="str" cm="1">
        <f t="array" ref="GD190">IF($F190="タゲ壁",MIN(($G190-GE:GE)^2+($H190-GF:GF)^2+($I190-GG:GG)^2)*GC$8+MIN((($H$2-$H190)+GH:GH)^2+(($I$2-$I190)+GI:GI)^2)*GC$10+1000*GC$18,"")</f>
        <v/>
      </c>
      <c r="GK190" t="str" cm="1">
        <f t="array" ref="GK190">IF($F190="迎玉",MIN(($G190-GL:GL)^2+($H190-GM:GM)^2+($I190-GN:GN)^2)*GJ$8+MIN((($H$2-$H190)+GO:GO)^2+(($I$2-$I190)+GP:GP)^2)*GJ$10+1000*GJ$18,"")</f>
        <v/>
      </c>
      <c r="GR190" t="str" cm="1">
        <f t="array" ref="GR190">IF($F190="紙壁",MIN(($G190-GS:GS)^2+($H190-GT:GT)^2+($I190-GU:GU)^2)*GQ$8+MIN((($H$2-$H190)+GV:GV)^2+(($I$2-$I190)+GW:GW)^2)*GQ$10+1000*GQ$18,"")</f>
        <v/>
      </c>
      <c r="GY190" t="str" cm="1">
        <f t="array" ref="GY190">IF($F190="聖玉",MIN(($G190-GZ:GZ)^2+($H190-HA:HA)^2+($I190-HB:HB)^2)*GX$8+MIN((($H$2-$H190)+HC:HC)^2+(($I$2-$I190)+HD:HD)^2)*GX$10+1000*GX$18,"")</f>
        <v/>
      </c>
      <c r="HF190" t="str" cm="1">
        <f t="array" ref="HF190">IF($F190="ターボ",MIN(($G190-HG:HG)^2+($H190-HH:HH)^2+($I190-HI:HI)^2)*HE$8+MIN((($H$2-$H190)+HJ:HJ)^2+(($I$2-$I190)+HK:HK)^2)*HE$10+10000,"")</f>
        <v/>
      </c>
      <c r="HM190" t="str" cm="1">
        <f t="array" ref="HM190">IF($F190="采玉",MIN(($G190-HN:HN)^2+($H190-HO:HO)^2+($I190-HP:HP)^2)*HL$8+MIN((($H$2-$H190)+HQ:HQ)^2+(($I$2-$I190)+HR:HR)^2)*HL$10+1000*HL$18,"")</f>
        <v/>
      </c>
      <c r="HT190" t="str" cm="1">
        <f t="array" ref="HT190">IF($F190="繕玉",MIN(($G190-HU:HU)^2+($H190-HV:HV)^2+($I190-HW:HW)^2)*HS$8+MIN((($H$2-$H190)+HX:HX)^2+(($I$2-$I190)+HY:HY)^2)*HS$10+1000*HS$18,"")</f>
        <v/>
      </c>
      <c r="IA190" t="str" cm="1">
        <f t="array" ref="IA190">IF($F190="贄玉",MIN(($G190-IB:IB)^2+($H190-IC:IC)^2+($I190-ID:ID)^2)*HZ$8+MIN((($H$2-$H190)+IE:IE)^2+(($I$2-$I190)+IF:IF)^2)*HZ$10+1000*HZ$18,"")</f>
        <v/>
      </c>
      <c r="IH190" t="str" cm="1">
        <f t="array" ref="IH190">IF($F190="弾玉",MIN(($G190-II:II)^2+($H190-IJ:IJ)^2+($I190-IK:IK)^2)*IG$8+MIN((($H$2-$H190)+IL:IL)^2+(($I$2-$I190)+IM:IM)^2)*IG$10+1000*IG$18,"")</f>
        <v/>
      </c>
      <c r="IO190" t="str" cm="1">
        <f t="array" ref="IO190">IF($F190="石壁",MIN(($G190-IP:IP)^2+($H190-IQ:IQ)^2+($I190-IR:IR)^2)*IN$8+MIN((($H$2-$H190)+IS:IS)^2+(($I$2-$I190)+IT:IT)^2)*IN$10+1000*IN$18,"")</f>
        <v/>
      </c>
    </row>
    <row r="191" spans="6:249" x14ac:dyDescent="0.55000000000000004">
      <c r="F191" s="1" t="b" cm="1">
        <f t="array" ref="F191">INDEX(N:N,ROW()*6-11)</f>
        <v>0</v>
      </c>
      <c r="G191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91" s="1">
        <f>ROUND((RIGHT((SUM(INDEX($N:$N,ROW()*6-10):INDEX($N:$N,ROW()*6-6))-16020),6)-RIGHT((SUM(INDEX($N:$N,ROW()*6-10):INDEX($N:$N,ROW()*6-6))-16020),3))/1000,3)</f>
        <v>-16.04</v>
      </c>
      <c r="I191" s="1">
        <f>ROUND((RIGHT((SUM(INDEX($N:$N,ROW()*6-10):INDEX($N:$N,ROW()*6-6))-16020),3)),3)</f>
        <v>20</v>
      </c>
      <c r="K191">
        <v>191</v>
      </c>
      <c r="L191">
        <f t="shared" si="5"/>
        <v>1</v>
      </c>
      <c r="M191" t="str">
        <f t="shared" si="4"/>
        <v>b</v>
      </c>
      <c r="N191">
        <f>IF(EXACT(M191,$A$1)=TRUE,0,IF(EXACT(M191,$A$2)=TRUE,1,IF(EXACT(M191,$A$3)=TRUE,2,IF(EXACT(M191,$A$4)=TRUE,3,IF(EXACT(M191,$A$5)=TRUE,4,IF(EXACT(M191,$A$6)=TRUE,5,IF(EXACT(M191,$A$7)=TRUE,6,IF(EXACT(M191,$A$8)=TRUE,7,IF(EXACT(M191,$A$9)=TRUE,8,IF(EXACT(M191,$A$10)=TRUE,9,IF(EXACT(M191,$A$11)=TRUE,10,IF(EXACT(M191,$A$12)=TRUE,11,IF(EXACT(M191,$A$13)=TRUE,12,IF(EXACT(M191,$A$14)=TRUE,13,IF(EXACT(M191,$A$15)=TRUE,14,IF(EXACT(M191,$A$16)=TRUE,15,IF(EXACT(M191,$A$17)=TRUE,16,IF(EXACT(M191,$A$18)=TRUE,17,IF(EXACT(M191,$A$19)=TRUE,18,IF(EXACT(M191,$A$20)=TRUE,19,IF(EXACT(M191,$A$21)=TRUE,20,IF(EXACT(M191,$A$22)=TRUE,21,IF(EXACT(M191,$A$23)=TRUE,22,IF(EXACT(M191,$A$24)=TRUE,23,IF(EXACT(M191,$A$25)=TRUE,24,IF(EXACT(M191,$A$26)=TRUE,25,IF(EXACT(M191,$A$27)=TRUE,26,IF(EXACT(M191,$A$28)=TRUE,27,IF(EXACT(M191,$A$29)=TRUE,28,IF(EXACT(M191,$A$30)=TRUE,29,IF(EXACT(M191,$A$31)=TRUE,30,IF(EXACT(M191,$A$32)=TRUE,31,IF(EXACT(M191,$A$33)=TRUE,32,IF(EXACT(M191,$A$34)=TRUE,33,IF(EXACT(M191,$A$35)=TRUE,34,IF(EXACT(M191,$A$36)=TRUE,35,IF(EXACT(M191,$A$37)=TRUE,36,IF(EXACT(M191,$A$38)=TRUE,37,IF(EXACT(M191,$A$39)=TRUE,38,IF(EXACT(M191,$A$40)=TRUE,39,IF(EXACT(M191,$A$41)=TRUE,40,IF(EXACT(M191,$A$42)=TRUE,41,IF(EXACT(M191,$A$43)=TRUE,42,IF(EXACT(M191,$A$44)=TRUE,43,IF(EXACT(M191,$A$45)=TRUE,44,IF(EXACT(M191,$A$46)=TRUE,45,IF(EXACT(M191,$A$47)=TRUE,46,IF(EXACT(M191,$A$48)=TRUE,47,IF(EXACT(M191,$A$49)=TRUE,48,IF(EXACT(M191,$A$50)=TRUE,49,IF(EXACT(M191,$A$51)=TRUE,50,IF(EXACT(M191,$A$52)=TRUE,51,IF(EXACT(M191,$A$53)=TRUE,52,IF(EXACT(M191,$A$54)=TRUE,53,IF(EXACT(M191,$A$55)=TRUE,54,IF(EXACT(M191,$A$56)=TRUE,55,IF(EXACT(M191,$A$57)=TRUE,56,IF(EXACT(M191,$A$58)=TRUE,57,IF(EXACT(M191,$A$59)=TRUE,58,IF(EXACT(M191,$A$60)=TRUE,59,IF(EXACT(M191,$A$61)=TRUE,60,IF(EXACT(M191,$A$62)=TRUE,61))))))))))))))))))))))))))))))))))))))))))))))))))))))))))))))*61^$L191</f>
        <v>671</v>
      </c>
      <c r="Y191" t="str" cm="1">
        <f t="array" ref="Y191">IF($F191="砲玉",MIN(($G191-Z:Z)^2+($H191-AA:AA)^2+($I191-AB:AB)^2)*X$8+MIN((($H$2-$H191)+AC:AC)^2+(($I$2-$I191)+AD:AD)^2)*X$10+1000*X$18,"")</f>
        <v/>
      </c>
      <c r="AF191" t="str" cm="1">
        <f t="array" ref="AF191">IF($F191="薙玉",MIN(($G191-AG:AG)^2+($H191-AH:AH)^2+($I191-AI:AI)^2)*AE$8+MIN((($H$2-$H191)+AJ:AJ)^2+(($I$2-$I191)+AK:AK)^2)*AE$10+1000*AE$18,"")</f>
        <v/>
      </c>
      <c r="AM191" t="str" cm="1">
        <f t="array" ref="AM191">IF($F191="壁玉",MIN(($G191-AN:AN)^2+($H191-AO:AO)^2+($I191-AP:AP)^2)*AL$8+MIN((($H$2-$H191)+AQ:AQ)^2+(($I$2-$I191)+AR:AR)^2)*AL$10+1000*AL$18,"")</f>
        <v/>
      </c>
      <c r="AT191" t="str" cm="1">
        <f t="array" ref="AT191">IF($F191="弩玉",MIN(($G191-AU:AU)^2+($H191-AV:AV)^2+($I191-AW:AW)^2)*AS$8+MIN((($H$2-$H191)+AX:AX)^2+(($I$2-$I191)+AY:AY)^2)*AS$10+1000*AS$18,"")</f>
        <v/>
      </c>
      <c r="BA191" t="str" cm="1">
        <f t="array" ref="BA191">IF($F191="ジェット",MIN(($G191-BB:BB)^2+($H191-BC:BC)^2+($I191-BD:BD)^2)*AZ$8+MIN((($H$2-$H191)+BE:BE)^2+(($I$2-$I191)+BF:BF)^2)*AZ$10+1000*AZ$18,"")</f>
        <v/>
      </c>
      <c r="BH191" t="str" cm="1">
        <f t="array" ref="BH191">IF($F191="導玉",MIN(($G191-BI:BI)^2+($H191-BJ:BJ)^2+($I191-BK:BK)^2)*BG$8+MIN((($H$2-$H191)+BL:BL)^2+(($I$2-$I191)+BM:BM)^2)*BG$10+1000*BG$18,"")</f>
        <v/>
      </c>
      <c r="BO191" t="str" cm="1">
        <f t="array" ref="BO191">IF($F191="木壁",MIN(($G191-BP:BP)^2+($H191-BQ:BQ)^2+($I191-BR:BR)^2)*BN$8+MIN((($H$2-$H191)+BS:BS)^2+(($I$2-$I191)+BT:BT)^2)*BN$10+1000*BN$18,"")</f>
        <v/>
      </c>
      <c r="BV191" t="str" cm="1">
        <f t="array" ref="BV191">IF($F191="遠壁",MIN(($G191-BW:BW)^2+($H191-BX:BX)^2+($I191-BY:BY)^2)*BU$8+MIN((($H$2-$H191)+BZ:BZ)^2+(($I$2-$I191)+CA:CA)^2)*BU$10+1000*BU$18,"")</f>
        <v/>
      </c>
      <c r="CC191" t="str" cm="1">
        <f t="array" ref="CC191">IF($F191="魔玉",MIN(($G191-CD:CD)^2+($H191-CE:CE)^2+($I191-CF:CF)^2)*CB$8+MIN((($H$2-$H191)+CG:CG)^2+(($I$2-$I191)+CH:CH)^2)*CB$10+1000*CB$18,"")</f>
        <v/>
      </c>
      <c r="CJ191" t="str" cm="1">
        <f t="array" ref="CJ191">IF($F191="核玉",MIN(($G191-CK:CK)^2+($H191-CL:CL)^2+($I191-CM:CM)^2)*CI$8+MIN((($H$2-$H191)+CN:CN)^2+(($I$2-$I191)+CO:CO)^2)*CI$10+1000*CI$18,"")</f>
        <v/>
      </c>
      <c r="CQ191" t="str" cm="1">
        <f t="array" ref="CQ191">IF($F191="癒玉",MIN(($G191-CR:CR)^2+($H191-CS:CS)^2+($I191-CT:CT)^2)*CP$8+MIN((($H$2-$H191)+CU:CU)^2+(($I$2-$I191)+CV:CV)^2)*CP$10+1000*CP$18,"")</f>
        <v/>
      </c>
      <c r="CX191" t="str" cm="1">
        <f t="array" ref="CX191">IF($F191="盾玉",MIN(($G191-CY:CY)^2+($H191-CZ:CZ)^2+($I191-DA:DA)^2)*CW$8+MIN((($H$2-$H191)+DB:DB)^2+(($I$2-$I191)+DC:DC)^2)*CW$10+1000*CW$18,"")</f>
        <v/>
      </c>
      <c r="DE191" t="str" cm="1">
        <f t="array" ref="DE191">IF($F191="射玉",MIN(($G191-DF:DF)^2+($H191-DG:DG)^2+($I191-DH:DH)^2)*DD$8+MIN((($H$2-$H191)+DI:DI)^2+(($I$2-$I191)+DJ:DJ)^2)*DD$10+1000*DD$18,"")</f>
        <v/>
      </c>
      <c r="DL191" t="str" cm="1">
        <f t="array" ref="DL191">IF($F191="近壁",MIN(($G191-DM:DM)^2+($H191-DN:DN)^2+($I191-DO:DO)^2)*DK$8+MIN((($H$2-$H191)+DP:DP)^2+(($I$2-$I191)+DQ:DQ)^2)*DK$10+1000*DK$18,"")</f>
        <v/>
      </c>
      <c r="DS191" t="str" cm="1">
        <f t="array" ref="DS191">IF($F191="忍玉",MIN(($G191-DT:DT)^2+($H191-DU:DU)^2+($I191-DV:DV)^2)*DR$8+MIN((($H$2-$H191)+DW:DW)^2+(($I$2-$I191)+DX:DX)^2)*DR$10+1000*DR$18,"")</f>
        <v/>
      </c>
      <c r="DZ191" t="str" cm="1">
        <f t="array" ref="DZ191">IF($F191="界玉",MIN(($G191-EA:EA)^2+($H191-EB:EB)^2+($I191-EC:EC)^2)*DY$8+MIN((($H$2-$H191)+ED:ED)^2+(($I$2-$I191)+EE:EE)^2)*DY$10+1000*DY$18,"")</f>
        <v/>
      </c>
      <c r="EG191" t="str" cm="1">
        <f t="array" ref="EG191">IF($F191="戦玉",MIN(($G191-EH:EH)^2+($H191-EI:EI)^2+($I191-EJ:EJ)^2)*EF$8+MIN((($H$2-$H191)+EK:EK)^2+(($I$2-$I191)+EL:EL)^2)*EF$10+1000*EF$18,"")</f>
        <v/>
      </c>
      <c r="EN191" t="str" cm="1">
        <f t="array" ref="EN191">IF($F191="弓玉",MIN(($G191-EO:EO)^2+($H191-EP:EP)^2+($I191-EQ:EQ)^2)*EM$8+MIN((($H$2-$H191)+ER:ER)^2+(($I$2-$I191)+ES:ES)^2)*EM$10+1000*EM$18,"")</f>
        <v/>
      </c>
      <c r="EU191" t="str" cm="1">
        <f t="array" ref="EU191">IF($F191="散玉",MIN(($G191-EV:EV)^2+($H191-EW:EW)^2+($I191-EX:EX)^2)*ET$8+MIN((($H$2-$H191)+EY:EY)^2+(($I$2-$I191)+EZ:EZ)^2)*ET$10+1000*ET$18,"")</f>
        <v/>
      </c>
      <c r="FB191" t="str" cm="1">
        <f t="array" ref="FB191">IF($F191="的玉",MIN(($G191-FC:FC)^2+($H191-FD:FD)^2+($I191-FE:FE)^2)*FA$8+MIN((($H$2-$H191)+FF:FF)^2+(($I$2-$I191)+FG:FG)^2)*FA$10+1000*FA$18,"")</f>
        <v/>
      </c>
      <c r="FI191" t="str" cm="1">
        <f t="array" ref="FI191">IF($F191="撃玉",MIN(($G191-FJ:FJ)^2+($H191-FK:FK)^2+($I191-FL:FL)^2)*FH$8+MIN((($H$2-$H191)+FM:FM)^2+(($I$2-$I191)+FN:FN)^2)*FH$10+1000*FH$18,"")</f>
        <v/>
      </c>
      <c r="FP191" t="str" cm="1">
        <f t="array" ref="FP191">IF($F191="槍玉",MIN(($G191-FQ:FQ)^2+($H191-FR:FR)^2+($I191-FS:FS)^2)*FO$8+MIN((($H$2-$H191)+FT:FT)^2+(($I$2-$I191)+FU:FU)^2)*FO$10+1000*FO$18,"")</f>
        <v/>
      </c>
      <c r="FW191" t="str" cm="1">
        <f t="array" ref="FW191">IF($F191="査玉",MIN(($G191-FX:FX)^2+($H191-FY:FY)^2+($I191-FZ:FZ)^2)*FV$8+MIN((($H$2-$H191)+GA:GA)^2+(($I$2-$I191)+GB:GB)^2)*FV$10+1000*FV$18,"")</f>
        <v/>
      </c>
      <c r="GD191" t="str" cm="1">
        <f t="array" ref="GD191">IF($F191="タゲ壁",MIN(($G191-GE:GE)^2+($H191-GF:GF)^2+($I191-GG:GG)^2)*GC$8+MIN((($H$2-$H191)+GH:GH)^2+(($I$2-$I191)+GI:GI)^2)*GC$10+1000*GC$18,"")</f>
        <v/>
      </c>
      <c r="GK191" t="str" cm="1">
        <f t="array" ref="GK191">IF($F191="迎玉",MIN(($G191-GL:GL)^2+($H191-GM:GM)^2+($I191-GN:GN)^2)*GJ$8+MIN((($H$2-$H191)+GO:GO)^2+(($I$2-$I191)+GP:GP)^2)*GJ$10+1000*GJ$18,"")</f>
        <v/>
      </c>
      <c r="GR191" t="str" cm="1">
        <f t="array" ref="GR191">IF($F191="紙壁",MIN(($G191-GS:GS)^2+($H191-GT:GT)^2+($I191-GU:GU)^2)*GQ$8+MIN((($H$2-$H191)+GV:GV)^2+(($I$2-$I191)+GW:GW)^2)*GQ$10+1000*GQ$18,"")</f>
        <v/>
      </c>
      <c r="GY191" t="str" cm="1">
        <f t="array" ref="GY191">IF($F191="聖玉",MIN(($G191-GZ:GZ)^2+($H191-HA:HA)^2+($I191-HB:HB)^2)*GX$8+MIN((($H$2-$H191)+HC:HC)^2+(($I$2-$I191)+HD:HD)^2)*GX$10+1000*GX$18,"")</f>
        <v/>
      </c>
      <c r="HF191" t="str" cm="1">
        <f t="array" ref="HF191">IF($F191="ターボ",MIN(($G191-HG:HG)^2+($H191-HH:HH)^2+($I191-HI:HI)^2)*HE$8+MIN((($H$2-$H191)+HJ:HJ)^2+(($I$2-$I191)+HK:HK)^2)*HE$10+10000,"")</f>
        <v/>
      </c>
      <c r="HM191" t="str" cm="1">
        <f t="array" ref="HM191">IF($F191="采玉",MIN(($G191-HN:HN)^2+($H191-HO:HO)^2+($I191-HP:HP)^2)*HL$8+MIN((($H$2-$H191)+HQ:HQ)^2+(($I$2-$I191)+HR:HR)^2)*HL$10+1000*HL$18,"")</f>
        <v/>
      </c>
      <c r="HT191" t="str" cm="1">
        <f t="array" ref="HT191">IF($F191="繕玉",MIN(($G191-HU:HU)^2+($H191-HV:HV)^2+($I191-HW:HW)^2)*HS$8+MIN((($H$2-$H191)+HX:HX)^2+(($I$2-$I191)+HY:HY)^2)*HS$10+1000*HS$18,"")</f>
        <v/>
      </c>
      <c r="IA191" t="str" cm="1">
        <f t="array" ref="IA191">IF($F191="贄玉",MIN(($G191-IB:IB)^2+($H191-IC:IC)^2+($I191-ID:ID)^2)*HZ$8+MIN((($H$2-$H191)+IE:IE)^2+(($I$2-$I191)+IF:IF)^2)*HZ$10+1000*HZ$18,"")</f>
        <v/>
      </c>
      <c r="IH191" t="str" cm="1">
        <f t="array" ref="IH191">IF($F191="弾玉",MIN(($G191-II:II)^2+($H191-IJ:IJ)^2+($I191-IK:IK)^2)*IG$8+MIN((($H$2-$H191)+IL:IL)^2+(($I$2-$I191)+IM:IM)^2)*IG$10+1000*IG$18,"")</f>
        <v/>
      </c>
      <c r="IO191" t="str" cm="1">
        <f t="array" ref="IO191">IF($F191="石壁",MIN(($G191-IP:IP)^2+($H191-IQ:IQ)^2+($I191-IR:IR)^2)*IN$8+MIN((($H$2-$H191)+IS:IS)^2+(($I$2-$I191)+IT:IT)^2)*IN$10+1000*IN$18,"")</f>
        <v/>
      </c>
    </row>
    <row r="192" spans="6:249" x14ac:dyDescent="0.55000000000000004">
      <c r="F192" s="1" t="b" cm="1">
        <f t="array" ref="F192">INDEX(N:N,ROW()*6-11)</f>
        <v>0</v>
      </c>
      <c r="G192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92" s="1">
        <f>ROUND((RIGHT((SUM(INDEX($N:$N,ROW()*6-10):INDEX($N:$N,ROW()*6-6))-16020),6)-RIGHT((SUM(INDEX($N:$N,ROW()*6-10):INDEX($N:$N,ROW()*6-6))-16020),3))/1000,3)</f>
        <v>-16.04</v>
      </c>
      <c r="I192" s="1">
        <f>ROUND((RIGHT((SUM(INDEX($N:$N,ROW()*6-10):INDEX($N:$N,ROW()*6-6))-16020),3)),3)</f>
        <v>20</v>
      </c>
      <c r="K192">
        <v>192</v>
      </c>
      <c r="L192">
        <f t="shared" si="5"/>
        <v>0</v>
      </c>
      <c r="M192" t="str">
        <f t="shared" si="4"/>
        <v>X</v>
      </c>
      <c r="N192">
        <f>IF(EXACT(M192,$A$1)=TRUE,0,IF(EXACT(M192,$A$2)=TRUE,1,IF(EXACT(M192,$A$3)=TRUE,2,IF(EXACT(M192,$A$4)=TRUE,3,IF(EXACT(M192,$A$5)=TRUE,4,IF(EXACT(M192,$A$6)=TRUE,5,IF(EXACT(M192,$A$7)=TRUE,6,IF(EXACT(M192,$A$8)=TRUE,7,IF(EXACT(M192,$A$9)=TRUE,8,IF(EXACT(M192,$A$10)=TRUE,9,IF(EXACT(M192,$A$11)=TRUE,10,IF(EXACT(M192,$A$12)=TRUE,11,IF(EXACT(M192,$A$13)=TRUE,12,IF(EXACT(M192,$A$14)=TRUE,13,IF(EXACT(M192,$A$15)=TRUE,14,IF(EXACT(M192,$A$16)=TRUE,15,IF(EXACT(M192,$A$17)=TRUE,16,IF(EXACT(M192,$A$18)=TRUE,17,IF(EXACT(M192,$A$19)=TRUE,18,IF(EXACT(M192,$A$20)=TRUE,19,IF(EXACT(M192,$A$21)=TRUE,20,IF(EXACT(M192,$A$22)=TRUE,21,IF(EXACT(M192,$A$23)=TRUE,22,IF(EXACT(M192,$A$24)=TRUE,23,IF(EXACT(M192,$A$25)=TRUE,24,IF(EXACT(M192,$A$26)=TRUE,25,IF(EXACT(M192,$A$27)=TRUE,26,IF(EXACT(M192,$A$28)=TRUE,27,IF(EXACT(M192,$A$29)=TRUE,28,IF(EXACT(M192,$A$30)=TRUE,29,IF(EXACT(M192,$A$31)=TRUE,30,IF(EXACT(M192,$A$32)=TRUE,31,IF(EXACT(M192,$A$33)=TRUE,32,IF(EXACT(M192,$A$34)=TRUE,33,IF(EXACT(M192,$A$35)=TRUE,34,IF(EXACT(M192,$A$36)=TRUE,35,IF(EXACT(M192,$A$37)=TRUE,36,IF(EXACT(M192,$A$38)=TRUE,37,IF(EXACT(M192,$A$39)=TRUE,38,IF(EXACT(M192,$A$40)=TRUE,39,IF(EXACT(M192,$A$41)=TRUE,40,IF(EXACT(M192,$A$42)=TRUE,41,IF(EXACT(M192,$A$43)=TRUE,42,IF(EXACT(M192,$A$44)=TRUE,43,IF(EXACT(M192,$A$45)=TRUE,44,IF(EXACT(M192,$A$46)=TRUE,45,IF(EXACT(M192,$A$47)=TRUE,46,IF(EXACT(M192,$A$48)=TRUE,47,IF(EXACT(M192,$A$49)=TRUE,48,IF(EXACT(M192,$A$50)=TRUE,49,IF(EXACT(M192,$A$51)=TRUE,50,IF(EXACT(M192,$A$52)=TRUE,51,IF(EXACT(M192,$A$53)=TRUE,52,IF(EXACT(M192,$A$54)=TRUE,53,IF(EXACT(M192,$A$55)=TRUE,54,IF(EXACT(M192,$A$56)=TRUE,55,IF(EXACT(M192,$A$57)=TRUE,56,IF(EXACT(M192,$A$58)=TRUE,57,IF(EXACT(M192,$A$59)=TRUE,58,IF(EXACT(M192,$A$60)=TRUE,59,IF(EXACT(M192,$A$61)=TRUE,60,IF(EXACT(M192,$A$62)=TRUE,61))))))))))))))))))))))))))))))))))))))))))))))))))))))))))))))*61^$L192</f>
        <v>59</v>
      </c>
      <c r="Y192" t="str" cm="1">
        <f t="array" ref="Y192">IF($F192="砲玉",MIN(($G192-Z:Z)^2+($H192-AA:AA)^2+($I192-AB:AB)^2)*X$8+MIN((($H$2-$H192)+AC:AC)^2+(($I$2-$I192)+AD:AD)^2)*X$10+1000*X$18,"")</f>
        <v/>
      </c>
      <c r="AF192" t="str" cm="1">
        <f t="array" ref="AF192">IF($F192="薙玉",MIN(($G192-AG:AG)^2+($H192-AH:AH)^2+($I192-AI:AI)^2)*AE$8+MIN((($H$2-$H192)+AJ:AJ)^2+(($I$2-$I192)+AK:AK)^2)*AE$10+1000*AE$18,"")</f>
        <v/>
      </c>
      <c r="AM192" t="str" cm="1">
        <f t="array" ref="AM192">IF($F192="壁玉",MIN(($G192-AN:AN)^2+($H192-AO:AO)^2+($I192-AP:AP)^2)*AL$8+MIN((($H$2-$H192)+AQ:AQ)^2+(($I$2-$I192)+AR:AR)^2)*AL$10+1000*AL$18,"")</f>
        <v/>
      </c>
      <c r="AT192" t="str" cm="1">
        <f t="array" ref="AT192">IF($F192="弩玉",MIN(($G192-AU:AU)^2+($H192-AV:AV)^2+($I192-AW:AW)^2)*AS$8+MIN((($H$2-$H192)+AX:AX)^2+(($I$2-$I192)+AY:AY)^2)*AS$10+1000*AS$18,"")</f>
        <v/>
      </c>
      <c r="BA192" t="str" cm="1">
        <f t="array" ref="BA192">IF($F192="ジェット",MIN(($G192-BB:BB)^2+($H192-BC:BC)^2+($I192-BD:BD)^2)*AZ$8+MIN((($H$2-$H192)+BE:BE)^2+(($I$2-$I192)+BF:BF)^2)*AZ$10+1000*AZ$18,"")</f>
        <v/>
      </c>
      <c r="BH192" t="str" cm="1">
        <f t="array" ref="BH192">IF($F192="導玉",MIN(($G192-BI:BI)^2+($H192-BJ:BJ)^2+($I192-BK:BK)^2)*BG$8+MIN((($H$2-$H192)+BL:BL)^2+(($I$2-$I192)+BM:BM)^2)*BG$10+1000*BG$18,"")</f>
        <v/>
      </c>
      <c r="BO192" t="str" cm="1">
        <f t="array" ref="BO192">IF($F192="木壁",MIN(($G192-BP:BP)^2+($H192-BQ:BQ)^2+($I192-BR:BR)^2)*BN$8+MIN((($H$2-$H192)+BS:BS)^2+(($I$2-$I192)+BT:BT)^2)*BN$10+1000*BN$18,"")</f>
        <v/>
      </c>
      <c r="BV192" t="str" cm="1">
        <f t="array" ref="BV192">IF($F192="遠壁",MIN(($G192-BW:BW)^2+($H192-BX:BX)^2+($I192-BY:BY)^2)*BU$8+MIN((($H$2-$H192)+BZ:BZ)^2+(($I$2-$I192)+CA:CA)^2)*BU$10+1000*BU$18,"")</f>
        <v/>
      </c>
      <c r="CC192" t="str" cm="1">
        <f t="array" ref="CC192">IF($F192="魔玉",MIN(($G192-CD:CD)^2+($H192-CE:CE)^2+($I192-CF:CF)^2)*CB$8+MIN((($H$2-$H192)+CG:CG)^2+(($I$2-$I192)+CH:CH)^2)*CB$10+1000*CB$18,"")</f>
        <v/>
      </c>
      <c r="CJ192" t="str" cm="1">
        <f t="array" ref="CJ192">IF($F192="核玉",MIN(($G192-CK:CK)^2+($H192-CL:CL)^2+($I192-CM:CM)^2)*CI$8+MIN((($H$2-$H192)+CN:CN)^2+(($I$2-$I192)+CO:CO)^2)*CI$10+1000*CI$18,"")</f>
        <v/>
      </c>
      <c r="CQ192" t="str" cm="1">
        <f t="array" ref="CQ192">IF($F192="癒玉",MIN(($G192-CR:CR)^2+($H192-CS:CS)^2+($I192-CT:CT)^2)*CP$8+MIN((($H$2-$H192)+CU:CU)^2+(($I$2-$I192)+CV:CV)^2)*CP$10+1000*CP$18,"")</f>
        <v/>
      </c>
      <c r="CX192" t="str" cm="1">
        <f t="array" ref="CX192">IF($F192="盾玉",MIN(($G192-CY:CY)^2+($H192-CZ:CZ)^2+($I192-DA:DA)^2)*CW$8+MIN((($H$2-$H192)+DB:DB)^2+(($I$2-$I192)+DC:DC)^2)*CW$10+1000*CW$18,"")</f>
        <v/>
      </c>
      <c r="DE192" t="str" cm="1">
        <f t="array" ref="DE192">IF($F192="射玉",MIN(($G192-DF:DF)^2+($H192-DG:DG)^2+($I192-DH:DH)^2)*DD$8+MIN((($H$2-$H192)+DI:DI)^2+(($I$2-$I192)+DJ:DJ)^2)*DD$10+1000*DD$18,"")</f>
        <v/>
      </c>
      <c r="DL192" t="str" cm="1">
        <f t="array" ref="DL192">IF($F192="近壁",MIN(($G192-DM:DM)^2+($H192-DN:DN)^2+($I192-DO:DO)^2)*DK$8+MIN((($H$2-$H192)+DP:DP)^2+(($I$2-$I192)+DQ:DQ)^2)*DK$10+1000*DK$18,"")</f>
        <v/>
      </c>
      <c r="DS192" t="str" cm="1">
        <f t="array" ref="DS192">IF($F192="忍玉",MIN(($G192-DT:DT)^2+($H192-DU:DU)^2+($I192-DV:DV)^2)*DR$8+MIN((($H$2-$H192)+DW:DW)^2+(($I$2-$I192)+DX:DX)^2)*DR$10+1000*DR$18,"")</f>
        <v/>
      </c>
      <c r="DZ192" t="str" cm="1">
        <f t="array" ref="DZ192">IF($F192="界玉",MIN(($G192-EA:EA)^2+($H192-EB:EB)^2+($I192-EC:EC)^2)*DY$8+MIN((($H$2-$H192)+ED:ED)^2+(($I$2-$I192)+EE:EE)^2)*DY$10+1000*DY$18,"")</f>
        <v/>
      </c>
      <c r="EG192" t="str" cm="1">
        <f t="array" ref="EG192">IF($F192="戦玉",MIN(($G192-EH:EH)^2+($H192-EI:EI)^2+($I192-EJ:EJ)^2)*EF$8+MIN((($H$2-$H192)+EK:EK)^2+(($I$2-$I192)+EL:EL)^2)*EF$10+1000*EF$18,"")</f>
        <v/>
      </c>
      <c r="EN192" t="str" cm="1">
        <f t="array" ref="EN192">IF($F192="弓玉",MIN(($G192-EO:EO)^2+($H192-EP:EP)^2+($I192-EQ:EQ)^2)*EM$8+MIN((($H$2-$H192)+ER:ER)^2+(($I$2-$I192)+ES:ES)^2)*EM$10+1000*EM$18,"")</f>
        <v/>
      </c>
      <c r="EU192" t="str" cm="1">
        <f t="array" ref="EU192">IF($F192="散玉",MIN(($G192-EV:EV)^2+($H192-EW:EW)^2+($I192-EX:EX)^2)*ET$8+MIN((($H$2-$H192)+EY:EY)^2+(($I$2-$I192)+EZ:EZ)^2)*ET$10+1000*ET$18,"")</f>
        <v/>
      </c>
      <c r="FB192" t="str" cm="1">
        <f t="array" ref="FB192">IF($F192="的玉",MIN(($G192-FC:FC)^2+($H192-FD:FD)^2+($I192-FE:FE)^2)*FA$8+MIN((($H$2-$H192)+FF:FF)^2+(($I$2-$I192)+FG:FG)^2)*FA$10+1000*FA$18,"")</f>
        <v/>
      </c>
      <c r="FI192" t="str" cm="1">
        <f t="array" ref="FI192">IF($F192="撃玉",MIN(($G192-FJ:FJ)^2+($H192-FK:FK)^2+($I192-FL:FL)^2)*FH$8+MIN((($H$2-$H192)+FM:FM)^2+(($I$2-$I192)+FN:FN)^2)*FH$10+1000*FH$18,"")</f>
        <v/>
      </c>
      <c r="FP192" t="str" cm="1">
        <f t="array" ref="FP192">IF($F192="槍玉",MIN(($G192-FQ:FQ)^2+($H192-FR:FR)^2+($I192-FS:FS)^2)*FO$8+MIN((($H$2-$H192)+FT:FT)^2+(($I$2-$I192)+FU:FU)^2)*FO$10+1000*FO$18,"")</f>
        <v/>
      </c>
      <c r="FW192" t="str" cm="1">
        <f t="array" ref="FW192">IF($F192="査玉",MIN(($G192-FX:FX)^2+($H192-FY:FY)^2+($I192-FZ:FZ)^2)*FV$8+MIN((($H$2-$H192)+GA:GA)^2+(($I$2-$I192)+GB:GB)^2)*FV$10+1000*FV$18,"")</f>
        <v/>
      </c>
      <c r="GD192" t="str" cm="1">
        <f t="array" ref="GD192">IF($F192="タゲ壁",MIN(($G192-GE:GE)^2+($H192-GF:GF)^2+($I192-GG:GG)^2)*GC$8+MIN((($H$2-$H192)+GH:GH)^2+(($I$2-$I192)+GI:GI)^2)*GC$10+1000*GC$18,"")</f>
        <v/>
      </c>
      <c r="GK192" t="str" cm="1">
        <f t="array" ref="GK192">IF($F192="迎玉",MIN(($G192-GL:GL)^2+($H192-GM:GM)^2+($I192-GN:GN)^2)*GJ$8+MIN((($H$2-$H192)+GO:GO)^2+(($I$2-$I192)+GP:GP)^2)*GJ$10+1000*GJ$18,"")</f>
        <v/>
      </c>
      <c r="GR192" t="str" cm="1">
        <f t="array" ref="GR192">IF($F192="紙壁",MIN(($G192-GS:GS)^2+($H192-GT:GT)^2+($I192-GU:GU)^2)*GQ$8+MIN((($H$2-$H192)+GV:GV)^2+(($I$2-$I192)+GW:GW)^2)*GQ$10+1000*GQ$18,"")</f>
        <v/>
      </c>
      <c r="GY192" t="str" cm="1">
        <f t="array" ref="GY192">IF($F192="聖玉",MIN(($G192-GZ:GZ)^2+($H192-HA:HA)^2+($I192-HB:HB)^2)*GX$8+MIN((($H$2-$H192)+HC:HC)^2+(($I$2-$I192)+HD:HD)^2)*GX$10+1000*GX$18,"")</f>
        <v/>
      </c>
      <c r="HF192" t="str" cm="1">
        <f t="array" ref="HF192">IF($F192="ターボ",MIN(($G192-HG:HG)^2+($H192-HH:HH)^2+($I192-HI:HI)^2)*HE$8+MIN((($H$2-$H192)+HJ:HJ)^2+(($I$2-$I192)+HK:HK)^2)*HE$10+10000,"")</f>
        <v/>
      </c>
      <c r="HM192" t="str" cm="1">
        <f t="array" ref="HM192">IF($F192="采玉",MIN(($G192-HN:HN)^2+($H192-HO:HO)^2+($I192-HP:HP)^2)*HL$8+MIN((($H$2-$H192)+HQ:HQ)^2+(($I$2-$I192)+HR:HR)^2)*HL$10+1000*HL$18,"")</f>
        <v/>
      </c>
      <c r="HT192" t="str" cm="1">
        <f t="array" ref="HT192">IF($F192="繕玉",MIN(($G192-HU:HU)^2+($H192-HV:HV)^2+($I192-HW:HW)^2)*HS$8+MIN((($H$2-$H192)+HX:HX)^2+(($I$2-$I192)+HY:HY)^2)*HS$10+1000*HS$18,"")</f>
        <v/>
      </c>
      <c r="IA192" t="str" cm="1">
        <f t="array" ref="IA192">IF($F192="贄玉",MIN(($G192-IB:IB)^2+($H192-IC:IC)^2+($I192-ID:ID)^2)*HZ$8+MIN((($H$2-$H192)+IE:IE)^2+(($I$2-$I192)+IF:IF)^2)*HZ$10+1000*HZ$18,"")</f>
        <v/>
      </c>
      <c r="IH192" t="str" cm="1">
        <f t="array" ref="IH192">IF($F192="弾玉",MIN(($G192-II:II)^2+($H192-IJ:IJ)^2+($I192-IK:IK)^2)*IG$8+MIN((($H$2-$H192)+IL:IL)^2+(($I$2-$I192)+IM:IM)^2)*IG$10+1000*IG$18,"")</f>
        <v/>
      </c>
      <c r="IO192" t="str" cm="1">
        <f t="array" ref="IO192">IF($F192="石壁",MIN(($G192-IP:IP)^2+($H192-IQ:IQ)^2+($I192-IR:IR)^2)*IN$8+MIN((($H$2-$H192)+IS:IS)^2+(($I$2-$I192)+IT:IT)^2)*IN$10+1000*IN$18,"")</f>
        <v/>
      </c>
    </row>
    <row r="193" spans="6:249" x14ac:dyDescent="0.55000000000000004">
      <c r="F193" s="1" t="b" cm="1">
        <f t="array" ref="F193">INDEX(N:N,ROW()*6-11)</f>
        <v>0</v>
      </c>
      <c r="G193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93" s="1">
        <f>ROUND((RIGHT((SUM(INDEX($N:$N,ROW()*6-10):INDEX($N:$N,ROW()*6-6))-16020),6)-RIGHT((SUM(INDEX($N:$N,ROW()*6-10):INDEX($N:$N,ROW()*6-6))-16020),3))/1000,3)</f>
        <v>-16.04</v>
      </c>
      <c r="I193" s="1">
        <f>ROUND((RIGHT((SUM(INDEX($N:$N,ROW()*6-10):INDEX($N:$N,ROW()*6-6))-16020),3)),3)</f>
        <v>20</v>
      </c>
      <c r="K193">
        <v>193</v>
      </c>
      <c r="L193">
        <f t="shared" si="5"/>
        <v>5</v>
      </c>
      <c r="M193" t="str">
        <f t="shared" ref="M193:M256" si="6">MID(D$2,$K193,1)</f>
        <v/>
      </c>
      <c r="N193" t="b">
        <f>IF(EXACT(M193,$A$1)=TRUE,"コア",IF(EXACT(M193,$A$2)=TRUE,"弓玉",IF(EXACT(M193,$A$3)=TRUE,"銃玉",IF(EXACT(M193,$A$4)=TRUE,"剣玉",IF(EXACT(M193,$A$5)=TRUE,"盾玉",IF(EXACT(M193,$A$6)=TRUE,"爆玉",IF(EXACT(M193,$A$7)=TRUE,"魔玉",IF(EXACT(M193,$A$8)=TRUE,"弩玉",IF(EXACT(M193,$A$9)=TRUE,"槍玉",IF(EXACT(M193,$A$10)=TRUE,"砲玉",IF(EXACT(M193,$A$11)=TRUE,"薙玉",IF(EXACT(M193,$A$12)=TRUE,"跳玉",IF(EXACT(M193,$A$13)=TRUE,"裂玉",IF(EXACT(M193,$A$14)=TRUE,"散玉",IF(EXACT(M193,$A$15)=TRUE,"狙玉",IF(EXACT(M193,$A$16)=TRUE,"浮玉",IF(EXACT(M193,$A$17)=TRUE,"導玉",IF(EXACT(M193,$A$18)=TRUE,"繕玉",IF(EXACT(M193,$A$19)=TRUE,"癒玉",IF(EXACT(M193,$A$20)=TRUE,"壁玉",IF(EXACT(M193,$A$21)=TRUE,"飛玉",IF(EXACT(M193,$A$22)=TRUE,"戦玉",IF(EXACT(M193,$A$23)=TRUE,"機玉",IF(EXACT(M193,$A$24)=TRUE,"変玉",IF(EXACT(M193,$A$25)=TRUE,"界玉",IF(EXACT(M193,$A$26)=TRUE,"木壁",IF(EXACT(M193,$A$27)=TRUE,"石壁",IF(EXACT(M193,$A$28)=TRUE,"紙壁",IF(EXACT(M193,$A$29)=TRUE,"鉄壁",IF(EXACT(M193,$A$30)=TRUE,"ジェット",IF(EXACT(M193,$A$31)=TRUE,"ターボ",IF(EXACT(M193,$A$32)=TRUE,"骨玉",IF(EXACT(M193,$A$33)=TRUE,"撃玉",IF(EXACT(M193,$A$34)=TRUE,"弾玉",IF(EXACT(M193,$A$35)=TRUE,"聖玉",IF(EXACT(M193,$A$36)=TRUE,"忍玉",IF(EXACT(M193,$A$37)=TRUE,"障玉",IF(EXACT(M193,$A$38)=TRUE,"花玉",IF(EXACT(M193,$A$39)=TRUE,"反玉",IF(EXACT(M193,$A$40)=TRUE,"押玉",IF(EXACT(M193,$A$41)=TRUE,"迎玉",IF(EXACT(M193,$A$42)=TRUE,"贄玉",IF(EXACT(M193,$A$43)=TRUE,"的玉",IF(EXACT(M193,$A$44)=TRUE,"墜玉",IF(EXACT(M193,$A$45)=TRUE,"箱玉",IF(EXACT(M193,$A$46)=TRUE,"闇玉",IF(EXACT(M193,$A$47)=TRUE,"旋玉",IF(EXACT(M193,$A$48)=TRUE,"采玉",IF(EXACT(M193,$A$49)=TRUE,"騎玉",IF(EXACT(M193,$A$50)=TRUE,"核玉",IF(EXACT(M193,$A$51)=TRUE,"射玉",IF(EXACT(M193,$A$52)=TRUE,"星玉",IF(EXACT(M193,$A$53)=TRUE,"梱玉",IF(EXACT(M193,$A$54)=TRUE,"貫玉",IF(EXACT(M193,$A$55)=TRUE,"査玉",IF(EXACT(M193,$A$56)=TRUE,"近壁",IF(EXACT(M193,$A$57)=TRUE,"遠壁",IF(EXACT(M193,$A$58)=TRUE,"広壁",IF(EXACT(M193,$A$59)=TRUE,"狭壁",IF(EXACT(M193,$A$60)=TRUE,"タゲ壁",IF(EXACT(M193,$A$61)=TRUE,"エレ壁")))))))))))))))))))))))))))))))))))))))))))))))))))))))))))))</f>
        <v>0</v>
      </c>
      <c r="Y193" t="str" cm="1">
        <f t="array" ref="Y193">IF($F193="砲玉",MIN(($G193-Z:Z)^2+($H193-AA:AA)^2+($I193-AB:AB)^2)*X$8+MIN((($H$2-$H193)+AC:AC)^2+(($I$2-$I193)+AD:AD)^2)*X$10+1000*X$18,"")</f>
        <v/>
      </c>
      <c r="AF193" t="str" cm="1">
        <f t="array" ref="AF193">IF($F193="薙玉",MIN(($G193-AG:AG)^2+($H193-AH:AH)^2+($I193-AI:AI)^2)*AE$8+MIN((($H$2-$H193)+AJ:AJ)^2+(($I$2-$I193)+AK:AK)^2)*AE$10+1000*AE$18,"")</f>
        <v/>
      </c>
      <c r="AM193" t="str" cm="1">
        <f t="array" ref="AM193">IF($F193="壁玉",MIN(($G193-AN:AN)^2+($H193-AO:AO)^2+($I193-AP:AP)^2)*AL$8+MIN((($H$2-$H193)+AQ:AQ)^2+(($I$2-$I193)+AR:AR)^2)*AL$10+1000*AL$18,"")</f>
        <v/>
      </c>
      <c r="AT193" t="str" cm="1">
        <f t="array" ref="AT193">IF($F193="弩玉",MIN(($G193-AU:AU)^2+($H193-AV:AV)^2+($I193-AW:AW)^2)*AS$8+MIN((($H$2-$H193)+AX:AX)^2+(($I$2-$I193)+AY:AY)^2)*AS$10+1000*AS$18,"")</f>
        <v/>
      </c>
      <c r="BA193" t="str" cm="1">
        <f t="array" ref="BA193">IF($F193="ジェット",MIN(($G193-BB:BB)^2+($H193-BC:BC)^2+($I193-BD:BD)^2)*AZ$8+MIN((($H$2-$H193)+BE:BE)^2+(($I$2-$I193)+BF:BF)^2)*AZ$10+1000*AZ$18,"")</f>
        <v/>
      </c>
      <c r="BH193" t="str" cm="1">
        <f t="array" ref="BH193">IF($F193="導玉",MIN(($G193-BI:BI)^2+($H193-BJ:BJ)^2+($I193-BK:BK)^2)*BG$8+MIN((($H$2-$H193)+BL:BL)^2+(($I$2-$I193)+BM:BM)^2)*BG$10+1000*BG$18,"")</f>
        <v/>
      </c>
      <c r="BO193" t="str" cm="1">
        <f t="array" ref="BO193">IF($F193="木壁",MIN(($G193-BP:BP)^2+($H193-BQ:BQ)^2+($I193-BR:BR)^2)*BN$8+MIN((($H$2-$H193)+BS:BS)^2+(($I$2-$I193)+BT:BT)^2)*BN$10+1000*BN$18,"")</f>
        <v/>
      </c>
      <c r="BV193" t="str" cm="1">
        <f t="array" ref="BV193">IF($F193="遠壁",MIN(($G193-BW:BW)^2+($H193-BX:BX)^2+($I193-BY:BY)^2)*BU$8+MIN((($H$2-$H193)+BZ:BZ)^2+(($I$2-$I193)+CA:CA)^2)*BU$10+1000*BU$18,"")</f>
        <v/>
      </c>
      <c r="CC193" t="str" cm="1">
        <f t="array" ref="CC193">IF($F193="魔玉",MIN(($G193-CD:CD)^2+($H193-CE:CE)^2+($I193-CF:CF)^2)*CB$8+MIN((($H$2-$H193)+CG:CG)^2+(($I$2-$I193)+CH:CH)^2)*CB$10+1000*CB$18,"")</f>
        <v/>
      </c>
      <c r="CJ193" t="str" cm="1">
        <f t="array" ref="CJ193">IF($F193="核玉",MIN(($G193-CK:CK)^2+($H193-CL:CL)^2+($I193-CM:CM)^2)*CI$8+MIN((($H$2-$H193)+CN:CN)^2+(($I$2-$I193)+CO:CO)^2)*CI$10+1000*CI$18,"")</f>
        <v/>
      </c>
      <c r="CQ193" t="str" cm="1">
        <f t="array" ref="CQ193">IF($F193="癒玉",MIN(($G193-CR:CR)^2+($H193-CS:CS)^2+($I193-CT:CT)^2)*CP$8+MIN((($H$2-$H193)+CU:CU)^2+(($I$2-$I193)+CV:CV)^2)*CP$10+1000*CP$18,"")</f>
        <v/>
      </c>
      <c r="CX193" t="str" cm="1">
        <f t="array" ref="CX193">IF($F193="盾玉",MIN(($G193-CY:CY)^2+($H193-CZ:CZ)^2+($I193-DA:DA)^2)*CW$8+MIN((($H$2-$H193)+DB:DB)^2+(($I$2-$I193)+DC:DC)^2)*CW$10+1000*CW$18,"")</f>
        <v/>
      </c>
      <c r="DE193" t="str" cm="1">
        <f t="array" ref="DE193">IF($F193="射玉",MIN(($G193-DF:DF)^2+($H193-DG:DG)^2+($I193-DH:DH)^2)*DD$8+MIN((($H$2-$H193)+DI:DI)^2+(($I$2-$I193)+DJ:DJ)^2)*DD$10+1000*DD$18,"")</f>
        <v/>
      </c>
      <c r="DL193" t="str" cm="1">
        <f t="array" ref="DL193">IF($F193="近壁",MIN(($G193-DM:DM)^2+($H193-DN:DN)^2+($I193-DO:DO)^2)*DK$8+MIN((($H$2-$H193)+DP:DP)^2+(($I$2-$I193)+DQ:DQ)^2)*DK$10+1000*DK$18,"")</f>
        <v/>
      </c>
      <c r="DS193" t="str" cm="1">
        <f t="array" ref="DS193">IF($F193="忍玉",MIN(($G193-DT:DT)^2+($H193-DU:DU)^2+($I193-DV:DV)^2)*DR$8+MIN((($H$2-$H193)+DW:DW)^2+(($I$2-$I193)+DX:DX)^2)*DR$10+1000*DR$18,"")</f>
        <v/>
      </c>
      <c r="DZ193" t="str" cm="1">
        <f t="array" ref="DZ193">IF($F193="界玉",MIN(($G193-EA:EA)^2+($H193-EB:EB)^2+($I193-EC:EC)^2)*DY$8+MIN((($H$2-$H193)+ED:ED)^2+(($I$2-$I193)+EE:EE)^2)*DY$10+1000*DY$18,"")</f>
        <v/>
      </c>
      <c r="EG193" t="str" cm="1">
        <f t="array" ref="EG193">IF($F193="戦玉",MIN(($G193-EH:EH)^2+($H193-EI:EI)^2+($I193-EJ:EJ)^2)*EF$8+MIN((($H$2-$H193)+EK:EK)^2+(($I$2-$I193)+EL:EL)^2)*EF$10+1000*EF$18,"")</f>
        <v/>
      </c>
      <c r="EN193" t="str" cm="1">
        <f t="array" ref="EN193">IF($F193="弓玉",MIN(($G193-EO:EO)^2+($H193-EP:EP)^2+($I193-EQ:EQ)^2)*EM$8+MIN((($H$2-$H193)+ER:ER)^2+(($I$2-$I193)+ES:ES)^2)*EM$10+1000*EM$18,"")</f>
        <v/>
      </c>
      <c r="EU193" t="str" cm="1">
        <f t="array" ref="EU193">IF($F193="散玉",MIN(($G193-EV:EV)^2+($H193-EW:EW)^2+($I193-EX:EX)^2)*ET$8+MIN((($H$2-$H193)+EY:EY)^2+(($I$2-$I193)+EZ:EZ)^2)*ET$10+1000*ET$18,"")</f>
        <v/>
      </c>
      <c r="FB193" t="str" cm="1">
        <f t="array" ref="FB193">IF($F193="的玉",MIN(($G193-FC:FC)^2+($H193-FD:FD)^2+($I193-FE:FE)^2)*FA$8+MIN((($H$2-$H193)+FF:FF)^2+(($I$2-$I193)+FG:FG)^2)*FA$10+1000*FA$18,"")</f>
        <v/>
      </c>
      <c r="FI193" t="str" cm="1">
        <f t="array" ref="FI193">IF($F193="撃玉",MIN(($G193-FJ:FJ)^2+($H193-FK:FK)^2+($I193-FL:FL)^2)*FH$8+MIN((($H$2-$H193)+FM:FM)^2+(($I$2-$I193)+FN:FN)^2)*FH$10+1000*FH$18,"")</f>
        <v/>
      </c>
      <c r="FP193" t="str" cm="1">
        <f t="array" ref="FP193">IF($F193="槍玉",MIN(($G193-FQ:FQ)^2+($H193-FR:FR)^2+($I193-FS:FS)^2)*FO$8+MIN((($H$2-$H193)+FT:FT)^2+(($I$2-$I193)+FU:FU)^2)*FO$10+1000*FO$18,"")</f>
        <v/>
      </c>
      <c r="FW193" t="str" cm="1">
        <f t="array" ref="FW193">IF($F193="査玉",MIN(($G193-FX:FX)^2+($H193-FY:FY)^2+($I193-FZ:FZ)^2)*FV$8+MIN((($H$2-$H193)+GA:GA)^2+(($I$2-$I193)+GB:GB)^2)*FV$10+1000*FV$18,"")</f>
        <v/>
      </c>
      <c r="GD193" t="str" cm="1">
        <f t="array" ref="GD193">IF($F193="タゲ壁",MIN(($G193-GE:GE)^2+($H193-GF:GF)^2+($I193-GG:GG)^2)*GC$8+MIN((($H$2-$H193)+GH:GH)^2+(($I$2-$I193)+GI:GI)^2)*GC$10+1000*GC$18,"")</f>
        <v/>
      </c>
      <c r="GK193" t="str" cm="1">
        <f t="array" ref="GK193">IF($F193="迎玉",MIN(($G193-GL:GL)^2+($H193-GM:GM)^2+($I193-GN:GN)^2)*GJ$8+MIN((($H$2-$H193)+GO:GO)^2+(($I$2-$I193)+GP:GP)^2)*GJ$10+1000*GJ$18,"")</f>
        <v/>
      </c>
      <c r="GR193" t="str" cm="1">
        <f t="array" ref="GR193">IF($F193="紙壁",MIN(($G193-GS:GS)^2+($H193-GT:GT)^2+($I193-GU:GU)^2)*GQ$8+MIN((($H$2-$H193)+GV:GV)^2+(($I$2-$I193)+GW:GW)^2)*GQ$10+1000*GQ$18,"")</f>
        <v/>
      </c>
      <c r="GY193" t="str" cm="1">
        <f t="array" ref="GY193">IF($F193="聖玉",MIN(($G193-GZ:GZ)^2+($H193-HA:HA)^2+($I193-HB:HB)^2)*GX$8+MIN((($H$2-$H193)+HC:HC)^2+(($I$2-$I193)+HD:HD)^2)*GX$10+1000*GX$18,"")</f>
        <v/>
      </c>
      <c r="HF193" t="str" cm="1">
        <f t="array" ref="HF193">IF($F193="ターボ",MIN(($G193-HG:HG)^2+($H193-HH:HH)^2+($I193-HI:HI)^2)*HE$8+MIN((($H$2-$H193)+HJ:HJ)^2+(($I$2-$I193)+HK:HK)^2)*HE$10+10000,"")</f>
        <v/>
      </c>
      <c r="HM193" t="str" cm="1">
        <f t="array" ref="HM193">IF($F193="采玉",MIN(($G193-HN:HN)^2+($H193-HO:HO)^2+($I193-HP:HP)^2)*HL$8+MIN((($H$2-$H193)+HQ:HQ)^2+(($I$2-$I193)+HR:HR)^2)*HL$10+1000*HL$18,"")</f>
        <v/>
      </c>
      <c r="HT193" t="str" cm="1">
        <f t="array" ref="HT193">IF($F193="繕玉",MIN(($G193-HU:HU)^2+($H193-HV:HV)^2+($I193-HW:HW)^2)*HS$8+MIN((($H$2-$H193)+HX:HX)^2+(($I$2-$I193)+HY:HY)^2)*HS$10+1000*HS$18,"")</f>
        <v/>
      </c>
      <c r="IA193" t="str" cm="1">
        <f t="array" ref="IA193">IF($F193="贄玉",MIN(($G193-IB:IB)^2+($H193-IC:IC)^2+($I193-ID:ID)^2)*HZ$8+MIN((($H$2-$H193)+IE:IE)^2+(($I$2-$I193)+IF:IF)^2)*HZ$10+1000*HZ$18,"")</f>
        <v/>
      </c>
      <c r="IH193" t="str" cm="1">
        <f t="array" ref="IH193">IF($F193="弾玉",MIN(($G193-II:II)^2+($H193-IJ:IJ)^2+($I193-IK:IK)^2)*IG$8+MIN((($H$2-$H193)+IL:IL)^2+(($I$2-$I193)+IM:IM)^2)*IG$10+1000*IG$18,"")</f>
        <v/>
      </c>
      <c r="IO193" t="str" cm="1">
        <f t="array" ref="IO193">IF($F193="石壁",MIN(($G193-IP:IP)^2+($H193-IQ:IQ)^2+($I193-IR:IR)^2)*IN$8+MIN((($H$2-$H193)+IS:IS)^2+(($I$2-$I193)+IT:IT)^2)*IN$10+1000*IN$18,"")</f>
        <v/>
      </c>
    </row>
    <row r="194" spans="6:249" x14ac:dyDescent="0.55000000000000004">
      <c r="F194" s="1" t="b" cm="1">
        <f t="array" ref="F194">INDEX(N:N,ROW()*6-11)</f>
        <v>0</v>
      </c>
      <c r="G194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94" s="1">
        <f>ROUND((RIGHT((SUM(INDEX($N:$N,ROW()*6-10):INDEX($N:$N,ROW()*6-6))-16020),6)-RIGHT((SUM(INDEX($N:$N,ROW()*6-10):INDEX($N:$N,ROW()*6-6))-16020),3))/1000,3)</f>
        <v>-16.04</v>
      </c>
      <c r="I194" s="1">
        <f>ROUND((RIGHT((SUM(INDEX($N:$N,ROW()*6-10):INDEX($N:$N,ROW()*6-6))-16020),3)),3)</f>
        <v>20</v>
      </c>
      <c r="K194">
        <v>194</v>
      </c>
      <c r="L194">
        <f t="shared" ref="L194:L257" si="7">MOD(LEN($D$2)-K194,6)</f>
        <v>4</v>
      </c>
      <c r="M194" t="str">
        <f t="shared" si="6"/>
        <v/>
      </c>
      <c r="N194">
        <f>IF(EXACT(M194,$A$1)=TRUE,0,IF(EXACT(M194,$A$2)=TRUE,1,IF(EXACT(M194,$A$3)=TRUE,2,IF(EXACT(M194,$A$4)=TRUE,3,IF(EXACT(M194,$A$5)=TRUE,4,IF(EXACT(M194,$A$6)=TRUE,5,IF(EXACT(M194,$A$7)=TRUE,6,IF(EXACT(M194,$A$8)=TRUE,7,IF(EXACT(M194,$A$9)=TRUE,8,IF(EXACT(M194,$A$10)=TRUE,9,IF(EXACT(M194,$A$11)=TRUE,10,IF(EXACT(M194,$A$12)=TRUE,11,IF(EXACT(M194,$A$13)=TRUE,12,IF(EXACT(M194,$A$14)=TRUE,13,IF(EXACT(M194,$A$15)=TRUE,14,IF(EXACT(M194,$A$16)=TRUE,15,IF(EXACT(M194,$A$17)=TRUE,16,IF(EXACT(M194,$A$18)=TRUE,17,IF(EXACT(M194,$A$19)=TRUE,18,IF(EXACT(M194,$A$20)=TRUE,19,IF(EXACT(M194,$A$21)=TRUE,20,IF(EXACT(M194,$A$22)=TRUE,21,IF(EXACT(M194,$A$23)=TRUE,22,IF(EXACT(M194,$A$24)=TRUE,23,IF(EXACT(M194,$A$25)=TRUE,24,IF(EXACT(M194,$A$26)=TRUE,25,IF(EXACT(M194,$A$27)=TRUE,26,IF(EXACT(M194,$A$28)=TRUE,27,IF(EXACT(M194,$A$29)=TRUE,28,IF(EXACT(M194,$A$30)=TRUE,29,IF(EXACT(M194,$A$31)=TRUE,30,IF(EXACT(M194,$A$32)=TRUE,31,IF(EXACT(M194,$A$33)=TRUE,32,IF(EXACT(M194,$A$34)=TRUE,33,IF(EXACT(M194,$A$35)=TRUE,34,IF(EXACT(M194,$A$36)=TRUE,35,IF(EXACT(M194,$A$37)=TRUE,36,IF(EXACT(M194,$A$38)=TRUE,37,IF(EXACT(M194,$A$39)=TRUE,38,IF(EXACT(M194,$A$40)=TRUE,39,IF(EXACT(M194,$A$41)=TRUE,40,IF(EXACT(M194,$A$42)=TRUE,41,IF(EXACT(M194,$A$43)=TRUE,42,IF(EXACT(M194,$A$44)=TRUE,43,IF(EXACT(M194,$A$45)=TRUE,44,IF(EXACT(M194,$A$46)=TRUE,45,IF(EXACT(M194,$A$47)=TRUE,46,IF(EXACT(M194,$A$48)=TRUE,47,IF(EXACT(M194,$A$49)=TRUE,48,IF(EXACT(M194,$A$50)=TRUE,49,IF(EXACT(M194,$A$51)=TRUE,50,IF(EXACT(M194,$A$52)=TRUE,51,IF(EXACT(M194,$A$53)=TRUE,52,IF(EXACT(M194,$A$54)=TRUE,53,IF(EXACT(M194,$A$55)=TRUE,54,IF(EXACT(M194,$A$56)=TRUE,55,IF(EXACT(M194,$A$57)=TRUE,56,IF(EXACT(M194,$A$58)=TRUE,57,IF(EXACT(M194,$A$59)=TRUE,58,IF(EXACT(M194,$A$60)=TRUE,59,IF(EXACT(M194,$A$61)=TRUE,60,IF(EXACT(M194,$A$62)=TRUE,61))))))))))))))))))))))))))))))))))))))))))))))))))))))))))))))*61^$L194</f>
        <v>0</v>
      </c>
      <c r="Y194" t="str" cm="1">
        <f t="array" ref="Y194">IF($F194="砲玉",MIN(($G194-Z:Z)^2+($H194-AA:AA)^2+($I194-AB:AB)^2)*X$8+MIN((($H$2-$H194)+AC:AC)^2+(($I$2-$I194)+AD:AD)^2)*X$10+1000*X$18,"")</f>
        <v/>
      </c>
      <c r="AF194" t="str" cm="1">
        <f t="array" ref="AF194">IF($F194="薙玉",MIN(($G194-AG:AG)^2+($H194-AH:AH)^2+($I194-AI:AI)^2)*AE$8+MIN((($H$2-$H194)+AJ:AJ)^2+(($I$2-$I194)+AK:AK)^2)*AE$10+1000*AE$18,"")</f>
        <v/>
      </c>
      <c r="AM194" t="str" cm="1">
        <f t="array" ref="AM194">IF($F194="壁玉",MIN(($G194-AN:AN)^2+($H194-AO:AO)^2+($I194-AP:AP)^2)*AL$8+MIN((($H$2-$H194)+AQ:AQ)^2+(($I$2-$I194)+AR:AR)^2)*AL$10+1000*AL$18,"")</f>
        <v/>
      </c>
      <c r="AT194" t="str" cm="1">
        <f t="array" ref="AT194">IF($F194="弩玉",MIN(($G194-AU:AU)^2+($H194-AV:AV)^2+($I194-AW:AW)^2)*AS$8+MIN((($H$2-$H194)+AX:AX)^2+(($I$2-$I194)+AY:AY)^2)*AS$10+1000*AS$18,"")</f>
        <v/>
      </c>
      <c r="BA194" t="str" cm="1">
        <f t="array" ref="BA194">IF($F194="ジェット",MIN(($G194-BB:BB)^2+($H194-BC:BC)^2+($I194-BD:BD)^2)*AZ$8+MIN((($H$2-$H194)+BE:BE)^2+(($I$2-$I194)+BF:BF)^2)*AZ$10+1000*AZ$18,"")</f>
        <v/>
      </c>
      <c r="BH194" t="str" cm="1">
        <f t="array" ref="BH194">IF($F194="導玉",MIN(($G194-BI:BI)^2+($H194-BJ:BJ)^2+($I194-BK:BK)^2)*BG$8+MIN((($H$2-$H194)+BL:BL)^2+(($I$2-$I194)+BM:BM)^2)*BG$10+1000*BG$18,"")</f>
        <v/>
      </c>
      <c r="BO194" t="str" cm="1">
        <f t="array" ref="BO194">IF($F194="木壁",MIN(($G194-BP:BP)^2+($H194-BQ:BQ)^2+($I194-BR:BR)^2)*BN$8+MIN((($H$2-$H194)+BS:BS)^2+(($I$2-$I194)+BT:BT)^2)*BN$10+1000*BN$18,"")</f>
        <v/>
      </c>
      <c r="BV194" t="str" cm="1">
        <f t="array" ref="BV194">IF($F194="遠壁",MIN(($G194-BW:BW)^2+($H194-BX:BX)^2+($I194-BY:BY)^2)*BU$8+MIN((($H$2-$H194)+BZ:BZ)^2+(($I$2-$I194)+CA:CA)^2)*BU$10+1000*BU$18,"")</f>
        <v/>
      </c>
      <c r="CC194" t="str" cm="1">
        <f t="array" ref="CC194">IF($F194="魔玉",MIN(($G194-CD:CD)^2+($H194-CE:CE)^2+($I194-CF:CF)^2)*CB$8+MIN((($H$2-$H194)+CG:CG)^2+(($I$2-$I194)+CH:CH)^2)*CB$10+1000*CB$18,"")</f>
        <v/>
      </c>
      <c r="CJ194" t="str" cm="1">
        <f t="array" ref="CJ194">IF($F194="核玉",MIN(($G194-CK:CK)^2+($H194-CL:CL)^2+($I194-CM:CM)^2)*CI$8+MIN((($H$2-$H194)+CN:CN)^2+(($I$2-$I194)+CO:CO)^2)*CI$10+1000*CI$18,"")</f>
        <v/>
      </c>
      <c r="CQ194" t="str" cm="1">
        <f t="array" ref="CQ194">IF($F194="癒玉",MIN(($G194-CR:CR)^2+($H194-CS:CS)^2+($I194-CT:CT)^2)*CP$8+MIN((($H$2-$H194)+CU:CU)^2+(($I$2-$I194)+CV:CV)^2)*CP$10+1000*CP$18,"")</f>
        <v/>
      </c>
      <c r="CX194" t="str" cm="1">
        <f t="array" ref="CX194">IF($F194="盾玉",MIN(($G194-CY:CY)^2+($H194-CZ:CZ)^2+($I194-DA:DA)^2)*CW$8+MIN((($H$2-$H194)+DB:DB)^2+(($I$2-$I194)+DC:DC)^2)*CW$10+1000*CW$18,"")</f>
        <v/>
      </c>
      <c r="DE194" t="str" cm="1">
        <f t="array" ref="DE194">IF($F194="射玉",MIN(($G194-DF:DF)^2+($H194-DG:DG)^2+($I194-DH:DH)^2)*DD$8+MIN((($H$2-$H194)+DI:DI)^2+(($I$2-$I194)+DJ:DJ)^2)*DD$10+1000*DD$18,"")</f>
        <v/>
      </c>
      <c r="DL194" t="str" cm="1">
        <f t="array" ref="DL194">IF($F194="近壁",MIN(($G194-DM:DM)^2+($H194-DN:DN)^2+($I194-DO:DO)^2)*DK$8+MIN((($H$2-$H194)+DP:DP)^2+(($I$2-$I194)+DQ:DQ)^2)*DK$10+1000*DK$18,"")</f>
        <v/>
      </c>
      <c r="DS194" t="str" cm="1">
        <f t="array" ref="DS194">IF($F194="忍玉",MIN(($G194-DT:DT)^2+($H194-DU:DU)^2+($I194-DV:DV)^2)*DR$8+MIN((($H$2-$H194)+DW:DW)^2+(($I$2-$I194)+DX:DX)^2)*DR$10+1000*DR$18,"")</f>
        <v/>
      </c>
      <c r="DZ194" t="str" cm="1">
        <f t="array" ref="DZ194">IF($F194="界玉",MIN(($G194-EA:EA)^2+($H194-EB:EB)^2+($I194-EC:EC)^2)*DY$8+MIN((($H$2-$H194)+ED:ED)^2+(($I$2-$I194)+EE:EE)^2)*DY$10+1000*DY$18,"")</f>
        <v/>
      </c>
      <c r="EG194" t="str" cm="1">
        <f t="array" ref="EG194">IF($F194="戦玉",MIN(($G194-EH:EH)^2+($H194-EI:EI)^2+($I194-EJ:EJ)^2)*EF$8+MIN((($H$2-$H194)+EK:EK)^2+(($I$2-$I194)+EL:EL)^2)*EF$10+1000*EF$18,"")</f>
        <v/>
      </c>
      <c r="EN194" t="str" cm="1">
        <f t="array" ref="EN194">IF($F194="弓玉",MIN(($G194-EO:EO)^2+($H194-EP:EP)^2+($I194-EQ:EQ)^2)*EM$8+MIN((($H$2-$H194)+ER:ER)^2+(($I$2-$I194)+ES:ES)^2)*EM$10+1000*EM$18,"")</f>
        <v/>
      </c>
      <c r="EU194" t="str" cm="1">
        <f t="array" ref="EU194">IF($F194="散玉",MIN(($G194-EV:EV)^2+($H194-EW:EW)^2+($I194-EX:EX)^2)*ET$8+MIN((($H$2-$H194)+EY:EY)^2+(($I$2-$I194)+EZ:EZ)^2)*ET$10+1000*ET$18,"")</f>
        <v/>
      </c>
      <c r="FB194" t="str" cm="1">
        <f t="array" ref="FB194">IF($F194="的玉",MIN(($G194-FC:FC)^2+($H194-FD:FD)^2+($I194-FE:FE)^2)*FA$8+MIN((($H$2-$H194)+FF:FF)^2+(($I$2-$I194)+FG:FG)^2)*FA$10+1000*FA$18,"")</f>
        <v/>
      </c>
      <c r="FI194" t="str" cm="1">
        <f t="array" ref="FI194">IF($F194="撃玉",MIN(($G194-FJ:FJ)^2+($H194-FK:FK)^2+($I194-FL:FL)^2)*FH$8+MIN((($H$2-$H194)+FM:FM)^2+(($I$2-$I194)+FN:FN)^2)*FH$10+1000*FH$18,"")</f>
        <v/>
      </c>
      <c r="FP194" t="str" cm="1">
        <f t="array" ref="FP194">IF($F194="槍玉",MIN(($G194-FQ:FQ)^2+($H194-FR:FR)^2+($I194-FS:FS)^2)*FO$8+MIN((($H$2-$H194)+FT:FT)^2+(($I$2-$I194)+FU:FU)^2)*FO$10+1000*FO$18,"")</f>
        <v/>
      </c>
      <c r="FW194" t="str" cm="1">
        <f t="array" ref="FW194">IF($F194="査玉",MIN(($G194-FX:FX)^2+($H194-FY:FY)^2+($I194-FZ:FZ)^2)*FV$8+MIN((($H$2-$H194)+GA:GA)^2+(($I$2-$I194)+GB:GB)^2)*FV$10+1000*FV$18,"")</f>
        <v/>
      </c>
      <c r="GD194" t="str" cm="1">
        <f t="array" ref="GD194">IF($F194="タゲ壁",MIN(($G194-GE:GE)^2+($H194-GF:GF)^2+($I194-GG:GG)^2)*GC$8+MIN((($H$2-$H194)+GH:GH)^2+(($I$2-$I194)+GI:GI)^2)*GC$10+1000*GC$18,"")</f>
        <v/>
      </c>
      <c r="GK194" t="str" cm="1">
        <f t="array" ref="GK194">IF($F194="迎玉",MIN(($G194-GL:GL)^2+($H194-GM:GM)^2+($I194-GN:GN)^2)*GJ$8+MIN((($H$2-$H194)+GO:GO)^2+(($I$2-$I194)+GP:GP)^2)*GJ$10+1000*GJ$18,"")</f>
        <v/>
      </c>
      <c r="GR194" t="str" cm="1">
        <f t="array" ref="GR194">IF($F194="紙壁",MIN(($G194-GS:GS)^2+($H194-GT:GT)^2+($I194-GU:GU)^2)*GQ$8+MIN((($H$2-$H194)+GV:GV)^2+(($I$2-$I194)+GW:GW)^2)*GQ$10+1000*GQ$18,"")</f>
        <v/>
      </c>
      <c r="GY194" t="str" cm="1">
        <f t="array" ref="GY194">IF($F194="聖玉",MIN(($G194-GZ:GZ)^2+($H194-HA:HA)^2+($I194-HB:HB)^2)*GX$8+MIN((($H$2-$H194)+HC:HC)^2+(($I$2-$I194)+HD:HD)^2)*GX$10+1000*GX$18,"")</f>
        <v/>
      </c>
      <c r="HF194" t="str" cm="1">
        <f t="array" ref="HF194">IF($F194="ターボ",MIN(($G194-HG:HG)^2+($H194-HH:HH)^2+($I194-HI:HI)^2)*HE$8+MIN((($H$2-$H194)+HJ:HJ)^2+(($I$2-$I194)+HK:HK)^2)*HE$10+10000,"")</f>
        <v/>
      </c>
      <c r="HM194" t="str" cm="1">
        <f t="array" ref="HM194">IF($F194="采玉",MIN(($G194-HN:HN)^2+($H194-HO:HO)^2+($I194-HP:HP)^2)*HL$8+MIN((($H$2-$H194)+HQ:HQ)^2+(($I$2-$I194)+HR:HR)^2)*HL$10+1000*HL$18,"")</f>
        <v/>
      </c>
      <c r="HT194" t="str" cm="1">
        <f t="array" ref="HT194">IF($F194="繕玉",MIN(($G194-HU:HU)^2+($H194-HV:HV)^2+($I194-HW:HW)^2)*HS$8+MIN((($H$2-$H194)+HX:HX)^2+(($I$2-$I194)+HY:HY)^2)*HS$10+1000*HS$18,"")</f>
        <v/>
      </c>
      <c r="IA194" t="str" cm="1">
        <f t="array" ref="IA194">IF($F194="贄玉",MIN(($G194-IB:IB)^2+($H194-IC:IC)^2+($I194-ID:ID)^2)*HZ$8+MIN((($H$2-$H194)+IE:IE)^2+(($I$2-$I194)+IF:IF)^2)*HZ$10+1000*HZ$18,"")</f>
        <v/>
      </c>
      <c r="IH194" t="str" cm="1">
        <f t="array" ref="IH194">IF($F194="弾玉",MIN(($G194-II:II)^2+($H194-IJ:IJ)^2+($I194-IK:IK)^2)*IG$8+MIN((($H$2-$H194)+IL:IL)^2+(($I$2-$I194)+IM:IM)^2)*IG$10+1000*IG$18,"")</f>
        <v/>
      </c>
      <c r="IO194" t="str" cm="1">
        <f t="array" ref="IO194">IF($F194="石壁",MIN(($G194-IP:IP)^2+($H194-IQ:IQ)^2+($I194-IR:IR)^2)*IN$8+MIN((($H$2-$H194)+IS:IS)^2+(($I$2-$I194)+IT:IT)^2)*IN$10+1000*IN$18,"")</f>
        <v/>
      </c>
    </row>
    <row r="195" spans="6:249" x14ac:dyDescent="0.55000000000000004">
      <c r="F195" s="1" t="b" cm="1">
        <f t="array" ref="F195">INDEX(N:N,ROW()*6-11)</f>
        <v>0</v>
      </c>
      <c r="G195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95" s="1">
        <f>ROUND((RIGHT((SUM(INDEX($N:$N,ROW()*6-10):INDEX($N:$N,ROW()*6-6))-16020),6)-RIGHT((SUM(INDEX($N:$N,ROW()*6-10):INDEX($N:$N,ROW()*6-6))-16020),3))/1000,3)</f>
        <v>-16.04</v>
      </c>
      <c r="I195" s="1">
        <f>ROUND((RIGHT((SUM(INDEX($N:$N,ROW()*6-10):INDEX($N:$N,ROW()*6-6))-16020),3)),3)</f>
        <v>20</v>
      </c>
      <c r="K195">
        <v>195</v>
      </c>
      <c r="L195">
        <f t="shared" si="7"/>
        <v>3</v>
      </c>
      <c r="M195" t="str">
        <f t="shared" si="6"/>
        <v/>
      </c>
      <c r="N195">
        <f>IF(EXACT(M195,$A$1)=TRUE,0,IF(EXACT(M195,$A$2)=TRUE,1,IF(EXACT(M195,$A$3)=TRUE,2,IF(EXACT(M195,$A$4)=TRUE,3,IF(EXACT(M195,$A$5)=TRUE,4,IF(EXACT(M195,$A$6)=TRUE,5,IF(EXACT(M195,$A$7)=TRUE,6,IF(EXACT(M195,$A$8)=TRUE,7,IF(EXACT(M195,$A$9)=TRUE,8,IF(EXACT(M195,$A$10)=TRUE,9,IF(EXACT(M195,$A$11)=TRUE,10,IF(EXACT(M195,$A$12)=TRUE,11,IF(EXACT(M195,$A$13)=TRUE,12,IF(EXACT(M195,$A$14)=TRUE,13,IF(EXACT(M195,$A$15)=TRUE,14,IF(EXACT(M195,$A$16)=TRUE,15,IF(EXACT(M195,$A$17)=TRUE,16,IF(EXACT(M195,$A$18)=TRUE,17,IF(EXACT(M195,$A$19)=TRUE,18,IF(EXACT(M195,$A$20)=TRUE,19,IF(EXACT(M195,$A$21)=TRUE,20,IF(EXACT(M195,$A$22)=TRUE,21,IF(EXACT(M195,$A$23)=TRUE,22,IF(EXACT(M195,$A$24)=TRUE,23,IF(EXACT(M195,$A$25)=TRUE,24,IF(EXACT(M195,$A$26)=TRUE,25,IF(EXACT(M195,$A$27)=TRUE,26,IF(EXACT(M195,$A$28)=TRUE,27,IF(EXACT(M195,$A$29)=TRUE,28,IF(EXACT(M195,$A$30)=TRUE,29,IF(EXACT(M195,$A$31)=TRUE,30,IF(EXACT(M195,$A$32)=TRUE,31,IF(EXACT(M195,$A$33)=TRUE,32,IF(EXACT(M195,$A$34)=TRUE,33,IF(EXACT(M195,$A$35)=TRUE,34,IF(EXACT(M195,$A$36)=TRUE,35,IF(EXACT(M195,$A$37)=TRUE,36,IF(EXACT(M195,$A$38)=TRUE,37,IF(EXACT(M195,$A$39)=TRUE,38,IF(EXACT(M195,$A$40)=TRUE,39,IF(EXACT(M195,$A$41)=TRUE,40,IF(EXACT(M195,$A$42)=TRUE,41,IF(EXACT(M195,$A$43)=TRUE,42,IF(EXACT(M195,$A$44)=TRUE,43,IF(EXACT(M195,$A$45)=TRUE,44,IF(EXACT(M195,$A$46)=TRUE,45,IF(EXACT(M195,$A$47)=TRUE,46,IF(EXACT(M195,$A$48)=TRUE,47,IF(EXACT(M195,$A$49)=TRUE,48,IF(EXACT(M195,$A$50)=TRUE,49,IF(EXACT(M195,$A$51)=TRUE,50,IF(EXACT(M195,$A$52)=TRUE,51,IF(EXACT(M195,$A$53)=TRUE,52,IF(EXACT(M195,$A$54)=TRUE,53,IF(EXACT(M195,$A$55)=TRUE,54,IF(EXACT(M195,$A$56)=TRUE,55,IF(EXACT(M195,$A$57)=TRUE,56,IF(EXACT(M195,$A$58)=TRUE,57,IF(EXACT(M195,$A$59)=TRUE,58,IF(EXACT(M195,$A$60)=TRUE,59,IF(EXACT(M195,$A$61)=TRUE,60,IF(EXACT(M195,$A$62)=TRUE,61))))))))))))))))))))))))))))))))))))))))))))))))))))))))))))))*61^$L195</f>
        <v>0</v>
      </c>
      <c r="Y195" t="str" cm="1">
        <f t="array" ref="Y195">IF($F195="砲玉",MIN(($G195-Z:Z)^2+($H195-AA:AA)^2+($I195-AB:AB)^2)*X$8+MIN((($H$2-$H195)+AC:AC)^2+(($I$2-$I195)+AD:AD)^2)*X$10+1000*X$18,"")</f>
        <v/>
      </c>
      <c r="AF195" t="str" cm="1">
        <f t="array" ref="AF195">IF($F195="薙玉",MIN(($G195-AG:AG)^2+($H195-AH:AH)^2+($I195-AI:AI)^2)*AE$8+MIN((($H$2-$H195)+AJ:AJ)^2+(($I$2-$I195)+AK:AK)^2)*AE$10+1000*AE$18,"")</f>
        <v/>
      </c>
      <c r="AM195" t="str" cm="1">
        <f t="array" ref="AM195">IF($F195="壁玉",MIN(($G195-AN:AN)^2+($H195-AO:AO)^2+($I195-AP:AP)^2)*AL$8+MIN((($H$2-$H195)+AQ:AQ)^2+(($I$2-$I195)+AR:AR)^2)*AL$10+1000*AL$18,"")</f>
        <v/>
      </c>
      <c r="AT195" t="str" cm="1">
        <f t="array" ref="AT195">IF($F195="弩玉",MIN(($G195-AU:AU)^2+($H195-AV:AV)^2+($I195-AW:AW)^2)*AS$8+MIN((($H$2-$H195)+AX:AX)^2+(($I$2-$I195)+AY:AY)^2)*AS$10+1000*AS$18,"")</f>
        <v/>
      </c>
      <c r="BA195" t="str" cm="1">
        <f t="array" ref="BA195">IF($F195="ジェット",MIN(($G195-BB:BB)^2+($H195-BC:BC)^2+($I195-BD:BD)^2)*AZ$8+MIN((($H$2-$H195)+BE:BE)^2+(($I$2-$I195)+BF:BF)^2)*AZ$10+1000*AZ$18,"")</f>
        <v/>
      </c>
      <c r="BH195" t="str" cm="1">
        <f t="array" ref="BH195">IF($F195="導玉",MIN(($G195-BI:BI)^2+($H195-BJ:BJ)^2+($I195-BK:BK)^2)*BG$8+MIN((($H$2-$H195)+BL:BL)^2+(($I$2-$I195)+BM:BM)^2)*BG$10+1000*BG$18,"")</f>
        <v/>
      </c>
      <c r="BO195" t="str" cm="1">
        <f t="array" ref="BO195">IF($F195="木壁",MIN(($G195-BP:BP)^2+($H195-BQ:BQ)^2+($I195-BR:BR)^2)*BN$8+MIN((($H$2-$H195)+BS:BS)^2+(($I$2-$I195)+BT:BT)^2)*BN$10+1000*BN$18,"")</f>
        <v/>
      </c>
      <c r="BV195" t="str" cm="1">
        <f t="array" ref="BV195">IF($F195="遠壁",MIN(($G195-BW:BW)^2+($H195-BX:BX)^2+($I195-BY:BY)^2)*BU$8+MIN((($H$2-$H195)+BZ:BZ)^2+(($I$2-$I195)+CA:CA)^2)*BU$10+1000*BU$18,"")</f>
        <v/>
      </c>
      <c r="CC195" t="str" cm="1">
        <f t="array" ref="CC195">IF($F195="魔玉",MIN(($G195-CD:CD)^2+($H195-CE:CE)^2+($I195-CF:CF)^2)*CB$8+MIN((($H$2-$H195)+CG:CG)^2+(($I$2-$I195)+CH:CH)^2)*CB$10+1000*CB$18,"")</f>
        <v/>
      </c>
      <c r="CJ195" t="str" cm="1">
        <f t="array" ref="CJ195">IF($F195="核玉",MIN(($G195-CK:CK)^2+($H195-CL:CL)^2+($I195-CM:CM)^2)*CI$8+MIN((($H$2-$H195)+CN:CN)^2+(($I$2-$I195)+CO:CO)^2)*CI$10+1000*CI$18,"")</f>
        <v/>
      </c>
      <c r="CQ195" t="str" cm="1">
        <f t="array" ref="CQ195">IF($F195="癒玉",MIN(($G195-CR:CR)^2+($H195-CS:CS)^2+($I195-CT:CT)^2)*CP$8+MIN((($H$2-$H195)+CU:CU)^2+(($I$2-$I195)+CV:CV)^2)*CP$10+1000*CP$18,"")</f>
        <v/>
      </c>
      <c r="CX195" t="str" cm="1">
        <f t="array" ref="CX195">IF($F195="盾玉",MIN(($G195-CY:CY)^2+($H195-CZ:CZ)^2+($I195-DA:DA)^2)*CW$8+MIN((($H$2-$H195)+DB:DB)^2+(($I$2-$I195)+DC:DC)^2)*CW$10+1000*CW$18,"")</f>
        <v/>
      </c>
      <c r="DE195" t="str" cm="1">
        <f t="array" ref="DE195">IF($F195="射玉",MIN(($G195-DF:DF)^2+($H195-DG:DG)^2+($I195-DH:DH)^2)*DD$8+MIN((($H$2-$H195)+DI:DI)^2+(($I$2-$I195)+DJ:DJ)^2)*DD$10+1000*DD$18,"")</f>
        <v/>
      </c>
      <c r="DL195" t="str" cm="1">
        <f t="array" ref="DL195">IF($F195="近壁",MIN(($G195-DM:DM)^2+($H195-DN:DN)^2+($I195-DO:DO)^2)*DK$8+MIN((($H$2-$H195)+DP:DP)^2+(($I$2-$I195)+DQ:DQ)^2)*DK$10+1000*DK$18,"")</f>
        <v/>
      </c>
      <c r="DS195" t="str" cm="1">
        <f t="array" ref="DS195">IF($F195="忍玉",MIN(($G195-DT:DT)^2+($H195-DU:DU)^2+($I195-DV:DV)^2)*DR$8+MIN((($H$2-$H195)+DW:DW)^2+(($I$2-$I195)+DX:DX)^2)*DR$10+1000*DR$18,"")</f>
        <v/>
      </c>
      <c r="DZ195" t="str" cm="1">
        <f t="array" ref="DZ195">IF($F195="界玉",MIN(($G195-EA:EA)^2+($H195-EB:EB)^2+($I195-EC:EC)^2)*DY$8+MIN((($H$2-$H195)+ED:ED)^2+(($I$2-$I195)+EE:EE)^2)*DY$10+1000*DY$18,"")</f>
        <v/>
      </c>
      <c r="EG195" t="str" cm="1">
        <f t="array" ref="EG195">IF($F195="戦玉",MIN(($G195-EH:EH)^2+($H195-EI:EI)^2+($I195-EJ:EJ)^2)*EF$8+MIN((($H$2-$H195)+EK:EK)^2+(($I$2-$I195)+EL:EL)^2)*EF$10+1000*EF$18,"")</f>
        <v/>
      </c>
      <c r="EN195" t="str" cm="1">
        <f t="array" ref="EN195">IF($F195="弓玉",MIN(($G195-EO:EO)^2+($H195-EP:EP)^2+($I195-EQ:EQ)^2)*EM$8+MIN((($H$2-$H195)+ER:ER)^2+(($I$2-$I195)+ES:ES)^2)*EM$10+1000*EM$18,"")</f>
        <v/>
      </c>
      <c r="EU195" t="str" cm="1">
        <f t="array" ref="EU195">IF($F195="散玉",MIN(($G195-EV:EV)^2+($H195-EW:EW)^2+($I195-EX:EX)^2)*ET$8+MIN((($H$2-$H195)+EY:EY)^2+(($I$2-$I195)+EZ:EZ)^2)*ET$10+1000*ET$18,"")</f>
        <v/>
      </c>
      <c r="FB195" t="str" cm="1">
        <f t="array" ref="FB195">IF($F195="的玉",MIN(($G195-FC:FC)^2+($H195-FD:FD)^2+($I195-FE:FE)^2)*FA$8+MIN((($H$2-$H195)+FF:FF)^2+(($I$2-$I195)+FG:FG)^2)*FA$10+1000*FA$18,"")</f>
        <v/>
      </c>
      <c r="FI195" t="str" cm="1">
        <f t="array" ref="FI195">IF($F195="撃玉",MIN(($G195-FJ:FJ)^2+($H195-FK:FK)^2+($I195-FL:FL)^2)*FH$8+MIN((($H$2-$H195)+FM:FM)^2+(($I$2-$I195)+FN:FN)^2)*FH$10+1000*FH$18,"")</f>
        <v/>
      </c>
      <c r="FP195" t="str" cm="1">
        <f t="array" ref="FP195">IF($F195="槍玉",MIN(($G195-FQ:FQ)^2+($H195-FR:FR)^2+($I195-FS:FS)^2)*FO$8+MIN((($H$2-$H195)+FT:FT)^2+(($I$2-$I195)+FU:FU)^2)*FO$10+1000*FO$18,"")</f>
        <v/>
      </c>
      <c r="FW195" t="str" cm="1">
        <f t="array" ref="FW195">IF($F195="査玉",MIN(($G195-FX:FX)^2+($H195-FY:FY)^2+($I195-FZ:FZ)^2)*FV$8+MIN((($H$2-$H195)+GA:GA)^2+(($I$2-$I195)+GB:GB)^2)*FV$10+1000*FV$18,"")</f>
        <v/>
      </c>
      <c r="GD195" t="str" cm="1">
        <f t="array" ref="GD195">IF($F195="タゲ壁",MIN(($G195-GE:GE)^2+($H195-GF:GF)^2+($I195-GG:GG)^2)*GC$8+MIN((($H$2-$H195)+GH:GH)^2+(($I$2-$I195)+GI:GI)^2)*GC$10+1000*GC$18,"")</f>
        <v/>
      </c>
      <c r="GK195" t="str" cm="1">
        <f t="array" ref="GK195">IF($F195="迎玉",MIN(($G195-GL:GL)^2+($H195-GM:GM)^2+($I195-GN:GN)^2)*GJ$8+MIN((($H$2-$H195)+GO:GO)^2+(($I$2-$I195)+GP:GP)^2)*GJ$10+1000*GJ$18,"")</f>
        <v/>
      </c>
      <c r="GR195" t="str" cm="1">
        <f t="array" ref="GR195">IF($F195="紙壁",MIN(($G195-GS:GS)^2+($H195-GT:GT)^2+($I195-GU:GU)^2)*GQ$8+MIN((($H$2-$H195)+GV:GV)^2+(($I$2-$I195)+GW:GW)^2)*GQ$10+1000*GQ$18,"")</f>
        <v/>
      </c>
      <c r="GY195" t="str" cm="1">
        <f t="array" ref="GY195">IF($F195="聖玉",MIN(($G195-GZ:GZ)^2+($H195-HA:HA)^2+($I195-HB:HB)^2)*GX$8+MIN((($H$2-$H195)+HC:HC)^2+(($I$2-$I195)+HD:HD)^2)*GX$10+1000*GX$18,"")</f>
        <v/>
      </c>
      <c r="HF195" t="str" cm="1">
        <f t="array" ref="HF195">IF($F195="ターボ",MIN(($G195-HG:HG)^2+($H195-HH:HH)^2+($I195-HI:HI)^2)*HE$8+MIN((($H$2-$H195)+HJ:HJ)^2+(($I$2-$I195)+HK:HK)^2)*HE$10+10000,"")</f>
        <v/>
      </c>
      <c r="HM195" t="str" cm="1">
        <f t="array" ref="HM195">IF($F195="采玉",MIN(($G195-HN:HN)^2+($H195-HO:HO)^2+($I195-HP:HP)^2)*HL$8+MIN((($H$2-$H195)+HQ:HQ)^2+(($I$2-$I195)+HR:HR)^2)*HL$10+1000*HL$18,"")</f>
        <v/>
      </c>
      <c r="HT195" t="str" cm="1">
        <f t="array" ref="HT195">IF($F195="繕玉",MIN(($G195-HU:HU)^2+($H195-HV:HV)^2+($I195-HW:HW)^2)*HS$8+MIN((($H$2-$H195)+HX:HX)^2+(($I$2-$I195)+HY:HY)^2)*HS$10+1000*HS$18,"")</f>
        <v/>
      </c>
      <c r="IA195" t="str" cm="1">
        <f t="array" ref="IA195">IF($F195="贄玉",MIN(($G195-IB:IB)^2+($H195-IC:IC)^2+($I195-ID:ID)^2)*HZ$8+MIN((($H$2-$H195)+IE:IE)^2+(($I$2-$I195)+IF:IF)^2)*HZ$10+1000*HZ$18,"")</f>
        <v/>
      </c>
      <c r="IH195" t="str" cm="1">
        <f t="array" ref="IH195">IF($F195="弾玉",MIN(($G195-II:II)^2+($H195-IJ:IJ)^2+($I195-IK:IK)^2)*IG$8+MIN((($H$2-$H195)+IL:IL)^2+(($I$2-$I195)+IM:IM)^2)*IG$10+1000*IG$18,"")</f>
        <v/>
      </c>
      <c r="IO195" t="str" cm="1">
        <f t="array" ref="IO195">IF($F195="石壁",MIN(($G195-IP:IP)^2+($H195-IQ:IQ)^2+($I195-IR:IR)^2)*IN$8+MIN((($H$2-$H195)+IS:IS)^2+(($I$2-$I195)+IT:IT)^2)*IN$10+1000*IN$18,"")</f>
        <v/>
      </c>
    </row>
    <row r="196" spans="6:249" x14ac:dyDescent="0.55000000000000004">
      <c r="F196" s="1" t="b" cm="1">
        <f t="array" ref="F196">INDEX(N:N,ROW()*6-11)</f>
        <v>0</v>
      </c>
      <c r="G196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96" s="1">
        <f>ROUND((RIGHT((SUM(INDEX($N:$N,ROW()*6-10):INDEX($N:$N,ROW()*6-6))-16020),6)-RIGHT((SUM(INDEX($N:$N,ROW()*6-10):INDEX($N:$N,ROW()*6-6))-16020),3))/1000,3)</f>
        <v>-16.04</v>
      </c>
      <c r="I196" s="1">
        <f>ROUND((RIGHT((SUM(INDEX($N:$N,ROW()*6-10):INDEX($N:$N,ROW()*6-6))-16020),3)),3)</f>
        <v>20</v>
      </c>
      <c r="K196">
        <v>196</v>
      </c>
      <c r="L196">
        <f t="shared" si="7"/>
        <v>2</v>
      </c>
      <c r="M196" t="str">
        <f t="shared" si="6"/>
        <v/>
      </c>
      <c r="N196">
        <f>IF(EXACT(M196,$A$1)=TRUE,0,IF(EXACT(M196,$A$2)=TRUE,1,IF(EXACT(M196,$A$3)=TRUE,2,IF(EXACT(M196,$A$4)=TRUE,3,IF(EXACT(M196,$A$5)=TRUE,4,IF(EXACT(M196,$A$6)=TRUE,5,IF(EXACT(M196,$A$7)=TRUE,6,IF(EXACT(M196,$A$8)=TRUE,7,IF(EXACT(M196,$A$9)=TRUE,8,IF(EXACT(M196,$A$10)=TRUE,9,IF(EXACT(M196,$A$11)=TRUE,10,IF(EXACT(M196,$A$12)=TRUE,11,IF(EXACT(M196,$A$13)=TRUE,12,IF(EXACT(M196,$A$14)=TRUE,13,IF(EXACT(M196,$A$15)=TRUE,14,IF(EXACT(M196,$A$16)=TRUE,15,IF(EXACT(M196,$A$17)=TRUE,16,IF(EXACT(M196,$A$18)=TRUE,17,IF(EXACT(M196,$A$19)=TRUE,18,IF(EXACT(M196,$A$20)=TRUE,19,IF(EXACT(M196,$A$21)=TRUE,20,IF(EXACT(M196,$A$22)=TRUE,21,IF(EXACT(M196,$A$23)=TRUE,22,IF(EXACT(M196,$A$24)=TRUE,23,IF(EXACT(M196,$A$25)=TRUE,24,IF(EXACT(M196,$A$26)=TRUE,25,IF(EXACT(M196,$A$27)=TRUE,26,IF(EXACT(M196,$A$28)=TRUE,27,IF(EXACT(M196,$A$29)=TRUE,28,IF(EXACT(M196,$A$30)=TRUE,29,IF(EXACT(M196,$A$31)=TRUE,30,IF(EXACT(M196,$A$32)=TRUE,31,IF(EXACT(M196,$A$33)=TRUE,32,IF(EXACT(M196,$A$34)=TRUE,33,IF(EXACT(M196,$A$35)=TRUE,34,IF(EXACT(M196,$A$36)=TRUE,35,IF(EXACT(M196,$A$37)=TRUE,36,IF(EXACT(M196,$A$38)=TRUE,37,IF(EXACT(M196,$A$39)=TRUE,38,IF(EXACT(M196,$A$40)=TRUE,39,IF(EXACT(M196,$A$41)=TRUE,40,IF(EXACT(M196,$A$42)=TRUE,41,IF(EXACT(M196,$A$43)=TRUE,42,IF(EXACT(M196,$A$44)=TRUE,43,IF(EXACT(M196,$A$45)=TRUE,44,IF(EXACT(M196,$A$46)=TRUE,45,IF(EXACT(M196,$A$47)=TRUE,46,IF(EXACT(M196,$A$48)=TRUE,47,IF(EXACT(M196,$A$49)=TRUE,48,IF(EXACT(M196,$A$50)=TRUE,49,IF(EXACT(M196,$A$51)=TRUE,50,IF(EXACT(M196,$A$52)=TRUE,51,IF(EXACT(M196,$A$53)=TRUE,52,IF(EXACT(M196,$A$54)=TRUE,53,IF(EXACT(M196,$A$55)=TRUE,54,IF(EXACT(M196,$A$56)=TRUE,55,IF(EXACT(M196,$A$57)=TRUE,56,IF(EXACT(M196,$A$58)=TRUE,57,IF(EXACT(M196,$A$59)=TRUE,58,IF(EXACT(M196,$A$60)=TRUE,59,IF(EXACT(M196,$A$61)=TRUE,60,IF(EXACT(M196,$A$62)=TRUE,61))))))))))))))))))))))))))))))))))))))))))))))))))))))))))))))*61^$L196</f>
        <v>0</v>
      </c>
      <c r="Y196" t="str" cm="1">
        <f t="array" ref="Y196">IF($F196="砲玉",MIN(($G196-Z:Z)^2+($H196-AA:AA)^2+($I196-AB:AB)^2)*X$8+MIN((($H$2-$H196)+AC:AC)^2+(($I$2-$I196)+AD:AD)^2)*X$10+1000*X$18,"")</f>
        <v/>
      </c>
      <c r="AF196" t="str" cm="1">
        <f t="array" ref="AF196">IF($F196="薙玉",MIN(($G196-AG:AG)^2+($H196-AH:AH)^2+($I196-AI:AI)^2)*AE$8+MIN((($H$2-$H196)+AJ:AJ)^2+(($I$2-$I196)+AK:AK)^2)*AE$10+1000*AE$18,"")</f>
        <v/>
      </c>
      <c r="AM196" t="str" cm="1">
        <f t="array" ref="AM196">IF($F196="壁玉",MIN(($G196-AN:AN)^2+($H196-AO:AO)^2+($I196-AP:AP)^2)*AL$8+MIN((($H$2-$H196)+AQ:AQ)^2+(($I$2-$I196)+AR:AR)^2)*AL$10+1000*AL$18,"")</f>
        <v/>
      </c>
      <c r="AT196" t="str" cm="1">
        <f t="array" ref="AT196">IF($F196="弩玉",MIN(($G196-AU:AU)^2+($H196-AV:AV)^2+($I196-AW:AW)^2)*AS$8+MIN((($H$2-$H196)+AX:AX)^2+(($I$2-$I196)+AY:AY)^2)*AS$10+1000*AS$18,"")</f>
        <v/>
      </c>
      <c r="BA196" t="str" cm="1">
        <f t="array" ref="BA196">IF($F196="ジェット",MIN(($G196-BB:BB)^2+($H196-BC:BC)^2+($I196-BD:BD)^2)*AZ$8+MIN((($H$2-$H196)+BE:BE)^2+(($I$2-$I196)+BF:BF)^2)*AZ$10+1000*AZ$18,"")</f>
        <v/>
      </c>
      <c r="BH196" t="str" cm="1">
        <f t="array" ref="BH196">IF($F196="導玉",MIN(($G196-BI:BI)^2+($H196-BJ:BJ)^2+($I196-BK:BK)^2)*BG$8+MIN((($H$2-$H196)+BL:BL)^2+(($I$2-$I196)+BM:BM)^2)*BG$10+1000*BG$18,"")</f>
        <v/>
      </c>
      <c r="BO196" t="str" cm="1">
        <f t="array" ref="BO196">IF($F196="木壁",MIN(($G196-BP:BP)^2+($H196-BQ:BQ)^2+($I196-BR:BR)^2)*BN$8+MIN((($H$2-$H196)+BS:BS)^2+(($I$2-$I196)+BT:BT)^2)*BN$10+1000*BN$18,"")</f>
        <v/>
      </c>
      <c r="BV196" t="str" cm="1">
        <f t="array" ref="BV196">IF($F196="遠壁",MIN(($G196-BW:BW)^2+($H196-BX:BX)^2+($I196-BY:BY)^2)*BU$8+MIN((($H$2-$H196)+BZ:BZ)^2+(($I$2-$I196)+CA:CA)^2)*BU$10+1000*BU$18,"")</f>
        <v/>
      </c>
      <c r="CC196" t="str" cm="1">
        <f t="array" ref="CC196">IF($F196="魔玉",MIN(($G196-CD:CD)^2+($H196-CE:CE)^2+($I196-CF:CF)^2)*CB$8+MIN((($H$2-$H196)+CG:CG)^2+(($I$2-$I196)+CH:CH)^2)*CB$10+1000*CB$18,"")</f>
        <v/>
      </c>
      <c r="CJ196" t="str" cm="1">
        <f t="array" ref="CJ196">IF($F196="核玉",MIN(($G196-CK:CK)^2+($H196-CL:CL)^2+($I196-CM:CM)^2)*CI$8+MIN((($H$2-$H196)+CN:CN)^2+(($I$2-$I196)+CO:CO)^2)*CI$10+1000*CI$18,"")</f>
        <v/>
      </c>
      <c r="CQ196" t="str" cm="1">
        <f t="array" ref="CQ196">IF($F196="癒玉",MIN(($G196-CR:CR)^2+($H196-CS:CS)^2+($I196-CT:CT)^2)*CP$8+MIN((($H$2-$H196)+CU:CU)^2+(($I$2-$I196)+CV:CV)^2)*CP$10+1000*CP$18,"")</f>
        <v/>
      </c>
      <c r="CX196" t="str" cm="1">
        <f t="array" ref="CX196">IF($F196="盾玉",MIN(($G196-CY:CY)^2+($H196-CZ:CZ)^2+($I196-DA:DA)^2)*CW$8+MIN((($H$2-$H196)+DB:DB)^2+(($I$2-$I196)+DC:DC)^2)*CW$10+1000*CW$18,"")</f>
        <v/>
      </c>
      <c r="DE196" t="str" cm="1">
        <f t="array" ref="DE196">IF($F196="射玉",MIN(($G196-DF:DF)^2+($H196-DG:DG)^2+($I196-DH:DH)^2)*DD$8+MIN((($H$2-$H196)+DI:DI)^2+(($I$2-$I196)+DJ:DJ)^2)*DD$10+1000*DD$18,"")</f>
        <v/>
      </c>
      <c r="DL196" t="str" cm="1">
        <f t="array" ref="DL196">IF($F196="近壁",MIN(($G196-DM:DM)^2+($H196-DN:DN)^2+($I196-DO:DO)^2)*DK$8+MIN((($H$2-$H196)+DP:DP)^2+(($I$2-$I196)+DQ:DQ)^2)*DK$10+1000*DK$18,"")</f>
        <v/>
      </c>
      <c r="DS196" t="str" cm="1">
        <f t="array" ref="DS196">IF($F196="忍玉",MIN(($G196-DT:DT)^2+($H196-DU:DU)^2+($I196-DV:DV)^2)*DR$8+MIN((($H$2-$H196)+DW:DW)^2+(($I$2-$I196)+DX:DX)^2)*DR$10+1000*DR$18,"")</f>
        <v/>
      </c>
      <c r="DZ196" t="str" cm="1">
        <f t="array" ref="DZ196">IF($F196="界玉",MIN(($G196-EA:EA)^2+($H196-EB:EB)^2+($I196-EC:EC)^2)*DY$8+MIN((($H$2-$H196)+ED:ED)^2+(($I$2-$I196)+EE:EE)^2)*DY$10+1000*DY$18,"")</f>
        <v/>
      </c>
      <c r="EG196" t="str" cm="1">
        <f t="array" ref="EG196">IF($F196="戦玉",MIN(($G196-EH:EH)^2+($H196-EI:EI)^2+($I196-EJ:EJ)^2)*EF$8+MIN((($H$2-$H196)+EK:EK)^2+(($I$2-$I196)+EL:EL)^2)*EF$10+1000*EF$18,"")</f>
        <v/>
      </c>
      <c r="EN196" t="str" cm="1">
        <f t="array" ref="EN196">IF($F196="弓玉",MIN(($G196-EO:EO)^2+($H196-EP:EP)^2+($I196-EQ:EQ)^2)*EM$8+MIN((($H$2-$H196)+ER:ER)^2+(($I$2-$I196)+ES:ES)^2)*EM$10+1000*EM$18,"")</f>
        <v/>
      </c>
      <c r="EU196" t="str" cm="1">
        <f t="array" ref="EU196">IF($F196="散玉",MIN(($G196-EV:EV)^2+($H196-EW:EW)^2+($I196-EX:EX)^2)*ET$8+MIN((($H$2-$H196)+EY:EY)^2+(($I$2-$I196)+EZ:EZ)^2)*ET$10+1000*ET$18,"")</f>
        <v/>
      </c>
      <c r="FB196" t="str" cm="1">
        <f t="array" ref="FB196">IF($F196="的玉",MIN(($G196-FC:FC)^2+($H196-FD:FD)^2+($I196-FE:FE)^2)*FA$8+MIN((($H$2-$H196)+FF:FF)^2+(($I$2-$I196)+FG:FG)^2)*FA$10+1000*FA$18,"")</f>
        <v/>
      </c>
      <c r="FI196" t="str" cm="1">
        <f t="array" ref="FI196">IF($F196="撃玉",MIN(($G196-FJ:FJ)^2+($H196-FK:FK)^2+($I196-FL:FL)^2)*FH$8+MIN((($H$2-$H196)+FM:FM)^2+(($I$2-$I196)+FN:FN)^2)*FH$10+1000*FH$18,"")</f>
        <v/>
      </c>
      <c r="FP196" t="str" cm="1">
        <f t="array" ref="FP196">IF($F196="槍玉",MIN(($G196-FQ:FQ)^2+($H196-FR:FR)^2+($I196-FS:FS)^2)*FO$8+MIN((($H$2-$H196)+FT:FT)^2+(($I$2-$I196)+FU:FU)^2)*FO$10+1000*FO$18,"")</f>
        <v/>
      </c>
      <c r="FW196" t="str" cm="1">
        <f t="array" ref="FW196">IF($F196="査玉",MIN(($G196-FX:FX)^2+($H196-FY:FY)^2+($I196-FZ:FZ)^2)*FV$8+MIN((($H$2-$H196)+GA:GA)^2+(($I$2-$I196)+GB:GB)^2)*FV$10+1000*FV$18,"")</f>
        <v/>
      </c>
      <c r="GD196" t="str" cm="1">
        <f t="array" ref="GD196">IF($F196="タゲ壁",MIN(($G196-GE:GE)^2+($H196-GF:GF)^2+($I196-GG:GG)^2)*GC$8+MIN((($H$2-$H196)+GH:GH)^2+(($I$2-$I196)+GI:GI)^2)*GC$10+1000*GC$18,"")</f>
        <v/>
      </c>
      <c r="GK196" t="str" cm="1">
        <f t="array" ref="GK196">IF($F196="迎玉",MIN(($G196-GL:GL)^2+($H196-GM:GM)^2+($I196-GN:GN)^2)*GJ$8+MIN((($H$2-$H196)+GO:GO)^2+(($I$2-$I196)+GP:GP)^2)*GJ$10+1000*GJ$18,"")</f>
        <v/>
      </c>
      <c r="GR196" t="str" cm="1">
        <f t="array" ref="GR196">IF($F196="紙壁",MIN(($G196-GS:GS)^2+($H196-GT:GT)^2+($I196-GU:GU)^2)*GQ$8+MIN((($H$2-$H196)+GV:GV)^2+(($I$2-$I196)+GW:GW)^2)*GQ$10+1000*GQ$18,"")</f>
        <v/>
      </c>
      <c r="GY196" t="str" cm="1">
        <f t="array" ref="GY196">IF($F196="聖玉",MIN(($G196-GZ:GZ)^2+($H196-HA:HA)^2+($I196-HB:HB)^2)*GX$8+MIN((($H$2-$H196)+HC:HC)^2+(($I$2-$I196)+HD:HD)^2)*GX$10+1000*GX$18,"")</f>
        <v/>
      </c>
      <c r="HF196" t="str" cm="1">
        <f t="array" ref="HF196">IF($F196="ターボ",MIN(($G196-HG:HG)^2+($H196-HH:HH)^2+($I196-HI:HI)^2)*HE$8+MIN((($H$2-$H196)+HJ:HJ)^2+(($I$2-$I196)+HK:HK)^2)*HE$10+10000,"")</f>
        <v/>
      </c>
      <c r="HM196" t="str" cm="1">
        <f t="array" ref="HM196">IF($F196="采玉",MIN(($G196-HN:HN)^2+($H196-HO:HO)^2+($I196-HP:HP)^2)*HL$8+MIN((($H$2-$H196)+HQ:HQ)^2+(($I$2-$I196)+HR:HR)^2)*HL$10+1000*HL$18,"")</f>
        <v/>
      </c>
      <c r="HT196" t="str" cm="1">
        <f t="array" ref="HT196">IF($F196="繕玉",MIN(($G196-HU:HU)^2+($H196-HV:HV)^2+($I196-HW:HW)^2)*HS$8+MIN((($H$2-$H196)+HX:HX)^2+(($I$2-$I196)+HY:HY)^2)*HS$10+1000*HS$18,"")</f>
        <v/>
      </c>
      <c r="IA196" t="str" cm="1">
        <f t="array" ref="IA196">IF($F196="贄玉",MIN(($G196-IB:IB)^2+($H196-IC:IC)^2+($I196-ID:ID)^2)*HZ$8+MIN((($H$2-$H196)+IE:IE)^2+(($I$2-$I196)+IF:IF)^2)*HZ$10+1000*HZ$18,"")</f>
        <v/>
      </c>
      <c r="IH196" t="str" cm="1">
        <f t="array" ref="IH196">IF($F196="弾玉",MIN(($G196-II:II)^2+($H196-IJ:IJ)^2+($I196-IK:IK)^2)*IG$8+MIN((($H$2-$H196)+IL:IL)^2+(($I$2-$I196)+IM:IM)^2)*IG$10+1000*IG$18,"")</f>
        <v/>
      </c>
      <c r="IO196" t="str" cm="1">
        <f t="array" ref="IO196">IF($F196="石壁",MIN(($G196-IP:IP)^2+($H196-IQ:IQ)^2+($I196-IR:IR)^2)*IN$8+MIN((($H$2-$H196)+IS:IS)^2+(($I$2-$I196)+IT:IT)^2)*IN$10+1000*IN$18,"")</f>
        <v/>
      </c>
    </row>
    <row r="197" spans="6:249" x14ac:dyDescent="0.55000000000000004">
      <c r="F197" s="1" t="b" cm="1">
        <f t="array" ref="F197">INDEX(N:N,ROW()*6-11)</f>
        <v>0</v>
      </c>
      <c r="G197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97" s="1">
        <f>ROUND((RIGHT((SUM(INDEX($N:$N,ROW()*6-10):INDEX($N:$N,ROW()*6-6))-16020),6)-RIGHT((SUM(INDEX($N:$N,ROW()*6-10):INDEX($N:$N,ROW()*6-6))-16020),3))/1000,3)</f>
        <v>-16.04</v>
      </c>
      <c r="I197" s="1">
        <f>ROUND((RIGHT((SUM(INDEX($N:$N,ROW()*6-10):INDEX($N:$N,ROW()*6-6))-16020),3)),3)</f>
        <v>20</v>
      </c>
      <c r="K197">
        <v>197</v>
      </c>
      <c r="L197">
        <f t="shared" si="7"/>
        <v>1</v>
      </c>
      <c r="M197" t="str">
        <f t="shared" si="6"/>
        <v/>
      </c>
      <c r="N197">
        <f>IF(EXACT(M197,$A$1)=TRUE,0,IF(EXACT(M197,$A$2)=TRUE,1,IF(EXACT(M197,$A$3)=TRUE,2,IF(EXACT(M197,$A$4)=TRUE,3,IF(EXACT(M197,$A$5)=TRUE,4,IF(EXACT(M197,$A$6)=TRUE,5,IF(EXACT(M197,$A$7)=TRUE,6,IF(EXACT(M197,$A$8)=TRUE,7,IF(EXACT(M197,$A$9)=TRUE,8,IF(EXACT(M197,$A$10)=TRUE,9,IF(EXACT(M197,$A$11)=TRUE,10,IF(EXACT(M197,$A$12)=TRUE,11,IF(EXACT(M197,$A$13)=TRUE,12,IF(EXACT(M197,$A$14)=TRUE,13,IF(EXACT(M197,$A$15)=TRUE,14,IF(EXACT(M197,$A$16)=TRUE,15,IF(EXACT(M197,$A$17)=TRUE,16,IF(EXACT(M197,$A$18)=TRUE,17,IF(EXACT(M197,$A$19)=TRUE,18,IF(EXACT(M197,$A$20)=TRUE,19,IF(EXACT(M197,$A$21)=TRUE,20,IF(EXACT(M197,$A$22)=TRUE,21,IF(EXACT(M197,$A$23)=TRUE,22,IF(EXACT(M197,$A$24)=TRUE,23,IF(EXACT(M197,$A$25)=TRUE,24,IF(EXACT(M197,$A$26)=TRUE,25,IF(EXACT(M197,$A$27)=TRUE,26,IF(EXACT(M197,$A$28)=TRUE,27,IF(EXACT(M197,$A$29)=TRUE,28,IF(EXACT(M197,$A$30)=TRUE,29,IF(EXACT(M197,$A$31)=TRUE,30,IF(EXACT(M197,$A$32)=TRUE,31,IF(EXACT(M197,$A$33)=TRUE,32,IF(EXACT(M197,$A$34)=TRUE,33,IF(EXACT(M197,$A$35)=TRUE,34,IF(EXACT(M197,$A$36)=TRUE,35,IF(EXACT(M197,$A$37)=TRUE,36,IF(EXACT(M197,$A$38)=TRUE,37,IF(EXACT(M197,$A$39)=TRUE,38,IF(EXACT(M197,$A$40)=TRUE,39,IF(EXACT(M197,$A$41)=TRUE,40,IF(EXACT(M197,$A$42)=TRUE,41,IF(EXACT(M197,$A$43)=TRUE,42,IF(EXACT(M197,$A$44)=TRUE,43,IF(EXACT(M197,$A$45)=TRUE,44,IF(EXACT(M197,$A$46)=TRUE,45,IF(EXACT(M197,$A$47)=TRUE,46,IF(EXACT(M197,$A$48)=TRUE,47,IF(EXACT(M197,$A$49)=TRUE,48,IF(EXACT(M197,$A$50)=TRUE,49,IF(EXACT(M197,$A$51)=TRUE,50,IF(EXACT(M197,$A$52)=TRUE,51,IF(EXACT(M197,$A$53)=TRUE,52,IF(EXACT(M197,$A$54)=TRUE,53,IF(EXACT(M197,$A$55)=TRUE,54,IF(EXACT(M197,$A$56)=TRUE,55,IF(EXACT(M197,$A$57)=TRUE,56,IF(EXACT(M197,$A$58)=TRUE,57,IF(EXACT(M197,$A$59)=TRUE,58,IF(EXACT(M197,$A$60)=TRUE,59,IF(EXACT(M197,$A$61)=TRUE,60,IF(EXACT(M197,$A$62)=TRUE,61))))))))))))))))))))))))))))))))))))))))))))))))))))))))))))))*61^$L197</f>
        <v>0</v>
      </c>
      <c r="Y197" t="str" cm="1">
        <f t="array" ref="Y197">IF($F197="砲玉",MIN(($G197-Z:Z)^2+($H197-AA:AA)^2+($I197-AB:AB)^2)*X$8+MIN((($H$2-$H197)+AC:AC)^2+(($I$2-$I197)+AD:AD)^2)*X$10+1000*X$18,"")</f>
        <v/>
      </c>
      <c r="AF197" t="str" cm="1">
        <f t="array" ref="AF197">IF($F197="薙玉",MIN(($G197-AG:AG)^2+($H197-AH:AH)^2+($I197-AI:AI)^2)*AE$8+MIN((($H$2-$H197)+AJ:AJ)^2+(($I$2-$I197)+AK:AK)^2)*AE$10+1000*AE$18,"")</f>
        <v/>
      </c>
      <c r="AM197" t="str" cm="1">
        <f t="array" ref="AM197">IF($F197="壁玉",MIN(($G197-AN:AN)^2+($H197-AO:AO)^2+($I197-AP:AP)^2)*AL$8+MIN((($H$2-$H197)+AQ:AQ)^2+(($I$2-$I197)+AR:AR)^2)*AL$10+1000*AL$18,"")</f>
        <v/>
      </c>
      <c r="AT197" t="str" cm="1">
        <f t="array" ref="AT197">IF($F197="弩玉",MIN(($G197-AU:AU)^2+($H197-AV:AV)^2+($I197-AW:AW)^2)*AS$8+MIN((($H$2-$H197)+AX:AX)^2+(($I$2-$I197)+AY:AY)^2)*AS$10+1000*AS$18,"")</f>
        <v/>
      </c>
      <c r="BA197" t="str" cm="1">
        <f t="array" ref="BA197">IF($F197="ジェット",MIN(($G197-BB:BB)^2+($H197-BC:BC)^2+($I197-BD:BD)^2)*AZ$8+MIN((($H$2-$H197)+BE:BE)^2+(($I$2-$I197)+BF:BF)^2)*AZ$10+1000*AZ$18,"")</f>
        <v/>
      </c>
      <c r="BH197" t="str" cm="1">
        <f t="array" ref="BH197">IF($F197="導玉",MIN(($G197-BI:BI)^2+($H197-BJ:BJ)^2+($I197-BK:BK)^2)*BG$8+MIN((($H$2-$H197)+BL:BL)^2+(($I$2-$I197)+BM:BM)^2)*BG$10+1000*BG$18,"")</f>
        <v/>
      </c>
      <c r="BO197" t="str" cm="1">
        <f t="array" ref="BO197">IF($F197="木壁",MIN(($G197-BP:BP)^2+($H197-BQ:BQ)^2+($I197-BR:BR)^2)*BN$8+MIN((($H$2-$H197)+BS:BS)^2+(($I$2-$I197)+BT:BT)^2)*BN$10+1000*BN$18,"")</f>
        <v/>
      </c>
      <c r="BV197" t="str" cm="1">
        <f t="array" ref="BV197">IF($F197="遠壁",MIN(($G197-BW:BW)^2+($H197-BX:BX)^2+($I197-BY:BY)^2)*BU$8+MIN((($H$2-$H197)+BZ:BZ)^2+(($I$2-$I197)+CA:CA)^2)*BU$10+1000*BU$18,"")</f>
        <v/>
      </c>
      <c r="CC197" t="str" cm="1">
        <f t="array" ref="CC197">IF($F197="魔玉",MIN(($G197-CD:CD)^2+($H197-CE:CE)^2+($I197-CF:CF)^2)*CB$8+MIN((($H$2-$H197)+CG:CG)^2+(($I$2-$I197)+CH:CH)^2)*CB$10+1000*CB$18,"")</f>
        <v/>
      </c>
      <c r="CJ197" t="str" cm="1">
        <f t="array" ref="CJ197">IF($F197="核玉",MIN(($G197-CK:CK)^2+($H197-CL:CL)^2+($I197-CM:CM)^2)*CI$8+MIN((($H$2-$H197)+CN:CN)^2+(($I$2-$I197)+CO:CO)^2)*CI$10+1000*CI$18,"")</f>
        <v/>
      </c>
      <c r="CQ197" t="str" cm="1">
        <f t="array" ref="CQ197">IF($F197="癒玉",MIN(($G197-CR:CR)^2+($H197-CS:CS)^2+($I197-CT:CT)^2)*CP$8+MIN((($H$2-$H197)+CU:CU)^2+(($I$2-$I197)+CV:CV)^2)*CP$10+1000*CP$18,"")</f>
        <v/>
      </c>
      <c r="CX197" t="str" cm="1">
        <f t="array" ref="CX197">IF($F197="盾玉",MIN(($G197-CY:CY)^2+($H197-CZ:CZ)^2+($I197-DA:DA)^2)*CW$8+MIN((($H$2-$H197)+DB:DB)^2+(($I$2-$I197)+DC:DC)^2)*CW$10+1000*CW$18,"")</f>
        <v/>
      </c>
      <c r="DE197" t="str" cm="1">
        <f t="array" ref="DE197">IF($F197="射玉",MIN(($G197-DF:DF)^2+($H197-DG:DG)^2+($I197-DH:DH)^2)*DD$8+MIN((($H$2-$H197)+DI:DI)^2+(($I$2-$I197)+DJ:DJ)^2)*DD$10+1000*DD$18,"")</f>
        <v/>
      </c>
      <c r="DL197" t="str" cm="1">
        <f t="array" ref="DL197">IF($F197="近壁",MIN(($G197-DM:DM)^2+($H197-DN:DN)^2+($I197-DO:DO)^2)*DK$8+MIN((($H$2-$H197)+DP:DP)^2+(($I$2-$I197)+DQ:DQ)^2)*DK$10+1000*DK$18,"")</f>
        <v/>
      </c>
      <c r="DS197" t="str" cm="1">
        <f t="array" ref="DS197">IF($F197="忍玉",MIN(($G197-DT:DT)^2+($H197-DU:DU)^2+($I197-DV:DV)^2)*DR$8+MIN((($H$2-$H197)+DW:DW)^2+(($I$2-$I197)+DX:DX)^2)*DR$10+1000*DR$18,"")</f>
        <v/>
      </c>
      <c r="DZ197" t="str" cm="1">
        <f t="array" ref="DZ197">IF($F197="界玉",MIN(($G197-EA:EA)^2+($H197-EB:EB)^2+($I197-EC:EC)^2)*DY$8+MIN((($H$2-$H197)+ED:ED)^2+(($I$2-$I197)+EE:EE)^2)*DY$10+1000*DY$18,"")</f>
        <v/>
      </c>
      <c r="EG197" t="str" cm="1">
        <f t="array" ref="EG197">IF($F197="戦玉",MIN(($G197-EH:EH)^2+($H197-EI:EI)^2+($I197-EJ:EJ)^2)*EF$8+MIN((($H$2-$H197)+EK:EK)^2+(($I$2-$I197)+EL:EL)^2)*EF$10+1000*EF$18,"")</f>
        <v/>
      </c>
      <c r="EN197" t="str" cm="1">
        <f t="array" ref="EN197">IF($F197="弓玉",MIN(($G197-EO:EO)^2+($H197-EP:EP)^2+($I197-EQ:EQ)^2)*EM$8+MIN((($H$2-$H197)+ER:ER)^2+(($I$2-$I197)+ES:ES)^2)*EM$10+1000*EM$18,"")</f>
        <v/>
      </c>
      <c r="EU197" t="str" cm="1">
        <f t="array" ref="EU197">IF($F197="散玉",MIN(($G197-EV:EV)^2+($H197-EW:EW)^2+($I197-EX:EX)^2)*ET$8+MIN((($H$2-$H197)+EY:EY)^2+(($I$2-$I197)+EZ:EZ)^2)*ET$10+1000*ET$18,"")</f>
        <v/>
      </c>
      <c r="FB197" t="str" cm="1">
        <f t="array" ref="FB197">IF($F197="的玉",MIN(($G197-FC:FC)^2+($H197-FD:FD)^2+($I197-FE:FE)^2)*FA$8+MIN((($H$2-$H197)+FF:FF)^2+(($I$2-$I197)+FG:FG)^2)*FA$10+1000*FA$18,"")</f>
        <v/>
      </c>
      <c r="FI197" t="str" cm="1">
        <f t="array" ref="FI197">IF($F197="撃玉",MIN(($G197-FJ:FJ)^2+($H197-FK:FK)^2+($I197-FL:FL)^2)*FH$8+MIN((($H$2-$H197)+FM:FM)^2+(($I$2-$I197)+FN:FN)^2)*FH$10+1000*FH$18,"")</f>
        <v/>
      </c>
      <c r="FP197" t="str" cm="1">
        <f t="array" ref="FP197">IF($F197="槍玉",MIN(($G197-FQ:FQ)^2+($H197-FR:FR)^2+($I197-FS:FS)^2)*FO$8+MIN((($H$2-$H197)+FT:FT)^2+(($I$2-$I197)+FU:FU)^2)*FO$10+1000*FO$18,"")</f>
        <v/>
      </c>
      <c r="FW197" t="str" cm="1">
        <f t="array" ref="FW197">IF($F197="査玉",MIN(($G197-FX:FX)^2+($H197-FY:FY)^2+($I197-FZ:FZ)^2)*FV$8+MIN((($H$2-$H197)+GA:GA)^2+(($I$2-$I197)+GB:GB)^2)*FV$10+1000*FV$18,"")</f>
        <v/>
      </c>
      <c r="GD197" t="str" cm="1">
        <f t="array" ref="GD197">IF($F197="タゲ壁",MIN(($G197-GE:GE)^2+($H197-GF:GF)^2+($I197-GG:GG)^2)*GC$8+MIN((($H$2-$H197)+GH:GH)^2+(($I$2-$I197)+GI:GI)^2)*GC$10+1000*GC$18,"")</f>
        <v/>
      </c>
      <c r="GK197" t="str" cm="1">
        <f t="array" ref="GK197">IF($F197="迎玉",MIN(($G197-GL:GL)^2+($H197-GM:GM)^2+($I197-GN:GN)^2)*GJ$8+MIN((($H$2-$H197)+GO:GO)^2+(($I$2-$I197)+GP:GP)^2)*GJ$10+1000*GJ$18,"")</f>
        <v/>
      </c>
      <c r="GR197" t="str" cm="1">
        <f t="array" ref="GR197">IF($F197="紙壁",MIN(($G197-GS:GS)^2+($H197-GT:GT)^2+($I197-GU:GU)^2)*GQ$8+MIN((($H$2-$H197)+GV:GV)^2+(($I$2-$I197)+GW:GW)^2)*GQ$10+1000*GQ$18,"")</f>
        <v/>
      </c>
      <c r="GY197" t="str" cm="1">
        <f t="array" ref="GY197">IF($F197="聖玉",MIN(($G197-GZ:GZ)^2+($H197-HA:HA)^2+($I197-HB:HB)^2)*GX$8+MIN((($H$2-$H197)+HC:HC)^2+(($I$2-$I197)+HD:HD)^2)*GX$10+1000*GX$18,"")</f>
        <v/>
      </c>
      <c r="HF197" t="str" cm="1">
        <f t="array" ref="HF197">IF($F197="ターボ",MIN(($G197-HG:HG)^2+($H197-HH:HH)^2+($I197-HI:HI)^2)*HE$8+MIN((($H$2-$H197)+HJ:HJ)^2+(($I$2-$I197)+HK:HK)^2)*HE$10+10000,"")</f>
        <v/>
      </c>
      <c r="HM197" t="str" cm="1">
        <f t="array" ref="HM197">IF($F197="采玉",MIN(($G197-HN:HN)^2+($H197-HO:HO)^2+($I197-HP:HP)^2)*HL$8+MIN((($H$2-$H197)+HQ:HQ)^2+(($I$2-$I197)+HR:HR)^2)*HL$10+1000*HL$18,"")</f>
        <v/>
      </c>
      <c r="HT197" t="str" cm="1">
        <f t="array" ref="HT197">IF($F197="繕玉",MIN(($G197-HU:HU)^2+($H197-HV:HV)^2+($I197-HW:HW)^2)*HS$8+MIN((($H$2-$H197)+HX:HX)^2+(($I$2-$I197)+HY:HY)^2)*HS$10+1000*HS$18,"")</f>
        <v/>
      </c>
      <c r="IA197" t="str" cm="1">
        <f t="array" ref="IA197">IF($F197="贄玉",MIN(($G197-IB:IB)^2+($H197-IC:IC)^2+($I197-ID:ID)^2)*HZ$8+MIN((($H$2-$H197)+IE:IE)^2+(($I$2-$I197)+IF:IF)^2)*HZ$10+1000*HZ$18,"")</f>
        <v/>
      </c>
      <c r="IH197" t="str" cm="1">
        <f t="array" ref="IH197">IF($F197="弾玉",MIN(($G197-II:II)^2+($H197-IJ:IJ)^2+($I197-IK:IK)^2)*IG$8+MIN((($H$2-$H197)+IL:IL)^2+(($I$2-$I197)+IM:IM)^2)*IG$10+1000*IG$18,"")</f>
        <v/>
      </c>
      <c r="IO197" t="str" cm="1">
        <f t="array" ref="IO197">IF($F197="石壁",MIN(($G197-IP:IP)^2+($H197-IQ:IQ)^2+($I197-IR:IR)^2)*IN$8+MIN((($H$2-$H197)+IS:IS)^2+(($I$2-$I197)+IT:IT)^2)*IN$10+1000*IN$18,"")</f>
        <v/>
      </c>
    </row>
    <row r="198" spans="6:249" x14ac:dyDescent="0.55000000000000004">
      <c r="F198" s="1" t="b" cm="1">
        <f t="array" ref="F198">INDEX(N:N,ROW()*6-11)</f>
        <v>0</v>
      </c>
      <c r="G198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98" s="1">
        <f>ROUND((RIGHT((SUM(INDEX($N:$N,ROW()*6-10):INDEX($N:$N,ROW()*6-6))-16020),6)-RIGHT((SUM(INDEX($N:$N,ROW()*6-10):INDEX($N:$N,ROW()*6-6))-16020),3))/1000,3)</f>
        <v>-16.04</v>
      </c>
      <c r="I198" s="1">
        <f>ROUND((RIGHT((SUM(INDEX($N:$N,ROW()*6-10):INDEX($N:$N,ROW()*6-6))-16020),3)),3)</f>
        <v>20</v>
      </c>
      <c r="K198">
        <v>198</v>
      </c>
      <c r="L198">
        <f t="shared" si="7"/>
        <v>0</v>
      </c>
      <c r="M198" t="str">
        <f t="shared" si="6"/>
        <v/>
      </c>
      <c r="N198">
        <f>IF(EXACT(M198,$A$1)=TRUE,0,IF(EXACT(M198,$A$2)=TRUE,1,IF(EXACT(M198,$A$3)=TRUE,2,IF(EXACT(M198,$A$4)=TRUE,3,IF(EXACT(M198,$A$5)=TRUE,4,IF(EXACT(M198,$A$6)=TRUE,5,IF(EXACT(M198,$A$7)=TRUE,6,IF(EXACT(M198,$A$8)=TRUE,7,IF(EXACT(M198,$A$9)=TRUE,8,IF(EXACT(M198,$A$10)=TRUE,9,IF(EXACT(M198,$A$11)=TRUE,10,IF(EXACT(M198,$A$12)=TRUE,11,IF(EXACT(M198,$A$13)=TRUE,12,IF(EXACT(M198,$A$14)=TRUE,13,IF(EXACT(M198,$A$15)=TRUE,14,IF(EXACT(M198,$A$16)=TRUE,15,IF(EXACT(M198,$A$17)=TRUE,16,IF(EXACT(M198,$A$18)=TRUE,17,IF(EXACT(M198,$A$19)=TRUE,18,IF(EXACT(M198,$A$20)=TRUE,19,IF(EXACT(M198,$A$21)=TRUE,20,IF(EXACT(M198,$A$22)=TRUE,21,IF(EXACT(M198,$A$23)=TRUE,22,IF(EXACT(M198,$A$24)=TRUE,23,IF(EXACT(M198,$A$25)=TRUE,24,IF(EXACT(M198,$A$26)=TRUE,25,IF(EXACT(M198,$A$27)=TRUE,26,IF(EXACT(M198,$A$28)=TRUE,27,IF(EXACT(M198,$A$29)=TRUE,28,IF(EXACT(M198,$A$30)=TRUE,29,IF(EXACT(M198,$A$31)=TRUE,30,IF(EXACT(M198,$A$32)=TRUE,31,IF(EXACT(M198,$A$33)=TRUE,32,IF(EXACT(M198,$A$34)=TRUE,33,IF(EXACT(M198,$A$35)=TRUE,34,IF(EXACT(M198,$A$36)=TRUE,35,IF(EXACT(M198,$A$37)=TRUE,36,IF(EXACT(M198,$A$38)=TRUE,37,IF(EXACT(M198,$A$39)=TRUE,38,IF(EXACT(M198,$A$40)=TRUE,39,IF(EXACT(M198,$A$41)=TRUE,40,IF(EXACT(M198,$A$42)=TRUE,41,IF(EXACT(M198,$A$43)=TRUE,42,IF(EXACT(M198,$A$44)=TRUE,43,IF(EXACT(M198,$A$45)=TRUE,44,IF(EXACT(M198,$A$46)=TRUE,45,IF(EXACT(M198,$A$47)=TRUE,46,IF(EXACT(M198,$A$48)=TRUE,47,IF(EXACT(M198,$A$49)=TRUE,48,IF(EXACT(M198,$A$50)=TRUE,49,IF(EXACT(M198,$A$51)=TRUE,50,IF(EXACT(M198,$A$52)=TRUE,51,IF(EXACT(M198,$A$53)=TRUE,52,IF(EXACT(M198,$A$54)=TRUE,53,IF(EXACT(M198,$A$55)=TRUE,54,IF(EXACT(M198,$A$56)=TRUE,55,IF(EXACT(M198,$A$57)=TRUE,56,IF(EXACT(M198,$A$58)=TRUE,57,IF(EXACT(M198,$A$59)=TRUE,58,IF(EXACT(M198,$A$60)=TRUE,59,IF(EXACT(M198,$A$61)=TRUE,60,IF(EXACT(M198,$A$62)=TRUE,61))))))))))))))))))))))))))))))))))))))))))))))))))))))))))))))*61^$L198</f>
        <v>0</v>
      </c>
      <c r="Y198" t="str" cm="1">
        <f t="array" ref="Y198">IF($F198="砲玉",MIN(($G198-Z:Z)^2+($H198-AA:AA)^2+($I198-AB:AB)^2)*X$8+MIN((($H$2-$H198)+AC:AC)^2+(($I$2-$I198)+AD:AD)^2)*X$10+1000*X$18,"")</f>
        <v/>
      </c>
      <c r="AF198" t="str" cm="1">
        <f t="array" ref="AF198">IF($F198="薙玉",MIN(($G198-AG:AG)^2+($H198-AH:AH)^2+($I198-AI:AI)^2)*AE$8+MIN((($H$2-$H198)+AJ:AJ)^2+(($I$2-$I198)+AK:AK)^2)*AE$10+1000*AE$18,"")</f>
        <v/>
      </c>
      <c r="AM198" t="str" cm="1">
        <f t="array" ref="AM198">IF($F198="壁玉",MIN(($G198-AN:AN)^2+($H198-AO:AO)^2+($I198-AP:AP)^2)*AL$8+MIN((($H$2-$H198)+AQ:AQ)^2+(($I$2-$I198)+AR:AR)^2)*AL$10+1000*AL$18,"")</f>
        <v/>
      </c>
      <c r="AT198" t="str" cm="1">
        <f t="array" ref="AT198">IF($F198="弩玉",MIN(($G198-AU:AU)^2+($H198-AV:AV)^2+($I198-AW:AW)^2)*AS$8+MIN((($H$2-$H198)+AX:AX)^2+(($I$2-$I198)+AY:AY)^2)*AS$10+1000*AS$18,"")</f>
        <v/>
      </c>
      <c r="BA198" t="str" cm="1">
        <f t="array" ref="BA198">IF($F198="ジェット",MIN(($G198-BB:BB)^2+($H198-BC:BC)^2+($I198-BD:BD)^2)*AZ$8+MIN((($H$2-$H198)+BE:BE)^2+(($I$2-$I198)+BF:BF)^2)*AZ$10+1000*AZ$18,"")</f>
        <v/>
      </c>
      <c r="BH198" t="str" cm="1">
        <f t="array" ref="BH198">IF($F198="導玉",MIN(($G198-BI:BI)^2+($H198-BJ:BJ)^2+($I198-BK:BK)^2)*BG$8+MIN((($H$2-$H198)+BL:BL)^2+(($I$2-$I198)+BM:BM)^2)*BG$10+1000*BG$18,"")</f>
        <v/>
      </c>
      <c r="BO198" t="str" cm="1">
        <f t="array" ref="BO198">IF($F198="木壁",MIN(($G198-BP:BP)^2+($H198-BQ:BQ)^2+($I198-BR:BR)^2)*BN$8+MIN((($H$2-$H198)+BS:BS)^2+(($I$2-$I198)+BT:BT)^2)*BN$10+1000*BN$18,"")</f>
        <v/>
      </c>
      <c r="BV198" t="str" cm="1">
        <f t="array" ref="BV198">IF($F198="遠壁",MIN(($G198-BW:BW)^2+($H198-BX:BX)^2+($I198-BY:BY)^2)*BU$8+MIN((($H$2-$H198)+BZ:BZ)^2+(($I$2-$I198)+CA:CA)^2)*BU$10+1000*BU$18,"")</f>
        <v/>
      </c>
      <c r="CC198" t="str" cm="1">
        <f t="array" ref="CC198">IF($F198="魔玉",MIN(($G198-CD:CD)^2+($H198-CE:CE)^2+($I198-CF:CF)^2)*CB$8+MIN((($H$2-$H198)+CG:CG)^2+(($I$2-$I198)+CH:CH)^2)*CB$10+1000*CB$18,"")</f>
        <v/>
      </c>
      <c r="CJ198" t="str" cm="1">
        <f t="array" ref="CJ198">IF($F198="核玉",MIN(($G198-CK:CK)^2+($H198-CL:CL)^2+($I198-CM:CM)^2)*CI$8+MIN((($H$2-$H198)+CN:CN)^2+(($I$2-$I198)+CO:CO)^2)*CI$10+1000*CI$18,"")</f>
        <v/>
      </c>
      <c r="CQ198" t="str" cm="1">
        <f t="array" ref="CQ198">IF($F198="癒玉",MIN(($G198-CR:CR)^2+($H198-CS:CS)^2+($I198-CT:CT)^2)*CP$8+MIN((($H$2-$H198)+CU:CU)^2+(($I$2-$I198)+CV:CV)^2)*CP$10+1000*CP$18,"")</f>
        <v/>
      </c>
      <c r="CX198" t="str" cm="1">
        <f t="array" ref="CX198">IF($F198="盾玉",MIN(($G198-CY:CY)^2+($H198-CZ:CZ)^2+($I198-DA:DA)^2)*CW$8+MIN((($H$2-$H198)+DB:DB)^2+(($I$2-$I198)+DC:DC)^2)*CW$10+1000*CW$18,"")</f>
        <v/>
      </c>
      <c r="DE198" t="str" cm="1">
        <f t="array" ref="DE198">IF($F198="射玉",MIN(($G198-DF:DF)^2+($H198-DG:DG)^2+($I198-DH:DH)^2)*DD$8+MIN((($H$2-$H198)+DI:DI)^2+(($I$2-$I198)+DJ:DJ)^2)*DD$10+1000*DD$18,"")</f>
        <v/>
      </c>
      <c r="DL198" t="str" cm="1">
        <f t="array" ref="DL198">IF($F198="近壁",MIN(($G198-DM:DM)^2+($H198-DN:DN)^2+($I198-DO:DO)^2)*DK$8+MIN((($H$2-$H198)+DP:DP)^2+(($I$2-$I198)+DQ:DQ)^2)*DK$10+1000*DK$18,"")</f>
        <v/>
      </c>
      <c r="DS198" t="str" cm="1">
        <f t="array" ref="DS198">IF($F198="忍玉",MIN(($G198-DT:DT)^2+($H198-DU:DU)^2+($I198-DV:DV)^2)*DR$8+MIN((($H$2-$H198)+DW:DW)^2+(($I$2-$I198)+DX:DX)^2)*DR$10+1000*DR$18,"")</f>
        <v/>
      </c>
      <c r="DZ198" t="str" cm="1">
        <f t="array" ref="DZ198">IF($F198="界玉",MIN(($G198-EA:EA)^2+($H198-EB:EB)^2+($I198-EC:EC)^2)*DY$8+MIN((($H$2-$H198)+ED:ED)^2+(($I$2-$I198)+EE:EE)^2)*DY$10+1000*DY$18,"")</f>
        <v/>
      </c>
      <c r="EG198" t="str" cm="1">
        <f t="array" ref="EG198">IF($F198="戦玉",MIN(($G198-EH:EH)^2+($H198-EI:EI)^2+($I198-EJ:EJ)^2)*EF$8+MIN((($H$2-$H198)+EK:EK)^2+(($I$2-$I198)+EL:EL)^2)*EF$10+1000*EF$18,"")</f>
        <v/>
      </c>
      <c r="EN198" t="str" cm="1">
        <f t="array" ref="EN198">IF($F198="弓玉",MIN(($G198-EO:EO)^2+($H198-EP:EP)^2+($I198-EQ:EQ)^2)*EM$8+MIN((($H$2-$H198)+ER:ER)^2+(($I$2-$I198)+ES:ES)^2)*EM$10+1000*EM$18,"")</f>
        <v/>
      </c>
      <c r="EU198" t="str" cm="1">
        <f t="array" ref="EU198">IF($F198="散玉",MIN(($G198-EV:EV)^2+($H198-EW:EW)^2+($I198-EX:EX)^2)*ET$8+MIN((($H$2-$H198)+EY:EY)^2+(($I$2-$I198)+EZ:EZ)^2)*ET$10+1000*ET$18,"")</f>
        <v/>
      </c>
      <c r="FB198" t="str" cm="1">
        <f t="array" ref="FB198">IF($F198="的玉",MIN(($G198-FC:FC)^2+($H198-FD:FD)^2+($I198-FE:FE)^2)*FA$8+MIN((($H$2-$H198)+FF:FF)^2+(($I$2-$I198)+FG:FG)^2)*FA$10+1000*FA$18,"")</f>
        <v/>
      </c>
      <c r="FI198" t="str" cm="1">
        <f t="array" ref="FI198">IF($F198="撃玉",MIN(($G198-FJ:FJ)^2+($H198-FK:FK)^2+($I198-FL:FL)^2)*FH$8+MIN((($H$2-$H198)+FM:FM)^2+(($I$2-$I198)+FN:FN)^2)*FH$10+1000*FH$18,"")</f>
        <v/>
      </c>
      <c r="FP198" t="str" cm="1">
        <f t="array" ref="FP198">IF($F198="槍玉",MIN(($G198-FQ:FQ)^2+($H198-FR:FR)^2+($I198-FS:FS)^2)*FO$8+MIN((($H$2-$H198)+FT:FT)^2+(($I$2-$I198)+FU:FU)^2)*FO$10+1000*FO$18,"")</f>
        <v/>
      </c>
      <c r="FW198" t="str" cm="1">
        <f t="array" ref="FW198">IF($F198="査玉",MIN(($G198-FX:FX)^2+($H198-FY:FY)^2+($I198-FZ:FZ)^2)*FV$8+MIN((($H$2-$H198)+GA:GA)^2+(($I$2-$I198)+GB:GB)^2)*FV$10+1000*FV$18,"")</f>
        <v/>
      </c>
      <c r="GD198" t="str" cm="1">
        <f t="array" ref="GD198">IF($F198="タゲ壁",MIN(($G198-GE:GE)^2+($H198-GF:GF)^2+($I198-GG:GG)^2)*GC$8+MIN((($H$2-$H198)+GH:GH)^2+(($I$2-$I198)+GI:GI)^2)*GC$10+1000*GC$18,"")</f>
        <v/>
      </c>
      <c r="GK198" t="str" cm="1">
        <f t="array" ref="GK198">IF($F198="迎玉",MIN(($G198-GL:GL)^2+($H198-GM:GM)^2+($I198-GN:GN)^2)*GJ$8+MIN((($H$2-$H198)+GO:GO)^2+(($I$2-$I198)+GP:GP)^2)*GJ$10+1000*GJ$18,"")</f>
        <v/>
      </c>
      <c r="GR198" t="str" cm="1">
        <f t="array" ref="GR198">IF($F198="紙壁",MIN(($G198-GS:GS)^2+($H198-GT:GT)^2+($I198-GU:GU)^2)*GQ$8+MIN((($H$2-$H198)+GV:GV)^2+(($I$2-$I198)+GW:GW)^2)*GQ$10+1000*GQ$18,"")</f>
        <v/>
      </c>
      <c r="GY198" t="str" cm="1">
        <f t="array" ref="GY198">IF($F198="聖玉",MIN(($G198-GZ:GZ)^2+($H198-HA:HA)^2+($I198-HB:HB)^2)*GX$8+MIN((($H$2-$H198)+HC:HC)^2+(($I$2-$I198)+HD:HD)^2)*GX$10+1000*GX$18,"")</f>
        <v/>
      </c>
      <c r="HF198" t="str" cm="1">
        <f t="array" ref="HF198">IF($F198="ターボ",MIN(($G198-HG:HG)^2+($H198-HH:HH)^2+($I198-HI:HI)^2)*HE$8+MIN((($H$2-$H198)+HJ:HJ)^2+(($I$2-$I198)+HK:HK)^2)*HE$10+10000,"")</f>
        <v/>
      </c>
      <c r="HM198" t="str" cm="1">
        <f t="array" ref="HM198">IF($F198="采玉",MIN(($G198-HN:HN)^2+($H198-HO:HO)^2+($I198-HP:HP)^2)*HL$8+MIN((($H$2-$H198)+HQ:HQ)^2+(($I$2-$I198)+HR:HR)^2)*HL$10+1000*HL$18,"")</f>
        <v/>
      </c>
      <c r="HT198" t="str" cm="1">
        <f t="array" ref="HT198">IF($F198="繕玉",MIN(($G198-HU:HU)^2+($H198-HV:HV)^2+($I198-HW:HW)^2)*HS$8+MIN((($H$2-$H198)+HX:HX)^2+(($I$2-$I198)+HY:HY)^2)*HS$10+1000*HS$18,"")</f>
        <v/>
      </c>
      <c r="IA198" t="str" cm="1">
        <f t="array" ref="IA198">IF($F198="贄玉",MIN(($G198-IB:IB)^2+($H198-IC:IC)^2+($I198-ID:ID)^2)*HZ$8+MIN((($H$2-$H198)+IE:IE)^2+(($I$2-$I198)+IF:IF)^2)*HZ$10+1000*HZ$18,"")</f>
        <v/>
      </c>
      <c r="IH198" t="str" cm="1">
        <f t="array" ref="IH198">IF($F198="弾玉",MIN(($G198-II:II)^2+($H198-IJ:IJ)^2+($I198-IK:IK)^2)*IG$8+MIN((($H$2-$H198)+IL:IL)^2+(($I$2-$I198)+IM:IM)^2)*IG$10+1000*IG$18,"")</f>
        <v/>
      </c>
      <c r="IO198" t="str" cm="1">
        <f t="array" ref="IO198">IF($F198="石壁",MIN(($G198-IP:IP)^2+($H198-IQ:IQ)^2+($I198-IR:IR)^2)*IN$8+MIN((($H$2-$H198)+IS:IS)^2+(($I$2-$I198)+IT:IT)^2)*IN$10+1000*IN$18,"")</f>
        <v/>
      </c>
    </row>
    <row r="199" spans="6:249" x14ac:dyDescent="0.55000000000000004">
      <c r="F199" s="1" t="b" cm="1">
        <f t="array" ref="F199">INDEX(N:N,ROW()*6-11)</f>
        <v>0</v>
      </c>
      <c r="G199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199" s="1">
        <f>ROUND((RIGHT((SUM(INDEX($N:$N,ROW()*6-10):INDEX($N:$N,ROW()*6-6))-16020),6)-RIGHT((SUM(INDEX($N:$N,ROW()*6-10):INDEX($N:$N,ROW()*6-6))-16020),3))/1000,3)</f>
        <v>-16.04</v>
      </c>
      <c r="I199" s="1">
        <f>ROUND((RIGHT((SUM(INDEX($N:$N,ROW()*6-10):INDEX($N:$N,ROW()*6-6))-16020),3)),3)</f>
        <v>20</v>
      </c>
      <c r="K199">
        <v>199</v>
      </c>
      <c r="L199">
        <f t="shared" si="7"/>
        <v>5</v>
      </c>
      <c r="M199" t="str">
        <f t="shared" si="6"/>
        <v/>
      </c>
      <c r="N199" t="b">
        <f>IF(EXACT(M199,$A$1)=TRUE,"コア",IF(EXACT(M199,$A$2)=TRUE,"弓玉",IF(EXACT(M199,$A$3)=TRUE,"銃玉",IF(EXACT(M199,$A$4)=TRUE,"剣玉",IF(EXACT(M199,$A$5)=TRUE,"盾玉",IF(EXACT(M199,$A$6)=TRUE,"爆玉",IF(EXACT(M199,$A$7)=TRUE,"魔玉",IF(EXACT(M199,$A$8)=TRUE,"弩玉",IF(EXACT(M199,$A$9)=TRUE,"槍玉",IF(EXACT(M199,$A$10)=TRUE,"砲玉",IF(EXACT(M199,$A$11)=TRUE,"薙玉",IF(EXACT(M199,$A$12)=TRUE,"跳玉",IF(EXACT(M199,$A$13)=TRUE,"裂玉",IF(EXACT(M199,$A$14)=TRUE,"散玉",IF(EXACT(M199,$A$15)=TRUE,"狙玉",IF(EXACT(M199,$A$16)=TRUE,"浮玉",IF(EXACT(M199,$A$17)=TRUE,"導玉",IF(EXACT(M199,$A$18)=TRUE,"繕玉",IF(EXACT(M199,$A$19)=TRUE,"癒玉",IF(EXACT(M199,$A$20)=TRUE,"壁玉",IF(EXACT(M199,$A$21)=TRUE,"飛玉",IF(EXACT(M199,$A$22)=TRUE,"戦玉",IF(EXACT(M199,$A$23)=TRUE,"機玉",IF(EXACT(M199,$A$24)=TRUE,"変玉",IF(EXACT(M199,$A$25)=TRUE,"界玉",IF(EXACT(M199,$A$26)=TRUE,"木壁",IF(EXACT(M199,$A$27)=TRUE,"石壁",IF(EXACT(M199,$A$28)=TRUE,"紙壁",IF(EXACT(M199,$A$29)=TRUE,"鉄壁",IF(EXACT(M199,$A$30)=TRUE,"ジェット",IF(EXACT(M199,$A$31)=TRUE,"ターボ",IF(EXACT(M199,$A$32)=TRUE,"骨玉",IF(EXACT(M199,$A$33)=TRUE,"撃玉",IF(EXACT(M199,$A$34)=TRUE,"弾玉",IF(EXACT(M199,$A$35)=TRUE,"聖玉",IF(EXACT(M199,$A$36)=TRUE,"忍玉",IF(EXACT(M199,$A$37)=TRUE,"障玉",IF(EXACT(M199,$A$38)=TRUE,"花玉",IF(EXACT(M199,$A$39)=TRUE,"反玉",IF(EXACT(M199,$A$40)=TRUE,"押玉",IF(EXACT(M199,$A$41)=TRUE,"迎玉",IF(EXACT(M199,$A$42)=TRUE,"贄玉",IF(EXACT(M199,$A$43)=TRUE,"的玉",IF(EXACT(M199,$A$44)=TRUE,"墜玉",IF(EXACT(M199,$A$45)=TRUE,"箱玉",IF(EXACT(M199,$A$46)=TRUE,"闇玉",IF(EXACT(M199,$A$47)=TRUE,"旋玉",IF(EXACT(M199,$A$48)=TRUE,"采玉",IF(EXACT(M199,$A$49)=TRUE,"騎玉",IF(EXACT(M199,$A$50)=TRUE,"核玉",IF(EXACT(M199,$A$51)=TRUE,"射玉",IF(EXACT(M199,$A$52)=TRUE,"星玉",IF(EXACT(M199,$A$53)=TRUE,"梱玉",IF(EXACT(M199,$A$54)=TRUE,"貫玉",IF(EXACT(M199,$A$55)=TRUE,"査玉",IF(EXACT(M199,$A$56)=TRUE,"近壁",IF(EXACT(M199,$A$57)=TRUE,"遠壁",IF(EXACT(M199,$A$58)=TRUE,"広壁",IF(EXACT(M199,$A$59)=TRUE,"狭壁",IF(EXACT(M199,$A$60)=TRUE,"タゲ壁",IF(EXACT(M199,$A$61)=TRUE,"エレ壁")))))))))))))))))))))))))))))))))))))))))))))))))))))))))))))</f>
        <v>0</v>
      </c>
      <c r="Y199" t="str" cm="1">
        <f t="array" ref="Y199">IF($F199="砲玉",MIN(($G199-Z:Z)^2+($H199-AA:AA)^2+($I199-AB:AB)^2)*X$8+MIN((($H$2-$H199)+AC:AC)^2+(($I$2-$I199)+AD:AD)^2)*X$10+1000*X$18,"")</f>
        <v/>
      </c>
      <c r="AF199" t="str" cm="1">
        <f t="array" ref="AF199">IF($F199="薙玉",MIN(($G199-AG:AG)^2+($H199-AH:AH)^2+($I199-AI:AI)^2)*AE$8+MIN((($H$2-$H199)+AJ:AJ)^2+(($I$2-$I199)+AK:AK)^2)*AE$10+1000*AE$18,"")</f>
        <v/>
      </c>
      <c r="AM199" t="str" cm="1">
        <f t="array" ref="AM199">IF($F199="壁玉",MIN(($G199-AN:AN)^2+($H199-AO:AO)^2+($I199-AP:AP)^2)*AL$8+MIN((($H$2-$H199)+AQ:AQ)^2+(($I$2-$I199)+AR:AR)^2)*AL$10+1000*AL$18,"")</f>
        <v/>
      </c>
      <c r="AT199" t="str" cm="1">
        <f t="array" ref="AT199">IF($F199="弩玉",MIN(($G199-AU:AU)^2+($H199-AV:AV)^2+($I199-AW:AW)^2)*AS$8+MIN((($H$2-$H199)+AX:AX)^2+(($I$2-$I199)+AY:AY)^2)*AS$10+1000*AS$18,"")</f>
        <v/>
      </c>
      <c r="BA199" t="str" cm="1">
        <f t="array" ref="BA199">IF($F199="ジェット",MIN(($G199-BB:BB)^2+($H199-BC:BC)^2+($I199-BD:BD)^2)*AZ$8+MIN((($H$2-$H199)+BE:BE)^2+(($I$2-$I199)+BF:BF)^2)*AZ$10+1000*AZ$18,"")</f>
        <v/>
      </c>
      <c r="BH199" t="str" cm="1">
        <f t="array" ref="BH199">IF($F199="導玉",MIN(($G199-BI:BI)^2+($H199-BJ:BJ)^2+($I199-BK:BK)^2)*BG$8+MIN((($H$2-$H199)+BL:BL)^2+(($I$2-$I199)+BM:BM)^2)*BG$10+1000*BG$18,"")</f>
        <v/>
      </c>
      <c r="BO199" t="str" cm="1">
        <f t="array" ref="BO199">IF($F199="木壁",MIN(($G199-BP:BP)^2+($H199-BQ:BQ)^2+($I199-BR:BR)^2)*BN$8+MIN((($H$2-$H199)+BS:BS)^2+(($I$2-$I199)+BT:BT)^2)*BN$10+1000*BN$18,"")</f>
        <v/>
      </c>
      <c r="BV199" t="str" cm="1">
        <f t="array" ref="BV199">IF($F199="遠壁",MIN(($G199-BW:BW)^2+($H199-BX:BX)^2+($I199-BY:BY)^2)*BU$8+MIN((($H$2-$H199)+BZ:BZ)^2+(($I$2-$I199)+CA:CA)^2)*BU$10+1000*BU$18,"")</f>
        <v/>
      </c>
      <c r="CC199" t="str" cm="1">
        <f t="array" ref="CC199">IF($F199="魔玉",MIN(($G199-CD:CD)^2+($H199-CE:CE)^2+($I199-CF:CF)^2)*CB$8+MIN((($H$2-$H199)+CG:CG)^2+(($I$2-$I199)+CH:CH)^2)*CB$10+1000*CB$18,"")</f>
        <v/>
      </c>
      <c r="CJ199" t="str" cm="1">
        <f t="array" ref="CJ199">IF($F199="核玉",MIN(($G199-CK:CK)^2+($H199-CL:CL)^2+($I199-CM:CM)^2)*CI$8+MIN((($H$2-$H199)+CN:CN)^2+(($I$2-$I199)+CO:CO)^2)*CI$10+1000*CI$18,"")</f>
        <v/>
      </c>
      <c r="CQ199" t="str" cm="1">
        <f t="array" ref="CQ199">IF($F199="癒玉",MIN(($G199-CR:CR)^2+($H199-CS:CS)^2+($I199-CT:CT)^2)*CP$8+MIN((($H$2-$H199)+CU:CU)^2+(($I$2-$I199)+CV:CV)^2)*CP$10+1000*CP$18,"")</f>
        <v/>
      </c>
      <c r="CX199" t="str" cm="1">
        <f t="array" ref="CX199">IF($F199="盾玉",MIN(($G199-CY:CY)^2+($H199-CZ:CZ)^2+($I199-DA:DA)^2)*CW$8+MIN((($H$2-$H199)+DB:DB)^2+(($I$2-$I199)+DC:DC)^2)*CW$10+1000*CW$18,"")</f>
        <v/>
      </c>
      <c r="DE199" t="str" cm="1">
        <f t="array" ref="DE199">IF($F199="射玉",MIN(($G199-DF:DF)^2+($H199-DG:DG)^2+($I199-DH:DH)^2)*DD$8+MIN((($H$2-$H199)+DI:DI)^2+(($I$2-$I199)+DJ:DJ)^2)*DD$10+1000*DD$18,"")</f>
        <v/>
      </c>
      <c r="DL199" t="str" cm="1">
        <f t="array" ref="DL199">IF($F199="近壁",MIN(($G199-DM:DM)^2+($H199-DN:DN)^2+($I199-DO:DO)^2)*DK$8+MIN((($H$2-$H199)+DP:DP)^2+(($I$2-$I199)+DQ:DQ)^2)*DK$10+1000*DK$18,"")</f>
        <v/>
      </c>
      <c r="DS199" t="str" cm="1">
        <f t="array" ref="DS199">IF($F199="忍玉",MIN(($G199-DT:DT)^2+($H199-DU:DU)^2+($I199-DV:DV)^2)*DR$8+MIN((($H$2-$H199)+DW:DW)^2+(($I$2-$I199)+DX:DX)^2)*DR$10+1000*DR$18,"")</f>
        <v/>
      </c>
      <c r="DZ199" t="str" cm="1">
        <f t="array" ref="DZ199">IF($F199="界玉",MIN(($G199-EA:EA)^2+($H199-EB:EB)^2+($I199-EC:EC)^2)*DY$8+MIN((($H$2-$H199)+ED:ED)^2+(($I$2-$I199)+EE:EE)^2)*DY$10+1000*DY$18,"")</f>
        <v/>
      </c>
      <c r="EG199" t="str" cm="1">
        <f t="array" ref="EG199">IF($F199="戦玉",MIN(($G199-EH:EH)^2+($H199-EI:EI)^2+($I199-EJ:EJ)^2)*EF$8+MIN((($H$2-$H199)+EK:EK)^2+(($I$2-$I199)+EL:EL)^2)*EF$10+1000*EF$18,"")</f>
        <v/>
      </c>
      <c r="EN199" t="str" cm="1">
        <f t="array" ref="EN199">IF($F199="弓玉",MIN(($G199-EO:EO)^2+($H199-EP:EP)^2+($I199-EQ:EQ)^2)*EM$8+MIN((($H$2-$H199)+ER:ER)^2+(($I$2-$I199)+ES:ES)^2)*EM$10+1000*EM$18,"")</f>
        <v/>
      </c>
      <c r="EU199" t="str" cm="1">
        <f t="array" ref="EU199">IF($F199="散玉",MIN(($G199-EV:EV)^2+($H199-EW:EW)^2+($I199-EX:EX)^2)*ET$8+MIN((($H$2-$H199)+EY:EY)^2+(($I$2-$I199)+EZ:EZ)^2)*ET$10+1000*ET$18,"")</f>
        <v/>
      </c>
      <c r="FB199" t="str" cm="1">
        <f t="array" ref="FB199">IF($F199="的玉",MIN(($G199-FC:FC)^2+($H199-FD:FD)^2+($I199-FE:FE)^2)*FA$8+MIN((($H$2-$H199)+FF:FF)^2+(($I$2-$I199)+FG:FG)^2)*FA$10+1000*FA$18,"")</f>
        <v/>
      </c>
      <c r="FI199" t="str" cm="1">
        <f t="array" ref="FI199">IF($F199="撃玉",MIN(($G199-FJ:FJ)^2+($H199-FK:FK)^2+($I199-FL:FL)^2)*FH$8+MIN((($H$2-$H199)+FM:FM)^2+(($I$2-$I199)+FN:FN)^2)*FH$10+1000*FH$18,"")</f>
        <v/>
      </c>
      <c r="FP199" t="str" cm="1">
        <f t="array" ref="FP199">IF($F199="槍玉",MIN(($G199-FQ:FQ)^2+($H199-FR:FR)^2+($I199-FS:FS)^2)*FO$8+MIN((($H$2-$H199)+FT:FT)^2+(($I$2-$I199)+FU:FU)^2)*FO$10+1000*FO$18,"")</f>
        <v/>
      </c>
      <c r="FW199" t="str" cm="1">
        <f t="array" ref="FW199">IF($F199="査玉",MIN(($G199-FX:FX)^2+($H199-FY:FY)^2+($I199-FZ:FZ)^2)*FV$8+MIN((($H$2-$H199)+GA:GA)^2+(($I$2-$I199)+GB:GB)^2)*FV$10+1000*FV$18,"")</f>
        <v/>
      </c>
      <c r="GD199" t="str" cm="1">
        <f t="array" ref="GD199">IF($F199="タゲ壁",MIN(($G199-GE:GE)^2+($H199-GF:GF)^2+($I199-GG:GG)^2)*GC$8+MIN((($H$2-$H199)+GH:GH)^2+(($I$2-$I199)+GI:GI)^2)*GC$10+1000*GC$18,"")</f>
        <v/>
      </c>
      <c r="GK199" t="str" cm="1">
        <f t="array" ref="GK199">IF($F199="迎玉",MIN(($G199-GL:GL)^2+($H199-GM:GM)^2+($I199-GN:GN)^2)*GJ$8+MIN((($H$2-$H199)+GO:GO)^2+(($I$2-$I199)+GP:GP)^2)*GJ$10+1000*GJ$18,"")</f>
        <v/>
      </c>
      <c r="GR199" t="str" cm="1">
        <f t="array" ref="GR199">IF($F199="紙壁",MIN(($G199-GS:GS)^2+($H199-GT:GT)^2+($I199-GU:GU)^2)*GQ$8+MIN((($H$2-$H199)+GV:GV)^2+(($I$2-$I199)+GW:GW)^2)*GQ$10+1000*GQ$18,"")</f>
        <v/>
      </c>
      <c r="GY199" t="str" cm="1">
        <f t="array" ref="GY199">IF($F199="聖玉",MIN(($G199-GZ:GZ)^2+($H199-HA:HA)^2+($I199-HB:HB)^2)*GX$8+MIN((($H$2-$H199)+HC:HC)^2+(($I$2-$I199)+HD:HD)^2)*GX$10+1000*GX$18,"")</f>
        <v/>
      </c>
      <c r="HF199" t="str" cm="1">
        <f t="array" ref="HF199">IF($F199="ターボ",MIN(($G199-HG:HG)^2+($H199-HH:HH)^2+($I199-HI:HI)^2)*HE$8+MIN((($H$2-$H199)+HJ:HJ)^2+(($I$2-$I199)+HK:HK)^2)*HE$10+10000,"")</f>
        <v/>
      </c>
      <c r="HM199" t="str" cm="1">
        <f t="array" ref="HM199">IF($F199="采玉",MIN(($G199-HN:HN)^2+($H199-HO:HO)^2+($I199-HP:HP)^2)*HL$8+MIN((($H$2-$H199)+HQ:HQ)^2+(($I$2-$I199)+HR:HR)^2)*HL$10+1000*HL$18,"")</f>
        <v/>
      </c>
      <c r="HT199" t="str" cm="1">
        <f t="array" ref="HT199">IF($F199="繕玉",MIN(($G199-HU:HU)^2+($H199-HV:HV)^2+($I199-HW:HW)^2)*HS$8+MIN((($H$2-$H199)+HX:HX)^2+(($I$2-$I199)+HY:HY)^2)*HS$10+1000*HS$18,"")</f>
        <v/>
      </c>
      <c r="IA199" t="str" cm="1">
        <f t="array" ref="IA199">IF($F199="贄玉",MIN(($G199-IB:IB)^2+($H199-IC:IC)^2+($I199-ID:ID)^2)*HZ$8+MIN((($H$2-$H199)+IE:IE)^2+(($I$2-$I199)+IF:IF)^2)*HZ$10+1000*HZ$18,"")</f>
        <v/>
      </c>
      <c r="IH199" t="str" cm="1">
        <f t="array" ref="IH199">IF($F199="弾玉",MIN(($G199-II:II)^2+($H199-IJ:IJ)^2+($I199-IK:IK)^2)*IG$8+MIN((($H$2-$H199)+IL:IL)^2+(($I$2-$I199)+IM:IM)^2)*IG$10+1000*IG$18,"")</f>
        <v/>
      </c>
      <c r="IO199" t="str" cm="1">
        <f t="array" ref="IO199">IF($F199="石壁",MIN(($G199-IP:IP)^2+($H199-IQ:IQ)^2+($I199-IR:IR)^2)*IN$8+MIN((($H$2-$H199)+IS:IS)^2+(($I$2-$I199)+IT:IT)^2)*IN$10+1000*IN$18,"")</f>
        <v/>
      </c>
    </row>
    <row r="200" spans="6:249" x14ac:dyDescent="0.55000000000000004">
      <c r="F200" s="1" t="b" cm="1">
        <f t="array" ref="F200">INDEX(N:N,ROW()*6-11)</f>
        <v>0</v>
      </c>
      <c r="G200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00" s="1">
        <f>ROUND((RIGHT((SUM(INDEX($N:$N,ROW()*6-10):INDEX($N:$N,ROW()*6-6))-16020),6)-RIGHT((SUM(INDEX($N:$N,ROW()*6-10):INDEX($N:$N,ROW()*6-6))-16020),3))/1000,3)</f>
        <v>-16.04</v>
      </c>
      <c r="I200" s="1">
        <f>ROUND((RIGHT((SUM(INDEX($N:$N,ROW()*6-10):INDEX($N:$N,ROW()*6-6))-16020),3)),3)</f>
        <v>20</v>
      </c>
      <c r="K200">
        <v>200</v>
      </c>
      <c r="L200">
        <f t="shared" si="7"/>
        <v>4</v>
      </c>
      <c r="M200" t="str">
        <f t="shared" si="6"/>
        <v/>
      </c>
      <c r="N200">
        <f>IF(EXACT(M200,$A$1)=TRUE,0,IF(EXACT(M200,$A$2)=TRUE,1,IF(EXACT(M200,$A$3)=TRUE,2,IF(EXACT(M200,$A$4)=TRUE,3,IF(EXACT(M200,$A$5)=TRUE,4,IF(EXACT(M200,$A$6)=TRUE,5,IF(EXACT(M200,$A$7)=TRUE,6,IF(EXACT(M200,$A$8)=TRUE,7,IF(EXACT(M200,$A$9)=TRUE,8,IF(EXACT(M200,$A$10)=TRUE,9,IF(EXACT(M200,$A$11)=TRUE,10,IF(EXACT(M200,$A$12)=TRUE,11,IF(EXACT(M200,$A$13)=TRUE,12,IF(EXACT(M200,$A$14)=TRUE,13,IF(EXACT(M200,$A$15)=TRUE,14,IF(EXACT(M200,$A$16)=TRUE,15,IF(EXACT(M200,$A$17)=TRUE,16,IF(EXACT(M200,$A$18)=TRUE,17,IF(EXACT(M200,$A$19)=TRUE,18,IF(EXACT(M200,$A$20)=TRUE,19,IF(EXACT(M200,$A$21)=TRUE,20,IF(EXACT(M200,$A$22)=TRUE,21,IF(EXACT(M200,$A$23)=TRUE,22,IF(EXACT(M200,$A$24)=TRUE,23,IF(EXACT(M200,$A$25)=TRUE,24,IF(EXACT(M200,$A$26)=TRUE,25,IF(EXACT(M200,$A$27)=TRUE,26,IF(EXACT(M200,$A$28)=TRUE,27,IF(EXACT(M200,$A$29)=TRUE,28,IF(EXACT(M200,$A$30)=TRUE,29,IF(EXACT(M200,$A$31)=TRUE,30,IF(EXACT(M200,$A$32)=TRUE,31,IF(EXACT(M200,$A$33)=TRUE,32,IF(EXACT(M200,$A$34)=TRUE,33,IF(EXACT(M200,$A$35)=TRUE,34,IF(EXACT(M200,$A$36)=TRUE,35,IF(EXACT(M200,$A$37)=TRUE,36,IF(EXACT(M200,$A$38)=TRUE,37,IF(EXACT(M200,$A$39)=TRUE,38,IF(EXACT(M200,$A$40)=TRUE,39,IF(EXACT(M200,$A$41)=TRUE,40,IF(EXACT(M200,$A$42)=TRUE,41,IF(EXACT(M200,$A$43)=TRUE,42,IF(EXACT(M200,$A$44)=TRUE,43,IF(EXACT(M200,$A$45)=TRUE,44,IF(EXACT(M200,$A$46)=TRUE,45,IF(EXACT(M200,$A$47)=TRUE,46,IF(EXACT(M200,$A$48)=TRUE,47,IF(EXACT(M200,$A$49)=TRUE,48,IF(EXACT(M200,$A$50)=TRUE,49,IF(EXACT(M200,$A$51)=TRUE,50,IF(EXACT(M200,$A$52)=TRUE,51,IF(EXACT(M200,$A$53)=TRUE,52,IF(EXACT(M200,$A$54)=TRUE,53,IF(EXACT(M200,$A$55)=TRUE,54,IF(EXACT(M200,$A$56)=TRUE,55,IF(EXACT(M200,$A$57)=TRUE,56,IF(EXACT(M200,$A$58)=TRUE,57,IF(EXACT(M200,$A$59)=TRUE,58,IF(EXACT(M200,$A$60)=TRUE,59,IF(EXACT(M200,$A$61)=TRUE,60,IF(EXACT(M200,$A$62)=TRUE,61))))))))))))))))))))))))))))))))))))))))))))))))))))))))))))))*61^$L200</f>
        <v>0</v>
      </c>
      <c r="Y200" t="str" cm="1">
        <f t="array" ref="Y200">IF($F200="砲玉",MIN(($G200-Z:Z)^2+($H200-AA:AA)^2+($I200-AB:AB)^2)*X$8+MIN((($H$2-$H200)+AC:AC)^2+(($I$2-$I200)+AD:AD)^2)*X$10+1000*X$18,"")</f>
        <v/>
      </c>
      <c r="AF200" t="str" cm="1">
        <f t="array" ref="AF200">IF($F200="薙玉",MIN(($G200-AG:AG)^2+($H200-AH:AH)^2+($I200-AI:AI)^2)*AE$8+MIN((($H$2-$H200)+AJ:AJ)^2+(($I$2-$I200)+AK:AK)^2)*AE$10+1000*AE$18,"")</f>
        <v/>
      </c>
      <c r="AM200" t="str" cm="1">
        <f t="array" ref="AM200">IF($F200="壁玉",MIN(($G200-AN:AN)^2+($H200-AO:AO)^2+($I200-AP:AP)^2)*AL$8+MIN((($H$2-$H200)+AQ:AQ)^2+(($I$2-$I200)+AR:AR)^2)*AL$10+1000*AL$18,"")</f>
        <v/>
      </c>
      <c r="AT200" t="str" cm="1">
        <f t="array" ref="AT200">IF($F200="弩玉",MIN(($G200-AU:AU)^2+($H200-AV:AV)^2+($I200-AW:AW)^2)*AS$8+MIN((($H$2-$H200)+AX:AX)^2+(($I$2-$I200)+AY:AY)^2)*AS$10+1000*AS$18,"")</f>
        <v/>
      </c>
      <c r="BA200" t="str" cm="1">
        <f t="array" ref="BA200">IF($F200="ジェット",MIN(($G200-BB:BB)^2+($H200-BC:BC)^2+($I200-BD:BD)^2)*AZ$8+MIN((($H$2-$H200)+BE:BE)^2+(($I$2-$I200)+BF:BF)^2)*AZ$10+1000*AZ$18,"")</f>
        <v/>
      </c>
      <c r="BH200" t="str" cm="1">
        <f t="array" ref="BH200">IF($F200="導玉",MIN(($G200-BI:BI)^2+($H200-BJ:BJ)^2+($I200-BK:BK)^2)*BG$8+MIN((($H$2-$H200)+BL:BL)^2+(($I$2-$I200)+BM:BM)^2)*BG$10+1000*BG$18,"")</f>
        <v/>
      </c>
      <c r="BO200" t="str" cm="1">
        <f t="array" ref="BO200">IF($F200="木壁",MIN(($G200-BP:BP)^2+($H200-BQ:BQ)^2+($I200-BR:BR)^2)*BN$8+MIN((($H$2-$H200)+BS:BS)^2+(($I$2-$I200)+BT:BT)^2)*BN$10+1000*BN$18,"")</f>
        <v/>
      </c>
      <c r="BV200" t="str" cm="1">
        <f t="array" ref="BV200">IF($F200="遠壁",MIN(($G200-BW:BW)^2+($H200-BX:BX)^2+($I200-BY:BY)^2)*BU$8+MIN((($H$2-$H200)+BZ:BZ)^2+(($I$2-$I200)+CA:CA)^2)*BU$10+1000*BU$18,"")</f>
        <v/>
      </c>
      <c r="CC200" t="str" cm="1">
        <f t="array" ref="CC200">IF($F200="魔玉",MIN(($G200-CD:CD)^2+($H200-CE:CE)^2+($I200-CF:CF)^2)*CB$8+MIN((($H$2-$H200)+CG:CG)^2+(($I$2-$I200)+CH:CH)^2)*CB$10+1000*CB$18,"")</f>
        <v/>
      </c>
      <c r="CJ200" t="str" cm="1">
        <f t="array" ref="CJ200">IF($F200="核玉",MIN(($G200-CK:CK)^2+($H200-CL:CL)^2+($I200-CM:CM)^2)*CI$8+MIN((($H$2-$H200)+CN:CN)^2+(($I$2-$I200)+CO:CO)^2)*CI$10+1000*CI$18,"")</f>
        <v/>
      </c>
      <c r="CQ200" t="str" cm="1">
        <f t="array" ref="CQ200">IF($F200="癒玉",MIN(($G200-CR:CR)^2+($H200-CS:CS)^2+($I200-CT:CT)^2)*CP$8+MIN((($H$2-$H200)+CU:CU)^2+(($I$2-$I200)+CV:CV)^2)*CP$10+1000*CP$18,"")</f>
        <v/>
      </c>
      <c r="CX200" t="str" cm="1">
        <f t="array" ref="CX200">IF($F200="盾玉",MIN(($G200-CY:CY)^2+($H200-CZ:CZ)^2+($I200-DA:DA)^2)*CW$8+MIN((($H$2-$H200)+DB:DB)^2+(($I$2-$I200)+DC:DC)^2)*CW$10+1000*CW$18,"")</f>
        <v/>
      </c>
      <c r="DE200" t="str" cm="1">
        <f t="array" ref="DE200">IF($F200="射玉",MIN(($G200-DF:DF)^2+($H200-DG:DG)^2+($I200-DH:DH)^2)*DD$8+MIN((($H$2-$H200)+DI:DI)^2+(($I$2-$I200)+DJ:DJ)^2)*DD$10+1000*DD$18,"")</f>
        <v/>
      </c>
      <c r="DL200" t="str" cm="1">
        <f t="array" ref="DL200">IF($F200="近壁",MIN(($G200-DM:DM)^2+($H200-DN:DN)^2+($I200-DO:DO)^2)*DK$8+MIN((($H$2-$H200)+DP:DP)^2+(($I$2-$I200)+DQ:DQ)^2)*DK$10+1000*DK$18,"")</f>
        <v/>
      </c>
      <c r="DS200" t="str" cm="1">
        <f t="array" ref="DS200">IF($F200="忍玉",MIN(($G200-DT:DT)^2+($H200-DU:DU)^2+($I200-DV:DV)^2)*DR$8+MIN((($H$2-$H200)+DW:DW)^2+(($I$2-$I200)+DX:DX)^2)*DR$10+1000*DR$18,"")</f>
        <v/>
      </c>
      <c r="DZ200" t="str" cm="1">
        <f t="array" ref="DZ200">IF($F200="界玉",MIN(($G200-EA:EA)^2+($H200-EB:EB)^2+($I200-EC:EC)^2)*DY$8+MIN((($H$2-$H200)+ED:ED)^2+(($I$2-$I200)+EE:EE)^2)*DY$10+1000*DY$18,"")</f>
        <v/>
      </c>
      <c r="EG200" t="str" cm="1">
        <f t="array" ref="EG200">IF($F200="戦玉",MIN(($G200-EH:EH)^2+($H200-EI:EI)^2+($I200-EJ:EJ)^2)*EF$8+MIN((($H$2-$H200)+EK:EK)^2+(($I$2-$I200)+EL:EL)^2)*EF$10+1000*EF$18,"")</f>
        <v/>
      </c>
      <c r="EN200" t="str" cm="1">
        <f t="array" ref="EN200">IF($F200="弓玉",MIN(($G200-EO:EO)^2+($H200-EP:EP)^2+($I200-EQ:EQ)^2)*EM$8+MIN((($H$2-$H200)+ER:ER)^2+(($I$2-$I200)+ES:ES)^2)*EM$10+1000*EM$18,"")</f>
        <v/>
      </c>
      <c r="EU200" t="str" cm="1">
        <f t="array" ref="EU200">IF($F200="散玉",MIN(($G200-EV:EV)^2+($H200-EW:EW)^2+($I200-EX:EX)^2)*ET$8+MIN((($H$2-$H200)+EY:EY)^2+(($I$2-$I200)+EZ:EZ)^2)*ET$10+1000*ET$18,"")</f>
        <v/>
      </c>
      <c r="FB200" t="str" cm="1">
        <f t="array" ref="FB200">IF($F200="的玉",MIN(($G200-FC:FC)^2+($H200-FD:FD)^2+($I200-FE:FE)^2)*FA$8+MIN((($H$2-$H200)+FF:FF)^2+(($I$2-$I200)+FG:FG)^2)*FA$10+1000*FA$18,"")</f>
        <v/>
      </c>
      <c r="FI200" t="str" cm="1">
        <f t="array" ref="FI200">IF($F200="撃玉",MIN(($G200-FJ:FJ)^2+($H200-FK:FK)^2+($I200-FL:FL)^2)*FH$8+MIN((($H$2-$H200)+FM:FM)^2+(($I$2-$I200)+FN:FN)^2)*FH$10+1000*FH$18,"")</f>
        <v/>
      </c>
      <c r="FP200" t="str" cm="1">
        <f t="array" ref="FP200">IF($F200="槍玉",MIN(($G200-FQ:FQ)^2+($H200-FR:FR)^2+($I200-FS:FS)^2)*FO$8+MIN((($H$2-$H200)+FT:FT)^2+(($I$2-$I200)+FU:FU)^2)*FO$10+1000*FO$18,"")</f>
        <v/>
      </c>
      <c r="FW200" t="str" cm="1">
        <f t="array" ref="FW200">IF($F200="査玉",MIN(($G200-FX:FX)^2+($H200-FY:FY)^2+($I200-FZ:FZ)^2)*FV$8+MIN((($H$2-$H200)+GA:GA)^2+(($I$2-$I200)+GB:GB)^2)*FV$10+1000*FV$18,"")</f>
        <v/>
      </c>
      <c r="GD200" t="str" cm="1">
        <f t="array" ref="GD200">IF($F200="タゲ壁",MIN(($G200-GE:GE)^2+($H200-GF:GF)^2+($I200-GG:GG)^2)*GC$8+MIN((($H$2-$H200)+GH:GH)^2+(($I$2-$I200)+GI:GI)^2)*GC$10+1000*GC$18,"")</f>
        <v/>
      </c>
      <c r="GK200" t="str" cm="1">
        <f t="array" ref="GK200">IF($F200="迎玉",MIN(($G200-GL:GL)^2+($H200-GM:GM)^2+($I200-GN:GN)^2)*GJ$8+MIN((($H$2-$H200)+GO:GO)^2+(($I$2-$I200)+GP:GP)^2)*GJ$10+1000*GJ$18,"")</f>
        <v/>
      </c>
      <c r="GR200" t="str" cm="1">
        <f t="array" ref="GR200">IF($F200="紙壁",MIN(($G200-GS:GS)^2+($H200-GT:GT)^2+($I200-GU:GU)^2)*GQ$8+MIN((($H$2-$H200)+GV:GV)^2+(($I$2-$I200)+GW:GW)^2)*GQ$10+1000*GQ$18,"")</f>
        <v/>
      </c>
      <c r="GY200" t="str" cm="1">
        <f t="array" ref="GY200">IF($F200="聖玉",MIN(($G200-GZ:GZ)^2+($H200-HA:HA)^2+($I200-HB:HB)^2)*GX$8+MIN((($H$2-$H200)+HC:HC)^2+(($I$2-$I200)+HD:HD)^2)*GX$10+1000*GX$18,"")</f>
        <v/>
      </c>
      <c r="HF200" t="str" cm="1">
        <f t="array" ref="HF200">IF($F200="ターボ",MIN(($G200-HG:HG)^2+($H200-HH:HH)^2+($I200-HI:HI)^2)*HE$8+MIN((($H$2-$H200)+HJ:HJ)^2+(($I$2-$I200)+HK:HK)^2)*HE$10+10000,"")</f>
        <v/>
      </c>
      <c r="HM200" t="str" cm="1">
        <f t="array" ref="HM200">IF($F200="采玉",MIN(($G200-HN:HN)^2+($H200-HO:HO)^2+($I200-HP:HP)^2)*HL$8+MIN((($H$2-$H200)+HQ:HQ)^2+(($I$2-$I200)+HR:HR)^2)*HL$10+1000*HL$18,"")</f>
        <v/>
      </c>
      <c r="HT200" t="str" cm="1">
        <f t="array" ref="HT200">IF($F200="繕玉",MIN(($G200-HU:HU)^2+($H200-HV:HV)^2+($I200-HW:HW)^2)*HS$8+MIN((($H$2-$H200)+HX:HX)^2+(($I$2-$I200)+HY:HY)^2)*HS$10+1000*HS$18,"")</f>
        <v/>
      </c>
      <c r="IA200" t="str" cm="1">
        <f t="array" ref="IA200">IF($F200="贄玉",MIN(($G200-IB:IB)^2+($H200-IC:IC)^2+($I200-ID:ID)^2)*HZ$8+MIN((($H$2-$H200)+IE:IE)^2+(($I$2-$I200)+IF:IF)^2)*HZ$10+1000*HZ$18,"")</f>
        <v/>
      </c>
      <c r="IH200" t="str" cm="1">
        <f t="array" ref="IH200">IF($F200="弾玉",MIN(($G200-II:II)^2+($H200-IJ:IJ)^2+($I200-IK:IK)^2)*IG$8+MIN((($H$2-$H200)+IL:IL)^2+(($I$2-$I200)+IM:IM)^2)*IG$10+1000*IG$18,"")</f>
        <v/>
      </c>
      <c r="IO200" t="str" cm="1">
        <f t="array" ref="IO200">IF($F200="石壁",MIN(($G200-IP:IP)^2+($H200-IQ:IQ)^2+($I200-IR:IR)^2)*IN$8+MIN((($H$2-$H200)+IS:IS)^2+(($I$2-$I200)+IT:IT)^2)*IN$10+1000*IN$18,"")</f>
        <v/>
      </c>
    </row>
    <row r="201" spans="6:249" x14ac:dyDescent="0.55000000000000004">
      <c r="F201" s="1" t="b" cm="1">
        <f t="array" ref="F201">INDEX(N:N,ROW()*6-11)</f>
        <v>0</v>
      </c>
      <c r="G201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01" s="1">
        <f>ROUND((RIGHT((SUM(INDEX($N:$N,ROW()*6-10):INDEX($N:$N,ROW()*6-6))-16020),6)-RIGHT((SUM(INDEX($N:$N,ROW()*6-10):INDEX($N:$N,ROW()*6-6))-16020),3))/1000,3)</f>
        <v>-16.04</v>
      </c>
      <c r="I201" s="1">
        <f>ROUND((RIGHT((SUM(INDEX($N:$N,ROW()*6-10):INDEX($N:$N,ROW()*6-6))-16020),3)),3)</f>
        <v>20</v>
      </c>
      <c r="K201">
        <v>201</v>
      </c>
      <c r="L201">
        <f t="shared" si="7"/>
        <v>3</v>
      </c>
      <c r="M201" t="str">
        <f t="shared" si="6"/>
        <v/>
      </c>
      <c r="N201">
        <f>IF(EXACT(M201,$A$1)=TRUE,0,IF(EXACT(M201,$A$2)=TRUE,1,IF(EXACT(M201,$A$3)=TRUE,2,IF(EXACT(M201,$A$4)=TRUE,3,IF(EXACT(M201,$A$5)=TRUE,4,IF(EXACT(M201,$A$6)=TRUE,5,IF(EXACT(M201,$A$7)=TRUE,6,IF(EXACT(M201,$A$8)=TRUE,7,IF(EXACT(M201,$A$9)=TRUE,8,IF(EXACT(M201,$A$10)=TRUE,9,IF(EXACT(M201,$A$11)=TRUE,10,IF(EXACT(M201,$A$12)=TRUE,11,IF(EXACT(M201,$A$13)=TRUE,12,IF(EXACT(M201,$A$14)=TRUE,13,IF(EXACT(M201,$A$15)=TRUE,14,IF(EXACT(M201,$A$16)=TRUE,15,IF(EXACT(M201,$A$17)=TRUE,16,IF(EXACT(M201,$A$18)=TRUE,17,IF(EXACT(M201,$A$19)=TRUE,18,IF(EXACT(M201,$A$20)=TRUE,19,IF(EXACT(M201,$A$21)=TRUE,20,IF(EXACT(M201,$A$22)=TRUE,21,IF(EXACT(M201,$A$23)=TRUE,22,IF(EXACT(M201,$A$24)=TRUE,23,IF(EXACT(M201,$A$25)=TRUE,24,IF(EXACT(M201,$A$26)=TRUE,25,IF(EXACT(M201,$A$27)=TRUE,26,IF(EXACT(M201,$A$28)=TRUE,27,IF(EXACT(M201,$A$29)=TRUE,28,IF(EXACT(M201,$A$30)=TRUE,29,IF(EXACT(M201,$A$31)=TRUE,30,IF(EXACT(M201,$A$32)=TRUE,31,IF(EXACT(M201,$A$33)=TRUE,32,IF(EXACT(M201,$A$34)=TRUE,33,IF(EXACT(M201,$A$35)=TRUE,34,IF(EXACT(M201,$A$36)=TRUE,35,IF(EXACT(M201,$A$37)=TRUE,36,IF(EXACT(M201,$A$38)=TRUE,37,IF(EXACT(M201,$A$39)=TRUE,38,IF(EXACT(M201,$A$40)=TRUE,39,IF(EXACT(M201,$A$41)=TRUE,40,IF(EXACT(M201,$A$42)=TRUE,41,IF(EXACT(M201,$A$43)=TRUE,42,IF(EXACT(M201,$A$44)=TRUE,43,IF(EXACT(M201,$A$45)=TRUE,44,IF(EXACT(M201,$A$46)=TRUE,45,IF(EXACT(M201,$A$47)=TRUE,46,IF(EXACT(M201,$A$48)=TRUE,47,IF(EXACT(M201,$A$49)=TRUE,48,IF(EXACT(M201,$A$50)=TRUE,49,IF(EXACT(M201,$A$51)=TRUE,50,IF(EXACT(M201,$A$52)=TRUE,51,IF(EXACT(M201,$A$53)=TRUE,52,IF(EXACT(M201,$A$54)=TRUE,53,IF(EXACT(M201,$A$55)=TRUE,54,IF(EXACT(M201,$A$56)=TRUE,55,IF(EXACT(M201,$A$57)=TRUE,56,IF(EXACT(M201,$A$58)=TRUE,57,IF(EXACT(M201,$A$59)=TRUE,58,IF(EXACT(M201,$A$60)=TRUE,59,IF(EXACT(M201,$A$61)=TRUE,60,IF(EXACT(M201,$A$62)=TRUE,61))))))))))))))))))))))))))))))))))))))))))))))))))))))))))))))*61^$L201</f>
        <v>0</v>
      </c>
      <c r="Y201" t="str" cm="1">
        <f t="array" ref="Y201">IF($F201="砲玉",MIN(($G201-Z:Z)^2+($H201-AA:AA)^2+($I201-AB:AB)^2)*X$8+MIN((($H$2-$H201)+AC:AC)^2+(($I$2-$I201)+AD:AD)^2)*X$10+1000*X$18,"")</f>
        <v/>
      </c>
      <c r="AF201" t="str" cm="1">
        <f t="array" ref="AF201">IF($F201="薙玉",MIN(($G201-AG:AG)^2+($H201-AH:AH)^2+($I201-AI:AI)^2)*AE$8+MIN((($H$2-$H201)+AJ:AJ)^2+(($I$2-$I201)+AK:AK)^2)*AE$10+1000*AE$18,"")</f>
        <v/>
      </c>
      <c r="AM201" t="str" cm="1">
        <f t="array" ref="AM201">IF($F201="壁玉",MIN(($G201-AN:AN)^2+($H201-AO:AO)^2+($I201-AP:AP)^2)*AL$8+MIN((($H$2-$H201)+AQ:AQ)^2+(($I$2-$I201)+AR:AR)^2)*AL$10+1000*AL$18,"")</f>
        <v/>
      </c>
      <c r="AT201" t="str" cm="1">
        <f t="array" ref="AT201">IF($F201="弩玉",MIN(($G201-AU:AU)^2+($H201-AV:AV)^2+($I201-AW:AW)^2)*AS$8+MIN((($H$2-$H201)+AX:AX)^2+(($I$2-$I201)+AY:AY)^2)*AS$10+1000*AS$18,"")</f>
        <v/>
      </c>
      <c r="BA201" t="str" cm="1">
        <f t="array" ref="BA201">IF($F201="ジェット",MIN(($G201-BB:BB)^2+($H201-BC:BC)^2+($I201-BD:BD)^2)*AZ$8+MIN((($H$2-$H201)+BE:BE)^2+(($I$2-$I201)+BF:BF)^2)*AZ$10+1000*AZ$18,"")</f>
        <v/>
      </c>
      <c r="BH201" t="str" cm="1">
        <f t="array" ref="BH201">IF($F201="導玉",MIN(($G201-BI:BI)^2+($H201-BJ:BJ)^2+($I201-BK:BK)^2)*BG$8+MIN((($H$2-$H201)+BL:BL)^2+(($I$2-$I201)+BM:BM)^2)*BG$10+1000*BG$18,"")</f>
        <v/>
      </c>
      <c r="BO201" t="str" cm="1">
        <f t="array" ref="BO201">IF($F201="木壁",MIN(($G201-BP:BP)^2+($H201-BQ:BQ)^2+($I201-BR:BR)^2)*BN$8+MIN((($H$2-$H201)+BS:BS)^2+(($I$2-$I201)+BT:BT)^2)*BN$10+1000*BN$18,"")</f>
        <v/>
      </c>
      <c r="BV201" t="str" cm="1">
        <f t="array" ref="BV201">IF($F201="遠壁",MIN(($G201-BW:BW)^2+($H201-BX:BX)^2+($I201-BY:BY)^2)*BU$8+MIN((($H$2-$H201)+BZ:BZ)^2+(($I$2-$I201)+CA:CA)^2)*BU$10+1000*BU$18,"")</f>
        <v/>
      </c>
      <c r="CC201" t="str" cm="1">
        <f t="array" ref="CC201">IF($F201="魔玉",MIN(($G201-CD:CD)^2+($H201-CE:CE)^2+($I201-CF:CF)^2)*CB$8+MIN((($H$2-$H201)+CG:CG)^2+(($I$2-$I201)+CH:CH)^2)*CB$10+1000*CB$18,"")</f>
        <v/>
      </c>
      <c r="CJ201" t="str" cm="1">
        <f t="array" ref="CJ201">IF($F201="核玉",MIN(($G201-CK:CK)^2+($H201-CL:CL)^2+($I201-CM:CM)^2)*CI$8+MIN((($H$2-$H201)+CN:CN)^2+(($I$2-$I201)+CO:CO)^2)*CI$10+1000*CI$18,"")</f>
        <v/>
      </c>
      <c r="CQ201" t="str" cm="1">
        <f t="array" ref="CQ201">IF($F201="癒玉",MIN(($G201-CR:CR)^2+($H201-CS:CS)^2+($I201-CT:CT)^2)*CP$8+MIN((($H$2-$H201)+CU:CU)^2+(($I$2-$I201)+CV:CV)^2)*CP$10+1000*CP$18,"")</f>
        <v/>
      </c>
      <c r="CX201" t="str" cm="1">
        <f t="array" ref="CX201">IF($F201="盾玉",MIN(($G201-CY:CY)^2+($H201-CZ:CZ)^2+($I201-DA:DA)^2)*CW$8+MIN((($H$2-$H201)+DB:DB)^2+(($I$2-$I201)+DC:DC)^2)*CW$10+1000*CW$18,"")</f>
        <v/>
      </c>
      <c r="DE201" t="str" cm="1">
        <f t="array" ref="DE201">IF($F201="射玉",MIN(($G201-DF:DF)^2+($H201-DG:DG)^2+($I201-DH:DH)^2)*DD$8+MIN((($H$2-$H201)+DI:DI)^2+(($I$2-$I201)+DJ:DJ)^2)*DD$10+1000*DD$18,"")</f>
        <v/>
      </c>
      <c r="DL201" t="str" cm="1">
        <f t="array" ref="DL201">IF($F201="近壁",MIN(($G201-DM:DM)^2+($H201-DN:DN)^2+($I201-DO:DO)^2)*DK$8+MIN((($H$2-$H201)+DP:DP)^2+(($I$2-$I201)+DQ:DQ)^2)*DK$10+1000*DK$18,"")</f>
        <v/>
      </c>
      <c r="DS201" t="str" cm="1">
        <f t="array" ref="DS201">IF($F201="忍玉",MIN(($G201-DT:DT)^2+($H201-DU:DU)^2+($I201-DV:DV)^2)*DR$8+MIN((($H$2-$H201)+DW:DW)^2+(($I$2-$I201)+DX:DX)^2)*DR$10+1000*DR$18,"")</f>
        <v/>
      </c>
      <c r="DZ201" t="str" cm="1">
        <f t="array" ref="DZ201">IF($F201="界玉",MIN(($G201-EA:EA)^2+($H201-EB:EB)^2+($I201-EC:EC)^2)*DY$8+MIN((($H$2-$H201)+ED:ED)^2+(($I$2-$I201)+EE:EE)^2)*DY$10+1000*DY$18,"")</f>
        <v/>
      </c>
      <c r="EG201" t="str" cm="1">
        <f t="array" ref="EG201">IF($F201="戦玉",MIN(($G201-EH:EH)^2+($H201-EI:EI)^2+($I201-EJ:EJ)^2)*EF$8+MIN((($H$2-$H201)+EK:EK)^2+(($I$2-$I201)+EL:EL)^2)*EF$10+1000*EF$18,"")</f>
        <v/>
      </c>
      <c r="EN201" t="str" cm="1">
        <f t="array" ref="EN201">IF($F201="弓玉",MIN(($G201-EO:EO)^2+($H201-EP:EP)^2+($I201-EQ:EQ)^2)*EM$8+MIN((($H$2-$H201)+ER:ER)^2+(($I$2-$I201)+ES:ES)^2)*EM$10+1000*EM$18,"")</f>
        <v/>
      </c>
      <c r="EU201" t="str" cm="1">
        <f t="array" ref="EU201">IF($F201="散玉",MIN(($G201-EV:EV)^2+($H201-EW:EW)^2+($I201-EX:EX)^2)*ET$8+MIN((($H$2-$H201)+EY:EY)^2+(($I$2-$I201)+EZ:EZ)^2)*ET$10+1000*ET$18,"")</f>
        <v/>
      </c>
      <c r="FB201" t="str" cm="1">
        <f t="array" ref="FB201">IF($F201="的玉",MIN(($G201-FC:FC)^2+($H201-FD:FD)^2+($I201-FE:FE)^2)*FA$8+MIN((($H$2-$H201)+FF:FF)^2+(($I$2-$I201)+FG:FG)^2)*FA$10+1000*FA$18,"")</f>
        <v/>
      </c>
      <c r="FI201" t="str" cm="1">
        <f t="array" ref="FI201">IF($F201="撃玉",MIN(($G201-FJ:FJ)^2+($H201-FK:FK)^2+($I201-FL:FL)^2)*FH$8+MIN((($H$2-$H201)+FM:FM)^2+(($I$2-$I201)+FN:FN)^2)*FH$10+1000*FH$18,"")</f>
        <v/>
      </c>
      <c r="FP201" t="str" cm="1">
        <f t="array" ref="FP201">IF($F201="槍玉",MIN(($G201-FQ:FQ)^2+($H201-FR:FR)^2+($I201-FS:FS)^2)*FO$8+MIN((($H$2-$H201)+FT:FT)^2+(($I$2-$I201)+FU:FU)^2)*FO$10+1000*FO$18,"")</f>
        <v/>
      </c>
      <c r="FW201" t="str" cm="1">
        <f t="array" ref="FW201">IF($F201="査玉",MIN(($G201-FX:FX)^2+($H201-FY:FY)^2+($I201-FZ:FZ)^2)*FV$8+MIN((($H$2-$H201)+GA:GA)^2+(($I$2-$I201)+GB:GB)^2)*FV$10+1000*FV$18,"")</f>
        <v/>
      </c>
      <c r="GD201" t="str" cm="1">
        <f t="array" ref="GD201">IF($F201="タゲ壁",MIN(($G201-GE:GE)^2+($H201-GF:GF)^2+($I201-GG:GG)^2)*GC$8+MIN((($H$2-$H201)+GH:GH)^2+(($I$2-$I201)+GI:GI)^2)*GC$10+1000*GC$18,"")</f>
        <v/>
      </c>
      <c r="GK201" t="str" cm="1">
        <f t="array" ref="GK201">IF($F201="迎玉",MIN(($G201-GL:GL)^2+($H201-GM:GM)^2+($I201-GN:GN)^2)*GJ$8+MIN((($H$2-$H201)+GO:GO)^2+(($I$2-$I201)+GP:GP)^2)*GJ$10+1000*GJ$18,"")</f>
        <v/>
      </c>
      <c r="GR201" t="str" cm="1">
        <f t="array" ref="GR201">IF($F201="紙壁",MIN(($G201-GS:GS)^2+($H201-GT:GT)^2+($I201-GU:GU)^2)*GQ$8+MIN((($H$2-$H201)+GV:GV)^2+(($I$2-$I201)+GW:GW)^2)*GQ$10+1000*GQ$18,"")</f>
        <v/>
      </c>
      <c r="GY201" t="str" cm="1">
        <f t="array" ref="GY201">IF($F201="聖玉",MIN(($G201-GZ:GZ)^2+($H201-HA:HA)^2+($I201-HB:HB)^2)*GX$8+MIN((($H$2-$H201)+HC:HC)^2+(($I$2-$I201)+HD:HD)^2)*GX$10+1000*GX$18,"")</f>
        <v/>
      </c>
      <c r="HF201" t="str" cm="1">
        <f t="array" ref="HF201">IF($F201="ターボ",MIN(($G201-HG:HG)^2+($H201-HH:HH)^2+($I201-HI:HI)^2)*HE$8+MIN((($H$2-$H201)+HJ:HJ)^2+(($I$2-$I201)+HK:HK)^2)*HE$10+10000,"")</f>
        <v/>
      </c>
      <c r="HM201" t="str" cm="1">
        <f t="array" ref="HM201">IF($F201="采玉",MIN(($G201-HN:HN)^2+($H201-HO:HO)^2+($I201-HP:HP)^2)*HL$8+MIN((($H$2-$H201)+HQ:HQ)^2+(($I$2-$I201)+HR:HR)^2)*HL$10+1000*HL$18,"")</f>
        <v/>
      </c>
      <c r="HT201" t="str" cm="1">
        <f t="array" ref="HT201">IF($F201="繕玉",MIN(($G201-HU:HU)^2+($H201-HV:HV)^2+($I201-HW:HW)^2)*HS$8+MIN((($H$2-$H201)+HX:HX)^2+(($I$2-$I201)+HY:HY)^2)*HS$10+1000*HS$18,"")</f>
        <v/>
      </c>
      <c r="IA201" t="str" cm="1">
        <f t="array" ref="IA201">IF($F201="贄玉",MIN(($G201-IB:IB)^2+($H201-IC:IC)^2+($I201-ID:ID)^2)*HZ$8+MIN((($H$2-$H201)+IE:IE)^2+(($I$2-$I201)+IF:IF)^2)*HZ$10+1000*HZ$18,"")</f>
        <v/>
      </c>
      <c r="IH201" t="str" cm="1">
        <f t="array" ref="IH201">IF($F201="弾玉",MIN(($G201-II:II)^2+($H201-IJ:IJ)^2+($I201-IK:IK)^2)*IG$8+MIN((($H$2-$H201)+IL:IL)^2+(($I$2-$I201)+IM:IM)^2)*IG$10+1000*IG$18,"")</f>
        <v/>
      </c>
      <c r="IO201" t="str" cm="1">
        <f t="array" ref="IO201">IF($F201="石壁",MIN(($G201-IP:IP)^2+($H201-IQ:IQ)^2+($I201-IR:IR)^2)*IN$8+MIN((($H$2-$H201)+IS:IS)^2+(($I$2-$I201)+IT:IT)^2)*IN$10+1000*IN$18,"")</f>
        <v/>
      </c>
    </row>
    <row r="202" spans="6:249" x14ac:dyDescent="0.55000000000000004">
      <c r="F202" s="1" t="b" cm="1">
        <f t="array" ref="F202">INDEX(N:N,ROW()*6-11)</f>
        <v>0</v>
      </c>
      <c r="G202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02" s="1">
        <f>ROUND((RIGHT((SUM(INDEX($N:$N,ROW()*6-10):INDEX($N:$N,ROW()*6-6))-16020),6)-RIGHT((SUM(INDEX($N:$N,ROW()*6-10):INDEX($N:$N,ROW()*6-6))-16020),3))/1000,3)</f>
        <v>-16.04</v>
      </c>
      <c r="I202" s="1">
        <f>ROUND((RIGHT((SUM(INDEX($N:$N,ROW()*6-10):INDEX($N:$N,ROW()*6-6))-16020),3)),3)</f>
        <v>20</v>
      </c>
      <c r="K202">
        <v>202</v>
      </c>
      <c r="L202">
        <f t="shared" si="7"/>
        <v>2</v>
      </c>
      <c r="M202" t="str">
        <f t="shared" si="6"/>
        <v/>
      </c>
      <c r="N202">
        <f>IF(EXACT(M202,$A$1)=TRUE,0,IF(EXACT(M202,$A$2)=TRUE,1,IF(EXACT(M202,$A$3)=TRUE,2,IF(EXACT(M202,$A$4)=TRUE,3,IF(EXACT(M202,$A$5)=TRUE,4,IF(EXACT(M202,$A$6)=TRUE,5,IF(EXACT(M202,$A$7)=TRUE,6,IF(EXACT(M202,$A$8)=TRUE,7,IF(EXACT(M202,$A$9)=TRUE,8,IF(EXACT(M202,$A$10)=TRUE,9,IF(EXACT(M202,$A$11)=TRUE,10,IF(EXACT(M202,$A$12)=TRUE,11,IF(EXACT(M202,$A$13)=TRUE,12,IF(EXACT(M202,$A$14)=TRUE,13,IF(EXACT(M202,$A$15)=TRUE,14,IF(EXACT(M202,$A$16)=TRUE,15,IF(EXACT(M202,$A$17)=TRUE,16,IF(EXACT(M202,$A$18)=TRUE,17,IF(EXACT(M202,$A$19)=TRUE,18,IF(EXACT(M202,$A$20)=TRUE,19,IF(EXACT(M202,$A$21)=TRUE,20,IF(EXACT(M202,$A$22)=TRUE,21,IF(EXACT(M202,$A$23)=TRUE,22,IF(EXACT(M202,$A$24)=TRUE,23,IF(EXACT(M202,$A$25)=TRUE,24,IF(EXACT(M202,$A$26)=TRUE,25,IF(EXACT(M202,$A$27)=TRUE,26,IF(EXACT(M202,$A$28)=TRUE,27,IF(EXACT(M202,$A$29)=TRUE,28,IF(EXACT(M202,$A$30)=TRUE,29,IF(EXACT(M202,$A$31)=TRUE,30,IF(EXACT(M202,$A$32)=TRUE,31,IF(EXACT(M202,$A$33)=TRUE,32,IF(EXACT(M202,$A$34)=TRUE,33,IF(EXACT(M202,$A$35)=TRUE,34,IF(EXACT(M202,$A$36)=TRUE,35,IF(EXACT(M202,$A$37)=TRUE,36,IF(EXACT(M202,$A$38)=TRUE,37,IF(EXACT(M202,$A$39)=TRUE,38,IF(EXACT(M202,$A$40)=TRUE,39,IF(EXACT(M202,$A$41)=TRUE,40,IF(EXACT(M202,$A$42)=TRUE,41,IF(EXACT(M202,$A$43)=TRUE,42,IF(EXACT(M202,$A$44)=TRUE,43,IF(EXACT(M202,$A$45)=TRUE,44,IF(EXACT(M202,$A$46)=TRUE,45,IF(EXACT(M202,$A$47)=TRUE,46,IF(EXACT(M202,$A$48)=TRUE,47,IF(EXACT(M202,$A$49)=TRUE,48,IF(EXACT(M202,$A$50)=TRUE,49,IF(EXACT(M202,$A$51)=TRUE,50,IF(EXACT(M202,$A$52)=TRUE,51,IF(EXACT(M202,$A$53)=TRUE,52,IF(EXACT(M202,$A$54)=TRUE,53,IF(EXACT(M202,$A$55)=TRUE,54,IF(EXACT(M202,$A$56)=TRUE,55,IF(EXACT(M202,$A$57)=TRUE,56,IF(EXACT(M202,$A$58)=TRUE,57,IF(EXACT(M202,$A$59)=TRUE,58,IF(EXACT(M202,$A$60)=TRUE,59,IF(EXACT(M202,$A$61)=TRUE,60,IF(EXACT(M202,$A$62)=TRUE,61))))))))))))))))))))))))))))))))))))))))))))))))))))))))))))))*61^$L202</f>
        <v>0</v>
      </c>
      <c r="Y202" t="str" cm="1">
        <f t="array" ref="Y202">IF($F202="砲玉",MIN(($G202-Z:Z)^2+($H202-AA:AA)^2+($I202-AB:AB)^2)*X$8+MIN((($H$2-$H202)+AC:AC)^2+(($I$2-$I202)+AD:AD)^2)*X$10+1000*X$18,"")</f>
        <v/>
      </c>
      <c r="AF202" t="str" cm="1">
        <f t="array" ref="AF202">IF($F202="薙玉",MIN(($G202-AG:AG)^2+($H202-AH:AH)^2+($I202-AI:AI)^2)*AE$8+MIN((($H$2-$H202)+AJ:AJ)^2+(($I$2-$I202)+AK:AK)^2)*AE$10+1000*AE$18,"")</f>
        <v/>
      </c>
      <c r="AM202" t="str" cm="1">
        <f t="array" ref="AM202">IF($F202="壁玉",MIN(($G202-AN:AN)^2+($H202-AO:AO)^2+($I202-AP:AP)^2)*AL$8+MIN((($H$2-$H202)+AQ:AQ)^2+(($I$2-$I202)+AR:AR)^2)*AL$10+1000*AL$18,"")</f>
        <v/>
      </c>
      <c r="AT202" t="str" cm="1">
        <f t="array" ref="AT202">IF($F202="弩玉",MIN(($G202-AU:AU)^2+($H202-AV:AV)^2+($I202-AW:AW)^2)*AS$8+MIN((($H$2-$H202)+AX:AX)^2+(($I$2-$I202)+AY:AY)^2)*AS$10+1000*AS$18,"")</f>
        <v/>
      </c>
      <c r="BA202" t="str" cm="1">
        <f t="array" ref="BA202">IF($F202="ジェット",MIN(($G202-BB:BB)^2+($H202-BC:BC)^2+($I202-BD:BD)^2)*AZ$8+MIN((($H$2-$H202)+BE:BE)^2+(($I$2-$I202)+BF:BF)^2)*AZ$10+1000*AZ$18,"")</f>
        <v/>
      </c>
      <c r="BH202" t="str" cm="1">
        <f t="array" ref="BH202">IF($F202="導玉",MIN(($G202-BI:BI)^2+($H202-BJ:BJ)^2+($I202-BK:BK)^2)*BG$8+MIN((($H$2-$H202)+BL:BL)^2+(($I$2-$I202)+BM:BM)^2)*BG$10+1000*BG$18,"")</f>
        <v/>
      </c>
      <c r="BO202" t="str" cm="1">
        <f t="array" ref="BO202">IF($F202="木壁",MIN(($G202-BP:BP)^2+($H202-BQ:BQ)^2+($I202-BR:BR)^2)*BN$8+MIN((($H$2-$H202)+BS:BS)^2+(($I$2-$I202)+BT:BT)^2)*BN$10+1000*BN$18,"")</f>
        <v/>
      </c>
      <c r="BV202" t="str" cm="1">
        <f t="array" ref="BV202">IF($F202="遠壁",MIN(($G202-BW:BW)^2+($H202-BX:BX)^2+($I202-BY:BY)^2)*BU$8+MIN((($H$2-$H202)+BZ:BZ)^2+(($I$2-$I202)+CA:CA)^2)*BU$10+1000*BU$18,"")</f>
        <v/>
      </c>
      <c r="CC202" t="str" cm="1">
        <f t="array" ref="CC202">IF($F202="魔玉",MIN(($G202-CD:CD)^2+($H202-CE:CE)^2+($I202-CF:CF)^2)*CB$8+MIN((($H$2-$H202)+CG:CG)^2+(($I$2-$I202)+CH:CH)^2)*CB$10+1000*CB$18,"")</f>
        <v/>
      </c>
      <c r="CJ202" t="str" cm="1">
        <f t="array" ref="CJ202">IF($F202="核玉",MIN(($G202-CK:CK)^2+($H202-CL:CL)^2+($I202-CM:CM)^2)*CI$8+MIN((($H$2-$H202)+CN:CN)^2+(($I$2-$I202)+CO:CO)^2)*CI$10+1000*CI$18,"")</f>
        <v/>
      </c>
      <c r="CQ202" t="str" cm="1">
        <f t="array" ref="CQ202">IF($F202="癒玉",MIN(($G202-CR:CR)^2+($H202-CS:CS)^2+($I202-CT:CT)^2)*CP$8+MIN((($H$2-$H202)+CU:CU)^2+(($I$2-$I202)+CV:CV)^2)*CP$10+1000*CP$18,"")</f>
        <v/>
      </c>
      <c r="CX202" t="str" cm="1">
        <f t="array" ref="CX202">IF($F202="盾玉",MIN(($G202-CY:CY)^2+($H202-CZ:CZ)^2+($I202-DA:DA)^2)*CW$8+MIN((($H$2-$H202)+DB:DB)^2+(($I$2-$I202)+DC:DC)^2)*CW$10+1000*CW$18,"")</f>
        <v/>
      </c>
      <c r="DE202" t="str" cm="1">
        <f t="array" ref="DE202">IF($F202="射玉",MIN(($G202-DF:DF)^2+($H202-DG:DG)^2+($I202-DH:DH)^2)*DD$8+MIN((($H$2-$H202)+DI:DI)^2+(($I$2-$I202)+DJ:DJ)^2)*DD$10+1000*DD$18,"")</f>
        <v/>
      </c>
      <c r="DL202" t="str" cm="1">
        <f t="array" ref="DL202">IF($F202="近壁",MIN(($G202-DM:DM)^2+($H202-DN:DN)^2+($I202-DO:DO)^2)*DK$8+MIN((($H$2-$H202)+DP:DP)^2+(($I$2-$I202)+DQ:DQ)^2)*DK$10+1000*DK$18,"")</f>
        <v/>
      </c>
      <c r="DS202" t="str" cm="1">
        <f t="array" ref="DS202">IF($F202="忍玉",MIN(($G202-DT:DT)^2+($H202-DU:DU)^2+($I202-DV:DV)^2)*DR$8+MIN((($H$2-$H202)+DW:DW)^2+(($I$2-$I202)+DX:DX)^2)*DR$10+1000*DR$18,"")</f>
        <v/>
      </c>
      <c r="DZ202" t="str" cm="1">
        <f t="array" ref="DZ202">IF($F202="界玉",MIN(($G202-EA:EA)^2+($H202-EB:EB)^2+($I202-EC:EC)^2)*DY$8+MIN((($H$2-$H202)+ED:ED)^2+(($I$2-$I202)+EE:EE)^2)*DY$10+1000*DY$18,"")</f>
        <v/>
      </c>
      <c r="EG202" t="str" cm="1">
        <f t="array" ref="EG202">IF($F202="戦玉",MIN(($G202-EH:EH)^2+($H202-EI:EI)^2+($I202-EJ:EJ)^2)*EF$8+MIN((($H$2-$H202)+EK:EK)^2+(($I$2-$I202)+EL:EL)^2)*EF$10+1000*EF$18,"")</f>
        <v/>
      </c>
      <c r="EN202" t="str" cm="1">
        <f t="array" ref="EN202">IF($F202="弓玉",MIN(($G202-EO:EO)^2+($H202-EP:EP)^2+($I202-EQ:EQ)^2)*EM$8+MIN((($H$2-$H202)+ER:ER)^2+(($I$2-$I202)+ES:ES)^2)*EM$10+1000*EM$18,"")</f>
        <v/>
      </c>
      <c r="EU202" t="str" cm="1">
        <f t="array" ref="EU202">IF($F202="散玉",MIN(($G202-EV:EV)^2+($H202-EW:EW)^2+($I202-EX:EX)^2)*ET$8+MIN((($H$2-$H202)+EY:EY)^2+(($I$2-$I202)+EZ:EZ)^2)*ET$10+1000*ET$18,"")</f>
        <v/>
      </c>
      <c r="FB202" t="str" cm="1">
        <f t="array" ref="FB202">IF($F202="的玉",MIN(($G202-FC:FC)^2+($H202-FD:FD)^2+($I202-FE:FE)^2)*FA$8+MIN((($H$2-$H202)+FF:FF)^2+(($I$2-$I202)+FG:FG)^2)*FA$10+1000*FA$18,"")</f>
        <v/>
      </c>
      <c r="FI202" t="str" cm="1">
        <f t="array" ref="FI202">IF($F202="撃玉",MIN(($G202-FJ:FJ)^2+($H202-FK:FK)^2+($I202-FL:FL)^2)*FH$8+MIN((($H$2-$H202)+FM:FM)^2+(($I$2-$I202)+FN:FN)^2)*FH$10+1000*FH$18,"")</f>
        <v/>
      </c>
      <c r="FP202" t="str" cm="1">
        <f t="array" ref="FP202">IF($F202="槍玉",MIN(($G202-FQ:FQ)^2+($H202-FR:FR)^2+($I202-FS:FS)^2)*FO$8+MIN((($H$2-$H202)+FT:FT)^2+(($I$2-$I202)+FU:FU)^2)*FO$10+1000*FO$18,"")</f>
        <v/>
      </c>
      <c r="FW202" t="str" cm="1">
        <f t="array" ref="FW202">IF($F202="査玉",MIN(($G202-FX:FX)^2+($H202-FY:FY)^2+($I202-FZ:FZ)^2)*FV$8+MIN((($H$2-$H202)+GA:GA)^2+(($I$2-$I202)+GB:GB)^2)*FV$10+1000*FV$18,"")</f>
        <v/>
      </c>
      <c r="GD202" t="str" cm="1">
        <f t="array" ref="GD202">IF($F202="タゲ壁",MIN(($G202-GE:GE)^2+($H202-GF:GF)^2+($I202-GG:GG)^2)*GC$8+MIN((($H$2-$H202)+GH:GH)^2+(($I$2-$I202)+GI:GI)^2)*GC$10+1000*GC$18,"")</f>
        <v/>
      </c>
      <c r="GK202" t="str" cm="1">
        <f t="array" ref="GK202">IF($F202="迎玉",MIN(($G202-GL:GL)^2+($H202-GM:GM)^2+($I202-GN:GN)^2)*GJ$8+MIN((($H$2-$H202)+GO:GO)^2+(($I$2-$I202)+GP:GP)^2)*GJ$10+1000*GJ$18,"")</f>
        <v/>
      </c>
      <c r="GR202" t="str" cm="1">
        <f t="array" ref="GR202">IF($F202="紙壁",MIN(($G202-GS:GS)^2+($H202-GT:GT)^2+($I202-GU:GU)^2)*GQ$8+MIN((($H$2-$H202)+GV:GV)^2+(($I$2-$I202)+GW:GW)^2)*GQ$10+1000*GQ$18,"")</f>
        <v/>
      </c>
      <c r="GY202" t="str" cm="1">
        <f t="array" ref="GY202">IF($F202="聖玉",MIN(($G202-GZ:GZ)^2+($H202-HA:HA)^2+($I202-HB:HB)^2)*GX$8+MIN((($H$2-$H202)+HC:HC)^2+(($I$2-$I202)+HD:HD)^2)*GX$10+1000*GX$18,"")</f>
        <v/>
      </c>
      <c r="HF202" t="str" cm="1">
        <f t="array" ref="HF202">IF($F202="ターボ",MIN(($G202-HG:HG)^2+($H202-HH:HH)^2+($I202-HI:HI)^2)*HE$8+MIN((($H$2-$H202)+HJ:HJ)^2+(($I$2-$I202)+HK:HK)^2)*HE$10+10000,"")</f>
        <v/>
      </c>
      <c r="HM202" t="str" cm="1">
        <f t="array" ref="HM202">IF($F202="采玉",MIN(($G202-HN:HN)^2+($H202-HO:HO)^2+($I202-HP:HP)^2)*HL$8+MIN((($H$2-$H202)+HQ:HQ)^2+(($I$2-$I202)+HR:HR)^2)*HL$10+1000*HL$18,"")</f>
        <v/>
      </c>
      <c r="HT202" t="str" cm="1">
        <f t="array" ref="HT202">IF($F202="繕玉",MIN(($G202-HU:HU)^2+($H202-HV:HV)^2+($I202-HW:HW)^2)*HS$8+MIN((($H$2-$H202)+HX:HX)^2+(($I$2-$I202)+HY:HY)^2)*HS$10+1000*HS$18,"")</f>
        <v/>
      </c>
      <c r="IA202" t="str" cm="1">
        <f t="array" ref="IA202">IF($F202="贄玉",MIN(($G202-IB:IB)^2+($H202-IC:IC)^2+($I202-ID:ID)^2)*HZ$8+MIN((($H$2-$H202)+IE:IE)^2+(($I$2-$I202)+IF:IF)^2)*HZ$10+1000*HZ$18,"")</f>
        <v/>
      </c>
      <c r="IH202" t="str" cm="1">
        <f t="array" ref="IH202">IF($F202="弾玉",MIN(($G202-II:II)^2+($H202-IJ:IJ)^2+($I202-IK:IK)^2)*IG$8+MIN((($H$2-$H202)+IL:IL)^2+(($I$2-$I202)+IM:IM)^2)*IG$10+1000*IG$18,"")</f>
        <v/>
      </c>
      <c r="IO202" t="str" cm="1">
        <f t="array" ref="IO202">IF($F202="石壁",MIN(($G202-IP:IP)^2+($H202-IQ:IQ)^2+($I202-IR:IR)^2)*IN$8+MIN((($H$2-$H202)+IS:IS)^2+(($I$2-$I202)+IT:IT)^2)*IN$10+1000*IN$18,"")</f>
        <v/>
      </c>
    </row>
    <row r="203" spans="6:249" x14ac:dyDescent="0.55000000000000004">
      <c r="F203" s="1" t="b" cm="1">
        <f t="array" ref="F203">INDEX(N:N,ROW()*6-11)</f>
        <v>0</v>
      </c>
      <c r="G203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03" s="1">
        <f>ROUND((RIGHT((SUM(INDEX($N:$N,ROW()*6-10):INDEX($N:$N,ROW()*6-6))-16020),6)-RIGHT((SUM(INDEX($N:$N,ROW()*6-10):INDEX($N:$N,ROW()*6-6))-16020),3))/1000,3)</f>
        <v>-16.04</v>
      </c>
      <c r="I203" s="1">
        <f>ROUND((RIGHT((SUM(INDEX($N:$N,ROW()*6-10):INDEX($N:$N,ROW()*6-6))-16020),3)),3)</f>
        <v>20</v>
      </c>
      <c r="K203">
        <v>203</v>
      </c>
      <c r="L203">
        <f t="shared" si="7"/>
        <v>1</v>
      </c>
      <c r="M203" t="str">
        <f t="shared" si="6"/>
        <v/>
      </c>
      <c r="N203">
        <f>IF(EXACT(M203,$A$1)=TRUE,0,IF(EXACT(M203,$A$2)=TRUE,1,IF(EXACT(M203,$A$3)=TRUE,2,IF(EXACT(M203,$A$4)=TRUE,3,IF(EXACT(M203,$A$5)=TRUE,4,IF(EXACT(M203,$A$6)=TRUE,5,IF(EXACT(M203,$A$7)=TRUE,6,IF(EXACT(M203,$A$8)=TRUE,7,IF(EXACT(M203,$A$9)=TRUE,8,IF(EXACT(M203,$A$10)=TRUE,9,IF(EXACT(M203,$A$11)=TRUE,10,IF(EXACT(M203,$A$12)=TRUE,11,IF(EXACT(M203,$A$13)=TRUE,12,IF(EXACT(M203,$A$14)=TRUE,13,IF(EXACT(M203,$A$15)=TRUE,14,IF(EXACT(M203,$A$16)=TRUE,15,IF(EXACT(M203,$A$17)=TRUE,16,IF(EXACT(M203,$A$18)=TRUE,17,IF(EXACT(M203,$A$19)=TRUE,18,IF(EXACT(M203,$A$20)=TRUE,19,IF(EXACT(M203,$A$21)=TRUE,20,IF(EXACT(M203,$A$22)=TRUE,21,IF(EXACT(M203,$A$23)=TRUE,22,IF(EXACT(M203,$A$24)=TRUE,23,IF(EXACT(M203,$A$25)=TRUE,24,IF(EXACT(M203,$A$26)=TRUE,25,IF(EXACT(M203,$A$27)=TRUE,26,IF(EXACT(M203,$A$28)=TRUE,27,IF(EXACT(M203,$A$29)=TRUE,28,IF(EXACT(M203,$A$30)=TRUE,29,IF(EXACT(M203,$A$31)=TRUE,30,IF(EXACT(M203,$A$32)=TRUE,31,IF(EXACT(M203,$A$33)=TRUE,32,IF(EXACT(M203,$A$34)=TRUE,33,IF(EXACT(M203,$A$35)=TRUE,34,IF(EXACT(M203,$A$36)=TRUE,35,IF(EXACT(M203,$A$37)=TRUE,36,IF(EXACT(M203,$A$38)=TRUE,37,IF(EXACT(M203,$A$39)=TRUE,38,IF(EXACT(M203,$A$40)=TRUE,39,IF(EXACT(M203,$A$41)=TRUE,40,IF(EXACT(M203,$A$42)=TRUE,41,IF(EXACT(M203,$A$43)=TRUE,42,IF(EXACT(M203,$A$44)=TRUE,43,IF(EXACT(M203,$A$45)=TRUE,44,IF(EXACT(M203,$A$46)=TRUE,45,IF(EXACT(M203,$A$47)=TRUE,46,IF(EXACT(M203,$A$48)=TRUE,47,IF(EXACT(M203,$A$49)=TRUE,48,IF(EXACT(M203,$A$50)=TRUE,49,IF(EXACT(M203,$A$51)=TRUE,50,IF(EXACT(M203,$A$52)=TRUE,51,IF(EXACT(M203,$A$53)=TRUE,52,IF(EXACT(M203,$A$54)=TRUE,53,IF(EXACT(M203,$A$55)=TRUE,54,IF(EXACT(M203,$A$56)=TRUE,55,IF(EXACT(M203,$A$57)=TRUE,56,IF(EXACT(M203,$A$58)=TRUE,57,IF(EXACT(M203,$A$59)=TRUE,58,IF(EXACT(M203,$A$60)=TRUE,59,IF(EXACT(M203,$A$61)=TRUE,60,IF(EXACT(M203,$A$62)=TRUE,61))))))))))))))))))))))))))))))))))))))))))))))))))))))))))))))*61^$L203</f>
        <v>0</v>
      </c>
      <c r="Y203" t="str" cm="1">
        <f t="array" ref="Y203">IF($F203="砲玉",MIN(($G203-Z:Z)^2+($H203-AA:AA)^2+($I203-AB:AB)^2)*X$8+MIN((($H$2-$H203)+AC:AC)^2+(($I$2-$I203)+AD:AD)^2)*X$10+1000*X$18,"")</f>
        <v/>
      </c>
      <c r="AF203" t="str" cm="1">
        <f t="array" ref="AF203">IF($F203="薙玉",MIN(($G203-AG:AG)^2+($H203-AH:AH)^2+($I203-AI:AI)^2)*AE$8+MIN((($H$2-$H203)+AJ:AJ)^2+(($I$2-$I203)+AK:AK)^2)*AE$10+1000*AE$18,"")</f>
        <v/>
      </c>
      <c r="AM203" t="str" cm="1">
        <f t="array" ref="AM203">IF($F203="壁玉",MIN(($G203-AN:AN)^2+($H203-AO:AO)^2+($I203-AP:AP)^2)*AL$8+MIN((($H$2-$H203)+AQ:AQ)^2+(($I$2-$I203)+AR:AR)^2)*AL$10+1000*AL$18,"")</f>
        <v/>
      </c>
      <c r="AT203" t="str" cm="1">
        <f t="array" ref="AT203">IF($F203="弩玉",MIN(($G203-AU:AU)^2+($H203-AV:AV)^2+($I203-AW:AW)^2)*AS$8+MIN((($H$2-$H203)+AX:AX)^2+(($I$2-$I203)+AY:AY)^2)*AS$10+1000*AS$18,"")</f>
        <v/>
      </c>
      <c r="BA203" t="str" cm="1">
        <f t="array" ref="BA203">IF($F203="ジェット",MIN(($G203-BB:BB)^2+($H203-BC:BC)^2+($I203-BD:BD)^2)*AZ$8+MIN((($H$2-$H203)+BE:BE)^2+(($I$2-$I203)+BF:BF)^2)*AZ$10+1000*AZ$18,"")</f>
        <v/>
      </c>
      <c r="BH203" t="str" cm="1">
        <f t="array" ref="BH203">IF($F203="導玉",MIN(($G203-BI:BI)^2+($H203-BJ:BJ)^2+($I203-BK:BK)^2)*BG$8+MIN((($H$2-$H203)+BL:BL)^2+(($I$2-$I203)+BM:BM)^2)*BG$10+1000*BG$18,"")</f>
        <v/>
      </c>
      <c r="BO203" t="str" cm="1">
        <f t="array" ref="BO203">IF($F203="木壁",MIN(($G203-BP:BP)^2+($H203-BQ:BQ)^2+($I203-BR:BR)^2)*BN$8+MIN((($H$2-$H203)+BS:BS)^2+(($I$2-$I203)+BT:BT)^2)*BN$10+1000*BN$18,"")</f>
        <v/>
      </c>
      <c r="BV203" t="str" cm="1">
        <f t="array" ref="BV203">IF($F203="遠壁",MIN(($G203-BW:BW)^2+($H203-BX:BX)^2+($I203-BY:BY)^2)*BU$8+MIN((($H$2-$H203)+BZ:BZ)^2+(($I$2-$I203)+CA:CA)^2)*BU$10+1000*BU$18,"")</f>
        <v/>
      </c>
      <c r="CC203" t="str" cm="1">
        <f t="array" ref="CC203">IF($F203="魔玉",MIN(($G203-CD:CD)^2+($H203-CE:CE)^2+($I203-CF:CF)^2)*CB$8+MIN((($H$2-$H203)+CG:CG)^2+(($I$2-$I203)+CH:CH)^2)*CB$10+1000*CB$18,"")</f>
        <v/>
      </c>
      <c r="CJ203" t="str" cm="1">
        <f t="array" ref="CJ203">IF($F203="核玉",MIN(($G203-CK:CK)^2+($H203-CL:CL)^2+($I203-CM:CM)^2)*CI$8+MIN((($H$2-$H203)+CN:CN)^2+(($I$2-$I203)+CO:CO)^2)*CI$10+1000*CI$18,"")</f>
        <v/>
      </c>
      <c r="CQ203" t="str" cm="1">
        <f t="array" ref="CQ203">IF($F203="癒玉",MIN(($G203-CR:CR)^2+($H203-CS:CS)^2+($I203-CT:CT)^2)*CP$8+MIN((($H$2-$H203)+CU:CU)^2+(($I$2-$I203)+CV:CV)^2)*CP$10+1000*CP$18,"")</f>
        <v/>
      </c>
      <c r="CX203" t="str" cm="1">
        <f t="array" ref="CX203">IF($F203="盾玉",MIN(($G203-CY:CY)^2+($H203-CZ:CZ)^2+($I203-DA:DA)^2)*CW$8+MIN((($H$2-$H203)+DB:DB)^2+(($I$2-$I203)+DC:DC)^2)*CW$10+1000*CW$18,"")</f>
        <v/>
      </c>
      <c r="DE203" t="str" cm="1">
        <f t="array" ref="DE203">IF($F203="射玉",MIN(($G203-DF:DF)^2+($H203-DG:DG)^2+($I203-DH:DH)^2)*DD$8+MIN((($H$2-$H203)+DI:DI)^2+(($I$2-$I203)+DJ:DJ)^2)*DD$10+1000*DD$18,"")</f>
        <v/>
      </c>
      <c r="DL203" t="str" cm="1">
        <f t="array" ref="DL203">IF($F203="近壁",MIN(($G203-DM:DM)^2+($H203-DN:DN)^2+($I203-DO:DO)^2)*DK$8+MIN((($H$2-$H203)+DP:DP)^2+(($I$2-$I203)+DQ:DQ)^2)*DK$10+1000*DK$18,"")</f>
        <v/>
      </c>
      <c r="DS203" t="str" cm="1">
        <f t="array" ref="DS203">IF($F203="忍玉",MIN(($G203-DT:DT)^2+($H203-DU:DU)^2+($I203-DV:DV)^2)*DR$8+MIN((($H$2-$H203)+DW:DW)^2+(($I$2-$I203)+DX:DX)^2)*DR$10+1000*DR$18,"")</f>
        <v/>
      </c>
      <c r="DZ203" t="str" cm="1">
        <f t="array" ref="DZ203">IF($F203="界玉",MIN(($G203-EA:EA)^2+($H203-EB:EB)^2+($I203-EC:EC)^2)*DY$8+MIN((($H$2-$H203)+ED:ED)^2+(($I$2-$I203)+EE:EE)^2)*DY$10+1000*DY$18,"")</f>
        <v/>
      </c>
      <c r="EG203" t="str" cm="1">
        <f t="array" ref="EG203">IF($F203="戦玉",MIN(($G203-EH:EH)^2+($H203-EI:EI)^2+($I203-EJ:EJ)^2)*EF$8+MIN((($H$2-$H203)+EK:EK)^2+(($I$2-$I203)+EL:EL)^2)*EF$10+1000*EF$18,"")</f>
        <v/>
      </c>
      <c r="EN203" t="str" cm="1">
        <f t="array" ref="EN203">IF($F203="弓玉",MIN(($G203-EO:EO)^2+($H203-EP:EP)^2+($I203-EQ:EQ)^2)*EM$8+MIN((($H$2-$H203)+ER:ER)^2+(($I$2-$I203)+ES:ES)^2)*EM$10+1000*EM$18,"")</f>
        <v/>
      </c>
      <c r="EU203" t="str" cm="1">
        <f t="array" ref="EU203">IF($F203="散玉",MIN(($G203-EV:EV)^2+($H203-EW:EW)^2+($I203-EX:EX)^2)*ET$8+MIN((($H$2-$H203)+EY:EY)^2+(($I$2-$I203)+EZ:EZ)^2)*ET$10+1000*ET$18,"")</f>
        <v/>
      </c>
      <c r="FB203" t="str" cm="1">
        <f t="array" ref="FB203">IF($F203="的玉",MIN(($G203-FC:FC)^2+($H203-FD:FD)^2+($I203-FE:FE)^2)*FA$8+MIN((($H$2-$H203)+FF:FF)^2+(($I$2-$I203)+FG:FG)^2)*FA$10+1000*FA$18,"")</f>
        <v/>
      </c>
      <c r="FI203" t="str" cm="1">
        <f t="array" ref="FI203">IF($F203="撃玉",MIN(($G203-FJ:FJ)^2+($H203-FK:FK)^2+($I203-FL:FL)^2)*FH$8+MIN((($H$2-$H203)+FM:FM)^2+(($I$2-$I203)+FN:FN)^2)*FH$10+1000*FH$18,"")</f>
        <v/>
      </c>
      <c r="FP203" t="str" cm="1">
        <f t="array" ref="FP203">IF($F203="槍玉",MIN(($G203-FQ:FQ)^2+($H203-FR:FR)^2+($I203-FS:FS)^2)*FO$8+MIN((($H$2-$H203)+FT:FT)^2+(($I$2-$I203)+FU:FU)^2)*FO$10+1000*FO$18,"")</f>
        <v/>
      </c>
      <c r="FW203" t="str" cm="1">
        <f t="array" ref="FW203">IF($F203="査玉",MIN(($G203-FX:FX)^2+($H203-FY:FY)^2+($I203-FZ:FZ)^2)*FV$8+MIN((($H$2-$H203)+GA:GA)^2+(($I$2-$I203)+GB:GB)^2)*FV$10+1000*FV$18,"")</f>
        <v/>
      </c>
      <c r="GD203" t="str" cm="1">
        <f t="array" ref="GD203">IF($F203="タゲ壁",MIN(($G203-GE:GE)^2+($H203-GF:GF)^2+($I203-GG:GG)^2)*GC$8+MIN((($H$2-$H203)+GH:GH)^2+(($I$2-$I203)+GI:GI)^2)*GC$10+1000*GC$18,"")</f>
        <v/>
      </c>
      <c r="GK203" t="str" cm="1">
        <f t="array" ref="GK203">IF($F203="迎玉",MIN(($G203-GL:GL)^2+($H203-GM:GM)^2+($I203-GN:GN)^2)*GJ$8+MIN((($H$2-$H203)+GO:GO)^2+(($I$2-$I203)+GP:GP)^2)*GJ$10+1000*GJ$18,"")</f>
        <v/>
      </c>
      <c r="GR203" t="str" cm="1">
        <f t="array" ref="GR203">IF($F203="紙壁",MIN(($G203-GS:GS)^2+($H203-GT:GT)^2+($I203-GU:GU)^2)*GQ$8+MIN((($H$2-$H203)+GV:GV)^2+(($I$2-$I203)+GW:GW)^2)*GQ$10+1000*GQ$18,"")</f>
        <v/>
      </c>
      <c r="GY203" t="str" cm="1">
        <f t="array" ref="GY203">IF($F203="聖玉",MIN(($G203-GZ:GZ)^2+($H203-HA:HA)^2+($I203-HB:HB)^2)*GX$8+MIN((($H$2-$H203)+HC:HC)^2+(($I$2-$I203)+HD:HD)^2)*GX$10+1000*GX$18,"")</f>
        <v/>
      </c>
      <c r="HF203" t="str" cm="1">
        <f t="array" ref="HF203">IF($F203="ターボ",MIN(($G203-HG:HG)^2+($H203-HH:HH)^2+($I203-HI:HI)^2)*HE$8+MIN((($H$2-$H203)+HJ:HJ)^2+(($I$2-$I203)+HK:HK)^2)*HE$10+10000,"")</f>
        <v/>
      </c>
      <c r="HM203" t="str" cm="1">
        <f t="array" ref="HM203">IF($F203="采玉",MIN(($G203-HN:HN)^2+($H203-HO:HO)^2+($I203-HP:HP)^2)*HL$8+MIN((($H$2-$H203)+HQ:HQ)^2+(($I$2-$I203)+HR:HR)^2)*HL$10+1000*HL$18,"")</f>
        <v/>
      </c>
      <c r="HT203" t="str" cm="1">
        <f t="array" ref="HT203">IF($F203="繕玉",MIN(($G203-HU:HU)^2+($H203-HV:HV)^2+($I203-HW:HW)^2)*HS$8+MIN((($H$2-$H203)+HX:HX)^2+(($I$2-$I203)+HY:HY)^2)*HS$10+1000*HS$18,"")</f>
        <v/>
      </c>
      <c r="IA203" t="str" cm="1">
        <f t="array" ref="IA203">IF($F203="贄玉",MIN(($G203-IB:IB)^2+($H203-IC:IC)^2+($I203-ID:ID)^2)*HZ$8+MIN((($H$2-$H203)+IE:IE)^2+(($I$2-$I203)+IF:IF)^2)*HZ$10+1000*HZ$18,"")</f>
        <v/>
      </c>
      <c r="IH203" t="str" cm="1">
        <f t="array" ref="IH203">IF($F203="弾玉",MIN(($G203-II:II)^2+($H203-IJ:IJ)^2+($I203-IK:IK)^2)*IG$8+MIN((($H$2-$H203)+IL:IL)^2+(($I$2-$I203)+IM:IM)^2)*IG$10+1000*IG$18,"")</f>
        <v/>
      </c>
      <c r="IO203" t="str" cm="1">
        <f t="array" ref="IO203">IF($F203="石壁",MIN(($G203-IP:IP)^2+($H203-IQ:IQ)^2+($I203-IR:IR)^2)*IN$8+MIN((($H$2-$H203)+IS:IS)^2+(($I$2-$I203)+IT:IT)^2)*IN$10+1000*IN$18,"")</f>
        <v/>
      </c>
    </row>
    <row r="204" spans="6:249" x14ac:dyDescent="0.55000000000000004">
      <c r="F204" s="1" t="b" cm="1">
        <f t="array" ref="F204">INDEX(N:N,ROW()*6-11)</f>
        <v>0</v>
      </c>
      <c r="G204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04" s="1">
        <f>ROUND((RIGHT((SUM(INDEX($N:$N,ROW()*6-10):INDEX($N:$N,ROW()*6-6))-16020),6)-RIGHT((SUM(INDEX($N:$N,ROW()*6-10):INDEX($N:$N,ROW()*6-6))-16020),3))/1000,3)</f>
        <v>-16.04</v>
      </c>
      <c r="I204" s="1">
        <f>ROUND((RIGHT((SUM(INDEX($N:$N,ROW()*6-10):INDEX($N:$N,ROW()*6-6))-16020),3)),3)</f>
        <v>20</v>
      </c>
      <c r="K204">
        <v>204</v>
      </c>
      <c r="L204">
        <f t="shared" si="7"/>
        <v>0</v>
      </c>
      <c r="M204" t="str">
        <f t="shared" si="6"/>
        <v/>
      </c>
      <c r="N204">
        <f>IF(EXACT(M204,$A$1)=TRUE,0,IF(EXACT(M204,$A$2)=TRUE,1,IF(EXACT(M204,$A$3)=TRUE,2,IF(EXACT(M204,$A$4)=TRUE,3,IF(EXACT(M204,$A$5)=TRUE,4,IF(EXACT(M204,$A$6)=TRUE,5,IF(EXACT(M204,$A$7)=TRUE,6,IF(EXACT(M204,$A$8)=TRUE,7,IF(EXACT(M204,$A$9)=TRUE,8,IF(EXACT(M204,$A$10)=TRUE,9,IF(EXACT(M204,$A$11)=TRUE,10,IF(EXACT(M204,$A$12)=TRUE,11,IF(EXACT(M204,$A$13)=TRUE,12,IF(EXACT(M204,$A$14)=TRUE,13,IF(EXACT(M204,$A$15)=TRUE,14,IF(EXACT(M204,$A$16)=TRUE,15,IF(EXACT(M204,$A$17)=TRUE,16,IF(EXACT(M204,$A$18)=TRUE,17,IF(EXACT(M204,$A$19)=TRUE,18,IF(EXACT(M204,$A$20)=TRUE,19,IF(EXACT(M204,$A$21)=TRUE,20,IF(EXACT(M204,$A$22)=TRUE,21,IF(EXACT(M204,$A$23)=TRUE,22,IF(EXACT(M204,$A$24)=TRUE,23,IF(EXACT(M204,$A$25)=TRUE,24,IF(EXACT(M204,$A$26)=TRUE,25,IF(EXACT(M204,$A$27)=TRUE,26,IF(EXACT(M204,$A$28)=TRUE,27,IF(EXACT(M204,$A$29)=TRUE,28,IF(EXACT(M204,$A$30)=TRUE,29,IF(EXACT(M204,$A$31)=TRUE,30,IF(EXACT(M204,$A$32)=TRUE,31,IF(EXACT(M204,$A$33)=TRUE,32,IF(EXACT(M204,$A$34)=TRUE,33,IF(EXACT(M204,$A$35)=TRUE,34,IF(EXACT(M204,$A$36)=TRUE,35,IF(EXACT(M204,$A$37)=TRUE,36,IF(EXACT(M204,$A$38)=TRUE,37,IF(EXACT(M204,$A$39)=TRUE,38,IF(EXACT(M204,$A$40)=TRUE,39,IF(EXACT(M204,$A$41)=TRUE,40,IF(EXACT(M204,$A$42)=TRUE,41,IF(EXACT(M204,$A$43)=TRUE,42,IF(EXACT(M204,$A$44)=TRUE,43,IF(EXACT(M204,$A$45)=TRUE,44,IF(EXACT(M204,$A$46)=TRUE,45,IF(EXACT(M204,$A$47)=TRUE,46,IF(EXACT(M204,$A$48)=TRUE,47,IF(EXACT(M204,$A$49)=TRUE,48,IF(EXACT(M204,$A$50)=TRUE,49,IF(EXACT(M204,$A$51)=TRUE,50,IF(EXACT(M204,$A$52)=TRUE,51,IF(EXACT(M204,$A$53)=TRUE,52,IF(EXACT(M204,$A$54)=TRUE,53,IF(EXACT(M204,$A$55)=TRUE,54,IF(EXACT(M204,$A$56)=TRUE,55,IF(EXACT(M204,$A$57)=TRUE,56,IF(EXACT(M204,$A$58)=TRUE,57,IF(EXACT(M204,$A$59)=TRUE,58,IF(EXACT(M204,$A$60)=TRUE,59,IF(EXACT(M204,$A$61)=TRUE,60,IF(EXACT(M204,$A$62)=TRUE,61))))))))))))))))))))))))))))))))))))))))))))))))))))))))))))))*61^$L204</f>
        <v>0</v>
      </c>
      <c r="Y204" t="str" cm="1">
        <f t="array" ref="Y204">IF($F204="砲玉",MIN(($G204-Z:Z)^2+($H204-AA:AA)^2+($I204-AB:AB)^2)*X$8+MIN((($H$2-$H204)+AC:AC)^2+(($I$2-$I204)+AD:AD)^2)*X$10+1000*X$18,"")</f>
        <v/>
      </c>
      <c r="AF204" t="str" cm="1">
        <f t="array" ref="AF204">IF($F204="薙玉",MIN(($G204-AG:AG)^2+($H204-AH:AH)^2+($I204-AI:AI)^2)*AE$8+MIN((($H$2-$H204)+AJ:AJ)^2+(($I$2-$I204)+AK:AK)^2)*AE$10+1000*AE$18,"")</f>
        <v/>
      </c>
      <c r="AM204" t="str" cm="1">
        <f t="array" ref="AM204">IF($F204="壁玉",MIN(($G204-AN:AN)^2+($H204-AO:AO)^2+($I204-AP:AP)^2)*AL$8+MIN((($H$2-$H204)+AQ:AQ)^2+(($I$2-$I204)+AR:AR)^2)*AL$10+1000*AL$18,"")</f>
        <v/>
      </c>
      <c r="AT204" t="str" cm="1">
        <f t="array" ref="AT204">IF($F204="弩玉",MIN(($G204-AU:AU)^2+($H204-AV:AV)^2+($I204-AW:AW)^2)*AS$8+MIN((($H$2-$H204)+AX:AX)^2+(($I$2-$I204)+AY:AY)^2)*AS$10+1000*AS$18,"")</f>
        <v/>
      </c>
      <c r="BA204" t="str" cm="1">
        <f t="array" ref="BA204">IF($F204="ジェット",MIN(($G204-BB:BB)^2+($H204-BC:BC)^2+($I204-BD:BD)^2)*AZ$8+MIN((($H$2-$H204)+BE:BE)^2+(($I$2-$I204)+BF:BF)^2)*AZ$10+1000*AZ$18,"")</f>
        <v/>
      </c>
      <c r="BH204" t="str" cm="1">
        <f t="array" ref="BH204">IF($F204="導玉",MIN(($G204-BI:BI)^2+($H204-BJ:BJ)^2+($I204-BK:BK)^2)*BG$8+MIN((($H$2-$H204)+BL:BL)^2+(($I$2-$I204)+BM:BM)^2)*BG$10+1000*BG$18,"")</f>
        <v/>
      </c>
      <c r="BO204" t="str" cm="1">
        <f t="array" ref="BO204">IF($F204="木壁",MIN(($G204-BP:BP)^2+($H204-BQ:BQ)^2+($I204-BR:BR)^2)*BN$8+MIN((($H$2-$H204)+BS:BS)^2+(($I$2-$I204)+BT:BT)^2)*BN$10+1000*BN$18,"")</f>
        <v/>
      </c>
      <c r="BV204" t="str" cm="1">
        <f t="array" ref="BV204">IF($F204="遠壁",MIN(($G204-BW:BW)^2+($H204-BX:BX)^2+($I204-BY:BY)^2)*BU$8+MIN((($H$2-$H204)+BZ:BZ)^2+(($I$2-$I204)+CA:CA)^2)*BU$10+1000*BU$18,"")</f>
        <v/>
      </c>
      <c r="CC204" t="str" cm="1">
        <f t="array" ref="CC204">IF($F204="魔玉",MIN(($G204-CD:CD)^2+($H204-CE:CE)^2+($I204-CF:CF)^2)*CB$8+MIN((($H$2-$H204)+CG:CG)^2+(($I$2-$I204)+CH:CH)^2)*CB$10+1000*CB$18,"")</f>
        <v/>
      </c>
      <c r="CJ204" t="str" cm="1">
        <f t="array" ref="CJ204">IF($F204="核玉",MIN(($G204-CK:CK)^2+($H204-CL:CL)^2+($I204-CM:CM)^2)*CI$8+MIN((($H$2-$H204)+CN:CN)^2+(($I$2-$I204)+CO:CO)^2)*CI$10+1000*CI$18,"")</f>
        <v/>
      </c>
      <c r="CQ204" t="str" cm="1">
        <f t="array" ref="CQ204">IF($F204="癒玉",MIN(($G204-CR:CR)^2+($H204-CS:CS)^2+($I204-CT:CT)^2)*CP$8+MIN((($H$2-$H204)+CU:CU)^2+(($I$2-$I204)+CV:CV)^2)*CP$10+1000*CP$18,"")</f>
        <v/>
      </c>
      <c r="CX204" t="str" cm="1">
        <f t="array" ref="CX204">IF($F204="盾玉",MIN(($G204-CY:CY)^2+($H204-CZ:CZ)^2+($I204-DA:DA)^2)*CW$8+MIN((($H$2-$H204)+DB:DB)^2+(($I$2-$I204)+DC:DC)^2)*CW$10+1000*CW$18,"")</f>
        <v/>
      </c>
      <c r="DE204" t="str" cm="1">
        <f t="array" ref="DE204">IF($F204="射玉",MIN(($G204-DF:DF)^2+($H204-DG:DG)^2+($I204-DH:DH)^2)*DD$8+MIN((($H$2-$H204)+DI:DI)^2+(($I$2-$I204)+DJ:DJ)^2)*DD$10+1000*DD$18,"")</f>
        <v/>
      </c>
      <c r="DL204" t="str" cm="1">
        <f t="array" ref="DL204">IF($F204="近壁",MIN(($G204-DM:DM)^2+($H204-DN:DN)^2+($I204-DO:DO)^2)*DK$8+MIN((($H$2-$H204)+DP:DP)^2+(($I$2-$I204)+DQ:DQ)^2)*DK$10+1000*DK$18,"")</f>
        <v/>
      </c>
      <c r="DS204" t="str" cm="1">
        <f t="array" ref="DS204">IF($F204="忍玉",MIN(($G204-DT:DT)^2+($H204-DU:DU)^2+($I204-DV:DV)^2)*DR$8+MIN((($H$2-$H204)+DW:DW)^2+(($I$2-$I204)+DX:DX)^2)*DR$10+1000*DR$18,"")</f>
        <v/>
      </c>
      <c r="DZ204" t="str" cm="1">
        <f t="array" ref="DZ204">IF($F204="界玉",MIN(($G204-EA:EA)^2+($H204-EB:EB)^2+($I204-EC:EC)^2)*DY$8+MIN((($H$2-$H204)+ED:ED)^2+(($I$2-$I204)+EE:EE)^2)*DY$10+1000*DY$18,"")</f>
        <v/>
      </c>
      <c r="EG204" t="str" cm="1">
        <f t="array" ref="EG204">IF($F204="戦玉",MIN(($G204-EH:EH)^2+($H204-EI:EI)^2+($I204-EJ:EJ)^2)*EF$8+MIN((($H$2-$H204)+EK:EK)^2+(($I$2-$I204)+EL:EL)^2)*EF$10+1000*EF$18,"")</f>
        <v/>
      </c>
      <c r="EN204" t="str" cm="1">
        <f t="array" ref="EN204">IF($F204="弓玉",MIN(($G204-EO:EO)^2+($H204-EP:EP)^2+($I204-EQ:EQ)^2)*EM$8+MIN((($H$2-$H204)+ER:ER)^2+(($I$2-$I204)+ES:ES)^2)*EM$10+1000*EM$18,"")</f>
        <v/>
      </c>
      <c r="EU204" t="str" cm="1">
        <f t="array" ref="EU204">IF($F204="散玉",MIN(($G204-EV:EV)^2+($H204-EW:EW)^2+($I204-EX:EX)^2)*ET$8+MIN((($H$2-$H204)+EY:EY)^2+(($I$2-$I204)+EZ:EZ)^2)*ET$10+1000*ET$18,"")</f>
        <v/>
      </c>
      <c r="FB204" t="str" cm="1">
        <f t="array" ref="FB204">IF($F204="的玉",MIN(($G204-FC:FC)^2+($H204-FD:FD)^2+($I204-FE:FE)^2)*FA$8+MIN((($H$2-$H204)+FF:FF)^2+(($I$2-$I204)+FG:FG)^2)*FA$10+1000*FA$18,"")</f>
        <v/>
      </c>
      <c r="FI204" t="str" cm="1">
        <f t="array" ref="FI204">IF($F204="撃玉",MIN(($G204-FJ:FJ)^2+($H204-FK:FK)^2+($I204-FL:FL)^2)*FH$8+MIN((($H$2-$H204)+FM:FM)^2+(($I$2-$I204)+FN:FN)^2)*FH$10+1000*FH$18,"")</f>
        <v/>
      </c>
      <c r="FP204" t="str" cm="1">
        <f t="array" ref="FP204">IF($F204="槍玉",MIN(($G204-FQ:FQ)^2+($H204-FR:FR)^2+($I204-FS:FS)^2)*FO$8+MIN((($H$2-$H204)+FT:FT)^2+(($I$2-$I204)+FU:FU)^2)*FO$10+1000*FO$18,"")</f>
        <v/>
      </c>
      <c r="FW204" t="str" cm="1">
        <f t="array" ref="FW204">IF($F204="査玉",MIN(($G204-FX:FX)^2+($H204-FY:FY)^2+($I204-FZ:FZ)^2)*FV$8+MIN((($H$2-$H204)+GA:GA)^2+(($I$2-$I204)+GB:GB)^2)*FV$10+1000*FV$18,"")</f>
        <v/>
      </c>
      <c r="GD204" t="str" cm="1">
        <f t="array" ref="GD204">IF($F204="タゲ壁",MIN(($G204-GE:GE)^2+($H204-GF:GF)^2+($I204-GG:GG)^2)*GC$8+MIN((($H$2-$H204)+GH:GH)^2+(($I$2-$I204)+GI:GI)^2)*GC$10+1000*GC$18,"")</f>
        <v/>
      </c>
      <c r="GK204" t="str" cm="1">
        <f t="array" ref="GK204">IF($F204="迎玉",MIN(($G204-GL:GL)^2+($H204-GM:GM)^2+($I204-GN:GN)^2)*GJ$8+MIN((($H$2-$H204)+GO:GO)^2+(($I$2-$I204)+GP:GP)^2)*GJ$10+1000*GJ$18,"")</f>
        <v/>
      </c>
      <c r="GR204" t="str" cm="1">
        <f t="array" ref="GR204">IF($F204="紙壁",MIN(($G204-GS:GS)^2+($H204-GT:GT)^2+($I204-GU:GU)^2)*GQ$8+MIN((($H$2-$H204)+GV:GV)^2+(($I$2-$I204)+GW:GW)^2)*GQ$10+1000*GQ$18,"")</f>
        <v/>
      </c>
      <c r="GY204" t="str" cm="1">
        <f t="array" ref="GY204">IF($F204="聖玉",MIN(($G204-GZ:GZ)^2+($H204-HA:HA)^2+($I204-HB:HB)^2)*GX$8+MIN((($H$2-$H204)+HC:HC)^2+(($I$2-$I204)+HD:HD)^2)*GX$10+1000*GX$18,"")</f>
        <v/>
      </c>
      <c r="HF204" t="str" cm="1">
        <f t="array" ref="HF204">IF($F204="ターボ",MIN(($G204-HG:HG)^2+($H204-HH:HH)^2+($I204-HI:HI)^2)*HE$8+MIN((($H$2-$H204)+HJ:HJ)^2+(($I$2-$I204)+HK:HK)^2)*HE$10+10000,"")</f>
        <v/>
      </c>
      <c r="HM204" t="str" cm="1">
        <f t="array" ref="HM204">IF($F204="采玉",MIN(($G204-HN:HN)^2+($H204-HO:HO)^2+($I204-HP:HP)^2)*HL$8+MIN((($H$2-$H204)+HQ:HQ)^2+(($I$2-$I204)+HR:HR)^2)*HL$10+1000*HL$18,"")</f>
        <v/>
      </c>
      <c r="HT204" t="str" cm="1">
        <f t="array" ref="HT204">IF($F204="繕玉",MIN(($G204-HU:HU)^2+($H204-HV:HV)^2+($I204-HW:HW)^2)*HS$8+MIN((($H$2-$H204)+HX:HX)^2+(($I$2-$I204)+HY:HY)^2)*HS$10+1000*HS$18,"")</f>
        <v/>
      </c>
      <c r="IA204" t="str" cm="1">
        <f t="array" ref="IA204">IF($F204="贄玉",MIN(($G204-IB:IB)^2+($H204-IC:IC)^2+($I204-ID:ID)^2)*HZ$8+MIN((($H$2-$H204)+IE:IE)^2+(($I$2-$I204)+IF:IF)^2)*HZ$10+1000*HZ$18,"")</f>
        <v/>
      </c>
      <c r="IH204" t="str" cm="1">
        <f t="array" ref="IH204">IF($F204="弾玉",MIN(($G204-II:II)^2+($H204-IJ:IJ)^2+($I204-IK:IK)^2)*IG$8+MIN((($H$2-$H204)+IL:IL)^2+(($I$2-$I204)+IM:IM)^2)*IG$10+1000*IG$18,"")</f>
        <v/>
      </c>
      <c r="IO204" t="str" cm="1">
        <f t="array" ref="IO204">IF($F204="石壁",MIN(($G204-IP:IP)^2+($H204-IQ:IQ)^2+($I204-IR:IR)^2)*IN$8+MIN((($H$2-$H204)+IS:IS)^2+(($I$2-$I204)+IT:IT)^2)*IN$10+1000*IN$18,"")</f>
        <v/>
      </c>
    </row>
    <row r="205" spans="6:249" x14ac:dyDescent="0.55000000000000004">
      <c r="F205" s="1" t="b" cm="1">
        <f t="array" ref="F205">INDEX(N:N,ROW()*6-11)</f>
        <v>0</v>
      </c>
      <c r="G205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05" s="1">
        <f>ROUND((RIGHT((SUM(INDEX($N:$N,ROW()*6-10):INDEX($N:$N,ROW()*6-6))-16020),6)-RIGHT((SUM(INDEX($N:$N,ROW()*6-10):INDEX($N:$N,ROW()*6-6))-16020),3))/1000,3)</f>
        <v>-16.04</v>
      </c>
      <c r="I205" s="1">
        <f>ROUND((RIGHT((SUM(INDEX($N:$N,ROW()*6-10):INDEX($N:$N,ROW()*6-6))-16020),3)),3)</f>
        <v>20</v>
      </c>
      <c r="K205">
        <v>205</v>
      </c>
      <c r="L205">
        <f t="shared" si="7"/>
        <v>5</v>
      </c>
      <c r="M205" t="str">
        <f t="shared" si="6"/>
        <v/>
      </c>
      <c r="N205" t="b">
        <f>IF(EXACT(M205,$A$1)=TRUE,"コア",IF(EXACT(M205,$A$2)=TRUE,"弓玉",IF(EXACT(M205,$A$3)=TRUE,"銃玉",IF(EXACT(M205,$A$4)=TRUE,"剣玉",IF(EXACT(M205,$A$5)=TRUE,"盾玉",IF(EXACT(M205,$A$6)=TRUE,"爆玉",IF(EXACT(M205,$A$7)=TRUE,"魔玉",IF(EXACT(M205,$A$8)=TRUE,"弩玉",IF(EXACT(M205,$A$9)=TRUE,"槍玉",IF(EXACT(M205,$A$10)=TRUE,"砲玉",IF(EXACT(M205,$A$11)=TRUE,"薙玉",IF(EXACT(M205,$A$12)=TRUE,"跳玉",IF(EXACT(M205,$A$13)=TRUE,"裂玉",IF(EXACT(M205,$A$14)=TRUE,"散玉",IF(EXACT(M205,$A$15)=TRUE,"狙玉",IF(EXACT(M205,$A$16)=TRUE,"浮玉",IF(EXACT(M205,$A$17)=TRUE,"導玉",IF(EXACT(M205,$A$18)=TRUE,"繕玉",IF(EXACT(M205,$A$19)=TRUE,"癒玉",IF(EXACT(M205,$A$20)=TRUE,"壁玉",IF(EXACT(M205,$A$21)=TRUE,"飛玉",IF(EXACT(M205,$A$22)=TRUE,"戦玉",IF(EXACT(M205,$A$23)=TRUE,"機玉",IF(EXACT(M205,$A$24)=TRUE,"変玉",IF(EXACT(M205,$A$25)=TRUE,"界玉",IF(EXACT(M205,$A$26)=TRUE,"木壁",IF(EXACT(M205,$A$27)=TRUE,"石壁",IF(EXACT(M205,$A$28)=TRUE,"紙壁",IF(EXACT(M205,$A$29)=TRUE,"鉄壁",IF(EXACT(M205,$A$30)=TRUE,"ジェット",IF(EXACT(M205,$A$31)=TRUE,"ターボ",IF(EXACT(M205,$A$32)=TRUE,"骨玉",IF(EXACT(M205,$A$33)=TRUE,"撃玉",IF(EXACT(M205,$A$34)=TRUE,"弾玉",IF(EXACT(M205,$A$35)=TRUE,"聖玉",IF(EXACT(M205,$A$36)=TRUE,"忍玉",IF(EXACT(M205,$A$37)=TRUE,"障玉",IF(EXACT(M205,$A$38)=TRUE,"花玉",IF(EXACT(M205,$A$39)=TRUE,"反玉",IF(EXACT(M205,$A$40)=TRUE,"押玉",IF(EXACT(M205,$A$41)=TRUE,"迎玉",IF(EXACT(M205,$A$42)=TRUE,"贄玉",IF(EXACT(M205,$A$43)=TRUE,"的玉",IF(EXACT(M205,$A$44)=TRUE,"墜玉",IF(EXACT(M205,$A$45)=TRUE,"箱玉",IF(EXACT(M205,$A$46)=TRUE,"闇玉",IF(EXACT(M205,$A$47)=TRUE,"旋玉",IF(EXACT(M205,$A$48)=TRUE,"采玉",IF(EXACT(M205,$A$49)=TRUE,"騎玉",IF(EXACT(M205,$A$50)=TRUE,"核玉",IF(EXACT(M205,$A$51)=TRUE,"射玉",IF(EXACT(M205,$A$52)=TRUE,"星玉",IF(EXACT(M205,$A$53)=TRUE,"梱玉",IF(EXACT(M205,$A$54)=TRUE,"貫玉",IF(EXACT(M205,$A$55)=TRUE,"査玉",IF(EXACT(M205,$A$56)=TRUE,"近壁",IF(EXACT(M205,$A$57)=TRUE,"遠壁",IF(EXACT(M205,$A$58)=TRUE,"広壁",IF(EXACT(M205,$A$59)=TRUE,"狭壁",IF(EXACT(M205,$A$60)=TRUE,"タゲ壁",IF(EXACT(M205,$A$61)=TRUE,"エレ壁")))))))))))))))))))))))))))))))))))))))))))))))))))))))))))))</f>
        <v>0</v>
      </c>
      <c r="Y205" t="str" cm="1">
        <f t="array" ref="Y205">IF($F205="砲玉",MIN(($G205-Z:Z)^2+($H205-AA:AA)^2+($I205-AB:AB)^2)*X$8+MIN((($H$2-$H205)+AC:AC)^2+(($I$2-$I205)+AD:AD)^2)*X$10+1000*X$18,"")</f>
        <v/>
      </c>
      <c r="AF205" t="str" cm="1">
        <f t="array" ref="AF205">IF($F205="薙玉",MIN(($G205-AG:AG)^2+($H205-AH:AH)^2+($I205-AI:AI)^2)*AE$8+MIN((($H$2-$H205)+AJ:AJ)^2+(($I$2-$I205)+AK:AK)^2)*AE$10+1000*AE$18,"")</f>
        <v/>
      </c>
      <c r="AM205" t="str" cm="1">
        <f t="array" ref="AM205">IF($F205="壁玉",MIN(($G205-AN:AN)^2+($H205-AO:AO)^2+($I205-AP:AP)^2)*AL$8+MIN((($H$2-$H205)+AQ:AQ)^2+(($I$2-$I205)+AR:AR)^2)*AL$10+1000*AL$18,"")</f>
        <v/>
      </c>
      <c r="AT205" t="str" cm="1">
        <f t="array" ref="AT205">IF($F205="弩玉",MIN(($G205-AU:AU)^2+($H205-AV:AV)^2+($I205-AW:AW)^2)*AS$8+MIN((($H$2-$H205)+AX:AX)^2+(($I$2-$I205)+AY:AY)^2)*AS$10+1000*AS$18,"")</f>
        <v/>
      </c>
      <c r="BA205" t="str" cm="1">
        <f t="array" ref="BA205">IF($F205="ジェット",MIN(($G205-BB:BB)^2+($H205-BC:BC)^2+($I205-BD:BD)^2)*AZ$8+MIN((($H$2-$H205)+BE:BE)^2+(($I$2-$I205)+BF:BF)^2)*AZ$10+1000*AZ$18,"")</f>
        <v/>
      </c>
      <c r="BH205" t="str" cm="1">
        <f t="array" ref="BH205">IF($F205="導玉",MIN(($G205-BI:BI)^2+($H205-BJ:BJ)^2+($I205-BK:BK)^2)*BG$8+MIN((($H$2-$H205)+BL:BL)^2+(($I$2-$I205)+BM:BM)^2)*BG$10+1000*BG$18,"")</f>
        <v/>
      </c>
      <c r="BO205" t="str" cm="1">
        <f t="array" ref="BO205">IF($F205="木壁",MIN(($G205-BP:BP)^2+($H205-BQ:BQ)^2+($I205-BR:BR)^2)*BN$8+MIN((($H$2-$H205)+BS:BS)^2+(($I$2-$I205)+BT:BT)^2)*BN$10+1000*BN$18,"")</f>
        <v/>
      </c>
      <c r="BV205" t="str" cm="1">
        <f t="array" ref="BV205">IF($F205="遠壁",MIN(($G205-BW:BW)^2+($H205-BX:BX)^2+($I205-BY:BY)^2)*BU$8+MIN((($H$2-$H205)+BZ:BZ)^2+(($I$2-$I205)+CA:CA)^2)*BU$10+1000*BU$18,"")</f>
        <v/>
      </c>
      <c r="CC205" t="str" cm="1">
        <f t="array" ref="CC205">IF($F205="魔玉",MIN(($G205-CD:CD)^2+($H205-CE:CE)^2+($I205-CF:CF)^2)*CB$8+MIN((($H$2-$H205)+CG:CG)^2+(($I$2-$I205)+CH:CH)^2)*CB$10+1000*CB$18,"")</f>
        <v/>
      </c>
      <c r="CJ205" t="str" cm="1">
        <f t="array" ref="CJ205">IF($F205="核玉",MIN(($G205-CK:CK)^2+($H205-CL:CL)^2+($I205-CM:CM)^2)*CI$8+MIN((($H$2-$H205)+CN:CN)^2+(($I$2-$I205)+CO:CO)^2)*CI$10+1000*CI$18,"")</f>
        <v/>
      </c>
      <c r="CQ205" t="str" cm="1">
        <f t="array" ref="CQ205">IF($F205="癒玉",MIN(($G205-CR:CR)^2+($H205-CS:CS)^2+($I205-CT:CT)^2)*CP$8+MIN((($H$2-$H205)+CU:CU)^2+(($I$2-$I205)+CV:CV)^2)*CP$10+1000*CP$18,"")</f>
        <v/>
      </c>
      <c r="CX205" t="str" cm="1">
        <f t="array" ref="CX205">IF($F205="盾玉",MIN(($G205-CY:CY)^2+($H205-CZ:CZ)^2+($I205-DA:DA)^2)*CW$8+MIN((($H$2-$H205)+DB:DB)^2+(($I$2-$I205)+DC:DC)^2)*CW$10+1000*CW$18,"")</f>
        <v/>
      </c>
      <c r="DE205" t="str" cm="1">
        <f t="array" ref="DE205">IF($F205="射玉",MIN(($G205-DF:DF)^2+($H205-DG:DG)^2+($I205-DH:DH)^2)*DD$8+MIN((($H$2-$H205)+DI:DI)^2+(($I$2-$I205)+DJ:DJ)^2)*DD$10+1000*DD$18,"")</f>
        <v/>
      </c>
      <c r="DL205" t="str" cm="1">
        <f t="array" ref="DL205">IF($F205="近壁",MIN(($G205-DM:DM)^2+($H205-DN:DN)^2+($I205-DO:DO)^2)*DK$8+MIN((($H$2-$H205)+DP:DP)^2+(($I$2-$I205)+DQ:DQ)^2)*DK$10+1000*DK$18,"")</f>
        <v/>
      </c>
      <c r="DS205" t="str" cm="1">
        <f t="array" ref="DS205">IF($F205="忍玉",MIN(($G205-DT:DT)^2+($H205-DU:DU)^2+($I205-DV:DV)^2)*DR$8+MIN((($H$2-$H205)+DW:DW)^2+(($I$2-$I205)+DX:DX)^2)*DR$10+1000*DR$18,"")</f>
        <v/>
      </c>
      <c r="DZ205" t="str" cm="1">
        <f t="array" ref="DZ205">IF($F205="界玉",MIN(($G205-EA:EA)^2+($H205-EB:EB)^2+($I205-EC:EC)^2)*DY$8+MIN((($H$2-$H205)+ED:ED)^2+(($I$2-$I205)+EE:EE)^2)*DY$10+1000*DY$18,"")</f>
        <v/>
      </c>
      <c r="EG205" t="str" cm="1">
        <f t="array" ref="EG205">IF($F205="戦玉",MIN(($G205-EH:EH)^2+($H205-EI:EI)^2+($I205-EJ:EJ)^2)*EF$8+MIN((($H$2-$H205)+EK:EK)^2+(($I$2-$I205)+EL:EL)^2)*EF$10+1000*EF$18,"")</f>
        <v/>
      </c>
      <c r="EN205" t="str" cm="1">
        <f t="array" ref="EN205">IF($F205="弓玉",MIN(($G205-EO:EO)^2+($H205-EP:EP)^2+($I205-EQ:EQ)^2)*EM$8+MIN((($H$2-$H205)+ER:ER)^2+(($I$2-$I205)+ES:ES)^2)*EM$10+1000*EM$18,"")</f>
        <v/>
      </c>
      <c r="EU205" t="str" cm="1">
        <f t="array" ref="EU205">IF($F205="散玉",MIN(($G205-EV:EV)^2+($H205-EW:EW)^2+($I205-EX:EX)^2)*ET$8+MIN((($H$2-$H205)+EY:EY)^2+(($I$2-$I205)+EZ:EZ)^2)*ET$10+1000*ET$18,"")</f>
        <v/>
      </c>
      <c r="FB205" t="str" cm="1">
        <f t="array" ref="FB205">IF($F205="的玉",MIN(($G205-FC:FC)^2+($H205-FD:FD)^2+($I205-FE:FE)^2)*FA$8+MIN((($H$2-$H205)+FF:FF)^2+(($I$2-$I205)+FG:FG)^2)*FA$10+1000*FA$18,"")</f>
        <v/>
      </c>
      <c r="FI205" t="str" cm="1">
        <f t="array" ref="FI205">IF($F205="撃玉",MIN(($G205-FJ:FJ)^2+($H205-FK:FK)^2+($I205-FL:FL)^2)*FH$8+MIN((($H$2-$H205)+FM:FM)^2+(($I$2-$I205)+FN:FN)^2)*FH$10+1000*FH$18,"")</f>
        <v/>
      </c>
      <c r="FP205" t="str" cm="1">
        <f t="array" ref="FP205">IF($F205="槍玉",MIN(($G205-FQ:FQ)^2+($H205-FR:FR)^2+($I205-FS:FS)^2)*FO$8+MIN((($H$2-$H205)+FT:FT)^2+(($I$2-$I205)+FU:FU)^2)*FO$10+1000*FO$18,"")</f>
        <v/>
      </c>
      <c r="FW205" t="str" cm="1">
        <f t="array" ref="FW205">IF($F205="査玉",MIN(($G205-FX:FX)^2+($H205-FY:FY)^2+($I205-FZ:FZ)^2)*FV$8+MIN((($H$2-$H205)+GA:GA)^2+(($I$2-$I205)+GB:GB)^2)*FV$10+1000*FV$18,"")</f>
        <v/>
      </c>
      <c r="GD205" t="str" cm="1">
        <f t="array" ref="GD205">IF($F205="タゲ壁",MIN(($G205-GE:GE)^2+($H205-GF:GF)^2+($I205-GG:GG)^2)*GC$8+MIN((($H$2-$H205)+GH:GH)^2+(($I$2-$I205)+GI:GI)^2)*GC$10+1000*GC$18,"")</f>
        <v/>
      </c>
      <c r="GK205" t="str" cm="1">
        <f t="array" ref="GK205">IF($F205="迎玉",MIN(($G205-GL:GL)^2+($H205-GM:GM)^2+($I205-GN:GN)^2)*GJ$8+MIN((($H$2-$H205)+GO:GO)^2+(($I$2-$I205)+GP:GP)^2)*GJ$10+1000*GJ$18,"")</f>
        <v/>
      </c>
      <c r="GR205" t="str" cm="1">
        <f t="array" ref="GR205">IF($F205="紙壁",MIN(($G205-GS:GS)^2+($H205-GT:GT)^2+($I205-GU:GU)^2)*GQ$8+MIN((($H$2-$H205)+GV:GV)^2+(($I$2-$I205)+GW:GW)^2)*GQ$10+1000*GQ$18,"")</f>
        <v/>
      </c>
      <c r="GY205" t="str" cm="1">
        <f t="array" ref="GY205">IF($F205="聖玉",MIN(($G205-GZ:GZ)^2+($H205-HA:HA)^2+($I205-HB:HB)^2)*GX$8+MIN((($H$2-$H205)+HC:HC)^2+(($I$2-$I205)+HD:HD)^2)*GX$10+1000*GX$18,"")</f>
        <v/>
      </c>
      <c r="HF205" t="str" cm="1">
        <f t="array" ref="HF205">IF($F205="ターボ",MIN(($G205-HG:HG)^2+($H205-HH:HH)^2+($I205-HI:HI)^2)*HE$8+MIN((($H$2-$H205)+HJ:HJ)^2+(($I$2-$I205)+HK:HK)^2)*HE$10+10000,"")</f>
        <v/>
      </c>
      <c r="HM205" t="str" cm="1">
        <f t="array" ref="HM205">IF($F205="采玉",MIN(($G205-HN:HN)^2+($H205-HO:HO)^2+($I205-HP:HP)^2)*HL$8+MIN((($H$2-$H205)+HQ:HQ)^2+(($I$2-$I205)+HR:HR)^2)*HL$10+1000*HL$18,"")</f>
        <v/>
      </c>
      <c r="HT205" t="str" cm="1">
        <f t="array" ref="HT205">IF($F205="繕玉",MIN(($G205-HU:HU)^2+($H205-HV:HV)^2+($I205-HW:HW)^2)*HS$8+MIN((($H$2-$H205)+HX:HX)^2+(($I$2-$I205)+HY:HY)^2)*HS$10+1000*HS$18,"")</f>
        <v/>
      </c>
      <c r="IA205" t="str" cm="1">
        <f t="array" ref="IA205">IF($F205="贄玉",MIN(($G205-IB:IB)^2+($H205-IC:IC)^2+($I205-ID:ID)^2)*HZ$8+MIN((($H$2-$H205)+IE:IE)^2+(($I$2-$I205)+IF:IF)^2)*HZ$10+1000*HZ$18,"")</f>
        <v/>
      </c>
      <c r="IH205" t="str" cm="1">
        <f t="array" ref="IH205">IF($F205="弾玉",MIN(($G205-II:II)^2+($H205-IJ:IJ)^2+($I205-IK:IK)^2)*IG$8+MIN((($H$2-$H205)+IL:IL)^2+(($I$2-$I205)+IM:IM)^2)*IG$10+1000*IG$18,"")</f>
        <v/>
      </c>
      <c r="IO205" t="str" cm="1">
        <f t="array" ref="IO205">IF($F205="石壁",MIN(($G205-IP:IP)^2+($H205-IQ:IQ)^2+($I205-IR:IR)^2)*IN$8+MIN((($H$2-$H205)+IS:IS)^2+(($I$2-$I205)+IT:IT)^2)*IN$10+1000*IN$18,"")</f>
        <v/>
      </c>
    </row>
    <row r="206" spans="6:249" x14ac:dyDescent="0.55000000000000004">
      <c r="F206" s="1" t="b" cm="1">
        <f t="array" ref="F206">INDEX(N:N,ROW()*6-11)</f>
        <v>0</v>
      </c>
      <c r="G206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06" s="1">
        <f>ROUND((RIGHT((SUM(INDEX($N:$N,ROW()*6-10):INDEX($N:$N,ROW()*6-6))-16020),6)-RIGHT((SUM(INDEX($N:$N,ROW()*6-10):INDEX($N:$N,ROW()*6-6))-16020),3))/1000,3)</f>
        <v>-16.04</v>
      </c>
      <c r="I206" s="1">
        <f>ROUND((RIGHT((SUM(INDEX($N:$N,ROW()*6-10):INDEX($N:$N,ROW()*6-6))-16020),3)),3)</f>
        <v>20</v>
      </c>
      <c r="K206">
        <v>206</v>
      </c>
      <c r="L206">
        <f t="shared" si="7"/>
        <v>4</v>
      </c>
      <c r="M206" t="str">
        <f t="shared" si="6"/>
        <v/>
      </c>
      <c r="N206">
        <f>IF(EXACT(M206,$A$1)=TRUE,0,IF(EXACT(M206,$A$2)=TRUE,1,IF(EXACT(M206,$A$3)=TRUE,2,IF(EXACT(M206,$A$4)=TRUE,3,IF(EXACT(M206,$A$5)=TRUE,4,IF(EXACT(M206,$A$6)=TRUE,5,IF(EXACT(M206,$A$7)=TRUE,6,IF(EXACT(M206,$A$8)=TRUE,7,IF(EXACT(M206,$A$9)=TRUE,8,IF(EXACT(M206,$A$10)=TRUE,9,IF(EXACT(M206,$A$11)=TRUE,10,IF(EXACT(M206,$A$12)=TRUE,11,IF(EXACT(M206,$A$13)=TRUE,12,IF(EXACT(M206,$A$14)=TRUE,13,IF(EXACT(M206,$A$15)=TRUE,14,IF(EXACT(M206,$A$16)=TRUE,15,IF(EXACT(M206,$A$17)=TRUE,16,IF(EXACT(M206,$A$18)=TRUE,17,IF(EXACT(M206,$A$19)=TRUE,18,IF(EXACT(M206,$A$20)=TRUE,19,IF(EXACT(M206,$A$21)=TRUE,20,IF(EXACT(M206,$A$22)=TRUE,21,IF(EXACT(M206,$A$23)=TRUE,22,IF(EXACT(M206,$A$24)=TRUE,23,IF(EXACT(M206,$A$25)=TRUE,24,IF(EXACT(M206,$A$26)=TRUE,25,IF(EXACT(M206,$A$27)=TRUE,26,IF(EXACT(M206,$A$28)=TRUE,27,IF(EXACT(M206,$A$29)=TRUE,28,IF(EXACT(M206,$A$30)=TRUE,29,IF(EXACT(M206,$A$31)=TRUE,30,IF(EXACT(M206,$A$32)=TRUE,31,IF(EXACT(M206,$A$33)=TRUE,32,IF(EXACT(M206,$A$34)=TRUE,33,IF(EXACT(M206,$A$35)=TRUE,34,IF(EXACT(M206,$A$36)=TRUE,35,IF(EXACT(M206,$A$37)=TRUE,36,IF(EXACT(M206,$A$38)=TRUE,37,IF(EXACT(M206,$A$39)=TRUE,38,IF(EXACT(M206,$A$40)=TRUE,39,IF(EXACT(M206,$A$41)=TRUE,40,IF(EXACT(M206,$A$42)=TRUE,41,IF(EXACT(M206,$A$43)=TRUE,42,IF(EXACT(M206,$A$44)=TRUE,43,IF(EXACT(M206,$A$45)=TRUE,44,IF(EXACT(M206,$A$46)=TRUE,45,IF(EXACT(M206,$A$47)=TRUE,46,IF(EXACT(M206,$A$48)=TRUE,47,IF(EXACT(M206,$A$49)=TRUE,48,IF(EXACT(M206,$A$50)=TRUE,49,IF(EXACT(M206,$A$51)=TRUE,50,IF(EXACT(M206,$A$52)=TRUE,51,IF(EXACT(M206,$A$53)=TRUE,52,IF(EXACT(M206,$A$54)=TRUE,53,IF(EXACT(M206,$A$55)=TRUE,54,IF(EXACT(M206,$A$56)=TRUE,55,IF(EXACT(M206,$A$57)=TRUE,56,IF(EXACT(M206,$A$58)=TRUE,57,IF(EXACT(M206,$A$59)=TRUE,58,IF(EXACT(M206,$A$60)=TRUE,59,IF(EXACT(M206,$A$61)=TRUE,60,IF(EXACT(M206,$A$62)=TRUE,61))))))))))))))))))))))))))))))))))))))))))))))))))))))))))))))*61^$L206</f>
        <v>0</v>
      </c>
      <c r="Y206" t="str" cm="1">
        <f t="array" ref="Y206">IF($F206="砲玉",MIN(($G206-Z:Z)^2+($H206-AA:AA)^2+($I206-AB:AB)^2)*X$8+MIN((($H$2-$H206)+AC:AC)^2+(($I$2-$I206)+AD:AD)^2)*X$10+1000*X$18,"")</f>
        <v/>
      </c>
      <c r="AF206" t="str" cm="1">
        <f t="array" ref="AF206">IF($F206="薙玉",MIN(($G206-AG:AG)^2+($H206-AH:AH)^2+($I206-AI:AI)^2)*AE$8+MIN((($H$2-$H206)+AJ:AJ)^2+(($I$2-$I206)+AK:AK)^2)*AE$10+1000*AE$18,"")</f>
        <v/>
      </c>
      <c r="AM206" t="str" cm="1">
        <f t="array" ref="AM206">IF($F206="壁玉",MIN(($G206-AN:AN)^2+($H206-AO:AO)^2+($I206-AP:AP)^2)*AL$8+MIN((($H$2-$H206)+AQ:AQ)^2+(($I$2-$I206)+AR:AR)^2)*AL$10+1000*AL$18,"")</f>
        <v/>
      </c>
      <c r="AT206" t="str" cm="1">
        <f t="array" ref="AT206">IF($F206="弩玉",MIN(($G206-AU:AU)^2+($H206-AV:AV)^2+($I206-AW:AW)^2)*AS$8+MIN((($H$2-$H206)+AX:AX)^2+(($I$2-$I206)+AY:AY)^2)*AS$10+1000*AS$18,"")</f>
        <v/>
      </c>
      <c r="BA206" t="str" cm="1">
        <f t="array" ref="BA206">IF($F206="ジェット",MIN(($G206-BB:BB)^2+($H206-BC:BC)^2+($I206-BD:BD)^2)*AZ$8+MIN((($H$2-$H206)+BE:BE)^2+(($I$2-$I206)+BF:BF)^2)*AZ$10+1000*AZ$18,"")</f>
        <v/>
      </c>
      <c r="BH206" t="str" cm="1">
        <f t="array" ref="BH206">IF($F206="導玉",MIN(($G206-BI:BI)^2+($H206-BJ:BJ)^2+($I206-BK:BK)^2)*BG$8+MIN((($H$2-$H206)+BL:BL)^2+(($I$2-$I206)+BM:BM)^2)*BG$10+1000*BG$18,"")</f>
        <v/>
      </c>
      <c r="BO206" t="str" cm="1">
        <f t="array" ref="BO206">IF($F206="木壁",MIN(($G206-BP:BP)^2+($H206-BQ:BQ)^2+($I206-BR:BR)^2)*BN$8+MIN((($H$2-$H206)+BS:BS)^2+(($I$2-$I206)+BT:BT)^2)*BN$10+1000*BN$18,"")</f>
        <v/>
      </c>
      <c r="BV206" t="str" cm="1">
        <f t="array" ref="BV206">IF($F206="遠壁",MIN(($G206-BW:BW)^2+($H206-BX:BX)^2+($I206-BY:BY)^2)*BU$8+MIN((($H$2-$H206)+BZ:BZ)^2+(($I$2-$I206)+CA:CA)^2)*BU$10+1000*BU$18,"")</f>
        <v/>
      </c>
      <c r="CC206" t="str" cm="1">
        <f t="array" ref="CC206">IF($F206="魔玉",MIN(($G206-CD:CD)^2+($H206-CE:CE)^2+($I206-CF:CF)^2)*CB$8+MIN((($H$2-$H206)+CG:CG)^2+(($I$2-$I206)+CH:CH)^2)*CB$10+1000*CB$18,"")</f>
        <v/>
      </c>
      <c r="CJ206" t="str" cm="1">
        <f t="array" ref="CJ206">IF($F206="核玉",MIN(($G206-CK:CK)^2+($H206-CL:CL)^2+($I206-CM:CM)^2)*CI$8+MIN((($H$2-$H206)+CN:CN)^2+(($I$2-$I206)+CO:CO)^2)*CI$10+1000*CI$18,"")</f>
        <v/>
      </c>
      <c r="CQ206" t="str" cm="1">
        <f t="array" ref="CQ206">IF($F206="癒玉",MIN(($G206-CR:CR)^2+($H206-CS:CS)^2+($I206-CT:CT)^2)*CP$8+MIN((($H$2-$H206)+CU:CU)^2+(($I$2-$I206)+CV:CV)^2)*CP$10+1000*CP$18,"")</f>
        <v/>
      </c>
      <c r="CX206" t="str" cm="1">
        <f t="array" ref="CX206">IF($F206="盾玉",MIN(($G206-CY:CY)^2+($H206-CZ:CZ)^2+($I206-DA:DA)^2)*CW$8+MIN((($H$2-$H206)+DB:DB)^2+(($I$2-$I206)+DC:DC)^2)*CW$10+1000*CW$18,"")</f>
        <v/>
      </c>
      <c r="DE206" t="str" cm="1">
        <f t="array" ref="DE206">IF($F206="射玉",MIN(($G206-DF:DF)^2+($H206-DG:DG)^2+($I206-DH:DH)^2)*DD$8+MIN((($H$2-$H206)+DI:DI)^2+(($I$2-$I206)+DJ:DJ)^2)*DD$10+1000*DD$18,"")</f>
        <v/>
      </c>
      <c r="DL206" t="str" cm="1">
        <f t="array" ref="DL206">IF($F206="近壁",MIN(($G206-DM:DM)^2+($H206-DN:DN)^2+($I206-DO:DO)^2)*DK$8+MIN((($H$2-$H206)+DP:DP)^2+(($I$2-$I206)+DQ:DQ)^2)*DK$10+1000*DK$18,"")</f>
        <v/>
      </c>
      <c r="DS206" t="str" cm="1">
        <f t="array" ref="DS206">IF($F206="忍玉",MIN(($G206-DT:DT)^2+($H206-DU:DU)^2+($I206-DV:DV)^2)*DR$8+MIN((($H$2-$H206)+DW:DW)^2+(($I$2-$I206)+DX:DX)^2)*DR$10+1000*DR$18,"")</f>
        <v/>
      </c>
      <c r="DZ206" t="str" cm="1">
        <f t="array" ref="DZ206">IF($F206="界玉",MIN(($G206-EA:EA)^2+($H206-EB:EB)^2+($I206-EC:EC)^2)*DY$8+MIN((($H$2-$H206)+ED:ED)^2+(($I$2-$I206)+EE:EE)^2)*DY$10+1000*DY$18,"")</f>
        <v/>
      </c>
      <c r="EG206" t="str" cm="1">
        <f t="array" ref="EG206">IF($F206="戦玉",MIN(($G206-EH:EH)^2+($H206-EI:EI)^2+($I206-EJ:EJ)^2)*EF$8+MIN((($H$2-$H206)+EK:EK)^2+(($I$2-$I206)+EL:EL)^2)*EF$10+1000*EF$18,"")</f>
        <v/>
      </c>
      <c r="EN206" t="str" cm="1">
        <f t="array" ref="EN206">IF($F206="弓玉",MIN(($G206-EO:EO)^2+($H206-EP:EP)^2+($I206-EQ:EQ)^2)*EM$8+MIN((($H$2-$H206)+ER:ER)^2+(($I$2-$I206)+ES:ES)^2)*EM$10+1000*EM$18,"")</f>
        <v/>
      </c>
      <c r="EU206" t="str" cm="1">
        <f t="array" ref="EU206">IF($F206="散玉",MIN(($G206-EV:EV)^2+($H206-EW:EW)^2+($I206-EX:EX)^2)*ET$8+MIN((($H$2-$H206)+EY:EY)^2+(($I$2-$I206)+EZ:EZ)^2)*ET$10+1000*ET$18,"")</f>
        <v/>
      </c>
      <c r="FB206" t="str" cm="1">
        <f t="array" ref="FB206">IF($F206="的玉",MIN(($G206-FC:FC)^2+($H206-FD:FD)^2+($I206-FE:FE)^2)*FA$8+MIN((($H$2-$H206)+FF:FF)^2+(($I$2-$I206)+FG:FG)^2)*FA$10+1000*FA$18,"")</f>
        <v/>
      </c>
      <c r="FI206" t="str" cm="1">
        <f t="array" ref="FI206">IF($F206="撃玉",MIN(($G206-FJ:FJ)^2+($H206-FK:FK)^2+($I206-FL:FL)^2)*FH$8+MIN((($H$2-$H206)+FM:FM)^2+(($I$2-$I206)+FN:FN)^2)*FH$10+1000*FH$18,"")</f>
        <v/>
      </c>
      <c r="FP206" t="str" cm="1">
        <f t="array" ref="FP206">IF($F206="槍玉",MIN(($G206-FQ:FQ)^2+($H206-FR:FR)^2+($I206-FS:FS)^2)*FO$8+MIN((($H$2-$H206)+FT:FT)^2+(($I$2-$I206)+FU:FU)^2)*FO$10+1000*FO$18,"")</f>
        <v/>
      </c>
      <c r="FW206" t="str" cm="1">
        <f t="array" ref="FW206">IF($F206="査玉",MIN(($G206-FX:FX)^2+($H206-FY:FY)^2+($I206-FZ:FZ)^2)*FV$8+MIN((($H$2-$H206)+GA:GA)^2+(($I$2-$I206)+GB:GB)^2)*FV$10+1000*FV$18,"")</f>
        <v/>
      </c>
      <c r="GD206" t="str" cm="1">
        <f t="array" ref="GD206">IF($F206="タゲ壁",MIN(($G206-GE:GE)^2+($H206-GF:GF)^2+($I206-GG:GG)^2)*GC$8+MIN((($H$2-$H206)+GH:GH)^2+(($I$2-$I206)+GI:GI)^2)*GC$10+1000*GC$18,"")</f>
        <v/>
      </c>
      <c r="GK206" t="str" cm="1">
        <f t="array" ref="GK206">IF($F206="迎玉",MIN(($G206-GL:GL)^2+($H206-GM:GM)^2+($I206-GN:GN)^2)*GJ$8+MIN((($H$2-$H206)+GO:GO)^2+(($I$2-$I206)+GP:GP)^2)*GJ$10+1000*GJ$18,"")</f>
        <v/>
      </c>
      <c r="GR206" t="str" cm="1">
        <f t="array" ref="GR206">IF($F206="紙壁",MIN(($G206-GS:GS)^2+($H206-GT:GT)^2+($I206-GU:GU)^2)*GQ$8+MIN((($H$2-$H206)+GV:GV)^2+(($I$2-$I206)+GW:GW)^2)*GQ$10+1000*GQ$18,"")</f>
        <v/>
      </c>
      <c r="GY206" t="str" cm="1">
        <f t="array" ref="GY206">IF($F206="聖玉",MIN(($G206-GZ:GZ)^2+($H206-HA:HA)^2+($I206-HB:HB)^2)*GX$8+MIN((($H$2-$H206)+HC:HC)^2+(($I$2-$I206)+HD:HD)^2)*GX$10+1000*GX$18,"")</f>
        <v/>
      </c>
      <c r="HF206" t="str" cm="1">
        <f t="array" ref="HF206">IF($F206="ターボ",MIN(($G206-HG:HG)^2+($H206-HH:HH)^2+($I206-HI:HI)^2)*HE$8+MIN((($H$2-$H206)+HJ:HJ)^2+(($I$2-$I206)+HK:HK)^2)*HE$10+10000,"")</f>
        <v/>
      </c>
      <c r="HM206" t="str" cm="1">
        <f t="array" ref="HM206">IF($F206="采玉",MIN(($G206-HN:HN)^2+($H206-HO:HO)^2+($I206-HP:HP)^2)*HL$8+MIN((($H$2-$H206)+HQ:HQ)^2+(($I$2-$I206)+HR:HR)^2)*HL$10+1000*HL$18,"")</f>
        <v/>
      </c>
      <c r="HT206" t="str" cm="1">
        <f t="array" ref="HT206">IF($F206="繕玉",MIN(($G206-HU:HU)^2+($H206-HV:HV)^2+($I206-HW:HW)^2)*HS$8+MIN((($H$2-$H206)+HX:HX)^2+(($I$2-$I206)+HY:HY)^2)*HS$10+1000*HS$18,"")</f>
        <v/>
      </c>
      <c r="IA206" t="str" cm="1">
        <f t="array" ref="IA206">IF($F206="贄玉",MIN(($G206-IB:IB)^2+($H206-IC:IC)^2+($I206-ID:ID)^2)*HZ$8+MIN((($H$2-$H206)+IE:IE)^2+(($I$2-$I206)+IF:IF)^2)*HZ$10+1000*HZ$18,"")</f>
        <v/>
      </c>
      <c r="IH206" t="str" cm="1">
        <f t="array" ref="IH206">IF($F206="弾玉",MIN(($G206-II:II)^2+($H206-IJ:IJ)^2+($I206-IK:IK)^2)*IG$8+MIN((($H$2-$H206)+IL:IL)^2+(($I$2-$I206)+IM:IM)^2)*IG$10+1000*IG$18,"")</f>
        <v/>
      </c>
      <c r="IO206" t="str" cm="1">
        <f t="array" ref="IO206">IF($F206="石壁",MIN(($G206-IP:IP)^2+($H206-IQ:IQ)^2+($I206-IR:IR)^2)*IN$8+MIN((($H$2-$H206)+IS:IS)^2+(($I$2-$I206)+IT:IT)^2)*IN$10+1000*IN$18,"")</f>
        <v/>
      </c>
    </row>
    <row r="207" spans="6:249" x14ac:dyDescent="0.55000000000000004">
      <c r="F207" s="1" t="b" cm="1">
        <f t="array" ref="F207">INDEX(N:N,ROW()*6-11)</f>
        <v>0</v>
      </c>
      <c r="G207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07" s="1">
        <f>ROUND((RIGHT((SUM(INDEX($N:$N,ROW()*6-10):INDEX($N:$N,ROW()*6-6))-16020),6)-RIGHT((SUM(INDEX($N:$N,ROW()*6-10):INDEX($N:$N,ROW()*6-6))-16020),3))/1000,3)</f>
        <v>-16.04</v>
      </c>
      <c r="I207" s="1">
        <f>ROUND((RIGHT((SUM(INDEX($N:$N,ROW()*6-10):INDEX($N:$N,ROW()*6-6))-16020),3)),3)</f>
        <v>20</v>
      </c>
      <c r="K207">
        <v>207</v>
      </c>
      <c r="L207">
        <f t="shared" si="7"/>
        <v>3</v>
      </c>
      <c r="M207" t="str">
        <f t="shared" si="6"/>
        <v/>
      </c>
      <c r="N207">
        <f>IF(EXACT(M207,$A$1)=TRUE,0,IF(EXACT(M207,$A$2)=TRUE,1,IF(EXACT(M207,$A$3)=TRUE,2,IF(EXACT(M207,$A$4)=TRUE,3,IF(EXACT(M207,$A$5)=TRUE,4,IF(EXACT(M207,$A$6)=TRUE,5,IF(EXACT(M207,$A$7)=TRUE,6,IF(EXACT(M207,$A$8)=TRUE,7,IF(EXACT(M207,$A$9)=TRUE,8,IF(EXACT(M207,$A$10)=TRUE,9,IF(EXACT(M207,$A$11)=TRUE,10,IF(EXACT(M207,$A$12)=TRUE,11,IF(EXACT(M207,$A$13)=TRUE,12,IF(EXACT(M207,$A$14)=TRUE,13,IF(EXACT(M207,$A$15)=TRUE,14,IF(EXACT(M207,$A$16)=TRUE,15,IF(EXACT(M207,$A$17)=TRUE,16,IF(EXACT(M207,$A$18)=TRUE,17,IF(EXACT(M207,$A$19)=TRUE,18,IF(EXACT(M207,$A$20)=TRUE,19,IF(EXACT(M207,$A$21)=TRUE,20,IF(EXACT(M207,$A$22)=TRUE,21,IF(EXACT(M207,$A$23)=TRUE,22,IF(EXACT(M207,$A$24)=TRUE,23,IF(EXACT(M207,$A$25)=TRUE,24,IF(EXACT(M207,$A$26)=TRUE,25,IF(EXACT(M207,$A$27)=TRUE,26,IF(EXACT(M207,$A$28)=TRUE,27,IF(EXACT(M207,$A$29)=TRUE,28,IF(EXACT(M207,$A$30)=TRUE,29,IF(EXACT(M207,$A$31)=TRUE,30,IF(EXACT(M207,$A$32)=TRUE,31,IF(EXACT(M207,$A$33)=TRUE,32,IF(EXACT(M207,$A$34)=TRUE,33,IF(EXACT(M207,$A$35)=TRUE,34,IF(EXACT(M207,$A$36)=TRUE,35,IF(EXACT(M207,$A$37)=TRUE,36,IF(EXACT(M207,$A$38)=TRUE,37,IF(EXACT(M207,$A$39)=TRUE,38,IF(EXACT(M207,$A$40)=TRUE,39,IF(EXACT(M207,$A$41)=TRUE,40,IF(EXACT(M207,$A$42)=TRUE,41,IF(EXACT(M207,$A$43)=TRUE,42,IF(EXACT(M207,$A$44)=TRUE,43,IF(EXACT(M207,$A$45)=TRUE,44,IF(EXACT(M207,$A$46)=TRUE,45,IF(EXACT(M207,$A$47)=TRUE,46,IF(EXACT(M207,$A$48)=TRUE,47,IF(EXACT(M207,$A$49)=TRUE,48,IF(EXACT(M207,$A$50)=TRUE,49,IF(EXACT(M207,$A$51)=TRUE,50,IF(EXACT(M207,$A$52)=TRUE,51,IF(EXACT(M207,$A$53)=TRUE,52,IF(EXACT(M207,$A$54)=TRUE,53,IF(EXACT(M207,$A$55)=TRUE,54,IF(EXACT(M207,$A$56)=TRUE,55,IF(EXACT(M207,$A$57)=TRUE,56,IF(EXACT(M207,$A$58)=TRUE,57,IF(EXACT(M207,$A$59)=TRUE,58,IF(EXACT(M207,$A$60)=TRUE,59,IF(EXACT(M207,$A$61)=TRUE,60,IF(EXACT(M207,$A$62)=TRUE,61))))))))))))))))))))))))))))))))))))))))))))))))))))))))))))))*61^$L207</f>
        <v>0</v>
      </c>
      <c r="Y207" t="str" cm="1">
        <f t="array" ref="Y207">IF($F207="砲玉",MIN(($G207-Z:Z)^2+($H207-AA:AA)^2+($I207-AB:AB)^2)*X$8+MIN((($H$2-$H207)+AC:AC)^2+(($I$2-$I207)+AD:AD)^2)*X$10+1000*X$18,"")</f>
        <v/>
      </c>
      <c r="AF207" t="str" cm="1">
        <f t="array" ref="AF207">IF($F207="薙玉",MIN(($G207-AG:AG)^2+($H207-AH:AH)^2+($I207-AI:AI)^2)*AE$8+MIN((($H$2-$H207)+AJ:AJ)^2+(($I$2-$I207)+AK:AK)^2)*AE$10+1000*AE$18,"")</f>
        <v/>
      </c>
      <c r="AM207" t="str" cm="1">
        <f t="array" ref="AM207">IF($F207="壁玉",MIN(($G207-AN:AN)^2+($H207-AO:AO)^2+($I207-AP:AP)^2)*AL$8+MIN((($H$2-$H207)+AQ:AQ)^2+(($I$2-$I207)+AR:AR)^2)*AL$10+1000*AL$18,"")</f>
        <v/>
      </c>
      <c r="AT207" t="str" cm="1">
        <f t="array" ref="AT207">IF($F207="弩玉",MIN(($G207-AU:AU)^2+($H207-AV:AV)^2+($I207-AW:AW)^2)*AS$8+MIN((($H$2-$H207)+AX:AX)^2+(($I$2-$I207)+AY:AY)^2)*AS$10+1000*AS$18,"")</f>
        <v/>
      </c>
      <c r="BA207" t="str" cm="1">
        <f t="array" ref="BA207">IF($F207="ジェット",MIN(($G207-BB:BB)^2+($H207-BC:BC)^2+($I207-BD:BD)^2)*AZ$8+MIN((($H$2-$H207)+BE:BE)^2+(($I$2-$I207)+BF:BF)^2)*AZ$10+1000*AZ$18,"")</f>
        <v/>
      </c>
      <c r="BH207" t="str" cm="1">
        <f t="array" ref="BH207">IF($F207="導玉",MIN(($G207-BI:BI)^2+($H207-BJ:BJ)^2+($I207-BK:BK)^2)*BG$8+MIN((($H$2-$H207)+BL:BL)^2+(($I$2-$I207)+BM:BM)^2)*BG$10+1000*BG$18,"")</f>
        <v/>
      </c>
      <c r="BO207" t="str" cm="1">
        <f t="array" ref="BO207">IF($F207="木壁",MIN(($G207-BP:BP)^2+($H207-BQ:BQ)^2+($I207-BR:BR)^2)*BN$8+MIN((($H$2-$H207)+BS:BS)^2+(($I$2-$I207)+BT:BT)^2)*BN$10+1000*BN$18,"")</f>
        <v/>
      </c>
      <c r="BV207" t="str" cm="1">
        <f t="array" ref="BV207">IF($F207="遠壁",MIN(($G207-BW:BW)^2+($H207-BX:BX)^2+($I207-BY:BY)^2)*BU$8+MIN((($H$2-$H207)+BZ:BZ)^2+(($I$2-$I207)+CA:CA)^2)*BU$10+1000*BU$18,"")</f>
        <v/>
      </c>
      <c r="CC207" t="str" cm="1">
        <f t="array" ref="CC207">IF($F207="魔玉",MIN(($G207-CD:CD)^2+($H207-CE:CE)^2+($I207-CF:CF)^2)*CB$8+MIN((($H$2-$H207)+CG:CG)^2+(($I$2-$I207)+CH:CH)^2)*CB$10+1000*CB$18,"")</f>
        <v/>
      </c>
      <c r="CJ207" t="str" cm="1">
        <f t="array" ref="CJ207">IF($F207="核玉",MIN(($G207-CK:CK)^2+($H207-CL:CL)^2+($I207-CM:CM)^2)*CI$8+MIN((($H$2-$H207)+CN:CN)^2+(($I$2-$I207)+CO:CO)^2)*CI$10+1000*CI$18,"")</f>
        <v/>
      </c>
      <c r="CQ207" t="str" cm="1">
        <f t="array" ref="CQ207">IF($F207="癒玉",MIN(($G207-CR:CR)^2+($H207-CS:CS)^2+($I207-CT:CT)^2)*CP$8+MIN((($H$2-$H207)+CU:CU)^2+(($I$2-$I207)+CV:CV)^2)*CP$10+1000*CP$18,"")</f>
        <v/>
      </c>
      <c r="CX207" t="str" cm="1">
        <f t="array" ref="CX207">IF($F207="盾玉",MIN(($G207-CY:CY)^2+($H207-CZ:CZ)^2+($I207-DA:DA)^2)*CW$8+MIN((($H$2-$H207)+DB:DB)^2+(($I$2-$I207)+DC:DC)^2)*CW$10+1000*CW$18,"")</f>
        <v/>
      </c>
      <c r="DE207" t="str" cm="1">
        <f t="array" ref="DE207">IF($F207="射玉",MIN(($G207-DF:DF)^2+($H207-DG:DG)^2+($I207-DH:DH)^2)*DD$8+MIN((($H$2-$H207)+DI:DI)^2+(($I$2-$I207)+DJ:DJ)^2)*DD$10+1000*DD$18,"")</f>
        <v/>
      </c>
      <c r="DL207" t="str" cm="1">
        <f t="array" ref="DL207">IF($F207="近壁",MIN(($G207-DM:DM)^2+($H207-DN:DN)^2+($I207-DO:DO)^2)*DK$8+MIN((($H$2-$H207)+DP:DP)^2+(($I$2-$I207)+DQ:DQ)^2)*DK$10+1000*DK$18,"")</f>
        <v/>
      </c>
      <c r="DS207" t="str" cm="1">
        <f t="array" ref="DS207">IF($F207="忍玉",MIN(($G207-DT:DT)^2+($H207-DU:DU)^2+($I207-DV:DV)^2)*DR$8+MIN((($H$2-$H207)+DW:DW)^2+(($I$2-$I207)+DX:DX)^2)*DR$10+1000*DR$18,"")</f>
        <v/>
      </c>
      <c r="DZ207" t="str" cm="1">
        <f t="array" ref="DZ207">IF($F207="界玉",MIN(($G207-EA:EA)^2+($H207-EB:EB)^2+($I207-EC:EC)^2)*DY$8+MIN((($H$2-$H207)+ED:ED)^2+(($I$2-$I207)+EE:EE)^2)*DY$10+1000*DY$18,"")</f>
        <v/>
      </c>
      <c r="EG207" t="str" cm="1">
        <f t="array" ref="EG207">IF($F207="戦玉",MIN(($G207-EH:EH)^2+($H207-EI:EI)^2+($I207-EJ:EJ)^2)*EF$8+MIN((($H$2-$H207)+EK:EK)^2+(($I$2-$I207)+EL:EL)^2)*EF$10+1000*EF$18,"")</f>
        <v/>
      </c>
      <c r="EN207" t="str" cm="1">
        <f t="array" ref="EN207">IF($F207="弓玉",MIN(($G207-EO:EO)^2+($H207-EP:EP)^2+($I207-EQ:EQ)^2)*EM$8+MIN((($H$2-$H207)+ER:ER)^2+(($I$2-$I207)+ES:ES)^2)*EM$10+1000*EM$18,"")</f>
        <v/>
      </c>
      <c r="EU207" t="str" cm="1">
        <f t="array" ref="EU207">IF($F207="散玉",MIN(($G207-EV:EV)^2+($H207-EW:EW)^2+($I207-EX:EX)^2)*ET$8+MIN((($H$2-$H207)+EY:EY)^2+(($I$2-$I207)+EZ:EZ)^2)*ET$10+1000*ET$18,"")</f>
        <v/>
      </c>
      <c r="FB207" t="str" cm="1">
        <f t="array" ref="FB207">IF($F207="的玉",MIN(($G207-FC:FC)^2+($H207-FD:FD)^2+($I207-FE:FE)^2)*FA$8+MIN((($H$2-$H207)+FF:FF)^2+(($I$2-$I207)+FG:FG)^2)*FA$10+1000*FA$18,"")</f>
        <v/>
      </c>
      <c r="FI207" t="str" cm="1">
        <f t="array" ref="FI207">IF($F207="撃玉",MIN(($G207-FJ:FJ)^2+($H207-FK:FK)^2+($I207-FL:FL)^2)*FH$8+MIN((($H$2-$H207)+FM:FM)^2+(($I$2-$I207)+FN:FN)^2)*FH$10+1000*FH$18,"")</f>
        <v/>
      </c>
      <c r="FP207" t="str" cm="1">
        <f t="array" ref="FP207">IF($F207="槍玉",MIN(($G207-FQ:FQ)^2+($H207-FR:FR)^2+($I207-FS:FS)^2)*FO$8+MIN((($H$2-$H207)+FT:FT)^2+(($I$2-$I207)+FU:FU)^2)*FO$10+1000*FO$18,"")</f>
        <v/>
      </c>
      <c r="FW207" t="str" cm="1">
        <f t="array" ref="FW207">IF($F207="査玉",MIN(($G207-FX:FX)^2+($H207-FY:FY)^2+($I207-FZ:FZ)^2)*FV$8+MIN((($H$2-$H207)+GA:GA)^2+(($I$2-$I207)+GB:GB)^2)*FV$10+1000*FV$18,"")</f>
        <v/>
      </c>
      <c r="GD207" t="str" cm="1">
        <f t="array" ref="GD207">IF($F207="タゲ壁",MIN(($G207-GE:GE)^2+($H207-GF:GF)^2+($I207-GG:GG)^2)*GC$8+MIN((($H$2-$H207)+GH:GH)^2+(($I$2-$I207)+GI:GI)^2)*GC$10+1000*GC$18,"")</f>
        <v/>
      </c>
      <c r="GK207" t="str" cm="1">
        <f t="array" ref="GK207">IF($F207="迎玉",MIN(($G207-GL:GL)^2+($H207-GM:GM)^2+($I207-GN:GN)^2)*GJ$8+MIN((($H$2-$H207)+GO:GO)^2+(($I$2-$I207)+GP:GP)^2)*GJ$10+1000*GJ$18,"")</f>
        <v/>
      </c>
      <c r="GR207" t="str" cm="1">
        <f t="array" ref="GR207">IF($F207="紙壁",MIN(($G207-GS:GS)^2+($H207-GT:GT)^2+($I207-GU:GU)^2)*GQ$8+MIN((($H$2-$H207)+GV:GV)^2+(($I$2-$I207)+GW:GW)^2)*GQ$10+1000*GQ$18,"")</f>
        <v/>
      </c>
      <c r="GY207" t="str" cm="1">
        <f t="array" ref="GY207">IF($F207="聖玉",MIN(($G207-GZ:GZ)^2+($H207-HA:HA)^2+($I207-HB:HB)^2)*GX$8+MIN((($H$2-$H207)+HC:HC)^2+(($I$2-$I207)+HD:HD)^2)*GX$10+1000*GX$18,"")</f>
        <v/>
      </c>
      <c r="HF207" t="str" cm="1">
        <f t="array" ref="HF207">IF($F207="ターボ",MIN(($G207-HG:HG)^2+($H207-HH:HH)^2+($I207-HI:HI)^2)*HE$8+MIN((($H$2-$H207)+HJ:HJ)^2+(($I$2-$I207)+HK:HK)^2)*HE$10+10000,"")</f>
        <v/>
      </c>
      <c r="HM207" t="str" cm="1">
        <f t="array" ref="HM207">IF($F207="采玉",MIN(($G207-HN:HN)^2+($H207-HO:HO)^2+($I207-HP:HP)^2)*HL$8+MIN((($H$2-$H207)+HQ:HQ)^2+(($I$2-$I207)+HR:HR)^2)*HL$10+1000*HL$18,"")</f>
        <v/>
      </c>
      <c r="HT207" t="str" cm="1">
        <f t="array" ref="HT207">IF($F207="繕玉",MIN(($G207-HU:HU)^2+($H207-HV:HV)^2+($I207-HW:HW)^2)*HS$8+MIN((($H$2-$H207)+HX:HX)^2+(($I$2-$I207)+HY:HY)^2)*HS$10+1000*HS$18,"")</f>
        <v/>
      </c>
      <c r="IA207" t="str" cm="1">
        <f t="array" ref="IA207">IF($F207="贄玉",MIN(($G207-IB:IB)^2+($H207-IC:IC)^2+($I207-ID:ID)^2)*HZ$8+MIN((($H$2-$H207)+IE:IE)^2+(($I$2-$I207)+IF:IF)^2)*HZ$10+1000*HZ$18,"")</f>
        <v/>
      </c>
      <c r="IH207" t="str" cm="1">
        <f t="array" ref="IH207">IF($F207="弾玉",MIN(($G207-II:II)^2+($H207-IJ:IJ)^2+($I207-IK:IK)^2)*IG$8+MIN((($H$2-$H207)+IL:IL)^2+(($I$2-$I207)+IM:IM)^2)*IG$10+1000*IG$18,"")</f>
        <v/>
      </c>
      <c r="IO207" t="str" cm="1">
        <f t="array" ref="IO207">IF($F207="石壁",MIN(($G207-IP:IP)^2+($H207-IQ:IQ)^2+($I207-IR:IR)^2)*IN$8+MIN((($H$2-$H207)+IS:IS)^2+(($I$2-$I207)+IT:IT)^2)*IN$10+1000*IN$18,"")</f>
        <v/>
      </c>
    </row>
    <row r="208" spans="6:249" x14ac:dyDescent="0.55000000000000004">
      <c r="F208" s="1" t="b" cm="1">
        <f t="array" ref="F208">INDEX(N:N,ROW()*6-11)</f>
        <v>0</v>
      </c>
      <c r="G208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08" s="1">
        <f>ROUND((RIGHT((SUM(INDEX($N:$N,ROW()*6-10):INDEX($N:$N,ROW()*6-6))-16020),6)-RIGHT((SUM(INDEX($N:$N,ROW()*6-10):INDEX($N:$N,ROW()*6-6))-16020),3))/1000,3)</f>
        <v>-16.04</v>
      </c>
      <c r="I208" s="1">
        <f>ROUND((RIGHT((SUM(INDEX($N:$N,ROW()*6-10):INDEX($N:$N,ROW()*6-6))-16020),3)),3)</f>
        <v>20</v>
      </c>
      <c r="K208">
        <v>208</v>
      </c>
      <c r="L208">
        <f t="shared" si="7"/>
        <v>2</v>
      </c>
      <c r="M208" t="str">
        <f t="shared" si="6"/>
        <v/>
      </c>
      <c r="N208">
        <f>IF(EXACT(M208,$A$1)=TRUE,0,IF(EXACT(M208,$A$2)=TRUE,1,IF(EXACT(M208,$A$3)=TRUE,2,IF(EXACT(M208,$A$4)=TRUE,3,IF(EXACT(M208,$A$5)=TRUE,4,IF(EXACT(M208,$A$6)=TRUE,5,IF(EXACT(M208,$A$7)=TRUE,6,IF(EXACT(M208,$A$8)=TRUE,7,IF(EXACT(M208,$A$9)=TRUE,8,IF(EXACT(M208,$A$10)=TRUE,9,IF(EXACT(M208,$A$11)=TRUE,10,IF(EXACT(M208,$A$12)=TRUE,11,IF(EXACT(M208,$A$13)=TRUE,12,IF(EXACT(M208,$A$14)=TRUE,13,IF(EXACT(M208,$A$15)=TRUE,14,IF(EXACT(M208,$A$16)=TRUE,15,IF(EXACT(M208,$A$17)=TRUE,16,IF(EXACT(M208,$A$18)=TRUE,17,IF(EXACT(M208,$A$19)=TRUE,18,IF(EXACT(M208,$A$20)=TRUE,19,IF(EXACT(M208,$A$21)=TRUE,20,IF(EXACT(M208,$A$22)=TRUE,21,IF(EXACT(M208,$A$23)=TRUE,22,IF(EXACT(M208,$A$24)=TRUE,23,IF(EXACT(M208,$A$25)=TRUE,24,IF(EXACT(M208,$A$26)=TRUE,25,IF(EXACT(M208,$A$27)=TRUE,26,IF(EXACT(M208,$A$28)=TRUE,27,IF(EXACT(M208,$A$29)=TRUE,28,IF(EXACT(M208,$A$30)=TRUE,29,IF(EXACT(M208,$A$31)=TRUE,30,IF(EXACT(M208,$A$32)=TRUE,31,IF(EXACT(M208,$A$33)=TRUE,32,IF(EXACT(M208,$A$34)=TRUE,33,IF(EXACT(M208,$A$35)=TRUE,34,IF(EXACT(M208,$A$36)=TRUE,35,IF(EXACT(M208,$A$37)=TRUE,36,IF(EXACT(M208,$A$38)=TRUE,37,IF(EXACT(M208,$A$39)=TRUE,38,IF(EXACT(M208,$A$40)=TRUE,39,IF(EXACT(M208,$A$41)=TRUE,40,IF(EXACT(M208,$A$42)=TRUE,41,IF(EXACT(M208,$A$43)=TRUE,42,IF(EXACT(M208,$A$44)=TRUE,43,IF(EXACT(M208,$A$45)=TRUE,44,IF(EXACT(M208,$A$46)=TRUE,45,IF(EXACT(M208,$A$47)=TRUE,46,IF(EXACT(M208,$A$48)=TRUE,47,IF(EXACT(M208,$A$49)=TRUE,48,IF(EXACT(M208,$A$50)=TRUE,49,IF(EXACT(M208,$A$51)=TRUE,50,IF(EXACT(M208,$A$52)=TRUE,51,IF(EXACT(M208,$A$53)=TRUE,52,IF(EXACT(M208,$A$54)=TRUE,53,IF(EXACT(M208,$A$55)=TRUE,54,IF(EXACT(M208,$A$56)=TRUE,55,IF(EXACT(M208,$A$57)=TRUE,56,IF(EXACT(M208,$A$58)=TRUE,57,IF(EXACT(M208,$A$59)=TRUE,58,IF(EXACT(M208,$A$60)=TRUE,59,IF(EXACT(M208,$A$61)=TRUE,60,IF(EXACT(M208,$A$62)=TRUE,61))))))))))))))))))))))))))))))))))))))))))))))))))))))))))))))*61^$L208</f>
        <v>0</v>
      </c>
      <c r="Y208" t="str" cm="1">
        <f t="array" ref="Y208">IF($F208="砲玉",MIN(($G208-Z:Z)^2+($H208-AA:AA)^2+($I208-AB:AB)^2)*X$8+MIN((($H$2-$H208)+AC:AC)^2+(($I$2-$I208)+AD:AD)^2)*X$10+1000*X$18,"")</f>
        <v/>
      </c>
      <c r="AF208" t="str" cm="1">
        <f t="array" ref="AF208">IF($F208="薙玉",MIN(($G208-AG:AG)^2+($H208-AH:AH)^2+($I208-AI:AI)^2)*AE$8+MIN((($H$2-$H208)+AJ:AJ)^2+(($I$2-$I208)+AK:AK)^2)*AE$10+1000*AE$18,"")</f>
        <v/>
      </c>
      <c r="AM208" t="str" cm="1">
        <f t="array" ref="AM208">IF($F208="壁玉",MIN(($G208-AN:AN)^2+($H208-AO:AO)^2+($I208-AP:AP)^2)*AL$8+MIN((($H$2-$H208)+AQ:AQ)^2+(($I$2-$I208)+AR:AR)^2)*AL$10+1000*AL$18,"")</f>
        <v/>
      </c>
      <c r="AT208" t="str" cm="1">
        <f t="array" ref="AT208">IF($F208="弩玉",MIN(($G208-AU:AU)^2+($H208-AV:AV)^2+($I208-AW:AW)^2)*AS$8+MIN((($H$2-$H208)+AX:AX)^2+(($I$2-$I208)+AY:AY)^2)*AS$10+1000*AS$18,"")</f>
        <v/>
      </c>
      <c r="BA208" t="str" cm="1">
        <f t="array" ref="BA208">IF($F208="ジェット",MIN(($G208-BB:BB)^2+($H208-BC:BC)^2+($I208-BD:BD)^2)*AZ$8+MIN((($H$2-$H208)+BE:BE)^2+(($I$2-$I208)+BF:BF)^2)*AZ$10+1000*AZ$18,"")</f>
        <v/>
      </c>
      <c r="BH208" t="str" cm="1">
        <f t="array" ref="BH208">IF($F208="導玉",MIN(($G208-BI:BI)^2+($H208-BJ:BJ)^2+($I208-BK:BK)^2)*BG$8+MIN((($H$2-$H208)+BL:BL)^2+(($I$2-$I208)+BM:BM)^2)*BG$10+1000*BG$18,"")</f>
        <v/>
      </c>
      <c r="BO208" t="str" cm="1">
        <f t="array" ref="BO208">IF($F208="木壁",MIN(($G208-BP:BP)^2+($H208-BQ:BQ)^2+($I208-BR:BR)^2)*BN$8+MIN((($H$2-$H208)+BS:BS)^2+(($I$2-$I208)+BT:BT)^2)*BN$10+1000*BN$18,"")</f>
        <v/>
      </c>
      <c r="BV208" t="str" cm="1">
        <f t="array" ref="BV208">IF($F208="遠壁",MIN(($G208-BW:BW)^2+($H208-BX:BX)^2+($I208-BY:BY)^2)*BU$8+MIN((($H$2-$H208)+BZ:BZ)^2+(($I$2-$I208)+CA:CA)^2)*BU$10+1000*BU$18,"")</f>
        <v/>
      </c>
      <c r="CC208" t="str" cm="1">
        <f t="array" ref="CC208">IF($F208="魔玉",MIN(($G208-CD:CD)^2+($H208-CE:CE)^2+($I208-CF:CF)^2)*CB$8+MIN((($H$2-$H208)+CG:CG)^2+(($I$2-$I208)+CH:CH)^2)*CB$10+1000*CB$18,"")</f>
        <v/>
      </c>
      <c r="CJ208" t="str" cm="1">
        <f t="array" ref="CJ208">IF($F208="核玉",MIN(($G208-CK:CK)^2+($H208-CL:CL)^2+($I208-CM:CM)^2)*CI$8+MIN((($H$2-$H208)+CN:CN)^2+(($I$2-$I208)+CO:CO)^2)*CI$10+1000*CI$18,"")</f>
        <v/>
      </c>
      <c r="CQ208" t="str" cm="1">
        <f t="array" ref="CQ208">IF($F208="癒玉",MIN(($G208-CR:CR)^2+($H208-CS:CS)^2+($I208-CT:CT)^2)*CP$8+MIN((($H$2-$H208)+CU:CU)^2+(($I$2-$I208)+CV:CV)^2)*CP$10+1000*CP$18,"")</f>
        <v/>
      </c>
      <c r="CX208" t="str" cm="1">
        <f t="array" ref="CX208">IF($F208="盾玉",MIN(($G208-CY:CY)^2+($H208-CZ:CZ)^2+($I208-DA:DA)^2)*CW$8+MIN((($H$2-$H208)+DB:DB)^2+(($I$2-$I208)+DC:DC)^2)*CW$10+1000*CW$18,"")</f>
        <v/>
      </c>
      <c r="DE208" t="str" cm="1">
        <f t="array" ref="DE208">IF($F208="射玉",MIN(($G208-DF:DF)^2+($H208-DG:DG)^2+($I208-DH:DH)^2)*DD$8+MIN((($H$2-$H208)+DI:DI)^2+(($I$2-$I208)+DJ:DJ)^2)*DD$10+1000*DD$18,"")</f>
        <v/>
      </c>
      <c r="DL208" t="str" cm="1">
        <f t="array" ref="DL208">IF($F208="近壁",MIN(($G208-DM:DM)^2+($H208-DN:DN)^2+($I208-DO:DO)^2)*DK$8+MIN((($H$2-$H208)+DP:DP)^2+(($I$2-$I208)+DQ:DQ)^2)*DK$10+1000*DK$18,"")</f>
        <v/>
      </c>
      <c r="DS208" t="str" cm="1">
        <f t="array" ref="DS208">IF($F208="忍玉",MIN(($G208-DT:DT)^2+($H208-DU:DU)^2+($I208-DV:DV)^2)*DR$8+MIN((($H$2-$H208)+DW:DW)^2+(($I$2-$I208)+DX:DX)^2)*DR$10+1000*DR$18,"")</f>
        <v/>
      </c>
      <c r="DZ208" t="str" cm="1">
        <f t="array" ref="DZ208">IF($F208="界玉",MIN(($G208-EA:EA)^2+($H208-EB:EB)^2+($I208-EC:EC)^2)*DY$8+MIN((($H$2-$H208)+ED:ED)^2+(($I$2-$I208)+EE:EE)^2)*DY$10+1000*DY$18,"")</f>
        <v/>
      </c>
      <c r="EG208" t="str" cm="1">
        <f t="array" ref="EG208">IF($F208="戦玉",MIN(($G208-EH:EH)^2+($H208-EI:EI)^2+($I208-EJ:EJ)^2)*EF$8+MIN((($H$2-$H208)+EK:EK)^2+(($I$2-$I208)+EL:EL)^2)*EF$10+1000*EF$18,"")</f>
        <v/>
      </c>
      <c r="EN208" t="str" cm="1">
        <f t="array" ref="EN208">IF($F208="弓玉",MIN(($G208-EO:EO)^2+($H208-EP:EP)^2+($I208-EQ:EQ)^2)*EM$8+MIN((($H$2-$H208)+ER:ER)^2+(($I$2-$I208)+ES:ES)^2)*EM$10+1000*EM$18,"")</f>
        <v/>
      </c>
      <c r="EU208" t="str" cm="1">
        <f t="array" ref="EU208">IF($F208="散玉",MIN(($G208-EV:EV)^2+($H208-EW:EW)^2+($I208-EX:EX)^2)*ET$8+MIN((($H$2-$H208)+EY:EY)^2+(($I$2-$I208)+EZ:EZ)^2)*ET$10+1000*ET$18,"")</f>
        <v/>
      </c>
      <c r="FB208" t="str" cm="1">
        <f t="array" ref="FB208">IF($F208="的玉",MIN(($G208-FC:FC)^2+($H208-FD:FD)^2+($I208-FE:FE)^2)*FA$8+MIN((($H$2-$H208)+FF:FF)^2+(($I$2-$I208)+FG:FG)^2)*FA$10+1000*FA$18,"")</f>
        <v/>
      </c>
      <c r="FI208" t="str" cm="1">
        <f t="array" ref="FI208">IF($F208="撃玉",MIN(($G208-FJ:FJ)^2+($H208-FK:FK)^2+($I208-FL:FL)^2)*FH$8+MIN((($H$2-$H208)+FM:FM)^2+(($I$2-$I208)+FN:FN)^2)*FH$10+1000*FH$18,"")</f>
        <v/>
      </c>
      <c r="FP208" t="str" cm="1">
        <f t="array" ref="FP208">IF($F208="槍玉",MIN(($G208-FQ:FQ)^2+($H208-FR:FR)^2+($I208-FS:FS)^2)*FO$8+MIN((($H$2-$H208)+FT:FT)^2+(($I$2-$I208)+FU:FU)^2)*FO$10+1000*FO$18,"")</f>
        <v/>
      </c>
      <c r="FW208" t="str" cm="1">
        <f t="array" ref="FW208">IF($F208="査玉",MIN(($G208-FX:FX)^2+($H208-FY:FY)^2+($I208-FZ:FZ)^2)*FV$8+MIN((($H$2-$H208)+GA:GA)^2+(($I$2-$I208)+GB:GB)^2)*FV$10+1000*FV$18,"")</f>
        <v/>
      </c>
      <c r="GD208" t="str" cm="1">
        <f t="array" ref="GD208">IF($F208="タゲ壁",MIN(($G208-GE:GE)^2+($H208-GF:GF)^2+($I208-GG:GG)^2)*GC$8+MIN((($H$2-$H208)+GH:GH)^2+(($I$2-$I208)+GI:GI)^2)*GC$10+1000*GC$18,"")</f>
        <v/>
      </c>
      <c r="GK208" t="str" cm="1">
        <f t="array" ref="GK208">IF($F208="迎玉",MIN(($G208-GL:GL)^2+($H208-GM:GM)^2+($I208-GN:GN)^2)*GJ$8+MIN((($H$2-$H208)+GO:GO)^2+(($I$2-$I208)+GP:GP)^2)*GJ$10+1000*GJ$18,"")</f>
        <v/>
      </c>
      <c r="GR208" t="str" cm="1">
        <f t="array" ref="GR208">IF($F208="紙壁",MIN(($G208-GS:GS)^2+($H208-GT:GT)^2+($I208-GU:GU)^2)*GQ$8+MIN((($H$2-$H208)+GV:GV)^2+(($I$2-$I208)+GW:GW)^2)*GQ$10+1000*GQ$18,"")</f>
        <v/>
      </c>
      <c r="GY208" t="str" cm="1">
        <f t="array" ref="GY208">IF($F208="聖玉",MIN(($G208-GZ:GZ)^2+($H208-HA:HA)^2+($I208-HB:HB)^2)*GX$8+MIN((($H$2-$H208)+HC:HC)^2+(($I$2-$I208)+HD:HD)^2)*GX$10+1000*GX$18,"")</f>
        <v/>
      </c>
      <c r="HF208" t="str" cm="1">
        <f t="array" ref="HF208">IF($F208="ターボ",MIN(($G208-HG:HG)^2+($H208-HH:HH)^2+($I208-HI:HI)^2)*HE$8+MIN((($H$2-$H208)+HJ:HJ)^2+(($I$2-$I208)+HK:HK)^2)*HE$10+10000,"")</f>
        <v/>
      </c>
      <c r="HM208" t="str" cm="1">
        <f t="array" ref="HM208">IF($F208="采玉",MIN(($G208-HN:HN)^2+($H208-HO:HO)^2+($I208-HP:HP)^2)*HL$8+MIN((($H$2-$H208)+HQ:HQ)^2+(($I$2-$I208)+HR:HR)^2)*HL$10+1000*HL$18,"")</f>
        <v/>
      </c>
      <c r="HT208" t="str" cm="1">
        <f t="array" ref="HT208">IF($F208="繕玉",MIN(($G208-HU:HU)^2+($H208-HV:HV)^2+($I208-HW:HW)^2)*HS$8+MIN((($H$2-$H208)+HX:HX)^2+(($I$2-$I208)+HY:HY)^2)*HS$10+1000*HS$18,"")</f>
        <v/>
      </c>
      <c r="IA208" t="str" cm="1">
        <f t="array" ref="IA208">IF($F208="贄玉",MIN(($G208-IB:IB)^2+($H208-IC:IC)^2+($I208-ID:ID)^2)*HZ$8+MIN((($H$2-$H208)+IE:IE)^2+(($I$2-$I208)+IF:IF)^2)*HZ$10+1000*HZ$18,"")</f>
        <v/>
      </c>
      <c r="IH208" t="str" cm="1">
        <f t="array" ref="IH208">IF($F208="弾玉",MIN(($G208-II:II)^2+($H208-IJ:IJ)^2+($I208-IK:IK)^2)*IG$8+MIN((($H$2-$H208)+IL:IL)^2+(($I$2-$I208)+IM:IM)^2)*IG$10+1000*IG$18,"")</f>
        <v/>
      </c>
      <c r="IO208" t="str" cm="1">
        <f t="array" ref="IO208">IF($F208="石壁",MIN(($G208-IP:IP)^2+($H208-IQ:IQ)^2+($I208-IR:IR)^2)*IN$8+MIN((($H$2-$H208)+IS:IS)^2+(($I$2-$I208)+IT:IT)^2)*IN$10+1000*IN$18,"")</f>
        <v/>
      </c>
    </row>
    <row r="209" spans="6:249" x14ac:dyDescent="0.55000000000000004">
      <c r="F209" s="1" t="b" cm="1">
        <f t="array" ref="F209">INDEX(N:N,ROW()*6-11)</f>
        <v>0</v>
      </c>
      <c r="G209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09" s="1">
        <f>ROUND((RIGHT((SUM(INDEX($N:$N,ROW()*6-10):INDEX($N:$N,ROW()*6-6))-16020),6)-RIGHT((SUM(INDEX($N:$N,ROW()*6-10):INDEX($N:$N,ROW()*6-6))-16020),3))/1000,3)</f>
        <v>-16.04</v>
      </c>
      <c r="I209" s="1">
        <f>ROUND((RIGHT((SUM(INDEX($N:$N,ROW()*6-10):INDEX($N:$N,ROW()*6-6))-16020),3)),3)</f>
        <v>20</v>
      </c>
      <c r="K209">
        <v>209</v>
      </c>
      <c r="L209">
        <f t="shared" si="7"/>
        <v>1</v>
      </c>
      <c r="M209" t="str">
        <f t="shared" si="6"/>
        <v/>
      </c>
      <c r="N209">
        <f>IF(EXACT(M209,$A$1)=TRUE,0,IF(EXACT(M209,$A$2)=TRUE,1,IF(EXACT(M209,$A$3)=TRUE,2,IF(EXACT(M209,$A$4)=TRUE,3,IF(EXACT(M209,$A$5)=TRUE,4,IF(EXACT(M209,$A$6)=TRUE,5,IF(EXACT(M209,$A$7)=TRUE,6,IF(EXACT(M209,$A$8)=TRUE,7,IF(EXACT(M209,$A$9)=TRUE,8,IF(EXACT(M209,$A$10)=TRUE,9,IF(EXACT(M209,$A$11)=TRUE,10,IF(EXACT(M209,$A$12)=TRUE,11,IF(EXACT(M209,$A$13)=TRUE,12,IF(EXACT(M209,$A$14)=TRUE,13,IF(EXACT(M209,$A$15)=TRUE,14,IF(EXACT(M209,$A$16)=TRUE,15,IF(EXACT(M209,$A$17)=TRUE,16,IF(EXACT(M209,$A$18)=TRUE,17,IF(EXACT(M209,$A$19)=TRUE,18,IF(EXACT(M209,$A$20)=TRUE,19,IF(EXACT(M209,$A$21)=TRUE,20,IF(EXACT(M209,$A$22)=TRUE,21,IF(EXACT(M209,$A$23)=TRUE,22,IF(EXACT(M209,$A$24)=TRUE,23,IF(EXACT(M209,$A$25)=TRUE,24,IF(EXACT(M209,$A$26)=TRUE,25,IF(EXACT(M209,$A$27)=TRUE,26,IF(EXACT(M209,$A$28)=TRUE,27,IF(EXACT(M209,$A$29)=TRUE,28,IF(EXACT(M209,$A$30)=TRUE,29,IF(EXACT(M209,$A$31)=TRUE,30,IF(EXACT(M209,$A$32)=TRUE,31,IF(EXACT(M209,$A$33)=TRUE,32,IF(EXACT(M209,$A$34)=TRUE,33,IF(EXACT(M209,$A$35)=TRUE,34,IF(EXACT(M209,$A$36)=TRUE,35,IF(EXACT(M209,$A$37)=TRUE,36,IF(EXACT(M209,$A$38)=TRUE,37,IF(EXACT(M209,$A$39)=TRUE,38,IF(EXACT(M209,$A$40)=TRUE,39,IF(EXACT(M209,$A$41)=TRUE,40,IF(EXACT(M209,$A$42)=TRUE,41,IF(EXACT(M209,$A$43)=TRUE,42,IF(EXACT(M209,$A$44)=TRUE,43,IF(EXACT(M209,$A$45)=TRUE,44,IF(EXACT(M209,$A$46)=TRUE,45,IF(EXACT(M209,$A$47)=TRUE,46,IF(EXACT(M209,$A$48)=TRUE,47,IF(EXACT(M209,$A$49)=TRUE,48,IF(EXACT(M209,$A$50)=TRUE,49,IF(EXACT(M209,$A$51)=TRUE,50,IF(EXACT(M209,$A$52)=TRUE,51,IF(EXACT(M209,$A$53)=TRUE,52,IF(EXACT(M209,$A$54)=TRUE,53,IF(EXACT(M209,$A$55)=TRUE,54,IF(EXACT(M209,$A$56)=TRUE,55,IF(EXACT(M209,$A$57)=TRUE,56,IF(EXACT(M209,$A$58)=TRUE,57,IF(EXACT(M209,$A$59)=TRUE,58,IF(EXACT(M209,$A$60)=TRUE,59,IF(EXACT(M209,$A$61)=TRUE,60,IF(EXACT(M209,$A$62)=TRUE,61))))))))))))))))))))))))))))))))))))))))))))))))))))))))))))))*61^$L209</f>
        <v>0</v>
      </c>
      <c r="Y209" t="str" cm="1">
        <f t="array" ref="Y209">IF($F209="砲玉",MIN(($G209-Z:Z)^2+($H209-AA:AA)^2+($I209-AB:AB)^2)*X$8+MIN((($H$2-$H209)+AC:AC)^2+(($I$2-$I209)+AD:AD)^2)*X$10+1000*X$18,"")</f>
        <v/>
      </c>
      <c r="AF209" t="str" cm="1">
        <f t="array" ref="AF209">IF($F209="薙玉",MIN(($G209-AG:AG)^2+($H209-AH:AH)^2+($I209-AI:AI)^2)*AE$8+MIN((($H$2-$H209)+AJ:AJ)^2+(($I$2-$I209)+AK:AK)^2)*AE$10+1000*AE$18,"")</f>
        <v/>
      </c>
      <c r="AM209" t="str" cm="1">
        <f t="array" ref="AM209">IF($F209="壁玉",MIN(($G209-AN:AN)^2+($H209-AO:AO)^2+($I209-AP:AP)^2)*AL$8+MIN((($H$2-$H209)+AQ:AQ)^2+(($I$2-$I209)+AR:AR)^2)*AL$10+1000*AL$18,"")</f>
        <v/>
      </c>
      <c r="AT209" t="str" cm="1">
        <f t="array" ref="AT209">IF($F209="弩玉",MIN(($G209-AU:AU)^2+($H209-AV:AV)^2+($I209-AW:AW)^2)*AS$8+MIN((($H$2-$H209)+AX:AX)^2+(($I$2-$I209)+AY:AY)^2)*AS$10+1000*AS$18,"")</f>
        <v/>
      </c>
      <c r="BA209" t="str" cm="1">
        <f t="array" ref="BA209">IF($F209="ジェット",MIN(($G209-BB:BB)^2+($H209-BC:BC)^2+($I209-BD:BD)^2)*AZ$8+MIN((($H$2-$H209)+BE:BE)^2+(($I$2-$I209)+BF:BF)^2)*AZ$10+1000*AZ$18,"")</f>
        <v/>
      </c>
      <c r="BH209" t="str" cm="1">
        <f t="array" ref="BH209">IF($F209="導玉",MIN(($G209-BI:BI)^2+($H209-BJ:BJ)^2+($I209-BK:BK)^2)*BG$8+MIN((($H$2-$H209)+BL:BL)^2+(($I$2-$I209)+BM:BM)^2)*BG$10+1000*BG$18,"")</f>
        <v/>
      </c>
      <c r="BO209" t="str" cm="1">
        <f t="array" ref="BO209">IF($F209="木壁",MIN(($G209-BP:BP)^2+($H209-BQ:BQ)^2+($I209-BR:BR)^2)*BN$8+MIN((($H$2-$H209)+BS:BS)^2+(($I$2-$I209)+BT:BT)^2)*BN$10+1000*BN$18,"")</f>
        <v/>
      </c>
      <c r="BV209" t="str" cm="1">
        <f t="array" ref="BV209">IF($F209="遠壁",MIN(($G209-BW:BW)^2+($H209-BX:BX)^2+($I209-BY:BY)^2)*BU$8+MIN((($H$2-$H209)+BZ:BZ)^2+(($I$2-$I209)+CA:CA)^2)*BU$10+1000*BU$18,"")</f>
        <v/>
      </c>
      <c r="CC209" t="str" cm="1">
        <f t="array" ref="CC209">IF($F209="魔玉",MIN(($G209-CD:CD)^2+($H209-CE:CE)^2+($I209-CF:CF)^2)*CB$8+MIN((($H$2-$H209)+CG:CG)^2+(($I$2-$I209)+CH:CH)^2)*CB$10+1000*CB$18,"")</f>
        <v/>
      </c>
      <c r="CJ209" t="str" cm="1">
        <f t="array" ref="CJ209">IF($F209="核玉",MIN(($G209-CK:CK)^2+($H209-CL:CL)^2+($I209-CM:CM)^2)*CI$8+MIN((($H$2-$H209)+CN:CN)^2+(($I$2-$I209)+CO:CO)^2)*CI$10+1000*CI$18,"")</f>
        <v/>
      </c>
      <c r="CQ209" t="str" cm="1">
        <f t="array" ref="CQ209">IF($F209="癒玉",MIN(($G209-CR:CR)^2+($H209-CS:CS)^2+($I209-CT:CT)^2)*CP$8+MIN((($H$2-$H209)+CU:CU)^2+(($I$2-$I209)+CV:CV)^2)*CP$10+1000*CP$18,"")</f>
        <v/>
      </c>
      <c r="CX209" t="str" cm="1">
        <f t="array" ref="CX209">IF($F209="盾玉",MIN(($G209-CY:CY)^2+($H209-CZ:CZ)^2+($I209-DA:DA)^2)*CW$8+MIN((($H$2-$H209)+DB:DB)^2+(($I$2-$I209)+DC:DC)^2)*CW$10+1000*CW$18,"")</f>
        <v/>
      </c>
      <c r="DE209" t="str" cm="1">
        <f t="array" ref="DE209">IF($F209="射玉",MIN(($G209-DF:DF)^2+($H209-DG:DG)^2+($I209-DH:DH)^2)*DD$8+MIN((($H$2-$H209)+DI:DI)^2+(($I$2-$I209)+DJ:DJ)^2)*DD$10+1000*DD$18,"")</f>
        <v/>
      </c>
      <c r="DL209" t="str" cm="1">
        <f t="array" ref="DL209">IF($F209="近壁",MIN(($G209-DM:DM)^2+($H209-DN:DN)^2+($I209-DO:DO)^2)*DK$8+MIN((($H$2-$H209)+DP:DP)^2+(($I$2-$I209)+DQ:DQ)^2)*DK$10+1000*DK$18,"")</f>
        <v/>
      </c>
      <c r="DS209" t="str" cm="1">
        <f t="array" ref="DS209">IF($F209="忍玉",MIN(($G209-DT:DT)^2+($H209-DU:DU)^2+($I209-DV:DV)^2)*DR$8+MIN((($H$2-$H209)+DW:DW)^2+(($I$2-$I209)+DX:DX)^2)*DR$10+1000*DR$18,"")</f>
        <v/>
      </c>
      <c r="DZ209" t="str" cm="1">
        <f t="array" ref="DZ209">IF($F209="界玉",MIN(($G209-EA:EA)^2+($H209-EB:EB)^2+($I209-EC:EC)^2)*DY$8+MIN((($H$2-$H209)+ED:ED)^2+(($I$2-$I209)+EE:EE)^2)*DY$10+1000*DY$18,"")</f>
        <v/>
      </c>
      <c r="EG209" t="str" cm="1">
        <f t="array" ref="EG209">IF($F209="戦玉",MIN(($G209-EH:EH)^2+($H209-EI:EI)^2+($I209-EJ:EJ)^2)*EF$8+MIN((($H$2-$H209)+EK:EK)^2+(($I$2-$I209)+EL:EL)^2)*EF$10+1000*EF$18,"")</f>
        <v/>
      </c>
      <c r="EN209" t="str" cm="1">
        <f t="array" ref="EN209">IF($F209="弓玉",MIN(($G209-EO:EO)^2+($H209-EP:EP)^2+($I209-EQ:EQ)^2)*EM$8+MIN((($H$2-$H209)+ER:ER)^2+(($I$2-$I209)+ES:ES)^2)*EM$10+1000*EM$18,"")</f>
        <v/>
      </c>
      <c r="EU209" t="str" cm="1">
        <f t="array" ref="EU209">IF($F209="散玉",MIN(($G209-EV:EV)^2+($H209-EW:EW)^2+($I209-EX:EX)^2)*ET$8+MIN((($H$2-$H209)+EY:EY)^2+(($I$2-$I209)+EZ:EZ)^2)*ET$10+1000*ET$18,"")</f>
        <v/>
      </c>
      <c r="FB209" t="str" cm="1">
        <f t="array" ref="FB209">IF($F209="的玉",MIN(($G209-FC:FC)^2+($H209-FD:FD)^2+($I209-FE:FE)^2)*FA$8+MIN((($H$2-$H209)+FF:FF)^2+(($I$2-$I209)+FG:FG)^2)*FA$10+1000*FA$18,"")</f>
        <v/>
      </c>
      <c r="FI209" t="str" cm="1">
        <f t="array" ref="FI209">IF($F209="撃玉",MIN(($G209-FJ:FJ)^2+($H209-FK:FK)^2+($I209-FL:FL)^2)*FH$8+MIN((($H$2-$H209)+FM:FM)^2+(($I$2-$I209)+FN:FN)^2)*FH$10+1000*FH$18,"")</f>
        <v/>
      </c>
      <c r="FP209" t="str" cm="1">
        <f t="array" ref="FP209">IF($F209="槍玉",MIN(($G209-FQ:FQ)^2+($H209-FR:FR)^2+($I209-FS:FS)^2)*FO$8+MIN((($H$2-$H209)+FT:FT)^2+(($I$2-$I209)+FU:FU)^2)*FO$10+1000*FO$18,"")</f>
        <v/>
      </c>
      <c r="FW209" t="str" cm="1">
        <f t="array" ref="FW209">IF($F209="査玉",MIN(($G209-FX:FX)^2+($H209-FY:FY)^2+($I209-FZ:FZ)^2)*FV$8+MIN((($H$2-$H209)+GA:GA)^2+(($I$2-$I209)+GB:GB)^2)*FV$10+1000*FV$18,"")</f>
        <v/>
      </c>
      <c r="GD209" t="str" cm="1">
        <f t="array" ref="GD209">IF($F209="タゲ壁",MIN(($G209-GE:GE)^2+($H209-GF:GF)^2+($I209-GG:GG)^2)*GC$8+MIN((($H$2-$H209)+GH:GH)^2+(($I$2-$I209)+GI:GI)^2)*GC$10+1000*GC$18,"")</f>
        <v/>
      </c>
      <c r="GK209" t="str" cm="1">
        <f t="array" ref="GK209">IF($F209="迎玉",MIN(($G209-GL:GL)^2+($H209-GM:GM)^2+($I209-GN:GN)^2)*GJ$8+MIN((($H$2-$H209)+GO:GO)^2+(($I$2-$I209)+GP:GP)^2)*GJ$10+1000*GJ$18,"")</f>
        <v/>
      </c>
      <c r="GR209" t="str" cm="1">
        <f t="array" ref="GR209">IF($F209="紙壁",MIN(($G209-GS:GS)^2+($H209-GT:GT)^2+($I209-GU:GU)^2)*GQ$8+MIN((($H$2-$H209)+GV:GV)^2+(($I$2-$I209)+GW:GW)^2)*GQ$10+1000*GQ$18,"")</f>
        <v/>
      </c>
      <c r="GY209" t="str" cm="1">
        <f t="array" ref="GY209">IF($F209="聖玉",MIN(($G209-GZ:GZ)^2+($H209-HA:HA)^2+($I209-HB:HB)^2)*GX$8+MIN((($H$2-$H209)+HC:HC)^2+(($I$2-$I209)+HD:HD)^2)*GX$10+1000*GX$18,"")</f>
        <v/>
      </c>
      <c r="HF209" t="str" cm="1">
        <f t="array" ref="HF209">IF($F209="ターボ",MIN(($G209-HG:HG)^2+($H209-HH:HH)^2+($I209-HI:HI)^2)*HE$8+MIN((($H$2-$H209)+HJ:HJ)^2+(($I$2-$I209)+HK:HK)^2)*HE$10+10000,"")</f>
        <v/>
      </c>
      <c r="HM209" t="str" cm="1">
        <f t="array" ref="HM209">IF($F209="采玉",MIN(($G209-HN:HN)^2+($H209-HO:HO)^2+($I209-HP:HP)^2)*HL$8+MIN((($H$2-$H209)+HQ:HQ)^2+(($I$2-$I209)+HR:HR)^2)*HL$10+1000*HL$18,"")</f>
        <v/>
      </c>
      <c r="HT209" t="str" cm="1">
        <f t="array" ref="HT209">IF($F209="繕玉",MIN(($G209-HU:HU)^2+($H209-HV:HV)^2+($I209-HW:HW)^2)*HS$8+MIN((($H$2-$H209)+HX:HX)^2+(($I$2-$I209)+HY:HY)^2)*HS$10+1000*HS$18,"")</f>
        <v/>
      </c>
      <c r="IA209" t="str" cm="1">
        <f t="array" ref="IA209">IF($F209="贄玉",MIN(($G209-IB:IB)^2+($H209-IC:IC)^2+($I209-ID:ID)^2)*HZ$8+MIN((($H$2-$H209)+IE:IE)^2+(($I$2-$I209)+IF:IF)^2)*HZ$10+1000*HZ$18,"")</f>
        <v/>
      </c>
      <c r="IH209" t="str" cm="1">
        <f t="array" ref="IH209">IF($F209="弾玉",MIN(($G209-II:II)^2+($H209-IJ:IJ)^2+($I209-IK:IK)^2)*IG$8+MIN((($H$2-$H209)+IL:IL)^2+(($I$2-$I209)+IM:IM)^2)*IG$10+1000*IG$18,"")</f>
        <v/>
      </c>
      <c r="IO209" t="str" cm="1">
        <f t="array" ref="IO209">IF($F209="石壁",MIN(($G209-IP:IP)^2+($H209-IQ:IQ)^2+($I209-IR:IR)^2)*IN$8+MIN((($H$2-$H209)+IS:IS)^2+(($I$2-$I209)+IT:IT)^2)*IN$10+1000*IN$18,"")</f>
        <v/>
      </c>
    </row>
    <row r="210" spans="6:249" x14ac:dyDescent="0.55000000000000004">
      <c r="F210" s="1" t="b" cm="1">
        <f t="array" ref="F210">INDEX(N:N,ROW()*6-11)</f>
        <v>0</v>
      </c>
      <c r="G210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10" s="1">
        <f>ROUND((RIGHT((SUM(INDEX($N:$N,ROW()*6-10):INDEX($N:$N,ROW()*6-6))-16020),6)-RIGHT((SUM(INDEX($N:$N,ROW()*6-10):INDEX($N:$N,ROW()*6-6))-16020),3))/1000,3)</f>
        <v>-16.04</v>
      </c>
      <c r="I210" s="1">
        <f>ROUND((RIGHT((SUM(INDEX($N:$N,ROW()*6-10):INDEX($N:$N,ROW()*6-6))-16020),3)),3)</f>
        <v>20</v>
      </c>
      <c r="K210">
        <v>210</v>
      </c>
      <c r="L210">
        <f t="shared" si="7"/>
        <v>0</v>
      </c>
      <c r="M210" t="str">
        <f t="shared" si="6"/>
        <v/>
      </c>
      <c r="N210">
        <f>IF(EXACT(M210,$A$1)=TRUE,0,IF(EXACT(M210,$A$2)=TRUE,1,IF(EXACT(M210,$A$3)=TRUE,2,IF(EXACT(M210,$A$4)=TRUE,3,IF(EXACT(M210,$A$5)=TRUE,4,IF(EXACT(M210,$A$6)=TRUE,5,IF(EXACT(M210,$A$7)=TRUE,6,IF(EXACT(M210,$A$8)=TRUE,7,IF(EXACT(M210,$A$9)=TRUE,8,IF(EXACT(M210,$A$10)=TRUE,9,IF(EXACT(M210,$A$11)=TRUE,10,IF(EXACT(M210,$A$12)=TRUE,11,IF(EXACT(M210,$A$13)=TRUE,12,IF(EXACT(M210,$A$14)=TRUE,13,IF(EXACT(M210,$A$15)=TRUE,14,IF(EXACT(M210,$A$16)=TRUE,15,IF(EXACT(M210,$A$17)=TRUE,16,IF(EXACT(M210,$A$18)=TRUE,17,IF(EXACT(M210,$A$19)=TRUE,18,IF(EXACT(M210,$A$20)=TRUE,19,IF(EXACT(M210,$A$21)=TRUE,20,IF(EXACT(M210,$A$22)=TRUE,21,IF(EXACT(M210,$A$23)=TRUE,22,IF(EXACT(M210,$A$24)=TRUE,23,IF(EXACT(M210,$A$25)=TRUE,24,IF(EXACT(M210,$A$26)=TRUE,25,IF(EXACT(M210,$A$27)=TRUE,26,IF(EXACT(M210,$A$28)=TRUE,27,IF(EXACT(M210,$A$29)=TRUE,28,IF(EXACT(M210,$A$30)=TRUE,29,IF(EXACT(M210,$A$31)=TRUE,30,IF(EXACT(M210,$A$32)=TRUE,31,IF(EXACT(M210,$A$33)=TRUE,32,IF(EXACT(M210,$A$34)=TRUE,33,IF(EXACT(M210,$A$35)=TRUE,34,IF(EXACT(M210,$A$36)=TRUE,35,IF(EXACT(M210,$A$37)=TRUE,36,IF(EXACT(M210,$A$38)=TRUE,37,IF(EXACT(M210,$A$39)=TRUE,38,IF(EXACT(M210,$A$40)=TRUE,39,IF(EXACT(M210,$A$41)=TRUE,40,IF(EXACT(M210,$A$42)=TRUE,41,IF(EXACT(M210,$A$43)=TRUE,42,IF(EXACT(M210,$A$44)=TRUE,43,IF(EXACT(M210,$A$45)=TRUE,44,IF(EXACT(M210,$A$46)=TRUE,45,IF(EXACT(M210,$A$47)=TRUE,46,IF(EXACT(M210,$A$48)=TRUE,47,IF(EXACT(M210,$A$49)=TRUE,48,IF(EXACT(M210,$A$50)=TRUE,49,IF(EXACT(M210,$A$51)=TRUE,50,IF(EXACT(M210,$A$52)=TRUE,51,IF(EXACT(M210,$A$53)=TRUE,52,IF(EXACT(M210,$A$54)=TRUE,53,IF(EXACT(M210,$A$55)=TRUE,54,IF(EXACT(M210,$A$56)=TRUE,55,IF(EXACT(M210,$A$57)=TRUE,56,IF(EXACT(M210,$A$58)=TRUE,57,IF(EXACT(M210,$A$59)=TRUE,58,IF(EXACT(M210,$A$60)=TRUE,59,IF(EXACT(M210,$A$61)=TRUE,60,IF(EXACT(M210,$A$62)=TRUE,61))))))))))))))))))))))))))))))))))))))))))))))))))))))))))))))*61^$L210</f>
        <v>0</v>
      </c>
      <c r="Y210" t="str" cm="1">
        <f t="array" ref="Y210">IF($F210="砲玉",MIN(($G210-Z:Z)^2+($H210-AA:AA)^2+($I210-AB:AB)^2)*X$8+MIN((($H$2-$H210)+AC:AC)^2+(($I$2-$I210)+AD:AD)^2)*X$10+1000*X$18,"")</f>
        <v/>
      </c>
      <c r="AF210" t="str" cm="1">
        <f t="array" ref="AF210">IF($F210="薙玉",MIN(($G210-AG:AG)^2+($H210-AH:AH)^2+($I210-AI:AI)^2)*AE$8+MIN((($H$2-$H210)+AJ:AJ)^2+(($I$2-$I210)+AK:AK)^2)*AE$10+1000*AE$18,"")</f>
        <v/>
      </c>
      <c r="AM210" t="str" cm="1">
        <f t="array" ref="AM210">IF($F210="壁玉",MIN(($G210-AN:AN)^2+($H210-AO:AO)^2+($I210-AP:AP)^2)*AL$8+MIN((($H$2-$H210)+AQ:AQ)^2+(($I$2-$I210)+AR:AR)^2)*AL$10+1000*AL$18,"")</f>
        <v/>
      </c>
      <c r="AT210" t="str" cm="1">
        <f t="array" ref="AT210">IF($F210="弩玉",MIN(($G210-AU:AU)^2+($H210-AV:AV)^2+($I210-AW:AW)^2)*AS$8+MIN((($H$2-$H210)+AX:AX)^2+(($I$2-$I210)+AY:AY)^2)*AS$10+1000*AS$18,"")</f>
        <v/>
      </c>
      <c r="BA210" t="str" cm="1">
        <f t="array" ref="BA210">IF($F210="ジェット",MIN(($G210-BB:BB)^2+($H210-BC:BC)^2+($I210-BD:BD)^2)*AZ$8+MIN((($H$2-$H210)+BE:BE)^2+(($I$2-$I210)+BF:BF)^2)*AZ$10+1000*AZ$18,"")</f>
        <v/>
      </c>
      <c r="BH210" t="str" cm="1">
        <f t="array" ref="BH210">IF($F210="導玉",MIN(($G210-BI:BI)^2+($H210-BJ:BJ)^2+($I210-BK:BK)^2)*BG$8+MIN((($H$2-$H210)+BL:BL)^2+(($I$2-$I210)+BM:BM)^2)*BG$10+1000*BG$18,"")</f>
        <v/>
      </c>
      <c r="BO210" t="str" cm="1">
        <f t="array" ref="BO210">IF($F210="木壁",MIN(($G210-BP:BP)^2+($H210-BQ:BQ)^2+($I210-BR:BR)^2)*BN$8+MIN((($H$2-$H210)+BS:BS)^2+(($I$2-$I210)+BT:BT)^2)*BN$10+1000*BN$18,"")</f>
        <v/>
      </c>
      <c r="BV210" t="str" cm="1">
        <f t="array" ref="BV210">IF($F210="遠壁",MIN(($G210-BW:BW)^2+($H210-BX:BX)^2+($I210-BY:BY)^2)*BU$8+MIN((($H$2-$H210)+BZ:BZ)^2+(($I$2-$I210)+CA:CA)^2)*BU$10+1000*BU$18,"")</f>
        <v/>
      </c>
      <c r="CC210" t="str" cm="1">
        <f t="array" ref="CC210">IF($F210="魔玉",MIN(($G210-CD:CD)^2+($H210-CE:CE)^2+($I210-CF:CF)^2)*CB$8+MIN((($H$2-$H210)+CG:CG)^2+(($I$2-$I210)+CH:CH)^2)*CB$10+1000*CB$18,"")</f>
        <v/>
      </c>
      <c r="CJ210" t="str" cm="1">
        <f t="array" ref="CJ210">IF($F210="核玉",MIN(($G210-CK:CK)^2+($H210-CL:CL)^2+($I210-CM:CM)^2)*CI$8+MIN((($H$2-$H210)+CN:CN)^2+(($I$2-$I210)+CO:CO)^2)*CI$10+1000*CI$18,"")</f>
        <v/>
      </c>
      <c r="CQ210" t="str" cm="1">
        <f t="array" ref="CQ210">IF($F210="癒玉",MIN(($G210-CR:CR)^2+($H210-CS:CS)^2+($I210-CT:CT)^2)*CP$8+MIN((($H$2-$H210)+CU:CU)^2+(($I$2-$I210)+CV:CV)^2)*CP$10+1000*CP$18,"")</f>
        <v/>
      </c>
      <c r="CX210" t="str" cm="1">
        <f t="array" ref="CX210">IF($F210="盾玉",MIN(($G210-CY:CY)^2+($H210-CZ:CZ)^2+($I210-DA:DA)^2)*CW$8+MIN((($H$2-$H210)+DB:DB)^2+(($I$2-$I210)+DC:DC)^2)*CW$10+1000*CW$18,"")</f>
        <v/>
      </c>
      <c r="DE210" t="str" cm="1">
        <f t="array" ref="DE210">IF($F210="射玉",MIN(($G210-DF:DF)^2+($H210-DG:DG)^2+($I210-DH:DH)^2)*DD$8+MIN((($H$2-$H210)+DI:DI)^2+(($I$2-$I210)+DJ:DJ)^2)*DD$10+1000*DD$18,"")</f>
        <v/>
      </c>
      <c r="DL210" t="str" cm="1">
        <f t="array" ref="DL210">IF($F210="近壁",MIN(($G210-DM:DM)^2+($H210-DN:DN)^2+($I210-DO:DO)^2)*DK$8+MIN((($H$2-$H210)+DP:DP)^2+(($I$2-$I210)+DQ:DQ)^2)*DK$10+1000*DK$18,"")</f>
        <v/>
      </c>
      <c r="DS210" t="str" cm="1">
        <f t="array" ref="DS210">IF($F210="忍玉",MIN(($G210-DT:DT)^2+($H210-DU:DU)^2+($I210-DV:DV)^2)*DR$8+MIN((($H$2-$H210)+DW:DW)^2+(($I$2-$I210)+DX:DX)^2)*DR$10+1000*DR$18,"")</f>
        <v/>
      </c>
      <c r="DZ210" t="str" cm="1">
        <f t="array" ref="DZ210">IF($F210="界玉",MIN(($G210-EA:EA)^2+($H210-EB:EB)^2+($I210-EC:EC)^2)*DY$8+MIN((($H$2-$H210)+ED:ED)^2+(($I$2-$I210)+EE:EE)^2)*DY$10+1000*DY$18,"")</f>
        <v/>
      </c>
      <c r="EG210" t="str" cm="1">
        <f t="array" ref="EG210">IF($F210="戦玉",MIN(($G210-EH:EH)^2+($H210-EI:EI)^2+($I210-EJ:EJ)^2)*EF$8+MIN((($H$2-$H210)+EK:EK)^2+(($I$2-$I210)+EL:EL)^2)*EF$10+1000*EF$18,"")</f>
        <v/>
      </c>
      <c r="EN210" t="str" cm="1">
        <f t="array" ref="EN210">IF($F210="弓玉",MIN(($G210-EO:EO)^2+($H210-EP:EP)^2+($I210-EQ:EQ)^2)*EM$8+MIN((($H$2-$H210)+ER:ER)^2+(($I$2-$I210)+ES:ES)^2)*EM$10+1000*EM$18,"")</f>
        <v/>
      </c>
      <c r="EU210" t="str" cm="1">
        <f t="array" ref="EU210">IF($F210="散玉",MIN(($G210-EV:EV)^2+($H210-EW:EW)^2+($I210-EX:EX)^2)*ET$8+MIN((($H$2-$H210)+EY:EY)^2+(($I$2-$I210)+EZ:EZ)^2)*ET$10+1000*ET$18,"")</f>
        <v/>
      </c>
      <c r="FB210" t="str" cm="1">
        <f t="array" ref="FB210">IF($F210="的玉",MIN(($G210-FC:FC)^2+($H210-FD:FD)^2+($I210-FE:FE)^2)*FA$8+MIN((($H$2-$H210)+FF:FF)^2+(($I$2-$I210)+FG:FG)^2)*FA$10+1000*FA$18,"")</f>
        <v/>
      </c>
      <c r="FI210" t="str" cm="1">
        <f t="array" ref="FI210">IF($F210="撃玉",MIN(($G210-FJ:FJ)^2+($H210-FK:FK)^2+($I210-FL:FL)^2)*FH$8+MIN((($H$2-$H210)+FM:FM)^2+(($I$2-$I210)+FN:FN)^2)*FH$10+1000*FH$18,"")</f>
        <v/>
      </c>
      <c r="FP210" t="str" cm="1">
        <f t="array" ref="FP210">IF($F210="槍玉",MIN(($G210-FQ:FQ)^2+($H210-FR:FR)^2+($I210-FS:FS)^2)*FO$8+MIN((($H$2-$H210)+FT:FT)^2+(($I$2-$I210)+FU:FU)^2)*FO$10+1000*FO$18,"")</f>
        <v/>
      </c>
      <c r="FW210" t="str" cm="1">
        <f t="array" ref="FW210">IF($F210="査玉",MIN(($G210-FX:FX)^2+($H210-FY:FY)^2+($I210-FZ:FZ)^2)*FV$8+MIN((($H$2-$H210)+GA:GA)^2+(($I$2-$I210)+GB:GB)^2)*FV$10+1000*FV$18,"")</f>
        <v/>
      </c>
      <c r="GD210" t="str" cm="1">
        <f t="array" ref="GD210">IF($F210="タゲ壁",MIN(($G210-GE:GE)^2+($H210-GF:GF)^2+($I210-GG:GG)^2)*GC$8+MIN((($H$2-$H210)+GH:GH)^2+(($I$2-$I210)+GI:GI)^2)*GC$10+1000*GC$18,"")</f>
        <v/>
      </c>
      <c r="GK210" t="str" cm="1">
        <f t="array" ref="GK210">IF($F210="迎玉",MIN(($G210-GL:GL)^2+($H210-GM:GM)^2+($I210-GN:GN)^2)*GJ$8+MIN((($H$2-$H210)+GO:GO)^2+(($I$2-$I210)+GP:GP)^2)*GJ$10+1000*GJ$18,"")</f>
        <v/>
      </c>
      <c r="GR210" t="str" cm="1">
        <f t="array" ref="GR210">IF($F210="紙壁",MIN(($G210-GS:GS)^2+($H210-GT:GT)^2+($I210-GU:GU)^2)*GQ$8+MIN((($H$2-$H210)+GV:GV)^2+(($I$2-$I210)+GW:GW)^2)*GQ$10+1000*GQ$18,"")</f>
        <v/>
      </c>
      <c r="GY210" t="str" cm="1">
        <f t="array" ref="GY210">IF($F210="聖玉",MIN(($G210-GZ:GZ)^2+($H210-HA:HA)^2+($I210-HB:HB)^2)*GX$8+MIN((($H$2-$H210)+HC:HC)^2+(($I$2-$I210)+HD:HD)^2)*GX$10+1000*GX$18,"")</f>
        <v/>
      </c>
      <c r="HF210" t="str" cm="1">
        <f t="array" ref="HF210">IF($F210="ターボ",MIN(($G210-HG:HG)^2+($H210-HH:HH)^2+($I210-HI:HI)^2)*HE$8+MIN((($H$2-$H210)+HJ:HJ)^2+(($I$2-$I210)+HK:HK)^2)*HE$10+10000,"")</f>
        <v/>
      </c>
      <c r="HM210" t="str" cm="1">
        <f t="array" ref="HM210">IF($F210="采玉",MIN(($G210-HN:HN)^2+($H210-HO:HO)^2+($I210-HP:HP)^2)*HL$8+MIN((($H$2-$H210)+HQ:HQ)^2+(($I$2-$I210)+HR:HR)^2)*HL$10+1000*HL$18,"")</f>
        <v/>
      </c>
      <c r="HT210" t="str" cm="1">
        <f t="array" ref="HT210">IF($F210="繕玉",MIN(($G210-HU:HU)^2+($H210-HV:HV)^2+($I210-HW:HW)^2)*HS$8+MIN((($H$2-$H210)+HX:HX)^2+(($I$2-$I210)+HY:HY)^2)*HS$10+1000*HS$18,"")</f>
        <v/>
      </c>
      <c r="IA210" t="str" cm="1">
        <f t="array" ref="IA210">IF($F210="贄玉",MIN(($G210-IB:IB)^2+($H210-IC:IC)^2+($I210-ID:ID)^2)*HZ$8+MIN((($H$2-$H210)+IE:IE)^2+(($I$2-$I210)+IF:IF)^2)*HZ$10+1000*HZ$18,"")</f>
        <v/>
      </c>
      <c r="IH210" t="str" cm="1">
        <f t="array" ref="IH210">IF($F210="弾玉",MIN(($G210-II:II)^2+($H210-IJ:IJ)^2+($I210-IK:IK)^2)*IG$8+MIN((($H$2-$H210)+IL:IL)^2+(($I$2-$I210)+IM:IM)^2)*IG$10+1000*IG$18,"")</f>
        <v/>
      </c>
      <c r="IO210" t="str" cm="1">
        <f t="array" ref="IO210">IF($F210="石壁",MIN(($G210-IP:IP)^2+($H210-IQ:IQ)^2+($I210-IR:IR)^2)*IN$8+MIN((($H$2-$H210)+IS:IS)^2+(($I$2-$I210)+IT:IT)^2)*IN$10+1000*IN$18,"")</f>
        <v/>
      </c>
    </row>
    <row r="211" spans="6:249" x14ac:dyDescent="0.55000000000000004">
      <c r="F211" s="1" t="b" cm="1">
        <f t="array" ref="F211">INDEX(N:N,ROW()*6-11)</f>
        <v>0</v>
      </c>
      <c r="G211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11" s="1">
        <f>ROUND((RIGHT((SUM(INDEX($N:$N,ROW()*6-10):INDEX($N:$N,ROW()*6-6))-16020),6)-RIGHT((SUM(INDEX($N:$N,ROW()*6-10):INDEX($N:$N,ROW()*6-6))-16020),3))/1000,3)</f>
        <v>-16.04</v>
      </c>
      <c r="I211" s="1">
        <f>ROUND((RIGHT((SUM(INDEX($N:$N,ROW()*6-10):INDEX($N:$N,ROW()*6-6))-16020),3)),3)</f>
        <v>20</v>
      </c>
      <c r="K211">
        <v>211</v>
      </c>
      <c r="L211">
        <f t="shared" si="7"/>
        <v>5</v>
      </c>
      <c r="M211" t="str">
        <f t="shared" si="6"/>
        <v/>
      </c>
      <c r="N211" t="b">
        <f>IF(EXACT(M211,$A$1)=TRUE,"コア",IF(EXACT(M211,$A$2)=TRUE,"弓玉",IF(EXACT(M211,$A$3)=TRUE,"銃玉",IF(EXACT(M211,$A$4)=TRUE,"剣玉",IF(EXACT(M211,$A$5)=TRUE,"盾玉",IF(EXACT(M211,$A$6)=TRUE,"爆玉",IF(EXACT(M211,$A$7)=TRUE,"魔玉",IF(EXACT(M211,$A$8)=TRUE,"弩玉",IF(EXACT(M211,$A$9)=TRUE,"槍玉",IF(EXACT(M211,$A$10)=TRUE,"砲玉",IF(EXACT(M211,$A$11)=TRUE,"薙玉",IF(EXACT(M211,$A$12)=TRUE,"跳玉",IF(EXACT(M211,$A$13)=TRUE,"裂玉",IF(EXACT(M211,$A$14)=TRUE,"散玉",IF(EXACT(M211,$A$15)=TRUE,"狙玉",IF(EXACT(M211,$A$16)=TRUE,"浮玉",IF(EXACT(M211,$A$17)=TRUE,"導玉",IF(EXACT(M211,$A$18)=TRUE,"繕玉",IF(EXACT(M211,$A$19)=TRUE,"癒玉",IF(EXACT(M211,$A$20)=TRUE,"壁玉",IF(EXACT(M211,$A$21)=TRUE,"飛玉",IF(EXACT(M211,$A$22)=TRUE,"戦玉",IF(EXACT(M211,$A$23)=TRUE,"機玉",IF(EXACT(M211,$A$24)=TRUE,"変玉",IF(EXACT(M211,$A$25)=TRUE,"界玉",IF(EXACT(M211,$A$26)=TRUE,"木壁",IF(EXACT(M211,$A$27)=TRUE,"石壁",IF(EXACT(M211,$A$28)=TRUE,"紙壁",IF(EXACT(M211,$A$29)=TRUE,"鉄壁",IF(EXACT(M211,$A$30)=TRUE,"ジェット",IF(EXACT(M211,$A$31)=TRUE,"ターボ",IF(EXACT(M211,$A$32)=TRUE,"骨玉",IF(EXACT(M211,$A$33)=TRUE,"撃玉",IF(EXACT(M211,$A$34)=TRUE,"弾玉",IF(EXACT(M211,$A$35)=TRUE,"聖玉",IF(EXACT(M211,$A$36)=TRUE,"忍玉",IF(EXACT(M211,$A$37)=TRUE,"障玉",IF(EXACT(M211,$A$38)=TRUE,"花玉",IF(EXACT(M211,$A$39)=TRUE,"反玉",IF(EXACT(M211,$A$40)=TRUE,"押玉",IF(EXACT(M211,$A$41)=TRUE,"迎玉",IF(EXACT(M211,$A$42)=TRUE,"贄玉",IF(EXACT(M211,$A$43)=TRUE,"的玉",IF(EXACT(M211,$A$44)=TRUE,"墜玉",IF(EXACT(M211,$A$45)=TRUE,"箱玉",IF(EXACT(M211,$A$46)=TRUE,"闇玉",IF(EXACT(M211,$A$47)=TRUE,"旋玉",IF(EXACT(M211,$A$48)=TRUE,"采玉",IF(EXACT(M211,$A$49)=TRUE,"騎玉",IF(EXACT(M211,$A$50)=TRUE,"核玉",IF(EXACT(M211,$A$51)=TRUE,"射玉",IF(EXACT(M211,$A$52)=TRUE,"星玉",IF(EXACT(M211,$A$53)=TRUE,"梱玉",IF(EXACT(M211,$A$54)=TRUE,"貫玉",IF(EXACT(M211,$A$55)=TRUE,"査玉",IF(EXACT(M211,$A$56)=TRUE,"近壁",IF(EXACT(M211,$A$57)=TRUE,"遠壁",IF(EXACT(M211,$A$58)=TRUE,"広壁",IF(EXACT(M211,$A$59)=TRUE,"狭壁",IF(EXACT(M211,$A$60)=TRUE,"タゲ壁",IF(EXACT(M211,$A$61)=TRUE,"エレ壁")))))))))))))))))))))))))))))))))))))))))))))))))))))))))))))</f>
        <v>0</v>
      </c>
      <c r="Y211" t="str" cm="1">
        <f t="array" ref="Y211">IF($F211="砲玉",MIN(($G211-Z:Z)^2+($H211-AA:AA)^2+($I211-AB:AB)^2)*X$8+MIN((($H$2-$H211)+AC:AC)^2+(($I$2-$I211)+AD:AD)^2)*X$10+1000*X$18,"")</f>
        <v/>
      </c>
      <c r="AF211" t="str" cm="1">
        <f t="array" ref="AF211">IF($F211="薙玉",MIN(($G211-AG:AG)^2+($H211-AH:AH)^2+($I211-AI:AI)^2)*AE$8+MIN((($H$2-$H211)+AJ:AJ)^2+(($I$2-$I211)+AK:AK)^2)*AE$10+1000*AE$18,"")</f>
        <v/>
      </c>
      <c r="AM211" t="str" cm="1">
        <f t="array" ref="AM211">IF($F211="壁玉",MIN(($G211-AN:AN)^2+($H211-AO:AO)^2+($I211-AP:AP)^2)*AL$8+MIN((($H$2-$H211)+AQ:AQ)^2+(($I$2-$I211)+AR:AR)^2)*AL$10+1000*AL$18,"")</f>
        <v/>
      </c>
      <c r="AT211" t="str" cm="1">
        <f t="array" ref="AT211">IF($F211="弩玉",MIN(($G211-AU:AU)^2+($H211-AV:AV)^2+($I211-AW:AW)^2)*AS$8+MIN((($H$2-$H211)+AX:AX)^2+(($I$2-$I211)+AY:AY)^2)*AS$10+1000*AS$18,"")</f>
        <v/>
      </c>
      <c r="BA211" t="str" cm="1">
        <f t="array" ref="BA211">IF($F211="ジェット",MIN(($G211-BB:BB)^2+($H211-BC:BC)^2+($I211-BD:BD)^2)*AZ$8+MIN((($H$2-$H211)+BE:BE)^2+(($I$2-$I211)+BF:BF)^2)*AZ$10+1000*AZ$18,"")</f>
        <v/>
      </c>
      <c r="BH211" t="str" cm="1">
        <f t="array" ref="BH211">IF($F211="導玉",MIN(($G211-BI:BI)^2+($H211-BJ:BJ)^2+($I211-BK:BK)^2)*BG$8+MIN((($H$2-$H211)+BL:BL)^2+(($I$2-$I211)+BM:BM)^2)*BG$10+1000*BG$18,"")</f>
        <v/>
      </c>
      <c r="BO211" t="str" cm="1">
        <f t="array" ref="BO211">IF($F211="木壁",MIN(($G211-BP:BP)^2+($H211-BQ:BQ)^2+($I211-BR:BR)^2)*BN$8+MIN((($H$2-$H211)+BS:BS)^2+(($I$2-$I211)+BT:BT)^2)*BN$10+1000*BN$18,"")</f>
        <v/>
      </c>
      <c r="BV211" t="str" cm="1">
        <f t="array" ref="BV211">IF($F211="遠壁",MIN(($G211-BW:BW)^2+($H211-BX:BX)^2+($I211-BY:BY)^2)*BU$8+MIN((($H$2-$H211)+BZ:BZ)^2+(($I$2-$I211)+CA:CA)^2)*BU$10+1000*BU$18,"")</f>
        <v/>
      </c>
      <c r="CC211" t="str" cm="1">
        <f t="array" ref="CC211">IF($F211="魔玉",MIN(($G211-CD:CD)^2+($H211-CE:CE)^2+($I211-CF:CF)^2)*CB$8+MIN((($H$2-$H211)+CG:CG)^2+(($I$2-$I211)+CH:CH)^2)*CB$10+1000*CB$18,"")</f>
        <v/>
      </c>
      <c r="CJ211" t="str" cm="1">
        <f t="array" ref="CJ211">IF($F211="核玉",MIN(($G211-CK:CK)^2+($H211-CL:CL)^2+($I211-CM:CM)^2)*CI$8+MIN((($H$2-$H211)+CN:CN)^2+(($I$2-$I211)+CO:CO)^2)*CI$10+1000*CI$18,"")</f>
        <v/>
      </c>
      <c r="CQ211" t="str" cm="1">
        <f t="array" ref="CQ211">IF($F211="癒玉",MIN(($G211-CR:CR)^2+($H211-CS:CS)^2+($I211-CT:CT)^2)*CP$8+MIN((($H$2-$H211)+CU:CU)^2+(($I$2-$I211)+CV:CV)^2)*CP$10+1000*CP$18,"")</f>
        <v/>
      </c>
      <c r="CX211" t="str" cm="1">
        <f t="array" ref="CX211">IF($F211="盾玉",MIN(($G211-CY:CY)^2+($H211-CZ:CZ)^2+($I211-DA:DA)^2)*CW$8+MIN((($H$2-$H211)+DB:DB)^2+(($I$2-$I211)+DC:DC)^2)*CW$10+1000*CW$18,"")</f>
        <v/>
      </c>
      <c r="DE211" t="str" cm="1">
        <f t="array" ref="DE211">IF($F211="射玉",MIN(($G211-DF:DF)^2+($H211-DG:DG)^2+($I211-DH:DH)^2)*DD$8+MIN((($H$2-$H211)+DI:DI)^2+(($I$2-$I211)+DJ:DJ)^2)*DD$10+1000*DD$18,"")</f>
        <v/>
      </c>
      <c r="DL211" t="str" cm="1">
        <f t="array" ref="DL211">IF($F211="近壁",MIN(($G211-DM:DM)^2+($H211-DN:DN)^2+($I211-DO:DO)^2)*DK$8+MIN((($H$2-$H211)+DP:DP)^2+(($I$2-$I211)+DQ:DQ)^2)*DK$10+1000*DK$18,"")</f>
        <v/>
      </c>
      <c r="DS211" t="str" cm="1">
        <f t="array" ref="DS211">IF($F211="忍玉",MIN(($G211-DT:DT)^2+($H211-DU:DU)^2+($I211-DV:DV)^2)*DR$8+MIN((($H$2-$H211)+DW:DW)^2+(($I$2-$I211)+DX:DX)^2)*DR$10+1000*DR$18,"")</f>
        <v/>
      </c>
      <c r="DZ211" t="str" cm="1">
        <f t="array" ref="DZ211">IF($F211="界玉",MIN(($G211-EA:EA)^2+($H211-EB:EB)^2+($I211-EC:EC)^2)*DY$8+MIN((($H$2-$H211)+ED:ED)^2+(($I$2-$I211)+EE:EE)^2)*DY$10+1000*DY$18,"")</f>
        <v/>
      </c>
      <c r="EG211" t="str" cm="1">
        <f t="array" ref="EG211">IF($F211="戦玉",MIN(($G211-EH:EH)^2+($H211-EI:EI)^2+($I211-EJ:EJ)^2)*EF$8+MIN((($H$2-$H211)+EK:EK)^2+(($I$2-$I211)+EL:EL)^2)*EF$10+1000*EF$18,"")</f>
        <v/>
      </c>
      <c r="EN211" t="str" cm="1">
        <f t="array" ref="EN211">IF($F211="弓玉",MIN(($G211-EO:EO)^2+($H211-EP:EP)^2+($I211-EQ:EQ)^2)*EM$8+MIN((($H$2-$H211)+ER:ER)^2+(($I$2-$I211)+ES:ES)^2)*EM$10+1000*EM$18,"")</f>
        <v/>
      </c>
      <c r="EU211" t="str" cm="1">
        <f t="array" ref="EU211">IF($F211="散玉",MIN(($G211-EV:EV)^2+($H211-EW:EW)^2+($I211-EX:EX)^2)*ET$8+MIN((($H$2-$H211)+EY:EY)^2+(($I$2-$I211)+EZ:EZ)^2)*ET$10+1000*ET$18,"")</f>
        <v/>
      </c>
      <c r="FB211" t="str" cm="1">
        <f t="array" ref="FB211">IF($F211="的玉",MIN(($G211-FC:FC)^2+($H211-FD:FD)^2+($I211-FE:FE)^2)*FA$8+MIN((($H$2-$H211)+FF:FF)^2+(($I$2-$I211)+FG:FG)^2)*FA$10+1000*FA$18,"")</f>
        <v/>
      </c>
      <c r="FI211" t="str" cm="1">
        <f t="array" ref="FI211">IF($F211="撃玉",MIN(($G211-FJ:FJ)^2+($H211-FK:FK)^2+($I211-FL:FL)^2)*FH$8+MIN((($H$2-$H211)+FM:FM)^2+(($I$2-$I211)+FN:FN)^2)*FH$10+1000*FH$18,"")</f>
        <v/>
      </c>
      <c r="FP211" t="str" cm="1">
        <f t="array" ref="FP211">IF($F211="槍玉",MIN(($G211-FQ:FQ)^2+($H211-FR:FR)^2+($I211-FS:FS)^2)*FO$8+MIN((($H$2-$H211)+FT:FT)^2+(($I$2-$I211)+FU:FU)^2)*FO$10+1000*FO$18,"")</f>
        <v/>
      </c>
      <c r="FW211" t="str" cm="1">
        <f t="array" ref="FW211">IF($F211="査玉",MIN(($G211-FX:FX)^2+($H211-FY:FY)^2+($I211-FZ:FZ)^2)*FV$8+MIN((($H$2-$H211)+GA:GA)^2+(($I$2-$I211)+GB:GB)^2)*FV$10+1000*FV$18,"")</f>
        <v/>
      </c>
      <c r="GD211" t="str" cm="1">
        <f t="array" ref="GD211">IF($F211="タゲ壁",MIN(($G211-GE:GE)^2+($H211-GF:GF)^2+($I211-GG:GG)^2)*GC$8+MIN((($H$2-$H211)+GH:GH)^2+(($I$2-$I211)+GI:GI)^2)*GC$10+1000*GC$18,"")</f>
        <v/>
      </c>
      <c r="GK211" t="str" cm="1">
        <f t="array" ref="GK211">IF($F211="迎玉",MIN(($G211-GL:GL)^2+($H211-GM:GM)^2+($I211-GN:GN)^2)*GJ$8+MIN((($H$2-$H211)+GO:GO)^2+(($I$2-$I211)+GP:GP)^2)*GJ$10+1000*GJ$18,"")</f>
        <v/>
      </c>
      <c r="GR211" t="str" cm="1">
        <f t="array" ref="GR211">IF($F211="紙壁",MIN(($G211-GS:GS)^2+($H211-GT:GT)^2+($I211-GU:GU)^2)*GQ$8+MIN((($H$2-$H211)+GV:GV)^2+(($I$2-$I211)+GW:GW)^2)*GQ$10+1000*GQ$18,"")</f>
        <v/>
      </c>
      <c r="GY211" t="str" cm="1">
        <f t="array" ref="GY211">IF($F211="聖玉",MIN(($G211-GZ:GZ)^2+($H211-HA:HA)^2+($I211-HB:HB)^2)*GX$8+MIN((($H$2-$H211)+HC:HC)^2+(($I$2-$I211)+HD:HD)^2)*GX$10+1000*GX$18,"")</f>
        <v/>
      </c>
      <c r="HF211" t="str" cm="1">
        <f t="array" ref="HF211">IF($F211="ターボ",MIN(($G211-HG:HG)^2+($H211-HH:HH)^2+($I211-HI:HI)^2)*HE$8+MIN((($H$2-$H211)+HJ:HJ)^2+(($I$2-$I211)+HK:HK)^2)*HE$10+10000,"")</f>
        <v/>
      </c>
      <c r="HM211" t="str" cm="1">
        <f t="array" ref="HM211">IF($F211="采玉",MIN(($G211-HN:HN)^2+($H211-HO:HO)^2+($I211-HP:HP)^2)*HL$8+MIN((($H$2-$H211)+HQ:HQ)^2+(($I$2-$I211)+HR:HR)^2)*HL$10+1000*HL$18,"")</f>
        <v/>
      </c>
      <c r="HT211" t="str" cm="1">
        <f t="array" ref="HT211">IF($F211="繕玉",MIN(($G211-HU:HU)^2+($H211-HV:HV)^2+($I211-HW:HW)^2)*HS$8+MIN((($H$2-$H211)+HX:HX)^2+(($I$2-$I211)+HY:HY)^2)*HS$10+1000*HS$18,"")</f>
        <v/>
      </c>
      <c r="IA211" t="str" cm="1">
        <f t="array" ref="IA211">IF($F211="贄玉",MIN(($G211-IB:IB)^2+($H211-IC:IC)^2+($I211-ID:ID)^2)*HZ$8+MIN((($H$2-$H211)+IE:IE)^2+(($I$2-$I211)+IF:IF)^2)*HZ$10+1000*HZ$18,"")</f>
        <v/>
      </c>
      <c r="IH211" t="str" cm="1">
        <f t="array" ref="IH211">IF($F211="弾玉",MIN(($G211-II:II)^2+($H211-IJ:IJ)^2+($I211-IK:IK)^2)*IG$8+MIN((($H$2-$H211)+IL:IL)^2+(($I$2-$I211)+IM:IM)^2)*IG$10+1000*IG$18,"")</f>
        <v/>
      </c>
      <c r="IO211" t="str" cm="1">
        <f t="array" ref="IO211">IF($F211="石壁",MIN(($G211-IP:IP)^2+($H211-IQ:IQ)^2+($I211-IR:IR)^2)*IN$8+MIN((($H$2-$H211)+IS:IS)^2+(($I$2-$I211)+IT:IT)^2)*IN$10+1000*IN$18,"")</f>
        <v/>
      </c>
    </row>
    <row r="212" spans="6:249" x14ac:dyDescent="0.55000000000000004">
      <c r="F212" s="1" t="b" cm="1">
        <f t="array" ref="F212">INDEX(N:N,ROW()*6-11)</f>
        <v>0</v>
      </c>
      <c r="G212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12" s="1">
        <f>ROUND((RIGHT((SUM(INDEX($N:$N,ROW()*6-10):INDEX($N:$N,ROW()*6-6))-16020),6)-RIGHT((SUM(INDEX($N:$N,ROW()*6-10):INDEX($N:$N,ROW()*6-6))-16020),3))/1000,3)</f>
        <v>-16.04</v>
      </c>
      <c r="I212" s="1">
        <f>ROUND((RIGHT((SUM(INDEX($N:$N,ROW()*6-10):INDEX($N:$N,ROW()*6-6))-16020),3)),3)</f>
        <v>20</v>
      </c>
      <c r="K212">
        <v>212</v>
      </c>
      <c r="L212">
        <f t="shared" si="7"/>
        <v>4</v>
      </c>
      <c r="M212" t="str">
        <f t="shared" si="6"/>
        <v/>
      </c>
      <c r="N212">
        <f>IF(EXACT(M212,$A$1)=TRUE,0,IF(EXACT(M212,$A$2)=TRUE,1,IF(EXACT(M212,$A$3)=TRUE,2,IF(EXACT(M212,$A$4)=TRUE,3,IF(EXACT(M212,$A$5)=TRUE,4,IF(EXACT(M212,$A$6)=TRUE,5,IF(EXACT(M212,$A$7)=TRUE,6,IF(EXACT(M212,$A$8)=TRUE,7,IF(EXACT(M212,$A$9)=TRUE,8,IF(EXACT(M212,$A$10)=TRUE,9,IF(EXACT(M212,$A$11)=TRUE,10,IF(EXACT(M212,$A$12)=TRUE,11,IF(EXACT(M212,$A$13)=TRUE,12,IF(EXACT(M212,$A$14)=TRUE,13,IF(EXACT(M212,$A$15)=TRUE,14,IF(EXACT(M212,$A$16)=TRUE,15,IF(EXACT(M212,$A$17)=TRUE,16,IF(EXACT(M212,$A$18)=TRUE,17,IF(EXACT(M212,$A$19)=TRUE,18,IF(EXACT(M212,$A$20)=TRUE,19,IF(EXACT(M212,$A$21)=TRUE,20,IF(EXACT(M212,$A$22)=TRUE,21,IF(EXACT(M212,$A$23)=TRUE,22,IF(EXACT(M212,$A$24)=TRUE,23,IF(EXACT(M212,$A$25)=TRUE,24,IF(EXACT(M212,$A$26)=TRUE,25,IF(EXACT(M212,$A$27)=TRUE,26,IF(EXACT(M212,$A$28)=TRUE,27,IF(EXACT(M212,$A$29)=TRUE,28,IF(EXACT(M212,$A$30)=TRUE,29,IF(EXACT(M212,$A$31)=TRUE,30,IF(EXACT(M212,$A$32)=TRUE,31,IF(EXACT(M212,$A$33)=TRUE,32,IF(EXACT(M212,$A$34)=TRUE,33,IF(EXACT(M212,$A$35)=TRUE,34,IF(EXACT(M212,$A$36)=TRUE,35,IF(EXACT(M212,$A$37)=TRUE,36,IF(EXACT(M212,$A$38)=TRUE,37,IF(EXACT(M212,$A$39)=TRUE,38,IF(EXACT(M212,$A$40)=TRUE,39,IF(EXACT(M212,$A$41)=TRUE,40,IF(EXACT(M212,$A$42)=TRUE,41,IF(EXACT(M212,$A$43)=TRUE,42,IF(EXACT(M212,$A$44)=TRUE,43,IF(EXACT(M212,$A$45)=TRUE,44,IF(EXACT(M212,$A$46)=TRUE,45,IF(EXACT(M212,$A$47)=TRUE,46,IF(EXACT(M212,$A$48)=TRUE,47,IF(EXACT(M212,$A$49)=TRUE,48,IF(EXACT(M212,$A$50)=TRUE,49,IF(EXACT(M212,$A$51)=TRUE,50,IF(EXACT(M212,$A$52)=TRUE,51,IF(EXACT(M212,$A$53)=TRUE,52,IF(EXACT(M212,$A$54)=TRUE,53,IF(EXACT(M212,$A$55)=TRUE,54,IF(EXACT(M212,$A$56)=TRUE,55,IF(EXACT(M212,$A$57)=TRUE,56,IF(EXACT(M212,$A$58)=TRUE,57,IF(EXACT(M212,$A$59)=TRUE,58,IF(EXACT(M212,$A$60)=TRUE,59,IF(EXACT(M212,$A$61)=TRUE,60,IF(EXACT(M212,$A$62)=TRUE,61))))))))))))))))))))))))))))))))))))))))))))))))))))))))))))))*61^$L212</f>
        <v>0</v>
      </c>
      <c r="Y212" t="str" cm="1">
        <f t="array" ref="Y212">IF($F212="砲玉",MIN(($G212-Z:Z)^2+($H212-AA:AA)^2+($I212-AB:AB)^2)*X$8+MIN((($H$2-$H212)+AC:AC)^2+(($I$2-$I212)+AD:AD)^2)*X$10+1000*X$18,"")</f>
        <v/>
      </c>
      <c r="AF212" t="str" cm="1">
        <f t="array" ref="AF212">IF($F212="薙玉",MIN(($G212-AG:AG)^2+($H212-AH:AH)^2+($I212-AI:AI)^2)*AE$8+MIN((($H$2-$H212)+AJ:AJ)^2+(($I$2-$I212)+AK:AK)^2)*AE$10+1000*AE$18,"")</f>
        <v/>
      </c>
      <c r="AM212" t="str" cm="1">
        <f t="array" ref="AM212">IF($F212="壁玉",MIN(($G212-AN:AN)^2+($H212-AO:AO)^2+($I212-AP:AP)^2)*AL$8+MIN((($H$2-$H212)+AQ:AQ)^2+(($I$2-$I212)+AR:AR)^2)*AL$10+1000*AL$18,"")</f>
        <v/>
      </c>
      <c r="AT212" t="str" cm="1">
        <f t="array" ref="AT212">IF($F212="弩玉",MIN(($G212-AU:AU)^2+($H212-AV:AV)^2+($I212-AW:AW)^2)*AS$8+MIN((($H$2-$H212)+AX:AX)^2+(($I$2-$I212)+AY:AY)^2)*AS$10+1000*AS$18,"")</f>
        <v/>
      </c>
      <c r="BA212" t="str" cm="1">
        <f t="array" ref="BA212">IF($F212="ジェット",MIN(($G212-BB:BB)^2+($H212-BC:BC)^2+($I212-BD:BD)^2)*AZ$8+MIN((($H$2-$H212)+BE:BE)^2+(($I$2-$I212)+BF:BF)^2)*AZ$10+1000*AZ$18,"")</f>
        <v/>
      </c>
      <c r="BH212" t="str" cm="1">
        <f t="array" ref="BH212">IF($F212="導玉",MIN(($G212-BI:BI)^2+($H212-BJ:BJ)^2+($I212-BK:BK)^2)*BG$8+MIN((($H$2-$H212)+BL:BL)^2+(($I$2-$I212)+BM:BM)^2)*BG$10+1000*BG$18,"")</f>
        <v/>
      </c>
      <c r="BO212" t="str" cm="1">
        <f t="array" ref="BO212">IF($F212="木壁",MIN(($G212-BP:BP)^2+($H212-BQ:BQ)^2+($I212-BR:BR)^2)*BN$8+MIN((($H$2-$H212)+BS:BS)^2+(($I$2-$I212)+BT:BT)^2)*BN$10+1000*BN$18,"")</f>
        <v/>
      </c>
      <c r="BV212" t="str" cm="1">
        <f t="array" ref="BV212">IF($F212="遠壁",MIN(($G212-BW:BW)^2+($H212-BX:BX)^2+($I212-BY:BY)^2)*BU$8+MIN((($H$2-$H212)+BZ:BZ)^2+(($I$2-$I212)+CA:CA)^2)*BU$10+1000*BU$18,"")</f>
        <v/>
      </c>
      <c r="CC212" t="str" cm="1">
        <f t="array" ref="CC212">IF($F212="魔玉",MIN(($G212-CD:CD)^2+($H212-CE:CE)^2+($I212-CF:CF)^2)*CB$8+MIN((($H$2-$H212)+CG:CG)^2+(($I$2-$I212)+CH:CH)^2)*CB$10+1000*CB$18,"")</f>
        <v/>
      </c>
      <c r="CJ212" t="str" cm="1">
        <f t="array" ref="CJ212">IF($F212="核玉",MIN(($G212-CK:CK)^2+($H212-CL:CL)^2+($I212-CM:CM)^2)*CI$8+MIN((($H$2-$H212)+CN:CN)^2+(($I$2-$I212)+CO:CO)^2)*CI$10+1000*CI$18,"")</f>
        <v/>
      </c>
      <c r="CQ212" t="str" cm="1">
        <f t="array" ref="CQ212">IF($F212="癒玉",MIN(($G212-CR:CR)^2+($H212-CS:CS)^2+($I212-CT:CT)^2)*CP$8+MIN((($H$2-$H212)+CU:CU)^2+(($I$2-$I212)+CV:CV)^2)*CP$10+1000*CP$18,"")</f>
        <v/>
      </c>
      <c r="CX212" t="str" cm="1">
        <f t="array" ref="CX212">IF($F212="盾玉",MIN(($G212-CY:CY)^2+($H212-CZ:CZ)^2+($I212-DA:DA)^2)*CW$8+MIN((($H$2-$H212)+DB:DB)^2+(($I$2-$I212)+DC:DC)^2)*CW$10+1000*CW$18,"")</f>
        <v/>
      </c>
      <c r="DE212" t="str" cm="1">
        <f t="array" ref="DE212">IF($F212="射玉",MIN(($G212-DF:DF)^2+($H212-DG:DG)^2+($I212-DH:DH)^2)*DD$8+MIN((($H$2-$H212)+DI:DI)^2+(($I$2-$I212)+DJ:DJ)^2)*DD$10+1000*DD$18,"")</f>
        <v/>
      </c>
      <c r="DL212" t="str" cm="1">
        <f t="array" ref="DL212">IF($F212="近壁",MIN(($G212-DM:DM)^2+($H212-DN:DN)^2+($I212-DO:DO)^2)*DK$8+MIN((($H$2-$H212)+DP:DP)^2+(($I$2-$I212)+DQ:DQ)^2)*DK$10+1000*DK$18,"")</f>
        <v/>
      </c>
      <c r="DS212" t="str" cm="1">
        <f t="array" ref="DS212">IF($F212="忍玉",MIN(($G212-DT:DT)^2+($H212-DU:DU)^2+($I212-DV:DV)^2)*DR$8+MIN((($H$2-$H212)+DW:DW)^2+(($I$2-$I212)+DX:DX)^2)*DR$10+1000*DR$18,"")</f>
        <v/>
      </c>
      <c r="DZ212" t="str" cm="1">
        <f t="array" ref="DZ212">IF($F212="界玉",MIN(($G212-EA:EA)^2+($H212-EB:EB)^2+($I212-EC:EC)^2)*DY$8+MIN((($H$2-$H212)+ED:ED)^2+(($I$2-$I212)+EE:EE)^2)*DY$10+1000*DY$18,"")</f>
        <v/>
      </c>
      <c r="EG212" t="str" cm="1">
        <f t="array" ref="EG212">IF($F212="戦玉",MIN(($G212-EH:EH)^2+($H212-EI:EI)^2+($I212-EJ:EJ)^2)*EF$8+MIN((($H$2-$H212)+EK:EK)^2+(($I$2-$I212)+EL:EL)^2)*EF$10+1000*EF$18,"")</f>
        <v/>
      </c>
      <c r="EN212" t="str" cm="1">
        <f t="array" ref="EN212">IF($F212="弓玉",MIN(($G212-EO:EO)^2+($H212-EP:EP)^2+($I212-EQ:EQ)^2)*EM$8+MIN((($H$2-$H212)+ER:ER)^2+(($I$2-$I212)+ES:ES)^2)*EM$10+1000*EM$18,"")</f>
        <v/>
      </c>
      <c r="EU212" t="str" cm="1">
        <f t="array" ref="EU212">IF($F212="散玉",MIN(($G212-EV:EV)^2+($H212-EW:EW)^2+($I212-EX:EX)^2)*ET$8+MIN((($H$2-$H212)+EY:EY)^2+(($I$2-$I212)+EZ:EZ)^2)*ET$10+1000*ET$18,"")</f>
        <v/>
      </c>
      <c r="FB212" t="str" cm="1">
        <f t="array" ref="FB212">IF($F212="的玉",MIN(($G212-FC:FC)^2+($H212-FD:FD)^2+($I212-FE:FE)^2)*FA$8+MIN((($H$2-$H212)+FF:FF)^2+(($I$2-$I212)+FG:FG)^2)*FA$10+1000*FA$18,"")</f>
        <v/>
      </c>
      <c r="FI212" t="str" cm="1">
        <f t="array" ref="FI212">IF($F212="撃玉",MIN(($G212-FJ:FJ)^2+($H212-FK:FK)^2+($I212-FL:FL)^2)*FH$8+MIN((($H$2-$H212)+FM:FM)^2+(($I$2-$I212)+FN:FN)^2)*FH$10+1000*FH$18,"")</f>
        <v/>
      </c>
      <c r="FP212" t="str" cm="1">
        <f t="array" ref="FP212">IF($F212="槍玉",MIN(($G212-FQ:FQ)^2+($H212-FR:FR)^2+($I212-FS:FS)^2)*FO$8+MIN((($H$2-$H212)+FT:FT)^2+(($I$2-$I212)+FU:FU)^2)*FO$10+1000*FO$18,"")</f>
        <v/>
      </c>
      <c r="FW212" t="str" cm="1">
        <f t="array" ref="FW212">IF($F212="査玉",MIN(($G212-FX:FX)^2+($H212-FY:FY)^2+($I212-FZ:FZ)^2)*FV$8+MIN((($H$2-$H212)+GA:GA)^2+(($I$2-$I212)+GB:GB)^2)*FV$10+1000*FV$18,"")</f>
        <v/>
      </c>
      <c r="GD212" t="str" cm="1">
        <f t="array" ref="GD212">IF($F212="タゲ壁",MIN(($G212-GE:GE)^2+($H212-GF:GF)^2+($I212-GG:GG)^2)*GC$8+MIN((($H$2-$H212)+GH:GH)^2+(($I$2-$I212)+GI:GI)^2)*GC$10+1000*GC$18,"")</f>
        <v/>
      </c>
      <c r="GK212" t="str" cm="1">
        <f t="array" ref="GK212">IF($F212="迎玉",MIN(($G212-GL:GL)^2+($H212-GM:GM)^2+($I212-GN:GN)^2)*GJ$8+MIN((($H$2-$H212)+GO:GO)^2+(($I$2-$I212)+GP:GP)^2)*GJ$10+1000*GJ$18,"")</f>
        <v/>
      </c>
      <c r="GR212" t="str" cm="1">
        <f t="array" ref="GR212">IF($F212="紙壁",MIN(($G212-GS:GS)^2+($H212-GT:GT)^2+($I212-GU:GU)^2)*GQ$8+MIN((($H$2-$H212)+GV:GV)^2+(($I$2-$I212)+GW:GW)^2)*GQ$10+1000*GQ$18,"")</f>
        <v/>
      </c>
      <c r="GY212" t="str" cm="1">
        <f t="array" ref="GY212">IF($F212="聖玉",MIN(($G212-GZ:GZ)^2+($H212-HA:HA)^2+($I212-HB:HB)^2)*GX$8+MIN((($H$2-$H212)+HC:HC)^2+(($I$2-$I212)+HD:HD)^2)*GX$10+1000*GX$18,"")</f>
        <v/>
      </c>
      <c r="HF212" t="str" cm="1">
        <f t="array" ref="HF212">IF($F212="ターボ",MIN(($G212-HG:HG)^2+($H212-HH:HH)^2+($I212-HI:HI)^2)*HE$8+MIN((($H$2-$H212)+HJ:HJ)^2+(($I$2-$I212)+HK:HK)^2)*HE$10+10000,"")</f>
        <v/>
      </c>
      <c r="HM212" t="str" cm="1">
        <f t="array" ref="HM212">IF($F212="采玉",MIN(($G212-HN:HN)^2+($H212-HO:HO)^2+($I212-HP:HP)^2)*HL$8+MIN((($H$2-$H212)+HQ:HQ)^2+(($I$2-$I212)+HR:HR)^2)*HL$10+1000*HL$18,"")</f>
        <v/>
      </c>
      <c r="HT212" t="str" cm="1">
        <f t="array" ref="HT212">IF($F212="繕玉",MIN(($G212-HU:HU)^2+($H212-HV:HV)^2+($I212-HW:HW)^2)*HS$8+MIN((($H$2-$H212)+HX:HX)^2+(($I$2-$I212)+HY:HY)^2)*HS$10+1000*HS$18,"")</f>
        <v/>
      </c>
      <c r="IA212" t="str" cm="1">
        <f t="array" ref="IA212">IF($F212="贄玉",MIN(($G212-IB:IB)^2+($H212-IC:IC)^2+($I212-ID:ID)^2)*HZ$8+MIN((($H$2-$H212)+IE:IE)^2+(($I$2-$I212)+IF:IF)^2)*HZ$10+1000*HZ$18,"")</f>
        <v/>
      </c>
      <c r="IH212" t="str" cm="1">
        <f t="array" ref="IH212">IF($F212="弾玉",MIN(($G212-II:II)^2+($H212-IJ:IJ)^2+($I212-IK:IK)^2)*IG$8+MIN((($H$2-$H212)+IL:IL)^2+(($I$2-$I212)+IM:IM)^2)*IG$10+1000*IG$18,"")</f>
        <v/>
      </c>
      <c r="IO212" t="str" cm="1">
        <f t="array" ref="IO212">IF($F212="石壁",MIN(($G212-IP:IP)^2+($H212-IQ:IQ)^2+($I212-IR:IR)^2)*IN$8+MIN((($H$2-$H212)+IS:IS)^2+(($I$2-$I212)+IT:IT)^2)*IN$10+1000*IN$18,"")</f>
        <v/>
      </c>
    </row>
    <row r="213" spans="6:249" x14ac:dyDescent="0.55000000000000004">
      <c r="F213" s="1" t="b" cm="1">
        <f t="array" ref="F213">INDEX(N:N,ROW()*6-11)</f>
        <v>0</v>
      </c>
      <c r="G213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13" s="1">
        <f>ROUND((RIGHT((SUM(INDEX($N:$N,ROW()*6-10):INDEX($N:$N,ROW()*6-6))-16020),6)-RIGHT((SUM(INDEX($N:$N,ROW()*6-10):INDEX($N:$N,ROW()*6-6))-16020),3))/1000,3)</f>
        <v>-16.04</v>
      </c>
      <c r="I213" s="1">
        <f>ROUND((RIGHT((SUM(INDEX($N:$N,ROW()*6-10):INDEX($N:$N,ROW()*6-6))-16020),3)),3)</f>
        <v>20</v>
      </c>
      <c r="K213">
        <v>213</v>
      </c>
      <c r="L213">
        <f t="shared" si="7"/>
        <v>3</v>
      </c>
      <c r="M213" t="str">
        <f t="shared" si="6"/>
        <v/>
      </c>
      <c r="N213">
        <f>IF(EXACT(M213,$A$1)=TRUE,0,IF(EXACT(M213,$A$2)=TRUE,1,IF(EXACT(M213,$A$3)=TRUE,2,IF(EXACT(M213,$A$4)=TRUE,3,IF(EXACT(M213,$A$5)=TRUE,4,IF(EXACT(M213,$A$6)=TRUE,5,IF(EXACT(M213,$A$7)=TRUE,6,IF(EXACT(M213,$A$8)=TRUE,7,IF(EXACT(M213,$A$9)=TRUE,8,IF(EXACT(M213,$A$10)=TRUE,9,IF(EXACT(M213,$A$11)=TRUE,10,IF(EXACT(M213,$A$12)=TRUE,11,IF(EXACT(M213,$A$13)=TRUE,12,IF(EXACT(M213,$A$14)=TRUE,13,IF(EXACT(M213,$A$15)=TRUE,14,IF(EXACT(M213,$A$16)=TRUE,15,IF(EXACT(M213,$A$17)=TRUE,16,IF(EXACT(M213,$A$18)=TRUE,17,IF(EXACT(M213,$A$19)=TRUE,18,IF(EXACT(M213,$A$20)=TRUE,19,IF(EXACT(M213,$A$21)=TRUE,20,IF(EXACT(M213,$A$22)=TRUE,21,IF(EXACT(M213,$A$23)=TRUE,22,IF(EXACT(M213,$A$24)=TRUE,23,IF(EXACT(M213,$A$25)=TRUE,24,IF(EXACT(M213,$A$26)=TRUE,25,IF(EXACT(M213,$A$27)=TRUE,26,IF(EXACT(M213,$A$28)=TRUE,27,IF(EXACT(M213,$A$29)=TRUE,28,IF(EXACT(M213,$A$30)=TRUE,29,IF(EXACT(M213,$A$31)=TRUE,30,IF(EXACT(M213,$A$32)=TRUE,31,IF(EXACT(M213,$A$33)=TRUE,32,IF(EXACT(M213,$A$34)=TRUE,33,IF(EXACT(M213,$A$35)=TRUE,34,IF(EXACT(M213,$A$36)=TRUE,35,IF(EXACT(M213,$A$37)=TRUE,36,IF(EXACT(M213,$A$38)=TRUE,37,IF(EXACT(M213,$A$39)=TRUE,38,IF(EXACT(M213,$A$40)=TRUE,39,IF(EXACT(M213,$A$41)=TRUE,40,IF(EXACT(M213,$A$42)=TRUE,41,IF(EXACT(M213,$A$43)=TRUE,42,IF(EXACT(M213,$A$44)=TRUE,43,IF(EXACT(M213,$A$45)=TRUE,44,IF(EXACT(M213,$A$46)=TRUE,45,IF(EXACT(M213,$A$47)=TRUE,46,IF(EXACT(M213,$A$48)=TRUE,47,IF(EXACT(M213,$A$49)=TRUE,48,IF(EXACT(M213,$A$50)=TRUE,49,IF(EXACT(M213,$A$51)=TRUE,50,IF(EXACT(M213,$A$52)=TRUE,51,IF(EXACT(M213,$A$53)=TRUE,52,IF(EXACT(M213,$A$54)=TRUE,53,IF(EXACT(M213,$A$55)=TRUE,54,IF(EXACT(M213,$A$56)=TRUE,55,IF(EXACT(M213,$A$57)=TRUE,56,IF(EXACT(M213,$A$58)=TRUE,57,IF(EXACT(M213,$A$59)=TRUE,58,IF(EXACT(M213,$A$60)=TRUE,59,IF(EXACT(M213,$A$61)=TRUE,60,IF(EXACT(M213,$A$62)=TRUE,61))))))))))))))))))))))))))))))))))))))))))))))))))))))))))))))*61^$L213</f>
        <v>0</v>
      </c>
      <c r="Y213" t="str" cm="1">
        <f t="array" ref="Y213">IF($F213="砲玉",MIN(($G213-Z:Z)^2+($H213-AA:AA)^2+($I213-AB:AB)^2)*X$8+MIN((($H$2-$H213)+AC:AC)^2+(($I$2-$I213)+AD:AD)^2)*X$10+1000*X$18,"")</f>
        <v/>
      </c>
      <c r="AF213" t="str" cm="1">
        <f t="array" ref="AF213">IF($F213="薙玉",MIN(($G213-AG:AG)^2+($H213-AH:AH)^2+($I213-AI:AI)^2)*AE$8+MIN((($H$2-$H213)+AJ:AJ)^2+(($I$2-$I213)+AK:AK)^2)*AE$10+1000*AE$18,"")</f>
        <v/>
      </c>
      <c r="AM213" t="str" cm="1">
        <f t="array" ref="AM213">IF($F213="壁玉",MIN(($G213-AN:AN)^2+($H213-AO:AO)^2+($I213-AP:AP)^2)*AL$8+MIN((($H$2-$H213)+AQ:AQ)^2+(($I$2-$I213)+AR:AR)^2)*AL$10+1000*AL$18,"")</f>
        <v/>
      </c>
      <c r="AT213" t="str" cm="1">
        <f t="array" ref="AT213">IF($F213="弩玉",MIN(($G213-AU:AU)^2+($H213-AV:AV)^2+($I213-AW:AW)^2)*AS$8+MIN((($H$2-$H213)+AX:AX)^2+(($I$2-$I213)+AY:AY)^2)*AS$10+1000*AS$18,"")</f>
        <v/>
      </c>
      <c r="BA213" t="str" cm="1">
        <f t="array" ref="BA213">IF($F213="ジェット",MIN(($G213-BB:BB)^2+($H213-BC:BC)^2+($I213-BD:BD)^2)*AZ$8+MIN((($H$2-$H213)+BE:BE)^2+(($I$2-$I213)+BF:BF)^2)*AZ$10+1000*AZ$18,"")</f>
        <v/>
      </c>
      <c r="BH213" t="str" cm="1">
        <f t="array" ref="BH213">IF($F213="導玉",MIN(($G213-BI:BI)^2+($H213-BJ:BJ)^2+($I213-BK:BK)^2)*BG$8+MIN((($H$2-$H213)+BL:BL)^2+(($I$2-$I213)+BM:BM)^2)*BG$10+1000*BG$18,"")</f>
        <v/>
      </c>
      <c r="BO213" t="str" cm="1">
        <f t="array" ref="BO213">IF($F213="木壁",MIN(($G213-BP:BP)^2+($H213-BQ:BQ)^2+($I213-BR:BR)^2)*BN$8+MIN((($H$2-$H213)+BS:BS)^2+(($I$2-$I213)+BT:BT)^2)*BN$10+1000*BN$18,"")</f>
        <v/>
      </c>
      <c r="BV213" t="str" cm="1">
        <f t="array" ref="BV213">IF($F213="遠壁",MIN(($G213-BW:BW)^2+($H213-BX:BX)^2+($I213-BY:BY)^2)*BU$8+MIN((($H$2-$H213)+BZ:BZ)^2+(($I$2-$I213)+CA:CA)^2)*BU$10+1000*BU$18,"")</f>
        <v/>
      </c>
      <c r="CC213" t="str" cm="1">
        <f t="array" ref="CC213">IF($F213="魔玉",MIN(($G213-CD:CD)^2+($H213-CE:CE)^2+($I213-CF:CF)^2)*CB$8+MIN((($H$2-$H213)+CG:CG)^2+(($I$2-$I213)+CH:CH)^2)*CB$10+1000*CB$18,"")</f>
        <v/>
      </c>
      <c r="CJ213" t="str" cm="1">
        <f t="array" ref="CJ213">IF($F213="核玉",MIN(($G213-CK:CK)^2+($H213-CL:CL)^2+($I213-CM:CM)^2)*CI$8+MIN((($H$2-$H213)+CN:CN)^2+(($I$2-$I213)+CO:CO)^2)*CI$10+1000*CI$18,"")</f>
        <v/>
      </c>
      <c r="CQ213" t="str" cm="1">
        <f t="array" ref="CQ213">IF($F213="癒玉",MIN(($G213-CR:CR)^2+($H213-CS:CS)^2+($I213-CT:CT)^2)*CP$8+MIN((($H$2-$H213)+CU:CU)^2+(($I$2-$I213)+CV:CV)^2)*CP$10+1000*CP$18,"")</f>
        <v/>
      </c>
      <c r="CX213" t="str" cm="1">
        <f t="array" ref="CX213">IF($F213="盾玉",MIN(($G213-CY:CY)^2+($H213-CZ:CZ)^2+($I213-DA:DA)^2)*CW$8+MIN((($H$2-$H213)+DB:DB)^2+(($I$2-$I213)+DC:DC)^2)*CW$10+1000*CW$18,"")</f>
        <v/>
      </c>
      <c r="DE213" t="str" cm="1">
        <f t="array" ref="DE213">IF($F213="射玉",MIN(($G213-DF:DF)^2+($H213-DG:DG)^2+($I213-DH:DH)^2)*DD$8+MIN((($H$2-$H213)+DI:DI)^2+(($I$2-$I213)+DJ:DJ)^2)*DD$10+1000*DD$18,"")</f>
        <v/>
      </c>
      <c r="DL213" t="str" cm="1">
        <f t="array" ref="DL213">IF($F213="近壁",MIN(($G213-DM:DM)^2+($H213-DN:DN)^2+($I213-DO:DO)^2)*DK$8+MIN((($H$2-$H213)+DP:DP)^2+(($I$2-$I213)+DQ:DQ)^2)*DK$10+1000*DK$18,"")</f>
        <v/>
      </c>
      <c r="DS213" t="str" cm="1">
        <f t="array" ref="DS213">IF($F213="忍玉",MIN(($G213-DT:DT)^2+($H213-DU:DU)^2+($I213-DV:DV)^2)*DR$8+MIN((($H$2-$H213)+DW:DW)^2+(($I$2-$I213)+DX:DX)^2)*DR$10+1000*DR$18,"")</f>
        <v/>
      </c>
      <c r="DZ213" t="str" cm="1">
        <f t="array" ref="DZ213">IF($F213="界玉",MIN(($G213-EA:EA)^2+($H213-EB:EB)^2+($I213-EC:EC)^2)*DY$8+MIN((($H$2-$H213)+ED:ED)^2+(($I$2-$I213)+EE:EE)^2)*DY$10+1000*DY$18,"")</f>
        <v/>
      </c>
      <c r="EG213" t="str" cm="1">
        <f t="array" ref="EG213">IF($F213="戦玉",MIN(($G213-EH:EH)^2+($H213-EI:EI)^2+($I213-EJ:EJ)^2)*EF$8+MIN((($H$2-$H213)+EK:EK)^2+(($I$2-$I213)+EL:EL)^2)*EF$10+1000*EF$18,"")</f>
        <v/>
      </c>
      <c r="EN213" t="str" cm="1">
        <f t="array" ref="EN213">IF($F213="弓玉",MIN(($G213-EO:EO)^2+($H213-EP:EP)^2+($I213-EQ:EQ)^2)*EM$8+MIN((($H$2-$H213)+ER:ER)^2+(($I$2-$I213)+ES:ES)^2)*EM$10+1000*EM$18,"")</f>
        <v/>
      </c>
      <c r="EU213" t="str" cm="1">
        <f t="array" ref="EU213">IF($F213="散玉",MIN(($G213-EV:EV)^2+($H213-EW:EW)^2+($I213-EX:EX)^2)*ET$8+MIN((($H$2-$H213)+EY:EY)^2+(($I$2-$I213)+EZ:EZ)^2)*ET$10+1000*ET$18,"")</f>
        <v/>
      </c>
      <c r="FB213" t="str" cm="1">
        <f t="array" ref="FB213">IF($F213="的玉",MIN(($G213-FC:FC)^2+($H213-FD:FD)^2+($I213-FE:FE)^2)*FA$8+MIN((($H$2-$H213)+FF:FF)^2+(($I$2-$I213)+FG:FG)^2)*FA$10+1000*FA$18,"")</f>
        <v/>
      </c>
      <c r="FI213" t="str" cm="1">
        <f t="array" ref="FI213">IF($F213="撃玉",MIN(($G213-FJ:FJ)^2+($H213-FK:FK)^2+($I213-FL:FL)^2)*FH$8+MIN((($H$2-$H213)+FM:FM)^2+(($I$2-$I213)+FN:FN)^2)*FH$10+1000*FH$18,"")</f>
        <v/>
      </c>
      <c r="FP213" t="str" cm="1">
        <f t="array" ref="FP213">IF($F213="槍玉",MIN(($G213-FQ:FQ)^2+($H213-FR:FR)^2+($I213-FS:FS)^2)*FO$8+MIN((($H$2-$H213)+FT:FT)^2+(($I$2-$I213)+FU:FU)^2)*FO$10+1000*FO$18,"")</f>
        <v/>
      </c>
      <c r="FW213" t="str" cm="1">
        <f t="array" ref="FW213">IF($F213="査玉",MIN(($G213-FX:FX)^2+($H213-FY:FY)^2+($I213-FZ:FZ)^2)*FV$8+MIN((($H$2-$H213)+GA:GA)^2+(($I$2-$I213)+GB:GB)^2)*FV$10+1000*FV$18,"")</f>
        <v/>
      </c>
      <c r="GD213" t="str" cm="1">
        <f t="array" ref="GD213">IF($F213="タゲ壁",MIN(($G213-GE:GE)^2+($H213-GF:GF)^2+($I213-GG:GG)^2)*GC$8+MIN((($H$2-$H213)+GH:GH)^2+(($I$2-$I213)+GI:GI)^2)*GC$10+1000*GC$18,"")</f>
        <v/>
      </c>
      <c r="GK213" t="str" cm="1">
        <f t="array" ref="GK213">IF($F213="迎玉",MIN(($G213-GL:GL)^2+($H213-GM:GM)^2+($I213-GN:GN)^2)*GJ$8+MIN((($H$2-$H213)+GO:GO)^2+(($I$2-$I213)+GP:GP)^2)*GJ$10+1000*GJ$18,"")</f>
        <v/>
      </c>
      <c r="GR213" t="str" cm="1">
        <f t="array" ref="GR213">IF($F213="紙壁",MIN(($G213-GS:GS)^2+($H213-GT:GT)^2+($I213-GU:GU)^2)*GQ$8+MIN((($H$2-$H213)+GV:GV)^2+(($I$2-$I213)+GW:GW)^2)*GQ$10+1000*GQ$18,"")</f>
        <v/>
      </c>
      <c r="GY213" t="str" cm="1">
        <f t="array" ref="GY213">IF($F213="聖玉",MIN(($G213-GZ:GZ)^2+($H213-HA:HA)^2+($I213-HB:HB)^2)*GX$8+MIN((($H$2-$H213)+HC:HC)^2+(($I$2-$I213)+HD:HD)^2)*GX$10+1000*GX$18,"")</f>
        <v/>
      </c>
      <c r="HF213" t="str" cm="1">
        <f t="array" ref="HF213">IF($F213="ターボ",MIN(($G213-HG:HG)^2+($H213-HH:HH)^2+($I213-HI:HI)^2)*HE$8+MIN((($H$2-$H213)+HJ:HJ)^2+(($I$2-$I213)+HK:HK)^2)*HE$10+10000,"")</f>
        <v/>
      </c>
      <c r="HM213" t="str" cm="1">
        <f t="array" ref="HM213">IF($F213="采玉",MIN(($G213-HN:HN)^2+($H213-HO:HO)^2+($I213-HP:HP)^2)*HL$8+MIN((($H$2-$H213)+HQ:HQ)^2+(($I$2-$I213)+HR:HR)^2)*HL$10+1000*HL$18,"")</f>
        <v/>
      </c>
      <c r="HT213" t="str" cm="1">
        <f t="array" ref="HT213">IF($F213="繕玉",MIN(($G213-HU:HU)^2+($H213-HV:HV)^2+($I213-HW:HW)^2)*HS$8+MIN((($H$2-$H213)+HX:HX)^2+(($I$2-$I213)+HY:HY)^2)*HS$10+1000*HS$18,"")</f>
        <v/>
      </c>
      <c r="IA213" t="str" cm="1">
        <f t="array" ref="IA213">IF($F213="贄玉",MIN(($G213-IB:IB)^2+($H213-IC:IC)^2+($I213-ID:ID)^2)*HZ$8+MIN((($H$2-$H213)+IE:IE)^2+(($I$2-$I213)+IF:IF)^2)*HZ$10+1000*HZ$18,"")</f>
        <v/>
      </c>
      <c r="IH213" t="str" cm="1">
        <f t="array" ref="IH213">IF($F213="弾玉",MIN(($G213-II:II)^2+($H213-IJ:IJ)^2+($I213-IK:IK)^2)*IG$8+MIN((($H$2-$H213)+IL:IL)^2+(($I$2-$I213)+IM:IM)^2)*IG$10+1000*IG$18,"")</f>
        <v/>
      </c>
      <c r="IO213" t="str" cm="1">
        <f t="array" ref="IO213">IF($F213="石壁",MIN(($G213-IP:IP)^2+($H213-IQ:IQ)^2+($I213-IR:IR)^2)*IN$8+MIN((($H$2-$H213)+IS:IS)^2+(($I$2-$I213)+IT:IT)^2)*IN$10+1000*IN$18,"")</f>
        <v/>
      </c>
    </row>
    <row r="214" spans="6:249" x14ac:dyDescent="0.55000000000000004">
      <c r="F214" s="1" t="b" cm="1">
        <f t="array" ref="F214">INDEX(N:N,ROW()*6-11)</f>
        <v>0</v>
      </c>
      <c r="G214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14" s="1">
        <f>ROUND((RIGHT((SUM(INDEX($N:$N,ROW()*6-10):INDEX($N:$N,ROW()*6-6))-16020),6)-RIGHT((SUM(INDEX($N:$N,ROW()*6-10):INDEX($N:$N,ROW()*6-6))-16020),3))/1000,3)</f>
        <v>-16.04</v>
      </c>
      <c r="I214" s="1">
        <f>ROUND((RIGHT((SUM(INDEX($N:$N,ROW()*6-10):INDEX($N:$N,ROW()*6-6))-16020),3)),3)</f>
        <v>20</v>
      </c>
      <c r="K214">
        <v>214</v>
      </c>
      <c r="L214">
        <f t="shared" si="7"/>
        <v>2</v>
      </c>
      <c r="M214" t="str">
        <f t="shared" si="6"/>
        <v/>
      </c>
      <c r="N214">
        <f>IF(EXACT(M214,$A$1)=TRUE,0,IF(EXACT(M214,$A$2)=TRUE,1,IF(EXACT(M214,$A$3)=TRUE,2,IF(EXACT(M214,$A$4)=TRUE,3,IF(EXACT(M214,$A$5)=TRUE,4,IF(EXACT(M214,$A$6)=TRUE,5,IF(EXACT(M214,$A$7)=TRUE,6,IF(EXACT(M214,$A$8)=TRUE,7,IF(EXACT(M214,$A$9)=TRUE,8,IF(EXACT(M214,$A$10)=TRUE,9,IF(EXACT(M214,$A$11)=TRUE,10,IF(EXACT(M214,$A$12)=TRUE,11,IF(EXACT(M214,$A$13)=TRUE,12,IF(EXACT(M214,$A$14)=TRUE,13,IF(EXACT(M214,$A$15)=TRUE,14,IF(EXACT(M214,$A$16)=TRUE,15,IF(EXACT(M214,$A$17)=TRUE,16,IF(EXACT(M214,$A$18)=TRUE,17,IF(EXACT(M214,$A$19)=TRUE,18,IF(EXACT(M214,$A$20)=TRUE,19,IF(EXACT(M214,$A$21)=TRUE,20,IF(EXACT(M214,$A$22)=TRUE,21,IF(EXACT(M214,$A$23)=TRUE,22,IF(EXACT(M214,$A$24)=TRUE,23,IF(EXACT(M214,$A$25)=TRUE,24,IF(EXACT(M214,$A$26)=TRUE,25,IF(EXACT(M214,$A$27)=TRUE,26,IF(EXACT(M214,$A$28)=TRUE,27,IF(EXACT(M214,$A$29)=TRUE,28,IF(EXACT(M214,$A$30)=TRUE,29,IF(EXACT(M214,$A$31)=TRUE,30,IF(EXACT(M214,$A$32)=TRUE,31,IF(EXACT(M214,$A$33)=TRUE,32,IF(EXACT(M214,$A$34)=TRUE,33,IF(EXACT(M214,$A$35)=TRUE,34,IF(EXACT(M214,$A$36)=TRUE,35,IF(EXACT(M214,$A$37)=TRUE,36,IF(EXACT(M214,$A$38)=TRUE,37,IF(EXACT(M214,$A$39)=TRUE,38,IF(EXACT(M214,$A$40)=TRUE,39,IF(EXACT(M214,$A$41)=TRUE,40,IF(EXACT(M214,$A$42)=TRUE,41,IF(EXACT(M214,$A$43)=TRUE,42,IF(EXACT(M214,$A$44)=TRUE,43,IF(EXACT(M214,$A$45)=TRUE,44,IF(EXACT(M214,$A$46)=TRUE,45,IF(EXACT(M214,$A$47)=TRUE,46,IF(EXACT(M214,$A$48)=TRUE,47,IF(EXACT(M214,$A$49)=TRUE,48,IF(EXACT(M214,$A$50)=TRUE,49,IF(EXACT(M214,$A$51)=TRUE,50,IF(EXACT(M214,$A$52)=TRUE,51,IF(EXACT(M214,$A$53)=TRUE,52,IF(EXACT(M214,$A$54)=TRUE,53,IF(EXACT(M214,$A$55)=TRUE,54,IF(EXACT(M214,$A$56)=TRUE,55,IF(EXACT(M214,$A$57)=TRUE,56,IF(EXACT(M214,$A$58)=TRUE,57,IF(EXACT(M214,$A$59)=TRUE,58,IF(EXACT(M214,$A$60)=TRUE,59,IF(EXACT(M214,$A$61)=TRUE,60,IF(EXACT(M214,$A$62)=TRUE,61))))))))))))))))))))))))))))))))))))))))))))))))))))))))))))))*61^$L214</f>
        <v>0</v>
      </c>
      <c r="Y214" t="str" cm="1">
        <f t="array" ref="Y214">IF($F214="砲玉",MIN(($G214-Z:Z)^2+($H214-AA:AA)^2+($I214-AB:AB)^2)*X$8+MIN((($H$2-$H214)+AC:AC)^2+(($I$2-$I214)+AD:AD)^2)*X$10+1000*X$18,"")</f>
        <v/>
      </c>
      <c r="AF214" t="str" cm="1">
        <f t="array" ref="AF214">IF($F214="薙玉",MIN(($G214-AG:AG)^2+($H214-AH:AH)^2+($I214-AI:AI)^2)*AE$8+MIN((($H$2-$H214)+AJ:AJ)^2+(($I$2-$I214)+AK:AK)^2)*AE$10+1000*AE$18,"")</f>
        <v/>
      </c>
      <c r="AM214" t="str" cm="1">
        <f t="array" ref="AM214">IF($F214="壁玉",MIN(($G214-AN:AN)^2+($H214-AO:AO)^2+($I214-AP:AP)^2)*AL$8+MIN((($H$2-$H214)+AQ:AQ)^2+(($I$2-$I214)+AR:AR)^2)*AL$10+1000*AL$18,"")</f>
        <v/>
      </c>
      <c r="AT214" t="str" cm="1">
        <f t="array" ref="AT214">IF($F214="弩玉",MIN(($G214-AU:AU)^2+($H214-AV:AV)^2+($I214-AW:AW)^2)*AS$8+MIN((($H$2-$H214)+AX:AX)^2+(($I$2-$I214)+AY:AY)^2)*AS$10+1000*AS$18,"")</f>
        <v/>
      </c>
      <c r="BA214" t="str" cm="1">
        <f t="array" ref="BA214">IF($F214="ジェット",MIN(($G214-BB:BB)^2+($H214-BC:BC)^2+($I214-BD:BD)^2)*AZ$8+MIN((($H$2-$H214)+BE:BE)^2+(($I$2-$I214)+BF:BF)^2)*AZ$10+1000*AZ$18,"")</f>
        <v/>
      </c>
      <c r="BH214" t="str" cm="1">
        <f t="array" ref="BH214">IF($F214="導玉",MIN(($G214-BI:BI)^2+($H214-BJ:BJ)^2+($I214-BK:BK)^2)*BG$8+MIN((($H$2-$H214)+BL:BL)^2+(($I$2-$I214)+BM:BM)^2)*BG$10+1000*BG$18,"")</f>
        <v/>
      </c>
      <c r="BO214" t="str" cm="1">
        <f t="array" ref="BO214">IF($F214="木壁",MIN(($G214-BP:BP)^2+($H214-BQ:BQ)^2+($I214-BR:BR)^2)*BN$8+MIN((($H$2-$H214)+BS:BS)^2+(($I$2-$I214)+BT:BT)^2)*BN$10+1000*BN$18,"")</f>
        <v/>
      </c>
      <c r="BV214" t="str" cm="1">
        <f t="array" ref="BV214">IF($F214="遠壁",MIN(($G214-BW:BW)^2+($H214-BX:BX)^2+($I214-BY:BY)^2)*BU$8+MIN((($H$2-$H214)+BZ:BZ)^2+(($I$2-$I214)+CA:CA)^2)*BU$10+1000*BU$18,"")</f>
        <v/>
      </c>
      <c r="CC214" t="str" cm="1">
        <f t="array" ref="CC214">IF($F214="魔玉",MIN(($G214-CD:CD)^2+($H214-CE:CE)^2+($I214-CF:CF)^2)*CB$8+MIN((($H$2-$H214)+CG:CG)^2+(($I$2-$I214)+CH:CH)^2)*CB$10+1000*CB$18,"")</f>
        <v/>
      </c>
      <c r="CJ214" t="str" cm="1">
        <f t="array" ref="CJ214">IF($F214="核玉",MIN(($G214-CK:CK)^2+($H214-CL:CL)^2+($I214-CM:CM)^2)*CI$8+MIN((($H$2-$H214)+CN:CN)^2+(($I$2-$I214)+CO:CO)^2)*CI$10+1000*CI$18,"")</f>
        <v/>
      </c>
      <c r="CQ214" t="str" cm="1">
        <f t="array" ref="CQ214">IF($F214="癒玉",MIN(($G214-CR:CR)^2+($H214-CS:CS)^2+($I214-CT:CT)^2)*CP$8+MIN((($H$2-$H214)+CU:CU)^2+(($I$2-$I214)+CV:CV)^2)*CP$10+1000*CP$18,"")</f>
        <v/>
      </c>
      <c r="CX214" t="str" cm="1">
        <f t="array" ref="CX214">IF($F214="盾玉",MIN(($G214-CY:CY)^2+($H214-CZ:CZ)^2+($I214-DA:DA)^2)*CW$8+MIN((($H$2-$H214)+DB:DB)^2+(($I$2-$I214)+DC:DC)^2)*CW$10+1000*CW$18,"")</f>
        <v/>
      </c>
      <c r="DE214" t="str" cm="1">
        <f t="array" ref="DE214">IF($F214="射玉",MIN(($G214-DF:DF)^2+($H214-DG:DG)^2+($I214-DH:DH)^2)*DD$8+MIN((($H$2-$H214)+DI:DI)^2+(($I$2-$I214)+DJ:DJ)^2)*DD$10+1000*DD$18,"")</f>
        <v/>
      </c>
      <c r="DL214" t="str" cm="1">
        <f t="array" ref="DL214">IF($F214="近壁",MIN(($G214-DM:DM)^2+($H214-DN:DN)^2+($I214-DO:DO)^2)*DK$8+MIN((($H$2-$H214)+DP:DP)^2+(($I$2-$I214)+DQ:DQ)^2)*DK$10+1000*DK$18,"")</f>
        <v/>
      </c>
      <c r="DS214" t="str" cm="1">
        <f t="array" ref="DS214">IF($F214="忍玉",MIN(($G214-DT:DT)^2+($H214-DU:DU)^2+($I214-DV:DV)^2)*DR$8+MIN((($H$2-$H214)+DW:DW)^2+(($I$2-$I214)+DX:DX)^2)*DR$10+1000*DR$18,"")</f>
        <v/>
      </c>
      <c r="DZ214" t="str" cm="1">
        <f t="array" ref="DZ214">IF($F214="界玉",MIN(($G214-EA:EA)^2+($H214-EB:EB)^2+($I214-EC:EC)^2)*DY$8+MIN((($H$2-$H214)+ED:ED)^2+(($I$2-$I214)+EE:EE)^2)*DY$10+1000*DY$18,"")</f>
        <v/>
      </c>
      <c r="EG214" t="str" cm="1">
        <f t="array" ref="EG214">IF($F214="戦玉",MIN(($G214-EH:EH)^2+($H214-EI:EI)^2+($I214-EJ:EJ)^2)*EF$8+MIN((($H$2-$H214)+EK:EK)^2+(($I$2-$I214)+EL:EL)^2)*EF$10+1000*EF$18,"")</f>
        <v/>
      </c>
      <c r="EN214" t="str" cm="1">
        <f t="array" ref="EN214">IF($F214="弓玉",MIN(($G214-EO:EO)^2+($H214-EP:EP)^2+($I214-EQ:EQ)^2)*EM$8+MIN((($H$2-$H214)+ER:ER)^2+(($I$2-$I214)+ES:ES)^2)*EM$10+1000*EM$18,"")</f>
        <v/>
      </c>
      <c r="EU214" t="str" cm="1">
        <f t="array" ref="EU214">IF($F214="散玉",MIN(($G214-EV:EV)^2+($H214-EW:EW)^2+($I214-EX:EX)^2)*ET$8+MIN((($H$2-$H214)+EY:EY)^2+(($I$2-$I214)+EZ:EZ)^2)*ET$10+1000*ET$18,"")</f>
        <v/>
      </c>
      <c r="FB214" t="str" cm="1">
        <f t="array" ref="FB214">IF($F214="的玉",MIN(($G214-FC:FC)^2+($H214-FD:FD)^2+($I214-FE:FE)^2)*FA$8+MIN((($H$2-$H214)+FF:FF)^2+(($I$2-$I214)+FG:FG)^2)*FA$10+1000*FA$18,"")</f>
        <v/>
      </c>
      <c r="FI214" t="str" cm="1">
        <f t="array" ref="FI214">IF($F214="撃玉",MIN(($G214-FJ:FJ)^2+($H214-FK:FK)^2+($I214-FL:FL)^2)*FH$8+MIN((($H$2-$H214)+FM:FM)^2+(($I$2-$I214)+FN:FN)^2)*FH$10+1000*FH$18,"")</f>
        <v/>
      </c>
      <c r="FP214" t="str" cm="1">
        <f t="array" ref="FP214">IF($F214="槍玉",MIN(($G214-FQ:FQ)^2+($H214-FR:FR)^2+($I214-FS:FS)^2)*FO$8+MIN((($H$2-$H214)+FT:FT)^2+(($I$2-$I214)+FU:FU)^2)*FO$10+1000*FO$18,"")</f>
        <v/>
      </c>
      <c r="FW214" t="str" cm="1">
        <f t="array" ref="FW214">IF($F214="査玉",MIN(($G214-FX:FX)^2+($H214-FY:FY)^2+($I214-FZ:FZ)^2)*FV$8+MIN((($H$2-$H214)+GA:GA)^2+(($I$2-$I214)+GB:GB)^2)*FV$10+1000*FV$18,"")</f>
        <v/>
      </c>
      <c r="GD214" t="str" cm="1">
        <f t="array" ref="GD214">IF($F214="タゲ壁",MIN(($G214-GE:GE)^2+($H214-GF:GF)^2+($I214-GG:GG)^2)*GC$8+MIN((($H$2-$H214)+GH:GH)^2+(($I$2-$I214)+GI:GI)^2)*GC$10+1000*GC$18,"")</f>
        <v/>
      </c>
      <c r="GK214" t="str" cm="1">
        <f t="array" ref="GK214">IF($F214="迎玉",MIN(($G214-GL:GL)^2+($H214-GM:GM)^2+($I214-GN:GN)^2)*GJ$8+MIN((($H$2-$H214)+GO:GO)^2+(($I$2-$I214)+GP:GP)^2)*GJ$10+1000*GJ$18,"")</f>
        <v/>
      </c>
      <c r="GR214" t="str" cm="1">
        <f t="array" ref="GR214">IF($F214="紙壁",MIN(($G214-GS:GS)^2+($H214-GT:GT)^2+($I214-GU:GU)^2)*GQ$8+MIN((($H$2-$H214)+GV:GV)^2+(($I$2-$I214)+GW:GW)^2)*GQ$10+1000*GQ$18,"")</f>
        <v/>
      </c>
      <c r="GY214" t="str" cm="1">
        <f t="array" ref="GY214">IF($F214="聖玉",MIN(($G214-GZ:GZ)^2+($H214-HA:HA)^2+($I214-HB:HB)^2)*GX$8+MIN((($H$2-$H214)+HC:HC)^2+(($I$2-$I214)+HD:HD)^2)*GX$10+1000*GX$18,"")</f>
        <v/>
      </c>
      <c r="HF214" t="str" cm="1">
        <f t="array" ref="HF214">IF($F214="ターボ",MIN(($G214-HG:HG)^2+($H214-HH:HH)^2+($I214-HI:HI)^2)*HE$8+MIN((($H$2-$H214)+HJ:HJ)^2+(($I$2-$I214)+HK:HK)^2)*HE$10+10000,"")</f>
        <v/>
      </c>
      <c r="HM214" t="str" cm="1">
        <f t="array" ref="HM214">IF($F214="采玉",MIN(($G214-HN:HN)^2+($H214-HO:HO)^2+($I214-HP:HP)^2)*HL$8+MIN((($H$2-$H214)+HQ:HQ)^2+(($I$2-$I214)+HR:HR)^2)*HL$10+1000*HL$18,"")</f>
        <v/>
      </c>
      <c r="HT214" t="str" cm="1">
        <f t="array" ref="HT214">IF($F214="繕玉",MIN(($G214-HU:HU)^2+($H214-HV:HV)^2+($I214-HW:HW)^2)*HS$8+MIN((($H$2-$H214)+HX:HX)^2+(($I$2-$I214)+HY:HY)^2)*HS$10+1000*HS$18,"")</f>
        <v/>
      </c>
      <c r="IA214" t="str" cm="1">
        <f t="array" ref="IA214">IF($F214="贄玉",MIN(($G214-IB:IB)^2+($H214-IC:IC)^2+($I214-ID:ID)^2)*HZ$8+MIN((($H$2-$H214)+IE:IE)^2+(($I$2-$I214)+IF:IF)^2)*HZ$10+1000*HZ$18,"")</f>
        <v/>
      </c>
      <c r="IH214" t="str" cm="1">
        <f t="array" ref="IH214">IF($F214="弾玉",MIN(($G214-II:II)^2+($H214-IJ:IJ)^2+($I214-IK:IK)^2)*IG$8+MIN((($H$2-$H214)+IL:IL)^2+(($I$2-$I214)+IM:IM)^2)*IG$10+1000*IG$18,"")</f>
        <v/>
      </c>
      <c r="IO214" t="str" cm="1">
        <f t="array" ref="IO214">IF($F214="石壁",MIN(($G214-IP:IP)^2+($H214-IQ:IQ)^2+($I214-IR:IR)^2)*IN$8+MIN((($H$2-$H214)+IS:IS)^2+(($I$2-$I214)+IT:IT)^2)*IN$10+1000*IN$18,"")</f>
        <v/>
      </c>
    </row>
    <row r="215" spans="6:249" x14ac:dyDescent="0.55000000000000004">
      <c r="F215" s="1" t="b" cm="1">
        <f t="array" ref="F215">INDEX(N:N,ROW()*6-11)</f>
        <v>0</v>
      </c>
      <c r="G215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15" s="1">
        <f>ROUND((RIGHT((SUM(INDEX($N:$N,ROW()*6-10):INDEX($N:$N,ROW()*6-6))-16020),6)-RIGHT((SUM(INDEX($N:$N,ROW()*6-10):INDEX($N:$N,ROW()*6-6))-16020),3))/1000,3)</f>
        <v>-16.04</v>
      </c>
      <c r="I215" s="1">
        <f>ROUND((RIGHT((SUM(INDEX($N:$N,ROW()*6-10):INDEX($N:$N,ROW()*6-6))-16020),3)),3)</f>
        <v>20</v>
      </c>
      <c r="K215">
        <v>215</v>
      </c>
      <c r="L215">
        <f t="shared" si="7"/>
        <v>1</v>
      </c>
      <c r="M215" t="str">
        <f t="shared" si="6"/>
        <v/>
      </c>
      <c r="N215">
        <f>IF(EXACT(M215,$A$1)=TRUE,0,IF(EXACT(M215,$A$2)=TRUE,1,IF(EXACT(M215,$A$3)=TRUE,2,IF(EXACT(M215,$A$4)=TRUE,3,IF(EXACT(M215,$A$5)=TRUE,4,IF(EXACT(M215,$A$6)=TRUE,5,IF(EXACT(M215,$A$7)=TRUE,6,IF(EXACT(M215,$A$8)=TRUE,7,IF(EXACT(M215,$A$9)=TRUE,8,IF(EXACT(M215,$A$10)=TRUE,9,IF(EXACT(M215,$A$11)=TRUE,10,IF(EXACT(M215,$A$12)=TRUE,11,IF(EXACT(M215,$A$13)=TRUE,12,IF(EXACT(M215,$A$14)=TRUE,13,IF(EXACT(M215,$A$15)=TRUE,14,IF(EXACT(M215,$A$16)=TRUE,15,IF(EXACT(M215,$A$17)=TRUE,16,IF(EXACT(M215,$A$18)=TRUE,17,IF(EXACT(M215,$A$19)=TRUE,18,IF(EXACT(M215,$A$20)=TRUE,19,IF(EXACT(M215,$A$21)=TRUE,20,IF(EXACT(M215,$A$22)=TRUE,21,IF(EXACT(M215,$A$23)=TRUE,22,IF(EXACT(M215,$A$24)=TRUE,23,IF(EXACT(M215,$A$25)=TRUE,24,IF(EXACT(M215,$A$26)=TRUE,25,IF(EXACT(M215,$A$27)=TRUE,26,IF(EXACT(M215,$A$28)=TRUE,27,IF(EXACT(M215,$A$29)=TRUE,28,IF(EXACT(M215,$A$30)=TRUE,29,IF(EXACT(M215,$A$31)=TRUE,30,IF(EXACT(M215,$A$32)=TRUE,31,IF(EXACT(M215,$A$33)=TRUE,32,IF(EXACT(M215,$A$34)=TRUE,33,IF(EXACT(M215,$A$35)=TRUE,34,IF(EXACT(M215,$A$36)=TRUE,35,IF(EXACT(M215,$A$37)=TRUE,36,IF(EXACT(M215,$A$38)=TRUE,37,IF(EXACT(M215,$A$39)=TRUE,38,IF(EXACT(M215,$A$40)=TRUE,39,IF(EXACT(M215,$A$41)=TRUE,40,IF(EXACT(M215,$A$42)=TRUE,41,IF(EXACT(M215,$A$43)=TRUE,42,IF(EXACT(M215,$A$44)=TRUE,43,IF(EXACT(M215,$A$45)=TRUE,44,IF(EXACT(M215,$A$46)=TRUE,45,IF(EXACT(M215,$A$47)=TRUE,46,IF(EXACT(M215,$A$48)=TRUE,47,IF(EXACT(M215,$A$49)=TRUE,48,IF(EXACT(M215,$A$50)=TRUE,49,IF(EXACT(M215,$A$51)=TRUE,50,IF(EXACT(M215,$A$52)=TRUE,51,IF(EXACT(M215,$A$53)=TRUE,52,IF(EXACT(M215,$A$54)=TRUE,53,IF(EXACT(M215,$A$55)=TRUE,54,IF(EXACT(M215,$A$56)=TRUE,55,IF(EXACT(M215,$A$57)=TRUE,56,IF(EXACT(M215,$A$58)=TRUE,57,IF(EXACT(M215,$A$59)=TRUE,58,IF(EXACT(M215,$A$60)=TRUE,59,IF(EXACT(M215,$A$61)=TRUE,60,IF(EXACT(M215,$A$62)=TRUE,61))))))))))))))))))))))))))))))))))))))))))))))))))))))))))))))*61^$L215</f>
        <v>0</v>
      </c>
      <c r="Y215" t="str" cm="1">
        <f t="array" ref="Y215">IF($F215="砲玉",MIN(($G215-Z:Z)^2+($H215-AA:AA)^2+($I215-AB:AB)^2)*X$8+MIN((($H$2-$H215)+AC:AC)^2+(($I$2-$I215)+AD:AD)^2)*X$10+1000*X$18,"")</f>
        <v/>
      </c>
      <c r="AF215" t="str" cm="1">
        <f t="array" ref="AF215">IF($F215="薙玉",MIN(($G215-AG:AG)^2+($H215-AH:AH)^2+($I215-AI:AI)^2)*AE$8+MIN((($H$2-$H215)+AJ:AJ)^2+(($I$2-$I215)+AK:AK)^2)*AE$10+1000*AE$18,"")</f>
        <v/>
      </c>
      <c r="AM215" t="str" cm="1">
        <f t="array" ref="AM215">IF($F215="壁玉",MIN(($G215-AN:AN)^2+($H215-AO:AO)^2+($I215-AP:AP)^2)*AL$8+MIN((($H$2-$H215)+AQ:AQ)^2+(($I$2-$I215)+AR:AR)^2)*AL$10+1000*AL$18,"")</f>
        <v/>
      </c>
      <c r="AT215" t="str" cm="1">
        <f t="array" ref="AT215">IF($F215="弩玉",MIN(($G215-AU:AU)^2+($H215-AV:AV)^2+($I215-AW:AW)^2)*AS$8+MIN((($H$2-$H215)+AX:AX)^2+(($I$2-$I215)+AY:AY)^2)*AS$10+1000*AS$18,"")</f>
        <v/>
      </c>
      <c r="BA215" t="str" cm="1">
        <f t="array" ref="BA215">IF($F215="ジェット",MIN(($G215-BB:BB)^2+($H215-BC:BC)^2+($I215-BD:BD)^2)*AZ$8+MIN((($H$2-$H215)+BE:BE)^2+(($I$2-$I215)+BF:BF)^2)*AZ$10+1000*AZ$18,"")</f>
        <v/>
      </c>
      <c r="BH215" t="str" cm="1">
        <f t="array" ref="BH215">IF($F215="導玉",MIN(($G215-BI:BI)^2+($H215-BJ:BJ)^2+($I215-BK:BK)^2)*BG$8+MIN((($H$2-$H215)+BL:BL)^2+(($I$2-$I215)+BM:BM)^2)*BG$10+1000*BG$18,"")</f>
        <v/>
      </c>
      <c r="BO215" t="str" cm="1">
        <f t="array" ref="BO215">IF($F215="木壁",MIN(($G215-BP:BP)^2+($H215-BQ:BQ)^2+($I215-BR:BR)^2)*BN$8+MIN((($H$2-$H215)+BS:BS)^2+(($I$2-$I215)+BT:BT)^2)*BN$10+1000*BN$18,"")</f>
        <v/>
      </c>
      <c r="BV215" t="str" cm="1">
        <f t="array" ref="BV215">IF($F215="遠壁",MIN(($G215-BW:BW)^2+($H215-BX:BX)^2+($I215-BY:BY)^2)*BU$8+MIN((($H$2-$H215)+BZ:BZ)^2+(($I$2-$I215)+CA:CA)^2)*BU$10+1000*BU$18,"")</f>
        <v/>
      </c>
      <c r="CC215" t="str" cm="1">
        <f t="array" ref="CC215">IF($F215="魔玉",MIN(($G215-CD:CD)^2+($H215-CE:CE)^2+($I215-CF:CF)^2)*CB$8+MIN((($H$2-$H215)+CG:CG)^2+(($I$2-$I215)+CH:CH)^2)*CB$10+1000*CB$18,"")</f>
        <v/>
      </c>
      <c r="CJ215" t="str" cm="1">
        <f t="array" ref="CJ215">IF($F215="核玉",MIN(($G215-CK:CK)^2+($H215-CL:CL)^2+($I215-CM:CM)^2)*CI$8+MIN((($H$2-$H215)+CN:CN)^2+(($I$2-$I215)+CO:CO)^2)*CI$10+1000*CI$18,"")</f>
        <v/>
      </c>
      <c r="CQ215" t="str" cm="1">
        <f t="array" ref="CQ215">IF($F215="癒玉",MIN(($G215-CR:CR)^2+($H215-CS:CS)^2+($I215-CT:CT)^2)*CP$8+MIN((($H$2-$H215)+CU:CU)^2+(($I$2-$I215)+CV:CV)^2)*CP$10+1000*CP$18,"")</f>
        <v/>
      </c>
      <c r="CX215" t="str" cm="1">
        <f t="array" ref="CX215">IF($F215="盾玉",MIN(($G215-CY:CY)^2+($H215-CZ:CZ)^2+($I215-DA:DA)^2)*CW$8+MIN((($H$2-$H215)+DB:DB)^2+(($I$2-$I215)+DC:DC)^2)*CW$10+1000*CW$18,"")</f>
        <v/>
      </c>
      <c r="DE215" t="str" cm="1">
        <f t="array" ref="DE215">IF($F215="射玉",MIN(($G215-DF:DF)^2+($H215-DG:DG)^2+($I215-DH:DH)^2)*DD$8+MIN((($H$2-$H215)+DI:DI)^2+(($I$2-$I215)+DJ:DJ)^2)*DD$10+1000*DD$18,"")</f>
        <v/>
      </c>
      <c r="DL215" t="str" cm="1">
        <f t="array" ref="DL215">IF($F215="近壁",MIN(($G215-DM:DM)^2+($H215-DN:DN)^2+($I215-DO:DO)^2)*DK$8+MIN((($H$2-$H215)+DP:DP)^2+(($I$2-$I215)+DQ:DQ)^2)*DK$10+1000*DK$18,"")</f>
        <v/>
      </c>
      <c r="DS215" t="str" cm="1">
        <f t="array" ref="DS215">IF($F215="忍玉",MIN(($G215-DT:DT)^2+($H215-DU:DU)^2+($I215-DV:DV)^2)*DR$8+MIN((($H$2-$H215)+DW:DW)^2+(($I$2-$I215)+DX:DX)^2)*DR$10+1000*DR$18,"")</f>
        <v/>
      </c>
      <c r="DZ215" t="str" cm="1">
        <f t="array" ref="DZ215">IF($F215="界玉",MIN(($G215-EA:EA)^2+($H215-EB:EB)^2+($I215-EC:EC)^2)*DY$8+MIN((($H$2-$H215)+ED:ED)^2+(($I$2-$I215)+EE:EE)^2)*DY$10+1000*DY$18,"")</f>
        <v/>
      </c>
      <c r="EG215" t="str" cm="1">
        <f t="array" ref="EG215">IF($F215="戦玉",MIN(($G215-EH:EH)^2+($H215-EI:EI)^2+($I215-EJ:EJ)^2)*EF$8+MIN((($H$2-$H215)+EK:EK)^2+(($I$2-$I215)+EL:EL)^2)*EF$10+1000*EF$18,"")</f>
        <v/>
      </c>
      <c r="EN215" t="str" cm="1">
        <f t="array" ref="EN215">IF($F215="弓玉",MIN(($G215-EO:EO)^2+($H215-EP:EP)^2+($I215-EQ:EQ)^2)*EM$8+MIN((($H$2-$H215)+ER:ER)^2+(($I$2-$I215)+ES:ES)^2)*EM$10+1000*EM$18,"")</f>
        <v/>
      </c>
      <c r="EU215" t="str" cm="1">
        <f t="array" ref="EU215">IF($F215="散玉",MIN(($G215-EV:EV)^2+($H215-EW:EW)^2+($I215-EX:EX)^2)*ET$8+MIN((($H$2-$H215)+EY:EY)^2+(($I$2-$I215)+EZ:EZ)^2)*ET$10+1000*ET$18,"")</f>
        <v/>
      </c>
      <c r="FB215" t="str" cm="1">
        <f t="array" ref="FB215">IF($F215="的玉",MIN(($G215-FC:FC)^2+($H215-FD:FD)^2+($I215-FE:FE)^2)*FA$8+MIN((($H$2-$H215)+FF:FF)^2+(($I$2-$I215)+FG:FG)^2)*FA$10+1000*FA$18,"")</f>
        <v/>
      </c>
      <c r="FI215" t="str" cm="1">
        <f t="array" ref="FI215">IF($F215="撃玉",MIN(($G215-FJ:FJ)^2+($H215-FK:FK)^2+($I215-FL:FL)^2)*FH$8+MIN((($H$2-$H215)+FM:FM)^2+(($I$2-$I215)+FN:FN)^2)*FH$10+1000*FH$18,"")</f>
        <v/>
      </c>
      <c r="FP215" t="str" cm="1">
        <f t="array" ref="FP215">IF($F215="槍玉",MIN(($G215-FQ:FQ)^2+($H215-FR:FR)^2+($I215-FS:FS)^2)*FO$8+MIN((($H$2-$H215)+FT:FT)^2+(($I$2-$I215)+FU:FU)^2)*FO$10+1000*FO$18,"")</f>
        <v/>
      </c>
      <c r="FW215" t="str" cm="1">
        <f t="array" ref="FW215">IF($F215="査玉",MIN(($G215-FX:FX)^2+($H215-FY:FY)^2+($I215-FZ:FZ)^2)*FV$8+MIN((($H$2-$H215)+GA:GA)^2+(($I$2-$I215)+GB:GB)^2)*FV$10+1000*FV$18,"")</f>
        <v/>
      </c>
      <c r="GD215" t="str" cm="1">
        <f t="array" ref="GD215">IF($F215="タゲ壁",MIN(($G215-GE:GE)^2+($H215-GF:GF)^2+($I215-GG:GG)^2)*GC$8+MIN((($H$2-$H215)+GH:GH)^2+(($I$2-$I215)+GI:GI)^2)*GC$10+1000*GC$18,"")</f>
        <v/>
      </c>
      <c r="GK215" t="str" cm="1">
        <f t="array" ref="GK215">IF($F215="迎玉",MIN(($G215-GL:GL)^2+($H215-GM:GM)^2+($I215-GN:GN)^2)*GJ$8+MIN((($H$2-$H215)+GO:GO)^2+(($I$2-$I215)+GP:GP)^2)*GJ$10+1000*GJ$18,"")</f>
        <v/>
      </c>
      <c r="GR215" t="str" cm="1">
        <f t="array" ref="GR215">IF($F215="紙壁",MIN(($G215-GS:GS)^2+($H215-GT:GT)^2+($I215-GU:GU)^2)*GQ$8+MIN((($H$2-$H215)+GV:GV)^2+(($I$2-$I215)+GW:GW)^2)*GQ$10+1000*GQ$18,"")</f>
        <v/>
      </c>
      <c r="GY215" t="str" cm="1">
        <f t="array" ref="GY215">IF($F215="聖玉",MIN(($G215-GZ:GZ)^2+($H215-HA:HA)^2+($I215-HB:HB)^2)*GX$8+MIN((($H$2-$H215)+HC:HC)^2+(($I$2-$I215)+HD:HD)^2)*GX$10+1000*GX$18,"")</f>
        <v/>
      </c>
      <c r="HF215" t="str" cm="1">
        <f t="array" ref="HF215">IF($F215="ターボ",MIN(($G215-HG:HG)^2+($H215-HH:HH)^2+($I215-HI:HI)^2)*HE$8+MIN((($H$2-$H215)+HJ:HJ)^2+(($I$2-$I215)+HK:HK)^2)*HE$10+10000,"")</f>
        <v/>
      </c>
      <c r="HM215" t="str" cm="1">
        <f t="array" ref="HM215">IF($F215="采玉",MIN(($G215-HN:HN)^2+($H215-HO:HO)^2+($I215-HP:HP)^2)*HL$8+MIN((($H$2-$H215)+HQ:HQ)^2+(($I$2-$I215)+HR:HR)^2)*HL$10+1000*HL$18,"")</f>
        <v/>
      </c>
      <c r="HT215" t="str" cm="1">
        <f t="array" ref="HT215">IF($F215="繕玉",MIN(($G215-HU:HU)^2+($H215-HV:HV)^2+($I215-HW:HW)^2)*HS$8+MIN((($H$2-$H215)+HX:HX)^2+(($I$2-$I215)+HY:HY)^2)*HS$10+1000*HS$18,"")</f>
        <v/>
      </c>
      <c r="IA215" t="str" cm="1">
        <f t="array" ref="IA215">IF($F215="贄玉",MIN(($G215-IB:IB)^2+($H215-IC:IC)^2+($I215-ID:ID)^2)*HZ$8+MIN((($H$2-$H215)+IE:IE)^2+(($I$2-$I215)+IF:IF)^2)*HZ$10+1000*HZ$18,"")</f>
        <v/>
      </c>
      <c r="IH215" t="str" cm="1">
        <f t="array" ref="IH215">IF($F215="弾玉",MIN(($G215-II:II)^2+($H215-IJ:IJ)^2+($I215-IK:IK)^2)*IG$8+MIN((($H$2-$H215)+IL:IL)^2+(($I$2-$I215)+IM:IM)^2)*IG$10+1000*IG$18,"")</f>
        <v/>
      </c>
      <c r="IO215" t="str" cm="1">
        <f t="array" ref="IO215">IF($F215="石壁",MIN(($G215-IP:IP)^2+($H215-IQ:IQ)^2+($I215-IR:IR)^2)*IN$8+MIN((($H$2-$H215)+IS:IS)^2+(($I$2-$I215)+IT:IT)^2)*IN$10+1000*IN$18,"")</f>
        <v/>
      </c>
    </row>
    <row r="216" spans="6:249" x14ac:dyDescent="0.55000000000000004">
      <c r="F216" s="1" t="b" cm="1">
        <f t="array" ref="F216">INDEX(N:N,ROW()*6-11)</f>
        <v>0</v>
      </c>
      <c r="G216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16" s="1">
        <f>ROUND((RIGHT((SUM(INDEX($N:$N,ROW()*6-10):INDEX($N:$N,ROW()*6-6))-16020),6)-RIGHT((SUM(INDEX($N:$N,ROW()*6-10):INDEX($N:$N,ROW()*6-6))-16020),3))/1000,3)</f>
        <v>-16.04</v>
      </c>
      <c r="I216" s="1">
        <f>ROUND((RIGHT((SUM(INDEX($N:$N,ROW()*6-10):INDEX($N:$N,ROW()*6-6))-16020),3)),3)</f>
        <v>20</v>
      </c>
      <c r="K216">
        <v>216</v>
      </c>
      <c r="L216">
        <f t="shared" si="7"/>
        <v>0</v>
      </c>
      <c r="M216" t="str">
        <f t="shared" si="6"/>
        <v/>
      </c>
      <c r="N216">
        <f>IF(EXACT(M216,$A$1)=TRUE,0,IF(EXACT(M216,$A$2)=TRUE,1,IF(EXACT(M216,$A$3)=TRUE,2,IF(EXACT(M216,$A$4)=TRUE,3,IF(EXACT(M216,$A$5)=TRUE,4,IF(EXACT(M216,$A$6)=TRUE,5,IF(EXACT(M216,$A$7)=TRUE,6,IF(EXACT(M216,$A$8)=TRUE,7,IF(EXACT(M216,$A$9)=TRUE,8,IF(EXACT(M216,$A$10)=TRUE,9,IF(EXACT(M216,$A$11)=TRUE,10,IF(EXACT(M216,$A$12)=TRUE,11,IF(EXACT(M216,$A$13)=TRUE,12,IF(EXACT(M216,$A$14)=TRUE,13,IF(EXACT(M216,$A$15)=TRUE,14,IF(EXACT(M216,$A$16)=TRUE,15,IF(EXACT(M216,$A$17)=TRUE,16,IF(EXACT(M216,$A$18)=TRUE,17,IF(EXACT(M216,$A$19)=TRUE,18,IF(EXACT(M216,$A$20)=TRUE,19,IF(EXACT(M216,$A$21)=TRUE,20,IF(EXACT(M216,$A$22)=TRUE,21,IF(EXACT(M216,$A$23)=TRUE,22,IF(EXACT(M216,$A$24)=TRUE,23,IF(EXACT(M216,$A$25)=TRUE,24,IF(EXACT(M216,$A$26)=TRUE,25,IF(EXACT(M216,$A$27)=TRUE,26,IF(EXACT(M216,$A$28)=TRUE,27,IF(EXACT(M216,$A$29)=TRUE,28,IF(EXACT(M216,$A$30)=TRUE,29,IF(EXACT(M216,$A$31)=TRUE,30,IF(EXACT(M216,$A$32)=TRUE,31,IF(EXACT(M216,$A$33)=TRUE,32,IF(EXACT(M216,$A$34)=TRUE,33,IF(EXACT(M216,$A$35)=TRUE,34,IF(EXACT(M216,$A$36)=TRUE,35,IF(EXACT(M216,$A$37)=TRUE,36,IF(EXACT(M216,$A$38)=TRUE,37,IF(EXACT(M216,$A$39)=TRUE,38,IF(EXACT(M216,$A$40)=TRUE,39,IF(EXACT(M216,$A$41)=TRUE,40,IF(EXACT(M216,$A$42)=TRUE,41,IF(EXACT(M216,$A$43)=TRUE,42,IF(EXACT(M216,$A$44)=TRUE,43,IF(EXACT(M216,$A$45)=TRUE,44,IF(EXACT(M216,$A$46)=TRUE,45,IF(EXACT(M216,$A$47)=TRUE,46,IF(EXACT(M216,$A$48)=TRUE,47,IF(EXACT(M216,$A$49)=TRUE,48,IF(EXACT(M216,$A$50)=TRUE,49,IF(EXACT(M216,$A$51)=TRUE,50,IF(EXACT(M216,$A$52)=TRUE,51,IF(EXACT(M216,$A$53)=TRUE,52,IF(EXACT(M216,$A$54)=TRUE,53,IF(EXACT(M216,$A$55)=TRUE,54,IF(EXACT(M216,$A$56)=TRUE,55,IF(EXACT(M216,$A$57)=TRUE,56,IF(EXACT(M216,$A$58)=TRUE,57,IF(EXACT(M216,$A$59)=TRUE,58,IF(EXACT(M216,$A$60)=TRUE,59,IF(EXACT(M216,$A$61)=TRUE,60,IF(EXACT(M216,$A$62)=TRUE,61))))))))))))))))))))))))))))))))))))))))))))))))))))))))))))))*61^$L216</f>
        <v>0</v>
      </c>
      <c r="Y216" t="str" cm="1">
        <f t="array" ref="Y216">IF($F216="砲玉",MIN(($G216-Z:Z)^2+($H216-AA:AA)^2+($I216-AB:AB)^2)*X$8+MIN((($H$2-$H216)+AC:AC)^2+(($I$2-$I216)+AD:AD)^2)*X$10+1000*X$18,"")</f>
        <v/>
      </c>
      <c r="AF216" t="str" cm="1">
        <f t="array" ref="AF216">IF($F216="薙玉",MIN(($G216-AG:AG)^2+($H216-AH:AH)^2+($I216-AI:AI)^2)*AE$8+MIN((($H$2-$H216)+AJ:AJ)^2+(($I$2-$I216)+AK:AK)^2)*AE$10+1000*AE$18,"")</f>
        <v/>
      </c>
      <c r="AM216" t="str" cm="1">
        <f t="array" ref="AM216">IF($F216="壁玉",MIN(($G216-AN:AN)^2+($H216-AO:AO)^2+($I216-AP:AP)^2)*AL$8+MIN((($H$2-$H216)+AQ:AQ)^2+(($I$2-$I216)+AR:AR)^2)*AL$10+1000*AL$18,"")</f>
        <v/>
      </c>
      <c r="AT216" t="str" cm="1">
        <f t="array" ref="AT216">IF($F216="弩玉",MIN(($G216-AU:AU)^2+($H216-AV:AV)^2+($I216-AW:AW)^2)*AS$8+MIN((($H$2-$H216)+AX:AX)^2+(($I$2-$I216)+AY:AY)^2)*AS$10+1000*AS$18,"")</f>
        <v/>
      </c>
      <c r="BA216" t="str" cm="1">
        <f t="array" ref="BA216">IF($F216="ジェット",MIN(($G216-BB:BB)^2+($H216-BC:BC)^2+($I216-BD:BD)^2)*AZ$8+MIN((($H$2-$H216)+BE:BE)^2+(($I$2-$I216)+BF:BF)^2)*AZ$10+1000*AZ$18,"")</f>
        <v/>
      </c>
      <c r="BH216" t="str" cm="1">
        <f t="array" ref="BH216">IF($F216="導玉",MIN(($G216-BI:BI)^2+($H216-BJ:BJ)^2+($I216-BK:BK)^2)*BG$8+MIN((($H$2-$H216)+BL:BL)^2+(($I$2-$I216)+BM:BM)^2)*BG$10+1000*BG$18,"")</f>
        <v/>
      </c>
      <c r="BO216" t="str" cm="1">
        <f t="array" ref="BO216">IF($F216="木壁",MIN(($G216-BP:BP)^2+($H216-BQ:BQ)^2+($I216-BR:BR)^2)*BN$8+MIN((($H$2-$H216)+BS:BS)^2+(($I$2-$I216)+BT:BT)^2)*BN$10+1000*BN$18,"")</f>
        <v/>
      </c>
      <c r="BV216" t="str" cm="1">
        <f t="array" ref="BV216">IF($F216="遠壁",MIN(($G216-BW:BW)^2+($H216-BX:BX)^2+($I216-BY:BY)^2)*BU$8+MIN((($H$2-$H216)+BZ:BZ)^2+(($I$2-$I216)+CA:CA)^2)*BU$10+1000*BU$18,"")</f>
        <v/>
      </c>
      <c r="CC216" t="str" cm="1">
        <f t="array" ref="CC216">IF($F216="魔玉",MIN(($G216-CD:CD)^2+($H216-CE:CE)^2+($I216-CF:CF)^2)*CB$8+MIN((($H$2-$H216)+CG:CG)^2+(($I$2-$I216)+CH:CH)^2)*CB$10+1000*CB$18,"")</f>
        <v/>
      </c>
      <c r="CJ216" t="str" cm="1">
        <f t="array" ref="CJ216">IF($F216="核玉",MIN(($G216-CK:CK)^2+($H216-CL:CL)^2+($I216-CM:CM)^2)*CI$8+MIN((($H$2-$H216)+CN:CN)^2+(($I$2-$I216)+CO:CO)^2)*CI$10+1000*CI$18,"")</f>
        <v/>
      </c>
      <c r="CQ216" t="str" cm="1">
        <f t="array" ref="CQ216">IF($F216="癒玉",MIN(($G216-CR:CR)^2+($H216-CS:CS)^2+($I216-CT:CT)^2)*CP$8+MIN((($H$2-$H216)+CU:CU)^2+(($I$2-$I216)+CV:CV)^2)*CP$10+1000*CP$18,"")</f>
        <v/>
      </c>
      <c r="CX216" t="str" cm="1">
        <f t="array" ref="CX216">IF($F216="盾玉",MIN(($G216-CY:CY)^2+($H216-CZ:CZ)^2+($I216-DA:DA)^2)*CW$8+MIN((($H$2-$H216)+DB:DB)^2+(($I$2-$I216)+DC:DC)^2)*CW$10+1000*CW$18,"")</f>
        <v/>
      </c>
      <c r="DE216" t="str" cm="1">
        <f t="array" ref="DE216">IF($F216="射玉",MIN(($G216-DF:DF)^2+($H216-DG:DG)^2+($I216-DH:DH)^2)*DD$8+MIN((($H$2-$H216)+DI:DI)^2+(($I$2-$I216)+DJ:DJ)^2)*DD$10+1000*DD$18,"")</f>
        <v/>
      </c>
      <c r="DL216" t="str" cm="1">
        <f t="array" ref="DL216">IF($F216="近壁",MIN(($G216-DM:DM)^2+($H216-DN:DN)^2+($I216-DO:DO)^2)*DK$8+MIN((($H$2-$H216)+DP:DP)^2+(($I$2-$I216)+DQ:DQ)^2)*DK$10+1000*DK$18,"")</f>
        <v/>
      </c>
      <c r="DS216" t="str" cm="1">
        <f t="array" ref="DS216">IF($F216="忍玉",MIN(($G216-DT:DT)^2+($H216-DU:DU)^2+($I216-DV:DV)^2)*DR$8+MIN((($H$2-$H216)+DW:DW)^2+(($I$2-$I216)+DX:DX)^2)*DR$10+1000*DR$18,"")</f>
        <v/>
      </c>
      <c r="DZ216" t="str" cm="1">
        <f t="array" ref="DZ216">IF($F216="界玉",MIN(($G216-EA:EA)^2+($H216-EB:EB)^2+($I216-EC:EC)^2)*DY$8+MIN((($H$2-$H216)+ED:ED)^2+(($I$2-$I216)+EE:EE)^2)*DY$10+1000*DY$18,"")</f>
        <v/>
      </c>
      <c r="EG216" t="str" cm="1">
        <f t="array" ref="EG216">IF($F216="戦玉",MIN(($G216-EH:EH)^2+($H216-EI:EI)^2+($I216-EJ:EJ)^2)*EF$8+MIN((($H$2-$H216)+EK:EK)^2+(($I$2-$I216)+EL:EL)^2)*EF$10+1000*EF$18,"")</f>
        <v/>
      </c>
      <c r="EN216" t="str" cm="1">
        <f t="array" ref="EN216">IF($F216="弓玉",MIN(($G216-EO:EO)^2+($H216-EP:EP)^2+($I216-EQ:EQ)^2)*EM$8+MIN((($H$2-$H216)+ER:ER)^2+(($I$2-$I216)+ES:ES)^2)*EM$10+1000*EM$18,"")</f>
        <v/>
      </c>
      <c r="EU216" t="str" cm="1">
        <f t="array" ref="EU216">IF($F216="散玉",MIN(($G216-EV:EV)^2+($H216-EW:EW)^2+($I216-EX:EX)^2)*ET$8+MIN((($H$2-$H216)+EY:EY)^2+(($I$2-$I216)+EZ:EZ)^2)*ET$10+1000*ET$18,"")</f>
        <v/>
      </c>
      <c r="FB216" t="str" cm="1">
        <f t="array" ref="FB216">IF($F216="的玉",MIN(($G216-FC:FC)^2+($H216-FD:FD)^2+($I216-FE:FE)^2)*FA$8+MIN((($H$2-$H216)+FF:FF)^2+(($I$2-$I216)+FG:FG)^2)*FA$10+1000*FA$18,"")</f>
        <v/>
      </c>
      <c r="FI216" t="str" cm="1">
        <f t="array" ref="FI216">IF($F216="撃玉",MIN(($G216-FJ:FJ)^2+($H216-FK:FK)^2+($I216-FL:FL)^2)*FH$8+MIN((($H$2-$H216)+FM:FM)^2+(($I$2-$I216)+FN:FN)^2)*FH$10+1000*FH$18,"")</f>
        <v/>
      </c>
      <c r="FP216" t="str" cm="1">
        <f t="array" ref="FP216">IF($F216="槍玉",MIN(($G216-FQ:FQ)^2+($H216-FR:FR)^2+($I216-FS:FS)^2)*FO$8+MIN((($H$2-$H216)+FT:FT)^2+(($I$2-$I216)+FU:FU)^2)*FO$10+1000*FO$18,"")</f>
        <v/>
      </c>
      <c r="FW216" t="str" cm="1">
        <f t="array" ref="FW216">IF($F216="査玉",MIN(($G216-FX:FX)^2+($H216-FY:FY)^2+($I216-FZ:FZ)^2)*FV$8+MIN((($H$2-$H216)+GA:GA)^2+(($I$2-$I216)+GB:GB)^2)*FV$10+1000*FV$18,"")</f>
        <v/>
      </c>
      <c r="GD216" t="str" cm="1">
        <f t="array" ref="GD216">IF($F216="タゲ壁",MIN(($G216-GE:GE)^2+($H216-GF:GF)^2+($I216-GG:GG)^2)*GC$8+MIN((($H$2-$H216)+GH:GH)^2+(($I$2-$I216)+GI:GI)^2)*GC$10+1000*GC$18,"")</f>
        <v/>
      </c>
      <c r="GK216" t="str" cm="1">
        <f t="array" ref="GK216">IF($F216="迎玉",MIN(($G216-GL:GL)^2+($H216-GM:GM)^2+($I216-GN:GN)^2)*GJ$8+MIN((($H$2-$H216)+GO:GO)^2+(($I$2-$I216)+GP:GP)^2)*GJ$10+1000*GJ$18,"")</f>
        <v/>
      </c>
      <c r="GR216" t="str" cm="1">
        <f t="array" ref="GR216">IF($F216="紙壁",MIN(($G216-GS:GS)^2+($H216-GT:GT)^2+($I216-GU:GU)^2)*GQ$8+MIN((($H$2-$H216)+GV:GV)^2+(($I$2-$I216)+GW:GW)^2)*GQ$10+1000*GQ$18,"")</f>
        <v/>
      </c>
      <c r="GY216" t="str" cm="1">
        <f t="array" ref="GY216">IF($F216="聖玉",MIN(($G216-GZ:GZ)^2+($H216-HA:HA)^2+($I216-HB:HB)^2)*GX$8+MIN((($H$2-$H216)+HC:HC)^2+(($I$2-$I216)+HD:HD)^2)*GX$10+1000*GX$18,"")</f>
        <v/>
      </c>
      <c r="HF216" t="str" cm="1">
        <f t="array" ref="HF216">IF($F216="ターボ",MIN(($G216-HG:HG)^2+($H216-HH:HH)^2+($I216-HI:HI)^2)*HE$8+MIN((($H$2-$H216)+HJ:HJ)^2+(($I$2-$I216)+HK:HK)^2)*HE$10+10000,"")</f>
        <v/>
      </c>
      <c r="HM216" t="str" cm="1">
        <f t="array" ref="HM216">IF($F216="采玉",MIN(($G216-HN:HN)^2+($H216-HO:HO)^2+($I216-HP:HP)^2)*HL$8+MIN((($H$2-$H216)+HQ:HQ)^2+(($I$2-$I216)+HR:HR)^2)*HL$10+1000*HL$18,"")</f>
        <v/>
      </c>
      <c r="HT216" t="str" cm="1">
        <f t="array" ref="HT216">IF($F216="繕玉",MIN(($G216-HU:HU)^2+($H216-HV:HV)^2+($I216-HW:HW)^2)*HS$8+MIN((($H$2-$H216)+HX:HX)^2+(($I$2-$I216)+HY:HY)^2)*HS$10+1000*HS$18,"")</f>
        <v/>
      </c>
      <c r="IA216" t="str" cm="1">
        <f t="array" ref="IA216">IF($F216="贄玉",MIN(($G216-IB:IB)^2+($H216-IC:IC)^2+($I216-ID:ID)^2)*HZ$8+MIN((($H$2-$H216)+IE:IE)^2+(($I$2-$I216)+IF:IF)^2)*HZ$10+1000*HZ$18,"")</f>
        <v/>
      </c>
      <c r="IH216" t="str" cm="1">
        <f t="array" ref="IH216">IF($F216="弾玉",MIN(($G216-II:II)^2+($H216-IJ:IJ)^2+($I216-IK:IK)^2)*IG$8+MIN((($H$2-$H216)+IL:IL)^2+(($I$2-$I216)+IM:IM)^2)*IG$10+1000*IG$18,"")</f>
        <v/>
      </c>
      <c r="IO216" t="str" cm="1">
        <f t="array" ref="IO216">IF($F216="石壁",MIN(($G216-IP:IP)^2+($H216-IQ:IQ)^2+($I216-IR:IR)^2)*IN$8+MIN((($H$2-$H216)+IS:IS)^2+(($I$2-$I216)+IT:IT)^2)*IN$10+1000*IN$18,"")</f>
        <v/>
      </c>
    </row>
    <row r="217" spans="6:249" x14ac:dyDescent="0.55000000000000004">
      <c r="F217" s="1" t="b" cm="1">
        <f t="array" ref="F217">INDEX(N:N,ROW()*6-11)</f>
        <v>0</v>
      </c>
      <c r="G217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17" s="1">
        <f>ROUND((RIGHT((SUM(INDEX($N:$N,ROW()*6-10):INDEX($N:$N,ROW()*6-6))-16020),6)-RIGHT((SUM(INDEX($N:$N,ROW()*6-10):INDEX($N:$N,ROW()*6-6))-16020),3))/1000,3)</f>
        <v>-16.04</v>
      </c>
      <c r="I217" s="1">
        <f>ROUND((RIGHT((SUM(INDEX($N:$N,ROW()*6-10):INDEX($N:$N,ROW()*6-6))-16020),3)),3)</f>
        <v>20</v>
      </c>
      <c r="K217">
        <v>217</v>
      </c>
      <c r="L217">
        <f t="shared" si="7"/>
        <v>5</v>
      </c>
      <c r="M217" t="str">
        <f t="shared" si="6"/>
        <v/>
      </c>
      <c r="N217" t="b">
        <f>IF(EXACT(M217,$A$1)=TRUE,"コア",IF(EXACT(M217,$A$2)=TRUE,"弓玉",IF(EXACT(M217,$A$3)=TRUE,"銃玉",IF(EXACT(M217,$A$4)=TRUE,"剣玉",IF(EXACT(M217,$A$5)=TRUE,"盾玉",IF(EXACT(M217,$A$6)=TRUE,"爆玉",IF(EXACT(M217,$A$7)=TRUE,"魔玉",IF(EXACT(M217,$A$8)=TRUE,"弩玉",IF(EXACT(M217,$A$9)=TRUE,"槍玉",IF(EXACT(M217,$A$10)=TRUE,"砲玉",IF(EXACT(M217,$A$11)=TRUE,"薙玉",IF(EXACT(M217,$A$12)=TRUE,"跳玉",IF(EXACT(M217,$A$13)=TRUE,"裂玉",IF(EXACT(M217,$A$14)=TRUE,"散玉",IF(EXACT(M217,$A$15)=TRUE,"狙玉",IF(EXACT(M217,$A$16)=TRUE,"浮玉",IF(EXACT(M217,$A$17)=TRUE,"導玉",IF(EXACT(M217,$A$18)=TRUE,"繕玉",IF(EXACT(M217,$A$19)=TRUE,"癒玉",IF(EXACT(M217,$A$20)=TRUE,"壁玉",IF(EXACT(M217,$A$21)=TRUE,"飛玉",IF(EXACT(M217,$A$22)=TRUE,"戦玉",IF(EXACT(M217,$A$23)=TRUE,"機玉",IF(EXACT(M217,$A$24)=TRUE,"変玉",IF(EXACT(M217,$A$25)=TRUE,"界玉",IF(EXACT(M217,$A$26)=TRUE,"木壁",IF(EXACT(M217,$A$27)=TRUE,"石壁",IF(EXACT(M217,$A$28)=TRUE,"紙壁",IF(EXACT(M217,$A$29)=TRUE,"鉄壁",IF(EXACT(M217,$A$30)=TRUE,"ジェット",IF(EXACT(M217,$A$31)=TRUE,"ターボ",IF(EXACT(M217,$A$32)=TRUE,"骨玉",IF(EXACT(M217,$A$33)=TRUE,"撃玉",IF(EXACT(M217,$A$34)=TRUE,"弾玉",IF(EXACT(M217,$A$35)=TRUE,"聖玉",IF(EXACT(M217,$A$36)=TRUE,"忍玉",IF(EXACT(M217,$A$37)=TRUE,"障玉",IF(EXACT(M217,$A$38)=TRUE,"花玉",IF(EXACT(M217,$A$39)=TRUE,"反玉",IF(EXACT(M217,$A$40)=TRUE,"押玉",IF(EXACT(M217,$A$41)=TRUE,"迎玉",IF(EXACT(M217,$A$42)=TRUE,"贄玉",IF(EXACT(M217,$A$43)=TRUE,"的玉",IF(EXACT(M217,$A$44)=TRUE,"墜玉",IF(EXACT(M217,$A$45)=TRUE,"箱玉",IF(EXACT(M217,$A$46)=TRUE,"闇玉",IF(EXACT(M217,$A$47)=TRUE,"旋玉",IF(EXACT(M217,$A$48)=TRUE,"采玉",IF(EXACT(M217,$A$49)=TRUE,"騎玉",IF(EXACT(M217,$A$50)=TRUE,"核玉",IF(EXACT(M217,$A$51)=TRUE,"射玉",IF(EXACT(M217,$A$52)=TRUE,"星玉",IF(EXACT(M217,$A$53)=TRUE,"梱玉",IF(EXACT(M217,$A$54)=TRUE,"貫玉",IF(EXACT(M217,$A$55)=TRUE,"査玉",IF(EXACT(M217,$A$56)=TRUE,"近壁",IF(EXACT(M217,$A$57)=TRUE,"遠壁",IF(EXACT(M217,$A$58)=TRUE,"広壁",IF(EXACT(M217,$A$59)=TRUE,"狭壁",IF(EXACT(M217,$A$60)=TRUE,"タゲ壁",IF(EXACT(M217,$A$61)=TRUE,"エレ壁")))))))))))))))))))))))))))))))))))))))))))))))))))))))))))))</f>
        <v>0</v>
      </c>
      <c r="Y217" t="str" cm="1">
        <f t="array" ref="Y217">IF($F217="砲玉",MIN(($G217-Z:Z)^2+($H217-AA:AA)^2+($I217-AB:AB)^2)*X$8+MIN((($H$2-$H217)+AC:AC)^2+(($I$2-$I217)+AD:AD)^2)*X$10+1000*X$18,"")</f>
        <v/>
      </c>
      <c r="AF217" t="str" cm="1">
        <f t="array" ref="AF217">IF($F217="薙玉",MIN(($G217-AG:AG)^2+($H217-AH:AH)^2+($I217-AI:AI)^2)*AE$8+MIN((($H$2-$H217)+AJ:AJ)^2+(($I$2-$I217)+AK:AK)^2)*AE$10+1000*AE$18,"")</f>
        <v/>
      </c>
      <c r="AM217" t="str" cm="1">
        <f t="array" ref="AM217">IF($F217="壁玉",MIN(($G217-AN:AN)^2+($H217-AO:AO)^2+($I217-AP:AP)^2)*AL$8+MIN((($H$2-$H217)+AQ:AQ)^2+(($I$2-$I217)+AR:AR)^2)*AL$10+1000*AL$18,"")</f>
        <v/>
      </c>
      <c r="AT217" t="str" cm="1">
        <f t="array" ref="AT217">IF($F217="弩玉",MIN(($G217-AU:AU)^2+($H217-AV:AV)^2+($I217-AW:AW)^2)*AS$8+MIN((($H$2-$H217)+AX:AX)^2+(($I$2-$I217)+AY:AY)^2)*AS$10+1000*AS$18,"")</f>
        <v/>
      </c>
      <c r="BA217" t="str" cm="1">
        <f t="array" ref="BA217">IF($F217="ジェット",MIN(($G217-BB:BB)^2+($H217-BC:BC)^2+($I217-BD:BD)^2)*AZ$8+MIN((($H$2-$H217)+BE:BE)^2+(($I$2-$I217)+BF:BF)^2)*AZ$10+1000*AZ$18,"")</f>
        <v/>
      </c>
      <c r="BH217" t="str" cm="1">
        <f t="array" ref="BH217">IF($F217="導玉",MIN(($G217-BI:BI)^2+($H217-BJ:BJ)^2+($I217-BK:BK)^2)*BG$8+MIN((($H$2-$H217)+BL:BL)^2+(($I$2-$I217)+BM:BM)^2)*BG$10+1000*BG$18,"")</f>
        <v/>
      </c>
      <c r="BO217" t="str" cm="1">
        <f t="array" ref="BO217">IF($F217="木壁",MIN(($G217-BP:BP)^2+($H217-BQ:BQ)^2+($I217-BR:BR)^2)*BN$8+MIN((($H$2-$H217)+BS:BS)^2+(($I$2-$I217)+BT:BT)^2)*BN$10+1000*BN$18,"")</f>
        <v/>
      </c>
      <c r="BV217" t="str" cm="1">
        <f t="array" ref="BV217">IF($F217="遠壁",MIN(($G217-BW:BW)^2+($H217-BX:BX)^2+($I217-BY:BY)^2)*BU$8+MIN((($H$2-$H217)+BZ:BZ)^2+(($I$2-$I217)+CA:CA)^2)*BU$10+1000*BU$18,"")</f>
        <v/>
      </c>
      <c r="CC217" t="str" cm="1">
        <f t="array" ref="CC217">IF($F217="魔玉",MIN(($G217-CD:CD)^2+($H217-CE:CE)^2+($I217-CF:CF)^2)*CB$8+MIN((($H$2-$H217)+CG:CG)^2+(($I$2-$I217)+CH:CH)^2)*CB$10+1000*CB$18,"")</f>
        <v/>
      </c>
      <c r="CJ217" t="str" cm="1">
        <f t="array" ref="CJ217">IF($F217="核玉",MIN(($G217-CK:CK)^2+($H217-CL:CL)^2+($I217-CM:CM)^2)*CI$8+MIN((($H$2-$H217)+CN:CN)^2+(($I$2-$I217)+CO:CO)^2)*CI$10+1000*CI$18,"")</f>
        <v/>
      </c>
      <c r="CQ217" t="str" cm="1">
        <f t="array" ref="CQ217">IF($F217="癒玉",MIN(($G217-CR:CR)^2+($H217-CS:CS)^2+($I217-CT:CT)^2)*CP$8+MIN((($H$2-$H217)+CU:CU)^2+(($I$2-$I217)+CV:CV)^2)*CP$10+1000*CP$18,"")</f>
        <v/>
      </c>
      <c r="CX217" t="str" cm="1">
        <f t="array" ref="CX217">IF($F217="盾玉",MIN(($G217-CY:CY)^2+($H217-CZ:CZ)^2+($I217-DA:DA)^2)*CW$8+MIN((($H$2-$H217)+DB:DB)^2+(($I$2-$I217)+DC:DC)^2)*CW$10+1000*CW$18,"")</f>
        <v/>
      </c>
      <c r="DE217" t="str" cm="1">
        <f t="array" ref="DE217">IF($F217="射玉",MIN(($G217-DF:DF)^2+($H217-DG:DG)^2+($I217-DH:DH)^2)*DD$8+MIN((($H$2-$H217)+DI:DI)^2+(($I$2-$I217)+DJ:DJ)^2)*DD$10+1000*DD$18,"")</f>
        <v/>
      </c>
      <c r="DL217" t="str" cm="1">
        <f t="array" ref="DL217">IF($F217="近壁",MIN(($G217-DM:DM)^2+($H217-DN:DN)^2+($I217-DO:DO)^2)*DK$8+MIN((($H$2-$H217)+DP:DP)^2+(($I$2-$I217)+DQ:DQ)^2)*DK$10+1000*DK$18,"")</f>
        <v/>
      </c>
      <c r="DS217" t="str" cm="1">
        <f t="array" ref="DS217">IF($F217="忍玉",MIN(($G217-DT:DT)^2+($H217-DU:DU)^2+($I217-DV:DV)^2)*DR$8+MIN((($H$2-$H217)+DW:DW)^2+(($I$2-$I217)+DX:DX)^2)*DR$10+1000*DR$18,"")</f>
        <v/>
      </c>
      <c r="DZ217" t="str" cm="1">
        <f t="array" ref="DZ217">IF($F217="界玉",MIN(($G217-EA:EA)^2+($H217-EB:EB)^2+($I217-EC:EC)^2)*DY$8+MIN((($H$2-$H217)+ED:ED)^2+(($I$2-$I217)+EE:EE)^2)*DY$10+1000*DY$18,"")</f>
        <v/>
      </c>
      <c r="EG217" t="str" cm="1">
        <f t="array" ref="EG217">IF($F217="戦玉",MIN(($G217-EH:EH)^2+($H217-EI:EI)^2+($I217-EJ:EJ)^2)*EF$8+MIN((($H$2-$H217)+EK:EK)^2+(($I$2-$I217)+EL:EL)^2)*EF$10+1000*EF$18,"")</f>
        <v/>
      </c>
      <c r="EN217" t="str" cm="1">
        <f t="array" ref="EN217">IF($F217="弓玉",MIN(($G217-EO:EO)^2+($H217-EP:EP)^2+($I217-EQ:EQ)^2)*EM$8+MIN((($H$2-$H217)+ER:ER)^2+(($I$2-$I217)+ES:ES)^2)*EM$10+1000*EM$18,"")</f>
        <v/>
      </c>
      <c r="EU217" t="str" cm="1">
        <f t="array" ref="EU217">IF($F217="散玉",MIN(($G217-EV:EV)^2+($H217-EW:EW)^2+($I217-EX:EX)^2)*ET$8+MIN((($H$2-$H217)+EY:EY)^2+(($I$2-$I217)+EZ:EZ)^2)*ET$10+1000*ET$18,"")</f>
        <v/>
      </c>
      <c r="FB217" t="str" cm="1">
        <f t="array" ref="FB217">IF($F217="的玉",MIN(($G217-FC:FC)^2+($H217-FD:FD)^2+($I217-FE:FE)^2)*FA$8+MIN((($H$2-$H217)+FF:FF)^2+(($I$2-$I217)+FG:FG)^2)*FA$10+1000*FA$18,"")</f>
        <v/>
      </c>
      <c r="FI217" t="str" cm="1">
        <f t="array" ref="FI217">IF($F217="撃玉",MIN(($G217-FJ:FJ)^2+($H217-FK:FK)^2+($I217-FL:FL)^2)*FH$8+MIN((($H$2-$H217)+FM:FM)^2+(($I$2-$I217)+FN:FN)^2)*FH$10+1000*FH$18,"")</f>
        <v/>
      </c>
      <c r="FP217" t="str" cm="1">
        <f t="array" ref="FP217">IF($F217="槍玉",MIN(($G217-FQ:FQ)^2+($H217-FR:FR)^2+($I217-FS:FS)^2)*FO$8+MIN((($H$2-$H217)+FT:FT)^2+(($I$2-$I217)+FU:FU)^2)*FO$10+1000*FO$18,"")</f>
        <v/>
      </c>
      <c r="FW217" t="str" cm="1">
        <f t="array" ref="FW217">IF($F217="査玉",MIN(($G217-FX:FX)^2+($H217-FY:FY)^2+($I217-FZ:FZ)^2)*FV$8+MIN((($H$2-$H217)+GA:GA)^2+(($I$2-$I217)+GB:GB)^2)*FV$10+1000*FV$18,"")</f>
        <v/>
      </c>
      <c r="GD217" t="str" cm="1">
        <f t="array" ref="GD217">IF($F217="タゲ壁",MIN(($G217-GE:GE)^2+($H217-GF:GF)^2+($I217-GG:GG)^2)*GC$8+MIN((($H$2-$H217)+GH:GH)^2+(($I$2-$I217)+GI:GI)^2)*GC$10+1000*GC$18,"")</f>
        <v/>
      </c>
      <c r="GK217" t="str" cm="1">
        <f t="array" ref="GK217">IF($F217="迎玉",MIN(($G217-GL:GL)^2+($H217-GM:GM)^2+($I217-GN:GN)^2)*GJ$8+MIN((($H$2-$H217)+GO:GO)^2+(($I$2-$I217)+GP:GP)^2)*GJ$10+1000*GJ$18,"")</f>
        <v/>
      </c>
      <c r="GR217" t="str" cm="1">
        <f t="array" ref="GR217">IF($F217="紙壁",MIN(($G217-GS:GS)^2+($H217-GT:GT)^2+($I217-GU:GU)^2)*GQ$8+MIN((($H$2-$H217)+GV:GV)^2+(($I$2-$I217)+GW:GW)^2)*GQ$10+1000*GQ$18,"")</f>
        <v/>
      </c>
      <c r="GY217" t="str" cm="1">
        <f t="array" ref="GY217">IF($F217="聖玉",MIN(($G217-GZ:GZ)^2+($H217-HA:HA)^2+($I217-HB:HB)^2)*GX$8+MIN((($H$2-$H217)+HC:HC)^2+(($I$2-$I217)+HD:HD)^2)*GX$10+1000*GX$18,"")</f>
        <v/>
      </c>
      <c r="HF217" t="str" cm="1">
        <f t="array" ref="HF217">IF($F217="ターボ",MIN(($G217-HG:HG)^2+($H217-HH:HH)^2+($I217-HI:HI)^2)*HE$8+MIN((($H$2-$H217)+HJ:HJ)^2+(($I$2-$I217)+HK:HK)^2)*HE$10+10000,"")</f>
        <v/>
      </c>
      <c r="HM217" t="str" cm="1">
        <f t="array" ref="HM217">IF($F217="采玉",MIN(($G217-HN:HN)^2+($H217-HO:HO)^2+($I217-HP:HP)^2)*HL$8+MIN((($H$2-$H217)+HQ:HQ)^2+(($I$2-$I217)+HR:HR)^2)*HL$10+1000*HL$18,"")</f>
        <v/>
      </c>
      <c r="HT217" t="str" cm="1">
        <f t="array" ref="HT217">IF($F217="繕玉",MIN(($G217-HU:HU)^2+($H217-HV:HV)^2+($I217-HW:HW)^2)*HS$8+MIN((($H$2-$H217)+HX:HX)^2+(($I$2-$I217)+HY:HY)^2)*HS$10+1000*HS$18,"")</f>
        <v/>
      </c>
      <c r="IA217" t="str" cm="1">
        <f t="array" ref="IA217">IF($F217="贄玉",MIN(($G217-IB:IB)^2+($H217-IC:IC)^2+($I217-ID:ID)^2)*HZ$8+MIN((($H$2-$H217)+IE:IE)^2+(($I$2-$I217)+IF:IF)^2)*HZ$10+1000*HZ$18,"")</f>
        <v/>
      </c>
      <c r="IH217" t="str" cm="1">
        <f t="array" ref="IH217">IF($F217="弾玉",MIN(($G217-II:II)^2+($H217-IJ:IJ)^2+($I217-IK:IK)^2)*IG$8+MIN((($H$2-$H217)+IL:IL)^2+(($I$2-$I217)+IM:IM)^2)*IG$10+1000*IG$18,"")</f>
        <v/>
      </c>
      <c r="IO217" t="str" cm="1">
        <f t="array" ref="IO217">IF($F217="石壁",MIN(($G217-IP:IP)^2+($H217-IQ:IQ)^2+($I217-IR:IR)^2)*IN$8+MIN((($H$2-$H217)+IS:IS)^2+(($I$2-$I217)+IT:IT)^2)*IN$10+1000*IN$18,"")</f>
        <v/>
      </c>
    </row>
    <row r="218" spans="6:249" x14ac:dyDescent="0.55000000000000004">
      <c r="F218" s="1" t="b" cm="1">
        <f t="array" ref="F218">INDEX(N:N,ROW()*6-11)</f>
        <v>0</v>
      </c>
      <c r="G218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18" s="1">
        <f>ROUND((RIGHT((SUM(INDEX($N:$N,ROW()*6-10):INDEX($N:$N,ROW()*6-6))-16020),6)-RIGHT((SUM(INDEX($N:$N,ROW()*6-10):INDEX($N:$N,ROW()*6-6))-16020),3))/1000,3)</f>
        <v>-16.04</v>
      </c>
      <c r="I218" s="1">
        <f>ROUND((RIGHT((SUM(INDEX($N:$N,ROW()*6-10):INDEX($N:$N,ROW()*6-6))-16020),3)),3)</f>
        <v>20</v>
      </c>
      <c r="K218">
        <v>218</v>
      </c>
      <c r="L218">
        <f t="shared" si="7"/>
        <v>4</v>
      </c>
      <c r="M218" t="str">
        <f t="shared" si="6"/>
        <v/>
      </c>
      <c r="N218">
        <f>IF(EXACT(M218,$A$1)=TRUE,0,IF(EXACT(M218,$A$2)=TRUE,1,IF(EXACT(M218,$A$3)=TRUE,2,IF(EXACT(M218,$A$4)=TRUE,3,IF(EXACT(M218,$A$5)=TRUE,4,IF(EXACT(M218,$A$6)=TRUE,5,IF(EXACT(M218,$A$7)=TRUE,6,IF(EXACT(M218,$A$8)=TRUE,7,IF(EXACT(M218,$A$9)=TRUE,8,IF(EXACT(M218,$A$10)=TRUE,9,IF(EXACT(M218,$A$11)=TRUE,10,IF(EXACT(M218,$A$12)=TRUE,11,IF(EXACT(M218,$A$13)=TRUE,12,IF(EXACT(M218,$A$14)=TRUE,13,IF(EXACT(M218,$A$15)=TRUE,14,IF(EXACT(M218,$A$16)=TRUE,15,IF(EXACT(M218,$A$17)=TRUE,16,IF(EXACT(M218,$A$18)=TRUE,17,IF(EXACT(M218,$A$19)=TRUE,18,IF(EXACT(M218,$A$20)=TRUE,19,IF(EXACT(M218,$A$21)=TRUE,20,IF(EXACT(M218,$A$22)=TRUE,21,IF(EXACT(M218,$A$23)=TRUE,22,IF(EXACT(M218,$A$24)=TRUE,23,IF(EXACT(M218,$A$25)=TRUE,24,IF(EXACT(M218,$A$26)=TRUE,25,IF(EXACT(M218,$A$27)=TRUE,26,IF(EXACT(M218,$A$28)=TRUE,27,IF(EXACT(M218,$A$29)=TRUE,28,IF(EXACT(M218,$A$30)=TRUE,29,IF(EXACT(M218,$A$31)=TRUE,30,IF(EXACT(M218,$A$32)=TRUE,31,IF(EXACT(M218,$A$33)=TRUE,32,IF(EXACT(M218,$A$34)=TRUE,33,IF(EXACT(M218,$A$35)=TRUE,34,IF(EXACT(M218,$A$36)=TRUE,35,IF(EXACT(M218,$A$37)=TRUE,36,IF(EXACT(M218,$A$38)=TRUE,37,IF(EXACT(M218,$A$39)=TRUE,38,IF(EXACT(M218,$A$40)=TRUE,39,IF(EXACT(M218,$A$41)=TRUE,40,IF(EXACT(M218,$A$42)=TRUE,41,IF(EXACT(M218,$A$43)=TRUE,42,IF(EXACT(M218,$A$44)=TRUE,43,IF(EXACT(M218,$A$45)=TRUE,44,IF(EXACT(M218,$A$46)=TRUE,45,IF(EXACT(M218,$A$47)=TRUE,46,IF(EXACT(M218,$A$48)=TRUE,47,IF(EXACT(M218,$A$49)=TRUE,48,IF(EXACT(M218,$A$50)=TRUE,49,IF(EXACT(M218,$A$51)=TRUE,50,IF(EXACT(M218,$A$52)=TRUE,51,IF(EXACT(M218,$A$53)=TRUE,52,IF(EXACT(M218,$A$54)=TRUE,53,IF(EXACT(M218,$A$55)=TRUE,54,IF(EXACT(M218,$A$56)=TRUE,55,IF(EXACT(M218,$A$57)=TRUE,56,IF(EXACT(M218,$A$58)=TRUE,57,IF(EXACT(M218,$A$59)=TRUE,58,IF(EXACT(M218,$A$60)=TRUE,59,IF(EXACT(M218,$A$61)=TRUE,60,IF(EXACT(M218,$A$62)=TRUE,61))))))))))))))))))))))))))))))))))))))))))))))))))))))))))))))*61^$L218</f>
        <v>0</v>
      </c>
      <c r="Y218" t="str" cm="1">
        <f t="array" ref="Y218">IF($F218="砲玉",MIN(($G218-Z:Z)^2+($H218-AA:AA)^2+($I218-AB:AB)^2)*X$8+MIN((($H$2-$H218)+AC:AC)^2+(($I$2-$I218)+AD:AD)^2)*X$10+1000*X$18,"")</f>
        <v/>
      </c>
      <c r="AF218" t="str" cm="1">
        <f t="array" ref="AF218">IF($F218="薙玉",MIN(($G218-AG:AG)^2+($H218-AH:AH)^2+($I218-AI:AI)^2)*AE$8+MIN((($H$2-$H218)+AJ:AJ)^2+(($I$2-$I218)+AK:AK)^2)*AE$10+1000*AE$18,"")</f>
        <v/>
      </c>
      <c r="AM218" t="str" cm="1">
        <f t="array" ref="AM218">IF($F218="壁玉",MIN(($G218-AN:AN)^2+($H218-AO:AO)^2+($I218-AP:AP)^2)*AL$8+MIN((($H$2-$H218)+AQ:AQ)^2+(($I$2-$I218)+AR:AR)^2)*AL$10+1000*AL$18,"")</f>
        <v/>
      </c>
      <c r="AT218" t="str" cm="1">
        <f t="array" ref="AT218">IF($F218="弩玉",MIN(($G218-AU:AU)^2+($H218-AV:AV)^2+($I218-AW:AW)^2)*AS$8+MIN((($H$2-$H218)+AX:AX)^2+(($I$2-$I218)+AY:AY)^2)*AS$10+1000*AS$18,"")</f>
        <v/>
      </c>
      <c r="BA218" t="str" cm="1">
        <f t="array" ref="BA218">IF($F218="ジェット",MIN(($G218-BB:BB)^2+($H218-BC:BC)^2+($I218-BD:BD)^2)*AZ$8+MIN((($H$2-$H218)+BE:BE)^2+(($I$2-$I218)+BF:BF)^2)*AZ$10+1000*AZ$18,"")</f>
        <v/>
      </c>
      <c r="BH218" t="str" cm="1">
        <f t="array" ref="BH218">IF($F218="導玉",MIN(($G218-BI:BI)^2+($H218-BJ:BJ)^2+($I218-BK:BK)^2)*BG$8+MIN((($H$2-$H218)+BL:BL)^2+(($I$2-$I218)+BM:BM)^2)*BG$10+1000*BG$18,"")</f>
        <v/>
      </c>
      <c r="BO218" t="str" cm="1">
        <f t="array" ref="BO218">IF($F218="木壁",MIN(($G218-BP:BP)^2+($H218-BQ:BQ)^2+($I218-BR:BR)^2)*BN$8+MIN((($H$2-$H218)+BS:BS)^2+(($I$2-$I218)+BT:BT)^2)*BN$10+1000*BN$18,"")</f>
        <v/>
      </c>
      <c r="BV218" t="str" cm="1">
        <f t="array" ref="BV218">IF($F218="遠壁",MIN(($G218-BW:BW)^2+($H218-BX:BX)^2+($I218-BY:BY)^2)*BU$8+MIN((($H$2-$H218)+BZ:BZ)^2+(($I$2-$I218)+CA:CA)^2)*BU$10+1000*BU$18,"")</f>
        <v/>
      </c>
      <c r="CC218" t="str" cm="1">
        <f t="array" ref="CC218">IF($F218="魔玉",MIN(($G218-CD:CD)^2+($H218-CE:CE)^2+($I218-CF:CF)^2)*CB$8+MIN((($H$2-$H218)+CG:CG)^2+(($I$2-$I218)+CH:CH)^2)*CB$10+1000*CB$18,"")</f>
        <v/>
      </c>
      <c r="CJ218" t="str" cm="1">
        <f t="array" ref="CJ218">IF($F218="核玉",MIN(($G218-CK:CK)^2+($H218-CL:CL)^2+($I218-CM:CM)^2)*CI$8+MIN((($H$2-$H218)+CN:CN)^2+(($I$2-$I218)+CO:CO)^2)*CI$10+1000*CI$18,"")</f>
        <v/>
      </c>
      <c r="CQ218" t="str" cm="1">
        <f t="array" ref="CQ218">IF($F218="癒玉",MIN(($G218-CR:CR)^2+($H218-CS:CS)^2+($I218-CT:CT)^2)*CP$8+MIN((($H$2-$H218)+CU:CU)^2+(($I$2-$I218)+CV:CV)^2)*CP$10+1000*CP$18,"")</f>
        <v/>
      </c>
      <c r="CX218" t="str" cm="1">
        <f t="array" ref="CX218">IF($F218="盾玉",MIN(($G218-CY:CY)^2+($H218-CZ:CZ)^2+($I218-DA:DA)^2)*CW$8+MIN((($H$2-$H218)+DB:DB)^2+(($I$2-$I218)+DC:DC)^2)*CW$10+1000*CW$18,"")</f>
        <v/>
      </c>
      <c r="DE218" t="str" cm="1">
        <f t="array" ref="DE218">IF($F218="射玉",MIN(($G218-DF:DF)^2+($H218-DG:DG)^2+($I218-DH:DH)^2)*DD$8+MIN((($H$2-$H218)+DI:DI)^2+(($I$2-$I218)+DJ:DJ)^2)*DD$10+1000*DD$18,"")</f>
        <v/>
      </c>
      <c r="DL218" t="str" cm="1">
        <f t="array" ref="DL218">IF($F218="近壁",MIN(($G218-DM:DM)^2+($H218-DN:DN)^2+($I218-DO:DO)^2)*DK$8+MIN((($H$2-$H218)+DP:DP)^2+(($I$2-$I218)+DQ:DQ)^2)*DK$10+1000*DK$18,"")</f>
        <v/>
      </c>
      <c r="DS218" t="str" cm="1">
        <f t="array" ref="DS218">IF($F218="忍玉",MIN(($G218-DT:DT)^2+($H218-DU:DU)^2+($I218-DV:DV)^2)*DR$8+MIN((($H$2-$H218)+DW:DW)^2+(($I$2-$I218)+DX:DX)^2)*DR$10+1000*DR$18,"")</f>
        <v/>
      </c>
      <c r="DZ218" t="str" cm="1">
        <f t="array" ref="DZ218">IF($F218="界玉",MIN(($G218-EA:EA)^2+($H218-EB:EB)^2+($I218-EC:EC)^2)*DY$8+MIN((($H$2-$H218)+ED:ED)^2+(($I$2-$I218)+EE:EE)^2)*DY$10+1000*DY$18,"")</f>
        <v/>
      </c>
      <c r="EG218" t="str" cm="1">
        <f t="array" ref="EG218">IF($F218="戦玉",MIN(($G218-EH:EH)^2+($H218-EI:EI)^2+($I218-EJ:EJ)^2)*EF$8+MIN((($H$2-$H218)+EK:EK)^2+(($I$2-$I218)+EL:EL)^2)*EF$10+1000*EF$18,"")</f>
        <v/>
      </c>
      <c r="EN218" t="str" cm="1">
        <f t="array" ref="EN218">IF($F218="弓玉",MIN(($G218-EO:EO)^2+($H218-EP:EP)^2+($I218-EQ:EQ)^2)*EM$8+MIN((($H$2-$H218)+ER:ER)^2+(($I$2-$I218)+ES:ES)^2)*EM$10+1000*EM$18,"")</f>
        <v/>
      </c>
      <c r="EU218" t="str" cm="1">
        <f t="array" ref="EU218">IF($F218="散玉",MIN(($G218-EV:EV)^2+($H218-EW:EW)^2+($I218-EX:EX)^2)*ET$8+MIN((($H$2-$H218)+EY:EY)^2+(($I$2-$I218)+EZ:EZ)^2)*ET$10+1000*ET$18,"")</f>
        <v/>
      </c>
      <c r="FB218" t="str" cm="1">
        <f t="array" ref="FB218">IF($F218="的玉",MIN(($G218-FC:FC)^2+($H218-FD:FD)^2+($I218-FE:FE)^2)*FA$8+MIN((($H$2-$H218)+FF:FF)^2+(($I$2-$I218)+FG:FG)^2)*FA$10+1000*FA$18,"")</f>
        <v/>
      </c>
      <c r="FI218" t="str" cm="1">
        <f t="array" ref="FI218">IF($F218="撃玉",MIN(($G218-FJ:FJ)^2+($H218-FK:FK)^2+($I218-FL:FL)^2)*FH$8+MIN((($H$2-$H218)+FM:FM)^2+(($I$2-$I218)+FN:FN)^2)*FH$10+1000*FH$18,"")</f>
        <v/>
      </c>
      <c r="FP218" t="str" cm="1">
        <f t="array" ref="FP218">IF($F218="槍玉",MIN(($G218-FQ:FQ)^2+($H218-FR:FR)^2+($I218-FS:FS)^2)*FO$8+MIN((($H$2-$H218)+FT:FT)^2+(($I$2-$I218)+FU:FU)^2)*FO$10+1000*FO$18,"")</f>
        <v/>
      </c>
      <c r="FW218" t="str" cm="1">
        <f t="array" ref="FW218">IF($F218="査玉",MIN(($G218-FX:FX)^2+($H218-FY:FY)^2+($I218-FZ:FZ)^2)*FV$8+MIN((($H$2-$H218)+GA:GA)^2+(($I$2-$I218)+GB:GB)^2)*FV$10+1000*FV$18,"")</f>
        <v/>
      </c>
      <c r="GD218" t="str" cm="1">
        <f t="array" ref="GD218">IF($F218="タゲ壁",MIN(($G218-GE:GE)^2+($H218-GF:GF)^2+($I218-GG:GG)^2)*GC$8+MIN((($H$2-$H218)+GH:GH)^2+(($I$2-$I218)+GI:GI)^2)*GC$10+1000*GC$18,"")</f>
        <v/>
      </c>
      <c r="GK218" t="str" cm="1">
        <f t="array" ref="GK218">IF($F218="迎玉",MIN(($G218-GL:GL)^2+($H218-GM:GM)^2+($I218-GN:GN)^2)*GJ$8+MIN((($H$2-$H218)+GO:GO)^2+(($I$2-$I218)+GP:GP)^2)*GJ$10+1000*GJ$18,"")</f>
        <v/>
      </c>
      <c r="GR218" t="str" cm="1">
        <f t="array" ref="GR218">IF($F218="紙壁",MIN(($G218-GS:GS)^2+($H218-GT:GT)^2+($I218-GU:GU)^2)*GQ$8+MIN((($H$2-$H218)+GV:GV)^2+(($I$2-$I218)+GW:GW)^2)*GQ$10+1000*GQ$18,"")</f>
        <v/>
      </c>
      <c r="GY218" t="str" cm="1">
        <f t="array" ref="GY218">IF($F218="聖玉",MIN(($G218-GZ:GZ)^2+($H218-HA:HA)^2+($I218-HB:HB)^2)*GX$8+MIN((($H$2-$H218)+HC:HC)^2+(($I$2-$I218)+HD:HD)^2)*GX$10+1000*GX$18,"")</f>
        <v/>
      </c>
      <c r="HF218" t="str" cm="1">
        <f t="array" ref="HF218">IF($F218="ターボ",MIN(($G218-HG:HG)^2+($H218-HH:HH)^2+($I218-HI:HI)^2)*HE$8+MIN((($H$2-$H218)+HJ:HJ)^2+(($I$2-$I218)+HK:HK)^2)*HE$10+10000,"")</f>
        <v/>
      </c>
      <c r="HM218" t="str" cm="1">
        <f t="array" ref="HM218">IF($F218="采玉",MIN(($G218-HN:HN)^2+($H218-HO:HO)^2+($I218-HP:HP)^2)*HL$8+MIN((($H$2-$H218)+HQ:HQ)^2+(($I$2-$I218)+HR:HR)^2)*HL$10+1000*HL$18,"")</f>
        <v/>
      </c>
      <c r="HT218" t="str" cm="1">
        <f t="array" ref="HT218">IF($F218="繕玉",MIN(($G218-HU:HU)^2+($H218-HV:HV)^2+($I218-HW:HW)^2)*HS$8+MIN((($H$2-$H218)+HX:HX)^2+(($I$2-$I218)+HY:HY)^2)*HS$10+1000*HS$18,"")</f>
        <v/>
      </c>
      <c r="IA218" t="str" cm="1">
        <f t="array" ref="IA218">IF($F218="贄玉",MIN(($G218-IB:IB)^2+($H218-IC:IC)^2+($I218-ID:ID)^2)*HZ$8+MIN((($H$2-$H218)+IE:IE)^2+(($I$2-$I218)+IF:IF)^2)*HZ$10+1000*HZ$18,"")</f>
        <v/>
      </c>
      <c r="IH218" t="str" cm="1">
        <f t="array" ref="IH218">IF($F218="弾玉",MIN(($G218-II:II)^2+($H218-IJ:IJ)^2+($I218-IK:IK)^2)*IG$8+MIN((($H$2-$H218)+IL:IL)^2+(($I$2-$I218)+IM:IM)^2)*IG$10+1000*IG$18,"")</f>
        <v/>
      </c>
      <c r="IO218" t="str" cm="1">
        <f t="array" ref="IO218">IF($F218="石壁",MIN(($G218-IP:IP)^2+($H218-IQ:IQ)^2+($I218-IR:IR)^2)*IN$8+MIN((($H$2-$H218)+IS:IS)^2+(($I$2-$I218)+IT:IT)^2)*IN$10+1000*IN$18,"")</f>
        <v/>
      </c>
    </row>
    <row r="219" spans="6:249" x14ac:dyDescent="0.55000000000000004">
      <c r="F219" s="1" t="b" cm="1">
        <f t="array" ref="F219">INDEX(N:N,ROW()*6-11)</f>
        <v>0</v>
      </c>
      <c r="G219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19" s="1">
        <f>ROUND((RIGHT((SUM(INDEX($N:$N,ROW()*6-10):INDEX($N:$N,ROW()*6-6))-16020),6)-RIGHT((SUM(INDEX($N:$N,ROW()*6-10):INDEX($N:$N,ROW()*6-6))-16020),3))/1000,3)</f>
        <v>-16.04</v>
      </c>
      <c r="I219" s="1">
        <f>ROUND((RIGHT((SUM(INDEX($N:$N,ROW()*6-10):INDEX($N:$N,ROW()*6-6))-16020),3)),3)</f>
        <v>20</v>
      </c>
      <c r="K219">
        <v>219</v>
      </c>
      <c r="L219">
        <f t="shared" si="7"/>
        <v>3</v>
      </c>
      <c r="M219" t="str">
        <f t="shared" si="6"/>
        <v/>
      </c>
      <c r="N219">
        <f>IF(EXACT(M219,$A$1)=TRUE,0,IF(EXACT(M219,$A$2)=TRUE,1,IF(EXACT(M219,$A$3)=TRUE,2,IF(EXACT(M219,$A$4)=TRUE,3,IF(EXACT(M219,$A$5)=TRUE,4,IF(EXACT(M219,$A$6)=TRUE,5,IF(EXACT(M219,$A$7)=TRUE,6,IF(EXACT(M219,$A$8)=TRUE,7,IF(EXACT(M219,$A$9)=TRUE,8,IF(EXACT(M219,$A$10)=TRUE,9,IF(EXACT(M219,$A$11)=TRUE,10,IF(EXACT(M219,$A$12)=TRUE,11,IF(EXACT(M219,$A$13)=TRUE,12,IF(EXACT(M219,$A$14)=TRUE,13,IF(EXACT(M219,$A$15)=TRUE,14,IF(EXACT(M219,$A$16)=TRUE,15,IF(EXACT(M219,$A$17)=TRUE,16,IF(EXACT(M219,$A$18)=TRUE,17,IF(EXACT(M219,$A$19)=TRUE,18,IF(EXACT(M219,$A$20)=TRUE,19,IF(EXACT(M219,$A$21)=TRUE,20,IF(EXACT(M219,$A$22)=TRUE,21,IF(EXACT(M219,$A$23)=TRUE,22,IF(EXACT(M219,$A$24)=TRUE,23,IF(EXACT(M219,$A$25)=TRUE,24,IF(EXACT(M219,$A$26)=TRUE,25,IF(EXACT(M219,$A$27)=TRUE,26,IF(EXACT(M219,$A$28)=TRUE,27,IF(EXACT(M219,$A$29)=TRUE,28,IF(EXACT(M219,$A$30)=TRUE,29,IF(EXACT(M219,$A$31)=TRUE,30,IF(EXACT(M219,$A$32)=TRUE,31,IF(EXACT(M219,$A$33)=TRUE,32,IF(EXACT(M219,$A$34)=TRUE,33,IF(EXACT(M219,$A$35)=TRUE,34,IF(EXACT(M219,$A$36)=TRUE,35,IF(EXACT(M219,$A$37)=TRUE,36,IF(EXACT(M219,$A$38)=TRUE,37,IF(EXACT(M219,$A$39)=TRUE,38,IF(EXACT(M219,$A$40)=TRUE,39,IF(EXACT(M219,$A$41)=TRUE,40,IF(EXACT(M219,$A$42)=TRUE,41,IF(EXACT(M219,$A$43)=TRUE,42,IF(EXACT(M219,$A$44)=TRUE,43,IF(EXACT(M219,$A$45)=TRUE,44,IF(EXACT(M219,$A$46)=TRUE,45,IF(EXACT(M219,$A$47)=TRUE,46,IF(EXACT(M219,$A$48)=TRUE,47,IF(EXACT(M219,$A$49)=TRUE,48,IF(EXACT(M219,$A$50)=TRUE,49,IF(EXACT(M219,$A$51)=TRUE,50,IF(EXACT(M219,$A$52)=TRUE,51,IF(EXACT(M219,$A$53)=TRUE,52,IF(EXACT(M219,$A$54)=TRUE,53,IF(EXACT(M219,$A$55)=TRUE,54,IF(EXACT(M219,$A$56)=TRUE,55,IF(EXACT(M219,$A$57)=TRUE,56,IF(EXACT(M219,$A$58)=TRUE,57,IF(EXACT(M219,$A$59)=TRUE,58,IF(EXACT(M219,$A$60)=TRUE,59,IF(EXACT(M219,$A$61)=TRUE,60,IF(EXACT(M219,$A$62)=TRUE,61))))))))))))))))))))))))))))))))))))))))))))))))))))))))))))))*61^$L219</f>
        <v>0</v>
      </c>
      <c r="Y219" t="str" cm="1">
        <f t="array" ref="Y219">IF($F219="砲玉",MIN(($G219-Z:Z)^2+($H219-AA:AA)^2+($I219-AB:AB)^2)*X$8+MIN((($H$2-$H219)+AC:AC)^2+(($I$2-$I219)+AD:AD)^2)*X$10+1000*X$18,"")</f>
        <v/>
      </c>
      <c r="AF219" t="str" cm="1">
        <f t="array" ref="AF219">IF($F219="薙玉",MIN(($G219-AG:AG)^2+($H219-AH:AH)^2+($I219-AI:AI)^2)*AE$8+MIN((($H$2-$H219)+AJ:AJ)^2+(($I$2-$I219)+AK:AK)^2)*AE$10+1000*AE$18,"")</f>
        <v/>
      </c>
      <c r="AM219" t="str" cm="1">
        <f t="array" ref="AM219">IF($F219="壁玉",MIN(($G219-AN:AN)^2+($H219-AO:AO)^2+($I219-AP:AP)^2)*AL$8+MIN((($H$2-$H219)+AQ:AQ)^2+(($I$2-$I219)+AR:AR)^2)*AL$10+1000*AL$18,"")</f>
        <v/>
      </c>
      <c r="AT219" t="str" cm="1">
        <f t="array" ref="AT219">IF($F219="弩玉",MIN(($G219-AU:AU)^2+($H219-AV:AV)^2+($I219-AW:AW)^2)*AS$8+MIN((($H$2-$H219)+AX:AX)^2+(($I$2-$I219)+AY:AY)^2)*AS$10+1000*AS$18,"")</f>
        <v/>
      </c>
      <c r="BA219" t="str" cm="1">
        <f t="array" ref="BA219">IF($F219="ジェット",MIN(($G219-BB:BB)^2+($H219-BC:BC)^2+($I219-BD:BD)^2)*AZ$8+MIN((($H$2-$H219)+BE:BE)^2+(($I$2-$I219)+BF:BF)^2)*AZ$10+1000*AZ$18,"")</f>
        <v/>
      </c>
      <c r="BH219" t="str" cm="1">
        <f t="array" ref="BH219">IF($F219="導玉",MIN(($G219-BI:BI)^2+($H219-BJ:BJ)^2+($I219-BK:BK)^2)*BG$8+MIN((($H$2-$H219)+BL:BL)^2+(($I$2-$I219)+BM:BM)^2)*BG$10+1000*BG$18,"")</f>
        <v/>
      </c>
      <c r="BO219" t="str" cm="1">
        <f t="array" ref="BO219">IF($F219="木壁",MIN(($G219-BP:BP)^2+($H219-BQ:BQ)^2+($I219-BR:BR)^2)*BN$8+MIN((($H$2-$H219)+BS:BS)^2+(($I$2-$I219)+BT:BT)^2)*BN$10+1000*BN$18,"")</f>
        <v/>
      </c>
      <c r="BV219" t="str" cm="1">
        <f t="array" ref="BV219">IF($F219="遠壁",MIN(($G219-BW:BW)^2+($H219-BX:BX)^2+($I219-BY:BY)^2)*BU$8+MIN((($H$2-$H219)+BZ:BZ)^2+(($I$2-$I219)+CA:CA)^2)*BU$10+1000*BU$18,"")</f>
        <v/>
      </c>
      <c r="CC219" t="str" cm="1">
        <f t="array" ref="CC219">IF($F219="魔玉",MIN(($G219-CD:CD)^2+($H219-CE:CE)^2+($I219-CF:CF)^2)*CB$8+MIN((($H$2-$H219)+CG:CG)^2+(($I$2-$I219)+CH:CH)^2)*CB$10+1000*CB$18,"")</f>
        <v/>
      </c>
      <c r="CJ219" t="str" cm="1">
        <f t="array" ref="CJ219">IF($F219="核玉",MIN(($G219-CK:CK)^2+($H219-CL:CL)^2+($I219-CM:CM)^2)*CI$8+MIN((($H$2-$H219)+CN:CN)^2+(($I$2-$I219)+CO:CO)^2)*CI$10+1000*CI$18,"")</f>
        <v/>
      </c>
      <c r="CQ219" t="str" cm="1">
        <f t="array" ref="CQ219">IF($F219="癒玉",MIN(($G219-CR:CR)^2+($H219-CS:CS)^2+($I219-CT:CT)^2)*CP$8+MIN((($H$2-$H219)+CU:CU)^2+(($I$2-$I219)+CV:CV)^2)*CP$10+1000*CP$18,"")</f>
        <v/>
      </c>
      <c r="CX219" t="str" cm="1">
        <f t="array" ref="CX219">IF($F219="盾玉",MIN(($G219-CY:CY)^2+($H219-CZ:CZ)^2+($I219-DA:DA)^2)*CW$8+MIN((($H$2-$H219)+DB:DB)^2+(($I$2-$I219)+DC:DC)^2)*CW$10+1000*CW$18,"")</f>
        <v/>
      </c>
      <c r="DE219" t="str" cm="1">
        <f t="array" ref="DE219">IF($F219="射玉",MIN(($G219-DF:DF)^2+($H219-DG:DG)^2+($I219-DH:DH)^2)*DD$8+MIN((($H$2-$H219)+DI:DI)^2+(($I$2-$I219)+DJ:DJ)^2)*DD$10+1000*DD$18,"")</f>
        <v/>
      </c>
      <c r="DL219" t="str" cm="1">
        <f t="array" ref="DL219">IF($F219="近壁",MIN(($G219-DM:DM)^2+($H219-DN:DN)^2+($I219-DO:DO)^2)*DK$8+MIN((($H$2-$H219)+DP:DP)^2+(($I$2-$I219)+DQ:DQ)^2)*DK$10+1000*DK$18,"")</f>
        <v/>
      </c>
      <c r="DS219" t="str" cm="1">
        <f t="array" ref="DS219">IF($F219="忍玉",MIN(($G219-DT:DT)^2+($H219-DU:DU)^2+($I219-DV:DV)^2)*DR$8+MIN((($H$2-$H219)+DW:DW)^2+(($I$2-$I219)+DX:DX)^2)*DR$10+1000*DR$18,"")</f>
        <v/>
      </c>
      <c r="DZ219" t="str" cm="1">
        <f t="array" ref="DZ219">IF($F219="界玉",MIN(($G219-EA:EA)^2+($H219-EB:EB)^2+($I219-EC:EC)^2)*DY$8+MIN((($H$2-$H219)+ED:ED)^2+(($I$2-$I219)+EE:EE)^2)*DY$10+1000*DY$18,"")</f>
        <v/>
      </c>
      <c r="EG219" t="str" cm="1">
        <f t="array" ref="EG219">IF($F219="戦玉",MIN(($G219-EH:EH)^2+($H219-EI:EI)^2+($I219-EJ:EJ)^2)*EF$8+MIN((($H$2-$H219)+EK:EK)^2+(($I$2-$I219)+EL:EL)^2)*EF$10+1000*EF$18,"")</f>
        <v/>
      </c>
      <c r="EN219" t="str" cm="1">
        <f t="array" ref="EN219">IF($F219="弓玉",MIN(($G219-EO:EO)^2+($H219-EP:EP)^2+($I219-EQ:EQ)^2)*EM$8+MIN((($H$2-$H219)+ER:ER)^2+(($I$2-$I219)+ES:ES)^2)*EM$10+1000*EM$18,"")</f>
        <v/>
      </c>
      <c r="EU219" t="str" cm="1">
        <f t="array" ref="EU219">IF($F219="散玉",MIN(($G219-EV:EV)^2+($H219-EW:EW)^2+($I219-EX:EX)^2)*ET$8+MIN((($H$2-$H219)+EY:EY)^2+(($I$2-$I219)+EZ:EZ)^2)*ET$10+1000*ET$18,"")</f>
        <v/>
      </c>
      <c r="FB219" t="str" cm="1">
        <f t="array" ref="FB219">IF($F219="的玉",MIN(($G219-FC:FC)^2+($H219-FD:FD)^2+($I219-FE:FE)^2)*FA$8+MIN((($H$2-$H219)+FF:FF)^2+(($I$2-$I219)+FG:FG)^2)*FA$10+1000*FA$18,"")</f>
        <v/>
      </c>
      <c r="FI219" t="str" cm="1">
        <f t="array" ref="FI219">IF($F219="撃玉",MIN(($G219-FJ:FJ)^2+($H219-FK:FK)^2+($I219-FL:FL)^2)*FH$8+MIN((($H$2-$H219)+FM:FM)^2+(($I$2-$I219)+FN:FN)^2)*FH$10+1000*FH$18,"")</f>
        <v/>
      </c>
      <c r="FP219" t="str" cm="1">
        <f t="array" ref="FP219">IF($F219="槍玉",MIN(($G219-FQ:FQ)^2+($H219-FR:FR)^2+($I219-FS:FS)^2)*FO$8+MIN((($H$2-$H219)+FT:FT)^2+(($I$2-$I219)+FU:FU)^2)*FO$10+1000*FO$18,"")</f>
        <v/>
      </c>
      <c r="FW219" t="str" cm="1">
        <f t="array" ref="FW219">IF($F219="査玉",MIN(($G219-FX:FX)^2+($H219-FY:FY)^2+($I219-FZ:FZ)^2)*FV$8+MIN((($H$2-$H219)+GA:GA)^2+(($I$2-$I219)+GB:GB)^2)*FV$10+1000*FV$18,"")</f>
        <v/>
      </c>
      <c r="GD219" t="str" cm="1">
        <f t="array" ref="GD219">IF($F219="タゲ壁",MIN(($G219-GE:GE)^2+($H219-GF:GF)^2+($I219-GG:GG)^2)*GC$8+MIN((($H$2-$H219)+GH:GH)^2+(($I$2-$I219)+GI:GI)^2)*GC$10+1000*GC$18,"")</f>
        <v/>
      </c>
      <c r="GK219" t="str" cm="1">
        <f t="array" ref="GK219">IF($F219="迎玉",MIN(($G219-GL:GL)^2+($H219-GM:GM)^2+($I219-GN:GN)^2)*GJ$8+MIN((($H$2-$H219)+GO:GO)^2+(($I$2-$I219)+GP:GP)^2)*GJ$10+1000*GJ$18,"")</f>
        <v/>
      </c>
      <c r="GR219" t="str" cm="1">
        <f t="array" ref="GR219">IF($F219="紙壁",MIN(($G219-GS:GS)^2+($H219-GT:GT)^2+($I219-GU:GU)^2)*GQ$8+MIN((($H$2-$H219)+GV:GV)^2+(($I$2-$I219)+GW:GW)^2)*GQ$10+1000*GQ$18,"")</f>
        <v/>
      </c>
      <c r="GY219" t="str" cm="1">
        <f t="array" ref="GY219">IF($F219="聖玉",MIN(($G219-GZ:GZ)^2+($H219-HA:HA)^2+($I219-HB:HB)^2)*GX$8+MIN((($H$2-$H219)+HC:HC)^2+(($I$2-$I219)+HD:HD)^2)*GX$10+1000*GX$18,"")</f>
        <v/>
      </c>
      <c r="HF219" t="str" cm="1">
        <f t="array" ref="HF219">IF($F219="ターボ",MIN(($G219-HG:HG)^2+($H219-HH:HH)^2+($I219-HI:HI)^2)*HE$8+MIN((($H$2-$H219)+HJ:HJ)^2+(($I$2-$I219)+HK:HK)^2)*HE$10+10000,"")</f>
        <v/>
      </c>
      <c r="HM219" t="str" cm="1">
        <f t="array" ref="HM219">IF($F219="采玉",MIN(($G219-HN:HN)^2+($H219-HO:HO)^2+($I219-HP:HP)^2)*HL$8+MIN((($H$2-$H219)+HQ:HQ)^2+(($I$2-$I219)+HR:HR)^2)*HL$10+1000*HL$18,"")</f>
        <v/>
      </c>
      <c r="HT219" t="str" cm="1">
        <f t="array" ref="HT219">IF($F219="繕玉",MIN(($G219-HU:HU)^2+($H219-HV:HV)^2+($I219-HW:HW)^2)*HS$8+MIN((($H$2-$H219)+HX:HX)^2+(($I$2-$I219)+HY:HY)^2)*HS$10+1000*HS$18,"")</f>
        <v/>
      </c>
      <c r="IA219" t="str" cm="1">
        <f t="array" ref="IA219">IF($F219="贄玉",MIN(($G219-IB:IB)^2+($H219-IC:IC)^2+($I219-ID:ID)^2)*HZ$8+MIN((($H$2-$H219)+IE:IE)^2+(($I$2-$I219)+IF:IF)^2)*HZ$10+1000*HZ$18,"")</f>
        <v/>
      </c>
      <c r="IH219" t="str" cm="1">
        <f t="array" ref="IH219">IF($F219="弾玉",MIN(($G219-II:II)^2+($H219-IJ:IJ)^2+($I219-IK:IK)^2)*IG$8+MIN((($H$2-$H219)+IL:IL)^2+(($I$2-$I219)+IM:IM)^2)*IG$10+1000*IG$18,"")</f>
        <v/>
      </c>
      <c r="IO219" t="str" cm="1">
        <f t="array" ref="IO219">IF($F219="石壁",MIN(($G219-IP:IP)^2+($H219-IQ:IQ)^2+($I219-IR:IR)^2)*IN$8+MIN((($H$2-$H219)+IS:IS)^2+(($I$2-$I219)+IT:IT)^2)*IN$10+1000*IN$18,"")</f>
        <v/>
      </c>
    </row>
    <row r="220" spans="6:249" x14ac:dyDescent="0.55000000000000004">
      <c r="F220" s="1" t="b" cm="1">
        <f t="array" ref="F220">INDEX(N:N,ROW()*6-11)</f>
        <v>0</v>
      </c>
      <c r="G220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20" s="1">
        <f>ROUND((RIGHT((SUM(INDEX($N:$N,ROW()*6-10):INDEX($N:$N,ROW()*6-6))-16020),6)-RIGHT((SUM(INDEX($N:$N,ROW()*6-10):INDEX($N:$N,ROW()*6-6))-16020),3))/1000,3)</f>
        <v>-16.04</v>
      </c>
      <c r="I220" s="1">
        <f>ROUND((RIGHT((SUM(INDEX($N:$N,ROW()*6-10):INDEX($N:$N,ROW()*6-6))-16020),3)),3)</f>
        <v>20</v>
      </c>
      <c r="K220">
        <v>220</v>
      </c>
      <c r="L220">
        <f t="shared" si="7"/>
        <v>2</v>
      </c>
      <c r="M220" t="str">
        <f t="shared" si="6"/>
        <v/>
      </c>
      <c r="N220">
        <f>IF(EXACT(M220,$A$1)=TRUE,0,IF(EXACT(M220,$A$2)=TRUE,1,IF(EXACT(M220,$A$3)=TRUE,2,IF(EXACT(M220,$A$4)=TRUE,3,IF(EXACT(M220,$A$5)=TRUE,4,IF(EXACT(M220,$A$6)=TRUE,5,IF(EXACT(M220,$A$7)=TRUE,6,IF(EXACT(M220,$A$8)=TRUE,7,IF(EXACT(M220,$A$9)=TRUE,8,IF(EXACT(M220,$A$10)=TRUE,9,IF(EXACT(M220,$A$11)=TRUE,10,IF(EXACT(M220,$A$12)=TRUE,11,IF(EXACT(M220,$A$13)=TRUE,12,IF(EXACT(M220,$A$14)=TRUE,13,IF(EXACT(M220,$A$15)=TRUE,14,IF(EXACT(M220,$A$16)=TRUE,15,IF(EXACT(M220,$A$17)=TRUE,16,IF(EXACT(M220,$A$18)=TRUE,17,IF(EXACT(M220,$A$19)=TRUE,18,IF(EXACT(M220,$A$20)=TRUE,19,IF(EXACT(M220,$A$21)=TRUE,20,IF(EXACT(M220,$A$22)=TRUE,21,IF(EXACT(M220,$A$23)=TRUE,22,IF(EXACT(M220,$A$24)=TRUE,23,IF(EXACT(M220,$A$25)=TRUE,24,IF(EXACT(M220,$A$26)=TRUE,25,IF(EXACT(M220,$A$27)=TRUE,26,IF(EXACT(M220,$A$28)=TRUE,27,IF(EXACT(M220,$A$29)=TRUE,28,IF(EXACT(M220,$A$30)=TRUE,29,IF(EXACT(M220,$A$31)=TRUE,30,IF(EXACT(M220,$A$32)=TRUE,31,IF(EXACT(M220,$A$33)=TRUE,32,IF(EXACT(M220,$A$34)=TRUE,33,IF(EXACT(M220,$A$35)=TRUE,34,IF(EXACT(M220,$A$36)=TRUE,35,IF(EXACT(M220,$A$37)=TRUE,36,IF(EXACT(M220,$A$38)=TRUE,37,IF(EXACT(M220,$A$39)=TRUE,38,IF(EXACT(M220,$A$40)=TRUE,39,IF(EXACT(M220,$A$41)=TRUE,40,IF(EXACT(M220,$A$42)=TRUE,41,IF(EXACT(M220,$A$43)=TRUE,42,IF(EXACT(M220,$A$44)=TRUE,43,IF(EXACT(M220,$A$45)=TRUE,44,IF(EXACT(M220,$A$46)=TRUE,45,IF(EXACT(M220,$A$47)=TRUE,46,IF(EXACT(M220,$A$48)=TRUE,47,IF(EXACT(M220,$A$49)=TRUE,48,IF(EXACT(M220,$A$50)=TRUE,49,IF(EXACT(M220,$A$51)=TRUE,50,IF(EXACT(M220,$A$52)=TRUE,51,IF(EXACT(M220,$A$53)=TRUE,52,IF(EXACT(M220,$A$54)=TRUE,53,IF(EXACT(M220,$A$55)=TRUE,54,IF(EXACT(M220,$A$56)=TRUE,55,IF(EXACT(M220,$A$57)=TRUE,56,IF(EXACT(M220,$A$58)=TRUE,57,IF(EXACT(M220,$A$59)=TRUE,58,IF(EXACT(M220,$A$60)=TRUE,59,IF(EXACT(M220,$A$61)=TRUE,60,IF(EXACT(M220,$A$62)=TRUE,61))))))))))))))))))))))))))))))))))))))))))))))))))))))))))))))*61^$L220</f>
        <v>0</v>
      </c>
      <c r="Y220" t="str" cm="1">
        <f t="array" ref="Y220">IF($F220="砲玉",MIN(($G220-Z:Z)^2+($H220-AA:AA)^2+($I220-AB:AB)^2)*X$8+MIN((($H$2-$H220)+AC:AC)^2+(($I$2-$I220)+AD:AD)^2)*X$10+1000*X$18,"")</f>
        <v/>
      </c>
      <c r="AF220" t="str" cm="1">
        <f t="array" ref="AF220">IF($F220="薙玉",MIN(($G220-AG:AG)^2+($H220-AH:AH)^2+($I220-AI:AI)^2)*AE$8+MIN((($H$2-$H220)+AJ:AJ)^2+(($I$2-$I220)+AK:AK)^2)*AE$10+1000*AE$18,"")</f>
        <v/>
      </c>
      <c r="AM220" t="str" cm="1">
        <f t="array" ref="AM220">IF($F220="壁玉",MIN(($G220-AN:AN)^2+($H220-AO:AO)^2+($I220-AP:AP)^2)*AL$8+MIN((($H$2-$H220)+AQ:AQ)^2+(($I$2-$I220)+AR:AR)^2)*AL$10+1000*AL$18,"")</f>
        <v/>
      </c>
      <c r="AT220" t="str" cm="1">
        <f t="array" ref="AT220">IF($F220="弩玉",MIN(($G220-AU:AU)^2+($H220-AV:AV)^2+($I220-AW:AW)^2)*AS$8+MIN((($H$2-$H220)+AX:AX)^2+(($I$2-$I220)+AY:AY)^2)*AS$10+1000*AS$18,"")</f>
        <v/>
      </c>
      <c r="BA220" t="str" cm="1">
        <f t="array" ref="BA220">IF($F220="ジェット",MIN(($G220-BB:BB)^2+($H220-BC:BC)^2+($I220-BD:BD)^2)*AZ$8+MIN((($H$2-$H220)+BE:BE)^2+(($I$2-$I220)+BF:BF)^2)*AZ$10+1000*AZ$18,"")</f>
        <v/>
      </c>
      <c r="BH220" t="str" cm="1">
        <f t="array" ref="BH220">IF($F220="導玉",MIN(($G220-BI:BI)^2+($H220-BJ:BJ)^2+($I220-BK:BK)^2)*BG$8+MIN((($H$2-$H220)+BL:BL)^2+(($I$2-$I220)+BM:BM)^2)*BG$10+1000*BG$18,"")</f>
        <v/>
      </c>
      <c r="BO220" t="str" cm="1">
        <f t="array" ref="BO220">IF($F220="木壁",MIN(($G220-BP:BP)^2+($H220-BQ:BQ)^2+($I220-BR:BR)^2)*BN$8+MIN((($H$2-$H220)+BS:BS)^2+(($I$2-$I220)+BT:BT)^2)*BN$10+1000*BN$18,"")</f>
        <v/>
      </c>
      <c r="BV220" t="str" cm="1">
        <f t="array" ref="BV220">IF($F220="遠壁",MIN(($G220-BW:BW)^2+($H220-BX:BX)^2+($I220-BY:BY)^2)*BU$8+MIN((($H$2-$H220)+BZ:BZ)^2+(($I$2-$I220)+CA:CA)^2)*BU$10+1000*BU$18,"")</f>
        <v/>
      </c>
      <c r="CC220" t="str" cm="1">
        <f t="array" ref="CC220">IF($F220="魔玉",MIN(($G220-CD:CD)^2+($H220-CE:CE)^2+($I220-CF:CF)^2)*CB$8+MIN((($H$2-$H220)+CG:CG)^2+(($I$2-$I220)+CH:CH)^2)*CB$10+1000*CB$18,"")</f>
        <v/>
      </c>
      <c r="CJ220" t="str" cm="1">
        <f t="array" ref="CJ220">IF($F220="核玉",MIN(($G220-CK:CK)^2+($H220-CL:CL)^2+($I220-CM:CM)^2)*CI$8+MIN((($H$2-$H220)+CN:CN)^2+(($I$2-$I220)+CO:CO)^2)*CI$10+1000*CI$18,"")</f>
        <v/>
      </c>
      <c r="CQ220" t="str" cm="1">
        <f t="array" ref="CQ220">IF($F220="癒玉",MIN(($G220-CR:CR)^2+($H220-CS:CS)^2+($I220-CT:CT)^2)*CP$8+MIN((($H$2-$H220)+CU:CU)^2+(($I$2-$I220)+CV:CV)^2)*CP$10+1000*CP$18,"")</f>
        <v/>
      </c>
      <c r="CX220" t="str" cm="1">
        <f t="array" ref="CX220">IF($F220="盾玉",MIN(($G220-CY:CY)^2+($H220-CZ:CZ)^2+($I220-DA:DA)^2)*CW$8+MIN((($H$2-$H220)+DB:DB)^2+(($I$2-$I220)+DC:DC)^2)*CW$10+1000*CW$18,"")</f>
        <v/>
      </c>
      <c r="DE220" t="str" cm="1">
        <f t="array" ref="DE220">IF($F220="射玉",MIN(($G220-DF:DF)^2+($H220-DG:DG)^2+($I220-DH:DH)^2)*DD$8+MIN((($H$2-$H220)+DI:DI)^2+(($I$2-$I220)+DJ:DJ)^2)*DD$10+1000*DD$18,"")</f>
        <v/>
      </c>
      <c r="DL220" t="str" cm="1">
        <f t="array" ref="DL220">IF($F220="近壁",MIN(($G220-DM:DM)^2+($H220-DN:DN)^2+($I220-DO:DO)^2)*DK$8+MIN((($H$2-$H220)+DP:DP)^2+(($I$2-$I220)+DQ:DQ)^2)*DK$10+1000*DK$18,"")</f>
        <v/>
      </c>
      <c r="DS220" t="str" cm="1">
        <f t="array" ref="DS220">IF($F220="忍玉",MIN(($G220-DT:DT)^2+($H220-DU:DU)^2+($I220-DV:DV)^2)*DR$8+MIN((($H$2-$H220)+DW:DW)^2+(($I$2-$I220)+DX:DX)^2)*DR$10+1000*DR$18,"")</f>
        <v/>
      </c>
      <c r="DZ220" t="str" cm="1">
        <f t="array" ref="DZ220">IF($F220="界玉",MIN(($G220-EA:EA)^2+($H220-EB:EB)^2+($I220-EC:EC)^2)*DY$8+MIN((($H$2-$H220)+ED:ED)^2+(($I$2-$I220)+EE:EE)^2)*DY$10+1000*DY$18,"")</f>
        <v/>
      </c>
      <c r="EG220" t="str" cm="1">
        <f t="array" ref="EG220">IF($F220="戦玉",MIN(($G220-EH:EH)^2+($H220-EI:EI)^2+($I220-EJ:EJ)^2)*EF$8+MIN((($H$2-$H220)+EK:EK)^2+(($I$2-$I220)+EL:EL)^2)*EF$10+1000*EF$18,"")</f>
        <v/>
      </c>
      <c r="EN220" t="str" cm="1">
        <f t="array" ref="EN220">IF($F220="弓玉",MIN(($G220-EO:EO)^2+($H220-EP:EP)^2+($I220-EQ:EQ)^2)*EM$8+MIN((($H$2-$H220)+ER:ER)^2+(($I$2-$I220)+ES:ES)^2)*EM$10+1000*EM$18,"")</f>
        <v/>
      </c>
      <c r="EU220" t="str" cm="1">
        <f t="array" ref="EU220">IF($F220="散玉",MIN(($G220-EV:EV)^2+($H220-EW:EW)^2+($I220-EX:EX)^2)*ET$8+MIN((($H$2-$H220)+EY:EY)^2+(($I$2-$I220)+EZ:EZ)^2)*ET$10+1000*ET$18,"")</f>
        <v/>
      </c>
      <c r="FB220" t="str" cm="1">
        <f t="array" ref="FB220">IF($F220="的玉",MIN(($G220-FC:FC)^2+($H220-FD:FD)^2+($I220-FE:FE)^2)*FA$8+MIN((($H$2-$H220)+FF:FF)^2+(($I$2-$I220)+FG:FG)^2)*FA$10+1000*FA$18,"")</f>
        <v/>
      </c>
      <c r="FI220" t="str" cm="1">
        <f t="array" ref="FI220">IF($F220="撃玉",MIN(($G220-FJ:FJ)^2+($H220-FK:FK)^2+($I220-FL:FL)^2)*FH$8+MIN((($H$2-$H220)+FM:FM)^2+(($I$2-$I220)+FN:FN)^2)*FH$10+1000*FH$18,"")</f>
        <v/>
      </c>
      <c r="FP220" t="str" cm="1">
        <f t="array" ref="FP220">IF($F220="槍玉",MIN(($G220-FQ:FQ)^2+($H220-FR:FR)^2+($I220-FS:FS)^2)*FO$8+MIN((($H$2-$H220)+FT:FT)^2+(($I$2-$I220)+FU:FU)^2)*FO$10+1000*FO$18,"")</f>
        <v/>
      </c>
      <c r="FW220" t="str" cm="1">
        <f t="array" ref="FW220">IF($F220="査玉",MIN(($G220-FX:FX)^2+($H220-FY:FY)^2+($I220-FZ:FZ)^2)*FV$8+MIN((($H$2-$H220)+GA:GA)^2+(($I$2-$I220)+GB:GB)^2)*FV$10+1000*FV$18,"")</f>
        <v/>
      </c>
      <c r="GD220" t="str" cm="1">
        <f t="array" ref="GD220">IF($F220="タゲ壁",MIN(($G220-GE:GE)^2+($H220-GF:GF)^2+($I220-GG:GG)^2)*GC$8+MIN((($H$2-$H220)+GH:GH)^2+(($I$2-$I220)+GI:GI)^2)*GC$10+1000*GC$18,"")</f>
        <v/>
      </c>
      <c r="GK220" t="str" cm="1">
        <f t="array" ref="GK220">IF($F220="迎玉",MIN(($G220-GL:GL)^2+($H220-GM:GM)^2+($I220-GN:GN)^2)*GJ$8+MIN((($H$2-$H220)+GO:GO)^2+(($I$2-$I220)+GP:GP)^2)*GJ$10+1000*GJ$18,"")</f>
        <v/>
      </c>
      <c r="GR220" t="str" cm="1">
        <f t="array" ref="GR220">IF($F220="紙壁",MIN(($G220-GS:GS)^2+($H220-GT:GT)^2+($I220-GU:GU)^2)*GQ$8+MIN((($H$2-$H220)+GV:GV)^2+(($I$2-$I220)+GW:GW)^2)*GQ$10+1000*GQ$18,"")</f>
        <v/>
      </c>
      <c r="GY220" t="str" cm="1">
        <f t="array" ref="GY220">IF($F220="聖玉",MIN(($G220-GZ:GZ)^2+($H220-HA:HA)^2+($I220-HB:HB)^2)*GX$8+MIN((($H$2-$H220)+HC:HC)^2+(($I$2-$I220)+HD:HD)^2)*GX$10+1000*GX$18,"")</f>
        <v/>
      </c>
      <c r="HF220" t="str" cm="1">
        <f t="array" ref="HF220">IF($F220="ターボ",MIN(($G220-HG:HG)^2+($H220-HH:HH)^2+($I220-HI:HI)^2)*HE$8+MIN((($H$2-$H220)+HJ:HJ)^2+(($I$2-$I220)+HK:HK)^2)*HE$10+10000,"")</f>
        <v/>
      </c>
      <c r="HM220" t="str" cm="1">
        <f t="array" ref="HM220">IF($F220="采玉",MIN(($G220-HN:HN)^2+($H220-HO:HO)^2+($I220-HP:HP)^2)*HL$8+MIN((($H$2-$H220)+HQ:HQ)^2+(($I$2-$I220)+HR:HR)^2)*HL$10+1000*HL$18,"")</f>
        <v/>
      </c>
      <c r="HT220" t="str" cm="1">
        <f t="array" ref="HT220">IF($F220="繕玉",MIN(($G220-HU:HU)^2+($H220-HV:HV)^2+($I220-HW:HW)^2)*HS$8+MIN((($H$2-$H220)+HX:HX)^2+(($I$2-$I220)+HY:HY)^2)*HS$10+1000*HS$18,"")</f>
        <v/>
      </c>
      <c r="IA220" t="str" cm="1">
        <f t="array" ref="IA220">IF($F220="贄玉",MIN(($G220-IB:IB)^2+($H220-IC:IC)^2+($I220-ID:ID)^2)*HZ$8+MIN((($H$2-$H220)+IE:IE)^2+(($I$2-$I220)+IF:IF)^2)*HZ$10+1000*HZ$18,"")</f>
        <v/>
      </c>
      <c r="IH220" t="str" cm="1">
        <f t="array" ref="IH220">IF($F220="弾玉",MIN(($G220-II:II)^2+($H220-IJ:IJ)^2+($I220-IK:IK)^2)*IG$8+MIN((($H$2-$H220)+IL:IL)^2+(($I$2-$I220)+IM:IM)^2)*IG$10+1000*IG$18,"")</f>
        <v/>
      </c>
      <c r="IO220" t="str" cm="1">
        <f t="array" ref="IO220">IF($F220="石壁",MIN(($G220-IP:IP)^2+($H220-IQ:IQ)^2+($I220-IR:IR)^2)*IN$8+MIN((($H$2-$H220)+IS:IS)^2+(($I$2-$I220)+IT:IT)^2)*IN$10+1000*IN$18,"")</f>
        <v/>
      </c>
    </row>
    <row r="221" spans="6:249" x14ac:dyDescent="0.55000000000000004">
      <c r="F221" s="1" t="b" cm="1">
        <f t="array" ref="F221">INDEX(N:N,ROW()*6-11)</f>
        <v>0</v>
      </c>
      <c r="G221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21" s="1">
        <f>ROUND((RIGHT((SUM(INDEX($N:$N,ROW()*6-10):INDEX($N:$N,ROW()*6-6))-16020),6)-RIGHT((SUM(INDEX($N:$N,ROW()*6-10):INDEX($N:$N,ROW()*6-6))-16020),3))/1000,3)</f>
        <v>-16.04</v>
      </c>
      <c r="I221" s="1">
        <f>ROUND((RIGHT((SUM(INDEX($N:$N,ROW()*6-10):INDEX($N:$N,ROW()*6-6))-16020),3)),3)</f>
        <v>20</v>
      </c>
      <c r="K221">
        <v>221</v>
      </c>
      <c r="L221">
        <f t="shared" si="7"/>
        <v>1</v>
      </c>
      <c r="M221" t="str">
        <f t="shared" si="6"/>
        <v/>
      </c>
      <c r="N221">
        <f>IF(EXACT(M221,$A$1)=TRUE,0,IF(EXACT(M221,$A$2)=TRUE,1,IF(EXACT(M221,$A$3)=TRUE,2,IF(EXACT(M221,$A$4)=TRUE,3,IF(EXACT(M221,$A$5)=TRUE,4,IF(EXACT(M221,$A$6)=TRUE,5,IF(EXACT(M221,$A$7)=TRUE,6,IF(EXACT(M221,$A$8)=TRUE,7,IF(EXACT(M221,$A$9)=TRUE,8,IF(EXACT(M221,$A$10)=TRUE,9,IF(EXACT(M221,$A$11)=TRUE,10,IF(EXACT(M221,$A$12)=TRUE,11,IF(EXACT(M221,$A$13)=TRUE,12,IF(EXACT(M221,$A$14)=TRUE,13,IF(EXACT(M221,$A$15)=TRUE,14,IF(EXACT(M221,$A$16)=TRUE,15,IF(EXACT(M221,$A$17)=TRUE,16,IF(EXACT(M221,$A$18)=TRUE,17,IF(EXACT(M221,$A$19)=TRUE,18,IF(EXACT(M221,$A$20)=TRUE,19,IF(EXACT(M221,$A$21)=TRUE,20,IF(EXACT(M221,$A$22)=TRUE,21,IF(EXACT(M221,$A$23)=TRUE,22,IF(EXACT(M221,$A$24)=TRUE,23,IF(EXACT(M221,$A$25)=TRUE,24,IF(EXACT(M221,$A$26)=TRUE,25,IF(EXACT(M221,$A$27)=TRUE,26,IF(EXACT(M221,$A$28)=TRUE,27,IF(EXACT(M221,$A$29)=TRUE,28,IF(EXACT(M221,$A$30)=TRUE,29,IF(EXACT(M221,$A$31)=TRUE,30,IF(EXACT(M221,$A$32)=TRUE,31,IF(EXACT(M221,$A$33)=TRUE,32,IF(EXACT(M221,$A$34)=TRUE,33,IF(EXACT(M221,$A$35)=TRUE,34,IF(EXACT(M221,$A$36)=TRUE,35,IF(EXACT(M221,$A$37)=TRUE,36,IF(EXACT(M221,$A$38)=TRUE,37,IF(EXACT(M221,$A$39)=TRUE,38,IF(EXACT(M221,$A$40)=TRUE,39,IF(EXACT(M221,$A$41)=TRUE,40,IF(EXACT(M221,$A$42)=TRUE,41,IF(EXACT(M221,$A$43)=TRUE,42,IF(EXACT(M221,$A$44)=TRUE,43,IF(EXACT(M221,$A$45)=TRUE,44,IF(EXACT(M221,$A$46)=TRUE,45,IF(EXACT(M221,$A$47)=TRUE,46,IF(EXACT(M221,$A$48)=TRUE,47,IF(EXACT(M221,$A$49)=TRUE,48,IF(EXACT(M221,$A$50)=TRUE,49,IF(EXACT(M221,$A$51)=TRUE,50,IF(EXACT(M221,$A$52)=TRUE,51,IF(EXACT(M221,$A$53)=TRUE,52,IF(EXACT(M221,$A$54)=TRUE,53,IF(EXACT(M221,$A$55)=TRUE,54,IF(EXACT(M221,$A$56)=TRUE,55,IF(EXACT(M221,$A$57)=TRUE,56,IF(EXACT(M221,$A$58)=TRUE,57,IF(EXACT(M221,$A$59)=TRUE,58,IF(EXACT(M221,$A$60)=TRUE,59,IF(EXACT(M221,$A$61)=TRUE,60,IF(EXACT(M221,$A$62)=TRUE,61))))))))))))))))))))))))))))))))))))))))))))))))))))))))))))))*61^$L221</f>
        <v>0</v>
      </c>
      <c r="Y221" t="str" cm="1">
        <f t="array" ref="Y221">IF($F221="砲玉",MIN(($G221-Z:Z)^2+($H221-AA:AA)^2+($I221-AB:AB)^2)*X$8+MIN((($H$2-$H221)+AC:AC)^2+(($I$2-$I221)+AD:AD)^2)*X$10+1000*X$18,"")</f>
        <v/>
      </c>
      <c r="AF221" t="str" cm="1">
        <f t="array" ref="AF221">IF($F221="薙玉",MIN(($G221-AG:AG)^2+($H221-AH:AH)^2+($I221-AI:AI)^2)*AE$8+MIN((($H$2-$H221)+AJ:AJ)^2+(($I$2-$I221)+AK:AK)^2)*AE$10+1000*AE$18,"")</f>
        <v/>
      </c>
      <c r="AM221" t="str" cm="1">
        <f t="array" ref="AM221">IF($F221="壁玉",MIN(($G221-AN:AN)^2+($H221-AO:AO)^2+($I221-AP:AP)^2)*AL$8+MIN((($H$2-$H221)+AQ:AQ)^2+(($I$2-$I221)+AR:AR)^2)*AL$10+1000*AL$18,"")</f>
        <v/>
      </c>
      <c r="AT221" t="str" cm="1">
        <f t="array" ref="AT221">IF($F221="弩玉",MIN(($G221-AU:AU)^2+($H221-AV:AV)^2+($I221-AW:AW)^2)*AS$8+MIN((($H$2-$H221)+AX:AX)^2+(($I$2-$I221)+AY:AY)^2)*AS$10+1000*AS$18,"")</f>
        <v/>
      </c>
      <c r="BA221" t="str" cm="1">
        <f t="array" ref="BA221">IF($F221="ジェット",MIN(($G221-BB:BB)^2+($H221-BC:BC)^2+($I221-BD:BD)^2)*AZ$8+MIN((($H$2-$H221)+BE:BE)^2+(($I$2-$I221)+BF:BF)^2)*AZ$10+1000*AZ$18,"")</f>
        <v/>
      </c>
      <c r="BH221" t="str" cm="1">
        <f t="array" ref="BH221">IF($F221="導玉",MIN(($G221-BI:BI)^2+($H221-BJ:BJ)^2+($I221-BK:BK)^2)*BG$8+MIN((($H$2-$H221)+BL:BL)^2+(($I$2-$I221)+BM:BM)^2)*BG$10+1000*BG$18,"")</f>
        <v/>
      </c>
      <c r="BO221" t="str" cm="1">
        <f t="array" ref="BO221">IF($F221="木壁",MIN(($G221-BP:BP)^2+($H221-BQ:BQ)^2+($I221-BR:BR)^2)*BN$8+MIN((($H$2-$H221)+BS:BS)^2+(($I$2-$I221)+BT:BT)^2)*BN$10+1000*BN$18,"")</f>
        <v/>
      </c>
      <c r="BV221" t="str" cm="1">
        <f t="array" ref="BV221">IF($F221="遠壁",MIN(($G221-BW:BW)^2+($H221-BX:BX)^2+($I221-BY:BY)^2)*BU$8+MIN((($H$2-$H221)+BZ:BZ)^2+(($I$2-$I221)+CA:CA)^2)*BU$10+1000*BU$18,"")</f>
        <v/>
      </c>
      <c r="CC221" t="str" cm="1">
        <f t="array" ref="CC221">IF($F221="魔玉",MIN(($G221-CD:CD)^2+($H221-CE:CE)^2+($I221-CF:CF)^2)*CB$8+MIN((($H$2-$H221)+CG:CG)^2+(($I$2-$I221)+CH:CH)^2)*CB$10+1000*CB$18,"")</f>
        <v/>
      </c>
      <c r="CJ221" t="str" cm="1">
        <f t="array" ref="CJ221">IF($F221="核玉",MIN(($G221-CK:CK)^2+($H221-CL:CL)^2+($I221-CM:CM)^2)*CI$8+MIN((($H$2-$H221)+CN:CN)^2+(($I$2-$I221)+CO:CO)^2)*CI$10+1000*CI$18,"")</f>
        <v/>
      </c>
      <c r="CQ221" t="str" cm="1">
        <f t="array" ref="CQ221">IF($F221="癒玉",MIN(($G221-CR:CR)^2+($H221-CS:CS)^2+($I221-CT:CT)^2)*CP$8+MIN((($H$2-$H221)+CU:CU)^2+(($I$2-$I221)+CV:CV)^2)*CP$10+1000*CP$18,"")</f>
        <v/>
      </c>
      <c r="CX221" t="str" cm="1">
        <f t="array" ref="CX221">IF($F221="盾玉",MIN(($G221-CY:CY)^2+($H221-CZ:CZ)^2+($I221-DA:DA)^2)*CW$8+MIN((($H$2-$H221)+DB:DB)^2+(($I$2-$I221)+DC:DC)^2)*CW$10+1000*CW$18,"")</f>
        <v/>
      </c>
      <c r="DE221" t="str" cm="1">
        <f t="array" ref="DE221">IF($F221="射玉",MIN(($G221-DF:DF)^2+($H221-DG:DG)^2+($I221-DH:DH)^2)*DD$8+MIN((($H$2-$H221)+DI:DI)^2+(($I$2-$I221)+DJ:DJ)^2)*DD$10+1000*DD$18,"")</f>
        <v/>
      </c>
      <c r="DL221" t="str" cm="1">
        <f t="array" ref="DL221">IF($F221="近壁",MIN(($G221-DM:DM)^2+($H221-DN:DN)^2+($I221-DO:DO)^2)*DK$8+MIN((($H$2-$H221)+DP:DP)^2+(($I$2-$I221)+DQ:DQ)^2)*DK$10+1000*DK$18,"")</f>
        <v/>
      </c>
      <c r="DS221" t="str" cm="1">
        <f t="array" ref="DS221">IF($F221="忍玉",MIN(($G221-DT:DT)^2+($H221-DU:DU)^2+($I221-DV:DV)^2)*DR$8+MIN((($H$2-$H221)+DW:DW)^2+(($I$2-$I221)+DX:DX)^2)*DR$10+1000*DR$18,"")</f>
        <v/>
      </c>
      <c r="DZ221" t="str" cm="1">
        <f t="array" ref="DZ221">IF($F221="界玉",MIN(($G221-EA:EA)^2+($H221-EB:EB)^2+($I221-EC:EC)^2)*DY$8+MIN((($H$2-$H221)+ED:ED)^2+(($I$2-$I221)+EE:EE)^2)*DY$10+1000*DY$18,"")</f>
        <v/>
      </c>
      <c r="EG221" t="str" cm="1">
        <f t="array" ref="EG221">IF($F221="戦玉",MIN(($G221-EH:EH)^2+($H221-EI:EI)^2+($I221-EJ:EJ)^2)*EF$8+MIN((($H$2-$H221)+EK:EK)^2+(($I$2-$I221)+EL:EL)^2)*EF$10+1000*EF$18,"")</f>
        <v/>
      </c>
      <c r="EN221" t="str" cm="1">
        <f t="array" ref="EN221">IF($F221="弓玉",MIN(($G221-EO:EO)^2+($H221-EP:EP)^2+($I221-EQ:EQ)^2)*EM$8+MIN((($H$2-$H221)+ER:ER)^2+(($I$2-$I221)+ES:ES)^2)*EM$10+1000*EM$18,"")</f>
        <v/>
      </c>
      <c r="EU221" t="str" cm="1">
        <f t="array" ref="EU221">IF($F221="散玉",MIN(($G221-EV:EV)^2+($H221-EW:EW)^2+($I221-EX:EX)^2)*ET$8+MIN((($H$2-$H221)+EY:EY)^2+(($I$2-$I221)+EZ:EZ)^2)*ET$10+1000*ET$18,"")</f>
        <v/>
      </c>
      <c r="FB221" t="str" cm="1">
        <f t="array" ref="FB221">IF($F221="的玉",MIN(($G221-FC:FC)^2+($H221-FD:FD)^2+($I221-FE:FE)^2)*FA$8+MIN((($H$2-$H221)+FF:FF)^2+(($I$2-$I221)+FG:FG)^2)*FA$10+1000*FA$18,"")</f>
        <v/>
      </c>
      <c r="FI221" t="str" cm="1">
        <f t="array" ref="FI221">IF($F221="撃玉",MIN(($G221-FJ:FJ)^2+($H221-FK:FK)^2+($I221-FL:FL)^2)*FH$8+MIN((($H$2-$H221)+FM:FM)^2+(($I$2-$I221)+FN:FN)^2)*FH$10+1000*FH$18,"")</f>
        <v/>
      </c>
      <c r="FP221" t="str" cm="1">
        <f t="array" ref="FP221">IF($F221="槍玉",MIN(($G221-FQ:FQ)^2+($H221-FR:FR)^2+($I221-FS:FS)^2)*FO$8+MIN((($H$2-$H221)+FT:FT)^2+(($I$2-$I221)+FU:FU)^2)*FO$10+1000*FO$18,"")</f>
        <v/>
      </c>
      <c r="FW221" t="str" cm="1">
        <f t="array" ref="FW221">IF($F221="査玉",MIN(($G221-FX:FX)^2+($H221-FY:FY)^2+($I221-FZ:FZ)^2)*FV$8+MIN((($H$2-$H221)+GA:GA)^2+(($I$2-$I221)+GB:GB)^2)*FV$10+1000*FV$18,"")</f>
        <v/>
      </c>
      <c r="GD221" t="str" cm="1">
        <f t="array" ref="GD221">IF($F221="タゲ壁",MIN(($G221-GE:GE)^2+($H221-GF:GF)^2+($I221-GG:GG)^2)*GC$8+MIN((($H$2-$H221)+GH:GH)^2+(($I$2-$I221)+GI:GI)^2)*GC$10+1000*GC$18,"")</f>
        <v/>
      </c>
      <c r="GK221" t="str" cm="1">
        <f t="array" ref="GK221">IF($F221="迎玉",MIN(($G221-GL:GL)^2+($H221-GM:GM)^2+($I221-GN:GN)^2)*GJ$8+MIN((($H$2-$H221)+GO:GO)^2+(($I$2-$I221)+GP:GP)^2)*GJ$10+1000*GJ$18,"")</f>
        <v/>
      </c>
      <c r="GR221" t="str" cm="1">
        <f t="array" ref="GR221">IF($F221="紙壁",MIN(($G221-GS:GS)^2+($H221-GT:GT)^2+($I221-GU:GU)^2)*GQ$8+MIN((($H$2-$H221)+GV:GV)^2+(($I$2-$I221)+GW:GW)^2)*GQ$10+1000*GQ$18,"")</f>
        <v/>
      </c>
      <c r="GY221" t="str" cm="1">
        <f t="array" ref="GY221">IF($F221="聖玉",MIN(($G221-GZ:GZ)^2+($H221-HA:HA)^2+($I221-HB:HB)^2)*GX$8+MIN((($H$2-$H221)+HC:HC)^2+(($I$2-$I221)+HD:HD)^2)*GX$10+1000*GX$18,"")</f>
        <v/>
      </c>
      <c r="HF221" t="str" cm="1">
        <f t="array" ref="HF221">IF($F221="ターボ",MIN(($G221-HG:HG)^2+($H221-HH:HH)^2+($I221-HI:HI)^2)*HE$8+MIN((($H$2-$H221)+HJ:HJ)^2+(($I$2-$I221)+HK:HK)^2)*HE$10+10000,"")</f>
        <v/>
      </c>
      <c r="HM221" t="str" cm="1">
        <f t="array" ref="HM221">IF($F221="采玉",MIN(($G221-HN:HN)^2+($H221-HO:HO)^2+($I221-HP:HP)^2)*HL$8+MIN((($H$2-$H221)+HQ:HQ)^2+(($I$2-$I221)+HR:HR)^2)*HL$10+1000*HL$18,"")</f>
        <v/>
      </c>
      <c r="HT221" t="str" cm="1">
        <f t="array" ref="HT221">IF($F221="繕玉",MIN(($G221-HU:HU)^2+($H221-HV:HV)^2+($I221-HW:HW)^2)*HS$8+MIN((($H$2-$H221)+HX:HX)^2+(($I$2-$I221)+HY:HY)^2)*HS$10+1000*HS$18,"")</f>
        <v/>
      </c>
      <c r="IA221" t="str" cm="1">
        <f t="array" ref="IA221">IF($F221="贄玉",MIN(($G221-IB:IB)^2+($H221-IC:IC)^2+($I221-ID:ID)^2)*HZ$8+MIN((($H$2-$H221)+IE:IE)^2+(($I$2-$I221)+IF:IF)^2)*HZ$10+1000*HZ$18,"")</f>
        <v/>
      </c>
      <c r="IH221" t="str" cm="1">
        <f t="array" ref="IH221">IF($F221="弾玉",MIN(($G221-II:II)^2+($H221-IJ:IJ)^2+($I221-IK:IK)^2)*IG$8+MIN((($H$2-$H221)+IL:IL)^2+(($I$2-$I221)+IM:IM)^2)*IG$10+1000*IG$18,"")</f>
        <v/>
      </c>
      <c r="IO221" t="str" cm="1">
        <f t="array" ref="IO221">IF($F221="石壁",MIN(($G221-IP:IP)^2+($H221-IQ:IQ)^2+($I221-IR:IR)^2)*IN$8+MIN((($H$2-$H221)+IS:IS)^2+(($I$2-$I221)+IT:IT)^2)*IN$10+1000*IN$18,"")</f>
        <v/>
      </c>
    </row>
    <row r="222" spans="6:249" x14ac:dyDescent="0.55000000000000004">
      <c r="F222" s="1" t="b" cm="1">
        <f t="array" ref="F222">INDEX(N:N,ROW()*6-11)</f>
        <v>0</v>
      </c>
      <c r="G222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22" s="1">
        <f>ROUND((RIGHT((SUM(INDEX($N:$N,ROW()*6-10):INDEX($N:$N,ROW()*6-6))-16020),6)-RIGHT((SUM(INDEX($N:$N,ROW()*6-10):INDEX($N:$N,ROW()*6-6))-16020),3))/1000,3)</f>
        <v>-16.04</v>
      </c>
      <c r="I222" s="1">
        <f>ROUND((RIGHT((SUM(INDEX($N:$N,ROW()*6-10):INDEX($N:$N,ROW()*6-6))-16020),3)),3)</f>
        <v>20</v>
      </c>
      <c r="K222">
        <v>222</v>
      </c>
      <c r="L222">
        <f t="shared" si="7"/>
        <v>0</v>
      </c>
      <c r="M222" t="str">
        <f t="shared" si="6"/>
        <v/>
      </c>
      <c r="N222">
        <f>IF(EXACT(M222,$A$1)=TRUE,0,IF(EXACT(M222,$A$2)=TRUE,1,IF(EXACT(M222,$A$3)=TRUE,2,IF(EXACT(M222,$A$4)=TRUE,3,IF(EXACT(M222,$A$5)=TRUE,4,IF(EXACT(M222,$A$6)=TRUE,5,IF(EXACT(M222,$A$7)=TRUE,6,IF(EXACT(M222,$A$8)=TRUE,7,IF(EXACT(M222,$A$9)=TRUE,8,IF(EXACT(M222,$A$10)=TRUE,9,IF(EXACT(M222,$A$11)=TRUE,10,IF(EXACT(M222,$A$12)=TRUE,11,IF(EXACT(M222,$A$13)=TRUE,12,IF(EXACT(M222,$A$14)=TRUE,13,IF(EXACT(M222,$A$15)=TRUE,14,IF(EXACT(M222,$A$16)=TRUE,15,IF(EXACT(M222,$A$17)=TRUE,16,IF(EXACT(M222,$A$18)=TRUE,17,IF(EXACT(M222,$A$19)=TRUE,18,IF(EXACT(M222,$A$20)=TRUE,19,IF(EXACT(M222,$A$21)=TRUE,20,IF(EXACT(M222,$A$22)=TRUE,21,IF(EXACT(M222,$A$23)=TRUE,22,IF(EXACT(M222,$A$24)=TRUE,23,IF(EXACT(M222,$A$25)=TRUE,24,IF(EXACT(M222,$A$26)=TRUE,25,IF(EXACT(M222,$A$27)=TRUE,26,IF(EXACT(M222,$A$28)=TRUE,27,IF(EXACT(M222,$A$29)=TRUE,28,IF(EXACT(M222,$A$30)=TRUE,29,IF(EXACT(M222,$A$31)=TRUE,30,IF(EXACT(M222,$A$32)=TRUE,31,IF(EXACT(M222,$A$33)=TRUE,32,IF(EXACT(M222,$A$34)=TRUE,33,IF(EXACT(M222,$A$35)=TRUE,34,IF(EXACT(M222,$A$36)=TRUE,35,IF(EXACT(M222,$A$37)=TRUE,36,IF(EXACT(M222,$A$38)=TRUE,37,IF(EXACT(M222,$A$39)=TRUE,38,IF(EXACT(M222,$A$40)=TRUE,39,IF(EXACT(M222,$A$41)=TRUE,40,IF(EXACT(M222,$A$42)=TRUE,41,IF(EXACT(M222,$A$43)=TRUE,42,IF(EXACT(M222,$A$44)=TRUE,43,IF(EXACT(M222,$A$45)=TRUE,44,IF(EXACT(M222,$A$46)=TRUE,45,IF(EXACT(M222,$A$47)=TRUE,46,IF(EXACT(M222,$A$48)=TRUE,47,IF(EXACT(M222,$A$49)=TRUE,48,IF(EXACT(M222,$A$50)=TRUE,49,IF(EXACT(M222,$A$51)=TRUE,50,IF(EXACT(M222,$A$52)=TRUE,51,IF(EXACT(M222,$A$53)=TRUE,52,IF(EXACT(M222,$A$54)=TRUE,53,IF(EXACT(M222,$A$55)=TRUE,54,IF(EXACT(M222,$A$56)=TRUE,55,IF(EXACT(M222,$A$57)=TRUE,56,IF(EXACT(M222,$A$58)=TRUE,57,IF(EXACT(M222,$A$59)=TRUE,58,IF(EXACT(M222,$A$60)=TRUE,59,IF(EXACT(M222,$A$61)=TRUE,60,IF(EXACT(M222,$A$62)=TRUE,61))))))))))))))))))))))))))))))))))))))))))))))))))))))))))))))*61^$L222</f>
        <v>0</v>
      </c>
      <c r="Y222" t="str" cm="1">
        <f t="array" ref="Y222">IF($F222="砲玉",MIN(($G222-Z:Z)^2+($H222-AA:AA)^2+($I222-AB:AB)^2)*X$8+MIN((($H$2-$H222)+AC:AC)^2+(($I$2-$I222)+AD:AD)^2)*X$10+1000*X$18,"")</f>
        <v/>
      </c>
      <c r="AF222" t="str" cm="1">
        <f t="array" ref="AF222">IF($F222="薙玉",MIN(($G222-AG:AG)^2+($H222-AH:AH)^2+($I222-AI:AI)^2)*AE$8+MIN((($H$2-$H222)+AJ:AJ)^2+(($I$2-$I222)+AK:AK)^2)*AE$10+1000*AE$18,"")</f>
        <v/>
      </c>
      <c r="AM222" t="str" cm="1">
        <f t="array" ref="AM222">IF($F222="壁玉",MIN(($G222-AN:AN)^2+($H222-AO:AO)^2+($I222-AP:AP)^2)*AL$8+MIN((($H$2-$H222)+AQ:AQ)^2+(($I$2-$I222)+AR:AR)^2)*AL$10+1000*AL$18,"")</f>
        <v/>
      </c>
      <c r="AT222" t="str" cm="1">
        <f t="array" ref="AT222">IF($F222="弩玉",MIN(($G222-AU:AU)^2+($H222-AV:AV)^2+($I222-AW:AW)^2)*AS$8+MIN((($H$2-$H222)+AX:AX)^2+(($I$2-$I222)+AY:AY)^2)*AS$10+1000*AS$18,"")</f>
        <v/>
      </c>
      <c r="BA222" t="str" cm="1">
        <f t="array" ref="BA222">IF($F222="ジェット",MIN(($G222-BB:BB)^2+($H222-BC:BC)^2+($I222-BD:BD)^2)*AZ$8+MIN((($H$2-$H222)+BE:BE)^2+(($I$2-$I222)+BF:BF)^2)*AZ$10+1000*AZ$18,"")</f>
        <v/>
      </c>
      <c r="BH222" t="str" cm="1">
        <f t="array" ref="BH222">IF($F222="導玉",MIN(($G222-BI:BI)^2+($H222-BJ:BJ)^2+($I222-BK:BK)^2)*BG$8+MIN((($H$2-$H222)+BL:BL)^2+(($I$2-$I222)+BM:BM)^2)*BG$10+1000*BG$18,"")</f>
        <v/>
      </c>
      <c r="BO222" t="str" cm="1">
        <f t="array" ref="BO222">IF($F222="木壁",MIN(($G222-BP:BP)^2+($H222-BQ:BQ)^2+($I222-BR:BR)^2)*BN$8+MIN((($H$2-$H222)+BS:BS)^2+(($I$2-$I222)+BT:BT)^2)*BN$10+1000*BN$18,"")</f>
        <v/>
      </c>
      <c r="BV222" t="str" cm="1">
        <f t="array" ref="BV222">IF($F222="遠壁",MIN(($G222-BW:BW)^2+($H222-BX:BX)^2+($I222-BY:BY)^2)*BU$8+MIN((($H$2-$H222)+BZ:BZ)^2+(($I$2-$I222)+CA:CA)^2)*BU$10+1000*BU$18,"")</f>
        <v/>
      </c>
      <c r="CC222" t="str" cm="1">
        <f t="array" ref="CC222">IF($F222="魔玉",MIN(($G222-CD:CD)^2+($H222-CE:CE)^2+($I222-CF:CF)^2)*CB$8+MIN((($H$2-$H222)+CG:CG)^2+(($I$2-$I222)+CH:CH)^2)*CB$10+1000*CB$18,"")</f>
        <v/>
      </c>
      <c r="CJ222" t="str" cm="1">
        <f t="array" ref="CJ222">IF($F222="核玉",MIN(($G222-CK:CK)^2+($H222-CL:CL)^2+($I222-CM:CM)^2)*CI$8+MIN((($H$2-$H222)+CN:CN)^2+(($I$2-$I222)+CO:CO)^2)*CI$10+1000*CI$18,"")</f>
        <v/>
      </c>
      <c r="CQ222" t="str" cm="1">
        <f t="array" ref="CQ222">IF($F222="癒玉",MIN(($G222-CR:CR)^2+($H222-CS:CS)^2+($I222-CT:CT)^2)*CP$8+MIN((($H$2-$H222)+CU:CU)^2+(($I$2-$I222)+CV:CV)^2)*CP$10+1000*CP$18,"")</f>
        <v/>
      </c>
      <c r="CX222" t="str" cm="1">
        <f t="array" ref="CX222">IF($F222="盾玉",MIN(($G222-CY:CY)^2+($H222-CZ:CZ)^2+($I222-DA:DA)^2)*CW$8+MIN((($H$2-$H222)+DB:DB)^2+(($I$2-$I222)+DC:DC)^2)*CW$10+1000*CW$18,"")</f>
        <v/>
      </c>
      <c r="DE222" t="str" cm="1">
        <f t="array" ref="DE222">IF($F222="射玉",MIN(($G222-DF:DF)^2+($H222-DG:DG)^2+($I222-DH:DH)^2)*DD$8+MIN((($H$2-$H222)+DI:DI)^2+(($I$2-$I222)+DJ:DJ)^2)*DD$10+1000*DD$18,"")</f>
        <v/>
      </c>
      <c r="DL222" t="str" cm="1">
        <f t="array" ref="DL222">IF($F222="近壁",MIN(($G222-DM:DM)^2+($H222-DN:DN)^2+($I222-DO:DO)^2)*DK$8+MIN((($H$2-$H222)+DP:DP)^2+(($I$2-$I222)+DQ:DQ)^2)*DK$10+1000*DK$18,"")</f>
        <v/>
      </c>
      <c r="DS222" t="str" cm="1">
        <f t="array" ref="DS222">IF($F222="忍玉",MIN(($G222-DT:DT)^2+($H222-DU:DU)^2+($I222-DV:DV)^2)*DR$8+MIN((($H$2-$H222)+DW:DW)^2+(($I$2-$I222)+DX:DX)^2)*DR$10+1000*DR$18,"")</f>
        <v/>
      </c>
      <c r="DZ222" t="str" cm="1">
        <f t="array" ref="DZ222">IF($F222="界玉",MIN(($G222-EA:EA)^2+($H222-EB:EB)^2+($I222-EC:EC)^2)*DY$8+MIN((($H$2-$H222)+ED:ED)^2+(($I$2-$I222)+EE:EE)^2)*DY$10+1000*DY$18,"")</f>
        <v/>
      </c>
      <c r="EG222" t="str" cm="1">
        <f t="array" ref="EG222">IF($F222="戦玉",MIN(($G222-EH:EH)^2+($H222-EI:EI)^2+($I222-EJ:EJ)^2)*EF$8+MIN((($H$2-$H222)+EK:EK)^2+(($I$2-$I222)+EL:EL)^2)*EF$10+1000*EF$18,"")</f>
        <v/>
      </c>
      <c r="EN222" t="str" cm="1">
        <f t="array" ref="EN222">IF($F222="弓玉",MIN(($G222-EO:EO)^2+($H222-EP:EP)^2+($I222-EQ:EQ)^2)*EM$8+MIN((($H$2-$H222)+ER:ER)^2+(($I$2-$I222)+ES:ES)^2)*EM$10+1000*EM$18,"")</f>
        <v/>
      </c>
      <c r="EU222" t="str" cm="1">
        <f t="array" ref="EU222">IF($F222="散玉",MIN(($G222-EV:EV)^2+($H222-EW:EW)^2+($I222-EX:EX)^2)*ET$8+MIN((($H$2-$H222)+EY:EY)^2+(($I$2-$I222)+EZ:EZ)^2)*ET$10+1000*ET$18,"")</f>
        <v/>
      </c>
      <c r="FB222" t="str" cm="1">
        <f t="array" ref="FB222">IF($F222="的玉",MIN(($G222-FC:FC)^2+($H222-FD:FD)^2+($I222-FE:FE)^2)*FA$8+MIN((($H$2-$H222)+FF:FF)^2+(($I$2-$I222)+FG:FG)^2)*FA$10+1000*FA$18,"")</f>
        <v/>
      </c>
      <c r="FI222" t="str" cm="1">
        <f t="array" ref="FI222">IF($F222="撃玉",MIN(($G222-FJ:FJ)^2+($H222-FK:FK)^2+($I222-FL:FL)^2)*FH$8+MIN((($H$2-$H222)+FM:FM)^2+(($I$2-$I222)+FN:FN)^2)*FH$10+1000*FH$18,"")</f>
        <v/>
      </c>
      <c r="FP222" t="str" cm="1">
        <f t="array" ref="FP222">IF($F222="槍玉",MIN(($G222-FQ:FQ)^2+($H222-FR:FR)^2+($I222-FS:FS)^2)*FO$8+MIN((($H$2-$H222)+FT:FT)^2+(($I$2-$I222)+FU:FU)^2)*FO$10+1000*FO$18,"")</f>
        <v/>
      </c>
      <c r="FW222" t="str" cm="1">
        <f t="array" ref="FW222">IF($F222="査玉",MIN(($G222-FX:FX)^2+($H222-FY:FY)^2+($I222-FZ:FZ)^2)*FV$8+MIN((($H$2-$H222)+GA:GA)^2+(($I$2-$I222)+GB:GB)^2)*FV$10+1000*FV$18,"")</f>
        <v/>
      </c>
      <c r="GD222" t="str" cm="1">
        <f t="array" ref="GD222">IF($F222="タゲ壁",MIN(($G222-GE:GE)^2+($H222-GF:GF)^2+($I222-GG:GG)^2)*GC$8+MIN((($H$2-$H222)+GH:GH)^2+(($I$2-$I222)+GI:GI)^2)*GC$10+1000*GC$18,"")</f>
        <v/>
      </c>
      <c r="GK222" t="str" cm="1">
        <f t="array" ref="GK222">IF($F222="迎玉",MIN(($G222-GL:GL)^2+($H222-GM:GM)^2+($I222-GN:GN)^2)*GJ$8+MIN((($H$2-$H222)+GO:GO)^2+(($I$2-$I222)+GP:GP)^2)*GJ$10+1000*GJ$18,"")</f>
        <v/>
      </c>
      <c r="GR222" t="str" cm="1">
        <f t="array" ref="GR222">IF($F222="紙壁",MIN(($G222-GS:GS)^2+($H222-GT:GT)^2+($I222-GU:GU)^2)*GQ$8+MIN((($H$2-$H222)+GV:GV)^2+(($I$2-$I222)+GW:GW)^2)*GQ$10+1000*GQ$18,"")</f>
        <v/>
      </c>
      <c r="GY222" t="str" cm="1">
        <f t="array" ref="GY222">IF($F222="聖玉",MIN(($G222-GZ:GZ)^2+($H222-HA:HA)^2+($I222-HB:HB)^2)*GX$8+MIN((($H$2-$H222)+HC:HC)^2+(($I$2-$I222)+HD:HD)^2)*GX$10+1000*GX$18,"")</f>
        <v/>
      </c>
      <c r="HF222" t="str" cm="1">
        <f t="array" ref="HF222">IF($F222="ターボ",MIN(($G222-HG:HG)^2+($H222-HH:HH)^2+($I222-HI:HI)^2)*HE$8+MIN((($H$2-$H222)+HJ:HJ)^2+(($I$2-$I222)+HK:HK)^2)*HE$10+10000,"")</f>
        <v/>
      </c>
      <c r="HM222" t="str" cm="1">
        <f t="array" ref="HM222">IF($F222="采玉",MIN(($G222-HN:HN)^2+($H222-HO:HO)^2+($I222-HP:HP)^2)*HL$8+MIN((($H$2-$H222)+HQ:HQ)^2+(($I$2-$I222)+HR:HR)^2)*HL$10+1000*HL$18,"")</f>
        <v/>
      </c>
      <c r="HT222" t="str" cm="1">
        <f t="array" ref="HT222">IF($F222="繕玉",MIN(($G222-HU:HU)^2+($H222-HV:HV)^2+($I222-HW:HW)^2)*HS$8+MIN((($H$2-$H222)+HX:HX)^2+(($I$2-$I222)+HY:HY)^2)*HS$10+1000*HS$18,"")</f>
        <v/>
      </c>
      <c r="IA222" t="str" cm="1">
        <f t="array" ref="IA222">IF($F222="贄玉",MIN(($G222-IB:IB)^2+($H222-IC:IC)^2+($I222-ID:ID)^2)*HZ$8+MIN((($H$2-$H222)+IE:IE)^2+(($I$2-$I222)+IF:IF)^2)*HZ$10+1000*HZ$18,"")</f>
        <v/>
      </c>
      <c r="IH222" t="str" cm="1">
        <f t="array" ref="IH222">IF($F222="弾玉",MIN(($G222-II:II)^2+($H222-IJ:IJ)^2+($I222-IK:IK)^2)*IG$8+MIN((($H$2-$H222)+IL:IL)^2+(($I$2-$I222)+IM:IM)^2)*IG$10+1000*IG$18,"")</f>
        <v/>
      </c>
      <c r="IO222" t="str" cm="1">
        <f t="array" ref="IO222">IF($F222="石壁",MIN(($G222-IP:IP)^2+($H222-IQ:IQ)^2+($I222-IR:IR)^2)*IN$8+MIN((($H$2-$H222)+IS:IS)^2+(($I$2-$I222)+IT:IT)^2)*IN$10+1000*IN$18,"")</f>
        <v/>
      </c>
    </row>
    <row r="223" spans="6:249" x14ac:dyDescent="0.55000000000000004">
      <c r="F223" s="1" t="b" cm="1">
        <f t="array" ref="F223">INDEX(N:N,ROW()*6-11)</f>
        <v>0</v>
      </c>
      <c r="G223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23" s="1">
        <f>ROUND((RIGHT((SUM(INDEX($N:$N,ROW()*6-10):INDEX($N:$N,ROW()*6-6))-16020),6)-RIGHT((SUM(INDEX($N:$N,ROW()*6-10):INDEX($N:$N,ROW()*6-6))-16020),3))/1000,3)</f>
        <v>-16.04</v>
      </c>
      <c r="I223" s="1">
        <f>ROUND((RIGHT((SUM(INDEX($N:$N,ROW()*6-10):INDEX($N:$N,ROW()*6-6))-16020),3)),3)</f>
        <v>20</v>
      </c>
      <c r="K223">
        <v>223</v>
      </c>
      <c r="L223">
        <f t="shared" si="7"/>
        <v>5</v>
      </c>
      <c r="M223" t="str">
        <f t="shared" si="6"/>
        <v/>
      </c>
      <c r="N223" t="b">
        <f>IF(EXACT(M223,$A$1)=TRUE,"コア",IF(EXACT(M223,$A$2)=TRUE,"弓玉",IF(EXACT(M223,$A$3)=TRUE,"銃玉",IF(EXACT(M223,$A$4)=TRUE,"剣玉",IF(EXACT(M223,$A$5)=TRUE,"盾玉",IF(EXACT(M223,$A$6)=TRUE,"爆玉",IF(EXACT(M223,$A$7)=TRUE,"魔玉",IF(EXACT(M223,$A$8)=TRUE,"弩玉",IF(EXACT(M223,$A$9)=TRUE,"槍玉",IF(EXACT(M223,$A$10)=TRUE,"砲玉",IF(EXACT(M223,$A$11)=TRUE,"薙玉",IF(EXACT(M223,$A$12)=TRUE,"跳玉",IF(EXACT(M223,$A$13)=TRUE,"裂玉",IF(EXACT(M223,$A$14)=TRUE,"散玉",IF(EXACT(M223,$A$15)=TRUE,"狙玉",IF(EXACT(M223,$A$16)=TRUE,"浮玉",IF(EXACT(M223,$A$17)=TRUE,"導玉",IF(EXACT(M223,$A$18)=TRUE,"繕玉",IF(EXACT(M223,$A$19)=TRUE,"癒玉",IF(EXACT(M223,$A$20)=TRUE,"壁玉",IF(EXACT(M223,$A$21)=TRUE,"飛玉",IF(EXACT(M223,$A$22)=TRUE,"戦玉",IF(EXACT(M223,$A$23)=TRUE,"機玉",IF(EXACT(M223,$A$24)=TRUE,"変玉",IF(EXACT(M223,$A$25)=TRUE,"界玉",IF(EXACT(M223,$A$26)=TRUE,"木壁",IF(EXACT(M223,$A$27)=TRUE,"石壁",IF(EXACT(M223,$A$28)=TRUE,"紙壁",IF(EXACT(M223,$A$29)=TRUE,"鉄壁",IF(EXACT(M223,$A$30)=TRUE,"ジェット",IF(EXACT(M223,$A$31)=TRUE,"ターボ",IF(EXACT(M223,$A$32)=TRUE,"骨玉",IF(EXACT(M223,$A$33)=TRUE,"撃玉",IF(EXACT(M223,$A$34)=TRUE,"弾玉",IF(EXACT(M223,$A$35)=TRUE,"聖玉",IF(EXACT(M223,$A$36)=TRUE,"忍玉",IF(EXACT(M223,$A$37)=TRUE,"障玉",IF(EXACT(M223,$A$38)=TRUE,"花玉",IF(EXACT(M223,$A$39)=TRUE,"反玉",IF(EXACT(M223,$A$40)=TRUE,"押玉",IF(EXACT(M223,$A$41)=TRUE,"迎玉",IF(EXACT(M223,$A$42)=TRUE,"贄玉",IF(EXACT(M223,$A$43)=TRUE,"的玉",IF(EXACT(M223,$A$44)=TRUE,"墜玉",IF(EXACT(M223,$A$45)=TRUE,"箱玉",IF(EXACT(M223,$A$46)=TRUE,"闇玉",IF(EXACT(M223,$A$47)=TRUE,"旋玉",IF(EXACT(M223,$A$48)=TRUE,"采玉",IF(EXACT(M223,$A$49)=TRUE,"騎玉",IF(EXACT(M223,$A$50)=TRUE,"核玉",IF(EXACT(M223,$A$51)=TRUE,"射玉",IF(EXACT(M223,$A$52)=TRUE,"星玉",IF(EXACT(M223,$A$53)=TRUE,"梱玉",IF(EXACT(M223,$A$54)=TRUE,"貫玉",IF(EXACT(M223,$A$55)=TRUE,"査玉",IF(EXACT(M223,$A$56)=TRUE,"近壁",IF(EXACT(M223,$A$57)=TRUE,"遠壁",IF(EXACT(M223,$A$58)=TRUE,"広壁",IF(EXACT(M223,$A$59)=TRUE,"狭壁",IF(EXACT(M223,$A$60)=TRUE,"タゲ壁",IF(EXACT(M223,$A$61)=TRUE,"エレ壁")))))))))))))))))))))))))))))))))))))))))))))))))))))))))))))</f>
        <v>0</v>
      </c>
      <c r="Y223" t="str" cm="1">
        <f t="array" ref="Y223">IF($F223="砲玉",MIN(($G223-Z:Z)^2+($H223-AA:AA)^2+($I223-AB:AB)^2)*X$8+MIN((($H$2-$H223)+AC:AC)^2+(($I$2-$I223)+AD:AD)^2)*X$10+1000*X$18,"")</f>
        <v/>
      </c>
      <c r="AF223" t="str" cm="1">
        <f t="array" ref="AF223">IF($F223="薙玉",MIN(($G223-AG:AG)^2+($H223-AH:AH)^2+($I223-AI:AI)^2)*AE$8+MIN((($H$2-$H223)+AJ:AJ)^2+(($I$2-$I223)+AK:AK)^2)*AE$10+1000*AE$18,"")</f>
        <v/>
      </c>
      <c r="AM223" t="str" cm="1">
        <f t="array" ref="AM223">IF($F223="壁玉",MIN(($G223-AN:AN)^2+($H223-AO:AO)^2+($I223-AP:AP)^2)*AL$8+MIN((($H$2-$H223)+AQ:AQ)^2+(($I$2-$I223)+AR:AR)^2)*AL$10+1000*AL$18,"")</f>
        <v/>
      </c>
      <c r="AT223" t="str" cm="1">
        <f t="array" ref="AT223">IF($F223="弩玉",MIN(($G223-AU:AU)^2+($H223-AV:AV)^2+($I223-AW:AW)^2)*AS$8+MIN((($H$2-$H223)+AX:AX)^2+(($I$2-$I223)+AY:AY)^2)*AS$10+1000*AS$18,"")</f>
        <v/>
      </c>
      <c r="BA223" t="str" cm="1">
        <f t="array" ref="BA223">IF($F223="ジェット",MIN(($G223-BB:BB)^2+($H223-BC:BC)^2+($I223-BD:BD)^2)*AZ$8+MIN((($H$2-$H223)+BE:BE)^2+(($I$2-$I223)+BF:BF)^2)*AZ$10+1000*AZ$18,"")</f>
        <v/>
      </c>
      <c r="BH223" t="str" cm="1">
        <f t="array" ref="BH223">IF($F223="導玉",MIN(($G223-BI:BI)^2+($H223-BJ:BJ)^2+($I223-BK:BK)^2)*BG$8+MIN((($H$2-$H223)+BL:BL)^2+(($I$2-$I223)+BM:BM)^2)*BG$10+1000*BG$18,"")</f>
        <v/>
      </c>
      <c r="BO223" t="str" cm="1">
        <f t="array" ref="BO223">IF($F223="木壁",MIN(($G223-BP:BP)^2+($H223-BQ:BQ)^2+($I223-BR:BR)^2)*BN$8+MIN((($H$2-$H223)+BS:BS)^2+(($I$2-$I223)+BT:BT)^2)*BN$10+1000*BN$18,"")</f>
        <v/>
      </c>
      <c r="BV223" t="str" cm="1">
        <f t="array" ref="BV223">IF($F223="遠壁",MIN(($G223-BW:BW)^2+($H223-BX:BX)^2+($I223-BY:BY)^2)*BU$8+MIN((($H$2-$H223)+BZ:BZ)^2+(($I$2-$I223)+CA:CA)^2)*BU$10+1000*BU$18,"")</f>
        <v/>
      </c>
      <c r="CC223" t="str" cm="1">
        <f t="array" ref="CC223">IF($F223="魔玉",MIN(($G223-CD:CD)^2+($H223-CE:CE)^2+($I223-CF:CF)^2)*CB$8+MIN((($H$2-$H223)+CG:CG)^2+(($I$2-$I223)+CH:CH)^2)*CB$10+1000*CB$18,"")</f>
        <v/>
      </c>
      <c r="CJ223" t="str" cm="1">
        <f t="array" ref="CJ223">IF($F223="核玉",MIN(($G223-CK:CK)^2+($H223-CL:CL)^2+($I223-CM:CM)^2)*CI$8+MIN((($H$2-$H223)+CN:CN)^2+(($I$2-$I223)+CO:CO)^2)*CI$10+1000*CI$18,"")</f>
        <v/>
      </c>
      <c r="CQ223" t="str" cm="1">
        <f t="array" ref="CQ223">IF($F223="癒玉",MIN(($G223-CR:CR)^2+($H223-CS:CS)^2+($I223-CT:CT)^2)*CP$8+MIN((($H$2-$H223)+CU:CU)^2+(($I$2-$I223)+CV:CV)^2)*CP$10+1000*CP$18,"")</f>
        <v/>
      </c>
      <c r="CX223" t="str" cm="1">
        <f t="array" ref="CX223">IF($F223="盾玉",MIN(($G223-CY:CY)^2+($H223-CZ:CZ)^2+($I223-DA:DA)^2)*CW$8+MIN((($H$2-$H223)+DB:DB)^2+(($I$2-$I223)+DC:DC)^2)*CW$10+1000*CW$18,"")</f>
        <v/>
      </c>
      <c r="DE223" t="str" cm="1">
        <f t="array" ref="DE223">IF($F223="射玉",MIN(($G223-DF:DF)^2+($H223-DG:DG)^2+($I223-DH:DH)^2)*DD$8+MIN((($H$2-$H223)+DI:DI)^2+(($I$2-$I223)+DJ:DJ)^2)*DD$10+1000*DD$18,"")</f>
        <v/>
      </c>
      <c r="DL223" t="str" cm="1">
        <f t="array" ref="DL223">IF($F223="近壁",MIN(($G223-DM:DM)^2+($H223-DN:DN)^2+($I223-DO:DO)^2)*DK$8+MIN((($H$2-$H223)+DP:DP)^2+(($I$2-$I223)+DQ:DQ)^2)*DK$10+1000*DK$18,"")</f>
        <v/>
      </c>
      <c r="DS223" t="str" cm="1">
        <f t="array" ref="DS223">IF($F223="忍玉",MIN(($G223-DT:DT)^2+($H223-DU:DU)^2+($I223-DV:DV)^2)*DR$8+MIN((($H$2-$H223)+DW:DW)^2+(($I$2-$I223)+DX:DX)^2)*DR$10+1000*DR$18,"")</f>
        <v/>
      </c>
      <c r="DZ223" t="str" cm="1">
        <f t="array" ref="DZ223">IF($F223="界玉",MIN(($G223-EA:EA)^2+($H223-EB:EB)^2+($I223-EC:EC)^2)*DY$8+MIN((($H$2-$H223)+ED:ED)^2+(($I$2-$I223)+EE:EE)^2)*DY$10+1000*DY$18,"")</f>
        <v/>
      </c>
      <c r="EG223" t="str" cm="1">
        <f t="array" ref="EG223">IF($F223="戦玉",MIN(($G223-EH:EH)^2+($H223-EI:EI)^2+($I223-EJ:EJ)^2)*EF$8+MIN((($H$2-$H223)+EK:EK)^2+(($I$2-$I223)+EL:EL)^2)*EF$10+1000*EF$18,"")</f>
        <v/>
      </c>
      <c r="EN223" t="str" cm="1">
        <f t="array" ref="EN223">IF($F223="弓玉",MIN(($G223-EO:EO)^2+($H223-EP:EP)^2+($I223-EQ:EQ)^2)*EM$8+MIN((($H$2-$H223)+ER:ER)^2+(($I$2-$I223)+ES:ES)^2)*EM$10+1000*EM$18,"")</f>
        <v/>
      </c>
      <c r="EU223" t="str" cm="1">
        <f t="array" ref="EU223">IF($F223="散玉",MIN(($G223-EV:EV)^2+($H223-EW:EW)^2+($I223-EX:EX)^2)*ET$8+MIN((($H$2-$H223)+EY:EY)^2+(($I$2-$I223)+EZ:EZ)^2)*ET$10+1000*ET$18,"")</f>
        <v/>
      </c>
      <c r="FB223" t="str" cm="1">
        <f t="array" ref="FB223">IF($F223="的玉",MIN(($G223-FC:FC)^2+($H223-FD:FD)^2+($I223-FE:FE)^2)*FA$8+MIN((($H$2-$H223)+FF:FF)^2+(($I$2-$I223)+FG:FG)^2)*FA$10+1000*FA$18,"")</f>
        <v/>
      </c>
      <c r="FI223" t="str" cm="1">
        <f t="array" ref="FI223">IF($F223="撃玉",MIN(($G223-FJ:FJ)^2+($H223-FK:FK)^2+($I223-FL:FL)^2)*FH$8+MIN((($H$2-$H223)+FM:FM)^2+(($I$2-$I223)+FN:FN)^2)*FH$10+1000*FH$18,"")</f>
        <v/>
      </c>
      <c r="FP223" t="str" cm="1">
        <f t="array" ref="FP223">IF($F223="槍玉",MIN(($G223-FQ:FQ)^2+($H223-FR:FR)^2+($I223-FS:FS)^2)*FO$8+MIN((($H$2-$H223)+FT:FT)^2+(($I$2-$I223)+FU:FU)^2)*FO$10+1000*FO$18,"")</f>
        <v/>
      </c>
      <c r="FW223" t="str" cm="1">
        <f t="array" ref="FW223">IF($F223="査玉",MIN(($G223-FX:FX)^2+($H223-FY:FY)^2+($I223-FZ:FZ)^2)*FV$8+MIN((($H$2-$H223)+GA:GA)^2+(($I$2-$I223)+GB:GB)^2)*FV$10+1000*FV$18,"")</f>
        <v/>
      </c>
      <c r="GD223" t="str" cm="1">
        <f t="array" ref="GD223">IF($F223="タゲ壁",MIN(($G223-GE:GE)^2+($H223-GF:GF)^2+($I223-GG:GG)^2)*GC$8+MIN((($H$2-$H223)+GH:GH)^2+(($I$2-$I223)+GI:GI)^2)*GC$10+1000*GC$18,"")</f>
        <v/>
      </c>
      <c r="GK223" t="str" cm="1">
        <f t="array" ref="GK223">IF($F223="迎玉",MIN(($G223-GL:GL)^2+($H223-GM:GM)^2+($I223-GN:GN)^2)*GJ$8+MIN((($H$2-$H223)+GO:GO)^2+(($I$2-$I223)+GP:GP)^2)*GJ$10+1000*GJ$18,"")</f>
        <v/>
      </c>
      <c r="GR223" t="str" cm="1">
        <f t="array" ref="GR223">IF($F223="紙壁",MIN(($G223-GS:GS)^2+($H223-GT:GT)^2+($I223-GU:GU)^2)*GQ$8+MIN((($H$2-$H223)+GV:GV)^2+(($I$2-$I223)+GW:GW)^2)*GQ$10+1000*GQ$18,"")</f>
        <v/>
      </c>
      <c r="GY223" t="str" cm="1">
        <f t="array" ref="GY223">IF($F223="聖玉",MIN(($G223-GZ:GZ)^2+($H223-HA:HA)^2+($I223-HB:HB)^2)*GX$8+MIN((($H$2-$H223)+HC:HC)^2+(($I$2-$I223)+HD:HD)^2)*GX$10+1000*GX$18,"")</f>
        <v/>
      </c>
      <c r="HF223" t="str" cm="1">
        <f t="array" ref="HF223">IF($F223="ターボ",MIN(($G223-HG:HG)^2+($H223-HH:HH)^2+($I223-HI:HI)^2)*HE$8+MIN((($H$2-$H223)+HJ:HJ)^2+(($I$2-$I223)+HK:HK)^2)*HE$10+10000,"")</f>
        <v/>
      </c>
      <c r="HM223" t="str" cm="1">
        <f t="array" ref="HM223">IF($F223="采玉",MIN(($G223-HN:HN)^2+($H223-HO:HO)^2+($I223-HP:HP)^2)*HL$8+MIN((($H$2-$H223)+HQ:HQ)^2+(($I$2-$I223)+HR:HR)^2)*HL$10+1000*HL$18,"")</f>
        <v/>
      </c>
      <c r="HT223" t="str" cm="1">
        <f t="array" ref="HT223">IF($F223="繕玉",MIN(($G223-HU:HU)^2+($H223-HV:HV)^2+($I223-HW:HW)^2)*HS$8+MIN((($H$2-$H223)+HX:HX)^2+(($I$2-$I223)+HY:HY)^2)*HS$10+1000*HS$18,"")</f>
        <v/>
      </c>
      <c r="IA223" t="str" cm="1">
        <f t="array" ref="IA223">IF($F223="贄玉",MIN(($G223-IB:IB)^2+($H223-IC:IC)^2+($I223-ID:ID)^2)*HZ$8+MIN((($H$2-$H223)+IE:IE)^2+(($I$2-$I223)+IF:IF)^2)*HZ$10+1000*HZ$18,"")</f>
        <v/>
      </c>
      <c r="IH223" t="str" cm="1">
        <f t="array" ref="IH223">IF($F223="弾玉",MIN(($G223-II:II)^2+($H223-IJ:IJ)^2+($I223-IK:IK)^2)*IG$8+MIN((($H$2-$H223)+IL:IL)^2+(($I$2-$I223)+IM:IM)^2)*IG$10+1000*IG$18,"")</f>
        <v/>
      </c>
      <c r="IO223" t="str" cm="1">
        <f t="array" ref="IO223">IF($F223="石壁",MIN(($G223-IP:IP)^2+($H223-IQ:IQ)^2+($I223-IR:IR)^2)*IN$8+MIN((($H$2-$H223)+IS:IS)^2+(($I$2-$I223)+IT:IT)^2)*IN$10+1000*IN$18,"")</f>
        <v/>
      </c>
    </row>
    <row r="224" spans="6:249" x14ac:dyDescent="0.55000000000000004">
      <c r="F224" s="1" t="b" cm="1">
        <f t="array" ref="F224">INDEX(N:N,ROW()*6-11)</f>
        <v>0</v>
      </c>
      <c r="G224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24" s="1">
        <f>ROUND((RIGHT((SUM(INDEX($N:$N,ROW()*6-10):INDEX($N:$N,ROW()*6-6))-16020),6)-RIGHT((SUM(INDEX($N:$N,ROW()*6-10):INDEX($N:$N,ROW()*6-6))-16020),3))/1000,3)</f>
        <v>-16.04</v>
      </c>
      <c r="I224" s="1">
        <f>ROUND((RIGHT((SUM(INDEX($N:$N,ROW()*6-10):INDEX($N:$N,ROW()*6-6))-16020),3)),3)</f>
        <v>20</v>
      </c>
      <c r="K224">
        <v>224</v>
      </c>
      <c r="L224">
        <f t="shared" si="7"/>
        <v>4</v>
      </c>
      <c r="M224" t="str">
        <f t="shared" si="6"/>
        <v/>
      </c>
      <c r="N224">
        <f>IF(EXACT(M224,$A$1)=TRUE,0,IF(EXACT(M224,$A$2)=TRUE,1,IF(EXACT(M224,$A$3)=TRUE,2,IF(EXACT(M224,$A$4)=TRUE,3,IF(EXACT(M224,$A$5)=TRUE,4,IF(EXACT(M224,$A$6)=TRUE,5,IF(EXACT(M224,$A$7)=TRUE,6,IF(EXACT(M224,$A$8)=TRUE,7,IF(EXACT(M224,$A$9)=TRUE,8,IF(EXACT(M224,$A$10)=TRUE,9,IF(EXACT(M224,$A$11)=TRUE,10,IF(EXACT(M224,$A$12)=TRUE,11,IF(EXACT(M224,$A$13)=TRUE,12,IF(EXACT(M224,$A$14)=TRUE,13,IF(EXACT(M224,$A$15)=TRUE,14,IF(EXACT(M224,$A$16)=TRUE,15,IF(EXACT(M224,$A$17)=TRUE,16,IF(EXACT(M224,$A$18)=TRUE,17,IF(EXACT(M224,$A$19)=TRUE,18,IF(EXACT(M224,$A$20)=TRUE,19,IF(EXACT(M224,$A$21)=TRUE,20,IF(EXACT(M224,$A$22)=TRUE,21,IF(EXACT(M224,$A$23)=TRUE,22,IF(EXACT(M224,$A$24)=TRUE,23,IF(EXACT(M224,$A$25)=TRUE,24,IF(EXACT(M224,$A$26)=TRUE,25,IF(EXACT(M224,$A$27)=TRUE,26,IF(EXACT(M224,$A$28)=TRUE,27,IF(EXACT(M224,$A$29)=TRUE,28,IF(EXACT(M224,$A$30)=TRUE,29,IF(EXACT(M224,$A$31)=TRUE,30,IF(EXACT(M224,$A$32)=TRUE,31,IF(EXACT(M224,$A$33)=TRUE,32,IF(EXACT(M224,$A$34)=TRUE,33,IF(EXACT(M224,$A$35)=TRUE,34,IF(EXACT(M224,$A$36)=TRUE,35,IF(EXACT(M224,$A$37)=TRUE,36,IF(EXACT(M224,$A$38)=TRUE,37,IF(EXACT(M224,$A$39)=TRUE,38,IF(EXACT(M224,$A$40)=TRUE,39,IF(EXACT(M224,$A$41)=TRUE,40,IF(EXACT(M224,$A$42)=TRUE,41,IF(EXACT(M224,$A$43)=TRUE,42,IF(EXACT(M224,$A$44)=TRUE,43,IF(EXACT(M224,$A$45)=TRUE,44,IF(EXACT(M224,$A$46)=TRUE,45,IF(EXACT(M224,$A$47)=TRUE,46,IF(EXACT(M224,$A$48)=TRUE,47,IF(EXACT(M224,$A$49)=TRUE,48,IF(EXACT(M224,$A$50)=TRUE,49,IF(EXACT(M224,$A$51)=TRUE,50,IF(EXACT(M224,$A$52)=TRUE,51,IF(EXACT(M224,$A$53)=TRUE,52,IF(EXACT(M224,$A$54)=TRUE,53,IF(EXACT(M224,$A$55)=TRUE,54,IF(EXACT(M224,$A$56)=TRUE,55,IF(EXACT(M224,$A$57)=TRUE,56,IF(EXACT(M224,$A$58)=TRUE,57,IF(EXACT(M224,$A$59)=TRUE,58,IF(EXACT(M224,$A$60)=TRUE,59,IF(EXACT(M224,$A$61)=TRUE,60,IF(EXACT(M224,$A$62)=TRUE,61))))))))))))))))))))))))))))))))))))))))))))))))))))))))))))))*61^$L224</f>
        <v>0</v>
      </c>
      <c r="Y224" t="str" cm="1">
        <f t="array" ref="Y224">IF($F224="砲玉",MIN(($G224-Z:Z)^2+($H224-AA:AA)^2+($I224-AB:AB)^2)*X$8+MIN((($H$2-$H224)+AC:AC)^2+(($I$2-$I224)+AD:AD)^2)*X$10+1000*X$18,"")</f>
        <v/>
      </c>
      <c r="AF224" t="str" cm="1">
        <f t="array" ref="AF224">IF($F224="薙玉",MIN(($G224-AG:AG)^2+($H224-AH:AH)^2+($I224-AI:AI)^2)*AE$8+MIN((($H$2-$H224)+AJ:AJ)^2+(($I$2-$I224)+AK:AK)^2)*AE$10+1000*AE$18,"")</f>
        <v/>
      </c>
      <c r="AM224" t="str" cm="1">
        <f t="array" ref="AM224">IF($F224="壁玉",MIN(($G224-AN:AN)^2+($H224-AO:AO)^2+($I224-AP:AP)^2)*AL$8+MIN((($H$2-$H224)+AQ:AQ)^2+(($I$2-$I224)+AR:AR)^2)*AL$10+1000*AL$18,"")</f>
        <v/>
      </c>
      <c r="AT224" t="str" cm="1">
        <f t="array" ref="AT224">IF($F224="弩玉",MIN(($G224-AU:AU)^2+($H224-AV:AV)^2+($I224-AW:AW)^2)*AS$8+MIN((($H$2-$H224)+AX:AX)^2+(($I$2-$I224)+AY:AY)^2)*AS$10+1000*AS$18,"")</f>
        <v/>
      </c>
      <c r="BA224" t="str" cm="1">
        <f t="array" ref="BA224">IF($F224="ジェット",MIN(($G224-BB:BB)^2+($H224-BC:BC)^2+($I224-BD:BD)^2)*AZ$8+MIN((($H$2-$H224)+BE:BE)^2+(($I$2-$I224)+BF:BF)^2)*AZ$10+1000*AZ$18,"")</f>
        <v/>
      </c>
      <c r="BH224" t="str" cm="1">
        <f t="array" ref="BH224">IF($F224="導玉",MIN(($G224-BI:BI)^2+($H224-BJ:BJ)^2+($I224-BK:BK)^2)*BG$8+MIN((($H$2-$H224)+BL:BL)^2+(($I$2-$I224)+BM:BM)^2)*BG$10+1000*BG$18,"")</f>
        <v/>
      </c>
      <c r="BO224" t="str" cm="1">
        <f t="array" ref="BO224">IF($F224="木壁",MIN(($G224-BP:BP)^2+($H224-BQ:BQ)^2+($I224-BR:BR)^2)*BN$8+MIN((($H$2-$H224)+BS:BS)^2+(($I$2-$I224)+BT:BT)^2)*BN$10+1000*BN$18,"")</f>
        <v/>
      </c>
      <c r="BV224" t="str" cm="1">
        <f t="array" ref="BV224">IF($F224="遠壁",MIN(($G224-BW:BW)^2+($H224-BX:BX)^2+($I224-BY:BY)^2)*BU$8+MIN((($H$2-$H224)+BZ:BZ)^2+(($I$2-$I224)+CA:CA)^2)*BU$10+1000*BU$18,"")</f>
        <v/>
      </c>
      <c r="CC224" t="str" cm="1">
        <f t="array" ref="CC224">IF($F224="魔玉",MIN(($G224-CD:CD)^2+($H224-CE:CE)^2+($I224-CF:CF)^2)*CB$8+MIN((($H$2-$H224)+CG:CG)^2+(($I$2-$I224)+CH:CH)^2)*CB$10+1000*CB$18,"")</f>
        <v/>
      </c>
      <c r="CJ224" t="str" cm="1">
        <f t="array" ref="CJ224">IF($F224="核玉",MIN(($G224-CK:CK)^2+($H224-CL:CL)^2+($I224-CM:CM)^2)*CI$8+MIN((($H$2-$H224)+CN:CN)^2+(($I$2-$I224)+CO:CO)^2)*CI$10+1000*CI$18,"")</f>
        <v/>
      </c>
      <c r="CQ224" t="str" cm="1">
        <f t="array" ref="CQ224">IF($F224="癒玉",MIN(($G224-CR:CR)^2+($H224-CS:CS)^2+($I224-CT:CT)^2)*CP$8+MIN((($H$2-$H224)+CU:CU)^2+(($I$2-$I224)+CV:CV)^2)*CP$10+1000*CP$18,"")</f>
        <v/>
      </c>
      <c r="CX224" t="str" cm="1">
        <f t="array" ref="CX224">IF($F224="盾玉",MIN(($G224-CY:CY)^2+($H224-CZ:CZ)^2+($I224-DA:DA)^2)*CW$8+MIN((($H$2-$H224)+DB:DB)^2+(($I$2-$I224)+DC:DC)^2)*CW$10+1000*CW$18,"")</f>
        <v/>
      </c>
      <c r="DE224" t="str" cm="1">
        <f t="array" ref="DE224">IF($F224="射玉",MIN(($G224-DF:DF)^2+($H224-DG:DG)^2+($I224-DH:DH)^2)*DD$8+MIN((($H$2-$H224)+DI:DI)^2+(($I$2-$I224)+DJ:DJ)^2)*DD$10+1000*DD$18,"")</f>
        <v/>
      </c>
      <c r="DL224" t="str" cm="1">
        <f t="array" ref="DL224">IF($F224="近壁",MIN(($G224-DM:DM)^2+($H224-DN:DN)^2+($I224-DO:DO)^2)*DK$8+MIN((($H$2-$H224)+DP:DP)^2+(($I$2-$I224)+DQ:DQ)^2)*DK$10+1000*DK$18,"")</f>
        <v/>
      </c>
      <c r="DS224" t="str" cm="1">
        <f t="array" ref="DS224">IF($F224="忍玉",MIN(($G224-DT:DT)^2+($H224-DU:DU)^2+($I224-DV:DV)^2)*DR$8+MIN((($H$2-$H224)+DW:DW)^2+(($I$2-$I224)+DX:DX)^2)*DR$10+1000*DR$18,"")</f>
        <v/>
      </c>
      <c r="DZ224" t="str" cm="1">
        <f t="array" ref="DZ224">IF($F224="界玉",MIN(($G224-EA:EA)^2+($H224-EB:EB)^2+($I224-EC:EC)^2)*DY$8+MIN((($H$2-$H224)+ED:ED)^2+(($I$2-$I224)+EE:EE)^2)*DY$10+1000*DY$18,"")</f>
        <v/>
      </c>
      <c r="EG224" t="str" cm="1">
        <f t="array" ref="EG224">IF($F224="戦玉",MIN(($G224-EH:EH)^2+($H224-EI:EI)^2+($I224-EJ:EJ)^2)*EF$8+MIN((($H$2-$H224)+EK:EK)^2+(($I$2-$I224)+EL:EL)^2)*EF$10+1000*EF$18,"")</f>
        <v/>
      </c>
      <c r="EN224" t="str" cm="1">
        <f t="array" ref="EN224">IF($F224="弓玉",MIN(($G224-EO:EO)^2+($H224-EP:EP)^2+($I224-EQ:EQ)^2)*EM$8+MIN((($H$2-$H224)+ER:ER)^2+(($I$2-$I224)+ES:ES)^2)*EM$10+1000*EM$18,"")</f>
        <v/>
      </c>
      <c r="EU224" t="str" cm="1">
        <f t="array" ref="EU224">IF($F224="散玉",MIN(($G224-EV:EV)^2+($H224-EW:EW)^2+($I224-EX:EX)^2)*ET$8+MIN((($H$2-$H224)+EY:EY)^2+(($I$2-$I224)+EZ:EZ)^2)*ET$10+1000*ET$18,"")</f>
        <v/>
      </c>
      <c r="FB224" t="str" cm="1">
        <f t="array" ref="FB224">IF($F224="的玉",MIN(($G224-FC:FC)^2+($H224-FD:FD)^2+($I224-FE:FE)^2)*FA$8+MIN((($H$2-$H224)+FF:FF)^2+(($I$2-$I224)+FG:FG)^2)*FA$10+1000*FA$18,"")</f>
        <v/>
      </c>
      <c r="FI224" t="str" cm="1">
        <f t="array" ref="FI224">IF($F224="撃玉",MIN(($G224-FJ:FJ)^2+($H224-FK:FK)^2+($I224-FL:FL)^2)*FH$8+MIN((($H$2-$H224)+FM:FM)^2+(($I$2-$I224)+FN:FN)^2)*FH$10+1000*FH$18,"")</f>
        <v/>
      </c>
      <c r="FP224" t="str" cm="1">
        <f t="array" ref="FP224">IF($F224="槍玉",MIN(($G224-FQ:FQ)^2+($H224-FR:FR)^2+($I224-FS:FS)^2)*FO$8+MIN((($H$2-$H224)+FT:FT)^2+(($I$2-$I224)+FU:FU)^2)*FO$10+1000*FO$18,"")</f>
        <v/>
      </c>
      <c r="FW224" t="str" cm="1">
        <f t="array" ref="FW224">IF($F224="査玉",MIN(($G224-FX:FX)^2+($H224-FY:FY)^2+($I224-FZ:FZ)^2)*FV$8+MIN((($H$2-$H224)+GA:GA)^2+(($I$2-$I224)+GB:GB)^2)*FV$10+1000*FV$18,"")</f>
        <v/>
      </c>
      <c r="GD224" t="str" cm="1">
        <f t="array" ref="GD224">IF($F224="タゲ壁",MIN(($G224-GE:GE)^2+($H224-GF:GF)^2+($I224-GG:GG)^2)*GC$8+MIN((($H$2-$H224)+GH:GH)^2+(($I$2-$I224)+GI:GI)^2)*GC$10+1000*GC$18,"")</f>
        <v/>
      </c>
      <c r="GK224" t="str" cm="1">
        <f t="array" ref="GK224">IF($F224="迎玉",MIN(($G224-GL:GL)^2+($H224-GM:GM)^2+($I224-GN:GN)^2)*GJ$8+MIN((($H$2-$H224)+GO:GO)^2+(($I$2-$I224)+GP:GP)^2)*GJ$10+1000*GJ$18,"")</f>
        <v/>
      </c>
      <c r="GR224" t="str" cm="1">
        <f t="array" ref="GR224">IF($F224="紙壁",MIN(($G224-GS:GS)^2+($H224-GT:GT)^2+($I224-GU:GU)^2)*GQ$8+MIN((($H$2-$H224)+GV:GV)^2+(($I$2-$I224)+GW:GW)^2)*GQ$10+1000*GQ$18,"")</f>
        <v/>
      </c>
      <c r="GY224" t="str" cm="1">
        <f t="array" ref="GY224">IF($F224="聖玉",MIN(($G224-GZ:GZ)^2+($H224-HA:HA)^2+($I224-HB:HB)^2)*GX$8+MIN((($H$2-$H224)+HC:HC)^2+(($I$2-$I224)+HD:HD)^2)*GX$10+1000*GX$18,"")</f>
        <v/>
      </c>
      <c r="HF224" t="str" cm="1">
        <f t="array" ref="HF224">IF($F224="ターボ",MIN(($G224-HG:HG)^2+($H224-HH:HH)^2+($I224-HI:HI)^2)*HE$8+MIN((($H$2-$H224)+HJ:HJ)^2+(($I$2-$I224)+HK:HK)^2)*HE$10+10000,"")</f>
        <v/>
      </c>
      <c r="HM224" t="str" cm="1">
        <f t="array" ref="HM224">IF($F224="采玉",MIN(($G224-HN:HN)^2+($H224-HO:HO)^2+($I224-HP:HP)^2)*HL$8+MIN((($H$2-$H224)+HQ:HQ)^2+(($I$2-$I224)+HR:HR)^2)*HL$10+1000*HL$18,"")</f>
        <v/>
      </c>
      <c r="HT224" t="str" cm="1">
        <f t="array" ref="HT224">IF($F224="繕玉",MIN(($G224-HU:HU)^2+($H224-HV:HV)^2+($I224-HW:HW)^2)*HS$8+MIN((($H$2-$H224)+HX:HX)^2+(($I$2-$I224)+HY:HY)^2)*HS$10+1000*HS$18,"")</f>
        <v/>
      </c>
      <c r="IA224" t="str" cm="1">
        <f t="array" ref="IA224">IF($F224="贄玉",MIN(($G224-IB:IB)^2+($H224-IC:IC)^2+($I224-ID:ID)^2)*HZ$8+MIN((($H$2-$H224)+IE:IE)^2+(($I$2-$I224)+IF:IF)^2)*HZ$10+1000*HZ$18,"")</f>
        <v/>
      </c>
      <c r="IH224" t="str" cm="1">
        <f t="array" ref="IH224">IF($F224="弾玉",MIN(($G224-II:II)^2+($H224-IJ:IJ)^2+($I224-IK:IK)^2)*IG$8+MIN((($H$2-$H224)+IL:IL)^2+(($I$2-$I224)+IM:IM)^2)*IG$10+1000*IG$18,"")</f>
        <v/>
      </c>
      <c r="IO224" t="str" cm="1">
        <f t="array" ref="IO224">IF($F224="石壁",MIN(($G224-IP:IP)^2+($H224-IQ:IQ)^2+($I224-IR:IR)^2)*IN$8+MIN((($H$2-$H224)+IS:IS)^2+(($I$2-$I224)+IT:IT)^2)*IN$10+1000*IN$18,"")</f>
        <v/>
      </c>
    </row>
    <row r="225" spans="6:249" x14ac:dyDescent="0.55000000000000004">
      <c r="F225" s="1" t="b" cm="1">
        <f t="array" ref="F225">INDEX(N:N,ROW()*6-11)</f>
        <v>0</v>
      </c>
      <c r="G225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25" s="1">
        <f>ROUND((RIGHT((SUM(INDEX($N:$N,ROW()*6-10):INDEX($N:$N,ROW()*6-6))-16020),6)-RIGHT((SUM(INDEX($N:$N,ROW()*6-10):INDEX($N:$N,ROW()*6-6))-16020),3))/1000,3)</f>
        <v>-16.04</v>
      </c>
      <c r="I225" s="1">
        <f>ROUND((RIGHT((SUM(INDEX($N:$N,ROW()*6-10):INDEX($N:$N,ROW()*6-6))-16020),3)),3)</f>
        <v>20</v>
      </c>
      <c r="K225">
        <v>225</v>
      </c>
      <c r="L225">
        <f t="shared" si="7"/>
        <v>3</v>
      </c>
      <c r="M225" t="str">
        <f t="shared" si="6"/>
        <v/>
      </c>
      <c r="N225">
        <f>IF(EXACT(M225,$A$1)=TRUE,0,IF(EXACT(M225,$A$2)=TRUE,1,IF(EXACT(M225,$A$3)=TRUE,2,IF(EXACT(M225,$A$4)=TRUE,3,IF(EXACT(M225,$A$5)=TRUE,4,IF(EXACT(M225,$A$6)=TRUE,5,IF(EXACT(M225,$A$7)=TRUE,6,IF(EXACT(M225,$A$8)=TRUE,7,IF(EXACT(M225,$A$9)=TRUE,8,IF(EXACT(M225,$A$10)=TRUE,9,IF(EXACT(M225,$A$11)=TRUE,10,IF(EXACT(M225,$A$12)=TRUE,11,IF(EXACT(M225,$A$13)=TRUE,12,IF(EXACT(M225,$A$14)=TRUE,13,IF(EXACT(M225,$A$15)=TRUE,14,IF(EXACT(M225,$A$16)=TRUE,15,IF(EXACT(M225,$A$17)=TRUE,16,IF(EXACT(M225,$A$18)=TRUE,17,IF(EXACT(M225,$A$19)=TRUE,18,IF(EXACT(M225,$A$20)=TRUE,19,IF(EXACT(M225,$A$21)=TRUE,20,IF(EXACT(M225,$A$22)=TRUE,21,IF(EXACT(M225,$A$23)=TRUE,22,IF(EXACT(M225,$A$24)=TRUE,23,IF(EXACT(M225,$A$25)=TRUE,24,IF(EXACT(M225,$A$26)=TRUE,25,IF(EXACT(M225,$A$27)=TRUE,26,IF(EXACT(M225,$A$28)=TRUE,27,IF(EXACT(M225,$A$29)=TRUE,28,IF(EXACT(M225,$A$30)=TRUE,29,IF(EXACT(M225,$A$31)=TRUE,30,IF(EXACT(M225,$A$32)=TRUE,31,IF(EXACT(M225,$A$33)=TRUE,32,IF(EXACT(M225,$A$34)=TRUE,33,IF(EXACT(M225,$A$35)=TRUE,34,IF(EXACT(M225,$A$36)=TRUE,35,IF(EXACT(M225,$A$37)=TRUE,36,IF(EXACT(M225,$A$38)=TRUE,37,IF(EXACT(M225,$A$39)=TRUE,38,IF(EXACT(M225,$A$40)=TRUE,39,IF(EXACT(M225,$A$41)=TRUE,40,IF(EXACT(M225,$A$42)=TRUE,41,IF(EXACT(M225,$A$43)=TRUE,42,IF(EXACT(M225,$A$44)=TRUE,43,IF(EXACT(M225,$A$45)=TRUE,44,IF(EXACT(M225,$A$46)=TRUE,45,IF(EXACT(M225,$A$47)=TRUE,46,IF(EXACT(M225,$A$48)=TRUE,47,IF(EXACT(M225,$A$49)=TRUE,48,IF(EXACT(M225,$A$50)=TRUE,49,IF(EXACT(M225,$A$51)=TRUE,50,IF(EXACT(M225,$A$52)=TRUE,51,IF(EXACT(M225,$A$53)=TRUE,52,IF(EXACT(M225,$A$54)=TRUE,53,IF(EXACT(M225,$A$55)=TRUE,54,IF(EXACT(M225,$A$56)=TRUE,55,IF(EXACT(M225,$A$57)=TRUE,56,IF(EXACT(M225,$A$58)=TRUE,57,IF(EXACT(M225,$A$59)=TRUE,58,IF(EXACT(M225,$A$60)=TRUE,59,IF(EXACT(M225,$A$61)=TRUE,60,IF(EXACT(M225,$A$62)=TRUE,61))))))))))))))))))))))))))))))))))))))))))))))))))))))))))))))*61^$L225</f>
        <v>0</v>
      </c>
      <c r="Y225" t="str" cm="1">
        <f t="array" ref="Y225">IF($F225="砲玉",MIN(($G225-Z:Z)^2+($H225-AA:AA)^2+($I225-AB:AB)^2)*X$8+MIN((($H$2-$H225)+AC:AC)^2+(($I$2-$I225)+AD:AD)^2)*X$10+1000*X$18,"")</f>
        <v/>
      </c>
      <c r="AF225" t="str" cm="1">
        <f t="array" ref="AF225">IF($F225="薙玉",MIN(($G225-AG:AG)^2+($H225-AH:AH)^2+($I225-AI:AI)^2)*AE$8+MIN((($H$2-$H225)+AJ:AJ)^2+(($I$2-$I225)+AK:AK)^2)*AE$10+1000*AE$18,"")</f>
        <v/>
      </c>
      <c r="AM225" t="str" cm="1">
        <f t="array" ref="AM225">IF($F225="壁玉",MIN(($G225-AN:AN)^2+($H225-AO:AO)^2+($I225-AP:AP)^2)*AL$8+MIN((($H$2-$H225)+AQ:AQ)^2+(($I$2-$I225)+AR:AR)^2)*AL$10+1000*AL$18,"")</f>
        <v/>
      </c>
      <c r="AT225" t="str" cm="1">
        <f t="array" ref="AT225">IF($F225="弩玉",MIN(($G225-AU:AU)^2+($H225-AV:AV)^2+($I225-AW:AW)^2)*AS$8+MIN((($H$2-$H225)+AX:AX)^2+(($I$2-$I225)+AY:AY)^2)*AS$10+1000*AS$18,"")</f>
        <v/>
      </c>
      <c r="BA225" t="str" cm="1">
        <f t="array" ref="BA225">IF($F225="ジェット",MIN(($G225-BB:BB)^2+($H225-BC:BC)^2+($I225-BD:BD)^2)*AZ$8+MIN((($H$2-$H225)+BE:BE)^2+(($I$2-$I225)+BF:BF)^2)*AZ$10+1000*AZ$18,"")</f>
        <v/>
      </c>
      <c r="BH225" t="str" cm="1">
        <f t="array" ref="BH225">IF($F225="導玉",MIN(($G225-BI:BI)^2+($H225-BJ:BJ)^2+($I225-BK:BK)^2)*BG$8+MIN((($H$2-$H225)+BL:BL)^2+(($I$2-$I225)+BM:BM)^2)*BG$10+1000*BG$18,"")</f>
        <v/>
      </c>
      <c r="BO225" t="str" cm="1">
        <f t="array" ref="BO225">IF($F225="木壁",MIN(($G225-BP:BP)^2+($H225-BQ:BQ)^2+($I225-BR:BR)^2)*BN$8+MIN((($H$2-$H225)+BS:BS)^2+(($I$2-$I225)+BT:BT)^2)*BN$10+1000*BN$18,"")</f>
        <v/>
      </c>
      <c r="BV225" t="str" cm="1">
        <f t="array" ref="BV225">IF($F225="遠壁",MIN(($G225-BW:BW)^2+($H225-BX:BX)^2+($I225-BY:BY)^2)*BU$8+MIN((($H$2-$H225)+BZ:BZ)^2+(($I$2-$I225)+CA:CA)^2)*BU$10+1000*BU$18,"")</f>
        <v/>
      </c>
      <c r="CC225" t="str" cm="1">
        <f t="array" ref="CC225">IF($F225="魔玉",MIN(($G225-CD:CD)^2+($H225-CE:CE)^2+($I225-CF:CF)^2)*CB$8+MIN((($H$2-$H225)+CG:CG)^2+(($I$2-$I225)+CH:CH)^2)*CB$10+1000*CB$18,"")</f>
        <v/>
      </c>
      <c r="CJ225" t="str" cm="1">
        <f t="array" ref="CJ225">IF($F225="核玉",MIN(($G225-CK:CK)^2+($H225-CL:CL)^2+($I225-CM:CM)^2)*CI$8+MIN((($H$2-$H225)+CN:CN)^2+(($I$2-$I225)+CO:CO)^2)*CI$10+1000*CI$18,"")</f>
        <v/>
      </c>
      <c r="CQ225" t="str" cm="1">
        <f t="array" ref="CQ225">IF($F225="癒玉",MIN(($G225-CR:CR)^2+($H225-CS:CS)^2+($I225-CT:CT)^2)*CP$8+MIN((($H$2-$H225)+CU:CU)^2+(($I$2-$I225)+CV:CV)^2)*CP$10+1000*CP$18,"")</f>
        <v/>
      </c>
      <c r="CX225" t="str" cm="1">
        <f t="array" ref="CX225">IF($F225="盾玉",MIN(($G225-CY:CY)^2+($H225-CZ:CZ)^2+($I225-DA:DA)^2)*CW$8+MIN((($H$2-$H225)+DB:DB)^2+(($I$2-$I225)+DC:DC)^2)*CW$10+1000*CW$18,"")</f>
        <v/>
      </c>
      <c r="DE225" t="str" cm="1">
        <f t="array" ref="DE225">IF($F225="射玉",MIN(($G225-DF:DF)^2+($H225-DG:DG)^2+($I225-DH:DH)^2)*DD$8+MIN((($H$2-$H225)+DI:DI)^2+(($I$2-$I225)+DJ:DJ)^2)*DD$10+1000*DD$18,"")</f>
        <v/>
      </c>
      <c r="DL225" t="str" cm="1">
        <f t="array" ref="DL225">IF($F225="近壁",MIN(($G225-DM:DM)^2+($H225-DN:DN)^2+($I225-DO:DO)^2)*DK$8+MIN((($H$2-$H225)+DP:DP)^2+(($I$2-$I225)+DQ:DQ)^2)*DK$10+1000*DK$18,"")</f>
        <v/>
      </c>
      <c r="DS225" t="str" cm="1">
        <f t="array" ref="DS225">IF($F225="忍玉",MIN(($G225-DT:DT)^2+($H225-DU:DU)^2+($I225-DV:DV)^2)*DR$8+MIN((($H$2-$H225)+DW:DW)^2+(($I$2-$I225)+DX:DX)^2)*DR$10+1000*DR$18,"")</f>
        <v/>
      </c>
      <c r="DZ225" t="str" cm="1">
        <f t="array" ref="DZ225">IF($F225="界玉",MIN(($G225-EA:EA)^2+($H225-EB:EB)^2+($I225-EC:EC)^2)*DY$8+MIN((($H$2-$H225)+ED:ED)^2+(($I$2-$I225)+EE:EE)^2)*DY$10+1000*DY$18,"")</f>
        <v/>
      </c>
      <c r="EG225" t="str" cm="1">
        <f t="array" ref="EG225">IF($F225="戦玉",MIN(($G225-EH:EH)^2+($H225-EI:EI)^2+($I225-EJ:EJ)^2)*EF$8+MIN((($H$2-$H225)+EK:EK)^2+(($I$2-$I225)+EL:EL)^2)*EF$10+1000*EF$18,"")</f>
        <v/>
      </c>
      <c r="EN225" t="str" cm="1">
        <f t="array" ref="EN225">IF($F225="弓玉",MIN(($G225-EO:EO)^2+($H225-EP:EP)^2+($I225-EQ:EQ)^2)*EM$8+MIN((($H$2-$H225)+ER:ER)^2+(($I$2-$I225)+ES:ES)^2)*EM$10+1000*EM$18,"")</f>
        <v/>
      </c>
      <c r="EU225" t="str" cm="1">
        <f t="array" ref="EU225">IF($F225="散玉",MIN(($G225-EV:EV)^2+($H225-EW:EW)^2+($I225-EX:EX)^2)*ET$8+MIN((($H$2-$H225)+EY:EY)^2+(($I$2-$I225)+EZ:EZ)^2)*ET$10+1000*ET$18,"")</f>
        <v/>
      </c>
      <c r="FB225" t="str" cm="1">
        <f t="array" ref="FB225">IF($F225="的玉",MIN(($G225-FC:FC)^2+($H225-FD:FD)^2+($I225-FE:FE)^2)*FA$8+MIN((($H$2-$H225)+FF:FF)^2+(($I$2-$I225)+FG:FG)^2)*FA$10+1000*FA$18,"")</f>
        <v/>
      </c>
      <c r="FI225" t="str" cm="1">
        <f t="array" ref="FI225">IF($F225="撃玉",MIN(($G225-FJ:FJ)^2+($H225-FK:FK)^2+($I225-FL:FL)^2)*FH$8+MIN((($H$2-$H225)+FM:FM)^2+(($I$2-$I225)+FN:FN)^2)*FH$10+1000*FH$18,"")</f>
        <v/>
      </c>
      <c r="FP225" t="str" cm="1">
        <f t="array" ref="FP225">IF($F225="槍玉",MIN(($G225-FQ:FQ)^2+($H225-FR:FR)^2+($I225-FS:FS)^2)*FO$8+MIN((($H$2-$H225)+FT:FT)^2+(($I$2-$I225)+FU:FU)^2)*FO$10+1000*FO$18,"")</f>
        <v/>
      </c>
      <c r="FW225" t="str" cm="1">
        <f t="array" ref="FW225">IF($F225="査玉",MIN(($G225-FX:FX)^2+($H225-FY:FY)^2+($I225-FZ:FZ)^2)*FV$8+MIN((($H$2-$H225)+GA:GA)^2+(($I$2-$I225)+GB:GB)^2)*FV$10+1000*FV$18,"")</f>
        <v/>
      </c>
      <c r="GD225" t="str" cm="1">
        <f t="array" ref="GD225">IF($F225="タゲ壁",MIN(($G225-GE:GE)^2+($H225-GF:GF)^2+($I225-GG:GG)^2)*GC$8+MIN((($H$2-$H225)+GH:GH)^2+(($I$2-$I225)+GI:GI)^2)*GC$10+1000*GC$18,"")</f>
        <v/>
      </c>
      <c r="GK225" t="str" cm="1">
        <f t="array" ref="GK225">IF($F225="迎玉",MIN(($G225-GL:GL)^2+($H225-GM:GM)^2+($I225-GN:GN)^2)*GJ$8+MIN((($H$2-$H225)+GO:GO)^2+(($I$2-$I225)+GP:GP)^2)*GJ$10+1000*GJ$18,"")</f>
        <v/>
      </c>
      <c r="GR225" t="str" cm="1">
        <f t="array" ref="GR225">IF($F225="紙壁",MIN(($G225-GS:GS)^2+($H225-GT:GT)^2+($I225-GU:GU)^2)*GQ$8+MIN((($H$2-$H225)+GV:GV)^2+(($I$2-$I225)+GW:GW)^2)*GQ$10+1000*GQ$18,"")</f>
        <v/>
      </c>
      <c r="GY225" t="str" cm="1">
        <f t="array" ref="GY225">IF($F225="聖玉",MIN(($G225-GZ:GZ)^2+($H225-HA:HA)^2+($I225-HB:HB)^2)*GX$8+MIN((($H$2-$H225)+HC:HC)^2+(($I$2-$I225)+HD:HD)^2)*GX$10+1000*GX$18,"")</f>
        <v/>
      </c>
      <c r="HF225" t="str" cm="1">
        <f t="array" ref="HF225">IF($F225="ターボ",MIN(($G225-HG:HG)^2+($H225-HH:HH)^2+($I225-HI:HI)^2)*HE$8+MIN((($H$2-$H225)+HJ:HJ)^2+(($I$2-$I225)+HK:HK)^2)*HE$10+10000,"")</f>
        <v/>
      </c>
      <c r="HM225" t="str" cm="1">
        <f t="array" ref="HM225">IF($F225="采玉",MIN(($G225-HN:HN)^2+($H225-HO:HO)^2+($I225-HP:HP)^2)*HL$8+MIN((($H$2-$H225)+HQ:HQ)^2+(($I$2-$I225)+HR:HR)^2)*HL$10+1000*HL$18,"")</f>
        <v/>
      </c>
      <c r="HT225" t="str" cm="1">
        <f t="array" ref="HT225">IF($F225="繕玉",MIN(($G225-HU:HU)^2+($H225-HV:HV)^2+($I225-HW:HW)^2)*HS$8+MIN((($H$2-$H225)+HX:HX)^2+(($I$2-$I225)+HY:HY)^2)*HS$10+1000*HS$18,"")</f>
        <v/>
      </c>
      <c r="IA225" t="str" cm="1">
        <f t="array" ref="IA225">IF($F225="贄玉",MIN(($G225-IB:IB)^2+($H225-IC:IC)^2+($I225-ID:ID)^2)*HZ$8+MIN((($H$2-$H225)+IE:IE)^2+(($I$2-$I225)+IF:IF)^2)*HZ$10+1000*HZ$18,"")</f>
        <v/>
      </c>
      <c r="IH225" t="str" cm="1">
        <f t="array" ref="IH225">IF($F225="弾玉",MIN(($G225-II:II)^2+($H225-IJ:IJ)^2+($I225-IK:IK)^2)*IG$8+MIN((($H$2-$H225)+IL:IL)^2+(($I$2-$I225)+IM:IM)^2)*IG$10+1000*IG$18,"")</f>
        <v/>
      </c>
      <c r="IO225" t="str" cm="1">
        <f t="array" ref="IO225">IF($F225="石壁",MIN(($G225-IP:IP)^2+($H225-IQ:IQ)^2+($I225-IR:IR)^2)*IN$8+MIN((($H$2-$H225)+IS:IS)^2+(($I$2-$I225)+IT:IT)^2)*IN$10+1000*IN$18,"")</f>
        <v/>
      </c>
    </row>
    <row r="226" spans="6:249" x14ac:dyDescent="0.55000000000000004">
      <c r="F226" s="1" t="b" cm="1">
        <f t="array" ref="F226">INDEX(N:N,ROW()*6-11)</f>
        <v>0</v>
      </c>
      <c r="G226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26" s="1">
        <f>ROUND((RIGHT((SUM(INDEX($N:$N,ROW()*6-10):INDEX($N:$N,ROW()*6-6))-16020),6)-RIGHT((SUM(INDEX($N:$N,ROW()*6-10):INDEX($N:$N,ROW()*6-6))-16020),3))/1000,3)</f>
        <v>-16.04</v>
      </c>
      <c r="I226" s="1">
        <f>ROUND((RIGHT((SUM(INDEX($N:$N,ROW()*6-10):INDEX($N:$N,ROW()*6-6))-16020),3)),3)</f>
        <v>20</v>
      </c>
      <c r="K226">
        <v>226</v>
      </c>
      <c r="L226">
        <f t="shared" si="7"/>
        <v>2</v>
      </c>
      <c r="M226" t="str">
        <f t="shared" si="6"/>
        <v/>
      </c>
      <c r="N226">
        <f>IF(EXACT(M226,$A$1)=TRUE,0,IF(EXACT(M226,$A$2)=TRUE,1,IF(EXACT(M226,$A$3)=TRUE,2,IF(EXACT(M226,$A$4)=TRUE,3,IF(EXACT(M226,$A$5)=TRUE,4,IF(EXACT(M226,$A$6)=TRUE,5,IF(EXACT(M226,$A$7)=TRUE,6,IF(EXACT(M226,$A$8)=TRUE,7,IF(EXACT(M226,$A$9)=TRUE,8,IF(EXACT(M226,$A$10)=TRUE,9,IF(EXACT(M226,$A$11)=TRUE,10,IF(EXACT(M226,$A$12)=TRUE,11,IF(EXACT(M226,$A$13)=TRUE,12,IF(EXACT(M226,$A$14)=TRUE,13,IF(EXACT(M226,$A$15)=TRUE,14,IF(EXACT(M226,$A$16)=TRUE,15,IF(EXACT(M226,$A$17)=TRUE,16,IF(EXACT(M226,$A$18)=TRUE,17,IF(EXACT(M226,$A$19)=TRUE,18,IF(EXACT(M226,$A$20)=TRUE,19,IF(EXACT(M226,$A$21)=TRUE,20,IF(EXACT(M226,$A$22)=TRUE,21,IF(EXACT(M226,$A$23)=TRUE,22,IF(EXACT(M226,$A$24)=TRUE,23,IF(EXACT(M226,$A$25)=TRUE,24,IF(EXACT(M226,$A$26)=TRUE,25,IF(EXACT(M226,$A$27)=TRUE,26,IF(EXACT(M226,$A$28)=TRUE,27,IF(EXACT(M226,$A$29)=TRUE,28,IF(EXACT(M226,$A$30)=TRUE,29,IF(EXACT(M226,$A$31)=TRUE,30,IF(EXACT(M226,$A$32)=TRUE,31,IF(EXACT(M226,$A$33)=TRUE,32,IF(EXACT(M226,$A$34)=TRUE,33,IF(EXACT(M226,$A$35)=TRUE,34,IF(EXACT(M226,$A$36)=TRUE,35,IF(EXACT(M226,$A$37)=TRUE,36,IF(EXACT(M226,$A$38)=TRUE,37,IF(EXACT(M226,$A$39)=TRUE,38,IF(EXACT(M226,$A$40)=TRUE,39,IF(EXACT(M226,$A$41)=TRUE,40,IF(EXACT(M226,$A$42)=TRUE,41,IF(EXACT(M226,$A$43)=TRUE,42,IF(EXACT(M226,$A$44)=TRUE,43,IF(EXACT(M226,$A$45)=TRUE,44,IF(EXACT(M226,$A$46)=TRUE,45,IF(EXACT(M226,$A$47)=TRUE,46,IF(EXACT(M226,$A$48)=TRUE,47,IF(EXACT(M226,$A$49)=TRUE,48,IF(EXACT(M226,$A$50)=TRUE,49,IF(EXACT(M226,$A$51)=TRUE,50,IF(EXACT(M226,$A$52)=TRUE,51,IF(EXACT(M226,$A$53)=TRUE,52,IF(EXACT(M226,$A$54)=TRUE,53,IF(EXACT(M226,$A$55)=TRUE,54,IF(EXACT(M226,$A$56)=TRUE,55,IF(EXACT(M226,$A$57)=TRUE,56,IF(EXACT(M226,$A$58)=TRUE,57,IF(EXACT(M226,$A$59)=TRUE,58,IF(EXACT(M226,$A$60)=TRUE,59,IF(EXACT(M226,$A$61)=TRUE,60,IF(EXACT(M226,$A$62)=TRUE,61))))))))))))))))))))))))))))))))))))))))))))))))))))))))))))))*61^$L226</f>
        <v>0</v>
      </c>
      <c r="Y226" t="str" cm="1">
        <f t="array" ref="Y226">IF($F226="砲玉",MIN(($G226-Z:Z)^2+($H226-AA:AA)^2+($I226-AB:AB)^2)*X$8+MIN((($H$2-$H226)+AC:AC)^2+(($I$2-$I226)+AD:AD)^2)*X$10+1000*X$18,"")</f>
        <v/>
      </c>
      <c r="AF226" t="str" cm="1">
        <f t="array" ref="AF226">IF($F226="薙玉",MIN(($G226-AG:AG)^2+($H226-AH:AH)^2+($I226-AI:AI)^2)*AE$8+MIN((($H$2-$H226)+AJ:AJ)^2+(($I$2-$I226)+AK:AK)^2)*AE$10+1000*AE$18,"")</f>
        <v/>
      </c>
      <c r="AM226" t="str" cm="1">
        <f t="array" ref="AM226">IF($F226="壁玉",MIN(($G226-AN:AN)^2+($H226-AO:AO)^2+($I226-AP:AP)^2)*AL$8+MIN((($H$2-$H226)+AQ:AQ)^2+(($I$2-$I226)+AR:AR)^2)*AL$10+1000*AL$18,"")</f>
        <v/>
      </c>
      <c r="AT226" t="str" cm="1">
        <f t="array" ref="AT226">IF($F226="弩玉",MIN(($G226-AU:AU)^2+($H226-AV:AV)^2+($I226-AW:AW)^2)*AS$8+MIN((($H$2-$H226)+AX:AX)^2+(($I$2-$I226)+AY:AY)^2)*AS$10+1000*AS$18,"")</f>
        <v/>
      </c>
      <c r="BA226" t="str" cm="1">
        <f t="array" ref="BA226">IF($F226="ジェット",MIN(($G226-BB:BB)^2+($H226-BC:BC)^2+($I226-BD:BD)^2)*AZ$8+MIN((($H$2-$H226)+BE:BE)^2+(($I$2-$I226)+BF:BF)^2)*AZ$10+1000*AZ$18,"")</f>
        <v/>
      </c>
      <c r="BH226" t="str" cm="1">
        <f t="array" ref="BH226">IF($F226="導玉",MIN(($G226-BI:BI)^2+($H226-BJ:BJ)^2+($I226-BK:BK)^2)*BG$8+MIN((($H$2-$H226)+BL:BL)^2+(($I$2-$I226)+BM:BM)^2)*BG$10+1000*BG$18,"")</f>
        <v/>
      </c>
      <c r="BO226" t="str" cm="1">
        <f t="array" ref="BO226">IF($F226="木壁",MIN(($G226-BP:BP)^2+($H226-BQ:BQ)^2+($I226-BR:BR)^2)*BN$8+MIN((($H$2-$H226)+BS:BS)^2+(($I$2-$I226)+BT:BT)^2)*BN$10+1000*BN$18,"")</f>
        <v/>
      </c>
      <c r="BV226" t="str" cm="1">
        <f t="array" ref="BV226">IF($F226="遠壁",MIN(($G226-BW:BW)^2+($H226-BX:BX)^2+($I226-BY:BY)^2)*BU$8+MIN((($H$2-$H226)+BZ:BZ)^2+(($I$2-$I226)+CA:CA)^2)*BU$10+1000*BU$18,"")</f>
        <v/>
      </c>
      <c r="CC226" t="str" cm="1">
        <f t="array" ref="CC226">IF($F226="魔玉",MIN(($G226-CD:CD)^2+($H226-CE:CE)^2+($I226-CF:CF)^2)*CB$8+MIN((($H$2-$H226)+CG:CG)^2+(($I$2-$I226)+CH:CH)^2)*CB$10+1000*CB$18,"")</f>
        <v/>
      </c>
      <c r="CJ226" t="str" cm="1">
        <f t="array" ref="CJ226">IF($F226="核玉",MIN(($G226-CK:CK)^2+($H226-CL:CL)^2+($I226-CM:CM)^2)*CI$8+MIN((($H$2-$H226)+CN:CN)^2+(($I$2-$I226)+CO:CO)^2)*CI$10+1000*CI$18,"")</f>
        <v/>
      </c>
      <c r="CQ226" t="str" cm="1">
        <f t="array" ref="CQ226">IF($F226="癒玉",MIN(($G226-CR:CR)^2+($H226-CS:CS)^2+($I226-CT:CT)^2)*CP$8+MIN((($H$2-$H226)+CU:CU)^2+(($I$2-$I226)+CV:CV)^2)*CP$10+1000*CP$18,"")</f>
        <v/>
      </c>
      <c r="CX226" t="str" cm="1">
        <f t="array" ref="CX226">IF($F226="盾玉",MIN(($G226-CY:CY)^2+($H226-CZ:CZ)^2+($I226-DA:DA)^2)*CW$8+MIN((($H$2-$H226)+DB:DB)^2+(($I$2-$I226)+DC:DC)^2)*CW$10+1000*CW$18,"")</f>
        <v/>
      </c>
      <c r="DE226" t="str" cm="1">
        <f t="array" ref="DE226">IF($F226="射玉",MIN(($G226-DF:DF)^2+($H226-DG:DG)^2+($I226-DH:DH)^2)*DD$8+MIN((($H$2-$H226)+DI:DI)^2+(($I$2-$I226)+DJ:DJ)^2)*DD$10+1000*DD$18,"")</f>
        <v/>
      </c>
      <c r="DL226" t="str" cm="1">
        <f t="array" ref="DL226">IF($F226="近壁",MIN(($G226-DM:DM)^2+($H226-DN:DN)^2+($I226-DO:DO)^2)*DK$8+MIN((($H$2-$H226)+DP:DP)^2+(($I$2-$I226)+DQ:DQ)^2)*DK$10+1000*DK$18,"")</f>
        <v/>
      </c>
      <c r="DS226" t="str" cm="1">
        <f t="array" ref="DS226">IF($F226="忍玉",MIN(($G226-DT:DT)^2+($H226-DU:DU)^2+($I226-DV:DV)^2)*DR$8+MIN((($H$2-$H226)+DW:DW)^2+(($I$2-$I226)+DX:DX)^2)*DR$10+1000*DR$18,"")</f>
        <v/>
      </c>
      <c r="DZ226" t="str" cm="1">
        <f t="array" ref="DZ226">IF($F226="界玉",MIN(($G226-EA:EA)^2+($H226-EB:EB)^2+($I226-EC:EC)^2)*DY$8+MIN((($H$2-$H226)+ED:ED)^2+(($I$2-$I226)+EE:EE)^2)*DY$10+1000*DY$18,"")</f>
        <v/>
      </c>
      <c r="EG226" t="str" cm="1">
        <f t="array" ref="EG226">IF($F226="戦玉",MIN(($G226-EH:EH)^2+($H226-EI:EI)^2+($I226-EJ:EJ)^2)*EF$8+MIN((($H$2-$H226)+EK:EK)^2+(($I$2-$I226)+EL:EL)^2)*EF$10+1000*EF$18,"")</f>
        <v/>
      </c>
      <c r="EN226" t="str" cm="1">
        <f t="array" ref="EN226">IF($F226="弓玉",MIN(($G226-EO:EO)^2+($H226-EP:EP)^2+($I226-EQ:EQ)^2)*EM$8+MIN((($H$2-$H226)+ER:ER)^2+(($I$2-$I226)+ES:ES)^2)*EM$10+1000*EM$18,"")</f>
        <v/>
      </c>
      <c r="EU226" t="str" cm="1">
        <f t="array" ref="EU226">IF($F226="散玉",MIN(($G226-EV:EV)^2+($H226-EW:EW)^2+($I226-EX:EX)^2)*ET$8+MIN((($H$2-$H226)+EY:EY)^2+(($I$2-$I226)+EZ:EZ)^2)*ET$10+1000*ET$18,"")</f>
        <v/>
      </c>
      <c r="FB226" t="str" cm="1">
        <f t="array" ref="FB226">IF($F226="的玉",MIN(($G226-FC:FC)^2+($H226-FD:FD)^2+($I226-FE:FE)^2)*FA$8+MIN((($H$2-$H226)+FF:FF)^2+(($I$2-$I226)+FG:FG)^2)*FA$10+1000*FA$18,"")</f>
        <v/>
      </c>
      <c r="FI226" t="str" cm="1">
        <f t="array" ref="FI226">IF($F226="撃玉",MIN(($G226-FJ:FJ)^2+($H226-FK:FK)^2+($I226-FL:FL)^2)*FH$8+MIN((($H$2-$H226)+FM:FM)^2+(($I$2-$I226)+FN:FN)^2)*FH$10+1000*FH$18,"")</f>
        <v/>
      </c>
      <c r="FP226" t="str" cm="1">
        <f t="array" ref="FP226">IF($F226="槍玉",MIN(($G226-FQ:FQ)^2+($H226-FR:FR)^2+($I226-FS:FS)^2)*FO$8+MIN((($H$2-$H226)+FT:FT)^2+(($I$2-$I226)+FU:FU)^2)*FO$10+1000*FO$18,"")</f>
        <v/>
      </c>
      <c r="FW226" t="str" cm="1">
        <f t="array" ref="FW226">IF($F226="査玉",MIN(($G226-FX:FX)^2+($H226-FY:FY)^2+($I226-FZ:FZ)^2)*FV$8+MIN((($H$2-$H226)+GA:GA)^2+(($I$2-$I226)+GB:GB)^2)*FV$10+1000*FV$18,"")</f>
        <v/>
      </c>
      <c r="GD226" t="str" cm="1">
        <f t="array" ref="GD226">IF($F226="タゲ壁",MIN(($G226-GE:GE)^2+($H226-GF:GF)^2+($I226-GG:GG)^2)*GC$8+MIN((($H$2-$H226)+GH:GH)^2+(($I$2-$I226)+GI:GI)^2)*GC$10+1000*GC$18,"")</f>
        <v/>
      </c>
      <c r="GK226" t="str" cm="1">
        <f t="array" ref="GK226">IF($F226="迎玉",MIN(($G226-GL:GL)^2+($H226-GM:GM)^2+($I226-GN:GN)^2)*GJ$8+MIN((($H$2-$H226)+GO:GO)^2+(($I$2-$I226)+GP:GP)^2)*GJ$10+1000*GJ$18,"")</f>
        <v/>
      </c>
      <c r="GR226" t="str" cm="1">
        <f t="array" ref="GR226">IF($F226="紙壁",MIN(($G226-GS:GS)^2+($H226-GT:GT)^2+($I226-GU:GU)^2)*GQ$8+MIN((($H$2-$H226)+GV:GV)^2+(($I$2-$I226)+GW:GW)^2)*GQ$10+1000*GQ$18,"")</f>
        <v/>
      </c>
      <c r="GY226" t="str" cm="1">
        <f t="array" ref="GY226">IF($F226="聖玉",MIN(($G226-GZ:GZ)^2+($H226-HA:HA)^2+($I226-HB:HB)^2)*GX$8+MIN((($H$2-$H226)+HC:HC)^2+(($I$2-$I226)+HD:HD)^2)*GX$10+1000*GX$18,"")</f>
        <v/>
      </c>
      <c r="HF226" t="str" cm="1">
        <f t="array" ref="HF226">IF($F226="ターボ",MIN(($G226-HG:HG)^2+($H226-HH:HH)^2+($I226-HI:HI)^2)*HE$8+MIN((($H$2-$H226)+HJ:HJ)^2+(($I$2-$I226)+HK:HK)^2)*HE$10+10000,"")</f>
        <v/>
      </c>
      <c r="HM226" t="str" cm="1">
        <f t="array" ref="HM226">IF($F226="采玉",MIN(($G226-HN:HN)^2+($H226-HO:HO)^2+($I226-HP:HP)^2)*HL$8+MIN((($H$2-$H226)+HQ:HQ)^2+(($I$2-$I226)+HR:HR)^2)*HL$10+1000*HL$18,"")</f>
        <v/>
      </c>
      <c r="HT226" t="str" cm="1">
        <f t="array" ref="HT226">IF($F226="繕玉",MIN(($G226-HU:HU)^2+($H226-HV:HV)^2+($I226-HW:HW)^2)*HS$8+MIN((($H$2-$H226)+HX:HX)^2+(($I$2-$I226)+HY:HY)^2)*HS$10+1000*HS$18,"")</f>
        <v/>
      </c>
      <c r="IA226" t="str" cm="1">
        <f t="array" ref="IA226">IF($F226="贄玉",MIN(($G226-IB:IB)^2+($H226-IC:IC)^2+($I226-ID:ID)^2)*HZ$8+MIN((($H$2-$H226)+IE:IE)^2+(($I$2-$I226)+IF:IF)^2)*HZ$10+1000*HZ$18,"")</f>
        <v/>
      </c>
      <c r="IH226" t="str" cm="1">
        <f t="array" ref="IH226">IF($F226="弾玉",MIN(($G226-II:II)^2+($H226-IJ:IJ)^2+($I226-IK:IK)^2)*IG$8+MIN((($H$2-$H226)+IL:IL)^2+(($I$2-$I226)+IM:IM)^2)*IG$10+1000*IG$18,"")</f>
        <v/>
      </c>
      <c r="IO226" t="str" cm="1">
        <f t="array" ref="IO226">IF($F226="石壁",MIN(($G226-IP:IP)^2+($H226-IQ:IQ)^2+($I226-IR:IR)^2)*IN$8+MIN((($H$2-$H226)+IS:IS)^2+(($I$2-$I226)+IT:IT)^2)*IN$10+1000*IN$18,"")</f>
        <v/>
      </c>
    </row>
    <row r="227" spans="6:249" x14ac:dyDescent="0.55000000000000004">
      <c r="F227" s="1" t="b" cm="1">
        <f t="array" ref="F227">INDEX(N:N,ROW()*6-11)</f>
        <v>0</v>
      </c>
      <c r="G227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27" s="1">
        <f>ROUND((RIGHT((SUM(INDEX($N:$N,ROW()*6-10):INDEX($N:$N,ROW()*6-6))-16020),6)-RIGHT((SUM(INDEX($N:$N,ROW()*6-10):INDEX($N:$N,ROW()*6-6))-16020),3))/1000,3)</f>
        <v>-16.04</v>
      </c>
      <c r="I227" s="1">
        <f>ROUND((RIGHT((SUM(INDEX($N:$N,ROW()*6-10):INDEX($N:$N,ROW()*6-6))-16020),3)),3)</f>
        <v>20</v>
      </c>
      <c r="K227">
        <v>227</v>
      </c>
      <c r="L227">
        <f t="shared" si="7"/>
        <v>1</v>
      </c>
      <c r="M227" t="str">
        <f t="shared" si="6"/>
        <v/>
      </c>
      <c r="N227">
        <f>IF(EXACT(M227,$A$1)=TRUE,0,IF(EXACT(M227,$A$2)=TRUE,1,IF(EXACT(M227,$A$3)=TRUE,2,IF(EXACT(M227,$A$4)=TRUE,3,IF(EXACT(M227,$A$5)=TRUE,4,IF(EXACT(M227,$A$6)=TRUE,5,IF(EXACT(M227,$A$7)=TRUE,6,IF(EXACT(M227,$A$8)=TRUE,7,IF(EXACT(M227,$A$9)=TRUE,8,IF(EXACT(M227,$A$10)=TRUE,9,IF(EXACT(M227,$A$11)=TRUE,10,IF(EXACT(M227,$A$12)=TRUE,11,IF(EXACT(M227,$A$13)=TRUE,12,IF(EXACT(M227,$A$14)=TRUE,13,IF(EXACT(M227,$A$15)=TRUE,14,IF(EXACT(M227,$A$16)=TRUE,15,IF(EXACT(M227,$A$17)=TRUE,16,IF(EXACT(M227,$A$18)=TRUE,17,IF(EXACT(M227,$A$19)=TRUE,18,IF(EXACT(M227,$A$20)=TRUE,19,IF(EXACT(M227,$A$21)=TRUE,20,IF(EXACT(M227,$A$22)=TRUE,21,IF(EXACT(M227,$A$23)=TRUE,22,IF(EXACT(M227,$A$24)=TRUE,23,IF(EXACT(M227,$A$25)=TRUE,24,IF(EXACT(M227,$A$26)=TRUE,25,IF(EXACT(M227,$A$27)=TRUE,26,IF(EXACT(M227,$A$28)=TRUE,27,IF(EXACT(M227,$A$29)=TRUE,28,IF(EXACT(M227,$A$30)=TRUE,29,IF(EXACT(M227,$A$31)=TRUE,30,IF(EXACT(M227,$A$32)=TRUE,31,IF(EXACT(M227,$A$33)=TRUE,32,IF(EXACT(M227,$A$34)=TRUE,33,IF(EXACT(M227,$A$35)=TRUE,34,IF(EXACT(M227,$A$36)=TRUE,35,IF(EXACT(M227,$A$37)=TRUE,36,IF(EXACT(M227,$A$38)=TRUE,37,IF(EXACT(M227,$A$39)=TRUE,38,IF(EXACT(M227,$A$40)=TRUE,39,IF(EXACT(M227,$A$41)=TRUE,40,IF(EXACT(M227,$A$42)=TRUE,41,IF(EXACT(M227,$A$43)=TRUE,42,IF(EXACT(M227,$A$44)=TRUE,43,IF(EXACT(M227,$A$45)=TRUE,44,IF(EXACT(M227,$A$46)=TRUE,45,IF(EXACT(M227,$A$47)=TRUE,46,IF(EXACT(M227,$A$48)=TRUE,47,IF(EXACT(M227,$A$49)=TRUE,48,IF(EXACT(M227,$A$50)=TRUE,49,IF(EXACT(M227,$A$51)=TRUE,50,IF(EXACT(M227,$A$52)=TRUE,51,IF(EXACT(M227,$A$53)=TRUE,52,IF(EXACT(M227,$A$54)=TRUE,53,IF(EXACT(M227,$A$55)=TRUE,54,IF(EXACT(M227,$A$56)=TRUE,55,IF(EXACT(M227,$A$57)=TRUE,56,IF(EXACT(M227,$A$58)=TRUE,57,IF(EXACT(M227,$A$59)=TRUE,58,IF(EXACT(M227,$A$60)=TRUE,59,IF(EXACT(M227,$A$61)=TRUE,60,IF(EXACT(M227,$A$62)=TRUE,61))))))))))))))))))))))))))))))))))))))))))))))))))))))))))))))*61^$L227</f>
        <v>0</v>
      </c>
      <c r="Y227" t="str" cm="1">
        <f t="array" ref="Y227">IF($F227="砲玉",MIN(($G227-Z:Z)^2+($H227-AA:AA)^2+($I227-AB:AB)^2)*X$8+MIN((($H$2-$H227)+AC:AC)^2+(($I$2-$I227)+AD:AD)^2)*X$10+1000*X$18,"")</f>
        <v/>
      </c>
      <c r="AF227" t="str" cm="1">
        <f t="array" ref="AF227">IF($F227="薙玉",MIN(($G227-AG:AG)^2+($H227-AH:AH)^2+($I227-AI:AI)^2)*AE$8+MIN((($H$2-$H227)+AJ:AJ)^2+(($I$2-$I227)+AK:AK)^2)*AE$10+1000*AE$18,"")</f>
        <v/>
      </c>
      <c r="AM227" t="str" cm="1">
        <f t="array" ref="AM227">IF($F227="壁玉",MIN(($G227-AN:AN)^2+($H227-AO:AO)^2+($I227-AP:AP)^2)*AL$8+MIN((($H$2-$H227)+AQ:AQ)^2+(($I$2-$I227)+AR:AR)^2)*AL$10+1000*AL$18,"")</f>
        <v/>
      </c>
      <c r="AT227" t="str" cm="1">
        <f t="array" ref="AT227">IF($F227="弩玉",MIN(($G227-AU:AU)^2+($H227-AV:AV)^2+($I227-AW:AW)^2)*AS$8+MIN((($H$2-$H227)+AX:AX)^2+(($I$2-$I227)+AY:AY)^2)*AS$10+1000*AS$18,"")</f>
        <v/>
      </c>
      <c r="BA227" t="str" cm="1">
        <f t="array" ref="BA227">IF($F227="ジェット",MIN(($G227-BB:BB)^2+($H227-BC:BC)^2+($I227-BD:BD)^2)*AZ$8+MIN((($H$2-$H227)+BE:BE)^2+(($I$2-$I227)+BF:BF)^2)*AZ$10+1000*AZ$18,"")</f>
        <v/>
      </c>
      <c r="BH227" t="str" cm="1">
        <f t="array" ref="BH227">IF($F227="導玉",MIN(($G227-BI:BI)^2+($H227-BJ:BJ)^2+($I227-BK:BK)^2)*BG$8+MIN((($H$2-$H227)+BL:BL)^2+(($I$2-$I227)+BM:BM)^2)*BG$10+1000*BG$18,"")</f>
        <v/>
      </c>
      <c r="BO227" t="str" cm="1">
        <f t="array" ref="BO227">IF($F227="木壁",MIN(($G227-BP:BP)^2+($H227-BQ:BQ)^2+($I227-BR:BR)^2)*BN$8+MIN((($H$2-$H227)+BS:BS)^2+(($I$2-$I227)+BT:BT)^2)*BN$10+1000*BN$18,"")</f>
        <v/>
      </c>
      <c r="BV227" t="str" cm="1">
        <f t="array" ref="BV227">IF($F227="遠壁",MIN(($G227-BW:BW)^2+($H227-BX:BX)^2+($I227-BY:BY)^2)*BU$8+MIN((($H$2-$H227)+BZ:BZ)^2+(($I$2-$I227)+CA:CA)^2)*BU$10+1000*BU$18,"")</f>
        <v/>
      </c>
      <c r="CC227" t="str" cm="1">
        <f t="array" ref="CC227">IF($F227="魔玉",MIN(($G227-CD:CD)^2+($H227-CE:CE)^2+($I227-CF:CF)^2)*CB$8+MIN((($H$2-$H227)+CG:CG)^2+(($I$2-$I227)+CH:CH)^2)*CB$10+1000*CB$18,"")</f>
        <v/>
      </c>
      <c r="CJ227" t="str" cm="1">
        <f t="array" ref="CJ227">IF($F227="核玉",MIN(($G227-CK:CK)^2+($H227-CL:CL)^2+($I227-CM:CM)^2)*CI$8+MIN((($H$2-$H227)+CN:CN)^2+(($I$2-$I227)+CO:CO)^2)*CI$10+1000*CI$18,"")</f>
        <v/>
      </c>
      <c r="CQ227" t="str" cm="1">
        <f t="array" ref="CQ227">IF($F227="癒玉",MIN(($G227-CR:CR)^2+($H227-CS:CS)^2+($I227-CT:CT)^2)*CP$8+MIN((($H$2-$H227)+CU:CU)^2+(($I$2-$I227)+CV:CV)^2)*CP$10+1000*CP$18,"")</f>
        <v/>
      </c>
      <c r="CX227" t="str" cm="1">
        <f t="array" ref="CX227">IF($F227="盾玉",MIN(($G227-CY:CY)^2+($H227-CZ:CZ)^2+($I227-DA:DA)^2)*CW$8+MIN((($H$2-$H227)+DB:DB)^2+(($I$2-$I227)+DC:DC)^2)*CW$10+1000*CW$18,"")</f>
        <v/>
      </c>
      <c r="DE227" t="str" cm="1">
        <f t="array" ref="DE227">IF($F227="射玉",MIN(($G227-DF:DF)^2+($H227-DG:DG)^2+($I227-DH:DH)^2)*DD$8+MIN((($H$2-$H227)+DI:DI)^2+(($I$2-$I227)+DJ:DJ)^2)*DD$10+1000*DD$18,"")</f>
        <v/>
      </c>
      <c r="DL227" t="str" cm="1">
        <f t="array" ref="DL227">IF($F227="近壁",MIN(($G227-DM:DM)^2+($H227-DN:DN)^2+($I227-DO:DO)^2)*DK$8+MIN((($H$2-$H227)+DP:DP)^2+(($I$2-$I227)+DQ:DQ)^2)*DK$10+1000*DK$18,"")</f>
        <v/>
      </c>
      <c r="DS227" t="str" cm="1">
        <f t="array" ref="DS227">IF($F227="忍玉",MIN(($G227-DT:DT)^2+($H227-DU:DU)^2+($I227-DV:DV)^2)*DR$8+MIN((($H$2-$H227)+DW:DW)^2+(($I$2-$I227)+DX:DX)^2)*DR$10+1000*DR$18,"")</f>
        <v/>
      </c>
      <c r="DZ227" t="str" cm="1">
        <f t="array" ref="DZ227">IF($F227="界玉",MIN(($G227-EA:EA)^2+($H227-EB:EB)^2+($I227-EC:EC)^2)*DY$8+MIN((($H$2-$H227)+ED:ED)^2+(($I$2-$I227)+EE:EE)^2)*DY$10+1000*DY$18,"")</f>
        <v/>
      </c>
      <c r="EG227" t="str" cm="1">
        <f t="array" ref="EG227">IF($F227="戦玉",MIN(($G227-EH:EH)^2+($H227-EI:EI)^2+($I227-EJ:EJ)^2)*EF$8+MIN((($H$2-$H227)+EK:EK)^2+(($I$2-$I227)+EL:EL)^2)*EF$10+1000*EF$18,"")</f>
        <v/>
      </c>
      <c r="EN227" t="str" cm="1">
        <f t="array" ref="EN227">IF($F227="弓玉",MIN(($G227-EO:EO)^2+($H227-EP:EP)^2+($I227-EQ:EQ)^2)*EM$8+MIN((($H$2-$H227)+ER:ER)^2+(($I$2-$I227)+ES:ES)^2)*EM$10+1000*EM$18,"")</f>
        <v/>
      </c>
      <c r="EU227" t="str" cm="1">
        <f t="array" ref="EU227">IF($F227="散玉",MIN(($G227-EV:EV)^2+($H227-EW:EW)^2+($I227-EX:EX)^2)*ET$8+MIN((($H$2-$H227)+EY:EY)^2+(($I$2-$I227)+EZ:EZ)^2)*ET$10+1000*ET$18,"")</f>
        <v/>
      </c>
      <c r="FB227" t="str" cm="1">
        <f t="array" ref="FB227">IF($F227="的玉",MIN(($G227-FC:FC)^2+($H227-FD:FD)^2+($I227-FE:FE)^2)*FA$8+MIN((($H$2-$H227)+FF:FF)^2+(($I$2-$I227)+FG:FG)^2)*FA$10+1000*FA$18,"")</f>
        <v/>
      </c>
      <c r="FI227" t="str" cm="1">
        <f t="array" ref="FI227">IF($F227="撃玉",MIN(($G227-FJ:FJ)^2+($H227-FK:FK)^2+($I227-FL:FL)^2)*FH$8+MIN((($H$2-$H227)+FM:FM)^2+(($I$2-$I227)+FN:FN)^2)*FH$10+1000*FH$18,"")</f>
        <v/>
      </c>
      <c r="FP227" t="str" cm="1">
        <f t="array" ref="FP227">IF($F227="槍玉",MIN(($G227-FQ:FQ)^2+($H227-FR:FR)^2+($I227-FS:FS)^2)*FO$8+MIN((($H$2-$H227)+FT:FT)^2+(($I$2-$I227)+FU:FU)^2)*FO$10+1000*FO$18,"")</f>
        <v/>
      </c>
      <c r="FW227" t="str" cm="1">
        <f t="array" ref="FW227">IF($F227="査玉",MIN(($G227-FX:FX)^2+($H227-FY:FY)^2+($I227-FZ:FZ)^2)*FV$8+MIN((($H$2-$H227)+GA:GA)^2+(($I$2-$I227)+GB:GB)^2)*FV$10+1000*FV$18,"")</f>
        <v/>
      </c>
      <c r="GD227" t="str" cm="1">
        <f t="array" ref="GD227">IF($F227="タゲ壁",MIN(($G227-GE:GE)^2+($H227-GF:GF)^2+($I227-GG:GG)^2)*GC$8+MIN((($H$2-$H227)+GH:GH)^2+(($I$2-$I227)+GI:GI)^2)*GC$10+1000*GC$18,"")</f>
        <v/>
      </c>
      <c r="GK227" t="str" cm="1">
        <f t="array" ref="GK227">IF($F227="迎玉",MIN(($G227-GL:GL)^2+($H227-GM:GM)^2+($I227-GN:GN)^2)*GJ$8+MIN((($H$2-$H227)+GO:GO)^2+(($I$2-$I227)+GP:GP)^2)*GJ$10+1000*GJ$18,"")</f>
        <v/>
      </c>
      <c r="GR227" t="str" cm="1">
        <f t="array" ref="GR227">IF($F227="紙壁",MIN(($G227-GS:GS)^2+($H227-GT:GT)^2+($I227-GU:GU)^2)*GQ$8+MIN((($H$2-$H227)+GV:GV)^2+(($I$2-$I227)+GW:GW)^2)*GQ$10+1000*GQ$18,"")</f>
        <v/>
      </c>
      <c r="GY227" t="str" cm="1">
        <f t="array" ref="GY227">IF($F227="聖玉",MIN(($G227-GZ:GZ)^2+($H227-HA:HA)^2+($I227-HB:HB)^2)*GX$8+MIN((($H$2-$H227)+HC:HC)^2+(($I$2-$I227)+HD:HD)^2)*GX$10+1000*GX$18,"")</f>
        <v/>
      </c>
      <c r="HF227" t="str" cm="1">
        <f t="array" ref="HF227">IF($F227="ターボ",MIN(($G227-HG:HG)^2+($H227-HH:HH)^2+($I227-HI:HI)^2)*HE$8+MIN((($H$2-$H227)+HJ:HJ)^2+(($I$2-$I227)+HK:HK)^2)*HE$10+10000,"")</f>
        <v/>
      </c>
      <c r="HM227" t="str" cm="1">
        <f t="array" ref="HM227">IF($F227="采玉",MIN(($G227-HN:HN)^2+($H227-HO:HO)^2+($I227-HP:HP)^2)*HL$8+MIN((($H$2-$H227)+HQ:HQ)^2+(($I$2-$I227)+HR:HR)^2)*HL$10+1000*HL$18,"")</f>
        <v/>
      </c>
      <c r="HT227" t="str" cm="1">
        <f t="array" ref="HT227">IF($F227="繕玉",MIN(($G227-HU:HU)^2+($H227-HV:HV)^2+($I227-HW:HW)^2)*HS$8+MIN((($H$2-$H227)+HX:HX)^2+(($I$2-$I227)+HY:HY)^2)*HS$10+1000*HS$18,"")</f>
        <v/>
      </c>
      <c r="IA227" t="str" cm="1">
        <f t="array" ref="IA227">IF($F227="贄玉",MIN(($G227-IB:IB)^2+($H227-IC:IC)^2+($I227-ID:ID)^2)*HZ$8+MIN((($H$2-$H227)+IE:IE)^2+(($I$2-$I227)+IF:IF)^2)*HZ$10+1000*HZ$18,"")</f>
        <v/>
      </c>
      <c r="IH227" t="str" cm="1">
        <f t="array" ref="IH227">IF($F227="弾玉",MIN(($G227-II:II)^2+($H227-IJ:IJ)^2+($I227-IK:IK)^2)*IG$8+MIN((($H$2-$H227)+IL:IL)^2+(($I$2-$I227)+IM:IM)^2)*IG$10+1000*IG$18,"")</f>
        <v/>
      </c>
      <c r="IO227" t="str" cm="1">
        <f t="array" ref="IO227">IF($F227="石壁",MIN(($G227-IP:IP)^2+($H227-IQ:IQ)^2+($I227-IR:IR)^2)*IN$8+MIN((($H$2-$H227)+IS:IS)^2+(($I$2-$I227)+IT:IT)^2)*IN$10+1000*IN$18,"")</f>
        <v/>
      </c>
    </row>
    <row r="228" spans="6:249" x14ac:dyDescent="0.55000000000000004">
      <c r="F228" s="1" t="b" cm="1">
        <f t="array" ref="F228">INDEX(N:N,ROW()*6-11)</f>
        <v>0</v>
      </c>
      <c r="G228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28" s="1">
        <f>ROUND((RIGHT((SUM(INDEX($N:$N,ROW()*6-10):INDEX($N:$N,ROW()*6-6))-16020),6)-RIGHT((SUM(INDEX($N:$N,ROW()*6-10):INDEX($N:$N,ROW()*6-6))-16020),3))/1000,3)</f>
        <v>-16.04</v>
      </c>
      <c r="I228" s="1">
        <f>ROUND((RIGHT((SUM(INDEX($N:$N,ROW()*6-10):INDEX($N:$N,ROW()*6-6))-16020),3)),3)</f>
        <v>20</v>
      </c>
      <c r="K228">
        <v>228</v>
      </c>
      <c r="L228">
        <f t="shared" si="7"/>
        <v>0</v>
      </c>
      <c r="M228" t="str">
        <f t="shared" si="6"/>
        <v/>
      </c>
      <c r="N228">
        <f>IF(EXACT(M228,$A$1)=TRUE,0,IF(EXACT(M228,$A$2)=TRUE,1,IF(EXACT(M228,$A$3)=TRUE,2,IF(EXACT(M228,$A$4)=TRUE,3,IF(EXACT(M228,$A$5)=TRUE,4,IF(EXACT(M228,$A$6)=TRUE,5,IF(EXACT(M228,$A$7)=TRUE,6,IF(EXACT(M228,$A$8)=TRUE,7,IF(EXACT(M228,$A$9)=TRUE,8,IF(EXACT(M228,$A$10)=TRUE,9,IF(EXACT(M228,$A$11)=TRUE,10,IF(EXACT(M228,$A$12)=TRUE,11,IF(EXACT(M228,$A$13)=TRUE,12,IF(EXACT(M228,$A$14)=TRUE,13,IF(EXACT(M228,$A$15)=TRUE,14,IF(EXACT(M228,$A$16)=TRUE,15,IF(EXACT(M228,$A$17)=TRUE,16,IF(EXACT(M228,$A$18)=TRUE,17,IF(EXACT(M228,$A$19)=TRUE,18,IF(EXACT(M228,$A$20)=TRUE,19,IF(EXACT(M228,$A$21)=TRUE,20,IF(EXACT(M228,$A$22)=TRUE,21,IF(EXACT(M228,$A$23)=TRUE,22,IF(EXACT(M228,$A$24)=TRUE,23,IF(EXACT(M228,$A$25)=TRUE,24,IF(EXACT(M228,$A$26)=TRUE,25,IF(EXACT(M228,$A$27)=TRUE,26,IF(EXACT(M228,$A$28)=TRUE,27,IF(EXACT(M228,$A$29)=TRUE,28,IF(EXACT(M228,$A$30)=TRUE,29,IF(EXACT(M228,$A$31)=TRUE,30,IF(EXACT(M228,$A$32)=TRUE,31,IF(EXACT(M228,$A$33)=TRUE,32,IF(EXACT(M228,$A$34)=TRUE,33,IF(EXACT(M228,$A$35)=TRUE,34,IF(EXACT(M228,$A$36)=TRUE,35,IF(EXACT(M228,$A$37)=TRUE,36,IF(EXACT(M228,$A$38)=TRUE,37,IF(EXACT(M228,$A$39)=TRUE,38,IF(EXACT(M228,$A$40)=TRUE,39,IF(EXACT(M228,$A$41)=TRUE,40,IF(EXACT(M228,$A$42)=TRUE,41,IF(EXACT(M228,$A$43)=TRUE,42,IF(EXACT(M228,$A$44)=TRUE,43,IF(EXACT(M228,$A$45)=TRUE,44,IF(EXACT(M228,$A$46)=TRUE,45,IF(EXACT(M228,$A$47)=TRUE,46,IF(EXACT(M228,$A$48)=TRUE,47,IF(EXACT(M228,$A$49)=TRUE,48,IF(EXACT(M228,$A$50)=TRUE,49,IF(EXACT(M228,$A$51)=TRUE,50,IF(EXACT(M228,$A$52)=TRUE,51,IF(EXACT(M228,$A$53)=TRUE,52,IF(EXACT(M228,$A$54)=TRUE,53,IF(EXACT(M228,$A$55)=TRUE,54,IF(EXACT(M228,$A$56)=TRUE,55,IF(EXACT(M228,$A$57)=TRUE,56,IF(EXACT(M228,$A$58)=TRUE,57,IF(EXACT(M228,$A$59)=TRUE,58,IF(EXACT(M228,$A$60)=TRUE,59,IF(EXACT(M228,$A$61)=TRUE,60,IF(EXACT(M228,$A$62)=TRUE,61))))))))))))))))))))))))))))))))))))))))))))))))))))))))))))))*61^$L228</f>
        <v>0</v>
      </c>
      <c r="Y228" t="str" cm="1">
        <f t="array" ref="Y228">IF($F228="砲玉",MIN(($G228-Z:Z)^2+($H228-AA:AA)^2+($I228-AB:AB)^2)*X$8+MIN((($H$2-$H228)+AC:AC)^2+(($I$2-$I228)+AD:AD)^2)*X$10+1000*X$18,"")</f>
        <v/>
      </c>
      <c r="AF228" t="str" cm="1">
        <f t="array" ref="AF228">IF($F228="薙玉",MIN(($G228-AG:AG)^2+($H228-AH:AH)^2+($I228-AI:AI)^2)*AE$8+MIN((($H$2-$H228)+AJ:AJ)^2+(($I$2-$I228)+AK:AK)^2)*AE$10+1000*AE$18,"")</f>
        <v/>
      </c>
      <c r="AM228" t="str" cm="1">
        <f t="array" ref="AM228">IF($F228="壁玉",MIN(($G228-AN:AN)^2+($H228-AO:AO)^2+($I228-AP:AP)^2)*AL$8+MIN((($H$2-$H228)+AQ:AQ)^2+(($I$2-$I228)+AR:AR)^2)*AL$10+1000*AL$18,"")</f>
        <v/>
      </c>
      <c r="AT228" t="str" cm="1">
        <f t="array" ref="AT228">IF($F228="弩玉",MIN(($G228-AU:AU)^2+($H228-AV:AV)^2+($I228-AW:AW)^2)*AS$8+MIN((($H$2-$H228)+AX:AX)^2+(($I$2-$I228)+AY:AY)^2)*AS$10+1000*AS$18,"")</f>
        <v/>
      </c>
      <c r="BA228" t="str" cm="1">
        <f t="array" ref="BA228">IF($F228="ジェット",MIN(($G228-BB:BB)^2+($H228-BC:BC)^2+($I228-BD:BD)^2)*AZ$8+MIN((($H$2-$H228)+BE:BE)^2+(($I$2-$I228)+BF:BF)^2)*AZ$10+1000*AZ$18,"")</f>
        <v/>
      </c>
      <c r="BH228" t="str" cm="1">
        <f t="array" ref="BH228">IF($F228="導玉",MIN(($G228-BI:BI)^2+($H228-BJ:BJ)^2+($I228-BK:BK)^2)*BG$8+MIN((($H$2-$H228)+BL:BL)^2+(($I$2-$I228)+BM:BM)^2)*BG$10+1000*BG$18,"")</f>
        <v/>
      </c>
      <c r="BO228" t="str" cm="1">
        <f t="array" ref="BO228">IF($F228="木壁",MIN(($G228-BP:BP)^2+($H228-BQ:BQ)^2+($I228-BR:BR)^2)*BN$8+MIN((($H$2-$H228)+BS:BS)^2+(($I$2-$I228)+BT:BT)^2)*BN$10+1000*BN$18,"")</f>
        <v/>
      </c>
      <c r="BV228" t="str" cm="1">
        <f t="array" ref="BV228">IF($F228="遠壁",MIN(($G228-BW:BW)^2+($H228-BX:BX)^2+($I228-BY:BY)^2)*BU$8+MIN((($H$2-$H228)+BZ:BZ)^2+(($I$2-$I228)+CA:CA)^2)*BU$10+1000*BU$18,"")</f>
        <v/>
      </c>
      <c r="CC228" t="str" cm="1">
        <f t="array" ref="CC228">IF($F228="魔玉",MIN(($G228-CD:CD)^2+($H228-CE:CE)^2+($I228-CF:CF)^2)*CB$8+MIN((($H$2-$H228)+CG:CG)^2+(($I$2-$I228)+CH:CH)^2)*CB$10+1000*CB$18,"")</f>
        <v/>
      </c>
      <c r="CJ228" t="str" cm="1">
        <f t="array" ref="CJ228">IF($F228="核玉",MIN(($G228-CK:CK)^2+($H228-CL:CL)^2+($I228-CM:CM)^2)*CI$8+MIN((($H$2-$H228)+CN:CN)^2+(($I$2-$I228)+CO:CO)^2)*CI$10+1000*CI$18,"")</f>
        <v/>
      </c>
      <c r="CQ228" t="str" cm="1">
        <f t="array" ref="CQ228">IF($F228="癒玉",MIN(($G228-CR:CR)^2+($H228-CS:CS)^2+($I228-CT:CT)^2)*CP$8+MIN((($H$2-$H228)+CU:CU)^2+(($I$2-$I228)+CV:CV)^2)*CP$10+1000*CP$18,"")</f>
        <v/>
      </c>
      <c r="CX228" t="str" cm="1">
        <f t="array" ref="CX228">IF($F228="盾玉",MIN(($G228-CY:CY)^2+($H228-CZ:CZ)^2+($I228-DA:DA)^2)*CW$8+MIN((($H$2-$H228)+DB:DB)^2+(($I$2-$I228)+DC:DC)^2)*CW$10+1000*CW$18,"")</f>
        <v/>
      </c>
      <c r="DE228" t="str" cm="1">
        <f t="array" ref="DE228">IF($F228="射玉",MIN(($G228-DF:DF)^2+($H228-DG:DG)^2+($I228-DH:DH)^2)*DD$8+MIN((($H$2-$H228)+DI:DI)^2+(($I$2-$I228)+DJ:DJ)^2)*DD$10+1000*DD$18,"")</f>
        <v/>
      </c>
      <c r="DL228" t="str" cm="1">
        <f t="array" ref="DL228">IF($F228="近壁",MIN(($G228-DM:DM)^2+($H228-DN:DN)^2+($I228-DO:DO)^2)*DK$8+MIN((($H$2-$H228)+DP:DP)^2+(($I$2-$I228)+DQ:DQ)^2)*DK$10+1000*DK$18,"")</f>
        <v/>
      </c>
      <c r="DS228" t="str" cm="1">
        <f t="array" ref="DS228">IF($F228="忍玉",MIN(($G228-DT:DT)^2+($H228-DU:DU)^2+($I228-DV:DV)^2)*DR$8+MIN((($H$2-$H228)+DW:DW)^2+(($I$2-$I228)+DX:DX)^2)*DR$10+1000*DR$18,"")</f>
        <v/>
      </c>
      <c r="DZ228" t="str" cm="1">
        <f t="array" ref="DZ228">IF($F228="界玉",MIN(($G228-EA:EA)^2+($H228-EB:EB)^2+($I228-EC:EC)^2)*DY$8+MIN((($H$2-$H228)+ED:ED)^2+(($I$2-$I228)+EE:EE)^2)*DY$10+1000*DY$18,"")</f>
        <v/>
      </c>
      <c r="EG228" t="str" cm="1">
        <f t="array" ref="EG228">IF($F228="戦玉",MIN(($G228-EH:EH)^2+($H228-EI:EI)^2+($I228-EJ:EJ)^2)*EF$8+MIN((($H$2-$H228)+EK:EK)^2+(($I$2-$I228)+EL:EL)^2)*EF$10+1000*EF$18,"")</f>
        <v/>
      </c>
      <c r="EN228" t="str" cm="1">
        <f t="array" ref="EN228">IF($F228="弓玉",MIN(($G228-EO:EO)^2+($H228-EP:EP)^2+($I228-EQ:EQ)^2)*EM$8+MIN((($H$2-$H228)+ER:ER)^2+(($I$2-$I228)+ES:ES)^2)*EM$10+1000*EM$18,"")</f>
        <v/>
      </c>
      <c r="EU228" t="str" cm="1">
        <f t="array" ref="EU228">IF($F228="散玉",MIN(($G228-EV:EV)^2+($H228-EW:EW)^2+($I228-EX:EX)^2)*ET$8+MIN((($H$2-$H228)+EY:EY)^2+(($I$2-$I228)+EZ:EZ)^2)*ET$10+1000*ET$18,"")</f>
        <v/>
      </c>
      <c r="FB228" t="str" cm="1">
        <f t="array" ref="FB228">IF($F228="的玉",MIN(($G228-FC:FC)^2+($H228-FD:FD)^2+($I228-FE:FE)^2)*FA$8+MIN((($H$2-$H228)+FF:FF)^2+(($I$2-$I228)+FG:FG)^2)*FA$10+1000*FA$18,"")</f>
        <v/>
      </c>
      <c r="FI228" t="str" cm="1">
        <f t="array" ref="FI228">IF($F228="撃玉",MIN(($G228-FJ:FJ)^2+($H228-FK:FK)^2+($I228-FL:FL)^2)*FH$8+MIN((($H$2-$H228)+FM:FM)^2+(($I$2-$I228)+FN:FN)^2)*FH$10+1000*FH$18,"")</f>
        <v/>
      </c>
      <c r="FP228" t="str" cm="1">
        <f t="array" ref="FP228">IF($F228="槍玉",MIN(($G228-FQ:FQ)^2+($H228-FR:FR)^2+($I228-FS:FS)^2)*FO$8+MIN((($H$2-$H228)+FT:FT)^2+(($I$2-$I228)+FU:FU)^2)*FO$10+1000*FO$18,"")</f>
        <v/>
      </c>
      <c r="FW228" t="str" cm="1">
        <f t="array" ref="FW228">IF($F228="査玉",MIN(($G228-FX:FX)^2+($H228-FY:FY)^2+($I228-FZ:FZ)^2)*FV$8+MIN((($H$2-$H228)+GA:GA)^2+(($I$2-$I228)+GB:GB)^2)*FV$10+1000*FV$18,"")</f>
        <v/>
      </c>
      <c r="GD228" t="str" cm="1">
        <f t="array" ref="GD228">IF($F228="タゲ壁",MIN(($G228-GE:GE)^2+($H228-GF:GF)^2+($I228-GG:GG)^2)*GC$8+MIN((($H$2-$H228)+GH:GH)^2+(($I$2-$I228)+GI:GI)^2)*GC$10+1000*GC$18,"")</f>
        <v/>
      </c>
      <c r="GK228" t="str" cm="1">
        <f t="array" ref="GK228">IF($F228="迎玉",MIN(($G228-GL:GL)^2+($H228-GM:GM)^2+($I228-GN:GN)^2)*GJ$8+MIN((($H$2-$H228)+GO:GO)^2+(($I$2-$I228)+GP:GP)^2)*GJ$10+1000*GJ$18,"")</f>
        <v/>
      </c>
      <c r="GR228" t="str" cm="1">
        <f t="array" ref="GR228">IF($F228="紙壁",MIN(($G228-GS:GS)^2+($H228-GT:GT)^2+($I228-GU:GU)^2)*GQ$8+MIN((($H$2-$H228)+GV:GV)^2+(($I$2-$I228)+GW:GW)^2)*GQ$10+1000*GQ$18,"")</f>
        <v/>
      </c>
      <c r="GY228" t="str" cm="1">
        <f t="array" ref="GY228">IF($F228="聖玉",MIN(($G228-GZ:GZ)^2+($H228-HA:HA)^2+($I228-HB:HB)^2)*GX$8+MIN((($H$2-$H228)+HC:HC)^2+(($I$2-$I228)+HD:HD)^2)*GX$10+1000*GX$18,"")</f>
        <v/>
      </c>
      <c r="HF228" t="str" cm="1">
        <f t="array" ref="HF228">IF($F228="ターボ",MIN(($G228-HG:HG)^2+($H228-HH:HH)^2+($I228-HI:HI)^2)*HE$8+MIN((($H$2-$H228)+HJ:HJ)^2+(($I$2-$I228)+HK:HK)^2)*HE$10+10000,"")</f>
        <v/>
      </c>
      <c r="HM228" t="str" cm="1">
        <f t="array" ref="HM228">IF($F228="采玉",MIN(($G228-HN:HN)^2+($H228-HO:HO)^2+($I228-HP:HP)^2)*HL$8+MIN((($H$2-$H228)+HQ:HQ)^2+(($I$2-$I228)+HR:HR)^2)*HL$10+1000*HL$18,"")</f>
        <v/>
      </c>
      <c r="HT228" t="str" cm="1">
        <f t="array" ref="HT228">IF($F228="繕玉",MIN(($G228-HU:HU)^2+($H228-HV:HV)^2+($I228-HW:HW)^2)*HS$8+MIN((($H$2-$H228)+HX:HX)^2+(($I$2-$I228)+HY:HY)^2)*HS$10+1000*HS$18,"")</f>
        <v/>
      </c>
      <c r="IA228" t="str" cm="1">
        <f t="array" ref="IA228">IF($F228="贄玉",MIN(($G228-IB:IB)^2+($H228-IC:IC)^2+($I228-ID:ID)^2)*HZ$8+MIN((($H$2-$H228)+IE:IE)^2+(($I$2-$I228)+IF:IF)^2)*HZ$10+1000*HZ$18,"")</f>
        <v/>
      </c>
      <c r="IH228" t="str" cm="1">
        <f t="array" ref="IH228">IF($F228="弾玉",MIN(($G228-II:II)^2+($H228-IJ:IJ)^2+($I228-IK:IK)^2)*IG$8+MIN((($H$2-$H228)+IL:IL)^2+(($I$2-$I228)+IM:IM)^2)*IG$10+1000*IG$18,"")</f>
        <v/>
      </c>
      <c r="IO228" t="str" cm="1">
        <f t="array" ref="IO228">IF($F228="石壁",MIN(($G228-IP:IP)^2+($H228-IQ:IQ)^2+($I228-IR:IR)^2)*IN$8+MIN((($H$2-$H228)+IS:IS)^2+(($I$2-$I228)+IT:IT)^2)*IN$10+1000*IN$18,"")</f>
        <v/>
      </c>
    </row>
    <row r="229" spans="6:249" x14ac:dyDescent="0.55000000000000004">
      <c r="F229" s="1" t="b" cm="1">
        <f t="array" ref="F229">INDEX(N:N,ROW()*6-11)</f>
        <v>0</v>
      </c>
      <c r="G229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29" s="1">
        <f>ROUND((RIGHT((SUM(INDEX($N:$N,ROW()*6-10):INDEX($N:$N,ROW()*6-6))-16020),6)-RIGHT((SUM(INDEX($N:$N,ROW()*6-10):INDEX($N:$N,ROW()*6-6))-16020),3))/1000,3)</f>
        <v>-16.04</v>
      </c>
      <c r="I229" s="1">
        <f>ROUND((RIGHT((SUM(INDEX($N:$N,ROW()*6-10):INDEX($N:$N,ROW()*6-6))-16020),3)),3)</f>
        <v>20</v>
      </c>
      <c r="K229">
        <v>229</v>
      </c>
      <c r="L229">
        <f t="shared" si="7"/>
        <v>5</v>
      </c>
      <c r="M229" t="str">
        <f t="shared" si="6"/>
        <v/>
      </c>
      <c r="N229" t="b">
        <f>IF(EXACT(M229,$A$1)=TRUE,"コア",IF(EXACT(M229,$A$2)=TRUE,"弓玉",IF(EXACT(M229,$A$3)=TRUE,"銃玉",IF(EXACT(M229,$A$4)=TRUE,"剣玉",IF(EXACT(M229,$A$5)=TRUE,"盾玉",IF(EXACT(M229,$A$6)=TRUE,"爆玉",IF(EXACT(M229,$A$7)=TRUE,"魔玉",IF(EXACT(M229,$A$8)=TRUE,"弩玉",IF(EXACT(M229,$A$9)=TRUE,"槍玉",IF(EXACT(M229,$A$10)=TRUE,"砲玉",IF(EXACT(M229,$A$11)=TRUE,"薙玉",IF(EXACT(M229,$A$12)=TRUE,"跳玉",IF(EXACT(M229,$A$13)=TRUE,"裂玉",IF(EXACT(M229,$A$14)=TRUE,"散玉",IF(EXACT(M229,$A$15)=TRUE,"狙玉",IF(EXACT(M229,$A$16)=TRUE,"浮玉",IF(EXACT(M229,$A$17)=TRUE,"導玉",IF(EXACT(M229,$A$18)=TRUE,"繕玉",IF(EXACT(M229,$A$19)=TRUE,"癒玉",IF(EXACT(M229,$A$20)=TRUE,"壁玉",IF(EXACT(M229,$A$21)=TRUE,"飛玉",IF(EXACT(M229,$A$22)=TRUE,"戦玉",IF(EXACT(M229,$A$23)=TRUE,"機玉",IF(EXACT(M229,$A$24)=TRUE,"変玉",IF(EXACT(M229,$A$25)=TRUE,"界玉",IF(EXACT(M229,$A$26)=TRUE,"木壁",IF(EXACT(M229,$A$27)=TRUE,"石壁",IF(EXACT(M229,$A$28)=TRUE,"紙壁",IF(EXACT(M229,$A$29)=TRUE,"鉄壁",IF(EXACT(M229,$A$30)=TRUE,"ジェット",IF(EXACT(M229,$A$31)=TRUE,"ターボ",IF(EXACT(M229,$A$32)=TRUE,"骨玉",IF(EXACT(M229,$A$33)=TRUE,"撃玉",IF(EXACT(M229,$A$34)=TRUE,"弾玉",IF(EXACT(M229,$A$35)=TRUE,"聖玉",IF(EXACT(M229,$A$36)=TRUE,"忍玉",IF(EXACT(M229,$A$37)=TRUE,"障玉",IF(EXACT(M229,$A$38)=TRUE,"花玉",IF(EXACT(M229,$A$39)=TRUE,"反玉",IF(EXACT(M229,$A$40)=TRUE,"押玉",IF(EXACT(M229,$A$41)=TRUE,"迎玉",IF(EXACT(M229,$A$42)=TRUE,"贄玉",IF(EXACT(M229,$A$43)=TRUE,"的玉",IF(EXACT(M229,$A$44)=TRUE,"墜玉",IF(EXACT(M229,$A$45)=TRUE,"箱玉",IF(EXACT(M229,$A$46)=TRUE,"闇玉",IF(EXACT(M229,$A$47)=TRUE,"旋玉",IF(EXACT(M229,$A$48)=TRUE,"采玉",IF(EXACT(M229,$A$49)=TRUE,"騎玉",IF(EXACT(M229,$A$50)=TRUE,"核玉",IF(EXACT(M229,$A$51)=TRUE,"射玉",IF(EXACT(M229,$A$52)=TRUE,"星玉",IF(EXACT(M229,$A$53)=TRUE,"梱玉",IF(EXACT(M229,$A$54)=TRUE,"貫玉",IF(EXACT(M229,$A$55)=TRUE,"査玉",IF(EXACT(M229,$A$56)=TRUE,"近壁",IF(EXACT(M229,$A$57)=TRUE,"遠壁",IF(EXACT(M229,$A$58)=TRUE,"広壁",IF(EXACT(M229,$A$59)=TRUE,"狭壁",IF(EXACT(M229,$A$60)=TRUE,"タゲ壁",IF(EXACT(M229,$A$61)=TRUE,"エレ壁")))))))))))))))))))))))))))))))))))))))))))))))))))))))))))))</f>
        <v>0</v>
      </c>
      <c r="Y229" t="str" cm="1">
        <f t="array" ref="Y229">IF($F229="砲玉",MIN(($G229-Z:Z)^2+($H229-AA:AA)^2+($I229-AB:AB)^2)*X$8+MIN((($H$2-$H229)+AC:AC)^2+(($I$2-$I229)+AD:AD)^2)*X$10+1000*X$18,"")</f>
        <v/>
      </c>
      <c r="AF229" t="str" cm="1">
        <f t="array" ref="AF229">IF($F229="薙玉",MIN(($G229-AG:AG)^2+($H229-AH:AH)^2+($I229-AI:AI)^2)*AE$8+MIN((($H$2-$H229)+AJ:AJ)^2+(($I$2-$I229)+AK:AK)^2)*AE$10+1000*AE$18,"")</f>
        <v/>
      </c>
      <c r="AM229" t="str" cm="1">
        <f t="array" ref="AM229">IF($F229="壁玉",MIN(($G229-AN:AN)^2+($H229-AO:AO)^2+($I229-AP:AP)^2)*AL$8+MIN((($H$2-$H229)+AQ:AQ)^2+(($I$2-$I229)+AR:AR)^2)*AL$10+1000*AL$18,"")</f>
        <v/>
      </c>
      <c r="AT229" t="str" cm="1">
        <f t="array" ref="AT229">IF($F229="弩玉",MIN(($G229-AU:AU)^2+($H229-AV:AV)^2+($I229-AW:AW)^2)*AS$8+MIN((($H$2-$H229)+AX:AX)^2+(($I$2-$I229)+AY:AY)^2)*AS$10+1000*AS$18,"")</f>
        <v/>
      </c>
      <c r="BA229" t="str" cm="1">
        <f t="array" ref="BA229">IF($F229="ジェット",MIN(($G229-BB:BB)^2+($H229-BC:BC)^2+($I229-BD:BD)^2)*AZ$8+MIN((($H$2-$H229)+BE:BE)^2+(($I$2-$I229)+BF:BF)^2)*AZ$10+1000*AZ$18,"")</f>
        <v/>
      </c>
      <c r="BH229" t="str" cm="1">
        <f t="array" ref="BH229">IF($F229="導玉",MIN(($G229-BI:BI)^2+($H229-BJ:BJ)^2+($I229-BK:BK)^2)*BG$8+MIN((($H$2-$H229)+BL:BL)^2+(($I$2-$I229)+BM:BM)^2)*BG$10+1000*BG$18,"")</f>
        <v/>
      </c>
      <c r="BO229" t="str" cm="1">
        <f t="array" ref="BO229">IF($F229="木壁",MIN(($G229-BP:BP)^2+($H229-BQ:BQ)^2+($I229-BR:BR)^2)*BN$8+MIN((($H$2-$H229)+BS:BS)^2+(($I$2-$I229)+BT:BT)^2)*BN$10+1000*BN$18,"")</f>
        <v/>
      </c>
      <c r="BV229" t="str" cm="1">
        <f t="array" ref="BV229">IF($F229="遠壁",MIN(($G229-BW:BW)^2+($H229-BX:BX)^2+($I229-BY:BY)^2)*BU$8+MIN((($H$2-$H229)+BZ:BZ)^2+(($I$2-$I229)+CA:CA)^2)*BU$10+1000*BU$18,"")</f>
        <v/>
      </c>
      <c r="CC229" t="str" cm="1">
        <f t="array" ref="CC229">IF($F229="魔玉",MIN(($G229-CD:CD)^2+($H229-CE:CE)^2+($I229-CF:CF)^2)*CB$8+MIN((($H$2-$H229)+CG:CG)^2+(($I$2-$I229)+CH:CH)^2)*CB$10+1000*CB$18,"")</f>
        <v/>
      </c>
      <c r="CJ229" t="str" cm="1">
        <f t="array" ref="CJ229">IF($F229="核玉",MIN(($G229-CK:CK)^2+($H229-CL:CL)^2+($I229-CM:CM)^2)*CI$8+MIN((($H$2-$H229)+CN:CN)^2+(($I$2-$I229)+CO:CO)^2)*CI$10+1000*CI$18,"")</f>
        <v/>
      </c>
      <c r="CQ229" t="str" cm="1">
        <f t="array" ref="CQ229">IF($F229="癒玉",MIN(($G229-CR:CR)^2+($H229-CS:CS)^2+($I229-CT:CT)^2)*CP$8+MIN((($H$2-$H229)+CU:CU)^2+(($I$2-$I229)+CV:CV)^2)*CP$10+1000*CP$18,"")</f>
        <v/>
      </c>
      <c r="CX229" t="str" cm="1">
        <f t="array" ref="CX229">IF($F229="盾玉",MIN(($G229-CY:CY)^2+($H229-CZ:CZ)^2+($I229-DA:DA)^2)*CW$8+MIN((($H$2-$H229)+DB:DB)^2+(($I$2-$I229)+DC:DC)^2)*CW$10+1000*CW$18,"")</f>
        <v/>
      </c>
      <c r="DE229" t="str" cm="1">
        <f t="array" ref="DE229">IF($F229="射玉",MIN(($G229-DF:DF)^2+($H229-DG:DG)^2+($I229-DH:DH)^2)*DD$8+MIN((($H$2-$H229)+DI:DI)^2+(($I$2-$I229)+DJ:DJ)^2)*DD$10+1000*DD$18,"")</f>
        <v/>
      </c>
      <c r="DL229" t="str" cm="1">
        <f t="array" ref="DL229">IF($F229="近壁",MIN(($G229-DM:DM)^2+($H229-DN:DN)^2+($I229-DO:DO)^2)*DK$8+MIN((($H$2-$H229)+DP:DP)^2+(($I$2-$I229)+DQ:DQ)^2)*DK$10+1000*DK$18,"")</f>
        <v/>
      </c>
      <c r="DS229" t="str" cm="1">
        <f t="array" ref="DS229">IF($F229="忍玉",MIN(($G229-DT:DT)^2+($H229-DU:DU)^2+($I229-DV:DV)^2)*DR$8+MIN((($H$2-$H229)+DW:DW)^2+(($I$2-$I229)+DX:DX)^2)*DR$10+1000*DR$18,"")</f>
        <v/>
      </c>
      <c r="DZ229" t="str" cm="1">
        <f t="array" ref="DZ229">IF($F229="界玉",MIN(($G229-EA:EA)^2+($H229-EB:EB)^2+($I229-EC:EC)^2)*DY$8+MIN((($H$2-$H229)+ED:ED)^2+(($I$2-$I229)+EE:EE)^2)*DY$10+1000*DY$18,"")</f>
        <v/>
      </c>
      <c r="EG229" t="str" cm="1">
        <f t="array" ref="EG229">IF($F229="戦玉",MIN(($G229-EH:EH)^2+($H229-EI:EI)^2+($I229-EJ:EJ)^2)*EF$8+MIN((($H$2-$H229)+EK:EK)^2+(($I$2-$I229)+EL:EL)^2)*EF$10+1000*EF$18,"")</f>
        <v/>
      </c>
      <c r="EN229" t="str" cm="1">
        <f t="array" ref="EN229">IF($F229="弓玉",MIN(($G229-EO:EO)^2+($H229-EP:EP)^2+($I229-EQ:EQ)^2)*EM$8+MIN((($H$2-$H229)+ER:ER)^2+(($I$2-$I229)+ES:ES)^2)*EM$10+1000*EM$18,"")</f>
        <v/>
      </c>
      <c r="EU229" t="str" cm="1">
        <f t="array" ref="EU229">IF($F229="散玉",MIN(($G229-EV:EV)^2+($H229-EW:EW)^2+($I229-EX:EX)^2)*ET$8+MIN((($H$2-$H229)+EY:EY)^2+(($I$2-$I229)+EZ:EZ)^2)*ET$10+1000*ET$18,"")</f>
        <v/>
      </c>
      <c r="FB229" t="str" cm="1">
        <f t="array" ref="FB229">IF($F229="的玉",MIN(($G229-FC:FC)^2+($H229-FD:FD)^2+($I229-FE:FE)^2)*FA$8+MIN((($H$2-$H229)+FF:FF)^2+(($I$2-$I229)+FG:FG)^2)*FA$10+1000*FA$18,"")</f>
        <v/>
      </c>
      <c r="FI229" t="str" cm="1">
        <f t="array" ref="FI229">IF($F229="撃玉",MIN(($G229-FJ:FJ)^2+($H229-FK:FK)^2+($I229-FL:FL)^2)*FH$8+MIN((($H$2-$H229)+FM:FM)^2+(($I$2-$I229)+FN:FN)^2)*FH$10+1000*FH$18,"")</f>
        <v/>
      </c>
      <c r="FP229" t="str" cm="1">
        <f t="array" ref="FP229">IF($F229="槍玉",MIN(($G229-FQ:FQ)^2+($H229-FR:FR)^2+($I229-FS:FS)^2)*FO$8+MIN((($H$2-$H229)+FT:FT)^2+(($I$2-$I229)+FU:FU)^2)*FO$10+1000*FO$18,"")</f>
        <v/>
      </c>
      <c r="FW229" t="str" cm="1">
        <f t="array" ref="FW229">IF($F229="査玉",MIN(($G229-FX:FX)^2+($H229-FY:FY)^2+($I229-FZ:FZ)^2)*FV$8+MIN((($H$2-$H229)+GA:GA)^2+(($I$2-$I229)+GB:GB)^2)*FV$10+1000*FV$18,"")</f>
        <v/>
      </c>
      <c r="GD229" t="str" cm="1">
        <f t="array" ref="GD229">IF($F229="タゲ壁",MIN(($G229-GE:GE)^2+($H229-GF:GF)^2+($I229-GG:GG)^2)*GC$8+MIN((($H$2-$H229)+GH:GH)^2+(($I$2-$I229)+GI:GI)^2)*GC$10+1000*GC$18,"")</f>
        <v/>
      </c>
      <c r="GK229" t="str" cm="1">
        <f t="array" ref="GK229">IF($F229="迎玉",MIN(($G229-GL:GL)^2+($H229-GM:GM)^2+($I229-GN:GN)^2)*GJ$8+MIN((($H$2-$H229)+GO:GO)^2+(($I$2-$I229)+GP:GP)^2)*GJ$10+1000*GJ$18,"")</f>
        <v/>
      </c>
      <c r="GR229" t="str" cm="1">
        <f t="array" ref="GR229">IF($F229="紙壁",MIN(($G229-GS:GS)^2+($H229-GT:GT)^2+($I229-GU:GU)^2)*GQ$8+MIN((($H$2-$H229)+GV:GV)^2+(($I$2-$I229)+GW:GW)^2)*GQ$10+1000*GQ$18,"")</f>
        <v/>
      </c>
      <c r="GY229" t="str" cm="1">
        <f t="array" ref="GY229">IF($F229="聖玉",MIN(($G229-GZ:GZ)^2+($H229-HA:HA)^2+($I229-HB:HB)^2)*GX$8+MIN((($H$2-$H229)+HC:HC)^2+(($I$2-$I229)+HD:HD)^2)*GX$10+1000*GX$18,"")</f>
        <v/>
      </c>
      <c r="HF229" t="str" cm="1">
        <f t="array" ref="HF229">IF($F229="ターボ",MIN(($G229-HG:HG)^2+($H229-HH:HH)^2+($I229-HI:HI)^2)*HE$8+MIN((($H$2-$H229)+HJ:HJ)^2+(($I$2-$I229)+HK:HK)^2)*HE$10+10000,"")</f>
        <v/>
      </c>
      <c r="HM229" t="str" cm="1">
        <f t="array" ref="HM229">IF($F229="采玉",MIN(($G229-HN:HN)^2+($H229-HO:HO)^2+($I229-HP:HP)^2)*HL$8+MIN((($H$2-$H229)+HQ:HQ)^2+(($I$2-$I229)+HR:HR)^2)*HL$10+1000*HL$18,"")</f>
        <v/>
      </c>
      <c r="HT229" t="str" cm="1">
        <f t="array" ref="HT229">IF($F229="繕玉",MIN(($G229-HU:HU)^2+($H229-HV:HV)^2+($I229-HW:HW)^2)*HS$8+MIN((($H$2-$H229)+HX:HX)^2+(($I$2-$I229)+HY:HY)^2)*HS$10+1000*HS$18,"")</f>
        <v/>
      </c>
      <c r="IA229" t="str" cm="1">
        <f t="array" ref="IA229">IF($F229="贄玉",MIN(($G229-IB:IB)^2+($H229-IC:IC)^2+($I229-ID:ID)^2)*HZ$8+MIN((($H$2-$H229)+IE:IE)^2+(($I$2-$I229)+IF:IF)^2)*HZ$10+1000*HZ$18,"")</f>
        <v/>
      </c>
      <c r="IH229" t="str" cm="1">
        <f t="array" ref="IH229">IF($F229="弾玉",MIN(($G229-II:II)^2+($H229-IJ:IJ)^2+($I229-IK:IK)^2)*IG$8+MIN((($H$2-$H229)+IL:IL)^2+(($I$2-$I229)+IM:IM)^2)*IG$10+1000*IG$18,"")</f>
        <v/>
      </c>
      <c r="IO229" t="str" cm="1">
        <f t="array" ref="IO229">IF($F229="石壁",MIN(($G229-IP:IP)^2+($H229-IQ:IQ)^2+($I229-IR:IR)^2)*IN$8+MIN((($H$2-$H229)+IS:IS)^2+(($I$2-$I229)+IT:IT)^2)*IN$10+1000*IN$18,"")</f>
        <v/>
      </c>
    </row>
    <row r="230" spans="6:249" x14ac:dyDescent="0.55000000000000004">
      <c r="F230" s="1" t="b" cm="1">
        <f t="array" ref="F230">INDEX(N:N,ROW()*6-11)</f>
        <v>0</v>
      </c>
      <c r="G230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30" s="1">
        <f>ROUND((RIGHT((SUM(INDEX($N:$N,ROW()*6-10):INDEX($N:$N,ROW()*6-6))-16020),6)-RIGHT((SUM(INDEX($N:$N,ROW()*6-10):INDEX($N:$N,ROW()*6-6))-16020),3))/1000,3)</f>
        <v>-16.04</v>
      </c>
      <c r="I230" s="1">
        <f>ROUND((RIGHT((SUM(INDEX($N:$N,ROW()*6-10):INDEX($N:$N,ROW()*6-6))-16020),3)),3)</f>
        <v>20</v>
      </c>
      <c r="K230">
        <v>230</v>
      </c>
      <c r="L230">
        <f t="shared" si="7"/>
        <v>4</v>
      </c>
      <c r="M230" t="str">
        <f t="shared" si="6"/>
        <v/>
      </c>
      <c r="N230">
        <f>IF(EXACT(M230,$A$1)=TRUE,0,IF(EXACT(M230,$A$2)=TRUE,1,IF(EXACT(M230,$A$3)=TRUE,2,IF(EXACT(M230,$A$4)=TRUE,3,IF(EXACT(M230,$A$5)=TRUE,4,IF(EXACT(M230,$A$6)=TRUE,5,IF(EXACT(M230,$A$7)=TRUE,6,IF(EXACT(M230,$A$8)=TRUE,7,IF(EXACT(M230,$A$9)=TRUE,8,IF(EXACT(M230,$A$10)=TRUE,9,IF(EXACT(M230,$A$11)=TRUE,10,IF(EXACT(M230,$A$12)=TRUE,11,IF(EXACT(M230,$A$13)=TRUE,12,IF(EXACT(M230,$A$14)=TRUE,13,IF(EXACT(M230,$A$15)=TRUE,14,IF(EXACT(M230,$A$16)=TRUE,15,IF(EXACT(M230,$A$17)=TRUE,16,IF(EXACT(M230,$A$18)=TRUE,17,IF(EXACT(M230,$A$19)=TRUE,18,IF(EXACT(M230,$A$20)=TRUE,19,IF(EXACT(M230,$A$21)=TRUE,20,IF(EXACT(M230,$A$22)=TRUE,21,IF(EXACT(M230,$A$23)=TRUE,22,IF(EXACT(M230,$A$24)=TRUE,23,IF(EXACT(M230,$A$25)=TRUE,24,IF(EXACT(M230,$A$26)=TRUE,25,IF(EXACT(M230,$A$27)=TRUE,26,IF(EXACT(M230,$A$28)=TRUE,27,IF(EXACT(M230,$A$29)=TRUE,28,IF(EXACT(M230,$A$30)=TRUE,29,IF(EXACT(M230,$A$31)=TRUE,30,IF(EXACT(M230,$A$32)=TRUE,31,IF(EXACT(M230,$A$33)=TRUE,32,IF(EXACT(M230,$A$34)=TRUE,33,IF(EXACT(M230,$A$35)=TRUE,34,IF(EXACT(M230,$A$36)=TRUE,35,IF(EXACT(M230,$A$37)=TRUE,36,IF(EXACT(M230,$A$38)=TRUE,37,IF(EXACT(M230,$A$39)=TRUE,38,IF(EXACT(M230,$A$40)=TRUE,39,IF(EXACT(M230,$A$41)=TRUE,40,IF(EXACT(M230,$A$42)=TRUE,41,IF(EXACT(M230,$A$43)=TRUE,42,IF(EXACT(M230,$A$44)=TRUE,43,IF(EXACT(M230,$A$45)=TRUE,44,IF(EXACT(M230,$A$46)=TRUE,45,IF(EXACT(M230,$A$47)=TRUE,46,IF(EXACT(M230,$A$48)=TRUE,47,IF(EXACT(M230,$A$49)=TRUE,48,IF(EXACT(M230,$A$50)=TRUE,49,IF(EXACT(M230,$A$51)=TRUE,50,IF(EXACT(M230,$A$52)=TRUE,51,IF(EXACT(M230,$A$53)=TRUE,52,IF(EXACT(M230,$A$54)=TRUE,53,IF(EXACT(M230,$A$55)=TRUE,54,IF(EXACT(M230,$A$56)=TRUE,55,IF(EXACT(M230,$A$57)=TRUE,56,IF(EXACT(M230,$A$58)=TRUE,57,IF(EXACT(M230,$A$59)=TRUE,58,IF(EXACT(M230,$A$60)=TRUE,59,IF(EXACT(M230,$A$61)=TRUE,60,IF(EXACT(M230,$A$62)=TRUE,61))))))))))))))))))))))))))))))))))))))))))))))))))))))))))))))*61^$L230</f>
        <v>0</v>
      </c>
      <c r="Y230" t="str" cm="1">
        <f t="array" ref="Y230">IF($F230="砲玉",MIN(($G230-Z:Z)^2+($H230-AA:AA)^2+($I230-AB:AB)^2)*X$8+MIN((($H$2-$H230)+AC:AC)^2+(($I$2-$I230)+AD:AD)^2)*X$10+1000*X$18,"")</f>
        <v/>
      </c>
      <c r="AF230" t="str" cm="1">
        <f t="array" ref="AF230">IF($F230="薙玉",MIN(($G230-AG:AG)^2+($H230-AH:AH)^2+($I230-AI:AI)^2)*AE$8+MIN((($H$2-$H230)+AJ:AJ)^2+(($I$2-$I230)+AK:AK)^2)*AE$10+1000*AE$18,"")</f>
        <v/>
      </c>
      <c r="AM230" t="str" cm="1">
        <f t="array" ref="AM230">IF($F230="壁玉",MIN(($G230-AN:AN)^2+($H230-AO:AO)^2+($I230-AP:AP)^2)*AL$8+MIN((($H$2-$H230)+AQ:AQ)^2+(($I$2-$I230)+AR:AR)^2)*AL$10+1000*AL$18,"")</f>
        <v/>
      </c>
      <c r="AT230" t="str" cm="1">
        <f t="array" ref="AT230">IF($F230="弩玉",MIN(($G230-AU:AU)^2+($H230-AV:AV)^2+($I230-AW:AW)^2)*AS$8+MIN((($H$2-$H230)+AX:AX)^2+(($I$2-$I230)+AY:AY)^2)*AS$10+1000*AS$18,"")</f>
        <v/>
      </c>
      <c r="BA230" t="str" cm="1">
        <f t="array" ref="BA230">IF($F230="ジェット",MIN(($G230-BB:BB)^2+($H230-BC:BC)^2+($I230-BD:BD)^2)*AZ$8+MIN((($H$2-$H230)+BE:BE)^2+(($I$2-$I230)+BF:BF)^2)*AZ$10+1000*AZ$18,"")</f>
        <v/>
      </c>
      <c r="BH230" t="str" cm="1">
        <f t="array" ref="BH230">IF($F230="導玉",MIN(($G230-BI:BI)^2+($H230-BJ:BJ)^2+($I230-BK:BK)^2)*BG$8+MIN((($H$2-$H230)+BL:BL)^2+(($I$2-$I230)+BM:BM)^2)*BG$10+1000*BG$18,"")</f>
        <v/>
      </c>
      <c r="BO230" t="str" cm="1">
        <f t="array" ref="BO230">IF($F230="木壁",MIN(($G230-BP:BP)^2+($H230-BQ:BQ)^2+($I230-BR:BR)^2)*BN$8+MIN((($H$2-$H230)+BS:BS)^2+(($I$2-$I230)+BT:BT)^2)*BN$10+1000*BN$18,"")</f>
        <v/>
      </c>
      <c r="BV230" t="str" cm="1">
        <f t="array" ref="BV230">IF($F230="遠壁",MIN(($G230-BW:BW)^2+($H230-BX:BX)^2+($I230-BY:BY)^2)*BU$8+MIN((($H$2-$H230)+BZ:BZ)^2+(($I$2-$I230)+CA:CA)^2)*BU$10+1000*BU$18,"")</f>
        <v/>
      </c>
      <c r="CC230" t="str" cm="1">
        <f t="array" ref="CC230">IF($F230="魔玉",MIN(($G230-CD:CD)^2+($H230-CE:CE)^2+($I230-CF:CF)^2)*CB$8+MIN((($H$2-$H230)+CG:CG)^2+(($I$2-$I230)+CH:CH)^2)*CB$10+1000*CB$18,"")</f>
        <v/>
      </c>
      <c r="CJ230" t="str" cm="1">
        <f t="array" ref="CJ230">IF($F230="核玉",MIN(($G230-CK:CK)^2+($H230-CL:CL)^2+($I230-CM:CM)^2)*CI$8+MIN((($H$2-$H230)+CN:CN)^2+(($I$2-$I230)+CO:CO)^2)*CI$10+1000*CI$18,"")</f>
        <v/>
      </c>
      <c r="CQ230" t="str" cm="1">
        <f t="array" ref="CQ230">IF($F230="癒玉",MIN(($G230-CR:CR)^2+($H230-CS:CS)^2+($I230-CT:CT)^2)*CP$8+MIN((($H$2-$H230)+CU:CU)^2+(($I$2-$I230)+CV:CV)^2)*CP$10+1000*CP$18,"")</f>
        <v/>
      </c>
      <c r="CX230" t="str" cm="1">
        <f t="array" ref="CX230">IF($F230="盾玉",MIN(($G230-CY:CY)^2+($H230-CZ:CZ)^2+($I230-DA:DA)^2)*CW$8+MIN((($H$2-$H230)+DB:DB)^2+(($I$2-$I230)+DC:DC)^2)*CW$10+1000*CW$18,"")</f>
        <v/>
      </c>
      <c r="DE230" t="str" cm="1">
        <f t="array" ref="DE230">IF($F230="射玉",MIN(($G230-DF:DF)^2+($H230-DG:DG)^2+($I230-DH:DH)^2)*DD$8+MIN((($H$2-$H230)+DI:DI)^2+(($I$2-$I230)+DJ:DJ)^2)*DD$10+1000*DD$18,"")</f>
        <v/>
      </c>
      <c r="DL230" t="str" cm="1">
        <f t="array" ref="DL230">IF($F230="近壁",MIN(($G230-DM:DM)^2+($H230-DN:DN)^2+($I230-DO:DO)^2)*DK$8+MIN((($H$2-$H230)+DP:DP)^2+(($I$2-$I230)+DQ:DQ)^2)*DK$10+1000*DK$18,"")</f>
        <v/>
      </c>
      <c r="DS230" t="str" cm="1">
        <f t="array" ref="DS230">IF($F230="忍玉",MIN(($G230-DT:DT)^2+($H230-DU:DU)^2+($I230-DV:DV)^2)*DR$8+MIN((($H$2-$H230)+DW:DW)^2+(($I$2-$I230)+DX:DX)^2)*DR$10+1000*DR$18,"")</f>
        <v/>
      </c>
      <c r="DZ230" t="str" cm="1">
        <f t="array" ref="DZ230">IF($F230="界玉",MIN(($G230-EA:EA)^2+($H230-EB:EB)^2+($I230-EC:EC)^2)*DY$8+MIN((($H$2-$H230)+ED:ED)^2+(($I$2-$I230)+EE:EE)^2)*DY$10+1000*DY$18,"")</f>
        <v/>
      </c>
      <c r="EG230" t="str" cm="1">
        <f t="array" ref="EG230">IF($F230="戦玉",MIN(($G230-EH:EH)^2+($H230-EI:EI)^2+($I230-EJ:EJ)^2)*EF$8+MIN((($H$2-$H230)+EK:EK)^2+(($I$2-$I230)+EL:EL)^2)*EF$10+1000*EF$18,"")</f>
        <v/>
      </c>
      <c r="EN230" t="str" cm="1">
        <f t="array" ref="EN230">IF($F230="弓玉",MIN(($G230-EO:EO)^2+($H230-EP:EP)^2+($I230-EQ:EQ)^2)*EM$8+MIN((($H$2-$H230)+ER:ER)^2+(($I$2-$I230)+ES:ES)^2)*EM$10+1000*EM$18,"")</f>
        <v/>
      </c>
      <c r="EU230" t="str" cm="1">
        <f t="array" ref="EU230">IF($F230="散玉",MIN(($G230-EV:EV)^2+($H230-EW:EW)^2+($I230-EX:EX)^2)*ET$8+MIN((($H$2-$H230)+EY:EY)^2+(($I$2-$I230)+EZ:EZ)^2)*ET$10+1000*ET$18,"")</f>
        <v/>
      </c>
      <c r="FB230" t="str" cm="1">
        <f t="array" ref="FB230">IF($F230="的玉",MIN(($G230-FC:FC)^2+($H230-FD:FD)^2+($I230-FE:FE)^2)*FA$8+MIN((($H$2-$H230)+FF:FF)^2+(($I$2-$I230)+FG:FG)^2)*FA$10+1000*FA$18,"")</f>
        <v/>
      </c>
      <c r="FI230" t="str" cm="1">
        <f t="array" ref="FI230">IF($F230="撃玉",MIN(($G230-FJ:FJ)^2+($H230-FK:FK)^2+($I230-FL:FL)^2)*FH$8+MIN((($H$2-$H230)+FM:FM)^2+(($I$2-$I230)+FN:FN)^2)*FH$10+1000*FH$18,"")</f>
        <v/>
      </c>
      <c r="FP230" t="str" cm="1">
        <f t="array" ref="FP230">IF($F230="槍玉",MIN(($G230-FQ:FQ)^2+($H230-FR:FR)^2+($I230-FS:FS)^2)*FO$8+MIN((($H$2-$H230)+FT:FT)^2+(($I$2-$I230)+FU:FU)^2)*FO$10+1000*FO$18,"")</f>
        <v/>
      </c>
      <c r="FW230" t="str" cm="1">
        <f t="array" ref="FW230">IF($F230="査玉",MIN(($G230-FX:FX)^2+($H230-FY:FY)^2+($I230-FZ:FZ)^2)*FV$8+MIN((($H$2-$H230)+GA:GA)^2+(($I$2-$I230)+GB:GB)^2)*FV$10+1000*FV$18,"")</f>
        <v/>
      </c>
      <c r="GD230" t="str" cm="1">
        <f t="array" ref="GD230">IF($F230="タゲ壁",MIN(($G230-GE:GE)^2+($H230-GF:GF)^2+($I230-GG:GG)^2)*GC$8+MIN((($H$2-$H230)+GH:GH)^2+(($I$2-$I230)+GI:GI)^2)*GC$10+1000*GC$18,"")</f>
        <v/>
      </c>
      <c r="GK230" t="str" cm="1">
        <f t="array" ref="GK230">IF($F230="迎玉",MIN(($G230-GL:GL)^2+($H230-GM:GM)^2+($I230-GN:GN)^2)*GJ$8+MIN((($H$2-$H230)+GO:GO)^2+(($I$2-$I230)+GP:GP)^2)*GJ$10+1000*GJ$18,"")</f>
        <v/>
      </c>
      <c r="GR230" t="str" cm="1">
        <f t="array" ref="GR230">IF($F230="紙壁",MIN(($G230-GS:GS)^2+($H230-GT:GT)^2+($I230-GU:GU)^2)*GQ$8+MIN((($H$2-$H230)+GV:GV)^2+(($I$2-$I230)+GW:GW)^2)*GQ$10+1000*GQ$18,"")</f>
        <v/>
      </c>
      <c r="GY230" t="str" cm="1">
        <f t="array" ref="GY230">IF($F230="聖玉",MIN(($G230-GZ:GZ)^2+($H230-HA:HA)^2+($I230-HB:HB)^2)*GX$8+MIN((($H$2-$H230)+HC:HC)^2+(($I$2-$I230)+HD:HD)^2)*GX$10+1000*GX$18,"")</f>
        <v/>
      </c>
      <c r="HF230" t="str" cm="1">
        <f t="array" ref="HF230">IF($F230="ターボ",MIN(($G230-HG:HG)^2+($H230-HH:HH)^2+($I230-HI:HI)^2)*HE$8+MIN((($H$2-$H230)+HJ:HJ)^2+(($I$2-$I230)+HK:HK)^2)*HE$10+10000,"")</f>
        <v/>
      </c>
      <c r="HM230" t="str" cm="1">
        <f t="array" ref="HM230">IF($F230="采玉",MIN(($G230-HN:HN)^2+($H230-HO:HO)^2+($I230-HP:HP)^2)*HL$8+MIN((($H$2-$H230)+HQ:HQ)^2+(($I$2-$I230)+HR:HR)^2)*HL$10+1000*HL$18,"")</f>
        <v/>
      </c>
      <c r="HT230" t="str" cm="1">
        <f t="array" ref="HT230">IF($F230="繕玉",MIN(($G230-HU:HU)^2+($H230-HV:HV)^2+($I230-HW:HW)^2)*HS$8+MIN((($H$2-$H230)+HX:HX)^2+(($I$2-$I230)+HY:HY)^2)*HS$10+1000*HS$18,"")</f>
        <v/>
      </c>
      <c r="IA230" t="str" cm="1">
        <f t="array" ref="IA230">IF($F230="贄玉",MIN(($G230-IB:IB)^2+($H230-IC:IC)^2+($I230-ID:ID)^2)*HZ$8+MIN((($H$2-$H230)+IE:IE)^2+(($I$2-$I230)+IF:IF)^2)*HZ$10+1000*HZ$18,"")</f>
        <v/>
      </c>
      <c r="IH230" t="str" cm="1">
        <f t="array" ref="IH230">IF($F230="弾玉",MIN(($G230-II:II)^2+($H230-IJ:IJ)^2+($I230-IK:IK)^2)*IG$8+MIN((($H$2-$H230)+IL:IL)^2+(($I$2-$I230)+IM:IM)^2)*IG$10+1000*IG$18,"")</f>
        <v/>
      </c>
      <c r="IO230" t="str" cm="1">
        <f t="array" ref="IO230">IF($F230="石壁",MIN(($G230-IP:IP)^2+($H230-IQ:IQ)^2+($I230-IR:IR)^2)*IN$8+MIN((($H$2-$H230)+IS:IS)^2+(($I$2-$I230)+IT:IT)^2)*IN$10+1000*IN$18,"")</f>
        <v/>
      </c>
    </row>
    <row r="231" spans="6:249" x14ac:dyDescent="0.55000000000000004">
      <c r="F231" s="1" t="b" cm="1">
        <f t="array" ref="F231">INDEX(N:N,ROW()*6-11)</f>
        <v>0</v>
      </c>
      <c r="G231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31" s="1">
        <f>ROUND((RIGHT((SUM(INDEX($N:$N,ROW()*6-10):INDEX($N:$N,ROW()*6-6))-16020),6)-RIGHT((SUM(INDEX($N:$N,ROW()*6-10):INDEX($N:$N,ROW()*6-6))-16020),3))/1000,3)</f>
        <v>-16.04</v>
      </c>
      <c r="I231" s="1">
        <f>ROUND((RIGHT((SUM(INDEX($N:$N,ROW()*6-10):INDEX($N:$N,ROW()*6-6))-16020),3)),3)</f>
        <v>20</v>
      </c>
      <c r="K231">
        <v>231</v>
      </c>
      <c r="L231">
        <f t="shared" si="7"/>
        <v>3</v>
      </c>
      <c r="M231" t="str">
        <f t="shared" si="6"/>
        <v/>
      </c>
      <c r="N231">
        <f>IF(EXACT(M231,$A$1)=TRUE,0,IF(EXACT(M231,$A$2)=TRUE,1,IF(EXACT(M231,$A$3)=TRUE,2,IF(EXACT(M231,$A$4)=TRUE,3,IF(EXACT(M231,$A$5)=TRUE,4,IF(EXACT(M231,$A$6)=TRUE,5,IF(EXACT(M231,$A$7)=TRUE,6,IF(EXACT(M231,$A$8)=TRUE,7,IF(EXACT(M231,$A$9)=TRUE,8,IF(EXACT(M231,$A$10)=TRUE,9,IF(EXACT(M231,$A$11)=TRUE,10,IF(EXACT(M231,$A$12)=TRUE,11,IF(EXACT(M231,$A$13)=TRUE,12,IF(EXACT(M231,$A$14)=TRUE,13,IF(EXACT(M231,$A$15)=TRUE,14,IF(EXACT(M231,$A$16)=TRUE,15,IF(EXACT(M231,$A$17)=TRUE,16,IF(EXACT(M231,$A$18)=TRUE,17,IF(EXACT(M231,$A$19)=TRUE,18,IF(EXACT(M231,$A$20)=TRUE,19,IF(EXACT(M231,$A$21)=TRUE,20,IF(EXACT(M231,$A$22)=TRUE,21,IF(EXACT(M231,$A$23)=TRUE,22,IF(EXACT(M231,$A$24)=TRUE,23,IF(EXACT(M231,$A$25)=TRUE,24,IF(EXACT(M231,$A$26)=TRUE,25,IF(EXACT(M231,$A$27)=TRUE,26,IF(EXACT(M231,$A$28)=TRUE,27,IF(EXACT(M231,$A$29)=TRUE,28,IF(EXACT(M231,$A$30)=TRUE,29,IF(EXACT(M231,$A$31)=TRUE,30,IF(EXACT(M231,$A$32)=TRUE,31,IF(EXACT(M231,$A$33)=TRUE,32,IF(EXACT(M231,$A$34)=TRUE,33,IF(EXACT(M231,$A$35)=TRUE,34,IF(EXACT(M231,$A$36)=TRUE,35,IF(EXACT(M231,$A$37)=TRUE,36,IF(EXACT(M231,$A$38)=TRUE,37,IF(EXACT(M231,$A$39)=TRUE,38,IF(EXACT(M231,$A$40)=TRUE,39,IF(EXACT(M231,$A$41)=TRUE,40,IF(EXACT(M231,$A$42)=TRUE,41,IF(EXACT(M231,$A$43)=TRUE,42,IF(EXACT(M231,$A$44)=TRUE,43,IF(EXACT(M231,$A$45)=TRUE,44,IF(EXACT(M231,$A$46)=TRUE,45,IF(EXACT(M231,$A$47)=TRUE,46,IF(EXACT(M231,$A$48)=TRUE,47,IF(EXACT(M231,$A$49)=TRUE,48,IF(EXACT(M231,$A$50)=TRUE,49,IF(EXACT(M231,$A$51)=TRUE,50,IF(EXACT(M231,$A$52)=TRUE,51,IF(EXACT(M231,$A$53)=TRUE,52,IF(EXACT(M231,$A$54)=TRUE,53,IF(EXACT(M231,$A$55)=TRUE,54,IF(EXACT(M231,$A$56)=TRUE,55,IF(EXACT(M231,$A$57)=TRUE,56,IF(EXACT(M231,$A$58)=TRUE,57,IF(EXACT(M231,$A$59)=TRUE,58,IF(EXACT(M231,$A$60)=TRUE,59,IF(EXACT(M231,$A$61)=TRUE,60,IF(EXACT(M231,$A$62)=TRUE,61))))))))))))))))))))))))))))))))))))))))))))))))))))))))))))))*61^$L231</f>
        <v>0</v>
      </c>
      <c r="Y231" t="str" cm="1">
        <f t="array" ref="Y231">IF($F231="砲玉",MIN(($G231-Z:Z)^2+($H231-AA:AA)^2+($I231-AB:AB)^2)*X$8+MIN((($H$2-$H231)+AC:AC)^2+(($I$2-$I231)+AD:AD)^2)*X$10+1000*X$18,"")</f>
        <v/>
      </c>
      <c r="AF231" t="str" cm="1">
        <f t="array" ref="AF231">IF($F231="薙玉",MIN(($G231-AG:AG)^2+($H231-AH:AH)^2+($I231-AI:AI)^2)*AE$8+MIN((($H$2-$H231)+AJ:AJ)^2+(($I$2-$I231)+AK:AK)^2)*AE$10+1000*AE$18,"")</f>
        <v/>
      </c>
      <c r="AM231" t="str" cm="1">
        <f t="array" ref="AM231">IF($F231="壁玉",MIN(($G231-AN:AN)^2+($H231-AO:AO)^2+($I231-AP:AP)^2)*AL$8+MIN((($H$2-$H231)+AQ:AQ)^2+(($I$2-$I231)+AR:AR)^2)*AL$10+1000*AL$18,"")</f>
        <v/>
      </c>
      <c r="AT231" t="str" cm="1">
        <f t="array" ref="AT231">IF($F231="弩玉",MIN(($G231-AU:AU)^2+($H231-AV:AV)^2+($I231-AW:AW)^2)*AS$8+MIN((($H$2-$H231)+AX:AX)^2+(($I$2-$I231)+AY:AY)^2)*AS$10+1000*AS$18,"")</f>
        <v/>
      </c>
      <c r="BA231" t="str" cm="1">
        <f t="array" ref="BA231">IF($F231="ジェット",MIN(($G231-BB:BB)^2+($H231-BC:BC)^2+($I231-BD:BD)^2)*AZ$8+MIN((($H$2-$H231)+BE:BE)^2+(($I$2-$I231)+BF:BF)^2)*AZ$10+1000*AZ$18,"")</f>
        <v/>
      </c>
      <c r="BH231" t="str" cm="1">
        <f t="array" ref="BH231">IF($F231="導玉",MIN(($G231-BI:BI)^2+($H231-BJ:BJ)^2+($I231-BK:BK)^2)*BG$8+MIN((($H$2-$H231)+BL:BL)^2+(($I$2-$I231)+BM:BM)^2)*BG$10+1000*BG$18,"")</f>
        <v/>
      </c>
      <c r="BO231" t="str" cm="1">
        <f t="array" ref="BO231">IF($F231="木壁",MIN(($G231-BP:BP)^2+($H231-BQ:BQ)^2+($I231-BR:BR)^2)*BN$8+MIN((($H$2-$H231)+BS:BS)^2+(($I$2-$I231)+BT:BT)^2)*BN$10+1000*BN$18,"")</f>
        <v/>
      </c>
      <c r="BV231" t="str" cm="1">
        <f t="array" ref="BV231">IF($F231="遠壁",MIN(($G231-BW:BW)^2+($H231-BX:BX)^2+($I231-BY:BY)^2)*BU$8+MIN((($H$2-$H231)+BZ:BZ)^2+(($I$2-$I231)+CA:CA)^2)*BU$10+1000*BU$18,"")</f>
        <v/>
      </c>
      <c r="CC231" t="str" cm="1">
        <f t="array" ref="CC231">IF($F231="魔玉",MIN(($G231-CD:CD)^2+($H231-CE:CE)^2+($I231-CF:CF)^2)*CB$8+MIN((($H$2-$H231)+CG:CG)^2+(($I$2-$I231)+CH:CH)^2)*CB$10+1000*CB$18,"")</f>
        <v/>
      </c>
      <c r="CJ231" t="str" cm="1">
        <f t="array" ref="CJ231">IF($F231="核玉",MIN(($G231-CK:CK)^2+($H231-CL:CL)^2+($I231-CM:CM)^2)*CI$8+MIN((($H$2-$H231)+CN:CN)^2+(($I$2-$I231)+CO:CO)^2)*CI$10+1000*CI$18,"")</f>
        <v/>
      </c>
      <c r="CQ231" t="str" cm="1">
        <f t="array" ref="CQ231">IF($F231="癒玉",MIN(($G231-CR:CR)^2+($H231-CS:CS)^2+($I231-CT:CT)^2)*CP$8+MIN((($H$2-$H231)+CU:CU)^2+(($I$2-$I231)+CV:CV)^2)*CP$10+1000*CP$18,"")</f>
        <v/>
      </c>
      <c r="CX231" t="str" cm="1">
        <f t="array" ref="CX231">IF($F231="盾玉",MIN(($G231-CY:CY)^2+($H231-CZ:CZ)^2+($I231-DA:DA)^2)*CW$8+MIN((($H$2-$H231)+DB:DB)^2+(($I$2-$I231)+DC:DC)^2)*CW$10+1000*CW$18,"")</f>
        <v/>
      </c>
      <c r="DE231" t="str" cm="1">
        <f t="array" ref="DE231">IF($F231="射玉",MIN(($G231-DF:DF)^2+($H231-DG:DG)^2+($I231-DH:DH)^2)*DD$8+MIN((($H$2-$H231)+DI:DI)^2+(($I$2-$I231)+DJ:DJ)^2)*DD$10+1000*DD$18,"")</f>
        <v/>
      </c>
      <c r="DL231" t="str" cm="1">
        <f t="array" ref="DL231">IF($F231="近壁",MIN(($G231-DM:DM)^2+($H231-DN:DN)^2+($I231-DO:DO)^2)*DK$8+MIN((($H$2-$H231)+DP:DP)^2+(($I$2-$I231)+DQ:DQ)^2)*DK$10+1000*DK$18,"")</f>
        <v/>
      </c>
      <c r="DS231" t="str" cm="1">
        <f t="array" ref="DS231">IF($F231="忍玉",MIN(($G231-DT:DT)^2+($H231-DU:DU)^2+($I231-DV:DV)^2)*DR$8+MIN((($H$2-$H231)+DW:DW)^2+(($I$2-$I231)+DX:DX)^2)*DR$10+1000*DR$18,"")</f>
        <v/>
      </c>
      <c r="DZ231" t="str" cm="1">
        <f t="array" ref="DZ231">IF($F231="界玉",MIN(($G231-EA:EA)^2+($H231-EB:EB)^2+($I231-EC:EC)^2)*DY$8+MIN((($H$2-$H231)+ED:ED)^2+(($I$2-$I231)+EE:EE)^2)*DY$10+1000*DY$18,"")</f>
        <v/>
      </c>
      <c r="EG231" t="str" cm="1">
        <f t="array" ref="EG231">IF($F231="戦玉",MIN(($G231-EH:EH)^2+($H231-EI:EI)^2+($I231-EJ:EJ)^2)*EF$8+MIN((($H$2-$H231)+EK:EK)^2+(($I$2-$I231)+EL:EL)^2)*EF$10+1000*EF$18,"")</f>
        <v/>
      </c>
      <c r="EN231" t="str" cm="1">
        <f t="array" ref="EN231">IF($F231="弓玉",MIN(($G231-EO:EO)^2+($H231-EP:EP)^2+($I231-EQ:EQ)^2)*EM$8+MIN((($H$2-$H231)+ER:ER)^2+(($I$2-$I231)+ES:ES)^2)*EM$10+1000*EM$18,"")</f>
        <v/>
      </c>
      <c r="EU231" t="str" cm="1">
        <f t="array" ref="EU231">IF($F231="散玉",MIN(($G231-EV:EV)^2+($H231-EW:EW)^2+($I231-EX:EX)^2)*ET$8+MIN((($H$2-$H231)+EY:EY)^2+(($I$2-$I231)+EZ:EZ)^2)*ET$10+1000*ET$18,"")</f>
        <v/>
      </c>
      <c r="FB231" t="str" cm="1">
        <f t="array" ref="FB231">IF($F231="的玉",MIN(($G231-FC:FC)^2+($H231-FD:FD)^2+($I231-FE:FE)^2)*FA$8+MIN((($H$2-$H231)+FF:FF)^2+(($I$2-$I231)+FG:FG)^2)*FA$10+1000*FA$18,"")</f>
        <v/>
      </c>
      <c r="FI231" t="str" cm="1">
        <f t="array" ref="FI231">IF($F231="撃玉",MIN(($G231-FJ:FJ)^2+($H231-FK:FK)^2+($I231-FL:FL)^2)*FH$8+MIN((($H$2-$H231)+FM:FM)^2+(($I$2-$I231)+FN:FN)^2)*FH$10+1000*FH$18,"")</f>
        <v/>
      </c>
      <c r="FP231" t="str" cm="1">
        <f t="array" ref="FP231">IF($F231="槍玉",MIN(($G231-FQ:FQ)^2+($H231-FR:FR)^2+($I231-FS:FS)^2)*FO$8+MIN((($H$2-$H231)+FT:FT)^2+(($I$2-$I231)+FU:FU)^2)*FO$10+1000*FO$18,"")</f>
        <v/>
      </c>
      <c r="FW231" t="str" cm="1">
        <f t="array" ref="FW231">IF($F231="査玉",MIN(($G231-FX:FX)^2+($H231-FY:FY)^2+($I231-FZ:FZ)^2)*FV$8+MIN((($H$2-$H231)+GA:GA)^2+(($I$2-$I231)+GB:GB)^2)*FV$10+1000*FV$18,"")</f>
        <v/>
      </c>
      <c r="GD231" t="str" cm="1">
        <f t="array" ref="GD231">IF($F231="タゲ壁",MIN(($G231-GE:GE)^2+($H231-GF:GF)^2+($I231-GG:GG)^2)*GC$8+MIN((($H$2-$H231)+GH:GH)^2+(($I$2-$I231)+GI:GI)^2)*GC$10+1000*GC$18,"")</f>
        <v/>
      </c>
      <c r="GK231" t="str" cm="1">
        <f t="array" ref="GK231">IF($F231="迎玉",MIN(($G231-GL:GL)^2+($H231-GM:GM)^2+($I231-GN:GN)^2)*GJ$8+MIN((($H$2-$H231)+GO:GO)^2+(($I$2-$I231)+GP:GP)^2)*GJ$10+1000*GJ$18,"")</f>
        <v/>
      </c>
      <c r="GR231" t="str" cm="1">
        <f t="array" ref="GR231">IF($F231="紙壁",MIN(($G231-GS:GS)^2+($H231-GT:GT)^2+($I231-GU:GU)^2)*GQ$8+MIN((($H$2-$H231)+GV:GV)^2+(($I$2-$I231)+GW:GW)^2)*GQ$10+1000*GQ$18,"")</f>
        <v/>
      </c>
      <c r="GY231" t="str" cm="1">
        <f t="array" ref="GY231">IF($F231="聖玉",MIN(($G231-GZ:GZ)^2+($H231-HA:HA)^2+($I231-HB:HB)^2)*GX$8+MIN((($H$2-$H231)+HC:HC)^2+(($I$2-$I231)+HD:HD)^2)*GX$10+1000*GX$18,"")</f>
        <v/>
      </c>
      <c r="HF231" t="str" cm="1">
        <f t="array" ref="HF231">IF($F231="ターボ",MIN(($G231-HG:HG)^2+($H231-HH:HH)^2+($I231-HI:HI)^2)*HE$8+MIN((($H$2-$H231)+HJ:HJ)^2+(($I$2-$I231)+HK:HK)^2)*HE$10+10000,"")</f>
        <v/>
      </c>
      <c r="HM231" t="str" cm="1">
        <f t="array" ref="HM231">IF($F231="采玉",MIN(($G231-HN:HN)^2+($H231-HO:HO)^2+($I231-HP:HP)^2)*HL$8+MIN((($H$2-$H231)+HQ:HQ)^2+(($I$2-$I231)+HR:HR)^2)*HL$10+1000*HL$18,"")</f>
        <v/>
      </c>
      <c r="HT231" t="str" cm="1">
        <f t="array" ref="HT231">IF($F231="繕玉",MIN(($G231-HU:HU)^2+($H231-HV:HV)^2+($I231-HW:HW)^2)*HS$8+MIN((($H$2-$H231)+HX:HX)^2+(($I$2-$I231)+HY:HY)^2)*HS$10+1000*HS$18,"")</f>
        <v/>
      </c>
      <c r="IA231" t="str" cm="1">
        <f t="array" ref="IA231">IF($F231="贄玉",MIN(($G231-IB:IB)^2+($H231-IC:IC)^2+($I231-ID:ID)^2)*HZ$8+MIN((($H$2-$H231)+IE:IE)^2+(($I$2-$I231)+IF:IF)^2)*HZ$10+1000*HZ$18,"")</f>
        <v/>
      </c>
      <c r="IH231" t="str" cm="1">
        <f t="array" ref="IH231">IF($F231="弾玉",MIN(($G231-II:II)^2+($H231-IJ:IJ)^2+($I231-IK:IK)^2)*IG$8+MIN((($H$2-$H231)+IL:IL)^2+(($I$2-$I231)+IM:IM)^2)*IG$10+1000*IG$18,"")</f>
        <v/>
      </c>
      <c r="IO231" t="str" cm="1">
        <f t="array" ref="IO231">IF($F231="石壁",MIN(($G231-IP:IP)^2+($H231-IQ:IQ)^2+($I231-IR:IR)^2)*IN$8+MIN((($H$2-$H231)+IS:IS)^2+(($I$2-$I231)+IT:IT)^2)*IN$10+1000*IN$18,"")</f>
        <v/>
      </c>
    </row>
    <row r="232" spans="6:249" x14ac:dyDescent="0.55000000000000004">
      <c r="F232" s="1" t="b" cm="1">
        <f t="array" ref="F232">INDEX(N:N,ROW()*6-11)</f>
        <v>0</v>
      </c>
      <c r="G232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32" s="1">
        <f>ROUND((RIGHT((SUM(INDEX($N:$N,ROW()*6-10):INDEX($N:$N,ROW()*6-6))-16020),6)-RIGHT((SUM(INDEX($N:$N,ROW()*6-10):INDEX($N:$N,ROW()*6-6))-16020),3))/1000,3)</f>
        <v>-16.04</v>
      </c>
      <c r="I232" s="1">
        <f>ROUND((RIGHT((SUM(INDEX($N:$N,ROW()*6-10):INDEX($N:$N,ROW()*6-6))-16020),3)),3)</f>
        <v>20</v>
      </c>
      <c r="K232">
        <v>232</v>
      </c>
      <c r="L232">
        <f t="shared" si="7"/>
        <v>2</v>
      </c>
      <c r="M232" t="str">
        <f t="shared" si="6"/>
        <v/>
      </c>
      <c r="N232">
        <f>IF(EXACT(M232,$A$1)=TRUE,0,IF(EXACT(M232,$A$2)=TRUE,1,IF(EXACT(M232,$A$3)=TRUE,2,IF(EXACT(M232,$A$4)=TRUE,3,IF(EXACT(M232,$A$5)=TRUE,4,IF(EXACT(M232,$A$6)=TRUE,5,IF(EXACT(M232,$A$7)=TRUE,6,IF(EXACT(M232,$A$8)=TRUE,7,IF(EXACT(M232,$A$9)=TRUE,8,IF(EXACT(M232,$A$10)=TRUE,9,IF(EXACT(M232,$A$11)=TRUE,10,IF(EXACT(M232,$A$12)=TRUE,11,IF(EXACT(M232,$A$13)=TRUE,12,IF(EXACT(M232,$A$14)=TRUE,13,IF(EXACT(M232,$A$15)=TRUE,14,IF(EXACT(M232,$A$16)=TRUE,15,IF(EXACT(M232,$A$17)=TRUE,16,IF(EXACT(M232,$A$18)=TRUE,17,IF(EXACT(M232,$A$19)=TRUE,18,IF(EXACT(M232,$A$20)=TRUE,19,IF(EXACT(M232,$A$21)=TRUE,20,IF(EXACT(M232,$A$22)=TRUE,21,IF(EXACT(M232,$A$23)=TRUE,22,IF(EXACT(M232,$A$24)=TRUE,23,IF(EXACT(M232,$A$25)=TRUE,24,IF(EXACT(M232,$A$26)=TRUE,25,IF(EXACT(M232,$A$27)=TRUE,26,IF(EXACT(M232,$A$28)=TRUE,27,IF(EXACT(M232,$A$29)=TRUE,28,IF(EXACT(M232,$A$30)=TRUE,29,IF(EXACT(M232,$A$31)=TRUE,30,IF(EXACT(M232,$A$32)=TRUE,31,IF(EXACT(M232,$A$33)=TRUE,32,IF(EXACT(M232,$A$34)=TRUE,33,IF(EXACT(M232,$A$35)=TRUE,34,IF(EXACT(M232,$A$36)=TRUE,35,IF(EXACT(M232,$A$37)=TRUE,36,IF(EXACT(M232,$A$38)=TRUE,37,IF(EXACT(M232,$A$39)=TRUE,38,IF(EXACT(M232,$A$40)=TRUE,39,IF(EXACT(M232,$A$41)=TRUE,40,IF(EXACT(M232,$A$42)=TRUE,41,IF(EXACT(M232,$A$43)=TRUE,42,IF(EXACT(M232,$A$44)=TRUE,43,IF(EXACT(M232,$A$45)=TRUE,44,IF(EXACT(M232,$A$46)=TRUE,45,IF(EXACT(M232,$A$47)=TRUE,46,IF(EXACT(M232,$A$48)=TRUE,47,IF(EXACT(M232,$A$49)=TRUE,48,IF(EXACT(M232,$A$50)=TRUE,49,IF(EXACT(M232,$A$51)=TRUE,50,IF(EXACT(M232,$A$52)=TRUE,51,IF(EXACT(M232,$A$53)=TRUE,52,IF(EXACT(M232,$A$54)=TRUE,53,IF(EXACT(M232,$A$55)=TRUE,54,IF(EXACT(M232,$A$56)=TRUE,55,IF(EXACT(M232,$A$57)=TRUE,56,IF(EXACT(M232,$A$58)=TRUE,57,IF(EXACT(M232,$A$59)=TRUE,58,IF(EXACT(M232,$A$60)=TRUE,59,IF(EXACT(M232,$A$61)=TRUE,60,IF(EXACT(M232,$A$62)=TRUE,61))))))))))))))))))))))))))))))))))))))))))))))))))))))))))))))*61^$L232</f>
        <v>0</v>
      </c>
      <c r="Y232" t="str" cm="1">
        <f t="array" ref="Y232">IF($F232="砲玉",MIN(($G232-Z:Z)^2+($H232-AA:AA)^2+($I232-AB:AB)^2)*X$8+MIN((($H$2-$H232)+AC:AC)^2+(($I$2-$I232)+AD:AD)^2)*X$10+1000*X$18,"")</f>
        <v/>
      </c>
      <c r="AF232" t="str" cm="1">
        <f t="array" ref="AF232">IF($F232="薙玉",MIN(($G232-AG:AG)^2+($H232-AH:AH)^2+($I232-AI:AI)^2)*AE$8+MIN((($H$2-$H232)+AJ:AJ)^2+(($I$2-$I232)+AK:AK)^2)*AE$10+1000*AE$18,"")</f>
        <v/>
      </c>
      <c r="AM232" t="str" cm="1">
        <f t="array" ref="AM232">IF($F232="壁玉",MIN(($G232-AN:AN)^2+($H232-AO:AO)^2+($I232-AP:AP)^2)*AL$8+MIN((($H$2-$H232)+AQ:AQ)^2+(($I$2-$I232)+AR:AR)^2)*AL$10+1000*AL$18,"")</f>
        <v/>
      </c>
      <c r="AT232" t="str" cm="1">
        <f t="array" ref="AT232">IF($F232="弩玉",MIN(($G232-AU:AU)^2+($H232-AV:AV)^2+($I232-AW:AW)^2)*AS$8+MIN((($H$2-$H232)+AX:AX)^2+(($I$2-$I232)+AY:AY)^2)*AS$10+1000*AS$18,"")</f>
        <v/>
      </c>
      <c r="BA232" t="str" cm="1">
        <f t="array" ref="BA232">IF($F232="ジェット",MIN(($G232-BB:BB)^2+($H232-BC:BC)^2+($I232-BD:BD)^2)*AZ$8+MIN((($H$2-$H232)+BE:BE)^2+(($I$2-$I232)+BF:BF)^2)*AZ$10+1000*AZ$18,"")</f>
        <v/>
      </c>
      <c r="BH232" t="str" cm="1">
        <f t="array" ref="BH232">IF($F232="導玉",MIN(($G232-BI:BI)^2+($H232-BJ:BJ)^2+($I232-BK:BK)^2)*BG$8+MIN((($H$2-$H232)+BL:BL)^2+(($I$2-$I232)+BM:BM)^2)*BG$10+1000*BG$18,"")</f>
        <v/>
      </c>
      <c r="BO232" t="str" cm="1">
        <f t="array" ref="BO232">IF($F232="木壁",MIN(($G232-BP:BP)^2+($H232-BQ:BQ)^2+($I232-BR:BR)^2)*BN$8+MIN((($H$2-$H232)+BS:BS)^2+(($I$2-$I232)+BT:BT)^2)*BN$10+1000*BN$18,"")</f>
        <v/>
      </c>
      <c r="BV232" t="str" cm="1">
        <f t="array" ref="BV232">IF($F232="遠壁",MIN(($G232-BW:BW)^2+($H232-BX:BX)^2+($I232-BY:BY)^2)*BU$8+MIN((($H$2-$H232)+BZ:BZ)^2+(($I$2-$I232)+CA:CA)^2)*BU$10+1000*BU$18,"")</f>
        <v/>
      </c>
      <c r="CC232" t="str" cm="1">
        <f t="array" ref="CC232">IF($F232="魔玉",MIN(($G232-CD:CD)^2+($H232-CE:CE)^2+($I232-CF:CF)^2)*CB$8+MIN((($H$2-$H232)+CG:CG)^2+(($I$2-$I232)+CH:CH)^2)*CB$10+1000*CB$18,"")</f>
        <v/>
      </c>
      <c r="CJ232" t="str" cm="1">
        <f t="array" ref="CJ232">IF($F232="核玉",MIN(($G232-CK:CK)^2+($H232-CL:CL)^2+($I232-CM:CM)^2)*CI$8+MIN((($H$2-$H232)+CN:CN)^2+(($I$2-$I232)+CO:CO)^2)*CI$10+1000*CI$18,"")</f>
        <v/>
      </c>
      <c r="CQ232" t="str" cm="1">
        <f t="array" ref="CQ232">IF($F232="癒玉",MIN(($G232-CR:CR)^2+($H232-CS:CS)^2+($I232-CT:CT)^2)*CP$8+MIN((($H$2-$H232)+CU:CU)^2+(($I$2-$I232)+CV:CV)^2)*CP$10+1000*CP$18,"")</f>
        <v/>
      </c>
      <c r="CX232" t="str" cm="1">
        <f t="array" ref="CX232">IF($F232="盾玉",MIN(($G232-CY:CY)^2+($H232-CZ:CZ)^2+($I232-DA:DA)^2)*CW$8+MIN((($H$2-$H232)+DB:DB)^2+(($I$2-$I232)+DC:DC)^2)*CW$10+1000*CW$18,"")</f>
        <v/>
      </c>
      <c r="DE232" t="str" cm="1">
        <f t="array" ref="DE232">IF($F232="射玉",MIN(($G232-DF:DF)^2+($H232-DG:DG)^2+($I232-DH:DH)^2)*DD$8+MIN((($H$2-$H232)+DI:DI)^2+(($I$2-$I232)+DJ:DJ)^2)*DD$10+1000*DD$18,"")</f>
        <v/>
      </c>
      <c r="DL232" t="str" cm="1">
        <f t="array" ref="DL232">IF($F232="近壁",MIN(($G232-DM:DM)^2+($H232-DN:DN)^2+($I232-DO:DO)^2)*DK$8+MIN((($H$2-$H232)+DP:DP)^2+(($I$2-$I232)+DQ:DQ)^2)*DK$10+1000*DK$18,"")</f>
        <v/>
      </c>
      <c r="DS232" t="str" cm="1">
        <f t="array" ref="DS232">IF($F232="忍玉",MIN(($G232-DT:DT)^2+($H232-DU:DU)^2+($I232-DV:DV)^2)*DR$8+MIN((($H$2-$H232)+DW:DW)^2+(($I$2-$I232)+DX:DX)^2)*DR$10+1000*DR$18,"")</f>
        <v/>
      </c>
      <c r="DZ232" t="str" cm="1">
        <f t="array" ref="DZ232">IF($F232="界玉",MIN(($G232-EA:EA)^2+($H232-EB:EB)^2+($I232-EC:EC)^2)*DY$8+MIN((($H$2-$H232)+ED:ED)^2+(($I$2-$I232)+EE:EE)^2)*DY$10+1000*DY$18,"")</f>
        <v/>
      </c>
      <c r="EG232" t="str" cm="1">
        <f t="array" ref="EG232">IF($F232="戦玉",MIN(($G232-EH:EH)^2+($H232-EI:EI)^2+($I232-EJ:EJ)^2)*EF$8+MIN((($H$2-$H232)+EK:EK)^2+(($I$2-$I232)+EL:EL)^2)*EF$10+1000*EF$18,"")</f>
        <v/>
      </c>
      <c r="EN232" t="str" cm="1">
        <f t="array" ref="EN232">IF($F232="弓玉",MIN(($G232-EO:EO)^2+($H232-EP:EP)^2+($I232-EQ:EQ)^2)*EM$8+MIN((($H$2-$H232)+ER:ER)^2+(($I$2-$I232)+ES:ES)^2)*EM$10+1000*EM$18,"")</f>
        <v/>
      </c>
      <c r="EU232" t="str" cm="1">
        <f t="array" ref="EU232">IF($F232="散玉",MIN(($G232-EV:EV)^2+($H232-EW:EW)^2+($I232-EX:EX)^2)*ET$8+MIN((($H$2-$H232)+EY:EY)^2+(($I$2-$I232)+EZ:EZ)^2)*ET$10+1000*ET$18,"")</f>
        <v/>
      </c>
      <c r="FB232" t="str" cm="1">
        <f t="array" ref="FB232">IF($F232="的玉",MIN(($G232-FC:FC)^2+($H232-FD:FD)^2+($I232-FE:FE)^2)*FA$8+MIN((($H$2-$H232)+FF:FF)^2+(($I$2-$I232)+FG:FG)^2)*FA$10+1000*FA$18,"")</f>
        <v/>
      </c>
      <c r="FI232" t="str" cm="1">
        <f t="array" ref="FI232">IF($F232="撃玉",MIN(($G232-FJ:FJ)^2+($H232-FK:FK)^2+($I232-FL:FL)^2)*FH$8+MIN((($H$2-$H232)+FM:FM)^2+(($I$2-$I232)+FN:FN)^2)*FH$10+1000*FH$18,"")</f>
        <v/>
      </c>
      <c r="FP232" t="str" cm="1">
        <f t="array" ref="FP232">IF($F232="槍玉",MIN(($G232-FQ:FQ)^2+($H232-FR:FR)^2+($I232-FS:FS)^2)*FO$8+MIN((($H$2-$H232)+FT:FT)^2+(($I$2-$I232)+FU:FU)^2)*FO$10+1000*FO$18,"")</f>
        <v/>
      </c>
      <c r="FW232" t="str" cm="1">
        <f t="array" ref="FW232">IF($F232="査玉",MIN(($G232-FX:FX)^2+($H232-FY:FY)^2+($I232-FZ:FZ)^2)*FV$8+MIN((($H$2-$H232)+GA:GA)^2+(($I$2-$I232)+GB:GB)^2)*FV$10+1000*FV$18,"")</f>
        <v/>
      </c>
      <c r="GD232" t="str" cm="1">
        <f t="array" ref="GD232">IF($F232="タゲ壁",MIN(($G232-GE:GE)^2+($H232-GF:GF)^2+($I232-GG:GG)^2)*GC$8+MIN((($H$2-$H232)+GH:GH)^2+(($I$2-$I232)+GI:GI)^2)*GC$10+1000*GC$18,"")</f>
        <v/>
      </c>
      <c r="GK232" t="str" cm="1">
        <f t="array" ref="GK232">IF($F232="迎玉",MIN(($G232-GL:GL)^2+($H232-GM:GM)^2+($I232-GN:GN)^2)*GJ$8+MIN((($H$2-$H232)+GO:GO)^2+(($I$2-$I232)+GP:GP)^2)*GJ$10+1000*GJ$18,"")</f>
        <v/>
      </c>
      <c r="GR232" t="str" cm="1">
        <f t="array" ref="GR232">IF($F232="紙壁",MIN(($G232-GS:GS)^2+($H232-GT:GT)^2+($I232-GU:GU)^2)*GQ$8+MIN((($H$2-$H232)+GV:GV)^2+(($I$2-$I232)+GW:GW)^2)*GQ$10+1000*GQ$18,"")</f>
        <v/>
      </c>
      <c r="GY232" t="str" cm="1">
        <f t="array" ref="GY232">IF($F232="聖玉",MIN(($G232-GZ:GZ)^2+($H232-HA:HA)^2+($I232-HB:HB)^2)*GX$8+MIN((($H$2-$H232)+HC:HC)^2+(($I$2-$I232)+HD:HD)^2)*GX$10+1000*GX$18,"")</f>
        <v/>
      </c>
      <c r="HF232" t="str" cm="1">
        <f t="array" ref="HF232">IF($F232="ターボ",MIN(($G232-HG:HG)^2+($H232-HH:HH)^2+($I232-HI:HI)^2)*HE$8+MIN((($H$2-$H232)+HJ:HJ)^2+(($I$2-$I232)+HK:HK)^2)*HE$10+10000,"")</f>
        <v/>
      </c>
      <c r="HM232" t="str" cm="1">
        <f t="array" ref="HM232">IF($F232="采玉",MIN(($G232-HN:HN)^2+($H232-HO:HO)^2+($I232-HP:HP)^2)*HL$8+MIN((($H$2-$H232)+HQ:HQ)^2+(($I$2-$I232)+HR:HR)^2)*HL$10+1000*HL$18,"")</f>
        <v/>
      </c>
      <c r="HT232" t="str" cm="1">
        <f t="array" ref="HT232">IF($F232="繕玉",MIN(($G232-HU:HU)^2+($H232-HV:HV)^2+($I232-HW:HW)^2)*HS$8+MIN((($H$2-$H232)+HX:HX)^2+(($I$2-$I232)+HY:HY)^2)*HS$10+1000*HS$18,"")</f>
        <v/>
      </c>
      <c r="IA232" t="str" cm="1">
        <f t="array" ref="IA232">IF($F232="贄玉",MIN(($G232-IB:IB)^2+($H232-IC:IC)^2+($I232-ID:ID)^2)*HZ$8+MIN((($H$2-$H232)+IE:IE)^2+(($I$2-$I232)+IF:IF)^2)*HZ$10+1000*HZ$18,"")</f>
        <v/>
      </c>
      <c r="IH232" t="str" cm="1">
        <f t="array" ref="IH232">IF($F232="弾玉",MIN(($G232-II:II)^2+($H232-IJ:IJ)^2+($I232-IK:IK)^2)*IG$8+MIN((($H$2-$H232)+IL:IL)^2+(($I$2-$I232)+IM:IM)^2)*IG$10+1000*IG$18,"")</f>
        <v/>
      </c>
      <c r="IO232" t="str" cm="1">
        <f t="array" ref="IO232">IF($F232="石壁",MIN(($G232-IP:IP)^2+($H232-IQ:IQ)^2+($I232-IR:IR)^2)*IN$8+MIN((($H$2-$H232)+IS:IS)^2+(($I$2-$I232)+IT:IT)^2)*IN$10+1000*IN$18,"")</f>
        <v/>
      </c>
    </row>
    <row r="233" spans="6:249" x14ac:dyDescent="0.55000000000000004">
      <c r="F233" s="1" t="b" cm="1">
        <f t="array" ref="F233">INDEX(N:N,ROW()*6-11)</f>
        <v>0</v>
      </c>
      <c r="G233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33" s="1">
        <f>ROUND((RIGHT((SUM(INDEX($N:$N,ROW()*6-10):INDEX($N:$N,ROW()*6-6))-16020),6)-RIGHT((SUM(INDEX($N:$N,ROW()*6-10):INDEX($N:$N,ROW()*6-6))-16020),3))/1000,3)</f>
        <v>-16.04</v>
      </c>
      <c r="I233" s="1">
        <f>ROUND((RIGHT((SUM(INDEX($N:$N,ROW()*6-10):INDEX($N:$N,ROW()*6-6))-16020),3)),3)</f>
        <v>20</v>
      </c>
      <c r="K233">
        <v>233</v>
      </c>
      <c r="L233">
        <f t="shared" si="7"/>
        <v>1</v>
      </c>
      <c r="M233" t="str">
        <f t="shared" si="6"/>
        <v/>
      </c>
      <c r="N233">
        <f>IF(EXACT(M233,$A$1)=TRUE,0,IF(EXACT(M233,$A$2)=TRUE,1,IF(EXACT(M233,$A$3)=TRUE,2,IF(EXACT(M233,$A$4)=TRUE,3,IF(EXACT(M233,$A$5)=TRUE,4,IF(EXACT(M233,$A$6)=TRUE,5,IF(EXACT(M233,$A$7)=TRUE,6,IF(EXACT(M233,$A$8)=TRUE,7,IF(EXACT(M233,$A$9)=TRUE,8,IF(EXACT(M233,$A$10)=TRUE,9,IF(EXACT(M233,$A$11)=TRUE,10,IF(EXACT(M233,$A$12)=TRUE,11,IF(EXACT(M233,$A$13)=TRUE,12,IF(EXACT(M233,$A$14)=TRUE,13,IF(EXACT(M233,$A$15)=TRUE,14,IF(EXACT(M233,$A$16)=TRUE,15,IF(EXACT(M233,$A$17)=TRUE,16,IF(EXACT(M233,$A$18)=TRUE,17,IF(EXACT(M233,$A$19)=TRUE,18,IF(EXACT(M233,$A$20)=TRUE,19,IF(EXACT(M233,$A$21)=TRUE,20,IF(EXACT(M233,$A$22)=TRUE,21,IF(EXACT(M233,$A$23)=TRUE,22,IF(EXACT(M233,$A$24)=TRUE,23,IF(EXACT(M233,$A$25)=TRUE,24,IF(EXACT(M233,$A$26)=TRUE,25,IF(EXACT(M233,$A$27)=TRUE,26,IF(EXACT(M233,$A$28)=TRUE,27,IF(EXACT(M233,$A$29)=TRUE,28,IF(EXACT(M233,$A$30)=TRUE,29,IF(EXACT(M233,$A$31)=TRUE,30,IF(EXACT(M233,$A$32)=TRUE,31,IF(EXACT(M233,$A$33)=TRUE,32,IF(EXACT(M233,$A$34)=TRUE,33,IF(EXACT(M233,$A$35)=TRUE,34,IF(EXACT(M233,$A$36)=TRUE,35,IF(EXACT(M233,$A$37)=TRUE,36,IF(EXACT(M233,$A$38)=TRUE,37,IF(EXACT(M233,$A$39)=TRUE,38,IF(EXACT(M233,$A$40)=TRUE,39,IF(EXACT(M233,$A$41)=TRUE,40,IF(EXACT(M233,$A$42)=TRUE,41,IF(EXACT(M233,$A$43)=TRUE,42,IF(EXACT(M233,$A$44)=TRUE,43,IF(EXACT(M233,$A$45)=TRUE,44,IF(EXACT(M233,$A$46)=TRUE,45,IF(EXACT(M233,$A$47)=TRUE,46,IF(EXACT(M233,$A$48)=TRUE,47,IF(EXACT(M233,$A$49)=TRUE,48,IF(EXACT(M233,$A$50)=TRUE,49,IF(EXACT(M233,$A$51)=TRUE,50,IF(EXACT(M233,$A$52)=TRUE,51,IF(EXACT(M233,$A$53)=TRUE,52,IF(EXACT(M233,$A$54)=TRUE,53,IF(EXACT(M233,$A$55)=TRUE,54,IF(EXACT(M233,$A$56)=TRUE,55,IF(EXACT(M233,$A$57)=TRUE,56,IF(EXACT(M233,$A$58)=TRUE,57,IF(EXACT(M233,$A$59)=TRUE,58,IF(EXACT(M233,$A$60)=TRUE,59,IF(EXACT(M233,$A$61)=TRUE,60,IF(EXACT(M233,$A$62)=TRUE,61))))))))))))))))))))))))))))))))))))))))))))))))))))))))))))))*61^$L233</f>
        <v>0</v>
      </c>
      <c r="Y233" t="str" cm="1">
        <f t="array" ref="Y233">IF($F233="砲玉",MIN(($G233-Z:Z)^2+($H233-AA:AA)^2+($I233-AB:AB)^2)*X$8+MIN((($H$2-$H233)+AC:AC)^2+(($I$2-$I233)+AD:AD)^2)*X$10+1000*X$18,"")</f>
        <v/>
      </c>
      <c r="AF233" t="str" cm="1">
        <f t="array" ref="AF233">IF($F233="薙玉",MIN(($G233-AG:AG)^2+($H233-AH:AH)^2+($I233-AI:AI)^2)*AE$8+MIN((($H$2-$H233)+AJ:AJ)^2+(($I$2-$I233)+AK:AK)^2)*AE$10+1000*AE$18,"")</f>
        <v/>
      </c>
      <c r="AM233" t="str" cm="1">
        <f t="array" ref="AM233">IF($F233="壁玉",MIN(($G233-AN:AN)^2+($H233-AO:AO)^2+($I233-AP:AP)^2)*AL$8+MIN((($H$2-$H233)+AQ:AQ)^2+(($I$2-$I233)+AR:AR)^2)*AL$10+1000*AL$18,"")</f>
        <v/>
      </c>
      <c r="AT233" t="str" cm="1">
        <f t="array" ref="AT233">IF($F233="弩玉",MIN(($G233-AU:AU)^2+($H233-AV:AV)^2+($I233-AW:AW)^2)*AS$8+MIN((($H$2-$H233)+AX:AX)^2+(($I$2-$I233)+AY:AY)^2)*AS$10+1000*AS$18,"")</f>
        <v/>
      </c>
      <c r="BA233" t="str" cm="1">
        <f t="array" ref="BA233">IF($F233="ジェット",MIN(($G233-BB:BB)^2+($H233-BC:BC)^2+($I233-BD:BD)^2)*AZ$8+MIN((($H$2-$H233)+BE:BE)^2+(($I$2-$I233)+BF:BF)^2)*AZ$10+1000*AZ$18,"")</f>
        <v/>
      </c>
      <c r="BH233" t="str" cm="1">
        <f t="array" ref="BH233">IF($F233="導玉",MIN(($G233-BI:BI)^2+($H233-BJ:BJ)^2+($I233-BK:BK)^2)*BG$8+MIN((($H$2-$H233)+BL:BL)^2+(($I$2-$I233)+BM:BM)^2)*BG$10+1000*BG$18,"")</f>
        <v/>
      </c>
      <c r="BO233" t="str" cm="1">
        <f t="array" ref="BO233">IF($F233="木壁",MIN(($G233-BP:BP)^2+($H233-BQ:BQ)^2+($I233-BR:BR)^2)*BN$8+MIN((($H$2-$H233)+BS:BS)^2+(($I$2-$I233)+BT:BT)^2)*BN$10+1000*BN$18,"")</f>
        <v/>
      </c>
      <c r="BV233" t="str" cm="1">
        <f t="array" ref="BV233">IF($F233="遠壁",MIN(($G233-BW:BW)^2+($H233-BX:BX)^2+($I233-BY:BY)^2)*BU$8+MIN((($H$2-$H233)+BZ:BZ)^2+(($I$2-$I233)+CA:CA)^2)*BU$10+1000*BU$18,"")</f>
        <v/>
      </c>
      <c r="CC233" t="str" cm="1">
        <f t="array" ref="CC233">IF($F233="魔玉",MIN(($G233-CD:CD)^2+($H233-CE:CE)^2+($I233-CF:CF)^2)*CB$8+MIN((($H$2-$H233)+CG:CG)^2+(($I$2-$I233)+CH:CH)^2)*CB$10+1000*CB$18,"")</f>
        <v/>
      </c>
      <c r="CJ233" t="str" cm="1">
        <f t="array" ref="CJ233">IF($F233="核玉",MIN(($G233-CK:CK)^2+($H233-CL:CL)^2+($I233-CM:CM)^2)*CI$8+MIN((($H$2-$H233)+CN:CN)^2+(($I$2-$I233)+CO:CO)^2)*CI$10+1000*CI$18,"")</f>
        <v/>
      </c>
      <c r="CQ233" t="str" cm="1">
        <f t="array" ref="CQ233">IF($F233="癒玉",MIN(($G233-CR:CR)^2+($H233-CS:CS)^2+($I233-CT:CT)^2)*CP$8+MIN((($H$2-$H233)+CU:CU)^2+(($I$2-$I233)+CV:CV)^2)*CP$10+1000*CP$18,"")</f>
        <v/>
      </c>
      <c r="CX233" t="str" cm="1">
        <f t="array" ref="CX233">IF($F233="盾玉",MIN(($G233-CY:CY)^2+($H233-CZ:CZ)^2+($I233-DA:DA)^2)*CW$8+MIN((($H$2-$H233)+DB:DB)^2+(($I$2-$I233)+DC:DC)^2)*CW$10+1000*CW$18,"")</f>
        <v/>
      </c>
      <c r="DE233" t="str" cm="1">
        <f t="array" ref="DE233">IF($F233="射玉",MIN(($G233-DF:DF)^2+($H233-DG:DG)^2+($I233-DH:DH)^2)*DD$8+MIN((($H$2-$H233)+DI:DI)^2+(($I$2-$I233)+DJ:DJ)^2)*DD$10+1000*DD$18,"")</f>
        <v/>
      </c>
      <c r="DL233" t="str" cm="1">
        <f t="array" ref="DL233">IF($F233="近壁",MIN(($G233-DM:DM)^2+($H233-DN:DN)^2+($I233-DO:DO)^2)*DK$8+MIN((($H$2-$H233)+DP:DP)^2+(($I$2-$I233)+DQ:DQ)^2)*DK$10+1000*DK$18,"")</f>
        <v/>
      </c>
      <c r="DS233" t="str" cm="1">
        <f t="array" ref="DS233">IF($F233="忍玉",MIN(($G233-DT:DT)^2+($H233-DU:DU)^2+($I233-DV:DV)^2)*DR$8+MIN((($H$2-$H233)+DW:DW)^2+(($I$2-$I233)+DX:DX)^2)*DR$10+1000*DR$18,"")</f>
        <v/>
      </c>
      <c r="DZ233" t="str" cm="1">
        <f t="array" ref="DZ233">IF($F233="界玉",MIN(($G233-EA:EA)^2+($H233-EB:EB)^2+($I233-EC:EC)^2)*DY$8+MIN((($H$2-$H233)+ED:ED)^2+(($I$2-$I233)+EE:EE)^2)*DY$10+1000*DY$18,"")</f>
        <v/>
      </c>
      <c r="EG233" t="str" cm="1">
        <f t="array" ref="EG233">IF($F233="戦玉",MIN(($G233-EH:EH)^2+($H233-EI:EI)^2+($I233-EJ:EJ)^2)*EF$8+MIN((($H$2-$H233)+EK:EK)^2+(($I$2-$I233)+EL:EL)^2)*EF$10+1000*EF$18,"")</f>
        <v/>
      </c>
      <c r="EN233" t="str" cm="1">
        <f t="array" ref="EN233">IF($F233="弓玉",MIN(($G233-EO:EO)^2+($H233-EP:EP)^2+($I233-EQ:EQ)^2)*EM$8+MIN((($H$2-$H233)+ER:ER)^2+(($I$2-$I233)+ES:ES)^2)*EM$10+1000*EM$18,"")</f>
        <v/>
      </c>
      <c r="EU233" t="str" cm="1">
        <f t="array" ref="EU233">IF($F233="散玉",MIN(($G233-EV:EV)^2+($H233-EW:EW)^2+($I233-EX:EX)^2)*ET$8+MIN((($H$2-$H233)+EY:EY)^2+(($I$2-$I233)+EZ:EZ)^2)*ET$10+1000*ET$18,"")</f>
        <v/>
      </c>
      <c r="FB233" t="str" cm="1">
        <f t="array" ref="FB233">IF($F233="的玉",MIN(($G233-FC:FC)^2+($H233-FD:FD)^2+($I233-FE:FE)^2)*FA$8+MIN((($H$2-$H233)+FF:FF)^2+(($I$2-$I233)+FG:FG)^2)*FA$10+1000*FA$18,"")</f>
        <v/>
      </c>
      <c r="FI233" t="str" cm="1">
        <f t="array" ref="FI233">IF($F233="撃玉",MIN(($G233-FJ:FJ)^2+($H233-FK:FK)^2+($I233-FL:FL)^2)*FH$8+MIN((($H$2-$H233)+FM:FM)^2+(($I$2-$I233)+FN:FN)^2)*FH$10+1000*FH$18,"")</f>
        <v/>
      </c>
      <c r="FP233" t="str" cm="1">
        <f t="array" ref="FP233">IF($F233="槍玉",MIN(($G233-FQ:FQ)^2+($H233-FR:FR)^2+($I233-FS:FS)^2)*FO$8+MIN((($H$2-$H233)+FT:FT)^2+(($I$2-$I233)+FU:FU)^2)*FO$10+1000*FO$18,"")</f>
        <v/>
      </c>
      <c r="FW233" t="str" cm="1">
        <f t="array" ref="FW233">IF($F233="査玉",MIN(($G233-FX:FX)^2+($H233-FY:FY)^2+($I233-FZ:FZ)^2)*FV$8+MIN((($H$2-$H233)+GA:GA)^2+(($I$2-$I233)+GB:GB)^2)*FV$10+1000*FV$18,"")</f>
        <v/>
      </c>
      <c r="GD233" t="str" cm="1">
        <f t="array" ref="GD233">IF($F233="タゲ壁",MIN(($G233-GE:GE)^2+($H233-GF:GF)^2+($I233-GG:GG)^2)*GC$8+MIN((($H$2-$H233)+GH:GH)^2+(($I$2-$I233)+GI:GI)^2)*GC$10+1000*GC$18,"")</f>
        <v/>
      </c>
      <c r="GK233" t="str" cm="1">
        <f t="array" ref="GK233">IF($F233="迎玉",MIN(($G233-GL:GL)^2+($H233-GM:GM)^2+($I233-GN:GN)^2)*GJ$8+MIN((($H$2-$H233)+GO:GO)^2+(($I$2-$I233)+GP:GP)^2)*GJ$10+1000*GJ$18,"")</f>
        <v/>
      </c>
      <c r="GR233" t="str" cm="1">
        <f t="array" ref="GR233">IF($F233="紙壁",MIN(($G233-GS:GS)^2+($H233-GT:GT)^2+($I233-GU:GU)^2)*GQ$8+MIN((($H$2-$H233)+GV:GV)^2+(($I$2-$I233)+GW:GW)^2)*GQ$10+1000*GQ$18,"")</f>
        <v/>
      </c>
      <c r="GY233" t="str" cm="1">
        <f t="array" ref="GY233">IF($F233="聖玉",MIN(($G233-GZ:GZ)^2+($H233-HA:HA)^2+($I233-HB:HB)^2)*GX$8+MIN((($H$2-$H233)+HC:HC)^2+(($I$2-$I233)+HD:HD)^2)*GX$10+1000*GX$18,"")</f>
        <v/>
      </c>
      <c r="HF233" t="str" cm="1">
        <f t="array" ref="HF233">IF($F233="ターボ",MIN(($G233-HG:HG)^2+($H233-HH:HH)^2+($I233-HI:HI)^2)*HE$8+MIN((($H$2-$H233)+HJ:HJ)^2+(($I$2-$I233)+HK:HK)^2)*HE$10+10000,"")</f>
        <v/>
      </c>
      <c r="HM233" t="str" cm="1">
        <f t="array" ref="HM233">IF($F233="采玉",MIN(($G233-HN:HN)^2+($H233-HO:HO)^2+($I233-HP:HP)^2)*HL$8+MIN((($H$2-$H233)+HQ:HQ)^2+(($I$2-$I233)+HR:HR)^2)*HL$10+1000*HL$18,"")</f>
        <v/>
      </c>
      <c r="HT233" t="str" cm="1">
        <f t="array" ref="HT233">IF($F233="繕玉",MIN(($G233-HU:HU)^2+($H233-HV:HV)^2+($I233-HW:HW)^2)*HS$8+MIN((($H$2-$H233)+HX:HX)^2+(($I$2-$I233)+HY:HY)^2)*HS$10+1000*HS$18,"")</f>
        <v/>
      </c>
      <c r="IA233" t="str" cm="1">
        <f t="array" ref="IA233">IF($F233="贄玉",MIN(($G233-IB:IB)^2+($H233-IC:IC)^2+($I233-ID:ID)^2)*HZ$8+MIN((($H$2-$H233)+IE:IE)^2+(($I$2-$I233)+IF:IF)^2)*HZ$10+1000*HZ$18,"")</f>
        <v/>
      </c>
      <c r="IH233" t="str" cm="1">
        <f t="array" ref="IH233">IF($F233="弾玉",MIN(($G233-II:II)^2+($H233-IJ:IJ)^2+($I233-IK:IK)^2)*IG$8+MIN((($H$2-$H233)+IL:IL)^2+(($I$2-$I233)+IM:IM)^2)*IG$10+1000*IG$18,"")</f>
        <v/>
      </c>
      <c r="IO233" t="str" cm="1">
        <f t="array" ref="IO233">IF($F233="石壁",MIN(($G233-IP:IP)^2+($H233-IQ:IQ)^2+($I233-IR:IR)^2)*IN$8+MIN((($H$2-$H233)+IS:IS)^2+(($I$2-$I233)+IT:IT)^2)*IN$10+1000*IN$18,"")</f>
        <v/>
      </c>
    </row>
    <row r="234" spans="6:249" x14ac:dyDescent="0.55000000000000004">
      <c r="F234" s="1" t="b" cm="1">
        <f t="array" ref="F234">INDEX(N:N,ROW()*6-11)</f>
        <v>0</v>
      </c>
      <c r="G234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34" s="1">
        <f>ROUND((RIGHT((SUM(INDEX($N:$N,ROW()*6-10):INDEX($N:$N,ROW()*6-6))-16020),6)-RIGHT((SUM(INDEX($N:$N,ROW()*6-10):INDEX($N:$N,ROW()*6-6))-16020),3))/1000,3)</f>
        <v>-16.04</v>
      </c>
      <c r="I234" s="1">
        <f>ROUND((RIGHT((SUM(INDEX($N:$N,ROW()*6-10):INDEX($N:$N,ROW()*6-6))-16020),3)),3)</f>
        <v>20</v>
      </c>
      <c r="K234">
        <v>234</v>
      </c>
      <c r="L234">
        <f t="shared" si="7"/>
        <v>0</v>
      </c>
      <c r="M234" t="str">
        <f t="shared" si="6"/>
        <v/>
      </c>
      <c r="N234">
        <f>IF(EXACT(M234,$A$1)=TRUE,0,IF(EXACT(M234,$A$2)=TRUE,1,IF(EXACT(M234,$A$3)=TRUE,2,IF(EXACT(M234,$A$4)=TRUE,3,IF(EXACT(M234,$A$5)=TRUE,4,IF(EXACT(M234,$A$6)=TRUE,5,IF(EXACT(M234,$A$7)=TRUE,6,IF(EXACT(M234,$A$8)=TRUE,7,IF(EXACT(M234,$A$9)=TRUE,8,IF(EXACT(M234,$A$10)=TRUE,9,IF(EXACT(M234,$A$11)=TRUE,10,IF(EXACT(M234,$A$12)=TRUE,11,IF(EXACT(M234,$A$13)=TRUE,12,IF(EXACT(M234,$A$14)=TRUE,13,IF(EXACT(M234,$A$15)=TRUE,14,IF(EXACT(M234,$A$16)=TRUE,15,IF(EXACT(M234,$A$17)=TRUE,16,IF(EXACT(M234,$A$18)=TRUE,17,IF(EXACT(M234,$A$19)=TRUE,18,IF(EXACT(M234,$A$20)=TRUE,19,IF(EXACT(M234,$A$21)=TRUE,20,IF(EXACT(M234,$A$22)=TRUE,21,IF(EXACT(M234,$A$23)=TRUE,22,IF(EXACT(M234,$A$24)=TRUE,23,IF(EXACT(M234,$A$25)=TRUE,24,IF(EXACT(M234,$A$26)=TRUE,25,IF(EXACT(M234,$A$27)=TRUE,26,IF(EXACT(M234,$A$28)=TRUE,27,IF(EXACT(M234,$A$29)=TRUE,28,IF(EXACT(M234,$A$30)=TRUE,29,IF(EXACT(M234,$A$31)=TRUE,30,IF(EXACT(M234,$A$32)=TRUE,31,IF(EXACT(M234,$A$33)=TRUE,32,IF(EXACT(M234,$A$34)=TRUE,33,IF(EXACT(M234,$A$35)=TRUE,34,IF(EXACT(M234,$A$36)=TRUE,35,IF(EXACT(M234,$A$37)=TRUE,36,IF(EXACT(M234,$A$38)=TRUE,37,IF(EXACT(M234,$A$39)=TRUE,38,IF(EXACT(M234,$A$40)=TRUE,39,IF(EXACT(M234,$A$41)=TRUE,40,IF(EXACT(M234,$A$42)=TRUE,41,IF(EXACT(M234,$A$43)=TRUE,42,IF(EXACT(M234,$A$44)=TRUE,43,IF(EXACT(M234,$A$45)=TRUE,44,IF(EXACT(M234,$A$46)=TRUE,45,IF(EXACT(M234,$A$47)=TRUE,46,IF(EXACT(M234,$A$48)=TRUE,47,IF(EXACT(M234,$A$49)=TRUE,48,IF(EXACT(M234,$A$50)=TRUE,49,IF(EXACT(M234,$A$51)=TRUE,50,IF(EXACT(M234,$A$52)=TRUE,51,IF(EXACT(M234,$A$53)=TRUE,52,IF(EXACT(M234,$A$54)=TRUE,53,IF(EXACT(M234,$A$55)=TRUE,54,IF(EXACT(M234,$A$56)=TRUE,55,IF(EXACT(M234,$A$57)=TRUE,56,IF(EXACT(M234,$A$58)=TRUE,57,IF(EXACT(M234,$A$59)=TRUE,58,IF(EXACT(M234,$A$60)=TRUE,59,IF(EXACT(M234,$A$61)=TRUE,60,IF(EXACT(M234,$A$62)=TRUE,61))))))))))))))))))))))))))))))))))))))))))))))))))))))))))))))*61^$L234</f>
        <v>0</v>
      </c>
      <c r="Y234" t="str" cm="1">
        <f t="array" ref="Y234">IF($F234="砲玉",MIN(($G234-Z:Z)^2+($H234-AA:AA)^2+($I234-AB:AB)^2)*X$8+MIN((($H$2-$H234)+AC:AC)^2+(($I$2-$I234)+AD:AD)^2)*X$10+1000*X$18,"")</f>
        <v/>
      </c>
      <c r="AF234" t="str" cm="1">
        <f t="array" ref="AF234">IF($F234="薙玉",MIN(($G234-AG:AG)^2+($H234-AH:AH)^2+($I234-AI:AI)^2)*AE$8+MIN((($H$2-$H234)+AJ:AJ)^2+(($I$2-$I234)+AK:AK)^2)*AE$10+1000*AE$18,"")</f>
        <v/>
      </c>
      <c r="AM234" t="str" cm="1">
        <f t="array" ref="AM234">IF($F234="壁玉",MIN(($G234-AN:AN)^2+($H234-AO:AO)^2+($I234-AP:AP)^2)*AL$8+MIN((($H$2-$H234)+AQ:AQ)^2+(($I$2-$I234)+AR:AR)^2)*AL$10+1000*AL$18,"")</f>
        <v/>
      </c>
      <c r="AT234" t="str" cm="1">
        <f t="array" ref="AT234">IF($F234="弩玉",MIN(($G234-AU:AU)^2+($H234-AV:AV)^2+($I234-AW:AW)^2)*AS$8+MIN((($H$2-$H234)+AX:AX)^2+(($I$2-$I234)+AY:AY)^2)*AS$10+1000*AS$18,"")</f>
        <v/>
      </c>
      <c r="BA234" t="str" cm="1">
        <f t="array" ref="BA234">IF($F234="ジェット",MIN(($G234-BB:BB)^2+($H234-BC:BC)^2+($I234-BD:BD)^2)*AZ$8+MIN((($H$2-$H234)+BE:BE)^2+(($I$2-$I234)+BF:BF)^2)*AZ$10+1000*AZ$18,"")</f>
        <v/>
      </c>
      <c r="BH234" t="str" cm="1">
        <f t="array" ref="BH234">IF($F234="導玉",MIN(($G234-BI:BI)^2+($H234-BJ:BJ)^2+($I234-BK:BK)^2)*BG$8+MIN((($H$2-$H234)+BL:BL)^2+(($I$2-$I234)+BM:BM)^2)*BG$10+1000*BG$18,"")</f>
        <v/>
      </c>
      <c r="BO234" t="str" cm="1">
        <f t="array" ref="BO234">IF($F234="木壁",MIN(($G234-BP:BP)^2+($H234-BQ:BQ)^2+($I234-BR:BR)^2)*BN$8+MIN((($H$2-$H234)+BS:BS)^2+(($I$2-$I234)+BT:BT)^2)*BN$10+1000*BN$18,"")</f>
        <v/>
      </c>
      <c r="BV234" t="str" cm="1">
        <f t="array" ref="BV234">IF($F234="遠壁",MIN(($G234-BW:BW)^2+($H234-BX:BX)^2+($I234-BY:BY)^2)*BU$8+MIN((($H$2-$H234)+BZ:BZ)^2+(($I$2-$I234)+CA:CA)^2)*BU$10+1000*BU$18,"")</f>
        <v/>
      </c>
      <c r="CC234" t="str" cm="1">
        <f t="array" ref="CC234">IF($F234="魔玉",MIN(($G234-CD:CD)^2+($H234-CE:CE)^2+($I234-CF:CF)^2)*CB$8+MIN((($H$2-$H234)+CG:CG)^2+(($I$2-$I234)+CH:CH)^2)*CB$10+1000*CB$18,"")</f>
        <v/>
      </c>
      <c r="CJ234" t="str" cm="1">
        <f t="array" ref="CJ234">IF($F234="核玉",MIN(($G234-CK:CK)^2+($H234-CL:CL)^2+($I234-CM:CM)^2)*CI$8+MIN((($H$2-$H234)+CN:CN)^2+(($I$2-$I234)+CO:CO)^2)*CI$10+1000*CI$18,"")</f>
        <v/>
      </c>
      <c r="CQ234" t="str" cm="1">
        <f t="array" ref="CQ234">IF($F234="癒玉",MIN(($G234-CR:CR)^2+($H234-CS:CS)^2+($I234-CT:CT)^2)*CP$8+MIN((($H$2-$H234)+CU:CU)^2+(($I$2-$I234)+CV:CV)^2)*CP$10+1000*CP$18,"")</f>
        <v/>
      </c>
      <c r="CX234" t="str" cm="1">
        <f t="array" ref="CX234">IF($F234="盾玉",MIN(($G234-CY:CY)^2+($H234-CZ:CZ)^2+($I234-DA:DA)^2)*CW$8+MIN((($H$2-$H234)+DB:DB)^2+(($I$2-$I234)+DC:DC)^2)*CW$10+1000*CW$18,"")</f>
        <v/>
      </c>
      <c r="DE234" t="str" cm="1">
        <f t="array" ref="DE234">IF($F234="射玉",MIN(($G234-DF:DF)^2+($H234-DG:DG)^2+($I234-DH:DH)^2)*DD$8+MIN((($H$2-$H234)+DI:DI)^2+(($I$2-$I234)+DJ:DJ)^2)*DD$10+1000*DD$18,"")</f>
        <v/>
      </c>
      <c r="DL234" t="str" cm="1">
        <f t="array" ref="DL234">IF($F234="近壁",MIN(($G234-DM:DM)^2+($H234-DN:DN)^2+($I234-DO:DO)^2)*DK$8+MIN((($H$2-$H234)+DP:DP)^2+(($I$2-$I234)+DQ:DQ)^2)*DK$10+1000*DK$18,"")</f>
        <v/>
      </c>
      <c r="DS234" t="str" cm="1">
        <f t="array" ref="DS234">IF($F234="忍玉",MIN(($G234-DT:DT)^2+($H234-DU:DU)^2+($I234-DV:DV)^2)*DR$8+MIN((($H$2-$H234)+DW:DW)^2+(($I$2-$I234)+DX:DX)^2)*DR$10+1000*DR$18,"")</f>
        <v/>
      </c>
      <c r="DZ234" t="str" cm="1">
        <f t="array" ref="DZ234">IF($F234="界玉",MIN(($G234-EA:EA)^2+($H234-EB:EB)^2+($I234-EC:EC)^2)*DY$8+MIN((($H$2-$H234)+ED:ED)^2+(($I$2-$I234)+EE:EE)^2)*DY$10+1000*DY$18,"")</f>
        <v/>
      </c>
      <c r="EG234" t="str" cm="1">
        <f t="array" ref="EG234">IF($F234="戦玉",MIN(($G234-EH:EH)^2+($H234-EI:EI)^2+($I234-EJ:EJ)^2)*EF$8+MIN((($H$2-$H234)+EK:EK)^2+(($I$2-$I234)+EL:EL)^2)*EF$10+1000*EF$18,"")</f>
        <v/>
      </c>
      <c r="EN234" t="str" cm="1">
        <f t="array" ref="EN234">IF($F234="弓玉",MIN(($G234-EO:EO)^2+($H234-EP:EP)^2+($I234-EQ:EQ)^2)*EM$8+MIN((($H$2-$H234)+ER:ER)^2+(($I$2-$I234)+ES:ES)^2)*EM$10+1000*EM$18,"")</f>
        <v/>
      </c>
      <c r="EU234" t="str" cm="1">
        <f t="array" ref="EU234">IF($F234="散玉",MIN(($G234-EV:EV)^2+($H234-EW:EW)^2+($I234-EX:EX)^2)*ET$8+MIN((($H$2-$H234)+EY:EY)^2+(($I$2-$I234)+EZ:EZ)^2)*ET$10+1000*ET$18,"")</f>
        <v/>
      </c>
      <c r="FB234" t="str" cm="1">
        <f t="array" ref="FB234">IF($F234="的玉",MIN(($G234-FC:FC)^2+($H234-FD:FD)^2+($I234-FE:FE)^2)*FA$8+MIN((($H$2-$H234)+FF:FF)^2+(($I$2-$I234)+FG:FG)^2)*FA$10+1000*FA$18,"")</f>
        <v/>
      </c>
      <c r="FI234" t="str" cm="1">
        <f t="array" ref="FI234">IF($F234="撃玉",MIN(($G234-FJ:FJ)^2+($H234-FK:FK)^2+($I234-FL:FL)^2)*FH$8+MIN((($H$2-$H234)+FM:FM)^2+(($I$2-$I234)+FN:FN)^2)*FH$10+1000*FH$18,"")</f>
        <v/>
      </c>
      <c r="FP234" t="str" cm="1">
        <f t="array" ref="FP234">IF($F234="槍玉",MIN(($G234-FQ:FQ)^2+($H234-FR:FR)^2+($I234-FS:FS)^2)*FO$8+MIN((($H$2-$H234)+FT:FT)^2+(($I$2-$I234)+FU:FU)^2)*FO$10+1000*FO$18,"")</f>
        <v/>
      </c>
      <c r="FW234" t="str" cm="1">
        <f t="array" ref="FW234">IF($F234="査玉",MIN(($G234-FX:FX)^2+($H234-FY:FY)^2+($I234-FZ:FZ)^2)*FV$8+MIN((($H$2-$H234)+GA:GA)^2+(($I$2-$I234)+GB:GB)^2)*FV$10+1000*FV$18,"")</f>
        <v/>
      </c>
      <c r="GD234" t="str" cm="1">
        <f t="array" ref="GD234">IF($F234="タゲ壁",MIN(($G234-GE:GE)^2+($H234-GF:GF)^2+($I234-GG:GG)^2)*GC$8+MIN((($H$2-$H234)+GH:GH)^2+(($I$2-$I234)+GI:GI)^2)*GC$10+1000*GC$18,"")</f>
        <v/>
      </c>
      <c r="GK234" t="str" cm="1">
        <f t="array" ref="GK234">IF($F234="迎玉",MIN(($G234-GL:GL)^2+($H234-GM:GM)^2+($I234-GN:GN)^2)*GJ$8+MIN((($H$2-$H234)+GO:GO)^2+(($I$2-$I234)+GP:GP)^2)*GJ$10+1000*GJ$18,"")</f>
        <v/>
      </c>
      <c r="GR234" t="str" cm="1">
        <f t="array" ref="GR234">IF($F234="紙壁",MIN(($G234-GS:GS)^2+($H234-GT:GT)^2+($I234-GU:GU)^2)*GQ$8+MIN((($H$2-$H234)+GV:GV)^2+(($I$2-$I234)+GW:GW)^2)*GQ$10+1000*GQ$18,"")</f>
        <v/>
      </c>
      <c r="GY234" t="str" cm="1">
        <f t="array" ref="GY234">IF($F234="聖玉",MIN(($G234-GZ:GZ)^2+($H234-HA:HA)^2+($I234-HB:HB)^2)*GX$8+MIN((($H$2-$H234)+HC:HC)^2+(($I$2-$I234)+HD:HD)^2)*GX$10+1000*GX$18,"")</f>
        <v/>
      </c>
      <c r="HF234" t="str" cm="1">
        <f t="array" ref="HF234">IF($F234="ターボ",MIN(($G234-HG:HG)^2+($H234-HH:HH)^2+($I234-HI:HI)^2)*HE$8+MIN((($H$2-$H234)+HJ:HJ)^2+(($I$2-$I234)+HK:HK)^2)*HE$10+10000,"")</f>
        <v/>
      </c>
      <c r="HM234" t="str" cm="1">
        <f t="array" ref="HM234">IF($F234="采玉",MIN(($G234-HN:HN)^2+($H234-HO:HO)^2+($I234-HP:HP)^2)*HL$8+MIN((($H$2-$H234)+HQ:HQ)^2+(($I$2-$I234)+HR:HR)^2)*HL$10+1000*HL$18,"")</f>
        <v/>
      </c>
      <c r="HT234" t="str" cm="1">
        <f t="array" ref="HT234">IF($F234="繕玉",MIN(($G234-HU:HU)^2+($H234-HV:HV)^2+($I234-HW:HW)^2)*HS$8+MIN((($H$2-$H234)+HX:HX)^2+(($I$2-$I234)+HY:HY)^2)*HS$10+1000*HS$18,"")</f>
        <v/>
      </c>
      <c r="IA234" t="str" cm="1">
        <f t="array" ref="IA234">IF($F234="贄玉",MIN(($G234-IB:IB)^2+($H234-IC:IC)^2+($I234-ID:ID)^2)*HZ$8+MIN((($H$2-$H234)+IE:IE)^2+(($I$2-$I234)+IF:IF)^2)*HZ$10+1000*HZ$18,"")</f>
        <v/>
      </c>
      <c r="IH234" t="str" cm="1">
        <f t="array" ref="IH234">IF($F234="弾玉",MIN(($G234-II:II)^2+($H234-IJ:IJ)^2+($I234-IK:IK)^2)*IG$8+MIN((($H$2-$H234)+IL:IL)^2+(($I$2-$I234)+IM:IM)^2)*IG$10+1000*IG$18,"")</f>
        <v/>
      </c>
      <c r="IO234" t="str" cm="1">
        <f t="array" ref="IO234">IF($F234="石壁",MIN(($G234-IP:IP)^2+($H234-IQ:IQ)^2+($I234-IR:IR)^2)*IN$8+MIN((($H$2-$H234)+IS:IS)^2+(($I$2-$I234)+IT:IT)^2)*IN$10+1000*IN$18,"")</f>
        <v/>
      </c>
    </row>
    <row r="235" spans="6:249" x14ac:dyDescent="0.55000000000000004">
      <c r="F235" s="1" t="b" cm="1">
        <f t="array" ref="F235">INDEX(N:N,ROW()*6-11)</f>
        <v>0</v>
      </c>
      <c r="G235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35" s="1">
        <f>ROUND((RIGHT((SUM(INDEX($N:$N,ROW()*6-10):INDEX($N:$N,ROW()*6-6))-16020),6)-RIGHT((SUM(INDEX($N:$N,ROW()*6-10):INDEX($N:$N,ROW()*6-6))-16020),3))/1000,3)</f>
        <v>-16.04</v>
      </c>
      <c r="I235" s="1">
        <f>ROUND((RIGHT((SUM(INDEX($N:$N,ROW()*6-10):INDEX($N:$N,ROW()*6-6))-16020),3)),3)</f>
        <v>20</v>
      </c>
      <c r="K235">
        <v>235</v>
      </c>
      <c r="L235">
        <f t="shared" si="7"/>
        <v>5</v>
      </c>
      <c r="M235" t="str">
        <f t="shared" si="6"/>
        <v/>
      </c>
      <c r="N235" t="b">
        <f>IF(EXACT(M235,$A$1)=TRUE,"コア",IF(EXACT(M235,$A$2)=TRUE,"弓玉",IF(EXACT(M235,$A$3)=TRUE,"銃玉",IF(EXACT(M235,$A$4)=TRUE,"剣玉",IF(EXACT(M235,$A$5)=TRUE,"盾玉",IF(EXACT(M235,$A$6)=TRUE,"爆玉",IF(EXACT(M235,$A$7)=TRUE,"魔玉",IF(EXACT(M235,$A$8)=TRUE,"弩玉",IF(EXACT(M235,$A$9)=TRUE,"槍玉",IF(EXACT(M235,$A$10)=TRUE,"砲玉",IF(EXACT(M235,$A$11)=TRUE,"薙玉",IF(EXACT(M235,$A$12)=TRUE,"跳玉",IF(EXACT(M235,$A$13)=TRUE,"裂玉",IF(EXACT(M235,$A$14)=TRUE,"散玉",IF(EXACT(M235,$A$15)=TRUE,"狙玉",IF(EXACT(M235,$A$16)=TRUE,"浮玉",IF(EXACT(M235,$A$17)=TRUE,"導玉",IF(EXACT(M235,$A$18)=TRUE,"繕玉",IF(EXACT(M235,$A$19)=TRUE,"癒玉",IF(EXACT(M235,$A$20)=TRUE,"壁玉",IF(EXACT(M235,$A$21)=TRUE,"飛玉",IF(EXACT(M235,$A$22)=TRUE,"戦玉",IF(EXACT(M235,$A$23)=TRUE,"機玉",IF(EXACT(M235,$A$24)=TRUE,"変玉",IF(EXACT(M235,$A$25)=TRUE,"界玉",IF(EXACT(M235,$A$26)=TRUE,"木壁",IF(EXACT(M235,$A$27)=TRUE,"石壁",IF(EXACT(M235,$A$28)=TRUE,"紙壁",IF(EXACT(M235,$A$29)=TRUE,"鉄壁",IF(EXACT(M235,$A$30)=TRUE,"ジェット",IF(EXACT(M235,$A$31)=TRUE,"ターボ",IF(EXACT(M235,$A$32)=TRUE,"骨玉",IF(EXACT(M235,$A$33)=TRUE,"撃玉",IF(EXACT(M235,$A$34)=TRUE,"弾玉",IF(EXACT(M235,$A$35)=TRUE,"聖玉",IF(EXACT(M235,$A$36)=TRUE,"忍玉",IF(EXACT(M235,$A$37)=TRUE,"障玉",IF(EXACT(M235,$A$38)=TRUE,"花玉",IF(EXACT(M235,$A$39)=TRUE,"反玉",IF(EXACT(M235,$A$40)=TRUE,"押玉",IF(EXACT(M235,$A$41)=TRUE,"迎玉",IF(EXACT(M235,$A$42)=TRUE,"贄玉",IF(EXACT(M235,$A$43)=TRUE,"的玉",IF(EXACT(M235,$A$44)=TRUE,"墜玉",IF(EXACT(M235,$A$45)=TRUE,"箱玉",IF(EXACT(M235,$A$46)=TRUE,"闇玉",IF(EXACT(M235,$A$47)=TRUE,"旋玉",IF(EXACT(M235,$A$48)=TRUE,"采玉",IF(EXACT(M235,$A$49)=TRUE,"騎玉",IF(EXACT(M235,$A$50)=TRUE,"核玉",IF(EXACT(M235,$A$51)=TRUE,"射玉",IF(EXACT(M235,$A$52)=TRUE,"星玉",IF(EXACT(M235,$A$53)=TRUE,"梱玉",IF(EXACT(M235,$A$54)=TRUE,"貫玉",IF(EXACT(M235,$A$55)=TRUE,"査玉",IF(EXACT(M235,$A$56)=TRUE,"近壁",IF(EXACT(M235,$A$57)=TRUE,"遠壁",IF(EXACT(M235,$A$58)=TRUE,"広壁",IF(EXACT(M235,$A$59)=TRUE,"狭壁",IF(EXACT(M235,$A$60)=TRUE,"タゲ壁",IF(EXACT(M235,$A$61)=TRUE,"エレ壁")))))))))))))))))))))))))))))))))))))))))))))))))))))))))))))</f>
        <v>0</v>
      </c>
      <c r="Y235" t="str" cm="1">
        <f t="array" ref="Y235">IF($F235="砲玉",MIN(($G235-Z:Z)^2+($H235-AA:AA)^2+($I235-AB:AB)^2)*X$8+MIN((($H$2-$H235)+AC:AC)^2+(($I$2-$I235)+AD:AD)^2)*X$10+1000*X$18,"")</f>
        <v/>
      </c>
      <c r="AF235" t="str" cm="1">
        <f t="array" ref="AF235">IF($F235="薙玉",MIN(($G235-AG:AG)^2+($H235-AH:AH)^2+($I235-AI:AI)^2)*AE$8+MIN((($H$2-$H235)+AJ:AJ)^2+(($I$2-$I235)+AK:AK)^2)*AE$10+1000*AE$18,"")</f>
        <v/>
      </c>
      <c r="AM235" t="str" cm="1">
        <f t="array" ref="AM235">IF($F235="壁玉",MIN(($G235-AN:AN)^2+($H235-AO:AO)^2+($I235-AP:AP)^2)*AL$8+MIN((($H$2-$H235)+AQ:AQ)^2+(($I$2-$I235)+AR:AR)^2)*AL$10+1000*AL$18,"")</f>
        <v/>
      </c>
      <c r="AT235" t="str" cm="1">
        <f t="array" ref="AT235">IF($F235="弩玉",MIN(($G235-AU:AU)^2+($H235-AV:AV)^2+($I235-AW:AW)^2)*AS$8+MIN((($H$2-$H235)+AX:AX)^2+(($I$2-$I235)+AY:AY)^2)*AS$10+1000*AS$18,"")</f>
        <v/>
      </c>
      <c r="BA235" t="str" cm="1">
        <f t="array" ref="BA235">IF($F235="ジェット",MIN(($G235-BB:BB)^2+($H235-BC:BC)^2+($I235-BD:BD)^2)*AZ$8+MIN((($H$2-$H235)+BE:BE)^2+(($I$2-$I235)+BF:BF)^2)*AZ$10+1000*AZ$18,"")</f>
        <v/>
      </c>
      <c r="BH235" t="str" cm="1">
        <f t="array" ref="BH235">IF($F235="導玉",MIN(($G235-BI:BI)^2+($H235-BJ:BJ)^2+($I235-BK:BK)^2)*BG$8+MIN((($H$2-$H235)+BL:BL)^2+(($I$2-$I235)+BM:BM)^2)*BG$10+1000*BG$18,"")</f>
        <v/>
      </c>
      <c r="BO235" t="str" cm="1">
        <f t="array" ref="BO235">IF($F235="木壁",MIN(($G235-BP:BP)^2+($H235-BQ:BQ)^2+($I235-BR:BR)^2)*BN$8+MIN((($H$2-$H235)+BS:BS)^2+(($I$2-$I235)+BT:BT)^2)*BN$10+1000*BN$18,"")</f>
        <v/>
      </c>
      <c r="BV235" t="str" cm="1">
        <f t="array" ref="BV235">IF($F235="遠壁",MIN(($G235-BW:BW)^2+($H235-BX:BX)^2+($I235-BY:BY)^2)*BU$8+MIN((($H$2-$H235)+BZ:BZ)^2+(($I$2-$I235)+CA:CA)^2)*BU$10+1000*BU$18,"")</f>
        <v/>
      </c>
      <c r="CC235" t="str" cm="1">
        <f t="array" ref="CC235">IF($F235="魔玉",MIN(($G235-CD:CD)^2+($H235-CE:CE)^2+($I235-CF:CF)^2)*CB$8+MIN((($H$2-$H235)+CG:CG)^2+(($I$2-$I235)+CH:CH)^2)*CB$10+1000*CB$18,"")</f>
        <v/>
      </c>
      <c r="CJ235" t="str" cm="1">
        <f t="array" ref="CJ235">IF($F235="核玉",MIN(($G235-CK:CK)^2+($H235-CL:CL)^2+($I235-CM:CM)^2)*CI$8+MIN((($H$2-$H235)+CN:CN)^2+(($I$2-$I235)+CO:CO)^2)*CI$10+1000*CI$18,"")</f>
        <v/>
      </c>
      <c r="CQ235" t="str" cm="1">
        <f t="array" ref="CQ235">IF($F235="癒玉",MIN(($G235-CR:CR)^2+($H235-CS:CS)^2+($I235-CT:CT)^2)*CP$8+MIN((($H$2-$H235)+CU:CU)^2+(($I$2-$I235)+CV:CV)^2)*CP$10+1000*CP$18,"")</f>
        <v/>
      </c>
      <c r="CX235" t="str" cm="1">
        <f t="array" ref="CX235">IF($F235="盾玉",MIN(($G235-CY:CY)^2+($H235-CZ:CZ)^2+($I235-DA:DA)^2)*CW$8+MIN((($H$2-$H235)+DB:DB)^2+(($I$2-$I235)+DC:DC)^2)*CW$10+1000*CW$18,"")</f>
        <v/>
      </c>
      <c r="DE235" t="str" cm="1">
        <f t="array" ref="DE235">IF($F235="射玉",MIN(($G235-DF:DF)^2+($H235-DG:DG)^2+($I235-DH:DH)^2)*DD$8+MIN((($H$2-$H235)+DI:DI)^2+(($I$2-$I235)+DJ:DJ)^2)*DD$10+1000*DD$18,"")</f>
        <v/>
      </c>
      <c r="DL235" t="str" cm="1">
        <f t="array" ref="DL235">IF($F235="近壁",MIN(($G235-DM:DM)^2+($H235-DN:DN)^2+($I235-DO:DO)^2)*DK$8+MIN((($H$2-$H235)+DP:DP)^2+(($I$2-$I235)+DQ:DQ)^2)*DK$10+1000*DK$18,"")</f>
        <v/>
      </c>
      <c r="DS235" t="str" cm="1">
        <f t="array" ref="DS235">IF($F235="忍玉",MIN(($G235-DT:DT)^2+($H235-DU:DU)^2+($I235-DV:DV)^2)*DR$8+MIN((($H$2-$H235)+DW:DW)^2+(($I$2-$I235)+DX:DX)^2)*DR$10+1000*DR$18,"")</f>
        <v/>
      </c>
      <c r="DZ235" t="str" cm="1">
        <f t="array" ref="DZ235">IF($F235="界玉",MIN(($G235-EA:EA)^2+($H235-EB:EB)^2+($I235-EC:EC)^2)*DY$8+MIN((($H$2-$H235)+ED:ED)^2+(($I$2-$I235)+EE:EE)^2)*DY$10+1000*DY$18,"")</f>
        <v/>
      </c>
      <c r="EG235" t="str" cm="1">
        <f t="array" ref="EG235">IF($F235="戦玉",MIN(($G235-EH:EH)^2+($H235-EI:EI)^2+($I235-EJ:EJ)^2)*EF$8+MIN((($H$2-$H235)+EK:EK)^2+(($I$2-$I235)+EL:EL)^2)*EF$10+1000*EF$18,"")</f>
        <v/>
      </c>
      <c r="EN235" t="str" cm="1">
        <f t="array" ref="EN235">IF($F235="弓玉",MIN(($G235-EO:EO)^2+($H235-EP:EP)^2+($I235-EQ:EQ)^2)*EM$8+MIN((($H$2-$H235)+ER:ER)^2+(($I$2-$I235)+ES:ES)^2)*EM$10+1000*EM$18,"")</f>
        <v/>
      </c>
      <c r="EU235" t="str" cm="1">
        <f t="array" ref="EU235">IF($F235="散玉",MIN(($G235-EV:EV)^2+($H235-EW:EW)^2+($I235-EX:EX)^2)*ET$8+MIN((($H$2-$H235)+EY:EY)^2+(($I$2-$I235)+EZ:EZ)^2)*ET$10+1000*ET$18,"")</f>
        <v/>
      </c>
      <c r="FB235" t="str" cm="1">
        <f t="array" ref="FB235">IF($F235="的玉",MIN(($G235-FC:FC)^2+($H235-FD:FD)^2+($I235-FE:FE)^2)*FA$8+MIN((($H$2-$H235)+FF:FF)^2+(($I$2-$I235)+FG:FG)^2)*FA$10+1000*FA$18,"")</f>
        <v/>
      </c>
      <c r="FI235" t="str" cm="1">
        <f t="array" ref="FI235">IF($F235="撃玉",MIN(($G235-FJ:FJ)^2+($H235-FK:FK)^2+($I235-FL:FL)^2)*FH$8+MIN((($H$2-$H235)+FM:FM)^2+(($I$2-$I235)+FN:FN)^2)*FH$10+1000*FH$18,"")</f>
        <v/>
      </c>
      <c r="FP235" t="str" cm="1">
        <f t="array" ref="FP235">IF($F235="槍玉",MIN(($G235-FQ:FQ)^2+($H235-FR:FR)^2+($I235-FS:FS)^2)*FO$8+MIN((($H$2-$H235)+FT:FT)^2+(($I$2-$I235)+FU:FU)^2)*FO$10+1000*FO$18,"")</f>
        <v/>
      </c>
      <c r="FW235" t="str" cm="1">
        <f t="array" ref="FW235">IF($F235="査玉",MIN(($G235-FX:FX)^2+($H235-FY:FY)^2+($I235-FZ:FZ)^2)*FV$8+MIN((($H$2-$H235)+GA:GA)^2+(($I$2-$I235)+GB:GB)^2)*FV$10+1000*FV$18,"")</f>
        <v/>
      </c>
      <c r="GD235" t="str" cm="1">
        <f t="array" ref="GD235">IF($F235="タゲ壁",MIN(($G235-GE:GE)^2+($H235-GF:GF)^2+($I235-GG:GG)^2)*GC$8+MIN((($H$2-$H235)+GH:GH)^2+(($I$2-$I235)+GI:GI)^2)*GC$10+1000*GC$18,"")</f>
        <v/>
      </c>
      <c r="GK235" t="str" cm="1">
        <f t="array" ref="GK235">IF($F235="迎玉",MIN(($G235-GL:GL)^2+($H235-GM:GM)^2+($I235-GN:GN)^2)*GJ$8+MIN((($H$2-$H235)+GO:GO)^2+(($I$2-$I235)+GP:GP)^2)*GJ$10+1000*GJ$18,"")</f>
        <v/>
      </c>
      <c r="GR235" t="str" cm="1">
        <f t="array" ref="GR235">IF($F235="紙壁",MIN(($G235-GS:GS)^2+($H235-GT:GT)^2+($I235-GU:GU)^2)*GQ$8+MIN((($H$2-$H235)+GV:GV)^2+(($I$2-$I235)+GW:GW)^2)*GQ$10+1000*GQ$18,"")</f>
        <v/>
      </c>
      <c r="GY235" t="str" cm="1">
        <f t="array" ref="GY235">IF($F235="聖玉",MIN(($G235-GZ:GZ)^2+($H235-HA:HA)^2+($I235-HB:HB)^2)*GX$8+MIN((($H$2-$H235)+HC:HC)^2+(($I$2-$I235)+HD:HD)^2)*GX$10+1000*GX$18,"")</f>
        <v/>
      </c>
      <c r="HF235" t="str" cm="1">
        <f t="array" ref="HF235">IF($F235="ターボ",MIN(($G235-HG:HG)^2+($H235-HH:HH)^2+($I235-HI:HI)^2)*HE$8+MIN((($H$2-$H235)+HJ:HJ)^2+(($I$2-$I235)+HK:HK)^2)*HE$10+10000,"")</f>
        <v/>
      </c>
      <c r="HM235" t="str" cm="1">
        <f t="array" ref="HM235">IF($F235="采玉",MIN(($G235-HN:HN)^2+($H235-HO:HO)^2+($I235-HP:HP)^2)*HL$8+MIN((($H$2-$H235)+HQ:HQ)^2+(($I$2-$I235)+HR:HR)^2)*HL$10+1000*HL$18,"")</f>
        <v/>
      </c>
      <c r="HT235" t="str" cm="1">
        <f t="array" ref="HT235">IF($F235="繕玉",MIN(($G235-HU:HU)^2+($H235-HV:HV)^2+($I235-HW:HW)^2)*HS$8+MIN((($H$2-$H235)+HX:HX)^2+(($I$2-$I235)+HY:HY)^2)*HS$10+1000*HS$18,"")</f>
        <v/>
      </c>
      <c r="IA235" t="str" cm="1">
        <f t="array" ref="IA235">IF($F235="贄玉",MIN(($G235-IB:IB)^2+($H235-IC:IC)^2+($I235-ID:ID)^2)*HZ$8+MIN((($H$2-$H235)+IE:IE)^2+(($I$2-$I235)+IF:IF)^2)*HZ$10+1000*HZ$18,"")</f>
        <v/>
      </c>
      <c r="IH235" t="str" cm="1">
        <f t="array" ref="IH235">IF($F235="弾玉",MIN(($G235-II:II)^2+($H235-IJ:IJ)^2+($I235-IK:IK)^2)*IG$8+MIN((($H$2-$H235)+IL:IL)^2+(($I$2-$I235)+IM:IM)^2)*IG$10+1000*IG$18,"")</f>
        <v/>
      </c>
      <c r="IO235" t="str" cm="1">
        <f t="array" ref="IO235">IF($F235="石壁",MIN(($G235-IP:IP)^2+($H235-IQ:IQ)^2+($I235-IR:IR)^2)*IN$8+MIN((($H$2-$H235)+IS:IS)^2+(($I$2-$I235)+IT:IT)^2)*IN$10+1000*IN$18,"")</f>
        <v/>
      </c>
    </row>
    <row r="236" spans="6:249" x14ac:dyDescent="0.55000000000000004">
      <c r="F236" s="1" t="b" cm="1">
        <f t="array" ref="F236">INDEX(N:N,ROW()*6-11)</f>
        <v>0</v>
      </c>
      <c r="G236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36" s="1">
        <f>ROUND((RIGHT((SUM(INDEX($N:$N,ROW()*6-10):INDEX($N:$N,ROW()*6-6))-16020),6)-RIGHT((SUM(INDEX($N:$N,ROW()*6-10):INDEX($N:$N,ROW()*6-6))-16020),3))/1000,3)</f>
        <v>-16.04</v>
      </c>
      <c r="I236" s="1">
        <f>ROUND((RIGHT((SUM(INDEX($N:$N,ROW()*6-10):INDEX($N:$N,ROW()*6-6))-16020),3)),3)</f>
        <v>20</v>
      </c>
      <c r="K236">
        <v>236</v>
      </c>
      <c r="L236">
        <f t="shared" si="7"/>
        <v>4</v>
      </c>
      <c r="M236" t="str">
        <f t="shared" si="6"/>
        <v/>
      </c>
      <c r="N236">
        <f>IF(EXACT(M236,$A$1)=TRUE,0,IF(EXACT(M236,$A$2)=TRUE,1,IF(EXACT(M236,$A$3)=TRUE,2,IF(EXACT(M236,$A$4)=TRUE,3,IF(EXACT(M236,$A$5)=TRUE,4,IF(EXACT(M236,$A$6)=TRUE,5,IF(EXACT(M236,$A$7)=TRUE,6,IF(EXACT(M236,$A$8)=TRUE,7,IF(EXACT(M236,$A$9)=TRUE,8,IF(EXACT(M236,$A$10)=TRUE,9,IF(EXACT(M236,$A$11)=TRUE,10,IF(EXACT(M236,$A$12)=TRUE,11,IF(EXACT(M236,$A$13)=TRUE,12,IF(EXACT(M236,$A$14)=TRUE,13,IF(EXACT(M236,$A$15)=TRUE,14,IF(EXACT(M236,$A$16)=TRUE,15,IF(EXACT(M236,$A$17)=TRUE,16,IF(EXACT(M236,$A$18)=TRUE,17,IF(EXACT(M236,$A$19)=TRUE,18,IF(EXACT(M236,$A$20)=TRUE,19,IF(EXACT(M236,$A$21)=TRUE,20,IF(EXACT(M236,$A$22)=TRUE,21,IF(EXACT(M236,$A$23)=TRUE,22,IF(EXACT(M236,$A$24)=TRUE,23,IF(EXACT(M236,$A$25)=TRUE,24,IF(EXACT(M236,$A$26)=TRUE,25,IF(EXACT(M236,$A$27)=TRUE,26,IF(EXACT(M236,$A$28)=TRUE,27,IF(EXACT(M236,$A$29)=TRUE,28,IF(EXACT(M236,$A$30)=TRUE,29,IF(EXACT(M236,$A$31)=TRUE,30,IF(EXACT(M236,$A$32)=TRUE,31,IF(EXACT(M236,$A$33)=TRUE,32,IF(EXACT(M236,$A$34)=TRUE,33,IF(EXACT(M236,$A$35)=TRUE,34,IF(EXACT(M236,$A$36)=TRUE,35,IF(EXACT(M236,$A$37)=TRUE,36,IF(EXACT(M236,$A$38)=TRUE,37,IF(EXACT(M236,$A$39)=TRUE,38,IF(EXACT(M236,$A$40)=TRUE,39,IF(EXACT(M236,$A$41)=TRUE,40,IF(EXACT(M236,$A$42)=TRUE,41,IF(EXACT(M236,$A$43)=TRUE,42,IF(EXACT(M236,$A$44)=TRUE,43,IF(EXACT(M236,$A$45)=TRUE,44,IF(EXACT(M236,$A$46)=TRUE,45,IF(EXACT(M236,$A$47)=TRUE,46,IF(EXACT(M236,$A$48)=TRUE,47,IF(EXACT(M236,$A$49)=TRUE,48,IF(EXACT(M236,$A$50)=TRUE,49,IF(EXACT(M236,$A$51)=TRUE,50,IF(EXACT(M236,$A$52)=TRUE,51,IF(EXACT(M236,$A$53)=TRUE,52,IF(EXACT(M236,$A$54)=TRUE,53,IF(EXACT(M236,$A$55)=TRUE,54,IF(EXACT(M236,$A$56)=TRUE,55,IF(EXACT(M236,$A$57)=TRUE,56,IF(EXACT(M236,$A$58)=TRUE,57,IF(EXACT(M236,$A$59)=TRUE,58,IF(EXACT(M236,$A$60)=TRUE,59,IF(EXACT(M236,$A$61)=TRUE,60,IF(EXACT(M236,$A$62)=TRUE,61))))))))))))))))))))))))))))))))))))))))))))))))))))))))))))))*61^$L236</f>
        <v>0</v>
      </c>
      <c r="Y236" t="str" cm="1">
        <f t="array" ref="Y236">IF($F236="砲玉",MIN(($G236-Z:Z)^2+($H236-AA:AA)^2+($I236-AB:AB)^2)*X$8+MIN((($H$2-$H236)+AC:AC)^2+(($I$2-$I236)+AD:AD)^2)*X$10+1000*X$18,"")</f>
        <v/>
      </c>
      <c r="AF236" t="str" cm="1">
        <f t="array" ref="AF236">IF($F236="薙玉",MIN(($G236-AG:AG)^2+($H236-AH:AH)^2+($I236-AI:AI)^2)*AE$8+MIN((($H$2-$H236)+AJ:AJ)^2+(($I$2-$I236)+AK:AK)^2)*AE$10+1000*AE$18,"")</f>
        <v/>
      </c>
      <c r="AM236" t="str" cm="1">
        <f t="array" ref="AM236">IF($F236="壁玉",MIN(($G236-AN:AN)^2+($H236-AO:AO)^2+($I236-AP:AP)^2)*AL$8+MIN((($H$2-$H236)+AQ:AQ)^2+(($I$2-$I236)+AR:AR)^2)*AL$10+1000*AL$18,"")</f>
        <v/>
      </c>
      <c r="AT236" t="str" cm="1">
        <f t="array" ref="AT236">IF($F236="弩玉",MIN(($G236-AU:AU)^2+($H236-AV:AV)^2+($I236-AW:AW)^2)*AS$8+MIN((($H$2-$H236)+AX:AX)^2+(($I$2-$I236)+AY:AY)^2)*AS$10+1000*AS$18,"")</f>
        <v/>
      </c>
      <c r="BA236" t="str" cm="1">
        <f t="array" ref="BA236">IF($F236="ジェット",MIN(($G236-BB:BB)^2+($H236-BC:BC)^2+($I236-BD:BD)^2)*AZ$8+MIN((($H$2-$H236)+BE:BE)^2+(($I$2-$I236)+BF:BF)^2)*AZ$10+1000*AZ$18,"")</f>
        <v/>
      </c>
      <c r="BH236" t="str" cm="1">
        <f t="array" ref="BH236">IF($F236="導玉",MIN(($G236-BI:BI)^2+($H236-BJ:BJ)^2+($I236-BK:BK)^2)*BG$8+MIN((($H$2-$H236)+BL:BL)^2+(($I$2-$I236)+BM:BM)^2)*BG$10+1000*BG$18,"")</f>
        <v/>
      </c>
      <c r="BO236" t="str" cm="1">
        <f t="array" ref="BO236">IF($F236="木壁",MIN(($G236-BP:BP)^2+($H236-BQ:BQ)^2+($I236-BR:BR)^2)*BN$8+MIN((($H$2-$H236)+BS:BS)^2+(($I$2-$I236)+BT:BT)^2)*BN$10+1000*BN$18,"")</f>
        <v/>
      </c>
      <c r="BV236" t="str" cm="1">
        <f t="array" ref="BV236">IF($F236="遠壁",MIN(($G236-BW:BW)^2+($H236-BX:BX)^2+($I236-BY:BY)^2)*BU$8+MIN((($H$2-$H236)+BZ:BZ)^2+(($I$2-$I236)+CA:CA)^2)*BU$10+1000*BU$18,"")</f>
        <v/>
      </c>
      <c r="CC236" t="str" cm="1">
        <f t="array" ref="CC236">IF($F236="魔玉",MIN(($G236-CD:CD)^2+($H236-CE:CE)^2+($I236-CF:CF)^2)*CB$8+MIN((($H$2-$H236)+CG:CG)^2+(($I$2-$I236)+CH:CH)^2)*CB$10+1000*CB$18,"")</f>
        <v/>
      </c>
      <c r="CJ236" t="str" cm="1">
        <f t="array" ref="CJ236">IF($F236="核玉",MIN(($G236-CK:CK)^2+($H236-CL:CL)^2+($I236-CM:CM)^2)*CI$8+MIN((($H$2-$H236)+CN:CN)^2+(($I$2-$I236)+CO:CO)^2)*CI$10+1000*CI$18,"")</f>
        <v/>
      </c>
      <c r="CQ236" t="str" cm="1">
        <f t="array" ref="CQ236">IF($F236="癒玉",MIN(($G236-CR:CR)^2+($H236-CS:CS)^2+($I236-CT:CT)^2)*CP$8+MIN((($H$2-$H236)+CU:CU)^2+(($I$2-$I236)+CV:CV)^2)*CP$10+1000*CP$18,"")</f>
        <v/>
      </c>
      <c r="CX236" t="str" cm="1">
        <f t="array" ref="CX236">IF($F236="盾玉",MIN(($G236-CY:CY)^2+($H236-CZ:CZ)^2+($I236-DA:DA)^2)*CW$8+MIN((($H$2-$H236)+DB:DB)^2+(($I$2-$I236)+DC:DC)^2)*CW$10+1000*CW$18,"")</f>
        <v/>
      </c>
      <c r="DE236" t="str" cm="1">
        <f t="array" ref="DE236">IF($F236="射玉",MIN(($G236-DF:DF)^2+($H236-DG:DG)^2+($I236-DH:DH)^2)*DD$8+MIN((($H$2-$H236)+DI:DI)^2+(($I$2-$I236)+DJ:DJ)^2)*DD$10+1000*DD$18,"")</f>
        <v/>
      </c>
      <c r="DL236" t="str" cm="1">
        <f t="array" ref="DL236">IF($F236="近壁",MIN(($G236-DM:DM)^2+($H236-DN:DN)^2+($I236-DO:DO)^2)*DK$8+MIN((($H$2-$H236)+DP:DP)^2+(($I$2-$I236)+DQ:DQ)^2)*DK$10+1000*DK$18,"")</f>
        <v/>
      </c>
      <c r="DS236" t="str" cm="1">
        <f t="array" ref="DS236">IF($F236="忍玉",MIN(($G236-DT:DT)^2+($H236-DU:DU)^2+($I236-DV:DV)^2)*DR$8+MIN((($H$2-$H236)+DW:DW)^2+(($I$2-$I236)+DX:DX)^2)*DR$10+1000*DR$18,"")</f>
        <v/>
      </c>
      <c r="DZ236" t="str" cm="1">
        <f t="array" ref="DZ236">IF($F236="界玉",MIN(($G236-EA:EA)^2+($H236-EB:EB)^2+($I236-EC:EC)^2)*DY$8+MIN((($H$2-$H236)+ED:ED)^2+(($I$2-$I236)+EE:EE)^2)*DY$10+1000*DY$18,"")</f>
        <v/>
      </c>
      <c r="EG236" t="str" cm="1">
        <f t="array" ref="EG236">IF($F236="戦玉",MIN(($G236-EH:EH)^2+($H236-EI:EI)^2+($I236-EJ:EJ)^2)*EF$8+MIN((($H$2-$H236)+EK:EK)^2+(($I$2-$I236)+EL:EL)^2)*EF$10+1000*EF$18,"")</f>
        <v/>
      </c>
      <c r="EN236" t="str" cm="1">
        <f t="array" ref="EN236">IF($F236="弓玉",MIN(($G236-EO:EO)^2+($H236-EP:EP)^2+($I236-EQ:EQ)^2)*EM$8+MIN((($H$2-$H236)+ER:ER)^2+(($I$2-$I236)+ES:ES)^2)*EM$10+1000*EM$18,"")</f>
        <v/>
      </c>
      <c r="EU236" t="str" cm="1">
        <f t="array" ref="EU236">IF($F236="散玉",MIN(($G236-EV:EV)^2+($H236-EW:EW)^2+($I236-EX:EX)^2)*ET$8+MIN((($H$2-$H236)+EY:EY)^2+(($I$2-$I236)+EZ:EZ)^2)*ET$10+1000*ET$18,"")</f>
        <v/>
      </c>
      <c r="FB236" t="str" cm="1">
        <f t="array" ref="FB236">IF($F236="的玉",MIN(($G236-FC:FC)^2+($H236-FD:FD)^2+($I236-FE:FE)^2)*FA$8+MIN((($H$2-$H236)+FF:FF)^2+(($I$2-$I236)+FG:FG)^2)*FA$10+1000*FA$18,"")</f>
        <v/>
      </c>
      <c r="FI236" t="str" cm="1">
        <f t="array" ref="FI236">IF($F236="撃玉",MIN(($G236-FJ:FJ)^2+($H236-FK:FK)^2+($I236-FL:FL)^2)*FH$8+MIN((($H$2-$H236)+FM:FM)^2+(($I$2-$I236)+FN:FN)^2)*FH$10+1000*FH$18,"")</f>
        <v/>
      </c>
      <c r="FP236" t="str" cm="1">
        <f t="array" ref="FP236">IF($F236="槍玉",MIN(($G236-FQ:FQ)^2+($H236-FR:FR)^2+($I236-FS:FS)^2)*FO$8+MIN((($H$2-$H236)+FT:FT)^2+(($I$2-$I236)+FU:FU)^2)*FO$10+1000*FO$18,"")</f>
        <v/>
      </c>
      <c r="FW236" t="str" cm="1">
        <f t="array" ref="FW236">IF($F236="査玉",MIN(($G236-FX:FX)^2+($H236-FY:FY)^2+($I236-FZ:FZ)^2)*FV$8+MIN((($H$2-$H236)+GA:GA)^2+(($I$2-$I236)+GB:GB)^2)*FV$10+1000*FV$18,"")</f>
        <v/>
      </c>
      <c r="GD236" t="str" cm="1">
        <f t="array" ref="GD236">IF($F236="タゲ壁",MIN(($G236-GE:GE)^2+($H236-GF:GF)^2+($I236-GG:GG)^2)*GC$8+MIN((($H$2-$H236)+GH:GH)^2+(($I$2-$I236)+GI:GI)^2)*GC$10+1000*GC$18,"")</f>
        <v/>
      </c>
      <c r="GK236" t="str" cm="1">
        <f t="array" ref="GK236">IF($F236="迎玉",MIN(($G236-GL:GL)^2+($H236-GM:GM)^2+($I236-GN:GN)^2)*GJ$8+MIN((($H$2-$H236)+GO:GO)^2+(($I$2-$I236)+GP:GP)^2)*GJ$10+1000*GJ$18,"")</f>
        <v/>
      </c>
      <c r="GR236" t="str" cm="1">
        <f t="array" ref="GR236">IF($F236="紙壁",MIN(($G236-GS:GS)^2+($H236-GT:GT)^2+($I236-GU:GU)^2)*GQ$8+MIN((($H$2-$H236)+GV:GV)^2+(($I$2-$I236)+GW:GW)^2)*GQ$10+1000*GQ$18,"")</f>
        <v/>
      </c>
      <c r="GY236" t="str" cm="1">
        <f t="array" ref="GY236">IF($F236="聖玉",MIN(($G236-GZ:GZ)^2+($H236-HA:HA)^2+($I236-HB:HB)^2)*GX$8+MIN((($H$2-$H236)+HC:HC)^2+(($I$2-$I236)+HD:HD)^2)*GX$10+1000*GX$18,"")</f>
        <v/>
      </c>
      <c r="HF236" t="str" cm="1">
        <f t="array" ref="HF236">IF($F236="ターボ",MIN(($G236-HG:HG)^2+($H236-HH:HH)^2+($I236-HI:HI)^2)*HE$8+MIN((($H$2-$H236)+HJ:HJ)^2+(($I$2-$I236)+HK:HK)^2)*HE$10+10000,"")</f>
        <v/>
      </c>
      <c r="HM236" t="str" cm="1">
        <f t="array" ref="HM236">IF($F236="采玉",MIN(($G236-HN:HN)^2+($H236-HO:HO)^2+($I236-HP:HP)^2)*HL$8+MIN((($H$2-$H236)+HQ:HQ)^2+(($I$2-$I236)+HR:HR)^2)*HL$10+1000*HL$18,"")</f>
        <v/>
      </c>
      <c r="HT236" t="str" cm="1">
        <f t="array" ref="HT236">IF($F236="繕玉",MIN(($G236-HU:HU)^2+($H236-HV:HV)^2+($I236-HW:HW)^2)*HS$8+MIN((($H$2-$H236)+HX:HX)^2+(($I$2-$I236)+HY:HY)^2)*HS$10+1000*HS$18,"")</f>
        <v/>
      </c>
      <c r="IA236" t="str" cm="1">
        <f t="array" ref="IA236">IF($F236="贄玉",MIN(($G236-IB:IB)^2+($H236-IC:IC)^2+($I236-ID:ID)^2)*HZ$8+MIN((($H$2-$H236)+IE:IE)^2+(($I$2-$I236)+IF:IF)^2)*HZ$10+1000*HZ$18,"")</f>
        <v/>
      </c>
      <c r="IH236" t="str" cm="1">
        <f t="array" ref="IH236">IF($F236="弾玉",MIN(($G236-II:II)^2+($H236-IJ:IJ)^2+($I236-IK:IK)^2)*IG$8+MIN((($H$2-$H236)+IL:IL)^2+(($I$2-$I236)+IM:IM)^2)*IG$10+1000*IG$18,"")</f>
        <v/>
      </c>
      <c r="IO236" t="str" cm="1">
        <f t="array" ref="IO236">IF($F236="石壁",MIN(($G236-IP:IP)^2+($H236-IQ:IQ)^2+($I236-IR:IR)^2)*IN$8+MIN((($H$2-$H236)+IS:IS)^2+(($I$2-$I236)+IT:IT)^2)*IN$10+1000*IN$18,"")</f>
        <v/>
      </c>
    </row>
    <row r="237" spans="6:249" x14ac:dyDescent="0.55000000000000004">
      <c r="F237" s="1" t="b" cm="1">
        <f t="array" ref="F237">INDEX(N:N,ROW()*6-11)</f>
        <v>0</v>
      </c>
      <c r="G237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37" s="1">
        <f>ROUND((RIGHT((SUM(INDEX($N:$N,ROW()*6-10):INDEX($N:$N,ROW()*6-6))-16020),6)-RIGHT((SUM(INDEX($N:$N,ROW()*6-10):INDEX($N:$N,ROW()*6-6))-16020),3))/1000,3)</f>
        <v>-16.04</v>
      </c>
      <c r="I237" s="1">
        <f>ROUND((RIGHT((SUM(INDEX($N:$N,ROW()*6-10):INDEX($N:$N,ROW()*6-6))-16020),3)),3)</f>
        <v>20</v>
      </c>
      <c r="K237">
        <v>237</v>
      </c>
      <c r="L237">
        <f t="shared" si="7"/>
        <v>3</v>
      </c>
      <c r="M237" t="str">
        <f t="shared" si="6"/>
        <v/>
      </c>
      <c r="N237">
        <f>IF(EXACT(M237,$A$1)=TRUE,0,IF(EXACT(M237,$A$2)=TRUE,1,IF(EXACT(M237,$A$3)=TRUE,2,IF(EXACT(M237,$A$4)=TRUE,3,IF(EXACT(M237,$A$5)=TRUE,4,IF(EXACT(M237,$A$6)=TRUE,5,IF(EXACT(M237,$A$7)=TRUE,6,IF(EXACT(M237,$A$8)=TRUE,7,IF(EXACT(M237,$A$9)=TRUE,8,IF(EXACT(M237,$A$10)=TRUE,9,IF(EXACT(M237,$A$11)=TRUE,10,IF(EXACT(M237,$A$12)=TRUE,11,IF(EXACT(M237,$A$13)=TRUE,12,IF(EXACT(M237,$A$14)=TRUE,13,IF(EXACT(M237,$A$15)=TRUE,14,IF(EXACT(M237,$A$16)=TRUE,15,IF(EXACT(M237,$A$17)=TRUE,16,IF(EXACT(M237,$A$18)=TRUE,17,IF(EXACT(M237,$A$19)=TRUE,18,IF(EXACT(M237,$A$20)=TRUE,19,IF(EXACT(M237,$A$21)=TRUE,20,IF(EXACT(M237,$A$22)=TRUE,21,IF(EXACT(M237,$A$23)=TRUE,22,IF(EXACT(M237,$A$24)=TRUE,23,IF(EXACT(M237,$A$25)=TRUE,24,IF(EXACT(M237,$A$26)=TRUE,25,IF(EXACT(M237,$A$27)=TRUE,26,IF(EXACT(M237,$A$28)=TRUE,27,IF(EXACT(M237,$A$29)=TRUE,28,IF(EXACT(M237,$A$30)=TRUE,29,IF(EXACT(M237,$A$31)=TRUE,30,IF(EXACT(M237,$A$32)=TRUE,31,IF(EXACT(M237,$A$33)=TRUE,32,IF(EXACT(M237,$A$34)=TRUE,33,IF(EXACT(M237,$A$35)=TRUE,34,IF(EXACT(M237,$A$36)=TRUE,35,IF(EXACT(M237,$A$37)=TRUE,36,IF(EXACT(M237,$A$38)=TRUE,37,IF(EXACT(M237,$A$39)=TRUE,38,IF(EXACT(M237,$A$40)=TRUE,39,IF(EXACT(M237,$A$41)=TRUE,40,IF(EXACT(M237,$A$42)=TRUE,41,IF(EXACT(M237,$A$43)=TRUE,42,IF(EXACT(M237,$A$44)=TRUE,43,IF(EXACT(M237,$A$45)=TRUE,44,IF(EXACT(M237,$A$46)=TRUE,45,IF(EXACT(M237,$A$47)=TRUE,46,IF(EXACT(M237,$A$48)=TRUE,47,IF(EXACT(M237,$A$49)=TRUE,48,IF(EXACT(M237,$A$50)=TRUE,49,IF(EXACT(M237,$A$51)=TRUE,50,IF(EXACT(M237,$A$52)=TRUE,51,IF(EXACT(M237,$A$53)=TRUE,52,IF(EXACT(M237,$A$54)=TRUE,53,IF(EXACT(M237,$A$55)=TRUE,54,IF(EXACT(M237,$A$56)=TRUE,55,IF(EXACT(M237,$A$57)=TRUE,56,IF(EXACT(M237,$A$58)=TRUE,57,IF(EXACT(M237,$A$59)=TRUE,58,IF(EXACT(M237,$A$60)=TRUE,59,IF(EXACT(M237,$A$61)=TRUE,60,IF(EXACT(M237,$A$62)=TRUE,61))))))))))))))))))))))))))))))))))))))))))))))))))))))))))))))*61^$L237</f>
        <v>0</v>
      </c>
      <c r="Y237" t="str" cm="1">
        <f t="array" ref="Y237">IF($F237="砲玉",MIN(($G237-Z:Z)^2+($H237-AA:AA)^2+($I237-AB:AB)^2)*X$8+MIN((($H$2-$H237)+AC:AC)^2+(($I$2-$I237)+AD:AD)^2)*X$10+1000*X$18,"")</f>
        <v/>
      </c>
      <c r="AF237" t="str" cm="1">
        <f t="array" ref="AF237">IF($F237="薙玉",MIN(($G237-AG:AG)^2+($H237-AH:AH)^2+($I237-AI:AI)^2)*AE$8+MIN((($H$2-$H237)+AJ:AJ)^2+(($I$2-$I237)+AK:AK)^2)*AE$10+1000*AE$18,"")</f>
        <v/>
      </c>
      <c r="AM237" t="str" cm="1">
        <f t="array" ref="AM237">IF($F237="壁玉",MIN(($G237-AN:AN)^2+($H237-AO:AO)^2+($I237-AP:AP)^2)*AL$8+MIN((($H$2-$H237)+AQ:AQ)^2+(($I$2-$I237)+AR:AR)^2)*AL$10+1000*AL$18,"")</f>
        <v/>
      </c>
      <c r="AT237" t="str" cm="1">
        <f t="array" ref="AT237">IF($F237="弩玉",MIN(($G237-AU:AU)^2+($H237-AV:AV)^2+($I237-AW:AW)^2)*AS$8+MIN((($H$2-$H237)+AX:AX)^2+(($I$2-$I237)+AY:AY)^2)*AS$10+1000*AS$18,"")</f>
        <v/>
      </c>
      <c r="BA237" t="str" cm="1">
        <f t="array" ref="BA237">IF($F237="ジェット",MIN(($G237-BB:BB)^2+($H237-BC:BC)^2+($I237-BD:BD)^2)*AZ$8+MIN((($H$2-$H237)+BE:BE)^2+(($I$2-$I237)+BF:BF)^2)*AZ$10+1000*AZ$18,"")</f>
        <v/>
      </c>
      <c r="BH237" t="str" cm="1">
        <f t="array" ref="BH237">IF($F237="導玉",MIN(($G237-BI:BI)^2+($H237-BJ:BJ)^2+($I237-BK:BK)^2)*BG$8+MIN((($H$2-$H237)+BL:BL)^2+(($I$2-$I237)+BM:BM)^2)*BG$10+1000*BG$18,"")</f>
        <v/>
      </c>
      <c r="BO237" t="str" cm="1">
        <f t="array" ref="BO237">IF($F237="木壁",MIN(($G237-BP:BP)^2+($H237-BQ:BQ)^2+($I237-BR:BR)^2)*BN$8+MIN((($H$2-$H237)+BS:BS)^2+(($I$2-$I237)+BT:BT)^2)*BN$10+1000*BN$18,"")</f>
        <v/>
      </c>
      <c r="BV237" t="str" cm="1">
        <f t="array" ref="BV237">IF($F237="遠壁",MIN(($G237-BW:BW)^2+($H237-BX:BX)^2+($I237-BY:BY)^2)*BU$8+MIN((($H$2-$H237)+BZ:BZ)^2+(($I$2-$I237)+CA:CA)^2)*BU$10+1000*BU$18,"")</f>
        <v/>
      </c>
      <c r="CC237" t="str" cm="1">
        <f t="array" ref="CC237">IF($F237="魔玉",MIN(($G237-CD:CD)^2+($H237-CE:CE)^2+($I237-CF:CF)^2)*CB$8+MIN((($H$2-$H237)+CG:CG)^2+(($I$2-$I237)+CH:CH)^2)*CB$10+1000*CB$18,"")</f>
        <v/>
      </c>
      <c r="CJ237" t="str" cm="1">
        <f t="array" ref="CJ237">IF($F237="核玉",MIN(($G237-CK:CK)^2+($H237-CL:CL)^2+($I237-CM:CM)^2)*CI$8+MIN((($H$2-$H237)+CN:CN)^2+(($I$2-$I237)+CO:CO)^2)*CI$10+1000*CI$18,"")</f>
        <v/>
      </c>
      <c r="CQ237" t="str" cm="1">
        <f t="array" ref="CQ237">IF($F237="癒玉",MIN(($G237-CR:CR)^2+($H237-CS:CS)^2+($I237-CT:CT)^2)*CP$8+MIN((($H$2-$H237)+CU:CU)^2+(($I$2-$I237)+CV:CV)^2)*CP$10+1000*CP$18,"")</f>
        <v/>
      </c>
      <c r="CX237" t="str" cm="1">
        <f t="array" ref="CX237">IF($F237="盾玉",MIN(($G237-CY:CY)^2+($H237-CZ:CZ)^2+($I237-DA:DA)^2)*CW$8+MIN((($H$2-$H237)+DB:DB)^2+(($I$2-$I237)+DC:DC)^2)*CW$10+1000*CW$18,"")</f>
        <v/>
      </c>
      <c r="DE237" t="str" cm="1">
        <f t="array" ref="DE237">IF($F237="射玉",MIN(($G237-DF:DF)^2+($H237-DG:DG)^2+($I237-DH:DH)^2)*DD$8+MIN((($H$2-$H237)+DI:DI)^2+(($I$2-$I237)+DJ:DJ)^2)*DD$10+1000*DD$18,"")</f>
        <v/>
      </c>
      <c r="DL237" t="str" cm="1">
        <f t="array" ref="DL237">IF($F237="近壁",MIN(($G237-DM:DM)^2+($H237-DN:DN)^2+($I237-DO:DO)^2)*DK$8+MIN((($H$2-$H237)+DP:DP)^2+(($I$2-$I237)+DQ:DQ)^2)*DK$10+1000*DK$18,"")</f>
        <v/>
      </c>
      <c r="DS237" t="str" cm="1">
        <f t="array" ref="DS237">IF($F237="忍玉",MIN(($G237-DT:DT)^2+($H237-DU:DU)^2+($I237-DV:DV)^2)*DR$8+MIN((($H$2-$H237)+DW:DW)^2+(($I$2-$I237)+DX:DX)^2)*DR$10+1000*DR$18,"")</f>
        <v/>
      </c>
      <c r="DZ237" t="str" cm="1">
        <f t="array" ref="DZ237">IF($F237="界玉",MIN(($G237-EA:EA)^2+($H237-EB:EB)^2+($I237-EC:EC)^2)*DY$8+MIN((($H$2-$H237)+ED:ED)^2+(($I$2-$I237)+EE:EE)^2)*DY$10+1000*DY$18,"")</f>
        <v/>
      </c>
      <c r="EG237" t="str" cm="1">
        <f t="array" ref="EG237">IF($F237="戦玉",MIN(($G237-EH:EH)^2+($H237-EI:EI)^2+($I237-EJ:EJ)^2)*EF$8+MIN((($H$2-$H237)+EK:EK)^2+(($I$2-$I237)+EL:EL)^2)*EF$10+1000*EF$18,"")</f>
        <v/>
      </c>
      <c r="EN237" t="str" cm="1">
        <f t="array" ref="EN237">IF($F237="弓玉",MIN(($G237-EO:EO)^2+($H237-EP:EP)^2+($I237-EQ:EQ)^2)*EM$8+MIN((($H$2-$H237)+ER:ER)^2+(($I$2-$I237)+ES:ES)^2)*EM$10+1000*EM$18,"")</f>
        <v/>
      </c>
      <c r="EU237" t="str" cm="1">
        <f t="array" ref="EU237">IF($F237="散玉",MIN(($G237-EV:EV)^2+($H237-EW:EW)^2+($I237-EX:EX)^2)*ET$8+MIN((($H$2-$H237)+EY:EY)^2+(($I$2-$I237)+EZ:EZ)^2)*ET$10+1000*ET$18,"")</f>
        <v/>
      </c>
      <c r="FB237" t="str" cm="1">
        <f t="array" ref="FB237">IF($F237="的玉",MIN(($G237-FC:FC)^2+($H237-FD:FD)^2+($I237-FE:FE)^2)*FA$8+MIN((($H$2-$H237)+FF:FF)^2+(($I$2-$I237)+FG:FG)^2)*FA$10+1000*FA$18,"")</f>
        <v/>
      </c>
      <c r="FI237" t="str" cm="1">
        <f t="array" ref="FI237">IF($F237="撃玉",MIN(($G237-FJ:FJ)^2+($H237-FK:FK)^2+($I237-FL:FL)^2)*FH$8+MIN((($H$2-$H237)+FM:FM)^2+(($I$2-$I237)+FN:FN)^2)*FH$10+1000*FH$18,"")</f>
        <v/>
      </c>
      <c r="FP237" t="str" cm="1">
        <f t="array" ref="FP237">IF($F237="槍玉",MIN(($G237-FQ:FQ)^2+($H237-FR:FR)^2+($I237-FS:FS)^2)*FO$8+MIN((($H$2-$H237)+FT:FT)^2+(($I$2-$I237)+FU:FU)^2)*FO$10+1000*FO$18,"")</f>
        <v/>
      </c>
      <c r="FW237" t="str" cm="1">
        <f t="array" ref="FW237">IF($F237="査玉",MIN(($G237-FX:FX)^2+($H237-FY:FY)^2+($I237-FZ:FZ)^2)*FV$8+MIN((($H$2-$H237)+GA:GA)^2+(($I$2-$I237)+GB:GB)^2)*FV$10+1000*FV$18,"")</f>
        <v/>
      </c>
      <c r="GD237" t="str" cm="1">
        <f t="array" ref="GD237">IF($F237="タゲ壁",MIN(($G237-GE:GE)^2+($H237-GF:GF)^2+($I237-GG:GG)^2)*GC$8+MIN((($H$2-$H237)+GH:GH)^2+(($I$2-$I237)+GI:GI)^2)*GC$10+1000*GC$18,"")</f>
        <v/>
      </c>
      <c r="GK237" t="str" cm="1">
        <f t="array" ref="GK237">IF($F237="迎玉",MIN(($G237-GL:GL)^2+($H237-GM:GM)^2+($I237-GN:GN)^2)*GJ$8+MIN((($H$2-$H237)+GO:GO)^2+(($I$2-$I237)+GP:GP)^2)*GJ$10+1000*GJ$18,"")</f>
        <v/>
      </c>
      <c r="GR237" t="str" cm="1">
        <f t="array" ref="GR237">IF($F237="紙壁",MIN(($G237-GS:GS)^2+($H237-GT:GT)^2+($I237-GU:GU)^2)*GQ$8+MIN((($H$2-$H237)+GV:GV)^2+(($I$2-$I237)+GW:GW)^2)*GQ$10+1000*GQ$18,"")</f>
        <v/>
      </c>
      <c r="GY237" t="str" cm="1">
        <f t="array" ref="GY237">IF($F237="聖玉",MIN(($G237-GZ:GZ)^2+($H237-HA:HA)^2+($I237-HB:HB)^2)*GX$8+MIN((($H$2-$H237)+HC:HC)^2+(($I$2-$I237)+HD:HD)^2)*GX$10+1000*GX$18,"")</f>
        <v/>
      </c>
      <c r="HF237" t="str" cm="1">
        <f t="array" ref="HF237">IF($F237="ターボ",MIN(($G237-HG:HG)^2+($H237-HH:HH)^2+($I237-HI:HI)^2)*HE$8+MIN((($H$2-$H237)+HJ:HJ)^2+(($I$2-$I237)+HK:HK)^2)*HE$10+10000,"")</f>
        <v/>
      </c>
      <c r="HM237" t="str" cm="1">
        <f t="array" ref="HM237">IF($F237="采玉",MIN(($G237-HN:HN)^2+($H237-HO:HO)^2+($I237-HP:HP)^2)*HL$8+MIN((($H$2-$H237)+HQ:HQ)^2+(($I$2-$I237)+HR:HR)^2)*HL$10+1000*HL$18,"")</f>
        <v/>
      </c>
      <c r="HT237" t="str" cm="1">
        <f t="array" ref="HT237">IF($F237="繕玉",MIN(($G237-HU:HU)^2+($H237-HV:HV)^2+($I237-HW:HW)^2)*HS$8+MIN((($H$2-$H237)+HX:HX)^2+(($I$2-$I237)+HY:HY)^2)*HS$10+1000*HS$18,"")</f>
        <v/>
      </c>
      <c r="IA237" t="str" cm="1">
        <f t="array" ref="IA237">IF($F237="贄玉",MIN(($G237-IB:IB)^2+($H237-IC:IC)^2+($I237-ID:ID)^2)*HZ$8+MIN((($H$2-$H237)+IE:IE)^2+(($I$2-$I237)+IF:IF)^2)*HZ$10+1000*HZ$18,"")</f>
        <v/>
      </c>
      <c r="IH237" t="str" cm="1">
        <f t="array" ref="IH237">IF($F237="弾玉",MIN(($G237-II:II)^2+($H237-IJ:IJ)^2+($I237-IK:IK)^2)*IG$8+MIN((($H$2-$H237)+IL:IL)^2+(($I$2-$I237)+IM:IM)^2)*IG$10+1000*IG$18,"")</f>
        <v/>
      </c>
      <c r="IO237" t="str" cm="1">
        <f t="array" ref="IO237">IF($F237="石壁",MIN(($G237-IP:IP)^2+($H237-IQ:IQ)^2+($I237-IR:IR)^2)*IN$8+MIN((($H$2-$H237)+IS:IS)^2+(($I$2-$I237)+IT:IT)^2)*IN$10+1000*IN$18,"")</f>
        <v/>
      </c>
    </row>
    <row r="238" spans="6:249" x14ac:dyDescent="0.55000000000000004">
      <c r="F238" s="1" t="b" cm="1">
        <f t="array" ref="F238">INDEX(N:N,ROW()*6-11)</f>
        <v>0</v>
      </c>
      <c r="G238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38" s="1">
        <f>ROUND((RIGHT((SUM(INDEX($N:$N,ROW()*6-10):INDEX($N:$N,ROW()*6-6))-16020),6)-RIGHT((SUM(INDEX($N:$N,ROW()*6-10):INDEX($N:$N,ROW()*6-6))-16020),3))/1000,3)</f>
        <v>-16.04</v>
      </c>
      <c r="I238" s="1">
        <f>ROUND((RIGHT((SUM(INDEX($N:$N,ROW()*6-10):INDEX($N:$N,ROW()*6-6))-16020),3)),3)</f>
        <v>20</v>
      </c>
      <c r="K238">
        <v>238</v>
      </c>
      <c r="L238">
        <f t="shared" si="7"/>
        <v>2</v>
      </c>
      <c r="M238" t="str">
        <f t="shared" si="6"/>
        <v/>
      </c>
      <c r="N238">
        <f>IF(EXACT(M238,$A$1)=TRUE,0,IF(EXACT(M238,$A$2)=TRUE,1,IF(EXACT(M238,$A$3)=TRUE,2,IF(EXACT(M238,$A$4)=TRUE,3,IF(EXACT(M238,$A$5)=TRUE,4,IF(EXACT(M238,$A$6)=TRUE,5,IF(EXACT(M238,$A$7)=TRUE,6,IF(EXACT(M238,$A$8)=TRUE,7,IF(EXACT(M238,$A$9)=TRUE,8,IF(EXACT(M238,$A$10)=TRUE,9,IF(EXACT(M238,$A$11)=TRUE,10,IF(EXACT(M238,$A$12)=TRUE,11,IF(EXACT(M238,$A$13)=TRUE,12,IF(EXACT(M238,$A$14)=TRUE,13,IF(EXACT(M238,$A$15)=TRUE,14,IF(EXACT(M238,$A$16)=TRUE,15,IF(EXACT(M238,$A$17)=TRUE,16,IF(EXACT(M238,$A$18)=TRUE,17,IF(EXACT(M238,$A$19)=TRUE,18,IF(EXACT(M238,$A$20)=TRUE,19,IF(EXACT(M238,$A$21)=TRUE,20,IF(EXACT(M238,$A$22)=TRUE,21,IF(EXACT(M238,$A$23)=TRUE,22,IF(EXACT(M238,$A$24)=TRUE,23,IF(EXACT(M238,$A$25)=TRUE,24,IF(EXACT(M238,$A$26)=TRUE,25,IF(EXACT(M238,$A$27)=TRUE,26,IF(EXACT(M238,$A$28)=TRUE,27,IF(EXACT(M238,$A$29)=TRUE,28,IF(EXACT(M238,$A$30)=TRUE,29,IF(EXACT(M238,$A$31)=TRUE,30,IF(EXACT(M238,$A$32)=TRUE,31,IF(EXACT(M238,$A$33)=TRUE,32,IF(EXACT(M238,$A$34)=TRUE,33,IF(EXACT(M238,$A$35)=TRUE,34,IF(EXACT(M238,$A$36)=TRUE,35,IF(EXACT(M238,$A$37)=TRUE,36,IF(EXACT(M238,$A$38)=TRUE,37,IF(EXACT(M238,$A$39)=TRUE,38,IF(EXACT(M238,$A$40)=TRUE,39,IF(EXACT(M238,$A$41)=TRUE,40,IF(EXACT(M238,$A$42)=TRUE,41,IF(EXACT(M238,$A$43)=TRUE,42,IF(EXACT(M238,$A$44)=TRUE,43,IF(EXACT(M238,$A$45)=TRUE,44,IF(EXACT(M238,$A$46)=TRUE,45,IF(EXACT(M238,$A$47)=TRUE,46,IF(EXACT(M238,$A$48)=TRUE,47,IF(EXACT(M238,$A$49)=TRUE,48,IF(EXACT(M238,$A$50)=TRUE,49,IF(EXACT(M238,$A$51)=TRUE,50,IF(EXACT(M238,$A$52)=TRUE,51,IF(EXACT(M238,$A$53)=TRUE,52,IF(EXACT(M238,$A$54)=TRUE,53,IF(EXACT(M238,$A$55)=TRUE,54,IF(EXACT(M238,$A$56)=TRUE,55,IF(EXACT(M238,$A$57)=TRUE,56,IF(EXACT(M238,$A$58)=TRUE,57,IF(EXACT(M238,$A$59)=TRUE,58,IF(EXACT(M238,$A$60)=TRUE,59,IF(EXACT(M238,$A$61)=TRUE,60,IF(EXACT(M238,$A$62)=TRUE,61))))))))))))))))))))))))))))))))))))))))))))))))))))))))))))))*61^$L238</f>
        <v>0</v>
      </c>
      <c r="Y238" t="str" cm="1">
        <f t="array" ref="Y238">IF($F238="砲玉",MIN(($G238-Z:Z)^2+($H238-AA:AA)^2+($I238-AB:AB)^2)*X$8+MIN((($H$2-$H238)+AC:AC)^2+(($I$2-$I238)+AD:AD)^2)*X$10+1000*X$18,"")</f>
        <v/>
      </c>
      <c r="AF238" t="str" cm="1">
        <f t="array" ref="AF238">IF($F238="薙玉",MIN(($G238-AG:AG)^2+($H238-AH:AH)^2+($I238-AI:AI)^2)*AE$8+MIN((($H$2-$H238)+AJ:AJ)^2+(($I$2-$I238)+AK:AK)^2)*AE$10+1000*AE$18,"")</f>
        <v/>
      </c>
      <c r="AM238" t="str" cm="1">
        <f t="array" ref="AM238">IF($F238="壁玉",MIN(($G238-AN:AN)^2+($H238-AO:AO)^2+($I238-AP:AP)^2)*AL$8+MIN((($H$2-$H238)+AQ:AQ)^2+(($I$2-$I238)+AR:AR)^2)*AL$10+1000*AL$18,"")</f>
        <v/>
      </c>
      <c r="AT238" t="str" cm="1">
        <f t="array" ref="AT238">IF($F238="弩玉",MIN(($G238-AU:AU)^2+($H238-AV:AV)^2+($I238-AW:AW)^2)*AS$8+MIN((($H$2-$H238)+AX:AX)^2+(($I$2-$I238)+AY:AY)^2)*AS$10+1000*AS$18,"")</f>
        <v/>
      </c>
      <c r="BA238" t="str" cm="1">
        <f t="array" ref="BA238">IF($F238="ジェット",MIN(($G238-BB:BB)^2+($H238-BC:BC)^2+($I238-BD:BD)^2)*AZ$8+MIN((($H$2-$H238)+BE:BE)^2+(($I$2-$I238)+BF:BF)^2)*AZ$10+1000*AZ$18,"")</f>
        <v/>
      </c>
      <c r="BH238" t="str" cm="1">
        <f t="array" ref="BH238">IF($F238="導玉",MIN(($G238-BI:BI)^2+($H238-BJ:BJ)^2+($I238-BK:BK)^2)*BG$8+MIN((($H$2-$H238)+BL:BL)^2+(($I$2-$I238)+BM:BM)^2)*BG$10+1000*BG$18,"")</f>
        <v/>
      </c>
      <c r="BO238" t="str" cm="1">
        <f t="array" ref="BO238">IF($F238="木壁",MIN(($G238-BP:BP)^2+($H238-BQ:BQ)^2+($I238-BR:BR)^2)*BN$8+MIN((($H$2-$H238)+BS:BS)^2+(($I$2-$I238)+BT:BT)^2)*BN$10+1000*BN$18,"")</f>
        <v/>
      </c>
      <c r="BV238" t="str" cm="1">
        <f t="array" ref="BV238">IF($F238="遠壁",MIN(($G238-BW:BW)^2+($H238-BX:BX)^2+($I238-BY:BY)^2)*BU$8+MIN((($H$2-$H238)+BZ:BZ)^2+(($I$2-$I238)+CA:CA)^2)*BU$10+1000*BU$18,"")</f>
        <v/>
      </c>
      <c r="CC238" t="str" cm="1">
        <f t="array" ref="CC238">IF($F238="魔玉",MIN(($G238-CD:CD)^2+($H238-CE:CE)^2+($I238-CF:CF)^2)*CB$8+MIN((($H$2-$H238)+CG:CG)^2+(($I$2-$I238)+CH:CH)^2)*CB$10+1000*CB$18,"")</f>
        <v/>
      </c>
      <c r="CJ238" t="str" cm="1">
        <f t="array" ref="CJ238">IF($F238="核玉",MIN(($G238-CK:CK)^2+($H238-CL:CL)^2+($I238-CM:CM)^2)*CI$8+MIN((($H$2-$H238)+CN:CN)^2+(($I$2-$I238)+CO:CO)^2)*CI$10+1000*CI$18,"")</f>
        <v/>
      </c>
      <c r="CQ238" t="str" cm="1">
        <f t="array" ref="CQ238">IF($F238="癒玉",MIN(($G238-CR:CR)^2+($H238-CS:CS)^2+($I238-CT:CT)^2)*CP$8+MIN((($H$2-$H238)+CU:CU)^2+(($I$2-$I238)+CV:CV)^2)*CP$10+1000*CP$18,"")</f>
        <v/>
      </c>
      <c r="CX238" t="str" cm="1">
        <f t="array" ref="CX238">IF($F238="盾玉",MIN(($G238-CY:CY)^2+($H238-CZ:CZ)^2+($I238-DA:DA)^2)*CW$8+MIN((($H$2-$H238)+DB:DB)^2+(($I$2-$I238)+DC:DC)^2)*CW$10+1000*CW$18,"")</f>
        <v/>
      </c>
      <c r="DE238" t="str" cm="1">
        <f t="array" ref="DE238">IF($F238="射玉",MIN(($G238-DF:DF)^2+($H238-DG:DG)^2+($I238-DH:DH)^2)*DD$8+MIN((($H$2-$H238)+DI:DI)^2+(($I$2-$I238)+DJ:DJ)^2)*DD$10+1000*DD$18,"")</f>
        <v/>
      </c>
      <c r="DL238" t="str" cm="1">
        <f t="array" ref="DL238">IF($F238="近壁",MIN(($G238-DM:DM)^2+($H238-DN:DN)^2+($I238-DO:DO)^2)*DK$8+MIN((($H$2-$H238)+DP:DP)^2+(($I$2-$I238)+DQ:DQ)^2)*DK$10+1000*DK$18,"")</f>
        <v/>
      </c>
      <c r="DS238" t="str" cm="1">
        <f t="array" ref="DS238">IF($F238="忍玉",MIN(($G238-DT:DT)^2+($H238-DU:DU)^2+($I238-DV:DV)^2)*DR$8+MIN((($H$2-$H238)+DW:DW)^2+(($I$2-$I238)+DX:DX)^2)*DR$10+1000*DR$18,"")</f>
        <v/>
      </c>
      <c r="DZ238" t="str" cm="1">
        <f t="array" ref="DZ238">IF($F238="界玉",MIN(($G238-EA:EA)^2+($H238-EB:EB)^2+($I238-EC:EC)^2)*DY$8+MIN((($H$2-$H238)+ED:ED)^2+(($I$2-$I238)+EE:EE)^2)*DY$10+1000*DY$18,"")</f>
        <v/>
      </c>
      <c r="EG238" t="str" cm="1">
        <f t="array" ref="EG238">IF($F238="戦玉",MIN(($G238-EH:EH)^2+($H238-EI:EI)^2+($I238-EJ:EJ)^2)*EF$8+MIN((($H$2-$H238)+EK:EK)^2+(($I$2-$I238)+EL:EL)^2)*EF$10+1000*EF$18,"")</f>
        <v/>
      </c>
      <c r="EN238" t="str" cm="1">
        <f t="array" ref="EN238">IF($F238="弓玉",MIN(($G238-EO:EO)^2+($H238-EP:EP)^2+($I238-EQ:EQ)^2)*EM$8+MIN((($H$2-$H238)+ER:ER)^2+(($I$2-$I238)+ES:ES)^2)*EM$10+1000*EM$18,"")</f>
        <v/>
      </c>
      <c r="EU238" t="str" cm="1">
        <f t="array" ref="EU238">IF($F238="散玉",MIN(($G238-EV:EV)^2+($H238-EW:EW)^2+($I238-EX:EX)^2)*ET$8+MIN((($H$2-$H238)+EY:EY)^2+(($I$2-$I238)+EZ:EZ)^2)*ET$10+1000*ET$18,"")</f>
        <v/>
      </c>
      <c r="FB238" t="str" cm="1">
        <f t="array" ref="FB238">IF($F238="的玉",MIN(($G238-FC:FC)^2+($H238-FD:FD)^2+($I238-FE:FE)^2)*FA$8+MIN((($H$2-$H238)+FF:FF)^2+(($I$2-$I238)+FG:FG)^2)*FA$10+1000*FA$18,"")</f>
        <v/>
      </c>
      <c r="FI238" t="str" cm="1">
        <f t="array" ref="FI238">IF($F238="撃玉",MIN(($G238-FJ:FJ)^2+($H238-FK:FK)^2+($I238-FL:FL)^2)*FH$8+MIN((($H$2-$H238)+FM:FM)^2+(($I$2-$I238)+FN:FN)^2)*FH$10+1000*FH$18,"")</f>
        <v/>
      </c>
      <c r="FP238" t="str" cm="1">
        <f t="array" ref="FP238">IF($F238="槍玉",MIN(($G238-FQ:FQ)^2+($H238-FR:FR)^2+($I238-FS:FS)^2)*FO$8+MIN((($H$2-$H238)+FT:FT)^2+(($I$2-$I238)+FU:FU)^2)*FO$10+1000*FO$18,"")</f>
        <v/>
      </c>
      <c r="FW238" t="str" cm="1">
        <f t="array" ref="FW238">IF($F238="査玉",MIN(($G238-FX:FX)^2+($H238-FY:FY)^2+($I238-FZ:FZ)^2)*FV$8+MIN((($H$2-$H238)+GA:GA)^2+(($I$2-$I238)+GB:GB)^2)*FV$10+1000*FV$18,"")</f>
        <v/>
      </c>
      <c r="GD238" t="str" cm="1">
        <f t="array" ref="GD238">IF($F238="タゲ壁",MIN(($G238-GE:GE)^2+($H238-GF:GF)^2+($I238-GG:GG)^2)*GC$8+MIN((($H$2-$H238)+GH:GH)^2+(($I$2-$I238)+GI:GI)^2)*GC$10+1000*GC$18,"")</f>
        <v/>
      </c>
      <c r="GK238" t="str" cm="1">
        <f t="array" ref="GK238">IF($F238="迎玉",MIN(($G238-GL:GL)^2+($H238-GM:GM)^2+($I238-GN:GN)^2)*GJ$8+MIN((($H$2-$H238)+GO:GO)^2+(($I$2-$I238)+GP:GP)^2)*GJ$10+1000*GJ$18,"")</f>
        <v/>
      </c>
      <c r="GR238" t="str" cm="1">
        <f t="array" ref="GR238">IF($F238="紙壁",MIN(($G238-GS:GS)^2+($H238-GT:GT)^2+($I238-GU:GU)^2)*GQ$8+MIN((($H$2-$H238)+GV:GV)^2+(($I$2-$I238)+GW:GW)^2)*GQ$10+1000*GQ$18,"")</f>
        <v/>
      </c>
      <c r="GY238" t="str" cm="1">
        <f t="array" ref="GY238">IF($F238="聖玉",MIN(($G238-GZ:GZ)^2+($H238-HA:HA)^2+($I238-HB:HB)^2)*GX$8+MIN((($H$2-$H238)+HC:HC)^2+(($I$2-$I238)+HD:HD)^2)*GX$10+1000*GX$18,"")</f>
        <v/>
      </c>
      <c r="HF238" t="str" cm="1">
        <f t="array" ref="HF238">IF($F238="ターボ",MIN(($G238-HG:HG)^2+($H238-HH:HH)^2+($I238-HI:HI)^2)*HE$8+MIN((($H$2-$H238)+HJ:HJ)^2+(($I$2-$I238)+HK:HK)^2)*HE$10+10000,"")</f>
        <v/>
      </c>
      <c r="HM238" t="str" cm="1">
        <f t="array" ref="HM238">IF($F238="采玉",MIN(($G238-HN:HN)^2+($H238-HO:HO)^2+($I238-HP:HP)^2)*HL$8+MIN((($H$2-$H238)+HQ:HQ)^2+(($I$2-$I238)+HR:HR)^2)*HL$10+1000*HL$18,"")</f>
        <v/>
      </c>
      <c r="HT238" t="str" cm="1">
        <f t="array" ref="HT238">IF($F238="繕玉",MIN(($G238-HU:HU)^2+($H238-HV:HV)^2+($I238-HW:HW)^2)*HS$8+MIN((($H$2-$H238)+HX:HX)^2+(($I$2-$I238)+HY:HY)^2)*HS$10+1000*HS$18,"")</f>
        <v/>
      </c>
      <c r="IA238" t="str" cm="1">
        <f t="array" ref="IA238">IF($F238="贄玉",MIN(($G238-IB:IB)^2+($H238-IC:IC)^2+($I238-ID:ID)^2)*HZ$8+MIN((($H$2-$H238)+IE:IE)^2+(($I$2-$I238)+IF:IF)^2)*HZ$10+1000*HZ$18,"")</f>
        <v/>
      </c>
      <c r="IH238" t="str" cm="1">
        <f t="array" ref="IH238">IF($F238="弾玉",MIN(($G238-II:II)^2+($H238-IJ:IJ)^2+($I238-IK:IK)^2)*IG$8+MIN((($H$2-$H238)+IL:IL)^2+(($I$2-$I238)+IM:IM)^2)*IG$10+1000*IG$18,"")</f>
        <v/>
      </c>
      <c r="IO238" t="str" cm="1">
        <f t="array" ref="IO238">IF($F238="石壁",MIN(($G238-IP:IP)^2+($H238-IQ:IQ)^2+($I238-IR:IR)^2)*IN$8+MIN((($H$2-$H238)+IS:IS)^2+(($I$2-$I238)+IT:IT)^2)*IN$10+1000*IN$18,"")</f>
        <v/>
      </c>
    </row>
    <row r="239" spans="6:249" x14ac:dyDescent="0.55000000000000004">
      <c r="F239" s="1" t="b" cm="1">
        <f t="array" ref="F239">INDEX(N:N,ROW()*6-11)</f>
        <v>0</v>
      </c>
      <c r="G239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39" s="1">
        <f>ROUND((RIGHT((SUM(INDEX($N:$N,ROW()*6-10):INDEX($N:$N,ROW()*6-6))-16020),6)-RIGHT((SUM(INDEX($N:$N,ROW()*6-10):INDEX($N:$N,ROW()*6-6))-16020),3))/1000,3)</f>
        <v>-16.04</v>
      </c>
      <c r="I239" s="1">
        <f>ROUND((RIGHT((SUM(INDEX($N:$N,ROW()*6-10):INDEX($N:$N,ROW()*6-6))-16020),3)),3)</f>
        <v>20</v>
      </c>
      <c r="K239">
        <v>239</v>
      </c>
      <c r="L239">
        <f t="shared" si="7"/>
        <v>1</v>
      </c>
      <c r="M239" t="str">
        <f t="shared" si="6"/>
        <v/>
      </c>
      <c r="N239">
        <f>IF(EXACT(M239,$A$1)=TRUE,0,IF(EXACT(M239,$A$2)=TRUE,1,IF(EXACT(M239,$A$3)=TRUE,2,IF(EXACT(M239,$A$4)=TRUE,3,IF(EXACT(M239,$A$5)=TRUE,4,IF(EXACT(M239,$A$6)=TRUE,5,IF(EXACT(M239,$A$7)=TRUE,6,IF(EXACT(M239,$A$8)=TRUE,7,IF(EXACT(M239,$A$9)=TRUE,8,IF(EXACT(M239,$A$10)=TRUE,9,IF(EXACT(M239,$A$11)=TRUE,10,IF(EXACT(M239,$A$12)=TRUE,11,IF(EXACT(M239,$A$13)=TRUE,12,IF(EXACT(M239,$A$14)=TRUE,13,IF(EXACT(M239,$A$15)=TRUE,14,IF(EXACT(M239,$A$16)=TRUE,15,IF(EXACT(M239,$A$17)=TRUE,16,IF(EXACT(M239,$A$18)=TRUE,17,IF(EXACT(M239,$A$19)=TRUE,18,IF(EXACT(M239,$A$20)=TRUE,19,IF(EXACT(M239,$A$21)=TRUE,20,IF(EXACT(M239,$A$22)=TRUE,21,IF(EXACT(M239,$A$23)=TRUE,22,IF(EXACT(M239,$A$24)=TRUE,23,IF(EXACT(M239,$A$25)=TRUE,24,IF(EXACT(M239,$A$26)=TRUE,25,IF(EXACT(M239,$A$27)=TRUE,26,IF(EXACT(M239,$A$28)=TRUE,27,IF(EXACT(M239,$A$29)=TRUE,28,IF(EXACT(M239,$A$30)=TRUE,29,IF(EXACT(M239,$A$31)=TRUE,30,IF(EXACT(M239,$A$32)=TRUE,31,IF(EXACT(M239,$A$33)=TRUE,32,IF(EXACT(M239,$A$34)=TRUE,33,IF(EXACT(M239,$A$35)=TRUE,34,IF(EXACT(M239,$A$36)=TRUE,35,IF(EXACT(M239,$A$37)=TRUE,36,IF(EXACT(M239,$A$38)=TRUE,37,IF(EXACT(M239,$A$39)=TRUE,38,IF(EXACT(M239,$A$40)=TRUE,39,IF(EXACT(M239,$A$41)=TRUE,40,IF(EXACT(M239,$A$42)=TRUE,41,IF(EXACT(M239,$A$43)=TRUE,42,IF(EXACT(M239,$A$44)=TRUE,43,IF(EXACT(M239,$A$45)=TRUE,44,IF(EXACT(M239,$A$46)=TRUE,45,IF(EXACT(M239,$A$47)=TRUE,46,IF(EXACT(M239,$A$48)=TRUE,47,IF(EXACT(M239,$A$49)=TRUE,48,IF(EXACT(M239,$A$50)=TRUE,49,IF(EXACT(M239,$A$51)=TRUE,50,IF(EXACT(M239,$A$52)=TRUE,51,IF(EXACT(M239,$A$53)=TRUE,52,IF(EXACT(M239,$A$54)=TRUE,53,IF(EXACT(M239,$A$55)=TRUE,54,IF(EXACT(M239,$A$56)=TRUE,55,IF(EXACT(M239,$A$57)=TRUE,56,IF(EXACT(M239,$A$58)=TRUE,57,IF(EXACT(M239,$A$59)=TRUE,58,IF(EXACT(M239,$A$60)=TRUE,59,IF(EXACT(M239,$A$61)=TRUE,60,IF(EXACT(M239,$A$62)=TRUE,61))))))))))))))))))))))))))))))))))))))))))))))))))))))))))))))*61^$L239</f>
        <v>0</v>
      </c>
      <c r="Y239" t="str" cm="1">
        <f t="array" ref="Y239">IF($F239="砲玉",MIN(($G239-Z:Z)^2+($H239-AA:AA)^2+($I239-AB:AB)^2)*X$8+MIN((($H$2-$H239)+AC:AC)^2+(($I$2-$I239)+AD:AD)^2)*X$10+1000*X$18,"")</f>
        <v/>
      </c>
      <c r="AF239" t="str" cm="1">
        <f t="array" ref="AF239">IF($F239="薙玉",MIN(($G239-AG:AG)^2+($H239-AH:AH)^2+($I239-AI:AI)^2)*AE$8+MIN((($H$2-$H239)+AJ:AJ)^2+(($I$2-$I239)+AK:AK)^2)*AE$10+1000*AE$18,"")</f>
        <v/>
      </c>
      <c r="AM239" t="str" cm="1">
        <f t="array" ref="AM239">IF($F239="壁玉",MIN(($G239-AN:AN)^2+($H239-AO:AO)^2+($I239-AP:AP)^2)*AL$8+MIN((($H$2-$H239)+AQ:AQ)^2+(($I$2-$I239)+AR:AR)^2)*AL$10+1000*AL$18,"")</f>
        <v/>
      </c>
      <c r="AT239" t="str" cm="1">
        <f t="array" ref="AT239">IF($F239="弩玉",MIN(($G239-AU:AU)^2+($H239-AV:AV)^2+($I239-AW:AW)^2)*AS$8+MIN((($H$2-$H239)+AX:AX)^2+(($I$2-$I239)+AY:AY)^2)*AS$10+1000*AS$18,"")</f>
        <v/>
      </c>
      <c r="BA239" t="str" cm="1">
        <f t="array" ref="BA239">IF($F239="ジェット",MIN(($G239-BB:BB)^2+($H239-BC:BC)^2+($I239-BD:BD)^2)*AZ$8+MIN((($H$2-$H239)+BE:BE)^2+(($I$2-$I239)+BF:BF)^2)*AZ$10+1000*AZ$18,"")</f>
        <v/>
      </c>
      <c r="BH239" t="str" cm="1">
        <f t="array" ref="BH239">IF($F239="導玉",MIN(($G239-BI:BI)^2+($H239-BJ:BJ)^2+($I239-BK:BK)^2)*BG$8+MIN((($H$2-$H239)+BL:BL)^2+(($I$2-$I239)+BM:BM)^2)*BG$10+1000*BG$18,"")</f>
        <v/>
      </c>
      <c r="BO239" t="str" cm="1">
        <f t="array" ref="BO239">IF($F239="木壁",MIN(($G239-BP:BP)^2+($H239-BQ:BQ)^2+($I239-BR:BR)^2)*BN$8+MIN((($H$2-$H239)+BS:BS)^2+(($I$2-$I239)+BT:BT)^2)*BN$10+1000*BN$18,"")</f>
        <v/>
      </c>
      <c r="BV239" t="str" cm="1">
        <f t="array" ref="BV239">IF($F239="遠壁",MIN(($G239-BW:BW)^2+($H239-BX:BX)^2+($I239-BY:BY)^2)*BU$8+MIN((($H$2-$H239)+BZ:BZ)^2+(($I$2-$I239)+CA:CA)^2)*BU$10+1000*BU$18,"")</f>
        <v/>
      </c>
      <c r="CC239" t="str" cm="1">
        <f t="array" ref="CC239">IF($F239="魔玉",MIN(($G239-CD:CD)^2+($H239-CE:CE)^2+($I239-CF:CF)^2)*CB$8+MIN((($H$2-$H239)+CG:CG)^2+(($I$2-$I239)+CH:CH)^2)*CB$10+1000*CB$18,"")</f>
        <v/>
      </c>
      <c r="CJ239" t="str" cm="1">
        <f t="array" ref="CJ239">IF($F239="核玉",MIN(($G239-CK:CK)^2+($H239-CL:CL)^2+($I239-CM:CM)^2)*CI$8+MIN((($H$2-$H239)+CN:CN)^2+(($I$2-$I239)+CO:CO)^2)*CI$10+1000*CI$18,"")</f>
        <v/>
      </c>
      <c r="CQ239" t="str" cm="1">
        <f t="array" ref="CQ239">IF($F239="癒玉",MIN(($G239-CR:CR)^2+($H239-CS:CS)^2+($I239-CT:CT)^2)*CP$8+MIN((($H$2-$H239)+CU:CU)^2+(($I$2-$I239)+CV:CV)^2)*CP$10+1000*CP$18,"")</f>
        <v/>
      </c>
      <c r="CX239" t="str" cm="1">
        <f t="array" ref="CX239">IF($F239="盾玉",MIN(($G239-CY:CY)^2+($H239-CZ:CZ)^2+($I239-DA:DA)^2)*CW$8+MIN((($H$2-$H239)+DB:DB)^2+(($I$2-$I239)+DC:DC)^2)*CW$10+1000*CW$18,"")</f>
        <v/>
      </c>
      <c r="DE239" t="str" cm="1">
        <f t="array" ref="DE239">IF($F239="射玉",MIN(($G239-DF:DF)^2+($H239-DG:DG)^2+($I239-DH:DH)^2)*DD$8+MIN((($H$2-$H239)+DI:DI)^2+(($I$2-$I239)+DJ:DJ)^2)*DD$10+1000*DD$18,"")</f>
        <v/>
      </c>
      <c r="DL239" t="str" cm="1">
        <f t="array" ref="DL239">IF($F239="近壁",MIN(($G239-DM:DM)^2+($H239-DN:DN)^2+($I239-DO:DO)^2)*DK$8+MIN((($H$2-$H239)+DP:DP)^2+(($I$2-$I239)+DQ:DQ)^2)*DK$10+1000*DK$18,"")</f>
        <v/>
      </c>
      <c r="DS239" t="str" cm="1">
        <f t="array" ref="DS239">IF($F239="忍玉",MIN(($G239-DT:DT)^2+($H239-DU:DU)^2+($I239-DV:DV)^2)*DR$8+MIN((($H$2-$H239)+DW:DW)^2+(($I$2-$I239)+DX:DX)^2)*DR$10+1000*DR$18,"")</f>
        <v/>
      </c>
      <c r="DZ239" t="str" cm="1">
        <f t="array" ref="DZ239">IF($F239="界玉",MIN(($G239-EA:EA)^2+($H239-EB:EB)^2+($I239-EC:EC)^2)*DY$8+MIN((($H$2-$H239)+ED:ED)^2+(($I$2-$I239)+EE:EE)^2)*DY$10+1000*DY$18,"")</f>
        <v/>
      </c>
      <c r="EG239" t="str" cm="1">
        <f t="array" ref="EG239">IF($F239="戦玉",MIN(($G239-EH:EH)^2+($H239-EI:EI)^2+($I239-EJ:EJ)^2)*EF$8+MIN((($H$2-$H239)+EK:EK)^2+(($I$2-$I239)+EL:EL)^2)*EF$10+1000*EF$18,"")</f>
        <v/>
      </c>
      <c r="EN239" t="str" cm="1">
        <f t="array" ref="EN239">IF($F239="弓玉",MIN(($G239-EO:EO)^2+($H239-EP:EP)^2+($I239-EQ:EQ)^2)*EM$8+MIN((($H$2-$H239)+ER:ER)^2+(($I$2-$I239)+ES:ES)^2)*EM$10+1000*EM$18,"")</f>
        <v/>
      </c>
      <c r="EU239" t="str" cm="1">
        <f t="array" ref="EU239">IF($F239="散玉",MIN(($G239-EV:EV)^2+($H239-EW:EW)^2+($I239-EX:EX)^2)*ET$8+MIN((($H$2-$H239)+EY:EY)^2+(($I$2-$I239)+EZ:EZ)^2)*ET$10+1000*ET$18,"")</f>
        <v/>
      </c>
      <c r="FB239" t="str" cm="1">
        <f t="array" ref="FB239">IF($F239="的玉",MIN(($G239-FC:FC)^2+($H239-FD:FD)^2+($I239-FE:FE)^2)*FA$8+MIN((($H$2-$H239)+FF:FF)^2+(($I$2-$I239)+FG:FG)^2)*FA$10+1000*FA$18,"")</f>
        <v/>
      </c>
      <c r="FI239" t="str" cm="1">
        <f t="array" ref="FI239">IF($F239="撃玉",MIN(($G239-FJ:FJ)^2+($H239-FK:FK)^2+($I239-FL:FL)^2)*FH$8+MIN((($H$2-$H239)+FM:FM)^2+(($I$2-$I239)+FN:FN)^2)*FH$10+1000*FH$18,"")</f>
        <v/>
      </c>
      <c r="FP239" t="str" cm="1">
        <f t="array" ref="FP239">IF($F239="槍玉",MIN(($G239-FQ:FQ)^2+($H239-FR:FR)^2+($I239-FS:FS)^2)*FO$8+MIN((($H$2-$H239)+FT:FT)^2+(($I$2-$I239)+FU:FU)^2)*FO$10+1000*FO$18,"")</f>
        <v/>
      </c>
      <c r="FW239" t="str" cm="1">
        <f t="array" ref="FW239">IF($F239="査玉",MIN(($G239-FX:FX)^2+($H239-FY:FY)^2+($I239-FZ:FZ)^2)*FV$8+MIN((($H$2-$H239)+GA:GA)^2+(($I$2-$I239)+GB:GB)^2)*FV$10+1000*FV$18,"")</f>
        <v/>
      </c>
      <c r="GD239" t="str" cm="1">
        <f t="array" ref="GD239">IF($F239="タゲ壁",MIN(($G239-GE:GE)^2+($H239-GF:GF)^2+($I239-GG:GG)^2)*GC$8+MIN((($H$2-$H239)+GH:GH)^2+(($I$2-$I239)+GI:GI)^2)*GC$10+1000*GC$18,"")</f>
        <v/>
      </c>
      <c r="GK239" t="str" cm="1">
        <f t="array" ref="GK239">IF($F239="迎玉",MIN(($G239-GL:GL)^2+($H239-GM:GM)^2+($I239-GN:GN)^2)*GJ$8+MIN((($H$2-$H239)+GO:GO)^2+(($I$2-$I239)+GP:GP)^2)*GJ$10+1000*GJ$18,"")</f>
        <v/>
      </c>
      <c r="GR239" t="str" cm="1">
        <f t="array" ref="GR239">IF($F239="紙壁",MIN(($G239-GS:GS)^2+($H239-GT:GT)^2+($I239-GU:GU)^2)*GQ$8+MIN((($H$2-$H239)+GV:GV)^2+(($I$2-$I239)+GW:GW)^2)*GQ$10+1000*GQ$18,"")</f>
        <v/>
      </c>
      <c r="GY239" t="str" cm="1">
        <f t="array" ref="GY239">IF($F239="聖玉",MIN(($G239-GZ:GZ)^2+($H239-HA:HA)^2+($I239-HB:HB)^2)*GX$8+MIN((($H$2-$H239)+HC:HC)^2+(($I$2-$I239)+HD:HD)^2)*GX$10+1000*GX$18,"")</f>
        <v/>
      </c>
      <c r="HF239" t="str" cm="1">
        <f t="array" ref="HF239">IF($F239="ターボ",MIN(($G239-HG:HG)^2+($H239-HH:HH)^2+($I239-HI:HI)^2)*HE$8+MIN((($H$2-$H239)+HJ:HJ)^2+(($I$2-$I239)+HK:HK)^2)*HE$10+10000,"")</f>
        <v/>
      </c>
      <c r="HM239" t="str" cm="1">
        <f t="array" ref="HM239">IF($F239="采玉",MIN(($G239-HN:HN)^2+($H239-HO:HO)^2+($I239-HP:HP)^2)*HL$8+MIN((($H$2-$H239)+HQ:HQ)^2+(($I$2-$I239)+HR:HR)^2)*HL$10+1000*HL$18,"")</f>
        <v/>
      </c>
      <c r="HT239" t="str" cm="1">
        <f t="array" ref="HT239">IF($F239="繕玉",MIN(($G239-HU:HU)^2+($H239-HV:HV)^2+($I239-HW:HW)^2)*HS$8+MIN((($H$2-$H239)+HX:HX)^2+(($I$2-$I239)+HY:HY)^2)*HS$10+1000*HS$18,"")</f>
        <v/>
      </c>
      <c r="IA239" t="str" cm="1">
        <f t="array" ref="IA239">IF($F239="贄玉",MIN(($G239-IB:IB)^2+($H239-IC:IC)^2+($I239-ID:ID)^2)*HZ$8+MIN((($H$2-$H239)+IE:IE)^2+(($I$2-$I239)+IF:IF)^2)*HZ$10+1000*HZ$18,"")</f>
        <v/>
      </c>
      <c r="IH239" t="str" cm="1">
        <f t="array" ref="IH239">IF($F239="弾玉",MIN(($G239-II:II)^2+($H239-IJ:IJ)^2+($I239-IK:IK)^2)*IG$8+MIN((($H$2-$H239)+IL:IL)^2+(($I$2-$I239)+IM:IM)^2)*IG$10+1000*IG$18,"")</f>
        <v/>
      </c>
      <c r="IO239" t="str" cm="1">
        <f t="array" ref="IO239">IF($F239="石壁",MIN(($G239-IP:IP)^2+($H239-IQ:IQ)^2+($I239-IR:IR)^2)*IN$8+MIN((($H$2-$H239)+IS:IS)^2+(($I$2-$I239)+IT:IT)^2)*IN$10+1000*IN$18,"")</f>
        <v/>
      </c>
    </row>
    <row r="240" spans="6:249" x14ac:dyDescent="0.55000000000000004">
      <c r="F240" s="1" t="b" cm="1">
        <f t="array" ref="F240">INDEX(N:N,ROW()*6-11)</f>
        <v>0</v>
      </c>
      <c r="G240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40" s="1">
        <f>ROUND((RIGHT((SUM(INDEX($N:$N,ROW()*6-10):INDEX($N:$N,ROW()*6-6))-16020),6)-RIGHT((SUM(INDEX($N:$N,ROW()*6-10):INDEX($N:$N,ROW()*6-6))-16020),3))/1000,3)</f>
        <v>-16.04</v>
      </c>
      <c r="I240" s="1">
        <f>ROUND((RIGHT((SUM(INDEX($N:$N,ROW()*6-10):INDEX($N:$N,ROW()*6-6))-16020),3)),3)</f>
        <v>20</v>
      </c>
      <c r="K240">
        <v>240</v>
      </c>
      <c r="L240">
        <f t="shared" si="7"/>
        <v>0</v>
      </c>
      <c r="M240" t="str">
        <f t="shared" si="6"/>
        <v/>
      </c>
      <c r="N240">
        <f>IF(EXACT(M240,$A$1)=TRUE,0,IF(EXACT(M240,$A$2)=TRUE,1,IF(EXACT(M240,$A$3)=TRUE,2,IF(EXACT(M240,$A$4)=TRUE,3,IF(EXACT(M240,$A$5)=TRUE,4,IF(EXACT(M240,$A$6)=TRUE,5,IF(EXACT(M240,$A$7)=TRUE,6,IF(EXACT(M240,$A$8)=TRUE,7,IF(EXACT(M240,$A$9)=TRUE,8,IF(EXACT(M240,$A$10)=TRUE,9,IF(EXACT(M240,$A$11)=TRUE,10,IF(EXACT(M240,$A$12)=TRUE,11,IF(EXACT(M240,$A$13)=TRUE,12,IF(EXACT(M240,$A$14)=TRUE,13,IF(EXACT(M240,$A$15)=TRUE,14,IF(EXACT(M240,$A$16)=TRUE,15,IF(EXACT(M240,$A$17)=TRUE,16,IF(EXACT(M240,$A$18)=TRUE,17,IF(EXACT(M240,$A$19)=TRUE,18,IF(EXACT(M240,$A$20)=TRUE,19,IF(EXACT(M240,$A$21)=TRUE,20,IF(EXACT(M240,$A$22)=TRUE,21,IF(EXACT(M240,$A$23)=TRUE,22,IF(EXACT(M240,$A$24)=TRUE,23,IF(EXACT(M240,$A$25)=TRUE,24,IF(EXACT(M240,$A$26)=TRUE,25,IF(EXACT(M240,$A$27)=TRUE,26,IF(EXACT(M240,$A$28)=TRUE,27,IF(EXACT(M240,$A$29)=TRUE,28,IF(EXACT(M240,$A$30)=TRUE,29,IF(EXACT(M240,$A$31)=TRUE,30,IF(EXACT(M240,$A$32)=TRUE,31,IF(EXACT(M240,$A$33)=TRUE,32,IF(EXACT(M240,$A$34)=TRUE,33,IF(EXACT(M240,$A$35)=TRUE,34,IF(EXACT(M240,$A$36)=TRUE,35,IF(EXACT(M240,$A$37)=TRUE,36,IF(EXACT(M240,$A$38)=TRUE,37,IF(EXACT(M240,$A$39)=TRUE,38,IF(EXACT(M240,$A$40)=TRUE,39,IF(EXACT(M240,$A$41)=TRUE,40,IF(EXACT(M240,$A$42)=TRUE,41,IF(EXACT(M240,$A$43)=TRUE,42,IF(EXACT(M240,$A$44)=TRUE,43,IF(EXACT(M240,$A$45)=TRUE,44,IF(EXACT(M240,$A$46)=TRUE,45,IF(EXACT(M240,$A$47)=TRUE,46,IF(EXACT(M240,$A$48)=TRUE,47,IF(EXACT(M240,$A$49)=TRUE,48,IF(EXACT(M240,$A$50)=TRUE,49,IF(EXACT(M240,$A$51)=TRUE,50,IF(EXACT(M240,$A$52)=TRUE,51,IF(EXACT(M240,$A$53)=TRUE,52,IF(EXACT(M240,$A$54)=TRUE,53,IF(EXACT(M240,$A$55)=TRUE,54,IF(EXACT(M240,$A$56)=TRUE,55,IF(EXACT(M240,$A$57)=TRUE,56,IF(EXACT(M240,$A$58)=TRUE,57,IF(EXACT(M240,$A$59)=TRUE,58,IF(EXACT(M240,$A$60)=TRUE,59,IF(EXACT(M240,$A$61)=TRUE,60,IF(EXACT(M240,$A$62)=TRUE,61))))))))))))))))))))))))))))))))))))))))))))))))))))))))))))))*61^$L240</f>
        <v>0</v>
      </c>
      <c r="Y240" t="str" cm="1">
        <f t="array" ref="Y240">IF($F240="砲玉",MIN(($G240-Z:Z)^2+($H240-AA:AA)^2+($I240-AB:AB)^2)*X$8+MIN((($H$2-$H240)+AC:AC)^2+(($I$2-$I240)+AD:AD)^2)*X$10+1000*X$18,"")</f>
        <v/>
      </c>
      <c r="AF240" t="str" cm="1">
        <f t="array" ref="AF240">IF($F240="薙玉",MIN(($G240-AG:AG)^2+($H240-AH:AH)^2+($I240-AI:AI)^2)*AE$8+MIN((($H$2-$H240)+AJ:AJ)^2+(($I$2-$I240)+AK:AK)^2)*AE$10+1000*AE$18,"")</f>
        <v/>
      </c>
      <c r="AM240" t="str" cm="1">
        <f t="array" ref="AM240">IF($F240="壁玉",MIN(($G240-AN:AN)^2+($H240-AO:AO)^2+($I240-AP:AP)^2)*AL$8+MIN((($H$2-$H240)+AQ:AQ)^2+(($I$2-$I240)+AR:AR)^2)*AL$10+1000*AL$18,"")</f>
        <v/>
      </c>
      <c r="AT240" t="str" cm="1">
        <f t="array" ref="AT240">IF($F240="弩玉",MIN(($G240-AU:AU)^2+($H240-AV:AV)^2+($I240-AW:AW)^2)*AS$8+MIN((($H$2-$H240)+AX:AX)^2+(($I$2-$I240)+AY:AY)^2)*AS$10+1000*AS$18,"")</f>
        <v/>
      </c>
      <c r="BA240" t="str" cm="1">
        <f t="array" ref="BA240">IF($F240="ジェット",MIN(($G240-BB:BB)^2+($H240-BC:BC)^2+($I240-BD:BD)^2)*AZ$8+MIN((($H$2-$H240)+BE:BE)^2+(($I$2-$I240)+BF:BF)^2)*AZ$10+1000*AZ$18,"")</f>
        <v/>
      </c>
      <c r="BH240" t="str" cm="1">
        <f t="array" ref="BH240">IF($F240="導玉",MIN(($G240-BI:BI)^2+($H240-BJ:BJ)^2+($I240-BK:BK)^2)*BG$8+MIN((($H$2-$H240)+BL:BL)^2+(($I$2-$I240)+BM:BM)^2)*BG$10+1000*BG$18,"")</f>
        <v/>
      </c>
      <c r="BO240" t="str" cm="1">
        <f t="array" ref="BO240">IF($F240="木壁",MIN(($G240-BP:BP)^2+($H240-BQ:BQ)^2+($I240-BR:BR)^2)*BN$8+MIN((($H$2-$H240)+BS:BS)^2+(($I$2-$I240)+BT:BT)^2)*BN$10+1000*BN$18,"")</f>
        <v/>
      </c>
      <c r="BV240" t="str" cm="1">
        <f t="array" ref="BV240">IF($F240="遠壁",MIN(($G240-BW:BW)^2+($H240-BX:BX)^2+($I240-BY:BY)^2)*BU$8+MIN((($H$2-$H240)+BZ:BZ)^2+(($I$2-$I240)+CA:CA)^2)*BU$10+1000*BU$18,"")</f>
        <v/>
      </c>
      <c r="CC240" t="str" cm="1">
        <f t="array" ref="CC240">IF($F240="魔玉",MIN(($G240-CD:CD)^2+($H240-CE:CE)^2+($I240-CF:CF)^2)*CB$8+MIN((($H$2-$H240)+CG:CG)^2+(($I$2-$I240)+CH:CH)^2)*CB$10+1000*CB$18,"")</f>
        <v/>
      </c>
      <c r="CJ240" t="str" cm="1">
        <f t="array" ref="CJ240">IF($F240="核玉",MIN(($G240-CK:CK)^2+($H240-CL:CL)^2+($I240-CM:CM)^2)*CI$8+MIN((($H$2-$H240)+CN:CN)^2+(($I$2-$I240)+CO:CO)^2)*CI$10+1000*CI$18,"")</f>
        <v/>
      </c>
      <c r="CQ240" t="str" cm="1">
        <f t="array" ref="CQ240">IF($F240="癒玉",MIN(($G240-CR:CR)^2+($H240-CS:CS)^2+($I240-CT:CT)^2)*CP$8+MIN((($H$2-$H240)+CU:CU)^2+(($I$2-$I240)+CV:CV)^2)*CP$10+1000*CP$18,"")</f>
        <v/>
      </c>
      <c r="CX240" t="str" cm="1">
        <f t="array" ref="CX240">IF($F240="盾玉",MIN(($G240-CY:CY)^2+($H240-CZ:CZ)^2+($I240-DA:DA)^2)*CW$8+MIN((($H$2-$H240)+DB:DB)^2+(($I$2-$I240)+DC:DC)^2)*CW$10+1000*CW$18,"")</f>
        <v/>
      </c>
      <c r="DE240" t="str" cm="1">
        <f t="array" ref="DE240">IF($F240="射玉",MIN(($G240-DF:DF)^2+($H240-DG:DG)^2+($I240-DH:DH)^2)*DD$8+MIN((($H$2-$H240)+DI:DI)^2+(($I$2-$I240)+DJ:DJ)^2)*DD$10+1000*DD$18,"")</f>
        <v/>
      </c>
      <c r="DL240" t="str" cm="1">
        <f t="array" ref="DL240">IF($F240="近壁",MIN(($G240-DM:DM)^2+($H240-DN:DN)^2+($I240-DO:DO)^2)*DK$8+MIN((($H$2-$H240)+DP:DP)^2+(($I$2-$I240)+DQ:DQ)^2)*DK$10+1000*DK$18,"")</f>
        <v/>
      </c>
      <c r="DS240" t="str" cm="1">
        <f t="array" ref="DS240">IF($F240="忍玉",MIN(($G240-DT:DT)^2+($H240-DU:DU)^2+($I240-DV:DV)^2)*DR$8+MIN((($H$2-$H240)+DW:DW)^2+(($I$2-$I240)+DX:DX)^2)*DR$10+1000*DR$18,"")</f>
        <v/>
      </c>
      <c r="DZ240" t="str" cm="1">
        <f t="array" ref="DZ240">IF($F240="界玉",MIN(($G240-EA:EA)^2+($H240-EB:EB)^2+($I240-EC:EC)^2)*DY$8+MIN((($H$2-$H240)+ED:ED)^2+(($I$2-$I240)+EE:EE)^2)*DY$10+1000*DY$18,"")</f>
        <v/>
      </c>
      <c r="EG240" t="str" cm="1">
        <f t="array" ref="EG240">IF($F240="戦玉",MIN(($G240-EH:EH)^2+($H240-EI:EI)^2+($I240-EJ:EJ)^2)*EF$8+MIN((($H$2-$H240)+EK:EK)^2+(($I$2-$I240)+EL:EL)^2)*EF$10+1000*EF$18,"")</f>
        <v/>
      </c>
      <c r="EN240" t="str" cm="1">
        <f t="array" ref="EN240">IF($F240="弓玉",MIN(($G240-EO:EO)^2+($H240-EP:EP)^2+($I240-EQ:EQ)^2)*EM$8+MIN((($H$2-$H240)+ER:ER)^2+(($I$2-$I240)+ES:ES)^2)*EM$10+1000*EM$18,"")</f>
        <v/>
      </c>
      <c r="EU240" t="str" cm="1">
        <f t="array" ref="EU240">IF($F240="散玉",MIN(($G240-EV:EV)^2+($H240-EW:EW)^2+($I240-EX:EX)^2)*ET$8+MIN((($H$2-$H240)+EY:EY)^2+(($I$2-$I240)+EZ:EZ)^2)*ET$10+1000*ET$18,"")</f>
        <v/>
      </c>
      <c r="FB240" t="str" cm="1">
        <f t="array" ref="FB240">IF($F240="的玉",MIN(($G240-FC:FC)^2+($H240-FD:FD)^2+($I240-FE:FE)^2)*FA$8+MIN((($H$2-$H240)+FF:FF)^2+(($I$2-$I240)+FG:FG)^2)*FA$10+1000*FA$18,"")</f>
        <v/>
      </c>
      <c r="FI240" t="str" cm="1">
        <f t="array" ref="FI240">IF($F240="撃玉",MIN(($G240-FJ:FJ)^2+($H240-FK:FK)^2+($I240-FL:FL)^2)*FH$8+MIN((($H$2-$H240)+FM:FM)^2+(($I$2-$I240)+FN:FN)^2)*FH$10+1000*FH$18,"")</f>
        <v/>
      </c>
      <c r="FP240" t="str" cm="1">
        <f t="array" ref="FP240">IF($F240="槍玉",MIN(($G240-FQ:FQ)^2+($H240-FR:FR)^2+($I240-FS:FS)^2)*FO$8+MIN((($H$2-$H240)+FT:FT)^2+(($I$2-$I240)+FU:FU)^2)*FO$10+1000*FO$18,"")</f>
        <v/>
      </c>
      <c r="FW240" t="str" cm="1">
        <f t="array" ref="FW240">IF($F240="査玉",MIN(($G240-FX:FX)^2+($H240-FY:FY)^2+($I240-FZ:FZ)^2)*FV$8+MIN((($H$2-$H240)+GA:GA)^2+(($I$2-$I240)+GB:GB)^2)*FV$10+1000*FV$18,"")</f>
        <v/>
      </c>
      <c r="GD240" t="str" cm="1">
        <f t="array" ref="GD240">IF($F240="タゲ壁",MIN(($G240-GE:GE)^2+($H240-GF:GF)^2+($I240-GG:GG)^2)*GC$8+MIN((($H$2-$H240)+GH:GH)^2+(($I$2-$I240)+GI:GI)^2)*GC$10+1000*GC$18,"")</f>
        <v/>
      </c>
      <c r="GK240" t="str" cm="1">
        <f t="array" ref="GK240">IF($F240="迎玉",MIN(($G240-GL:GL)^2+($H240-GM:GM)^2+($I240-GN:GN)^2)*GJ$8+MIN((($H$2-$H240)+GO:GO)^2+(($I$2-$I240)+GP:GP)^2)*GJ$10+1000*GJ$18,"")</f>
        <v/>
      </c>
      <c r="GR240" t="str" cm="1">
        <f t="array" ref="GR240">IF($F240="紙壁",MIN(($G240-GS:GS)^2+($H240-GT:GT)^2+($I240-GU:GU)^2)*GQ$8+MIN((($H$2-$H240)+GV:GV)^2+(($I$2-$I240)+GW:GW)^2)*GQ$10+1000*GQ$18,"")</f>
        <v/>
      </c>
      <c r="GY240" t="str" cm="1">
        <f t="array" ref="GY240">IF($F240="聖玉",MIN(($G240-GZ:GZ)^2+($H240-HA:HA)^2+($I240-HB:HB)^2)*GX$8+MIN((($H$2-$H240)+HC:HC)^2+(($I$2-$I240)+HD:HD)^2)*GX$10+1000*GX$18,"")</f>
        <v/>
      </c>
      <c r="HF240" t="str" cm="1">
        <f t="array" ref="HF240">IF($F240="ターボ",MIN(($G240-HG:HG)^2+($H240-HH:HH)^2+($I240-HI:HI)^2)*HE$8+MIN((($H$2-$H240)+HJ:HJ)^2+(($I$2-$I240)+HK:HK)^2)*HE$10+10000,"")</f>
        <v/>
      </c>
      <c r="HM240" t="str" cm="1">
        <f t="array" ref="HM240">IF($F240="采玉",MIN(($G240-HN:HN)^2+($H240-HO:HO)^2+($I240-HP:HP)^2)*HL$8+MIN((($H$2-$H240)+HQ:HQ)^2+(($I$2-$I240)+HR:HR)^2)*HL$10+1000*HL$18,"")</f>
        <v/>
      </c>
      <c r="HT240" t="str" cm="1">
        <f t="array" ref="HT240">IF($F240="繕玉",MIN(($G240-HU:HU)^2+($H240-HV:HV)^2+($I240-HW:HW)^2)*HS$8+MIN((($H$2-$H240)+HX:HX)^2+(($I$2-$I240)+HY:HY)^2)*HS$10+1000*HS$18,"")</f>
        <v/>
      </c>
      <c r="IA240" t="str" cm="1">
        <f t="array" ref="IA240">IF($F240="贄玉",MIN(($G240-IB:IB)^2+($H240-IC:IC)^2+($I240-ID:ID)^2)*HZ$8+MIN((($H$2-$H240)+IE:IE)^2+(($I$2-$I240)+IF:IF)^2)*HZ$10+1000*HZ$18,"")</f>
        <v/>
      </c>
      <c r="IH240" t="str" cm="1">
        <f t="array" ref="IH240">IF($F240="弾玉",MIN(($G240-II:II)^2+($H240-IJ:IJ)^2+($I240-IK:IK)^2)*IG$8+MIN((($H$2-$H240)+IL:IL)^2+(($I$2-$I240)+IM:IM)^2)*IG$10+1000*IG$18,"")</f>
        <v/>
      </c>
      <c r="IO240" t="str" cm="1">
        <f t="array" ref="IO240">IF($F240="石壁",MIN(($G240-IP:IP)^2+($H240-IQ:IQ)^2+($I240-IR:IR)^2)*IN$8+MIN((($H$2-$H240)+IS:IS)^2+(($I$2-$I240)+IT:IT)^2)*IN$10+1000*IN$18,"")</f>
        <v/>
      </c>
    </row>
    <row r="241" spans="6:249" x14ac:dyDescent="0.55000000000000004">
      <c r="F241" s="1" t="b" cm="1">
        <f t="array" ref="F241">INDEX(N:N,ROW()*6-11)</f>
        <v>0</v>
      </c>
      <c r="G241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41" s="1">
        <f>ROUND((RIGHT((SUM(INDEX($N:$N,ROW()*6-10):INDEX($N:$N,ROW()*6-6))-16020),6)-RIGHT((SUM(INDEX($N:$N,ROW()*6-10):INDEX($N:$N,ROW()*6-6))-16020),3))/1000,3)</f>
        <v>-16.04</v>
      </c>
      <c r="I241" s="1">
        <f>ROUND((RIGHT((SUM(INDEX($N:$N,ROW()*6-10):INDEX($N:$N,ROW()*6-6))-16020),3)),3)</f>
        <v>20</v>
      </c>
      <c r="K241">
        <v>241</v>
      </c>
      <c r="L241">
        <f t="shared" si="7"/>
        <v>5</v>
      </c>
      <c r="M241" t="str">
        <f t="shared" si="6"/>
        <v/>
      </c>
      <c r="N241" t="b">
        <f>IF(EXACT(M241,$A$1)=TRUE,"コア",IF(EXACT(M241,$A$2)=TRUE,"弓玉",IF(EXACT(M241,$A$3)=TRUE,"銃玉",IF(EXACT(M241,$A$4)=TRUE,"剣玉",IF(EXACT(M241,$A$5)=TRUE,"盾玉",IF(EXACT(M241,$A$6)=TRUE,"爆玉",IF(EXACT(M241,$A$7)=TRUE,"魔玉",IF(EXACT(M241,$A$8)=TRUE,"弩玉",IF(EXACT(M241,$A$9)=TRUE,"槍玉",IF(EXACT(M241,$A$10)=TRUE,"砲玉",IF(EXACT(M241,$A$11)=TRUE,"薙玉",IF(EXACT(M241,$A$12)=TRUE,"跳玉",IF(EXACT(M241,$A$13)=TRUE,"裂玉",IF(EXACT(M241,$A$14)=TRUE,"散玉",IF(EXACT(M241,$A$15)=TRUE,"狙玉",IF(EXACT(M241,$A$16)=TRUE,"浮玉",IF(EXACT(M241,$A$17)=TRUE,"導玉",IF(EXACT(M241,$A$18)=TRUE,"繕玉",IF(EXACT(M241,$A$19)=TRUE,"癒玉",IF(EXACT(M241,$A$20)=TRUE,"壁玉",IF(EXACT(M241,$A$21)=TRUE,"飛玉",IF(EXACT(M241,$A$22)=TRUE,"戦玉",IF(EXACT(M241,$A$23)=TRUE,"機玉",IF(EXACT(M241,$A$24)=TRUE,"変玉",IF(EXACT(M241,$A$25)=TRUE,"界玉",IF(EXACT(M241,$A$26)=TRUE,"木壁",IF(EXACT(M241,$A$27)=TRUE,"石壁",IF(EXACT(M241,$A$28)=TRUE,"紙壁",IF(EXACT(M241,$A$29)=TRUE,"鉄壁",IF(EXACT(M241,$A$30)=TRUE,"ジェット",IF(EXACT(M241,$A$31)=TRUE,"ターボ",IF(EXACT(M241,$A$32)=TRUE,"骨玉",IF(EXACT(M241,$A$33)=TRUE,"撃玉",IF(EXACT(M241,$A$34)=TRUE,"弾玉",IF(EXACT(M241,$A$35)=TRUE,"聖玉",IF(EXACT(M241,$A$36)=TRUE,"忍玉",IF(EXACT(M241,$A$37)=TRUE,"障玉",IF(EXACT(M241,$A$38)=TRUE,"花玉",IF(EXACT(M241,$A$39)=TRUE,"反玉",IF(EXACT(M241,$A$40)=TRUE,"押玉",IF(EXACT(M241,$A$41)=TRUE,"迎玉",IF(EXACT(M241,$A$42)=TRUE,"贄玉",IF(EXACT(M241,$A$43)=TRUE,"的玉",IF(EXACT(M241,$A$44)=TRUE,"墜玉",IF(EXACT(M241,$A$45)=TRUE,"箱玉",IF(EXACT(M241,$A$46)=TRUE,"闇玉",IF(EXACT(M241,$A$47)=TRUE,"旋玉",IF(EXACT(M241,$A$48)=TRUE,"采玉",IF(EXACT(M241,$A$49)=TRUE,"騎玉",IF(EXACT(M241,$A$50)=TRUE,"核玉",IF(EXACT(M241,$A$51)=TRUE,"射玉",IF(EXACT(M241,$A$52)=TRUE,"星玉",IF(EXACT(M241,$A$53)=TRUE,"梱玉",IF(EXACT(M241,$A$54)=TRUE,"貫玉",IF(EXACT(M241,$A$55)=TRUE,"査玉",IF(EXACT(M241,$A$56)=TRUE,"近壁",IF(EXACT(M241,$A$57)=TRUE,"遠壁",IF(EXACT(M241,$A$58)=TRUE,"広壁",IF(EXACT(M241,$A$59)=TRUE,"狭壁",IF(EXACT(M241,$A$60)=TRUE,"タゲ壁",IF(EXACT(M241,$A$61)=TRUE,"エレ壁")))))))))))))))))))))))))))))))))))))))))))))))))))))))))))))</f>
        <v>0</v>
      </c>
      <c r="Y241" t="str" cm="1">
        <f t="array" ref="Y241">IF($F241="砲玉",MIN(($G241-Z:Z)^2+($H241-AA:AA)^2+($I241-AB:AB)^2)*X$8+MIN((($H$2-$H241)+AC:AC)^2+(($I$2-$I241)+AD:AD)^2)*X$10+1000*X$18,"")</f>
        <v/>
      </c>
      <c r="AF241" t="str" cm="1">
        <f t="array" ref="AF241">IF($F241="薙玉",MIN(($G241-AG:AG)^2+($H241-AH:AH)^2+($I241-AI:AI)^2)*AE$8+MIN((($H$2-$H241)+AJ:AJ)^2+(($I$2-$I241)+AK:AK)^2)*AE$10+1000*AE$18,"")</f>
        <v/>
      </c>
      <c r="AM241" t="str" cm="1">
        <f t="array" ref="AM241">IF($F241="壁玉",MIN(($G241-AN:AN)^2+($H241-AO:AO)^2+($I241-AP:AP)^2)*AL$8+MIN((($H$2-$H241)+AQ:AQ)^2+(($I$2-$I241)+AR:AR)^2)*AL$10+1000*AL$18,"")</f>
        <v/>
      </c>
      <c r="AT241" t="str" cm="1">
        <f t="array" ref="AT241">IF($F241="弩玉",MIN(($G241-AU:AU)^2+($H241-AV:AV)^2+($I241-AW:AW)^2)*AS$8+MIN((($H$2-$H241)+AX:AX)^2+(($I$2-$I241)+AY:AY)^2)*AS$10+1000*AS$18,"")</f>
        <v/>
      </c>
      <c r="BA241" t="str" cm="1">
        <f t="array" ref="BA241">IF($F241="ジェット",MIN(($G241-BB:BB)^2+($H241-BC:BC)^2+($I241-BD:BD)^2)*AZ$8+MIN((($H$2-$H241)+BE:BE)^2+(($I$2-$I241)+BF:BF)^2)*AZ$10+1000*AZ$18,"")</f>
        <v/>
      </c>
      <c r="BH241" t="str" cm="1">
        <f t="array" ref="BH241">IF($F241="導玉",MIN(($G241-BI:BI)^2+($H241-BJ:BJ)^2+($I241-BK:BK)^2)*BG$8+MIN((($H$2-$H241)+BL:BL)^2+(($I$2-$I241)+BM:BM)^2)*BG$10+1000*BG$18,"")</f>
        <v/>
      </c>
      <c r="BO241" t="str" cm="1">
        <f t="array" ref="BO241">IF($F241="木壁",MIN(($G241-BP:BP)^2+($H241-BQ:BQ)^2+($I241-BR:BR)^2)*BN$8+MIN((($H$2-$H241)+BS:BS)^2+(($I$2-$I241)+BT:BT)^2)*BN$10+1000*BN$18,"")</f>
        <v/>
      </c>
      <c r="BV241" t="str" cm="1">
        <f t="array" ref="BV241">IF($F241="遠壁",MIN(($G241-BW:BW)^2+($H241-BX:BX)^2+($I241-BY:BY)^2)*BU$8+MIN((($H$2-$H241)+BZ:BZ)^2+(($I$2-$I241)+CA:CA)^2)*BU$10+1000*BU$18,"")</f>
        <v/>
      </c>
      <c r="CC241" t="str" cm="1">
        <f t="array" ref="CC241">IF($F241="魔玉",MIN(($G241-CD:CD)^2+($H241-CE:CE)^2+($I241-CF:CF)^2)*CB$8+MIN((($H$2-$H241)+CG:CG)^2+(($I$2-$I241)+CH:CH)^2)*CB$10+1000*CB$18,"")</f>
        <v/>
      </c>
      <c r="CJ241" t="str" cm="1">
        <f t="array" ref="CJ241">IF($F241="核玉",MIN(($G241-CK:CK)^2+($H241-CL:CL)^2+($I241-CM:CM)^2)*CI$8+MIN((($H$2-$H241)+CN:CN)^2+(($I$2-$I241)+CO:CO)^2)*CI$10+1000*CI$18,"")</f>
        <v/>
      </c>
      <c r="CQ241" t="str" cm="1">
        <f t="array" ref="CQ241">IF($F241="癒玉",MIN(($G241-CR:CR)^2+($H241-CS:CS)^2+($I241-CT:CT)^2)*CP$8+MIN((($H$2-$H241)+CU:CU)^2+(($I$2-$I241)+CV:CV)^2)*CP$10+1000*CP$18,"")</f>
        <v/>
      </c>
      <c r="CX241" t="str" cm="1">
        <f t="array" ref="CX241">IF($F241="盾玉",MIN(($G241-CY:CY)^2+($H241-CZ:CZ)^2+($I241-DA:DA)^2)*CW$8+MIN((($H$2-$H241)+DB:DB)^2+(($I$2-$I241)+DC:DC)^2)*CW$10+1000*CW$18,"")</f>
        <v/>
      </c>
      <c r="DE241" t="str" cm="1">
        <f t="array" ref="DE241">IF($F241="射玉",MIN(($G241-DF:DF)^2+($H241-DG:DG)^2+($I241-DH:DH)^2)*DD$8+MIN((($H$2-$H241)+DI:DI)^2+(($I$2-$I241)+DJ:DJ)^2)*DD$10+1000*DD$18,"")</f>
        <v/>
      </c>
      <c r="DL241" t="str" cm="1">
        <f t="array" ref="DL241">IF($F241="近壁",MIN(($G241-DM:DM)^2+($H241-DN:DN)^2+($I241-DO:DO)^2)*DK$8+MIN((($H$2-$H241)+DP:DP)^2+(($I$2-$I241)+DQ:DQ)^2)*DK$10+1000*DK$18,"")</f>
        <v/>
      </c>
      <c r="DS241" t="str" cm="1">
        <f t="array" ref="DS241">IF($F241="忍玉",MIN(($G241-DT:DT)^2+($H241-DU:DU)^2+($I241-DV:DV)^2)*DR$8+MIN((($H$2-$H241)+DW:DW)^2+(($I$2-$I241)+DX:DX)^2)*DR$10+1000*DR$18,"")</f>
        <v/>
      </c>
      <c r="DZ241" t="str" cm="1">
        <f t="array" ref="DZ241">IF($F241="界玉",MIN(($G241-EA:EA)^2+($H241-EB:EB)^2+($I241-EC:EC)^2)*DY$8+MIN((($H$2-$H241)+ED:ED)^2+(($I$2-$I241)+EE:EE)^2)*DY$10+1000*DY$18,"")</f>
        <v/>
      </c>
      <c r="EG241" t="str" cm="1">
        <f t="array" ref="EG241">IF($F241="戦玉",MIN(($G241-EH:EH)^2+($H241-EI:EI)^2+($I241-EJ:EJ)^2)*EF$8+MIN((($H$2-$H241)+EK:EK)^2+(($I$2-$I241)+EL:EL)^2)*EF$10+1000*EF$18,"")</f>
        <v/>
      </c>
      <c r="EN241" t="str" cm="1">
        <f t="array" ref="EN241">IF($F241="弓玉",MIN(($G241-EO:EO)^2+($H241-EP:EP)^2+($I241-EQ:EQ)^2)*EM$8+MIN((($H$2-$H241)+ER:ER)^2+(($I$2-$I241)+ES:ES)^2)*EM$10+1000*EM$18,"")</f>
        <v/>
      </c>
      <c r="EU241" t="str" cm="1">
        <f t="array" ref="EU241">IF($F241="散玉",MIN(($G241-EV:EV)^2+($H241-EW:EW)^2+($I241-EX:EX)^2)*ET$8+MIN((($H$2-$H241)+EY:EY)^2+(($I$2-$I241)+EZ:EZ)^2)*ET$10+1000*ET$18,"")</f>
        <v/>
      </c>
      <c r="FB241" t="str" cm="1">
        <f t="array" ref="FB241">IF($F241="的玉",MIN(($G241-FC:FC)^2+($H241-FD:FD)^2+($I241-FE:FE)^2)*FA$8+MIN((($H$2-$H241)+FF:FF)^2+(($I$2-$I241)+FG:FG)^2)*FA$10+1000*FA$18,"")</f>
        <v/>
      </c>
      <c r="FI241" t="str" cm="1">
        <f t="array" ref="FI241">IF($F241="撃玉",MIN(($G241-FJ:FJ)^2+($H241-FK:FK)^2+($I241-FL:FL)^2)*FH$8+MIN((($H$2-$H241)+FM:FM)^2+(($I$2-$I241)+FN:FN)^2)*FH$10+1000*FH$18,"")</f>
        <v/>
      </c>
      <c r="FP241" t="str" cm="1">
        <f t="array" ref="FP241">IF($F241="槍玉",MIN(($G241-FQ:FQ)^2+($H241-FR:FR)^2+($I241-FS:FS)^2)*FO$8+MIN((($H$2-$H241)+FT:FT)^2+(($I$2-$I241)+FU:FU)^2)*FO$10+1000*FO$18,"")</f>
        <v/>
      </c>
      <c r="FW241" t="str" cm="1">
        <f t="array" ref="FW241">IF($F241="査玉",MIN(($G241-FX:FX)^2+($H241-FY:FY)^2+($I241-FZ:FZ)^2)*FV$8+MIN((($H$2-$H241)+GA:GA)^2+(($I$2-$I241)+GB:GB)^2)*FV$10+1000*FV$18,"")</f>
        <v/>
      </c>
      <c r="GD241" t="str" cm="1">
        <f t="array" ref="GD241">IF($F241="タゲ壁",MIN(($G241-GE:GE)^2+($H241-GF:GF)^2+($I241-GG:GG)^2)*GC$8+MIN((($H$2-$H241)+GH:GH)^2+(($I$2-$I241)+GI:GI)^2)*GC$10+1000*GC$18,"")</f>
        <v/>
      </c>
      <c r="GK241" t="str" cm="1">
        <f t="array" ref="GK241">IF($F241="迎玉",MIN(($G241-GL:GL)^2+($H241-GM:GM)^2+($I241-GN:GN)^2)*GJ$8+MIN((($H$2-$H241)+GO:GO)^2+(($I$2-$I241)+GP:GP)^2)*GJ$10+1000*GJ$18,"")</f>
        <v/>
      </c>
      <c r="GR241" t="str" cm="1">
        <f t="array" ref="GR241">IF($F241="紙壁",MIN(($G241-GS:GS)^2+($H241-GT:GT)^2+($I241-GU:GU)^2)*GQ$8+MIN((($H$2-$H241)+GV:GV)^2+(($I$2-$I241)+GW:GW)^2)*GQ$10+1000*GQ$18,"")</f>
        <v/>
      </c>
      <c r="GY241" t="str" cm="1">
        <f t="array" ref="GY241">IF($F241="聖玉",MIN(($G241-GZ:GZ)^2+($H241-HA:HA)^2+($I241-HB:HB)^2)*GX$8+MIN((($H$2-$H241)+HC:HC)^2+(($I$2-$I241)+HD:HD)^2)*GX$10+1000*GX$18,"")</f>
        <v/>
      </c>
      <c r="HF241" t="str" cm="1">
        <f t="array" ref="HF241">IF($F241="ターボ",MIN(($G241-HG:HG)^2+($H241-HH:HH)^2+($I241-HI:HI)^2)*HE$8+MIN((($H$2-$H241)+HJ:HJ)^2+(($I$2-$I241)+HK:HK)^2)*HE$10+10000,"")</f>
        <v/>
      </c>
      <c r="HM241" t="str" cm="1">
        <f t="array" ref="HM241">IF($F241="采玉",MIN(($G241-HN:HN)^2+($H241-HO:HO)^2+($I241-HP:HP)^2)*HL$8+MIN((($H$2-$H241)+HQ:HQ)^2+(($I$2-$I241)+HR:HR)^2)*HL$10+1000*HL$18,"")</f>
        <v/>
      </c>
      <c r="HT241" t="str" cm="1">
        <f t="array" ref="HT241">IF($F241="繕玉",MIN(($G241-HU:HU)^2+($H241-HV:HV)^2+($I241-HW:HW)^2)*HS$8+MIN((($H$2-$H241)+HX:HX)^2+(($I$2-$I241)+HY:HY)^2)*HS$10+1000*HS$18,"")</f>
        <v/>
      </c>
      <c r="IA241" t="str" cm="1">
        <f t="array" ref="IA241">IF($F241="贄玉",MIN(($G241-IB:IB)^2+($H241-IC:IC)^2+($I241-ID:ID)^2)*HZ$8+MIN((($H$2-$H241)+IE:IE)^2+(($I$2-$I241)+IF:IF)^2)*HZ$10+1000*HZ$18,"")</f>
        <v/>
      </c>
      <c r="IH241" t="str" cm="1">
        <f t="array" ref="IH241">IF($F241="弾玉",MIN(($G241-II:II)^2+($H241-IJ:IJ)^2+($I241-IK:IK)^2)*IG$8+MIN((($H$2-$H241)+IL:IL)^2+(($I$2-$I241)+IM:IM)^2)*IG$10+1000*IG$18,"")</f>
        <v/>
      </c>
      <c r="IO241" t="str" cm="1">
        <f t="array" ref="IO241">IF($F241="石壁",MIN(($G241-IP:IP)^2+($H241-IQ:IQ)^2+($I241-IR:IR)^2)*IN$8+MIN((($H$2-$H241)+IS:IS)^2+(($I$2-$I241)+IT:IT)^2)*IN$10+1000*IN$18,"")</f>
        <v/>
      </c>
    </row>
    <row r="242" spans="6:249" x14ac:dyDescent="0.55000000000000004">
      <c r="F242" s="1" t="b" cm="1">
        <f t="array" ref="F242">INDEX(N:N,ROW()*6-11)</f>
        <v>0</v>
      </c>
      <c r="G242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42" s="1">
        <f>ROUND((RIGHT((SUM(INDEX($N:$N,ROW()*6-10):INDEX($N:$N,ROW()*6-6))-16020),6)-RIGHT((SUM(INDEX($N:$N,ROW()*6-10):INDEX($N:$N,ROW()*6-6))-16020),3))/1000,3)</f>
        <v>-16.04</v>
      </c>
      <c r="I242" s="1">
        <f>ROUND((RIGHT((SUM(INDEX($N:$N,ROW()*6-10):INDEX($N:$N,ROW()*6-6))-16020),3)),3)</f>
        <v>20</v>
      </c>
      <c r="K242">
        <v>242</v>
      </c>
      <c r="L242">
        <f t="shared" si="7"/>
        <v>4</v>
      </c>
      <c r="M242" t="str">
        <f t="shared" si="6"/>
        <v/>
      </c>
      <c r="N242">
        <f>IF(EXACT(M242,$A$1)=TRUE,0,IF(EXACT(M242,$A$2)=TRUE,1,IF(EXACT(M242,$A$3)=TRUE,2,IF(EXACT(M242,$A$4)=TRUE,3,IF(EXACT(M242,$A$5)=TRUE,4,IF(EXACT(M242,$A$6)=TRUE,5,IF(EXACT(M242,$A$7)=TRUE,6,IF(EXACT(M242,$A$8)=TRUE,7,IF(EXACT(M242,$A$9)=TRUE,8,IF(EXACT(M242,$A$10)=TRUE,9,IF(EXACT(M242,$A$11)=TRUE,10,IF(EXACT(M242,$A$12)=TRUE,11,IF(EXACT(M242,$A$13)=TRUE,12,IF(EXACT(M242,$A$14)=TRUE,13,IF(EXACT(M242,$A$15)=TRUE,14,IF(EXACT(M242,$A$16)=TRUE,15,IF(EXACT(M242,$A$17)=TRUE,16,IF(EXACT(M242,$A$18)=TRUE,17,IF(EXACT(M242,$A$19)=TRUE,18,IF(EXACT(M242,$A$20)=TRUE,19,IF(EXACT(M242,$A$21)=TRUE,20,IF(EXACT(M242,$A$22)=TRUE,21,IF(EXACT(M242,$A$23)=TRUE,22,IF(EXACT(M242,$A$24)=TRUE,23,IF(EXACT(M242,$A$25)=TRUE,24,IF(EXACT(M242,$A$26)=TRUE,25,IF(EXACT(M242,$A$27)=TRUE,26,IF(EXACT(M242,$A$28)=TRUE,27,IF(EXACT(M242,$A$29)=TRUE,28,IF(EXACT(M242,$A$30)=TRUE,29,IF(EXACT(M242,$A$31)=TRUE,30,IF(EXACT(M242,$A$32)=TRUE,31,IF(EXACT(M242,$A$33)=TRUE,32,IF(EXACT(M242,$A$34)=TRUE,33,IF(EXACT(M242,$A$35)=TRUE,34,IF(EXACT(M242,$A$36)=TRUE,35,IF(EXACT(M242,$A$37)=TRUE,36,IF(EXACT(M242,$A$38)=TRUE,37,IF(EXACT(M242,$A$39)=TRUE,38,IF(EXACT(M242,$A$40)=TRUE,39,IF(EXACT(M242,$A$41)=TRUE,40,IF(EXACT(M242,$A$42)=TRUE,41,IF(EXACT(M242,$A$43)=TRUE,42,IF(EXACT(M242,$A$44)=TRUE,43,IF(EXACT(M242,$A$45)=TRUE,44,IF(EXACT(M242,$A$46)=TRUE,45,IF(EXACT(M242,$A$47)=TRUE,46,IF(EXACT(M242,$A$48)=TRUE,47,IF(EXACT(M242,$A$49)=TRUE,48,IF(EXACT(M242,$A$50)=TRUE,49,IF(EXACT(M242,$A$51)=TRUE,50,IF(EXACT(M242,$A$52)=TRUE,51,IF(EXACT(M242,$A$53)=TRUE,52,IF(EXACT(M242,$A$54)=TRUE,53,IF(EXACT(M242,$A$55)=TRUE,54,IF(EXACT(M242,$A$56)=TRUE,55,IF(EXACT(M242,$A$57)=TRUE,56,IF(EXACT(M242,$A$58)=TRUE,57,IF(EXACT(M242,$A$59)=TRUE,58,IF(EXACT(M242,$A$60)=TRUE,59,IF(EXACT(M242,$A$61)=TRUE,60,IF(EXACT(M242,$A$62)=TRUE,61))))))))))))))))))))))))))))))))))))))))))))))))))))))))))))))*61^$L242</f>
        <v>0</v>
      </c>
      <c r="Y242" t="str" cm="1">
        <f t="array" ref="Y242">IF($F242="砲玉",MIN(($G242-Z:Z)^2+($H242-AA:AA)^2+($I242-AB:AB)^2)*X$8+MIN((($H$2-$H242)+AC:AC)^2+(($I$2-$I242)+AD:AD)^2)*X$10+1000*X$18,"")</f>
        <v/>
      </c>
      <c r="AF242" t="str" cm="1">
        <f t="array" ref="AF242">IF($F242="薙玉",MIN(($G242-AG:AG)^2+($H242-AH:AH)^2+($I242-AI:AI)^2)*AE$8+MIN((($H$2-$H242)+AJ:AJ)^2+(($I$2-$I242)+AK:AK)^2)*AE$10+1000*AE$18,"")</f>
        <v/>
      </c>
      <c r="AM242" t="str" cm="1">
        <f t="array" ref="AM242">IF($F242="壁玉",MIN(($G242-AN:AN)^2+($H242-AO:AO)^2+($I242-AP:AP)^2)*AL$8+MIN((($H$2-$H242)+AQ:AQ)^2+(($I$2-$I242)+AR:AR)^2)*AL$10+1000*AL$18,"")</f>
        <v/>
      </c>
      <c r="AT242" t="str" cm="1">
        <f t="array" ref="AT242">IF($F242="弩玉",MIN(($G242-AU:AU)^2+($H242-AV:AV)^2+($I242-AW:AW)^2)*AS$8+MIN((($H$2-$H242)+AX:AX)^2+(($I$2-$I242)+AY:AY)^2)*AS$10+1000*AS$18,"")</f>
        <v/>
      </c>
      <c r="BA242" t="str" cm="1">
        <f t="array" ref="BA242">IF($F242="ジェット",MIN(($G242-BB:BB)^2+($H242-BC:BC)^2+($I242-BD:BD)^2)*AZ$8+MIN((($H$2-$H242)+BE:BE)^2+(($I$2-$I242)+BF:BF)^2)*AZ$10+1000*AZ$18,"")</f>
        <v/>
      </c>
      <c r="BH242" t="str" cm="1">
        <f t="array" ref="BH242">IF($F242="導玉",MIN(($G242-BI:BI)^2+($H242-BJ:BJ)^2+($I242-BK:BK)^2)*BG$8+MIN((($H$2-$H242)+BL:BL)^2+(($I$2-$I242)+BM:BM)^2)*BG$10+1000*BG$18,"")</f>
        <v/>
      </c>
      <c r="BO242" t="str" cm="1">
        <f t="array" ref="BO242">IF($F242="木壁",MIN(($G242-BP:BP)^2+($H242-BQ:BQ)^2+($I242-BR:BR)^2)*BN$8+MIN((($H$2-$H242)+BS:BS)^2+(($I$2-$I242)+BT:BT)^2)*BN$10+1000*BN$18,"")</f>
        <v/>
      </c>
      <c r="BV242" t="str" cm="1">
        <f t="array" ref="BV242">IF($F242="遠壁",MIN(($G242-BW:BW)^2+($H242-BX:BX)^2+($I242-BY:BY)^2)*BU$8+MIN((($H$2-$H242)+BZ:BZ)^2+(($I$2-$I242)+CA:CA)^2)*BU$10+1000*BU$18,"")</f>
        <v/>
      </c>
      <c r="CC242" t="str" cm="1">
        <f t="array" ref="CC242">IF($F242="魔玉",MIN(($G242-CD:CD)^2+($H242-CE:CE)^2+($I242-CF:CF)^2)*CB$8+MIN((($H$2-$H242)+CG:CG)^2+(($I$2-$I242)+CH:CH)^2)*CB$10+1000*CB$18,"")</f>
        <v/>
      </c>
      <c r="CJ242" t="str" cm="1">
        <f t="array" ref="CJ242">IF($F242="核玉",MIN(($G242-CK:CK)^2+($H242-CL:CL)^2+($I242-CM:CM)^2)*CI$8+MIN((($H$2-$H242)+CN:CN)^2+(($I$2-$I242)+CO:CO)^2)*CI$10+1000*CI$18,"")</f>
        <v/>
      </c>
      <c r="CQ242" t="str" cm="1">
        <f t="array" ref="CQ242">IF($F242="癒玉",MIN(($G242-CR:CR)^2+($H242-CS:CS)^2+($I242-CT:CT)^2)*CP$8+MIN((($H$2-$H242)+CU:CU)^2+(($I$2-$I242)+CV:CV)^2)*CP$10+1000*CP$18,"")</f>
        <v/>
      </c>
      <c r="CX242" t="str" cm="1">
        <f t="array" ref="CX242">IF($F242="盾玉",MIN(($G242-CY:CY)^2+($H242-CZ:CZ)^2+($I242-DA:DA)^2)*CW$8+MIN((($H$2-$H242)+DB:DB)^2+(($I$2-$I242)+DC:DC)^2)*CW$10+1000*CW$18,"")</f>
        <v/>
      </c>
      <c r="DE242" t="str" cm="1">
        <f t="array" ref="DE242">IF($F242="射玉",MIN(($G242-DF:DF)^2+($H242-DG:DG)^2+($I242-DH:DH)^2)*DD$8+MIN((($H$2-$H242)+DI:DI)^2+(($I$2-$I242)+DJ:DJ)^2)*DD$10+1000*DD$18,"")</f>
        <v/>
      </c>
      <c r="DL242" t="str" cm="1">
        <f t="array" ref="DL242">IF($F242="近壁",MIN(($G242-DM:DM)^2+($H242-DN:DN)^2+($I242-DO:DO)^2)*DK$8+MIN((($H$2-$H242)+DP:DP)^2+(($I$2-$I242)+DQ:DQ)^2)*DK$10+1000*DK$18,"")</f>
        <v/>
      </c>
      <c r="DS242" t="str" cm="1">
        <f t="array" ref="DS242">IF($F242="忍玉",MIN(($G242-DT:DT)^2+($H242-DU:DU)^2+($I242-DV:DV)^2)*DR$8+MIN((($H$2-$H242)+DW:DW)^2+(($I$2-$I242)+DX:DX)^2)*DR$10+1000*DR$18,"")</f>
        <v/>
      </c>
      <c r="DZ242" t="str" cm="1">
        <f t="array" ref="DZ242">IF($F242="界玉",MIN(($G242-EA:EA)^2+($H242-EB:EB)^2+($I242-EC:EC)^2)*DY$8+MIN((($H$2-$H242)+ED:ED)^2+(($I$2-$I242)+EE:EE)^2)*DY$10+1000*DY$18,"")</f>
        <v/>
      </c>
      <c r="EG242" t="str" cm="1">
        <f t="array" ref="EG242">IF($F242="戦玉",MIN(($G242-EH:EH)^2+($H242-EI:EI)^2+($I242-EJ:EJ)^2)*EF$8+MIN((($H$2-$H242)+EK:EK)^2+(($I$2-$I242)+EL:EL)^2)*EF$10+1000*EF$18,"")</f>
        <v/>
      </c>
      <c r="EN242" t="str" cm="1">
        <f t="array" ref="EN242">IF($F242="弓玉",MIN(($G242-EO:EO)^2+($H242-EP:EP)^2+($I242-EQ:EQ)^2)*EM$8+MIN((($H$2-$H242)+ER:ER)^2+(($I$2-$I242)+ES:ES)^2)*EM$10+1000*EM$18,"")</f>
        <v/>
      </c>
      <c r="EU242" t="str" cm="1">
        <f t="array" ref="EU242">IF($F242="散玉",MIN(($G242-EV:EV)^2+($H242-EW:EW)^2+($I242-EX:EX)^2)*ET$8+MIN((($H$2-$H242)+EY:EY)^2+(($I$2-$I242)+EZ:EZ)^2)*ET$10+1000*ET$18,"")</f>
        <v/>
      </c>
      <c r="FB242" t="str" cm="1">
        <f t="array" ref="FB242">IF($F242="的玉",MIN(($G242-FC:FC)^2+($H242-FD:FD)^2+($I242-FE:FE)^2)*FA$8+MIN((($H$2-$H242)+FF:FF)^2+(($I$2-$I242)+FG:FG)^2)*FA$10+1000*FA$18,"")</f>
        <v/>
      </c>
      <c r="FI242" t="str" cm="1">
        <f t="array" ref="FI242">IF($F242="撃玉",MIN(($G242-FJ:FJ)^2+($H242-FK:FK)^2+($I242-FL:FL)^2)*FH$8+MIN((($H$2-$H242)+FM:FM)^2+(($I$2-$I242)+FN:FN)^2)*FH$10+1000*FH$18,"")</f>
        <v/>
      </c>
      <c r="FP242" t="str" cm="1">
        <f t="array" ref="FP242">IF($F242="槍玉",MIN(($G242-FQ:FQ)^2+($H242-FR:FR)^2+($I242-FS:FS)^2)*FO$8+MIN((($H$2-$H242)+FT:FT)^2+(($I$2-$I242)+FU:FU)^2)*FO$10+1000*FO$18,"")</f>
        <v/>
      </c>
      <c r="FW242" t="str" cm="1">
        <f t="array" ref="FW242">IF($F242="査玉",MIN(($G242-FX:FX)^2+($H242-FY:FY)^2+($I242-FZ:FZ)^2)*FV$8+MIN((($H$2-$H242)+GA:GA)^2+(($I$2-$I242)+GB:GB)^2)*FV$10+1000*FV$18,"")</f>
        <v/>
      </c>
      <c r="GD242" t="str" cm="1">
        <f t="array" ref="GD242">IF($F242="タゲ壁",MIN(($G242-GE:GE)^2+($H242-GF:GF)^2+($I242-GG:GG)^2)*GC$8+MIN((($H$2-$H242)+GH:GH)^2+(($I$2-$I242)+GI:GI)^2)*GC$10+1000*GC$18,"")</f>
        <v/>
      </c>
      <c r="GK242" t="str" cm="1">
        <f t="array" ref="GK242">IF($F242="迎玉",MIN(($G242-GL:GL)^2+($H242-GM:GM)^2+($I242-GN:GN)^2)*GJ$8+MIN((($H$2-$H242)+GO:GO)^2+(($I$2-$I242)+GP:GP)^2)*GJ$10+1000*GJ$18,"")</f>
        <v/>
      </c>
      <c r="GR242" t="str" cm="1">
        <f t="array" ref="GR242">IF($F242="紙壁",MIN(($G242-GS:GS)^2+($H242-GT:GT)^2+($I242-GU:GU)^2)*GQ$8+MIN((($H$2-$H242)+GV:GV)^2+(($I$2-$I242)+GW:GW)^2)*GQ$10+1000*GQ$18,"")</f>
        <v/>
      </c>
      <c r="GY242" t="str" cm="1">
        <f t="array" ref="GY242">IF($F242="聖玉",MIN(($G242-GZ:GZ)^2+($H242-HA:HA)^2+($I242-HB:HB)^2)*GX$8+MIN((($H$2-$H242)+HC:HC)^2+(($I$2-$I242)+HD:HD)^2)*GX$10+1000*GX$18,"")</f>
        <v/>
      </c>
      <c r="HF242" t="str" cm="1">
        <f t="array" ref="HF242">IF($F242="ターボ",MIN(($G242-HG:HG)^2+($H242-HH:HH)^2+($I242-HI:HI)^2)*HE$8+MIN((($H$2-$H242)+HJ:HJ)^2+(($I$2-$I242)+HK:HK)^2)*HE$10+10000,"")</f>
        <v/>
      </c>
      <c r="HM242" t="str" cm="1">
        <f t="array" ref="HM242">IF($F242="采玉",MIN(($G242-HN:HN)^2+($H242-HO:HO)^2+($I242-HP:HP)^2)*HL$8+MIN((($H$2-$H242)+HQ:HQ)^2+(($I$2-$I242)+HR:HR)^2)*HL$10+1000*HL$18,"")</f>
        <v/>
      </c>
      <c r="HT242" t="str" cm="1">
        <f t="array" ref="HT242">IF($F242="繕玉",MIN(($G242-HU:HU)^2+($H242-HV:HV)^2+($I242-HW:HW)^2)*HS$8+MIN((($H$2-$H242)+HX:HX)^2+(($I$2-$I242)+HY:HY)^2)*HS$10+1000*HS$18,"")</f>
        <v/>
      </c>
      <c r="IA242" t="str" cm="1">
        <f t="array" ref="IA242">IF($F242="贄玉",MIN(($G242-IB:IB)^2+($H242-IC:IC)^2+($I242-ID:ID)^2)*HZ$8+MIN((($H$2-$H242)+IE:IE)^2+(($I$2-$I242)+IF:IF)^2)*HZ$10+1000*HZ$18,"")</f>
        <v/>
      </c>
      <c r="IH242" t="str" cm="1">
        <f t="array" ref="IH242">IF($F242="弾玉",MIN(($G242-II:II)^2+($H242-IJ:IJ)^2+($I242-IK:IK)^2)*IG$8+MIN((($H$2-$H242)+IL:IL)^2+(($I$2-$I242)+IM:IM)^2)*IG$10+1000*IG$18,"")</f>
        <v/>
      </c>
      <c r="IO242" t="str" cm="1">
        <f t="array" ref="IO242">IF($F242="石壁",MIN(($G242-IP:IP)^2+($H242-IQ:IQ)^2+($I242-IR:IR)^2)*IN$8+MIN((($H$2-$H242)+IS:IS)^2+(($I$2-$I242)+IT:IT)^2)*IN$10+1000*IN$18,"")</f>
        <v/>
      </c>
    </row>
    <row r="243" spans="6:249" x14ac:dyDescent="0.55000000000000004">
      <c r="F243" s="1" t="b" cm="1">
        <f t="array" ref="F243">INDEX(N:N,ROW()*6-11)</f>
        <v>0</v>
      </c>
      <c r="G243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43" s="1">
        <f>ROUND((RIGHT((SUM(INDEX($N:$N,ROW()*6-10):INDEX($N:$N,ROW()*6-6))-16020),6)-RIGHT((SUM(INDEX($N:$N,ROW()*6-10):INDEX($N:$N,ROW()*6-6))-16020),3))/1000,3)</f>
        <v>-16.04</v>
      </c>
      <c r="I243" s="1">
        <f>ROUND((RIGHT((SUM(INDEX($N:$N,ROW()*6-10):INDEX($N:$N,ROW()*6-6))-16020),3)),3)</f>
        <v>20</v>
      </c>
      <c r="K243">
        <v>243</v>
      </c>
      <c r="L243">
        <f t="shared" si="7"/>
        <v>3</v>
      </c>
      <c r="M243" t="str">
        <f t="shared" si="6"/>
        <v/>
      </c>
      <c r="N243">
        <f>IF(EXACT(M243,$A$1)=TRUE,0,IF(EXACT(M243,$A$2)=TRUE,1,IF(EXACT(M243,$A$3)=TRUE,2,IF(EXACT(M243,$A$4)=TRUE,3,IF(EXACT(M243,$A$5)=TRUE,4,IF(EXACT(M243,$A$6)=TRUE,5,IF(EXACT(M243,$A$7)=TRUE,6,IF(EXACT(M243,$A$8)=TRUE,7,IF(EXACT(M243,$A$9)=TRUE,8,IF(EXACT(M243,$A$10)=TRUE,9,IF(EXACT(M243,$A$11)=TRUE,10,IF(EXACT(M243,$A$12)=TRUE,11,IF(EXACT(M243,$A$13)=TRUE,12,IF(EXACT(M243,$A$14)=TRUE,13,IF(EXACT(M243,$A$15)=TRUE,14,IF(EXACT(M243,$A$16)=TRUE,15,IF(EXACT(M243,$A$17)=TRUE,16,IF(EXACT(M243,$A$18)=TRUE,17,IF(EXACT(M243,$A$19)=TRUE,18,IF(EXACT(M243,$A$20)=TRUE,19,IF(EXACT(M243,$A$21)=TRUE,20,IF(EXACT(M243,$A$22)=TRUE,21,IF(EXACT(M243,$A$23)=TRUE,22,IF(EXACT(M243,$A$24)=TRUE,23,IF(EXACT(M243,$A$25)=TRUE,24,IF(EXACT(M243,$A$26)=TRUE,25,IF(EXACT(M243,$A$27)=TRUE,26,IF(EXACT(M243,$A$28)=TRUE,27,IF(EXACT(M243,$A$29)=TRUE,28,IF(EXACT(M243,$A$30)=TRUE,29,IF(EXACT(M243,$A$31)=TRUE,30,IF(EXACT(M243,$A$32)=TRUE,31,IF(EXACT(M243,$A$33)=TRUE,32,IF(EXACT(M243,$A$34)=TRUE,33,IF(EXACT(M243,$A$35)=TRUE,34,IF(EXACT(M243,$A$36)=TRUE,35,IF(EXACT(M243,$A$37)=TRUE,36,IF(EXACT(M243,$A$38)=TRUE,37,IF(EXACT(M243,$A$39)=TRUE,38,IF(EXACT(M243,$A$40)=TRUE,39,IF(EXACT(M243,$A$41)=TRUE,40,IF(EXACT(M243,$A$42)=TRUE,41,IF(EXACT(M243,$A$43)=TRUE,42,IF(EXACT(M243,$A$44)=TRUE,43,IF(EXACT(M243,$A$45)=TRUE,44,IF(EXACT(M243,$A$46)=TRUE,45,IF(EXACT(M243,$A$47)=TRUE,46,IF(EXACT(M243,$A$48)=TRUE,47,IF(EXACT(M243,$A$49)=TRUE,48,IF(EXACT(M243,$A$50)=TRUE,49,IF(EXACT(M243,$A$51)=TRUE,50,IF(EXACT(M243,$A$52)=TRUE,51,IF(EXACT(M243,$A$53)=TRUE,52,IF(EXACT(M243,$A$54)=TRUE,53,IF(EXACT(M243,$A$55)=TRUE,54,IF(EXACT(M243,$A$56)=TRUE,55,IF(EXACT(M243,$A$57)=TRUE,56,IF(EXACT(M243,$A$58)=TRUE,57,IF(EXACT(M243,$A$59)=TRUE,58,IF(EXACT(M243,$A$60)=TRUE,59,IF(EXACT(M243,$A$61)=TRUE,60,IF(EXACT(M243,$A$62)=TRUE,61))))))))))))))))))))))))))))))))))))))))))))))))))))))))))))))*61^$L243</f>
        <v>0</v>
      </c>
      <c r="Y243" t="str" cm="1">
        <f t="array" ref="Y243">IF($F243="砲玉",MIN(($G243-Z:Z)^2+($H243-AA:AA)^2+($I243-AB:AB)^2)*X$8+MIN((($H$2-$H243)+AC:AC)^2+(($I$2-$I243)+AD:AD)^2)*X$10+1000*X$18,"")</f>
        <v/>
      </c>
      <c r="AF243" t="str" cm="1">
        <f t="array" ref="AF243">IF($F243="薙玉",MIN(($G243-AG:AG)^2+($H243-AH:AH)^2+($I243-AI:AI)^2)*AE$8+MIN((($H$2-$H243)+AJ:AJ)^2+(($I$2-$I243)+AK:AK)^2)*AE$10+1000*AE$18,"")</f>
        <v/>
      </c>
      <c r="AM243" t="str" cm="1">
        <f t="array" ref="AM243">IF($F243="壁玉",MIN(($G243-AN:AN)^2+($H243-AO:AO)^2+($I243-AP:AP)^2)*AL$8+MIN((($H$2-$H243)+AQ:AQ)^2+(($I$2-$I243)+AR:AR)^2)*AL$10+1000*AL$18,"")</f>
        <v/>
      </c>
      <c r="AT243" t="str" cm="1">
        <f t="array" ref="AT243">IF($F243="弩玉",MIN(($G243-AU:AU)^2+($H243-AV:AV)^2+($I243-AW:AW)^2)*AS$8+MIN((($H$2-$H243)+AX:AX)^2+(($I$2-$I243)+AY:AY)^2)*AS$10+1000*AS$18,"")</f>
        <v/>
      </c>
      <c r="BA243" t="str" cm="1">
        <f t="array" ref="BA243">IF($F243="ジェット",MIN(($G243-BB:BB)^2+($H243-BC:BC)^2+($I243-BD:BD)^2)*AZ$8+MIN((($H$2-$H243)+BE:BE)^2+(($I$2-$I243)+BF:BF)^2)*AZ$10+1000*AZ$18,"")</f>
        <v/>
      </c>
      <c r="BH243" t="str" cm="1">
        <f t="array" ref="BH243">IF($F243="導玉",MIN(($G243-BI:BI)^2+($H243-BJ:BJ)^2+($I243-BK:BK)^2)*BG$8+MIN((($H$2-$H243)+BL:BL)^2+(($I$2-$I243)+BM:BM)^2)*BG$10+1000*BG$18,"")</f>
        <v/>
      </c>
      <c r="BO243" t="str" cm="1">
        <f t="array" ref="BO243">IF($F243="木壁",MIN(($G243-BP:BP)^2+($H243-BQ:BQ)^2+($I243-BR:BR)^2)*BN$8+MIN((($H$2-$H243)+BS:BS)^2+(($I$2-$I243)+BT:BT)^2)*BN$10+1000*BN$18,"")</f>
        <v/>
      </c>
      <c r="BV243" t="str" cm="1">
        <f t="array" ref="BV243">IF($F243="遠壁",MIN(($G243-BW:BW)^2+($H243-BX:BX)^2+($I243-BY:BY)^2)*BU$8+MIN((($H$2-$H243)+BZ:BZ)^2+(($I$2-$I243)+CA:CA)^2)*BU$10+1000*BU$18,"")</f>
        <v/>
      </c>
      <c r="CC243" t="str" cm="1">
        <f t="array" ref="CC243">IF($F243="魔玉",MIN(($G243-CD:CD)^2+($H243-CE:CE)^2+($I243-CF:CF)^2)*CB$8+MIN((($H$2-$H243)+CG:CG)^2+(($I$2-$I243)+CH:CH)^2)*CB$10+1000*CB$18,"")</f>
        <v/>
      </c>
      <c r="CJ243" t="str" cm="1">
        <f t="array" ref="CJ243">IF($F243="核玉",MIN(($G243-CK:CK)^2+($H243-CL:CL)^2+($I243-CM:CM)^2)*CI$8+MIN((($H$2-$H243)+CN:CN)^2+(($I$2-$I243)+CO:CO)^2)*CI$10+1000*CI$18,"")</f>
        <v/>
      </c>
      <c r="CQ243" t="str" cm="1">
        <f t="array" ref="CQ243">IF($F243="癒玉",MIN(($G243-CR:CR)^2+($H243-CS:CS)^2+($I243-CT:CT)^2)*CP$8+MIN((($H$2-$H243)+CU:CU)^2+(($I$2-$I243)+CV:CV)^2)*CP$10+1000*CP$18,"")</f>
        <v/>
      </c>
      <c r="CX243" t="str" cm="1">
        <f t="array" ref="CX243">IF($F243="盾玉",MIN(($G243-CY:CY)^2+($H243-CZ:CZ)^2+($I243-DA:DA)^2)*CW$8+MIN((($H$2-$H243)+DB:DB)^2+(($I$2-$I243)+DC:DC)^2)*CW$10+1000*CW$18,"")</f>
        <v/>
      </c>
      <c r="DE243" t="str" cm="1">
        <f t="array" ref="DE243">IF($F243="射玉",MIN(($G243-DF:DF)^2+($H243-DG:DG)^2+($I243-DH:DH)^2)*DD$8+MIN((($H$2-$H243)+DI:DI)^2+(($I$2-$I243)+DJ:DJ)^2)*DD$10+1000*DD$18,"")</f>
        <v/>
      </c>
      <c r="DL243" t="str" cm="1">
        <f t="array" ref="DL243">IF($F243="近壁",MIN(($G243-DM:DM)^2+($H243-DN:DN)^2+($I243-DO:DO)^2)*DK$8+MIN((($H$2-$H243)+DP:DP)^2+(($I$2-$I243)+DQ:DQ)^2)*DK$10+1000*DK$18,"")</f>
        <v/>
      </c>
      <c r="DS243" t="str" cm="1">
        <f t="array" ref="DS243">IF($F243="忍玉",MIN(($G243-DT:DT)^2+($H243-DU:DU)^2+($I243-DV:DV)^2)*DR$8+MIN((($H$2-$H243)+DW:DW)^2+(($I$2-$I243)+DX:DX)^2)*DR$10+1000*DR$18,"")</f>
        <v/>
      </c>
      <c r="DZ243" t="str" cm="1">
        <f t="array" ref="DZ243">IF($F243="界玉",MIN(($G243-EA:EA)^2+($H243-EB:EB)^2+($I243-EC:EC)^2)*DY$8+MIN((($H$2-$H243)+ED:ED)^2+(($I$2-$I243)+EE:EE)^2)*DY$10+1000*DY$18,"")</f>
        <v/>
      </c>
      <c r="EG243" t="str" cm="1">
        <f t="array" ref="EG243">IF($F243="戦玉",MIN(($G243-EH:EH)^2+($H243-EI:EI)^2+($I243-EJ:EJ)^2)*EF$8+MIN((($H$2-$H243)+EK:EK)^2+(($I$2-$I243)+EL:EL)^2)*EF$10+1000*EF$18,"")</f>
        <v/>
      </c>
      <c r="EN243" t="str" cm="1">
        <f t="array" ref="EN243">IF($F243="弓玉",MIN(($G243-EO:EO)^2+($H243-EP:EP)^2+($I243-EQ:EQ)^2)*EM$8+MIN((($H$2-$H243)+ER:ER)^2+(($I$2-$I243)+ES:ES)^2)*EM$10+1000*EM$18,"")</f>
        <v/>
      </c>
      <c r="EU243" t="str" cm="1">
        <f t="array" ref="EU243">IF($F243="散玉",MIN(($G243-EV:EV)^2+($H243-EW:EW)^2+($I243-EX:EX)^2)*ET$8+MIN((($H$2-$H243)+EY:EY)^2+(($I$2-$I243)+EZ:EZ)^2)*ET$10+1000*ET$18,"")</f>
        <v/>
      </c>
      <c r="FB243" t="str" cm="1">
        <f t="array" ref="FB243">IF($F243="的玉",MIN(($G243-FC:FC)^2+($H243-FD:FD)^2+($I243-FE:FE)^2)*FA$8+MIN((($H$2-$H243)+FF:FF)^2+(($I$2-$I243)+FG:FG)^2)*FA$10+1000*FA$18,"")</f>
        <v/>
      </c>
      <c r="FI243" t="str" cm="1">
        <f t="array" ref="FI243">IF($F243="撃玉",MIN(($G243-FJ:FJ)^2+($H243-FK:FK)^2+($I243-FL:FL)^2)*FH$8+MIN((($H$2-$H243)+FM:FM)^2+(($I$2-$I243)+FN:FN)^2)*FH$10+1000*FH$18,"")</f>
        <v/>
      </c>
      <c r="FP243" t="str" cm="1">
        <f t="array" ref="FP243">IF($F243="槍玉",MIN(($G243-FQ:FQ)^2+($H243-FR:FR)^2+($I243-FS:FS)^2)*FO$8+MIN((($H$2-$H243)+FT:FT)^2+(($I$2-$I243)+FU:FU)^2)*FO$10+1000*FO$18,"")</f>
        <v/>
      </c>
      <c r="FW243" t="str" cm="1">
        <f t="array" ref="FW243">IF($F243="査玉",MIN(($G243-FX:FX)^2+($H243-FY:FY)^2+($I243-FZ:FZ)^2)*FV$8+MIN((($H$2-$H243)+GA:GA)^2+(($I$2-$I243)+GB:GB)^2)*FV$10+1000*FV$18,"")</f>
        <v/>
      </c>
      <c r="GD243" t="str" cm="1">
        <f t="array" ref="GD243">IF($F243="タゲ壁",MIN(($G243-GE:GE)^2+($H243-GF:GF)^2+($I243-GG:GG)^2)*GC$8+MIN((($H$2-$H243)+GH:GH)^2+(($I$2-$I243)+GI:GI)^2)*GC$10+1000*GC$18,"")</f>
        <v/>
      </c>
      <c r="GK243" t="str" cm="1">
        <f t="array" ref="GK243">IF($F243="迎玉",MIN(($G243-GL:GL)^2+($H243-GM:GM)^2+($I243-GN:GN)^2)*GJ$8+MIN((($H$2-$H243)+GO:GO)^2+(($I$2-$I243)+GP:GP)^2)*GJ$10+1000*GJ$18,"")</f>
        <v/>
      </c>
      <c r="GR243" t="str" cm="1">
        <f t="array" ref="GR243">IF($F243="紙壁",MIN(($G243-GS:GS)^2+($H243-GT:GT)^2+($I243-GU:GU)^2)*GQ$8+MIN((($H$2-$H243)+GV:GV)^2+(($I$2-$I243)+GW:GW)^2)*GQ$10+1000*GQ$18,"")</f>
        <v/>
      </c>
      <c r="GY243" t="str" cm="1">
        <f t="array" ref="GY243">IF($F243="聖玉",MIN(($G243-GZ:GZ)^2+($H243-HA:HA)^2+($I243-HB:HB)^2)*GX$8+MIN((($H$2-$H243)+HC:HC)^2+(($I$2-$I243)+HD:HD)^2)*GX$10+1000*GX$18,"")</f>
        <v/>
      </c>
      <c r="HF243" t="str" cm="1">
        <f t="array" ref="HF243">IF($F243="ターボ",MIN(($G243-HG:HG)^2+($H243-HH:HH)^2+($I243-HI:HI)^2)*HE$8+MIN((($H$2-$H243)+HJ:HJ)^2+(($I$2-$I243)+HK:HK)^2)*HE$10+10000,"")</f>
        <v/>
      </c>
      <c r="HM243" t="str" cm="1">
        <f t="array" ref="HM243">IF($F243="采玉",MIN(($G243-HN:HN)^2+($H243-HO:HO)^2+($I243-HP:HP)^2)*HL$8+MIN((($H$2-$H243)+HQ:HQ)^2+(($I$2-$I243)+HR:HR)^2)*HL$10+1000*HL$18,"")</f>
        <v/>
      </c>
      <c r="HT243" t="str" cm="1">
        <f t="array" ref="HT243">IF($F243="繕玉",MIN(($G243-HU:HU)^2+($H243-HV:HV)^2+($I243-HW:HW)^2)*HS$8+MIN((($H$2-$H243)+HX:HX)^2+(($I$2-$I243)+HY:HY)^2)*HS$10+1000*HS$18,"")</f>
        <v/>
      </c>
      <c r="IA243" t="str" cm="1">
        <f t="array" ref="IA243">IF($F243="贄玉",MIN(($G243-IB:IB)^2+($H243-IC:IC)^2+($I243-ID:ID)^2)*HZ$8+MIN((($H$2-$H243)+IE:IE)^2+(($I$2-$I243)+IF:IF)^2)*HZ$10+1000*HZ$18,"")</f>
        <v/>
      </c>
      <c r="IH243" t="str" cm="1">
        <f t="array" ref="IH243">IF($F243="弾玉",MIN(($G243-II:II)^2+($H243-IJ:IJ)^2+($I243-IK:IK)^2)*IG$8+MIN((($H$2-$H243)+IL:IL)^2+(($I$2-$I243)+IM:IM)^2)*IG$10+1000*IG$18,"")</f>
        <v/>
      </c>
      <c r="IO243" t="str" cm="1">
        <f t="array" ref="IO243">IF($F243="石壁",MIN(($G243-IP:IP)^2+($H243-IQ:IQ)^2+($I243-IR:IR)^2)*IN$8+MIN((($H$2-$H243)+IS:IS)^2+(($I$2-$I243)+IT:IT)^2)*IN$10+1000*IN$18,"")</f>
        <v/>
      </c>
    </row>
    <row r="244" spans="6:249" x14ac:dyDescent="0.55000000000000004">
      <c r="F244" s="1" t="b" cm="1">
        <f t="array" ref="F244">INDEX(N:N,ROW()*6-11)</f>
        <v>0</v>
      </c>
      <c r="G244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44" s="1">
        <f>ROUND((RIGHT((SUM(INDEX($N:$N,ROW()*6-10):INDEX($N:$N,ROW()*6-6))-16020),6)-RIGHT((SUM(INDEX($N:$N,ROW()*6-10):INDEX($N:$N,ROW()*6-6))-16020),3))/1000,3)</f>
        <v>-16.04</v>
      </c>
      <c r="I244" s="1">
        <f>ROUND((RIGHT((SUM(INDEX($N:$N,ROW()*6-10):INDEX($N:$N,ROW()*6-6))-16020),3)),3)</f>
        <v>20</v>
      </c>
      <c r="K244">
        <v>244</v>
      </c>
      <c r="L244">
        <f t="shared" si="7"/>
        <v>2</v>
      </c>
      <c r="M244" t="str">
        <f t="shared" si="6"/>
        <v/>
      </c>
      <c r="N244">
        <f>IF(EXACT(M244,$A$1)=TRUE,0,IF(EXACT(M244,$A$2)=TRUE,1,IF(EXACT(M244,$A$3)=TRUE,2,IF(EXACT(M244,$A$4)=TRUE,3,IF(EXACT(M244,$A$5)=TRUE,4,IF(EXACT(M244,$A$6)=TRUE,5,IF(EXACT(M244,$A$7)=TRUE,6,IF(EXACT(M244,$A$8)=TRUE,7,IF(EXACT(M244,$A$9)=TRUE,8,IF(EXACT(M244,$A$10)=TRUE,9,IF(EXACT(M244,$A$11)=TRUE,10,IF(EXACT(M244,$A$12)=TRUE,11,IF(EXACT(M244,$A$13)=TRUE,12,IF(EXACT(M244,$A$14)=TRUE,13,IF(EXACT(M244,$A$15)=TRUE,14,IF(EXACT(M244,$A$16)=TRUE,15,IF(EXACT(M244,$A$17)=TRUE,16,IF(EXACT(M244,$A$18)=TRUE,17,IF(EXACT(M244,$A$19)=TRUE,18,IF(EXACT(M244,$A$20)=TRUE,19,IF(EXACT(M244,$A$21)=TRUE,20,IF(EXACT(M244,$A$22)=TRUE,21,IF(EXACT(M244,$A$23)=TRUE,22,IF(EXACT(M244,$A$24)=TRUE,23,IF(EXACT(M244,$A$25)=TRUE,24,IF(EXACT(M244,$A$26)=TRUE,25,IF(EXACT(M244,$A$27)=TRUE,26,IF(EXACT(M244,$A$28)=TRUE,27,IF(EXACT(M244,$A$29)=TRUE,28,IF(EXACT(M244,$A$30)=TRUE,29,IF(EXACT(M244,$A$31)=TRUE,30,IF(EXACT(M244,$A$32)=TRUE,31,IF(EXACT(M244,$A$33)=TRUE,32,IF(EXACT(M244,$A$34)=TRUE,33,IF(EXACT(M244,$A$35)=TRUE,34,IF(EXACT(M244,$A$36)=TRUE,35,IF(EXACT(M244,$A$37)=TRUE,36,IF(EXACT(M244,$A$38)=TRUE,37,IF(EXACT(M244,$A$39)=TRUE,38,IF(EXACT(M244,$A$40)=TRUE,39,IF(EXACT(M244,$A$41)=TRUE,40,IF(EXACT(M244,$A$42)=TRUE,41,IF(EXACT(M244,$A$43)=TRUE,42,IF(EXACT(M244,$A$44)=TRUE,43,IF(EXACT(M244,$A$45)=TRUE,44,IF(EXACT(M244,$A$46)=TRUE,45,IF(EXACT(M244,$A$47)=TRUE,46,IF(EXACT(M244,$A$48)=TRUE,47,IF(EXACT(M244,$A$49)=TRUE,48,IF(EXACT(M244,$A$50)=TRUE,49,IF(EXACT(M244,$A$51)=TRUE,50,IF(EXACT(M244,$A$52)=TRUE,51,IF(EXACT(M244,$A$53)=TRUE,52,IF(EXACT(M244,$A$54)=TRUE,53,IF(EXACT(M244,$A$55)=TRUE,54,IF(EXACT(M244,$A$56)=TRUE,55,IF(EXACT(M244,$A$57)=TRUE,56,IF(EXACT(M244,$A$58)=TRUE,57,IF(EXACT(M244,$A$59)=TRUE,58,IF(EXACT(M244,$A$60)=TRUE,59,IF(EXACT(M244,$A$61)=TRUE,60,IF(EXACT(M244,$A$62)=TRUE,61))))))))))))))))))))))))))))))))))))))))))))))))))))))))))))))*61^$L244</f>
        <v>0</v>
      </c>
      <c r="Y244" t="str" cm="1">
        <f t="array" ref="Y244">IF($F244="砲玉",MIN(($G244-Z:Z)^2+($H244-AA:AA)^2+($I244-AB:AB)^2)*X$8+MIN((($H$2-$H244)+AC:AC)^2+(($I$2-$I244)+AD:AD)^2)*X$10+1000*X$18,"")</f>
        <v/>
      </c>
      <c r="AF244" t="str" cm="1">
        <f t="array" ref="AF244">IF($F244="薙玉",MIN(($G244-AG:AG)^2+($H244-AH:AH)^2+($I244-AI:AI)^2)*AE$8+MIN((($H$2-$H244)+AJ:AJ)^2+(($I$2-$I244)+AK:AK)^2)*AE$10+1000*AE$18,"")</f>
        <v/>
      </c>
      <c r="AM244" t="str" cm="1">
        <f t="array" ref="AM244">IF($F244="壁玉",MIN(($G244-AN:AN)^2+($H244-AO:AO)^2+($I244-AP:AP)^2)*AL$8+MIN((($H$2-$H244)+AQ:AQ)^2+(($I$2-$I244)+AR:AR)^2)*AL$10+1000*AL$18,"")</f>
        <v/>
      </c>
      <c r="AT244" t="str" cm="1">
        <f t="array" ref="AT244">IF($F244="弩玉",MIN(($G244-AU:AU)^2+($H244-AV:AV)^2+($I244-AW:AW)^2)*AS$8+MIN((($H$2-$H244)+AX:AX)^2+(($I$2-$I244)+AY:AY)^2)*AS$10+1000*AS$18,"")</f>
        <v/>
      </c>
      <c r="BA244" t="str" cm="1">
        <f t="array" ref="BA244">IF($F244="ジェット",MIN(($G244-BB:BB)^2+($H244-BC:BC)^2+($I244-BD:BD)^2)*AZ$8+MIN((($H$2-$H244)+BE:BE)^2+(($I$2-$I244)+BF:BF)^2)*AZ$10+1000*AZ$18,"")</f>
        <v/>
      </c>
      <c r="BH244" t="str" cm="1">
        <f t="array" ref="BH244">IF($F244="導玉",MIN(($G244-BI:BI)^2+($H244-BJ:BJ)^2+($I244-BK:BK)^2)*BG$8+MIN((($H$2-$H244)+BL:BL)^2+(($I$2-$I244)+BM:BM)^2)*BG$10+1000*BG$18,"")</f>
        <v/>
      </c>
      <c r="BO244" t="str" cm="1">
        <f t="array" ref="BO244">IF($F244="木壁",MIN(($G244-BP:BP)^2+($H244-BQ:BQ)^2+($I244-BR:BR)^2)*BN$8+MIN((($H$2-$H244)+BS:BS)^2+(($I$2-$I244)+BT:BT)^2)*BN$10+1000*BN$18,"")</f>
        <v/>
      </c>
      <c r="BV244" t="str" cm="1">
        <f t="array" ref="BV244">IF($F244="遠壁",MIN(($G244-BW:BW)^2+($H244-BX:BX)^2+($I244-BY:BY)^2)*BU$8+MIN((($H$2-$H244)+BZ:BZ)^2+(($I$2-$I244)+CA:CA)^2)*BU$10+1000*BU$18,"")</f>
        <v/>
      </c>
      <c r="CC244" t="str" cm="1">
        <f t="array" ref="CC244">IF($F244="魔玉",MIN(($G244-CD:CD)^2+($H244-CE:CE)^2+($I244-CF:CF)^2)*CB$8+MIN((($H$2-$H244)+CG:CG)^2+(($I$2-$I244)+CH:CH)^2)*CB$10+1000*CB$18,"")</f>
        <v/>
      </c>
      <c r="CJ244" t="str" cm="1">
        <f t="array" ref="CJ244">IF($F244="核玉",MIN(($G244-CK:CK)^2+($H244-CL:CL)^2+($I244-CM:CM)^2)*CI$8+MIN((($H$2-$H244)+CN:CN)^2+(($I$2-$I244)+CO:CO)^2)*CI$10+1000*CI$18,"")</f>
        <v/>
      </c>
      <c r="CQ244" t="str" cm="1">
        <f t="array" ref="CQ244">IF($F244="癒玉",MIN(($G244-CR:CR)^2+($H244-CS:CS)^2+($I244-CT:CT)^2)*CP$8+MIN((($H$2-$H244)+CU:CU)^2+(($I$2-$I244)+CV:CV)^2)*CP$10+1000*CP$18,"")</f>
        <v/>
      </c>
      <c r="CX244" t="str" cm="1">
        <f t="array" ref="CX244">IF($F244="盾玉",MIN(($G244-CY:CY)^2+($H244-CZ:CZ)^2+($I244-DA:DA)^2)*CW$8+MIN((($H$2-$H244)+DB:DB)^2+(($I$2-$I244)+DC:DC)^2)*CW$10+1000*CW$18,"")</f>
        <v/>
      </c>
      <c r="DE244" t="str" cm="1">
        <f t="array" ref="DE244">IF($F244="射玉",MIN(($G244-DF:DF)^2+($H244-DG:DG)^2+($I244-DH:DH)^2)*DD$8+MIN((($H$2-$H244)+DI:DI)^2+(($I$2-$I244)+DJ:DJ)^2)*DD$10+1000*DD$18,"")</f>
        <v/>
      </c>
      <c r="DL244" t="str" cm="1">
        <f t="array" ref="DL244">IF($F244="近壁",MIN(($G244-DM:DM)^2+($H244-DN:DN)^2+($I244-DO:DO)^2)*DK$8+MIN((($H$2-$H244)+DP:DP)^2+(($I$2-$I244)+DQ:DQ)^2)*DK$10+1000*DK$18,"")</f>
        <v/>
      </c>
      <c r="DS244" t="str" cm="1">
        <f t="array" ref="DS244">IF($F244="忍玉",MIN(($G244-DT:DT)^2+($H244-DU:DU)^2+($I244-DV:DV)^2)*DR$8+MIN((($H$2-$H244)+DW:DW)^2+(($I$2-$I244)+DX:DX)^2)*DR$10+1000*DR$18,"")</f>
        <v/>
      </c>
      <c r="DZ244" t="str" cm="1">
        <f t="array" ref="DZ244">IF($F244="界玉",MIN(($G244-EA:EA)^2+($H244-EB:EB)^2+($I244-EC:EC)^2)*DY$8+MIN((($H$2-$H244)+ED:ED)^2+(($I$2-$I244)+EE:EE)^2)*DY$10+1000*DY$18,"")</f>
        <v/>
      </c>
      <c r="EG244" t="str" cm="1">
        <f t="array" ref="EG244">IF($F244="戦玉",MIN(($G244-EH:EH)^2+($H244-EI:EI)^2+($I244-EJ:EJ)^2)*EF$8+MIN((($H$2-$H244)+EK:EK)^2+(($I$2-$I244)+EL:EL)^2)*EF$10+1000*EF$18,"")</f>
        <v/>
      </c>
      <c r="EN244" t="str" cm="1">
        <f t="array" ref="EN244">IF($F244="弓玉",MIN(($G244-EO:EO)^2+($H244-EP:EP)^2+($I244-EQ:EQ)^2)*EM$8+MIN((($H$2-$H244)+ER:ER)^2+(($I$2-$I244)+ES:ES)^2)*EM$10+1000*EM$18,"")</f>
        <v/>
      </c>
      <c r="EU244" t="str" cm="1">
        <f t="array" ref="EU244">IF($F244="散玉",MIN(($G244-EV:EV)^2+($H244-EW:EW)^2+($I244-EX:EX)^2)*ET$8+MIN((($H$2-$H244)+EY:EY)^2+(($I$2-$I244)+EZ:EZ)^2)*ET$10+1000*ET$18,"")</f>
        <v/>
      </c>
      <c r="FB244" t="str" cm="1">
        <f t="array" ref="FB244">IF($F244="的玉",MIN(($G244-FC:FC)^2+($H244-FD:FD)^2+($I244-FE:FE)^2)*FA$8+MIN((($H$2-$H244)+FF:FF)^2+(($I$2-$I244)+FG:FG)^2)*FA$10+1000*FA$18,"")</f>
        <v/>
      </c>
      <c r="FI244" t="str" cm="1">
        <f t="array" ref="FI244">IF($F244="撃玉",MIN(($G244-FJ:FJ)^2+($H244-FK:FK)^2+($I244-FL:FL)^2)*FH$8+MIN((($H$2-$H244)+FM:FM)^2+(($I$2-$I244)+FN:FN)^2)*FH$10+1000*FH$18,"")</f>
        <v/>
      </c>
      <c r="FP244" t="str" cm="1">
        <f t="array" ref="FP244">IF($F244="槍玉",MIN(($G244-FQ:FQ)^2+($H244-FR:FR)^2+($I244-FS:FS)^2)*FO$8+MIN((($H$2-$H244)+FT:FT)^2+(($I$2-$I244)+FU:FU)^2)*FO$10+1000*FO$18,"")</f>
        <v/>
      </c>
      <c r="FW244" t="str" cm="1">
        <f t="array" ref="FW244">IF($F244="査玉",MIN(($G244-FX:FX)^2+($H244-FY:FY)^2+($I244-FZ:FZ)^2)*FV$8+MIN((($H$2-$H244)+GA:GA)^2+(($I$2-$I244)+GB:GB)^2)*FV$10+1000*FV$18,"")</f>
        <v/>
      </c>
      <c r="GD244" t="str" cm="1">
        <f t="array" ref="GD244">IF($F244="タゲ壁",MIN(($G244-GE:GE)^2+($H244-GF:GF)^2+($I244-GG:GG)^2)*GC$8+MIN((($H$2-$H244)+GH:GH)^2+(($I$2-$I244)+GI:GI)^2)*GC$10+1000*GC$18,"")</f>
        <v/>
      </c>
      <c r="GK244" t="str" cm="1">
        <f t="array" ref="GK244">IF($F244="迎玉",MIN(($G244-GL:GL)^2+($H244-GM:GM)^2+($I244-GN:GN)^2)*GJ$8+MIN((($H$2-$H244)+GO:GO)^2+(($I$2-$I244)+GP:GP)^2)*GJ$10+1000*GJ$18,"")</f>
        <v/>
      </c>
      <c r="GR244" t="str" cm="1">
        <f t="array" ref="GR244">IF($F244="紙壁",MIN(($G244-GS:GS)^2+($H244-GT:GT)^2+($I244-GU:GU)^2)*GQ$8+MIN((($H$2-$H244)+GV:GV)^2+(($I$2-$I244)+GW:GW)^2)*GQ$10+1000*GQ$18,"")</f>
        <v/>
      </c>
      <c r="GY244" t="str" cm="1">
        <f t="array" ref="GY244">IF($F244="聖玉",MIN(($G244-GZ:GZ)^2+($H244-HA:HA)^2+($I244-HB:HB)^2)*GX$8+MIN((($H$2-$H244)+HC:HC)^2+(($I$2-$I244)+HD:HD)^2)*GX$10+1000*GX$18,"")</f>
        <v/>
      </c>
      <c r="HF244" t="str" cm="1">
        <f t="array" ref="HF244">IF($F244="ターボ",MIN(($G244-HG:HG)^2+($H244-HH:HH)^2+($I244-HI:HI)^2)*HE$8+MIN((($H$2-$H244)+HJ:HJ)^2+(($I$2-$I244)+HK:HK)^2)*HE$10+10000,"")</f>
        <v/>
      </c>
      <c r="HM244" t="str" cm="1">
        <f t="array" ref="HM244">IF($F244="采玉",MIN(($G244-HN:HN)^2+($H244-HO:HO)^2+($I244-HP:HP)^2)*HL$8+MIN((($H$2-$H244)+HQ:HQ)^2+(($I$2-$I244)+HR:HR)^2)*HL$10+1000*HL$18,"")</f>
        <v/>
      </c>
      <c r="HT244" t="str" cm="1">
        <f t="array" ref="HT244">IF($F244="繕玉",MIN(($G244-HU:HU)^2+($H244-HV:HV)^2+($I244-HW:HW)^2)*HS$8+MIN((($H$2-$H244)+HX:HX)^2+(($I$2-$I244)+HY:HY)^2)*HS$10+1000*HS$18,"")</f>
        <v/>
      </c>
      <c r="IA244" t="str" cm="1">
        <f t="array" ref="IA244">IF($F244="贄玉",MIN(($G244-IB:IB)^2+($H244-IC:IC)^2+($I244-ID:ID)^2)*HZ$8+MIN((($H$2-$H244)+IE:IE)^2+(($I$2-$I244)+IF:IF)^2)*HZ$10+1000*HZ$18,"")</f>
        <v/>
      </c>
      <c r="IH244" t="str" cm="1">
        <f t="array" ref="IH244">IF($F244="弾玉",MIN(($G244-II:II)^2+($H244-IJ:IJ)^2+($I244-IK:IK)^2)*IG$8+MIN((($H$2-$H244)+IL:IL)^2+(($I$2-$I244)+IM:IM)^2)*IG$10+1000*IG$18,"")</f>
        <v/>
      </c>
      <c r="IO244" t="str" cm="1">
        <f t="array" ref="IO244">IF($F244="石壁",MIN(($G244-IP:IP)^2+($H244-IQ:IQ)^2+($I244-IR:IR)^2)*IN$8+MIN((($H$2-$H244)+IS:IS)^2+(($I$2-$I244)+IT:IT)^2)*IN$10+1000*IN$18,"")</f>
        <v/>
      </c>
    </row>
    <row r="245" spans="6:249" x14ac:dyDescent="0.55000000000000004">
      <c r="F245" s="1" t="b" cm="1">
        <f t="array" ref="F245">INDEX(N:N,ROW()*6-11)</f>
        <v>0</v>
      </c>
      <c r="G245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45" s="1">
        <f>ROUND((RIGHT((SUM(INDEX($N:$N,ROW()*6-10):INDEX($N:$N,ROW()*6-6))-16020),6)-RIGHT((SUM(INDEX($N:$N,ROW()*6-10):INDEX($N:$N,ROW()*6-6))-16020),3))/1000,3)</f>
        <v>-16.04</v>
      </c>
      <c r="I245" s="1">
        <f>ROUND((RIGHT((SUM(INDEX($N:$N,ROW()*6-10):INDEX($N:$N,ROW()*6-6))-16020),3)),3)</f>
        <v>20</v>
      </c>
      <c r="K245">
        <v>245</v>
      </c>
      <c r="L245">
        <f t="shared" si="7"/>
        <v>1</v>
      </c>
      <c r="M245" t="str">
        <f t="shared" si="6"/>
        <v/>
      </c>
      <c r="N245">
        <f>IF(EXACT(M245,$A$1)=TRUE,0,IF(EXACT(M245,$A$2)=TRUE,1,IF(EXACT(M245,$A$3)=TRUE,2,IF(EXACT(M245,$A$4)=TRUE,3,IF(EXACT(M245,$A$5)=TRUE,4,IF(EXACT(M245,$A$6)=TRUE,5,IF(EXACT(M245,$A$7)=TRUE,6,IF(EXACT(M245,$A$8)=TRUE,7,IF(EXACT(M245,$A$9)=TRUE,8,IF(EXACT(M245,$A$10)=TRUE,9,IF(EXACT(M245,$A$11)=TRUE,10,IF(EXACT(M245,$A$12)=TRUE,11,IF(EXACT(M245,$A$13)=TRUE,12,IF(EXACT(M245,$A$14)=TRUE,13,IF(EXACT(M245,$A$15)=TRUE,14,IF(EXACT(M245,$A$16)=TRUE,15,IF(EXACT(M245,$A$17)=TRUE,16,IF(EXACT(M245,$A$18)=TRUE,17,IF(EXACT(M245,$A$19)=TRUE,18,IF(EXACT(M245,$A$20)=TRUE,19,IF(EXACT(M245,$A$21)=TRUE,20,IF(EXACT(M245,$A$22)=TRUE,21,IF(EXACT(M245,$A$23)=TRUE,22,IF(EXACT(M245,$A$24)=TRUE,23,IF(EXACT(M245,$A$25)=TRUE,24,IF(EXACT(M245,$A$26)=TRUE,25,IF(EXACT(M245,$A$27)=TRUE,26,IF(EXACT(M245,$A$28)=TRUE,27,IF(EXACT(M245,$A$29)=TRUE,28,IF(EXACT(M245,$A$30)=TRUE,29,IF(EXACT(M245,$A$31)=TRUE,30,IF(EXACT(M245,$A$32)=TRUE,31,IF(EXACT(M245,$A$33)=TRUE,32,IF(EXACT(M245,$A$34)=TRUE,33,IF(EXACT(M245,$A$35)=TRUE,34,IF(EXACT(M245,$A$36)=TRUE,35,IF(EXACT(M245,$A$37)=TRUE,36,IF(EXACT(M245,$A$38)=TRUE,37,IF(EXACT(M245,$A$39)=TRUE,38,IF(EXACT(M245,$A$40)=TRUE,39,IF(EXACT(M245,$A$41)=TRUE,40,IF(EXACT(M245,$A$42)=TRUE,41,IF(EXACT(M245,$A$43)=TRUE,42,IF(EXACT(M245,$A$44)=TRUE,43,IF(EXACT(M245,$A$45)=TRUE,44,IF(EXACT(M245,$A$46)=TRUE,45,IF(EXACT(M245,$A$47)=TRUE,46,IF(EXACT(M245,$A$48)=TRUE,47,IF(EXACT(M245,$A$49)=TRUE,48,IF(EXACT(M245,$A$50)=TRUE,49,IF(EXACT(M245,$A$51)=TRUE,50,IF(EXACT(M245,$A$52)=TRUE,51,IF(EXACT(M245,$A$53)=TRUE,52,IF(EXACT(M245,$A$54)=TRUE,53,IF(EXACT(M245,$A$55)=TRUE,54,IF(EXACT(M245,$A$56)=TRUE,55,IF(EXACT(M245,$A$57)=TRUE,56,IF(EXACT(M245,$A$58)=TRUE,57,IF(EXACT(M245,$A$59)=TRUE,58,IF(EXACT(M245,$A$60)=TRUE,59,IF(EXACT(M245,$A$61)=TRUE,60,IF(EXACT(M245,$A$62)=TRUE,61))))))))))))))))))))))))))))))))))))))))))))))))))))))))))))))*61^$L245</f>
        <v>0</v>
      </c>
      <c r="Y245" t="str" cm="1">
        <f t="array" ref="Y245">IF($F245="砲玉",MIN(($G245-Z:Z)^2+($H245-AA:AA)^2+($I245-AB:AB)^2)*X$8+MIN((($H$2-$H245)+AC:AC)^2+(($I$2-$I245)+AD:AD)^2)*X$10+1000*X$18,"")</f>
        <v/>
      </c>
      <c r="AF245" t="str" cm="1">
        <f t="array" ref="AF245">IF($F245="薙玉",MIN(($G245-AG:AG)^2+($H245-AH:AH)^2+($I245-AI:AI)^2)*AE$8+MIN((($H$2-$H245)+AJ:AJ)^2+(($I$2-$I245)+AK:AK)^2)*AE$10+1000*AE$18,"")</f>
        <v/>
      </c>
      <c r="AM245" t="str" cm="1">
        <f t="array" ref="AM245">IF($F245="壁玉",MIN(($G245-AN:AN)^2+($H245-AO:AO)^2+($I245-AP:AP)^2)*AL$8+MIN((($H$2-$H245)+AQ:AQ)^2+(($I$2-$I245)+AR:AR)^2)*AL$10+1000*AL$18,"")</f>
        <v/>
      </c>
      <c r="AT245" t="str" cm="1">
        <f t="array" ref="AT245">IF($F245="弩玉",MIN(($G245-AU:AU)^2+($H245-AV:AV)^2+($I245-AW:AW)^2)*AS$8+MIN((($H$2-$H245)+AX:AX)^2+(($I$2-$I245)+AY:AY)^2)*AS$10+1000*AS$18,"")</f>
        <v/>
      </c>
      <c r="BA245" t="str" cm="1">
        <f t="array" ref="BA245">IF($F245="ジェット",MIN(($G245-BB:BB)^2+($H245-BC:BC)^2+($I245-BD:BD)^2)*AZ$8+MIN((($H$2-$H245)+BE:BE)^2+(($I$2-$I245)+BF:BF)^2)*AZ$10+1000*AZ$18,"")</f>
        <v/>
      </c>
      <c r="BH245" t="str" cm="1">
        <f t="array" ref="BH245">IF($F245="導玉",MIN(($G245-BI:BI)^2+($H245-BJ:BJ)^2+($I245-BK:BK)^2)*BG$8+MIN((($H$2-$H245)+BL:BL)^2+(($I$2-$I245)+BM:BM)^2)*BG$10+1000*BG$18,"")</f>
        <v/>
      </c>
      <c r="BO245" t="str" cm="1">
        <f t="array" ref="BO245">IF($F245="木壁",MIN(($G245-BP:BP)^2+($H245-BQ:BQ)^2+($I245-BR:BR)^2)*BN$8+MIN((($H$2-$H245)+BS:BS)^2+(($I$2-$I245)+BT:BT)^2)*BN$10+1000*BN$18,"")</f>
        <v/>
      </c>
      <c r="BV245" t="str" cm="1">
        <f t="array" ref="BV245">IF($F245="遠壁",MIN(($G245-BW:BW)^2+($H245-BX:BX)^2+($I245-BY:BY)^2)*BU$8+MIN((($H$2-$H245)+BZ:BZ)^2+(($I$2-$I245)+CA:CA)^2)*BU$10+1000*BU$18,"")</f>
        <v/>
      </c>
      <c r="CC245" t="str" cm="1">
        <f t="array" ref="CC245">IF($F245="魔玉",MIN(($G245-CD:CD)^2+($H245-CE:CE)^2+($I245-CF:CF)^2)*CB$8+MIN((($H$2-$H245)+CG:CG)^2+(($I$2-$I245)+CH:CH)^2)*CB$10+1000*CB$18,"")</f>
        <v/>
      </c>
      <c r="CJ245" t="str" cm="1">
        <f t="array" ref="CJ245">IF($F245="核玉",MIN(($G245-CK:CK)^2+($H245-CL:CL)^2+($I245-CM:CM)^2)*CI$8+MIN((($H$2-$H245)+CN:CN)^2+(($I$2-$I245)+CO:CO)^2)*CI$10+1000*CI$18,"")</f>
        <v/>
      </c>
      <c r="CQ245" t="str" cm="1">
        <f t="array" ref="CQ245">IF($F245="癒玉",MIN(($G245-CR:CR)^2+($H245-CS:CS)^2+($I245-CT:CT)^2)*CP$8+MIN((($H$2-$H245)+CU:CU)^2+(($I$2-$I245)+CV:CV)^2)*CP$10+1000*CP$18,"")</f>
        <v/>
      </c>
      <c r="CX245" t="str" cm="1">
        <f t="array" ref="CX245">IF($F245="盾玉",MIN(($G245-CY:CY)^2+($H245-CZ:CZ)^2+($I245-DA:DA)^2)*CW$8+MIN((($H$2-$H245)+DB:DB)^2+(($I$2-$I245)+DC:DC)^2)*CW$10+1000*CW$18,"")</f>
        <v/>
      </c>
      <c r="DE245" t="str" cm="1">
        <f t="array" ref="DE245">IF($F245="射玉",MIN(($G245-DF:DF)^2+($H245-DG:DG)^2+($I245-DH:DH)^2)*DD$8+MIN((($H$2-$H245)+DI:DI)^2+(($I$2-$I245)+DJ:DJ)^2)*DD$10+1000*DD$18,"")</f>
        <v/>
      </c>
      <c r="DL245" t="str" cm="1">
        <f t="array" ref="DL245">IF($F245="近壁",MIN(($G245-DM:DM)^2+($H245-DN:DN)^2+($I245-DO:DO)^2)*DK$8+MIN((($H$2-$H245)+DP:DP)^2+(($I$2-$I245)+DQ:DQ)^2)*DK$10+1000*DK$18,"")</f>
        <v/>
      </c>
      <c r="DS245" t="str" cm="1">
        <f t="array" ref="DS245">IF($F245="忍玉",MIN(($G245-DT:DT)^2+($H245-DU:DU)^2+($I245-DV:DV)^2)*DR$8+MIN((($H$2-$H245)+DW:DW)^2+(($I$2-$I245)+DX:DX)^2)*DR$10+1000*DR$18,"")</f>
        <v/>
      </c>
      <c r="DZ245" t="str" cm="1">
        <f t="array" ref="DZ245">IF($F245="界玉",MIN(($G245-EA:EA)^2+($H245-EB:EB)^2+($I245-EC:EC)^2)*DY$8+MIN((($H$2-$H245)+ED:ED)^2+(($I$2-$I245)+EE:EE)^2)*DY$10+1000*DY$18,"")</f>
        <v/>
      </c>
      <c r="EG245" t="str" cm="1">
        <f t="array" ref="EG245">IF($F245="戦玉",MIN(($G245-EH:EH)^2+($H245-EI:EI)^2+($I245-EJ:EJ)^2)*EF$8+MIN((($H$2-$H245)+EK:EK)^2+(($I$2-$I245)+EL:EL)^2)*EF$10+1000*EF$18,"")</f>
        <v/>
      </c>
      <c r="EN245" t="str" cm="1">
        <f t="array" ref="EN245">IF($F245="弓玉",MIN(($G245-EO:EO)^2+($H245-EP:EP)^2+($I245-EQ:EQ)^2)*EM$8+MIN((($H$2-$H245)+ER:ER)^2+(($I$2-$I245)+ES:ES)^2)*EM$10+1000*EM$18,"")</f>
        <v/>
      </c>
      <c r="EU245" t="str" cm="1">
        <f t="array" ref="EU245">IF($F245="散玉",MIN(($G245-EV:EV)^2+($H245-EW:EW)^2+($I245-EX:EX)^2)*ET$8+MIN((($H$2-$H245)+EY:EY)^2+(($I$2-$I245)+EZ:EZ)^2)*ET$10+1000*ET$18,"")</f>
        <v/>
      </c>
      <c r="FB245" t="str" cm="1">
        <f t="array" ref="FB245">IF($F245="的玉",MIN(($G245-FC:FC)^2+($H245-FD:FD)^2+($I245-FE:FE)^2)*FA$8+MIN((($H$2-$H245)+FF:FF)^2+(($I$2-$I245)+FG:FG)^2)*FA$10+1000*FA$18,"")</f>
        <v/>
      </c>
      <c r="FI245" t="str" cm="1">
        <f t="array" ref="FI245">IF($F245="撃玉",MIN(($G245-FJ:FJ)^2+($H245-FK:FK)^2+($I245-FL:FL)^2)*FH$8+MIN((($H$2-$H245)+FM:FM)^2+(($I$2-$I245)+FN:FN)^2)*FH$10+1000*FH$18,"")</f>
        <v/>
      </c>
      <c r="FP245" t="str" cm="1">
        <f t="array" ref="FP245">IF($F245="槍玉",MIN(($G245-FQ:FQ)^2+($H245-FR:FR)^2+($I245-FS:FS)^2)*FO$8+MIN((($H$2-$H245)+FT:FT)^2+(($I$2-$I245)+FU:FU)^2)*FO$10+1000*FO$18,"")</f>
        <v/>
      </c>
      <c r="FW245" t="str" cm="1">
        <f t="array" ref="FW245">IF($F245="査玉",MIN(($G245-FX:FX)^2+($H245-FY:FY)^2+($I245-FZ:FZ)^2)*FV$8+MIN((($H$2-$H245)+GA:GA)^2+(($I$2-$I245)+GB:GB)^2)*FV$10+1000*FV$18,"")</f>
        <v/>
      </c>
      <c r="GD245" t="str" cm="1">
        <f t="array" ref="GD245">IF($F245="タゲ壁",MIN(($G245-GE:GE)^2+($H245-GF:GF)^2+($I245-GG:GG)^2)*GC$8+MIN((($H$2-$H245)+GH:GH)^2+(($I$2-$I245)+GI:GI)^2)*GC$10+1000*GC$18,"")</f>
        <v/>
      </c>
      <c r="GK245" t="str" cm="1">
        <f t="array" ref="GK245">IF($F245="迎玉",MIN(($G245-GL:GL)^2+($H245-GM:GM)^2+($I245-GN:GN)^2)*GJ$8+MIN((($H$2-$H245)+GO:GO)^2+(($I$2-$I245)+GP:GP)^2)*GJ$10+1000*GJ$18,"")</f>
        <v/>
      </c>
      <c r="GR245" t="str" cm="1">
        <f t="array" ref="GR245">IF($F245="紙壁",MIN(($G245-GS:GS)^2+($H245-GT:GT)^2+($I245-GU:GU)^2)*GQ$8+MIN((($H$2-$H245)+GV:GV)^2+(($I$2-$I245)+GW:GW)^2)*GQ$10+1000*GQ$18,"")</f>
        <v/>
      </c>
      <c r="GY245" t="str" cm="1">
        <f t="array" ref="GY245">IF($F245="聖玉",MIN(($G245-GZ:GZ)^2+($H245-HA:HA)^2+($I245-HB:HB)^2)*GX$8+MIN((($H$2-$H245)+HC:HC)^2+(($I$2-$I245)+HD:HD)^2)*GX$10+1000*GX$18,"")</f>
        <v/>
      </c>
      <c r="HF245" t="str" cm="1">
        <f t="array" ref="HF245">IF($F245="ターボ",MIN(($G245-HG:HG)^2+($H245-HH:HH)^2+($I245-HI:HI)^2)*HE$8+MIN((($H$2-$H245)+HJ:HJ)^2+(($I$2-$I245)+HK:HK)^2)*HE$10+10000,"")</f>
        <v/>
      </c>
      <c r="HM245" t="str" cm="1">
        <f t="array" ref="HM245">IF($F245="采玉",MIN(($G245-HN:HN)^2+($H245-HO:HO)^2+($I245-HP:HP)^2)*HL$8+MIN((($H$2-$H245)+HQ:HQ)^2+(($I$2-$I245)+HR:HR)^2)*HL$10+1000*HL$18,"")</f>
        <v/>
      </c>
      <c r="HT245" t="str" cm="1">
        <f t="array" ref="HT245">IF($F245="繕玉",MIN(($G245-HU:HU)^2+($H245-HV:HV)^2+($I245-HW:HW)^2)*HS$8+MIN((($H$2-$H245)+HX:HX)^2+(($I$2-$I245)+HY:HY)^2)*HS$10+1000*HS$18,"")</f>
        <v/>
      </c>
      <c r="IA245" t="str" cm="1">
        <f t="array" ref="IA245">IF($F245="贄玉",MIN(($G245-IB:IB)^2+($H245-IC:IC)^2+($I245-ID:ID)^2)*HZ$8+MIN((($H$2-$H245)+IE:IE)^2+(($I$2-$I245)+IF:IF)^2)*HZ$10+1000*HZ$18,"")</f>
        <v/>
      </c>
      <c r="IH245" t="str" cm="1">
        <f t="array" ref="IH245">IF($F245="弾玉",MIN(($G245-II:II)^2+($H245-IJ:IJ)^2+($I245-IK:IK)^2)*IG$8+MIN((($H$2-$H245)+IL:IL)^2+(($I$2-$I245)+IM:IM)^2)*IG$10+1000*IG$18,"")</f>
        <v/>
      </c>
      <c r="IO245" t="str" cm="1">
        <f t="array" ref="IO245">IF($F245="石壁",MIN(($G245-IP:IP)^2+($H245-IQ:IQ)^2+($I245-IR:IR)^2)*IN$8+MIN((($H$2-$H245)+IS:IS)^2+(($I$2-$I245)+IT:IT)^2)*IN$10+1000*IN$18,"")</f>
        <v/>
      </c>
    </row>
    <row r="246" spans="6:249" x14ac:dyDescent="0.55000000000000004">
      <c r="F246" s="1" t="b" cm="1">
        <f t="array" ref="F246">INDEX(N:N,ROW()*6-11)</f>
        <v>0</v>
      </c>
      <c r="G246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46" s="1">
        <f>ROUND((RIGHT((SUM(INDEX($N:$N,ROW()*6-10):INDEX($N:$N,ROW()*6-6))-16020),6)-RIGHT((SUM(INDEX($N:$N,ROW()*6-10):INDEX($N:$N,ROW()*6-6))-16020),3))/1000,3)</f>
        <v>-16.04</v>
      </c>
      <c r="I246" s="1">
        <f>ROUND((RIGHT((SUM(INDEX($N:$N,ROW()*6-10):INDEX($N:$N,ROW()*6-6))-16020),3)),3)</f>
        <v>20</v>
      </c>
      <c r="K246">
        <v>246</v>
      </c>
      <c r="L246">
        <f t="shared" si="7"/>
        <v>0</v>
      </c>
      <c r="M246" t="str">
        <f t="shared" si="6"/>
        <v/>
      </c>
      <c r="N246">
        <f>IF(EXACT(M246,$A$1)=TRUE,0,IF(EXACT(M246,$A$2)=TRUE,1,IF(EXACT(M246,$A$3)=TRUE,2,IF(EXACT(M246,$A$4)=TRUE,3,IF(EXACT(M246,$A$5)=TRUE,4,IF(EXACT(M246,$A$6)=TRUE,5,IF(EXACT(M246,$A$7)=TRUE,6,IF(EXACT(M246,$A$8)=TRUE,7,IF(EXACT(M246,$A$9)=TRUE,8,IF(EXACT(M246,$A$10)=TRUE,9,IF(EXACT(M246,$A$11)=TRUE,10,IF(EXACT(M246,$A$12)=TRUE,11,IF(EXACT(M246,$A$13)=TRUE,12,IF(EXACT(M246,$A$14)=TRUE,13,IF(EXACT(M246,$A$15)=TRUE,14,IF(EXACT(M246,$A$16)=TRUE,15,IF(EXACT(M246,$A$17)=TRUE,16,IF(EXACT(M246,$A$18)=TRUE,17,IF(EXACT(M246,$A$19)=TRUE,18,IF(EXACT(M246,$A$20)=TRUE,19,IF(EXACT(M246,$A$21)=TRUE,20,IF(EXACT(M246,$A$22)=TRUE,21,IF(EXACT(M246,$A$23)=TRUE,22,IF(EXACT(M246,$A$24)=TRUE,23,IF(EXACT(M246,$A$25)=TRUE,24,IF(EXACT(M246,$A$26)=TRUE,25,IF(EXACT(M246,$A$27)=TRUE,26,IF(EXACT(M246,$A$28)=TRUE,27,IF(EXACT(M246,$A$29)=TRUE,28,IF(EXACT(M246,$A$30)=TRUE,29,IF(EXACT(M246,$A$31)=TRUE,30,IF(EXACT(M246,$A$32)=TRUE,31,IF(EXACT(M246,$A$33)=TRUE,32,IF(EXACT(M246,$A$34)=TRUE,33,IF(EXACT(M246,$A$35)=TRUE,34,IF(EXACT(M246,$A$36)=TRUE,35,IF(EXACT(M246,$A$37)=TRUE,36,IF(EXACT(M246,$A$38)=TRUE,37,IF(EXACT(M246,$A$39)=TRUE,38,IF(EXACT(M246,$A$40)=TRUE,39,IF(EXACT(M246,$A$41)=TRUE,40,IF(EXACT(M246,$A$42)=TRUE,41,IF(EXACT(M246,$A$43)=TRUE,42,IF(EXACT(M246,$A$44)=TRUE,43,IF(EXACT(M246,$A$45)=TRUE,44,IF(EXACT(M246,$A$46)=TRUE,45,IF(EXACT(M246,$A$47)=TRUE,46,IF(EXACT(M246,$A$48)=TRUE,47,IF(EXACT(M246,$A$49)=TRUE,48,IF(EXACT(M246,$A$50)=TRUE,49,IF(EXACT(M246,$A$51)=TRUE,50,IF(EXACT(M246,$A$52)=TRUE,51,IF(EXACT(M246,$A$53)=TRUE,52,IF(EXACT(M246,$A$54)=TRUE,53,IF(EXACT(M246,$A$55)=TRUE,54,IF(EXACT(M246,$A$56)=TRUE,55,IF(EXACT(M246,$A$57)=TRUE,56,IF(EXACT(M246,$A$58)=TRUE,57,IF(EXACT(M246,$A$59)=TRUE,58,IF(EXACT(M246,$A$60)=TRUE,59,IF(EXACT(M246,$A$61)=TRUE,60,IF(EXACT(M246,$A$62)=TRUE,61))))))))))))))))))))))))))))))))))))))))))))))))))))))))))))))*61^$L246</f>
        <v>0</v>
      </c>
      <c r="Y246" t="str" cm="1">
        <f t="array" ref="Y246">IF($F246="砲玉",MIN(($G246-Z:Z)^2+($H246-AA:AA)^2+($I246-AB:AB)^2)*X$8+MIN((($H$2-$H246)+AC:AC)^2+(($I$2-$I246)+AD:AD)^2)*X$10+1000*X$18,"")</f>
        <v/>
      </c>
      <c r="AF246" t="str" cm="1">
        <f t="array" ref="AF246">IF($F246="薙玉",MIN(($G246-AG:AG)^2+($H246-AH:AH)^2+($I246-AI:AI)^2)*AE$8+MIN((($H$2-$H246)+AJ:AJ)^2+(($I$2-$I246)+AK:AK)^2)*AE$10+1000*AE$18,"")</f>
        <v/>
      </c>
      <c r="AM246" t="str" cm="1">
        <f t="array" ref="AM246">IF($F246="壁玉",MIN(($G246-AN:AN)^2+($H246-AO:AO)^2+($I246-AP:AP)^2)*AL$8+MIN((($H$2-$H246)+AQ:AQ)^2+(($I$2-$I246)+AR:AR)^2)*AL$10+1000*AL$18,"")</f>
        <v/>
      </c>
      <c r="AT246" t="str" cm="1">
        <f t="array" ref="AT246">IF($F246="弩玉",MIN(($G246-AU:AU)^2+($H246-AV:AV)^2+($I246-AW:AW)^2)*AS$8+MIN((($H$2-$H246)+AX:AX)^2+(($I$2-$I246)+AY:AY)^2)*AS$10+1000*AS$18,"")</f>
        <v/>
      </c>
      <c r="BA246" t="str" cm="1">
        <f t="array" ref="BA246">IF($F246="ジェット",MIN(($G246-BB:BB)^2+($H246-BC:BC)^2+($I246-BD:BD)^2)*AZ$8+MIN((($H$2-$H246)+BE:BE)^2+(($I$2-$I246)+BF:BF)^2)*AZ$10+1000*AZ$18,"")</f>
        <v/>
      </c>
      <c r="BH246" t="str" cm="1">
        <f t="array" ref="BH246">IF($F246="導玉",MIN(($G246-BI:BI)^2+($H246-BJ:BJ)^2+($I246-BK:BK)^2)*BG$8+MIN((($H$2-$H246)+BL:BL)^2+(($I$2-$I246)+BM:BM)^2)*BG$10+1000*BG$18,"")</f>
        <v/>
      </c>
      <c r="BO246" t="str" cm="1">
        <f t="array" ref="BO246">IF($F246="木壁",MIN(($G246-BP:BP)^2+($H246-BQ:BQ)^2+($I246-BR:BR)^2)*BN$8+MIN((($H$2-$H246)+BS:BS)^2+(($I$2-$I246)+BT:BT)^2)*BN$10+1000*BN$18,"")</f>
        <v/>
      </c>
      <c r="BV246" t="str" cm="1">
        <f t="array" ref="BV246">IF($F246="遠壁",MIN(($G246-BW:BW)^2+($H246-BX:BX)^2+($I246-BY:BY)^2)*BU$8+MIN((($H$2-$H246)+BZ:BZ)^2+(($I$2-$I246)+CA:CA)^2)*BU$10+1000*BU$18,"")</f>
        <v/>
      </c>
      <c r="CC246" t="str" cm="1">
        <f t="array" ref="CC246">IF($F246="魔玉",MIN(($G246-CD:CD)^2+($H246-CE:CE)^2+($I246-CF:CF)^2)*CB$8+MIN((($H$2-$H246)+CG:CG)^2+(($I$2-$I246)+CH:CH)^2)*CB$10+1000*CB$18,"")</f>
        <v/>
      </c>
      <c r="CJ246" t="str" cm="1">
        <f t="array" ref="CJ246">IF($F246="核玉",MIN(($G246-CK:CK)^2+($H246-CL:CL)^2+($I246-CM:CM)^2)*CI$8+MIN((($H$2-$H246)+CN:CN)^2+(($I$2-$I246)+CO:CO)^2)*CI$10+1000*CI$18,"")</f>
        <v/>
      </c>
      <c r="CQ246" t="str" cm="1">
        <f t="array" ref="CQ246">IF($F246="癒玉",MIN(($G246-CR:CR)^2+($H246-CS:CS)^2+($I246-CT:CT)^2)*CP$8+MIN((($H$2-$H246)+CU:CU)^2+(($I$2-$I246)+CV:CV)^2)*CP$10+1000*CP$18,"")</f>
        <v/>
      </c>
      <c r="CX246" t="str" cm="1">
        <f t="array" ref="CX246">IF($F246="盾玉",MIN(($G246-CY:CY)^2+($H246-CZ:CZ)^2+($I246-DA:DA)^2)*CW$8+MIN((($H$2-$H246)+DB:DB)^2+(($I$2-$I246)+DC:DC)^2)*CW$10+1000*CW$18,"")</f>
        <v/>
      </c>
      <c r="DE246" t="str" cm="1">
        <f t="array" ref="DE246">IF($F246="射玉",MIN(($G246-DF:DF)^2+($H246-DG:DG)^2+($I246-DH:DH)^2)*DD$8+MIN((($H$2-$H246)+DI:DI)^2+(($I$2-$I246)+DJ:DJ)^2)*DD$10+1000*DD$18,"")</f>
        <v/>
      </c>
      <c r="DL246" t="str" cm="1">
        <f t="array" ref="DL246">IF($F246="近壁",MIN(($G246-DM:DM)^2+($H246-DN:DN)^2+($I246-DO:DO)^2)*DK$8+MIN((($H$2-$H246)+DP:DP)^2+(($I$2-$I246)+DQ:DQ)^2)*DK$10+1000*DK$18,"")</f>
        <v/>
      </c>
      <c r="DS246" t="str" cm="1">
        <f t="array" ref="DS246">IF($F246="忍玉",MIN(($G246-DT:DT)^2+($H246-DU:DU)^2+($I246-DV:DV)^2)*DR$8+MIN((($H$2-$H246)+DW:DW)^2+(($I$2-$I246)+DX:DX)^2)*DR$10+1000*DR$18,"")</f>
        <v/>
      </c>
      <c r="DZ246" t="str" cm="1">
        <f t="array" ref="DZ246">IF($F246="界玉",MIN(($G246-EA:EA)^2+($H246-EB:EB)^2+($I246-EC:EC)^2)*DY$8+MIN((($H$2-$H246)+ED:ED)^2+(($I$2-$I246)+EE:EE)^2)*DY$10+1000*DY$18,"")</f>
        <v/>
      </c>
      <c r="EG246" t="str" cm="1">
        <f t="array" ref="EG246">IF($F246="戦玉",MIN(($G246-EH:EH)^2+($H246-EI:EI)^2+($I246-EJ:EJ)^2)*EF$8+MIN((($H$2-$H246)+EK:EK)^2+(($I$2-$I246)+EL:EL)^2)*EF$10+1000*EF$18,"")</f>
        <v/>
      </c>
      <c r="EN246" t="str" cm="1">
        <f t="array" ref="EN246">IF($F246="弓玉",MIN(($G246-EO:EO)^2+($H246-EP:EP)^2+($I246-EQ:EQ)^2)*EM$8+MIN((($H$2-$H246)+ER:ER)^2+(($I$2-$I246)+ES:ES)^2)*EM$10+1000*EM$18,"")</f>
        <v/>
      </c>
      <c r="EU246" t="str" cm="1">
        <f t="array" ref="EU246">IF($F246="散玉",MIN(($G246-EV:EV)^2+($H246-EW:EW)^2+($I246-EX:EX)^2)*ET$8+MIN((($H$2-$H246)+EY:EY)^2+(($I$2-$I246)+EZ:EZ)^2)*ET$10+1000*ET$18,"")</f>
        <v/>
      </c>
      <c r="FB246" t="str" cm="1">
        <f t="array" ref="FB246">IF($F246="的玉",MIN(($G246-FC:FC)^2+($H246-FD:FD)^2+($I246-FE:FE)^2)*FA$8+MIN((($H$2-$H246)+FF:FF)^2+(($I$2-$I246)+FG:FG)^2)*FA$10+1000*FA$18,"")</f>
        <v/>
      </c>
      <c r="FI246" t="str" cm="1">
        <f t="array" ref="FI246">IF($F246="撃玉",MIN(($G246-FJ:FJ)^2+($H246-FK:FK)^2+($I246-FL:FL)^2)*FH$8+MIN((($H$2-$H246)+FM:FM)^2+(($I$2-$I246)+FN:FN)^2)*FH$10+1000*FH$18,"")</f>
        <v/>
      </c>
      <c r="FP246" t="str" cm="1">
        <f t="array" ref="FP246">IF($F246="槍玉",MIN(($G246-FQ:FQ)^2+($H246-FR:FR)^2+($I246-FS:FS)^2)*FO$8+MIN((($H$2-$H246)+FT:FT)^2+(($I$2-$I246)+FU:FU)^2)*FO$10+1000*FO$18,"")</f>
        <v/>
      </c>
      <c r="FW246" t="str" cm="1">
        <f t="array" ref="FW246">IF($F246="査玉",MIN(($G246-FX:FX)^2+($H246-FY:FY)^2+($I246-FZ:FZ)^2)*FV$8+MIN((($H$2-$H246)+GA:GA)^2+(($I$2-$I246)+GB:GB)^2)*FV$10+1000*FV$18,"")</f>
        <v/>
      </c>
      <c r="GD246" t="str" cm="1">
        <f t="array" ref="GD246">IF($F246="タゲ壁",MIN(($G246-GE:GE)^2+($H246-GF:GF)^2+($I246-GG:GG)^2)*GC$8+MIN((($H$2-$H246)+GH:GH)^2+(($I$2-$I246)+GI:GI)^2)*GC$10+1000*GC$18,"")</f>
        <v/>
      </c>
      <c r="GK246" t="str" cm="1">
        <f t="array" ref="GK246">IF($F246="迎玉",MIN(($G246-GL:GL)^2+($H246-GM:GM)^2+($I246-GN:GN)^2)*GJ$8+MIN((($H$2-$H246)+GO:GO)^2+(($I$2-$I246)+GP:GP)^2)*GJ$10+1000*GJ$18,"")</f>
        <v/>
      </c>
      <c r="GR246" t="str" cm="1">
        <f t="array" ref="GR246">IF($F246="紙壁",MIN(($G246-GS:GS)^2+($H246-GT:GT)^2+($I246-GU:GU)^2)*GQ$8+MIN((($H$2-$H246)+GV:GV)^2+(($I$2-$I246)+GW:GW)^2)*GQ$10+1000*GQ$18,"")</f>
        <v/>
      </c>
      <c r="GY246" t="str" cm="1">
        <f t="array" ref="GY246">IF($F246="聖玉",MIN(($G246-GZ:GZ)^2+($H246-HA:HA)^2+($I246-HB:HB)^2)*GX$8+MIN((($H$2-$H246)+HC:HC)^2+(($I$2-$I246)+HD:HD)^2)*GX$10+1000*GX$18,"")</f>
        <v/>
      </c>
      <c r="HF246" t="str" cm="1">
        <f t="array" ref="HF246">IF($F246="ターボ",MIN(($G246-HG:HG)^2+($H246-HH:HH)^2+($I246-HI:HI)^2)*HE$8+MIN((($H$2-$H246)+HJ:HJ)^2+(($I$2-$I246)+HK:HK)^2)*HE$10+10000,"")</f>
        <v/>
      </c>
      <c r="HM246" t="str" cm="1">
        <f t="array" ref="HM246">IF($F246="采玉",MIN(($G246-HN:HN)^2+($H246-HO:HO)^2+($I246-HP:HP)^2)*HL$8+MIN((($H$2-$H246)+HQ:HQ)^2+(($I$2-$I246)+HR:HR)^2)*HL$10+1000*HL$18,"")</f>
        <v/>
      </c>
      <c r="HT246" t="str" cm="1">
        <f t="array" ref="HT246">IF($F246="繕玉",MIN(($G246-HU:HU)^2+($H246-HV:HV)^2+($I246-HW:HW)^2)*HS$8+MIN((($H$2-$H246)+HX:HX)^2+(($I$2-$I246)+HY:HY)^2)*HS$10+1000*HS$18,"")</f>
        <v/>
      </c>
      <c r="IA246" t="str" cm="1">
        <f t="array" ref="IA246">IF($F246="贄玉",MIN(($G246-IB:IB)^2+($H246-IC:IC)^2+($I246-ID:ID)^2)*HZ$8+MIN((($H$2-$H246)+IE:IE)^2+(($I$2-$I246)+IF:IF)^2)*HZ$10+1000*HZ$18,"")</f>
        <v/>
      </c>
      <c r="IH246" t="str" cm="1">
        <f t="array" ref="IH246">IF($F246="弾玉",MIN(($G246-II:II)^2+($H246-IJ:IJ)^2+($I246-IK:IK)^2)*IG$8+MIN((($H$2-$H246)+IL:IL)^2+(($I$2-$I246)+IM:IM)^2)*IG$10+1000*IG$18,"")</f>
        <v/>
      </c>
      <c r="IO246" t="str" cm="1">
        <f t="array" ref="IO246">IF($F246="石壁",MIN(($G246-IP:IP)^2+($H246-IQ:IQ)^2+($I246-IR:IR)^2)*IN$8+MIN((($H$2-$H246)+IS:IS)^2+(($I$2-$I246)+IT:IT)^2)*IN$10+1000*IN$18,"")</f>
        <v/>
      </c>
    </row>
    <row r="247" spans="6:249" x14ac:dyDescent="0.55000000000000004">
      <c r="F247" s="1" t="b" cm="1">
        <f t="array" ref="F247">INDEX(N:N,ROW()*6-11)</f>
        <v>0</v>
      </c>
      <c r="G247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47" s="1">
        <f>ROUND((RIGHT((SUM(INDEX($N:$N,ROW()*6-10):INDEX($N:$N,ROW()*6-6))-16020),6)-RIGHT((SUM(INDEX($N:$N,ROW()*6-10):INDEX($N:$N,ROW()*6-6))-16020),3))/1000,3)</f>
        <v>-16.04</v>
      </c>
      <c r="I247" s="1">
        <f>ROUND((RIGHT((SUM(INDEX($N:$N,ROW()*6-10):INDEX($N:$N,ROW()*6-6))-16020),3)),3)</f>
        <v>20</v>
      </c>
      <c r="K247">
        <v>247</v>
      </c>
      <c r="L247">
        <f t="shared" si="7"/>
        <v>5</v>
      </c>
      <c r="M247" t="str">
        <f t="shared" si="6"/>
        <v/>
      </c>
      <c r="N247" t="b">
        <f>IF(EXACT(M247,$A$1)=TRUE,"コア",IF(EXACT(M247,$A$2)=TRUE,"弓玉",IF(EXACT(M247,$A$3)=TRUE,"銃玉",IF(EXACT(M247,$A$4)=TRUE,"剣玉",IF(EXACT(M247,$A$5)=TRUE,"盾玉",IF(EXACT(M247,$A$6)=TRUE,"爆玉",IF(EXACT(M247,$A$7)=TRUE,"魔玉",IF(EXACT(M247,$A$8)=TRUE,"弩玉",IF(EXACT(M247,$A$9)=TRUE,"槍玉",IF(EXACT(M247,$A$10)=TRUE,"砲玉",IF(EXACT(M247,$A$11)=TRUE,"薙玉",IF(EXACT(M247,$A$12)=TRUE,"跳玉",IF(EXACT(M247,$A$13)=TRUE,"裂玉",IF(EXACT(M247,$A$14)=TRUE,"散玉",IF(EXACT(M247,$A$15)=TRUE,"狙玉",IF(EXACT(M247,$A$16)=TRUE,"浮玉",IF(EXACT(M247,$A$17)=TRUE,"導玉",IF(EXACT(M247,$A$18)=TRUE,"繕玉",IF(EXACT(M247,$A$19)=TRUE,"癒玉",IF(EXACT(M247,$A$20)=TRUE,"壁玉",IF(EXACT(M247,$A$21)=TRUE,"飛玉",IF(EXACT(M247,$A$22)=TRUE,"戦玉",IF(EXACT(M247,$A$23)=TRUE,"機玉",IF(EXACT(M247,$A$24)=TRUE,"変玉",IF(EXACT(M247,$A$25)=TRUE,"界玉",IF(EXACT(M247,$A$26)=TRUE,"木壁",IF(EXACT(M247,$A$27)=TRUE,"石壁",IF(EXACT(M247,$A$28)=TRUE,"紙壁",IF(EXACT(M247,$A$29)=TRUE,"鉄壁",IF(EXACT(M247,$A$30)=TRUE,"ジェット",IF(EXACT(M247,$A$31)=TRUE,"ターボ",IF(EXACT(M247,$A$32)=TRUE,"骨玉",IF(EXACT(M247,$A$33)=TRUE,"撃玉",IF(EXACT(M247,$A$34)=TRUE,"弾玉",IF(EXACT(M247,$A$35)=TRUE,"聖玉",IF(EXACT(M247,$A$36)=TRUE,"忍玉",IF(EXACT(M247,$A$37)=TRUE,"障玉",IF(EXACT(M247,$A$38)=TRUE,"花玉",IF(EXACT(M247,$A$39)=TRUE,"反玉",IF(EXACT(M247,$A$40)=TRUE,"押玉",IF(EXACT(M247,$A$41)=TRUE,"迎玉",IF(EXACT(M247,$A$42)=TRUE,"贄玉",IF(EXACT(M247,$A$43)=TRUE,"的玉",IF(EXACT(M247,$A$44)=TRUE,"墜玉",IF(EXACT(M247,$A$45)=TRUE,"箱玉",IF(EXACT(M247,$A$46)=TRUE,"闇玉",IF(EXACT(M247,$A$47)=TRUE,"旋玉",IF(EXACT(M247,$A$48)=TRUE,"采玉",IF(EXACT(M247,$A$49)=TRUE,"騎玉",IF(EXACT(M247,$A$50)=TRUE,"核玉",IF(EXACT(M247,$A$51)=TRUE,"射玉",IF(EXACT(M247,$A$52)=TRUE,"星玉",IF(EXACT(M247,$A$53)=TRUE,"梱玉",IF(EXACT(M247,$A$54)=TRUE,"貫玉",IF(EXACT(M247,$A$55)=TRUE,"査玉",IF(EXACT(M247,$A$56)=TRUE,"近壁",IF(EXACT(M247,$A$57)=TRUE,"遠壁",IF(EXACT(M247,$A$58)=TRUE,"広壁",IF(EXACT(M247,$A$59)=TRUE,"狭壁",IF(EXACT(M247,$A$60)=TRUE,"タゲ壁",IF(EXACT(M247,$A$61)=TRUE,"エレ壁")))))))))))))))))))))))))))))))))))))))))))))))))))))))))))))</f>
        <v>0</v>
      </c>
      <c r="Y247" t="str" cm="1">
        <f t="array" ref="Y247">IF($F247="砲玉",MIN(($G247-Z:Z)^2+($H247-AA:AA)^2+($I247-AB:AB)^2)*X$8+MIN((($H$2-$H247)+AC:AC)^2+(($I$2-$I247)+AD:AD)^2)*X$10+1000*X$18,"")</f>
        <v/>
      </c>
      <c r="AF247" t="str" cm="1">
        <f t="array" ref="AF247">IF($F247="薙玉",MIN(($G247-AG:AG)^2+($H247-AH:AH)^2+($I247-AI:AI)^2)*AE$8+MIN((($H$2-$H247)+AJ:AJ)^2+(($I$2-$I247)+AK:AK)^2)*AE$10+1000*AE$18,"")</f>
        <v/>
      </c>
      <c r="AM247" t="str" cm="1">
        <f t="array" ref="AM247">IF($F247="壁玉",MIN(($G247-AN:AN)^2+($H247-AO:AO)^2+($I247-AP:AP)^2)*AL$8+MIN((($H$2-$H247)+AQ:AQ)^2+(($I$2-$I247)+AR:AR)^2)*AL$10+1000*AL$18,"")</f>
        <v/>
      </c>
      <c r="AT247" t="str" cm="1">
        <f t="array" ref="AT247">IF($F247="弩玉",MIN(($G247-AU:AU)^2+($H247-AV:AV)^2+($I247-AW:AW)^2)*AS$8+MIN((($H$2-$H247)+AX:AX)^2+(($I$2-$I247)+AY:AY)^2)*AS$10+1000*AS$18,"")</f>
        <v/>
      </c>
      <c r="BA247" t="str" cm="1">
        <f t="array" ref="BA247">IF($F247="ジェット",MIN(($G247-BB:BB)^2+($H247-BC:BC)^2+($I247-BD:BD)^2)*AZ$8+MIN((($H$2-$H247)+BE:BE)^2+(($I$2-$I247)+BF:BF)^2)*AZ$10+1000*AZ$18,"")</f>
        <v/>
      </c>
      <c r="BH247" t="str" cm="1">
        <f t="array" ref="BH247">IF($F247="導玉",MIN(($G247-BI:BI)^2+($H247-BJ:BJ)^2+($I247-BK:BK)^2)*BG$8+MIN((($H$2-$H247)+BL:BL)^2+(($I$2-$I247)+BM:BM)^2)*BG$10+1000*BG$18,"")</f>
        <v/>
      </c>
      <c r="BO247" t="str" cm="1">
        <f t="array" ref="BO247">IF($F247="木壁",MIN(($G247-BP:BP)^2+($H247-BQ:BQ)^2+($I247-BR:BR)^2)*BN$8+MIN((($H$2-$H247)+BS:BS)^2+(($I$2-$I247)+BT:BT)^2)*BN$10+1000*BN$18,"")</f>
        <v/>
      </c>
      <c r="BV247" t="str" cm="1">
        <f t="array" ref="BV247">IF($F247="遠壁",MIN(($G247-BW:BW)^2+($H247-BX:BX)^2+($I247-BY:BY)^2)*BU$8+MIN((($H$2-$H247)+BZ:BZ)^2+(($I$2-$I247)+CA:CA)^2)*BU$10+1000*BU$18,"")</f>
        <v/>
      </c>
      <c r="CC247" t="str" cm="1">
        <f t="array" ref="CC247">IF($F247="魔玉",MIN(($G247-CD:CD)^2+($H247-CE:CE)^2+($I247-CF:CF)^2)*CB$8+MIN((($H$2-$H247)+CG:CG)^2+(($I$2-$I247)+CH:CH)^2)*CB$10+1000*CB$18,"")</f>
        <v/>
      </c>
      <c r="CJ247" t="str" cm="1">
        <f t="array" ref="CJ247">IF($F247="核玉",MIN(($G247-CK:CK)^2+($H247-CL:CL)^2+($I247-CM:CM)^2)*CI$8+MIN((($H$2-$H247)+CN:CN)^2+(($I$2-$I247)+CO:CO)^2)*CI$10+1000*CI$18,"")</f>
        <v/>
      </c>
      <c r="CQ247" t="str" cm="1">
        <f t="array" ref="CQ247">IF($F247="癒玉",MIN(($G247-CR:CR)^2+($H247-CS:CS)^2+($I247-CT:CT)^2)*CP$8+MIN((($H$2-$H247)+CU:CU)^2+(($I$2-$I247)+CV:CV)^2)*CP$10+1000*CP$18,"")</f>
        <v/>
      </c>
      <c r="CX247" t="str" cm="1">
        <f t="array" ref="CX247">IF($F247="盾玉",MIN(($G247-CY:CY)^2+($H247-CZ:CZ)^2+($I247-DA:DA)^2)*CW$8+MIN((($H$2-$H247)+DB:DB)^2+(($I$2-$I247)+DC:DC)^2)*CW$10+1000*CW$18,"")</f>
        <v/>
      </c>
      <c r="DE247" t="str" cm="1">
        <f t="array" ref="DE247">IF($F247="射玉",MIN(($G247-DF:DF)^2+($H247-DG:DG)^2+($I247-DH:DH)^2)*DD$8+MIN((($H$2-$H247)+DI:DI)^2+(($I$2-$I247)+DJ:DJ)^2)*DD$10+1000*DD$18,"")</f>
        <v/>
      </c>
      <c r="DL247" t="str" cm="1">
        <f t="array" ref="DL247">IF($F247="近壁",MIN(($G247-DM:DM)^2+($H247-DN:DN)^2+($I247-DO:DO)^2)*DK$8+MIN((($H$2-$H247)+DP:DP)^2+(($I$2-$I247)+DQ:DQ)^2)*DK$10+1000*DK$18,"")</f>
        <v/>
      </c>
      <c r="DS247" t="str" cm="1">
        <f t="array" ref="DS247">IF($F247="忍玉",MIN(($G247-DT:DT)^2+($H247-DU:DU)^2+($I247-DV:DV)^2)*DR$8+MIN((($H$2-$H247)+DW:DW)^2+(($I$2-$I247)+DX:DX)^2)*DR$10+1000*DR$18,"")</f>
        <v/>
      </c>
      <c r="DZ247" t="str" cm="1">
        <f t="array" ref="DZ247">IF($F247="界玉",MIN(($G247-EA:EA)^2+($H247-EB:EB)^2+($I247-EC:EC)^2)*DY$8+MIN((($H$2-$H247)+ED:ED)^2+(($I$2-$I247)+EE:EE)^2)*DY$10+1000*DY$18,"")</f>
        <v/>
      </c>
      <c r="EG247" t="str" cm="1">
        <f t="array" ref="EG247">IF($F247="戦玉",MIN(($G247-EH:EH)^2+($H247-EI:EI)^2+($I247-EJ:EJ)^2)*EF$8+MIN((($H$2-$H247)+EK:EK)^2+(($I$2-$I247)+EL:EL)^2)*EF$10+1000*EF$18,"")</f>
        <v/>
      </c>
      <c r="EN247" t="str" cm="1">
        <f t="array" ref="EN247">IF($F247="弓玉",MIN(($G247-EO:EO)^2+($H247-EP:EP)^2+($I247-EQ:EQ)^2)*EM$8+MIN((($H$2-$H247)+ER:ER)^2+(($I$2-$I247)+ES:ES)^2)*EM$10+1000*EM$18,"")</f>
        <v/>
      </c>
      <c r="EU247" t="str" cm="1">
        <f t="array" ref="EU247">IF($F247="散玉",MIN(($G247-EV:EV)^2+($H247-EW:EW)^2+($I247-EX:EX)^2)*ET$8+MIN((($H$2-$H247)+EY:EY)^2+(($I$2-$I247)+EZ:EZ)^2)*ET$10+1000*ET$18,"")</f>
        <v/>
      </c>
      <c r="FB247" t="str" cm="1">
        <f t="array" ref="FB247">IF($F247="的玉",MIN(($G247-FC:FC)^2+($H247-FD:FD)^2+($I247-FE:FE)^2)*FA$8+MIN((($H$2-$H247)+FF:FF)^2+(($I$2-$I247)+FG:FG)^2)*FA$10+1000*FA$18,"")</f>
        <v/>
      </c>
      <c r="FI247" t="str" cm="1">
        <f t="array" ref="FI247">IF($F247="撃玉",MIN(($G247-FJ:FJ)^2+($H247-FK:FK)^2+($I247-FL:FL)^2)*FH$8+MIN((($H$2-$H247)+FM:FM)^2+(($I$2-$I247)+FN:FN)^2)*FH$10+1000*FH$18,"")</f>
        <v/>
      </c>
      <c r="FP247" t="str" cm="1">
        <f t="array" ref="FP247">IF($F247="槍玉",MIN(($G247-FQ:FQ)^2+($H247-FR:FR)^2+($I247-FS:FS)^2)*FO$8+MIN((($H$2-$H247)+FT:FT)^2+(($I$2-$I247)+FU:FU)^2)*FO$10+1000*FO$18,"")</f>
        <v/>
      </c>
      <c r="FW247" t="str" cm="1">
        <f t="array" ref="FW247">IF($F247="査玉",MIN(($G247-FX:FX)^2+($H247-FY:FY)^2+($I247-FZ:FZ)^2)*FV$8+MIN((($H$2-$H247)+GA:GA)^2+(($I$2-$I247)+GB:GB)^2)*FV$10+1000*FV$18,"")</f>
        <v/>
      </c>
      <c r="GD247" t="str" cm="1">
        <f t="array" ref="GD247">IF($F247="タゲ壁",MIN(($G247-GE:GE)^2+($H247-GF:GF)^2+($I247-GG:GG)^2)*GC$8+MIN((($H$2-$H247)+GH:GH)^2+(($I$2-$I247)+GI:GI)^2)*GC$10+1000*GC$18,"")</f>
        <v/>
      </c>
      <c r="GK247" t="str" cm="1">
        <f t="array" ref="GK247">IF($F247="迎玉",MIN(($G247-GL:GL)^2+($H247-GM:GM)^2+($I247-GN:GN)^2)*GJ$8+MIN((($H$2-$H247)+GO:GO)^2+(($I$2-$I247)+GP:GP)^2)*GJ$10+1000*GJ$18,"")</f>
        <v/>
      </c>
      <c r="GR247" t="str" cm="1">
        <f t="array" ref="GR247">IF($F247="紙壁",MIN(($G247-GS:GS)^2+($H247-GT:GT)^2+($I247-GU:GU)^2)*GQ$8+MIN((($H$2-$H247)+GV:GV)^2+(($I$2-$I247)+GW:GW)^2)*GQ$10+1000*GQ$18,"")</f>
        <v/>
      </c>
      <c r="GY247" t="str" cm="1">
        <f t="array" ref="GY247">IF($F247="聖玉",MIN(($G247-GZ:GZ)^2+($H247-HA:HA)^2+($I247-HB:HB)^2)*GX$8+MIN((($H$2-$H247)+HC:HC)^2+(($I$2-$I247)+HD:HD)^2)*GX$10+1000*GX$18,"")</f>
        <v/>
      </c>
      <c r="HF247" t="str" cm="1">
        <f t="array" ref="HF247">IF($F247="ターボ",MIN(($G247-HG:HG)^2+($H247-HH:HH)^2+($I247-HI:HI)^2)*HE$8+MIN((($H$2-$H247)+HJ:HJ)^2+(($I$2-$I247)+HK:HK)^2)*HE$10+10000,"")</f>
        <v/>
      </c>
      <c r="HM247" t="str" cm="1">
        <f t="array" ref="HM247">IF($F247="采玉",MIN(($G247-HN:HN)^2+($H247-HO:HO)^2+($I247-HP:HP)^2)*HL$8+MIN((($H$2-$H247)+HQ:HQ)^2+(($I$2-$I247)+HR:HR)^2)*HL$10+1000*HL$18,"")</f>
        <v/>
      </c>
      <c r="HT247" t="str" cm="1">
        <f t="array" ref="HT247">IF($F247="繕玉",MIN(($G247-HU:HU)^2+($H247-HV:HV)^2+($I247-HW:HW)^2)*HS$8+MIN((($H$2-$H247)+HX:HX)^2+(($I$2-$I247)+HY:HY)^2)*HS$10+1000*HS$18,"")</f>
        <v/>
      </c>
      <c r="IA247" t="str" cm="1">
        <f t="array" ref="IA247">IF($F247="贄玉",MIN(($G247-IB:IB)^2+($H247-IC:IC)^2+($I247-ID:ID)^2)*HZ$8+MIN((($H$2-$H247)+IE:IE)^2+(($I$2-$I247)+IF:IF)^2)*HZ$10+1000*HZ$18,"")</f>
        <v/>
      </c>
      <c r="IH247" t="str" cm="1">
        <f t="array" ref="IH247">IF($F247="弾玉",MIN(($G247-II:II)^2+($H247-IJ:IJ)^2+($I247-IK:IK)^2)*IG$8+MIN((($H$2-$H247)+IL:IL)^2+(($I$2-$I247)+IM:IM)^2)*IG$10+1000*IG$18,"")</f>
        <v/>
      </c>
      <c r="IO247" t="str" cm="1">
        <f t="array" ref="IO247">IF($F247="石壁",MIN(($G247-IP:IP)^2+($H247-IQ:IQ)^2+($I247-IR:IR)^2)*IN$8+MIN((($H$2-$H247)+IS:IS)^2+(($I$2-$I247)+IT:IT)^2)*IN$10+1000*IN$18,"")</f>
        <v/>
      </c>
    </row>
    <row r="248" spans="6:249" x14ac:dyDescent="0.55000000000000004">
      <c r="F248" s="1" t="b" cm="1">
        <f t="array" ref="F248">INDEX(N:N,ROW()*6-11)</f>
        <v>0</v>
      </c>
      <c r="G248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48" s="1">
        <f>ROUND((RIGHT((SUM(INDEX($N:$N,ROW()*6-10):INDEX($N:$N,ROW()*6-6))-16020),6)-RIGHT((SUM(INDEX($N:$N,ROW()*6-10):INDEX($N:$N,ROW()*6-6))-16020),3))/1000,3)</f>
        <v>-16.04</v>
      </c>
      <c r="I248" s="1">
        <f>ROUND((RIGHT((SUM(INDEX($N:$N,ROW()*6-10):INDEX($N:$N,ROW()*6-6))-16020),3)),3)</f>
        <v>20</v>
      </c>
      <c r="K248">
        <v>248</v>
      </c>
      <c r="L248">
        <f t="shared" si="7"/>
        <v>4</v>
      </c>
      <c r="M248" t="str">
        <f t="shared" si="6"/>
        <v/>
      </c>
      <c r="N248">
        <f>IF(EXACT(M248,$A$1)=TRUE,0,IF(EXACT(M248,$A$2)=TRUE,1,IF(EXACT(M248,$A$3)=TRUE,2,IF(EXACT(M248,$A$4)=TRUE,3,IF(EXACT(M248,$A$5)=TRUE,4,IF(EXACT(M248,$A$6)=TRUE,5,IF(EXACT(M248,$A$7)=TRUE,6,IF(EXACT(M248,$A$8)=TRUE,7,IF(EXACT(M248,$A$9)=TRUE,8,IF(EXACT(M248,$A$10)=TRUE,9,IF(EXACT(M248,$A$11)=TRUE,10,IF(EXACT(M248,$A$12)=TRUE,11,IF(EXACT(M248,$A$13)=TRUE,12,IF(EXACT(M248,$A$14)=TRUE,13,IF(EXACT(M248,$A$15)=TRUE,14,IF(EXACT(M248,$A$16)=TRUE,15,IF(EXACT(M248,$A$17)=TRUE,16,IF(EXACT(M248,$A$18)=TRUE,17,IF(EXACT(M248,$A$19)=TRUE,18,IF(EXACT(M248,$A$20)=TRUE,19,IF(EXACT(M248,$A$21)=TRUE,20,IF(EXACT(M248,$A$22)=TRUE,21,IF(EXACT(M248,$A$23)=TRUE,22,IF(EXACT(M248,$A$24)=TRUE,23,IF(EXACT(M248,$A$25)=TRUE,24,IF(EXACT(M248,$A$26)=TRUE,25,IF(EXACT(M248,$A$27)=TRUE,26,IF(EXACT(M248,$A$28)=TRUE,27,IF(EXACT(M248,$A$29)=TRUE,28,IF(EXACT(M248,$A$30)=TRUE,29,IF(EXACT(M248,$A$31)=TRUE,30,IF(EXACT(M248,$A$32)=TRUE,31,IF(EXACT(M248,$A$33)=TRUE,32,IF(EXACT(M248,$A$34)=TRUE,33,IF(EXACT(M248,$A$35)=TRUE,34,IF(EXACT(M248,$A$36)=TRUE,35,IF(EXACT(M248,$A$37)=TRUE,36,IF(EXACT(M248,$A$38)=TRUE,37,IF(EXACT(M248,$A$39)=TRUE,38,IF(EXACT(M248,$A$40)=TRUE,39,IF(EXACT(M248,$A$41)=TRUE,40,IF(EXACT(M248,$A$42)=TRUE,41,IF(EXACT(M248,$A$43)=TRUE,42,IF(EXACT(M248,$A$44)=TRUE,43,IF(EXACT(M248,$A$45)=TRUE,44,IF(EXACT(M248,$A$46)=TRUE,45,IF(EXACT(M248,$A$47)=TRUE,46,IF(EXACT(M248,$A$48)=TRUE,47,IF(EXACT(M248,$A$49)=TRUE,48,IF(EXACT(M248,$A$50)=TRUE,49,IF(EXACT(M248,$A$51)=TRUE,50,IF(EXACT(M248,$A$52)=TRUE,51,IF(EXACT(M248,$A$53)=TRUE,52,IF(EXACT(M248,$A$54)=TRUE,53,IF(EXACT(M248,$A$55)=TRUE,54,IF(EXACT(M248,$A$56)=TRUE,55,IF(EXACT(M248,$A$57)=TRUE,56,IF(EXACT(M248,$A$58)=TRUE,57,IF(EXACT(M248,$A$59)=TRUE,58,IF(EXACT(M248,$A$60)=TRUE,59,IF(EXACT(M248,$A$61)=TRUE,60,IF(EXACT(M248,$A$62)=TRUE,61))))))))))))))))))))))))))))))))))))))))))))))))))))))))))))))*61^$L248</f>
        <v>0</v>
      </c>
      <c r="Y248" t="str" cm="1">
        <f t="array" ref="Y248">IF($F248="砲玉",MIN(($G248-Z:Z)^2+($H248-AA:AA)^2+($I248-AB:AB)^2)*X$8+MIN((($H$2-$H248)+AC:AC)^2+(($I$2-$I248)+AD:AD)^2)*X$10+1000*X$18,"")</f>
        <v/>
      </c>
      <c r="AF248" t="str" cm="1">
        <f t="array" ref="AF248">IF($F248="薙玉",MIN(($G248-AG:AG)^2+($H248-AH:AH)^2+($I248-AI:AI)^2)*AE$8+MIN((($H$2-$H248)+AJ:AJ)^2+(($I$2-$I248)+AK:AK)^2)*AE$10+1000*AE$18,"")</f>
        <v/>
      </c>
      <c r="AM248" t="str" cm="1">
        <f t="array" ref="AM248">IF($F248="壁玉",MIN(($G248-AN:AN)^2+($H248-AO:AO)^2+($I248-AP:AP)^2)*AL$8+MIN((($H$2-$H248)+AQ:AQ)^2+(($I$2-$I248)+AR:AR)^2)*AL$10+1000*AL$18,"")</f>
        <v/>
      </c>
      <c r="AT248" t="str" cm="1">
        <f t="array" ref="AT248">IF($F248="弩玉",MIN(($G248-AU:AU)^2+($H248-AV:AV)^2+($I248-AW:AW)^2)*AS$8+MIN((($H$2-$H248)+AX:AX)^2+(($I$2-$I248)+AY:AY)^2)*AS$10+1000*AS$18,"")</f>
        <v/>
      </c>
      <c r="BA248" t="str" cm="1">
        <f t="array" ref="BA248">IF($F248="ジェット",MIN(($G248-BB:BB)^2+($H248-BC:BC)^2+($I248-BD:BD)^2)*AZ$8+MIN((($H$2-$H248)+BE:BE)^2+(($I$2-$I248)+BF:BF)^2)*AZ$10+1000*AZ$18,"")</f>
        <v/>
      </c>
      <c r="BH248" t="str" cm="1">
        <f t="array" ref="BH248">IF($F248="導玉",MIN(($G248-BI:BI)^2+($H248-BJ:BJ)^2+($I248-BK:BK)^2)*BG$8+MIN((($H$2-$H248)+BL:BL)^2+(($I$2-$I248)+BM:BM)^2)*BG$10+1000*BG$18,"")</f>
        <v/>
      </c>
      <c r="BO248" t="str" cm="1">
        <f t="array" ref="BO248">IF($F248="木壁",MIN(($G248-BP:BP)^2+($H248-BQ:BQ)^2+($I248-BR:BR)^2)*BN$8+MIN((($H$2-$H248)+BS:BS)^2+(($I$2-$I248)+BT:BT)^2)*BN$10+1000*BN$18,"")</f>
        <v/>
      </c>
      <c r="BV248" t="str" cm="1">
        <f t="array" ref="BV248">IF($F248="遠壁",MIN(($G248-BW:BW)^2+($H248-BX:BX)^2+($I248-BY:BY)^2)*BU$8+MIN((($H$2-$H248)+BZ:BZ)^2+(($I$2-$I248)+CA:CA)^2)*BU$10+1000*BU$18,"")</f>
        <v/>
      </c>
      <c r="CC248" t="str" cm="1">
        <f t="array" ref="CC248">IF($F248="魔玉",MIN(($G248-CD:CD)^2+($H248-CE:CE)^2+($I248-CF:CF)^2)*CB$8+MIN((($H$2-$H248)+CG:CG)^2+(($I$2-$I248)+CH:CH)^2)*CB$10+1000*CB$18,"")</f>
        <v/>
      </c>
      <c r="CJ248" t="str" cm="1">
        <f t="array" ref="CJ248">IF($F248="核玉",MIN(($G248-CK:CK)^2+($H248-CL:CL)^2+($I248-CM:CM)^2)*CI$8+MIN((($H$2-$H248)+CN:CN)^2+(($I$2-$I248)+CO:CO)^2)*CI$10+1000*CI$18,"")</f>
        <v/>
      </c>
      <c r="CQ248" t="str" cm="1">
        <f t="array" ref="CQ248">IF($F248="癒玉",MIN(($G248-CR:CR)^2+($H248-CS:CS)^2+($I248-CT:CT)^2)*CP$8+MIN((($H$2-$H248)+CU:CU)^2+(($I$2-$I248)+CV:CV)^2)*CP$10+1000*CP$18,"")</f>
        <v/>
      </c>
      <c r="CX248" t="str" cm="1">
        <f t="array" ref="CX248">IF($F248="盾玉",MIN(($G248-CY:CY)^2+($H248-CZ:CZ)^2+($I248-DA:DA)^2)*CW$8+MIN((($H$2-$H248)+DB:DB)^2+(($I$2-$I248)+DC:DC)^2)*CW$10+1000*CW$18,"")</f>
        <v/>
      </c>
      <c r="DE248" t="str" cm="1">
        <f t="array" ref="DE248">IF($F248="射玉",MIN(($G248-DF:DF)^2+($H248-DG:DG)^2+($I248-DH:DH)^2)*DD$8+MIN((($H$2-$H248)+DI:DI)^2+(($I$2-$I248)+DJ:DJ)^2)*DD$10+1000*DD$18,"")</f>
        <v/>
      </c>
      <c r="DL248" t="str" cm="1">
        <f t="array" ref="DL248">IF($F248="近壁",MIN(($G248-DM:DM)^2+($H248-DN:DN)^2+($I248-DO:DO)^2)*DK$8+MIN((($H$2-$H248)+DP:DP)^2+(($I$2-$I248)+DQ:DQ)^2)*DK$10+1000*DK$18,"")</f>
        <v/>
      </c>
      <c r="DS248" t="str" cm="1">
        <f t="array" ref="DS248">IF($F248="忍玉",MIN(($G248-DT:DT)^2+($H248-DU:DU)^2+($I248-DV:DV)^2)*DR$8+MIN((($H$2-$H248)+DW:DW)^2+(($I$2-$I248)+DX:DX)^2)*DR$10+1000*DR$18,"")</f>
        <v/>
      </c>
      <c r="DZ248" t="str" cm="1">
        <f t="array" ref="DZ248">IF($F248="界玉",MIN(($G248-EA:EA)^2+($H248-EB:EB)^2+($I248-EC:EC)^2)*DY$8+MIN((($H$2-$H248)+ED:ED)^2+(($I$2-$I248)+EE:EE)^2)*DY$10+1000*DY$18,"")</f>
        <v/>
      </c>
      <c r="EG248" t="str" cm="1">
        <f t="array" ref="EG248">IF($F248="戦玉",MIN(($G248-EH:EH)^2+($H248-EI:EI)^2+($I248-EJ:EJ)^2)*EF$8+MIN((($H$2-$H248)+EK:EK)^2+(($I$2-$I248)+EL:EL)^2)*EF$10+1000*EF$18,"")</f>
        <v/>
      </c>
      <c r="EN248" t="str" cm="1">
        <f t="array" ref="EN248">IF($F248="弓玉",MIN(($G248-EO:EO)^2+($H248-EP:EP)^2+($I248-EQ:EQ)^2)*EM$8+MIN((($H$2-$H248)+ER:ER)^2+(($I$2-$I248)+ES:ES)^2)*EM$10+1000*EM$18,"")</f>
        <v/>
      </c>
      <c r="EU248" t="str" cm="1">
        <f t="array" ref="EU248">IF($F248="散玉",MIN(($G248-EV:EV)^2+($H248-EW:EW)^2+($I248-EX:EX)^2)*ET$8+MIN((($H$2-$H248)+EY:EY)^2+(($I$2-$I248)+EZ:EZ)^2)*ET$10+1000*ET$18,"")</f>
        <v/>
      </c>
      <c r="FB248" t="str" cm="1">
        <f t="array" ref="FB248">IF($F248="的玉",MIN(($G248-FC:FC)^2+($H248-FD:FD)^2+($I248-FE:FE)^2)*FA$8+MIN((($H$2-$H248)+FF:FF)^2+(($I$2-$I248)+FG:FG)^2)*FA$10+1000*FA$18,"")</f>
        <v/>
      </c>
      <c r="FI248" t="str" cm="1">
        <f t="array" ref="FI248">IF($F248="撃玉",MIN(($G248-FJ:FJ)^2+($H248-FK:FK)^2+($I248-FL:FL)^2)*FH$8+MIN((($H$2-$H248)+FM:FM)^2+(($I$2-$I248)+FN:FN)^2)*FH$10+1000*FH$18,"")</f>
        <v/>
      </c>
      <c r="FP248" t="str" cm="1">
        <f t="array" ref="FP248">IF($F248="槍玉",MIN(($G248-FQ:FQ)^2+($H248-FR:FR)^2+($I248-FS:FS)^2)*FO$8+MIN((($H$2-$H248)+FT:FT)^2+(($I$2-$I248)+FU:FU)^2)*FO$10+1000*FO$18,"")</f>
        <v/>
      </c>
      <c r="FW248" t="str" cm="1">
        <f t="array" ref="FW248">IF($F248="査玉",MIN(($G248-FX:FX)^2+($H248-FY:FY)^2+($I248-FZ:FZ)^2)*FV$8+MIN((($H$2-$H248)+GA:GA)^2+(($I$2-$I248)+GB:GB)^2)*FV$10+1000*FV$18,"")</f>
        <v/>
      </c>
      <c r="GD248" t="str" cm="1">
        <f t="array" ref="GD248">IF($F248="タゲ壁",MIN(($G248-GE:GE)^2+($H248-GF:GF)^2+($I248-GG:GG)^2)*GC$8+MIN((($H$2-$H248)+GH:GH)^2+(($I$2-$I248)+GI:GI)^2)*GC$10+1000*GC$18,"")</f>
        <v/>
      </c>
      <c r="GK248" t="str" cm="1">
        <f t="array" ref="GK248">IF($F248="迎玉",MIN(($G248-GL:GL)^2+($H248-GM:GM)^2+($I248-GN:GN)^2)*GJ$8+MIN((($H$2-$H248)+GO:GO)^2+(($I$2-$I248)+GP:GP)^2)*GJ$10+1000*GJ$18,"")</f>
        <v/>
      </c>
      <c r="GR248" t="str" cm="1">
        <f t="array" ref="GR248">IF($F248="紙壁",MIN(($G248-GS:GS)^2+($H248-GT:GT)^2+($I248-GU:GU)^2)*GQ$8+MIN((($H$2-$H248)+GV:GV)^2+(($I$2-$I248)+GW:GW)^2)*GQ$10+1000*GQ$18,"")</f>
        <v/>
      </c>
      <c r="GY248" t="str" cm="1">
        <f t="array" ref="GY248">IF($F248="聖玉",MIN(($G248-GZ:GZ)^2+($H248-HA:HA)^2+($I248-HB:HB)^2)*GX$8+MIN((($H$2-$H248)+HC:HC)^2+(($I$2-$I248)+HD:HD)^2)*GX$10+1000*GX$18,"")</f>
        <v/>
      </c>
      <c r="HF248" t="str" cm="1">
        <f t="array" ref="HF248">IF($F248="ターボ",MIN(($G248-HG:HG)^2+($H248-HH:HH)^2+($I248-HI:HI)^2)*HE$8+MIN((($H$2-$H248)+HJ:HJ)^2+(($I$2-$I248)+HK:HK)^2)*HE$10+10000,"")</f>
        <v/>
      </c>
      <c r="HM248" t="str" cm="1">
        <f t="array" ref="HM248">IF($F248="采玉",MIN(($G248-HN:HN)^2+($H248-HO:HO)^2+($I248-HP:HP)^2)*HL$8+MIN((($H$2-$H248)+HQ:HQ)^2+(($I$2-$I248)+HR:HR)^2)*HL$10+1000*HL$18,"")</f>
        <v/>
      </c>
      <c r="HT248" t="str" cm="1">
        <f t="array" ref="HT248">IF($F248="繕玉",MIN(($G248-HU:HU)^2+($H248-HV:HV)^2+($I248-HW:HW)^2)*HS$8+MIN((($H$2-$H248)+HX:HX)^2+(($I$2-$I248)+HY:HY)^2)*HS$10+1000*HS$18,"")</f>
        <v/>
      </c>
      <c r="IA248" t="str" cm="1">
        <f t="array" ref="IA248">IF($F248="贄玉",MIN(($G248-IB:IB)^2+($H248-IC:IC)^2+($I248-ID:ID)^2)*HZ$8+MIN((($H$2-$H248)+IE:IE)^2+(($I$2-$I248)+IF:IF)^2)*HZ$10+1000*HZ$18,"")</f>
        <v/>
      </c>
      <c r="IH248" t="str" cm="1">
        <f t="array" ref="IH248">IF($F248="弾玉",MIN(($G248-II:II)^2+($H248-IJ:IJ)^2+($I248-IK:IK)^2)*IG$8+MIN((($H$2-$H248)+IL:IL)^2+(($I$2-$I248)+IM:IM)^2)*IG$10+1000*IG$18,"")</f>
        <v/>
      </c>
      <c r="IO248" t="str" cm="1">
        <f t="array" ref="IO248">IF($F248="石壁",MIN(($G248-IP:IP)^2+($H248-IQ:IQ)^2+($I248-IR:IR)^2)*IN$8+MIN((($H$2-$H248)+IS:IS)^2+(($I$2-$I248)+IT:IT)^2)*IN$10+1000*IN$18,"")</f>
        <v/>
      </c>
    </row>
    <row r="249" spans="6:249" x14ac:dyDescent="0.55000000000000004">
      <c r="F249" s="1" t="b" cm="1">
        <f t="array" ref="F249">INDEX(N:N,ROW()*6-11)</f>
        <v>0</v>
      </c>
      <c r="G249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49" s="1">
        <f>ROUND((RIGHT((SUM(INDEX($N:$N,ROW()*6-10):INDEX($N:$N,ROW()*6-6))-16020),6)-RIGHT((SUM(INDEX($N:$N,ROW()*6-10):INDEX($N:$N,ROW()*6-6))-16020),3))/1000,3)</f>
        <v>-16.04</v>
      </c>
      <c r="I249" s="1">
        <f>ROUND((RIGHT((SUM(INDEX($N:$N,ROW()*6-10):INDEX($N:$N,ROW()*6-6))-16020),3)),3)</f>
        <v>20</v>
      </c>
      <c r="K249">
        <v>249</v>
      </c>
      <c r="L249">
        <f t="shared" si="7"/>
        <v>3</v>
      </c>
      <c r="M249" t="str">
        <f t="shared" si="6"/>
        <v/>
      </c>
      <c r="N249">
        <f>IF(EXACT(M249,$A$1)=TRUE,0,IF(EXACT(M249,$A$2)=TRUE,1,IF(EXACT(M249,$A$3)=TRUE,2,IF(EXACT(M249,$A$4)=TRUE,3,IF(EXACT(M249,$A$5)=TRUE,4,IF(EXACT(M249,$A$6)=TRUE,5,IF(EXACT(M249,$A$7)=TRUE,6,IF(EXACT(M249,$A$8)=TRUE,7,IF(EXACT(M249,$A$9)=TRUE,8,IF(EXACT(M249,$A$10)=TRUE,9,IF(EXACT(M249,$A$11)=TRUE,10,IF(EXACT(M249,$A$12)=TRUE,11,IF(EXACT(M249,$A$13)=TRUE,12,IF(EXACT(M249,$A$14)=TRUE,13,IF(EXACT(M249,$A$15)=TRUE,14,IF(EXACT(M249,$A$16)=TRUE,15,IF(EXACT(M249,$A$17)=TRUE,16,IF(EXACT(M249,$A$18)=TRUE,17,IF(EXACT(M249,$A$19)=TRUE,18,IF(EXACT(M249,$A$20)=TRUE,19,IF(EXACT(M249,$A$21)=TRUE,20,IF(EXACT(M249,$A$22)=TRUE,21,IF(EXACT(M249,$A$23)=TRUE,22,IF(EXACT(M249,$A$24)=TRUE,23,IF(EXACT(M249,$A$25)=TRUE,24,IF(EXACT(M249,$A$26)=TRUE,25,IF(EXACT(M249,$A$27)=TRUE,26,IF(EXACT(M249,$A$28)=TRUE,27,IF(EXACT(M249,$A$29)=TRUE,28,IF(EXACT(M249,$A$30)=TRUE,29,IF(EXACT(M249,$A$31)=TRUE,30,IF(EXACT(M249,$A$32)=TRUE,31,IF(EXACT(M249,$A$33)=TRUE,32,IF(EXACT(M249,$A$34)=TRUE,33,IF(EXACT(M249,$A$35)=TRUE,34,IF(EXACT(M249,$A$36)=TRUE,35,IF(EXACT(M249,$A$37)=TRUE,36,IF(EXACT(M249,$A$38)=TRUE,37,IF(EXACT(M249,$A$39)=TRUE,38,IF(EXACT(M249,$A$40)=TRUE,39,IF(EXACT(M249,$A$41)=TRUE,40,IF(EXACT(M249,$A$42)=TRUE,41,IF(EXACT(M249,$A$43)=TRUE,42,IF(EXACT(M249,$A$44)=TRUE,43,IF(EXACT(M249,$A$45)=TRUE,44,IF(EXACT(M249,$A$46)=TRUE,45,IF(EXACT(M249,$A$47)=TRUE,46,IF(EXACT(M249,$A$48)=TRUE,47,IF(EXACT(M249,$A$49)=TRUE,48,IF(EXACT(M249,$A$50)=TRUE,49,IF(EXACT(M249,$A$51)=TRUE,50,IF(EXACT(M249,$A$52)=TRUE,51,IF(EXACT(M249,$A$53)=TRUE,52,IF(EXACT(M249,$A$54)=TRUE,53,IF(EXACT(M249,$A$55)=TRUE,54,IF(EXACT(M249,$A$56)=TRUE,55,IF(EXACT(M249,$A$57)=TRUE,56,IF(EXACT(M249,$A$58)=TRUE,57,IF(EXACT(M249,$A$59)=TRUE,58,IF(EXACT(M249,$A$60)=TRUE,59,IF(EXACT(M249,$A$61)=TRUE,60,IF(EXACT(M249,$A$62)=TRUE,61))))))))))))))))))))))))))))))))))))))))))))))))))))))))))))))*61^$L249</f>
        <v>0</v>
      </c>
      <c r="Y249" t="str" cm="1">
        <f t="array" ref="Y249">IF($F249="砲玉",MIN(($G249-Z:Z)^2+($H249-AA:AA)^2+($I249-AB:AB)^2)*X$8+MIN((($H$2-$H249)+AC:AC)^2+(($I$2-$I249)+AD:AD)^2)*X$10+1000*X$18,"")</f>
        <v/>
      </c>
      <c r="AF249" t="str" cm="1">
        <f t="array" ref="AF249">IF($F249="薙玉",MIN(($G249-AG:AG)^2+($H249-AH:AH)^2+($I249-AI:AI)^2)*AE$8+MIN((($H$2-$H249)+AJ:AJ)^2+(($I$2-$I249)+AK:AK)^2)*AE$10+1000*AE$18,"")</f>
        <v/>
      </c>
      <c r="AM249" t="str" cm="1">
        <f t="array" ref="AM249">IF($F249="壁玉",MIN(($G249-AN:AN)^2+($H249-AO:AO)^2+($I249-AP:AP)^2)*AL$8+MIN((($H$2-$H249)+AQ:AQ)^2+(($I$2-$I249)+AR:AR)^2)*AL$10+1000*AL$18,"")</f>
        <v/>
      </c>
      <c r="AT249" t="str" cm="1">
        <f t="array" ref="AT249">IF($F249="弩玉",MIN(($G249-AU:AU)^2+($H249-AV:AV)^2+($I249-AW:AW)^2)*AS$8+MIN((($H$2-$H249)+AX:AX)^2+(($I$2-$I249)+AY:AY)^2)*AS$10+1000*AS$18,"")</f>
        <v/>
      </c>
      <c r="BA249" t="str" cm="1">
        <f t="array" ref="BA249">IF($F249="ジェット",MIN(($G249-BB:BB)^2+($H249-BC:BC)^2+($I249-BD:BD)^2)*AZ$8+MIN((($H$2-$H249)+BE:BE)^2+(($I$2-$I249)+BF:BF)^2)*AZ$10+1000*AZ$18,"")</f>
        <v/>
      </c>
      <c r="BH249" t="str" cm="1">
        <f t="array" ref="BH249">IF($F249="導玉",MIN(($G249-BI:BI)^2+($H249-BJ:BJ)^2+($I249-BK:BK)^2)*BG$8+MIN((($H$2-$H249)+BL:BL)^2+(($I$2-$I249)+BM:BM)^2)*BG$10+1000*BG$18,"")</f>
        <v/>
      </c>
      <c r="BO249" t="str" cm="1">
        <f t="array" ref="BO249">IF($F249="木壁",MIN(($G249-BP:BP)^2+($H249-BQ:BQ)^2+($I249-BR:BR)^2)*BN$8+MIN((($H$2-$H249)+BS:BS)^2+(($I$2-$I249)+BT:BT)^2)*BN$10+1000*BN$18,"")</f>
        <v/>
      </c>
      <c r="BV249" t="str" cm="1">
        <f t="array" ref="BV249">IF($F249="遠壁",MIN(($G249-BW:BW)^2+($H249-BX:BX)^2+($I249-BY:BY)^2)*BU$8+MIN((($H$2-$H249)+BZ:BZ)^2+(($I$2-$I249)+CA:CA)^2)*BU$10+1000*BU$18,"")</f>
        <v/>
      </c>
      <c r="CC249" t="str" cm="1">
        <f t="array" ref="CC249">IF($F249="魔玉",MIN(($G249-CD:CD)^2+($H249-CE:CE)^2+($I249-CF:CF)^2)*CB$8+MIN((($H$2-$H249)+CG:CG)^2+(($I$2-$I249)+CH:CH)^2)*CB$10+1000*CB$18,"")</f>
        <v/>
      </c>
      <c r="CJ249" t="str" cm="1">
        <f t="array" ref="CJ249">IF($F249="核玉",MIN(($G249-CK:CK)^2+($H249-CL:CL)^2+($I249-CM:CM)^2)*CI$8+MIN((($H$2-$H249)+CN:CN)^2+(($I$2-$I249)+CO:CO)^2)*CI$10+1000*CI$18,"")</f>
        <v/>
      </c>
      <c r="CQ249" t="str" cm="1">
        <f t="array" ref="CQ249">IF($F249="癒玉",MIN(($G249-CR:CR)^2+($H249-CS:CS)^2+($I249-CT:CT)^2)*CP$8+MIN((($H$2-$H249)+CU:CU)^2+(($I$2-$I249)+CV:CV)^2)*CP$10+1000*CP$18,"")</f>
        <v/>
      </c>
      <c r="CX249" t="str" cm="1">
        <f t="array" ref="CX249">IF($F249="盾玉",MIN(($G249-CY:CY)^2+($H249-CZ:CZ)^2+($I249-DA:DA)^2)*CW$8+MIN((($H$2-$H249)+DB:DB)^2+(($I$2-$I249)+DC:DC)^2)*CW$10+1000*CW$18,"")</f>
        <v/>
      </c>
      <c r="DE249" t="str" cm="1">
        <f t="array" ref="DE249">IF($F249="射玉",MIN(($G249-DF:DF)^2+($H249-DG:DG)^2+($I249-DH:DH)^2)*DD$8+MIN((($H$2-$H249)+DI:DI)^2+(($I$2-$I249)+DJ:DJ)^2)*DD$10+1000*DD$18,"")</f>
        <v/>
      </c>
      <c r="DL249" t="str" cm="1">
        <f t="array" ref="DL249">IF($F249="近壁",MIN(($G249-DM:DM)^2+($H249-DN:DN)^2+($I249-DO:DO)^2)*DK$8+MIN((($H$2-$H249)+DP:DP)^2+(($I$2-$I249)+DQ:DQ)^2)*DK$10+1000*DK$18,"")</f>
        <v/>
      </c>
      <c r="DS249" t="str" cm="1">
        <f t="array" ref="DS249">IF($F249="忍玉",MIN(($G249-DT:DT)^2+($H249-DU:DU)^2+($I249-DV:DV)^2)*DR$8+MIN((($H$2-$H249)+DW:DW)^2+(($I$2-$I249)+DX:DX)^2)*DR$10+1000*DR$18,"")</f>
        <v/>
      </c>
      <c r="DZ249" t="str" cm="1">
        <f t="array" ref="DZ249">IF($F249="界玉",MIN(($G249-EA:EA)^2+($H249-EB:EB)^2+($I249-EC:EC)^2)*DY$8+MIN((($H$2-$H249)+ED:ED)^2+(($I$2-$I249)+EE:EE)^2)*DY$10+1000*DY$18,"")</f>
        <v/>
      </c>
      <c r="EG249" t="str" cm="1">
        <f t="array" ref="EG249">IF($F249="戦玉",MIN(($G249-EH:EH)^2+($H249-EI:EI)^2+($I249-EJ:EJ)^2)*EF$8+MIN((($H$2-$H249)+EK:EK)^2+(($I$2-$I249)+EL:EL)^2)*EF$10+1000*EF$18,"")</f>
        <v/>
      </c>
      <c r="EN249" t="str" cm="1">
        <f t="array" ref="EN249">IF($F249="弓玉",MIN(($G249-EO:EO)^2+($H249-EP:EP)^2+($I249-EQ:EQ)^2)*EM$8+MIN((($H$2-$H249)+ER:ER)^2+(($I$2-$I249)+ES:ES)^2)*EM$10+1000*EM$18,"")</f>
        <v/>
      </c>
      <c r="EU249" t="str" cm="1">
        <f t="array" ref="EU249">IF($F249="散玉",MIN(($G249-EV:EV)^2+($H249-EW:EW)^2+($I249-EX:EX)^2)*ET$8+MIN((($H$2-$H249)+EY:EY)^2+(($I$2-$I249)+EZ:EZ)^2)*ET$10+1000*ET$18,"")</f>
        <v/>
      </c>
      <c r="FB249" t="str" cm="1">
        <f t="array" ref="FB249">IF($F249="的玉",MIN(($G249-FC:FC)^2+($H249-FD:FD)^2+($I249-FE:FE)^2)*FA$8+MIN((($H$2-$H249)+FF:FF)^2+(($I$2-$I249)+FG:FG)^2)*FA$10+1000*FA$18,"")</f>
        <v/>
      </c>
      <c r="FI249" t="str" cm="1">
        <f t="array" ref="FI249">IF($F249="撃玉",MIN(($G249-FJ:FJ)^2+($H249-FK:FK)^2+($I249-FL:FL)^2)*FH$8+MIN((($H$2-$H249)+FM:FM)^2+(($I$2-$I249)+FN:FN)^2)*FH$10+1000*FH$18,"")</f>
        <v/>
      </c>
      <c r="FP249" t="str" cm="1">
        <f t="array" ref="FP249">IF($F249="槍玉",MIN(($G249-FQ:FQ)^2+($H249-FR:FR)^2+($I249-FS:FS)^2)*FO$8+MIN((($H$2-$H249)+FT:FT)^2+(($I$2-$I249)+FU:FU)^2)*FO$10+1000*FO$18,"")</f>
        <v/>
      </c>
      <c r="FW249" t="str" cm="1">
        <f t="array" ref="FW249">IF($F249="査玉",MIN(($G249-FX:FX)^2+($H249-FY:FY)^2+($I249-FZ:FZ)^2)*FV$8+MIN((($H$2-$H249)+GA:GA)^2+(($I$2-$I249)+GB:GB)^2)*FV$10+1000*FV$18,"")</f>
        <v/>
      </c>
      <c r="GD249" t="str" cm="1">
        <f t="array" ref="GD249">IF($F249="タゲ壁",MIN(($G249-GE:GE)^2+($H249-GF:GF)^2+($I249-GG:GG)^2)*GC$8+MIN((($H$2-$H249)+GH:GH)^2+(($I$2-$I249)+GI:GI)^2)*GC$10+1000*GC$18,"")</f>
        <v/>
      </c>
      <c r="GK249" t="str" cm="1">
        <f t="array" ref="GK249">IF($F249="迎玉",MIN(($G249-GL:GL)^2+($H249-GM:GM)^2+($I249-GN:GN)^2)*GJ$8+MIN((($H$2-$H249)+GO:GO)^2+(($I$2-$I249)+GP:GP)^2)*GJ$10+1000*GJ$18,"")</f>
        <v/>
      </c>
      <c r="GR249" t="str" cm="1">
        <f t="array" ref="GR249">IF($F249="紙壁",MIN(($G249-GS:GS)^2+($H249-GT:GT)^2+($I249-GU:GU)^2)*GQ$8+MIN((($H$2-$H249)+GV:GV)^2+(($I$2-$I249)+GW:GW)^2)*GQ$10+1000*GQ$18,"")</f>
        <v/>
      </c>
      <c r="GY249" t="str" cm="1">
        <f t="array" ref="GY249">IF($F249="聖玉",MIN(($G249-GZ:GZ)^2+($H249-HA:HA)^2+($I249-HB:HB)^2)*GX$8+MIN((($H$2-$H249)+HC:HC)^2+(($I$2-$I249)+HD:HD)^2)*GX$10+1000*GX$18,"")</f>
        <v/>
      </c>
      <c r="HF249" t="str" cm="1">
        <f t="array" ref="HF249">IF($F249="ターボ",MIN(($G249-HG:HG)^2+($H249-HH:HH)^2+($I249-HI:HI)^2)*HE$8+MIN((($H$2-$H249)+HJ:HJ)^2+(($I$2-$I249)+HK:HK)^2)*HE$10+10000,"")</f>
        <v/>
      </c>
      <c r="HM249" t="str" cm="1">
        <f t="array" ref="HM249">IF($F249="采玉",MIN(($G249-HN:HN)^2+($H249-HO:HO)^2+($I249-HP:HP)^2)*HL$8+MIN((($H$2-$H249)+HQ:HQ)^2+(($I$2-$I249)+HR:HR)^2)*HL$10+1000*HL$18,"")</f>
        <v/>
      </c>
      <c r="HT249" t="str" cm="1">
        <f t="array" ref="HT249">IF($F249="繕玉",MIN(($G249-HU:HU)^2+($H249-HV:HV)^2+($I249-HW:HW)^2)*HS$8+MIN((($H$2-$H249)+HX:HX)^2+(($I$2-$I249)+HY:HY)^2)*HS$10+1000*HS$18,"")</f>
        <v/>
      </c>
      <c r="IA249" t="str" cm="1">
        <f t="array" ref="IA249">IF($F249="贄玉",MIN(($G249-IB:IB)^2+($H249-IC:IC)^2+($I249-ID:ID)^2)*HZ$8+MIN((($H$2-$H249)+IE:IE)^2+(($I$2-$I249)+IF:IF)^2)*HZ$10+1000*HZ$18,"")</f>
        <v/>
      </c>
      <c r="IH249" t="str" cm="1">
        <f t="array" ref="IH249">IF($F249="弾玉",MIN(($G249-II:II)^2+($H249-IJ:IJ)^2+($I249-IK:IK)^2)*IG$8+MIN((($H$2-$H249)+IL:IL)^2+(($I$2-$I249)+IM:IM)^2)*IG$10+1000*IG$18,"")</f>
        <v/>
      </c>
      <c r="IO249" t="str" cm="1">
        <f t="array" ref="IO249">IF($F249="石壁",MIN(($G249-IP:IP)^2+($H249-IQ:IQ)^2+($I249-IR:IR)^2)*IN$8+MIN((($H$2-$H249)+IS:IS)^2+(($I$2-$I249)+IT:IT)^2)*IN$10+1000*IN$18,"")</f>
        <v/>
      </c>
    </row>
    <row r="250" spans="6:249" x14ac:dyDescent="0.55000000000000004">
      <c r="F250" s="1" t="b" cm="1">
        <f t="array" ref="F250">INDEX(N:N,ROW()*6-11)</f>
        <v>0</v>
      </c>
      <c r="G250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50" s="1">
        <f>ROUND((RIGHT((SUM(INDEX($N:$N,ROW()*6-10):INDEX($N:$N,ROW()*6-6))-16020),6)-RIGHT((SUM(INDEX($N:$N,ROW()*6-10):INDEX($N:$N,ROW()*6-6))-16020),3))/1000,3)</f>
        <v>-16.04</v>
      </c>
      <c r="I250" s="1">
        <f>ROUND((RIGHT((SUM(INDEX($N:$N,ROW()*6-10):INDEX($N:$N,ROW()*6-6))-16020),3)),3)</f>
        <v>20</v>
      </c>
      <c r="K250">
        <v>250</v>
      </c>
      <c r="L250">
        <f t="shared" si="7"/>
        <v>2</v>
      </c>
      <c r="M250" t="str">
        <f t="shared" si="6"/>
        <v/>
      </c>
      <c r="N250">
        <f>IF(EXACT(M250,$A$1)=TRUE,0,IF(EXACT(M250,$A$2)=TRUE,1,IF(EXACT(M250,$A$3)=TRUE,2,IF(EXACT(M250,$A$4)=TRUE,3,IF(EXACT(M250,$A$5)=TRUE,4,IF(EXACT(M250,$A$6)=TRUE,5,IF(EXACT(M250,$A$7)=TRUE,6,IF(EXACT(M250,$A$8)=TRUE,7,IF(EXACT(M250,$A$9)=TRUE,8,IF(EXACT(M250,$A$10)=TRUE,9,IF(EXACT(M250,$A$11)=TRUE,10,IF(EXACT(M250,$A$12)=TRUE,11,IF(EXACT(M250,$A$13)=TRUE,12,IF(EXACT(M250,$A$14)=TRUE,13,IF(EXACT(M250,$A$15)=TRUE,14,IF(EXACT(M250,$A$16)=TRUE,15,IF(EXACT(M250,$A$17)=TRUE,16,IF(EXACT(M250,$A$18)=TRUE,17,IF(EXACT(M250,$A$19)=TRUE,18,IF(EXACT(M250,$A$20)=TRUE,19,IF(EXACT(M250,$A$21)=TRUE,20,IF(EXACT(M250,$A$22)=TRUE,21,IF(EXACT(M250,$A$23)=TRUE,22,IF(EXACT(M250,$A$24)=TRUE,23,IF(EXACT(M250,$A$25)=TRUE,24,IF(EXACT(M250,$A$26)=TRUE,25,IF(EXACT(M250,$A$27)=TRUE,26,IF(EXACT(M250,$A$28)=TRUE,27,IF(EXACT(M250,$A$29)=TRUE,28,IF(EXACT(M250,$A$30)=TRUE,29,IF(EXACT(M250,$A$31)=TRUE,30,IF(EXACT(M250,$A$32)=TRUE,31,IF(EXACT(M250,$A$33)=TRUE,32,IF(EXACT(M250,$A$34)=TRUE,33,IF(EXACT(M250,$A$35)=TRUE,34,IF(EXACT(M250,$A$36)=TRUE,35,IF(EXACT(M250,$A$37)=TRUE,36,IF(EXACT(M250,$A$38)=TRUE,37,IF(EXACT(M250,$A$39)=TRUE,38,IF(EXACT(M250,$A$40)=TRUE,39,IF(EXACT(M250,$A$41)=TRUE,40,IF(EXACT(M250,$A$42)=TRUE,41,IF(EXACT(M250,$A$43)=TRUE,42,IF(EXACT(M250,$A$44)=TRUE,43,IF(EXACT(M250,$A$45)=TRUE,44,IF(EXACT(M250,$A$46)=TRUE,45,IF(EXACT(M250,$A$47)=TRUE,46,IF(EXACT(M250,$A$48)=TRUE,47,IF(EXACT(M250,$A$49)=TRUE,48,IF(EXACT(M250,$A$50)=TRUE,49,IF(EXACT(M250,$A$51)=TRUE,50,IF(EXACT(M250,$A$52)=TRUE,51,IF(EXACT(M250,$A$53)=TRUE,52,IF(EXACT(M250,$A$54)=TRUE,53,IF(EXACT(M250,$A$55)=TRUE,54,IF(EXACT(M250,$A$56)=TRUE,55,IF(EXACT(M250,$A$57)=TRUE,56,IF(EXACT(M250,$A$58)=TRUE,57,IF(EXACT(M250,$A$59)=TRUE,58,IF(EXACT(M250,$A$60)=TRUE,59,IF(EXACT(M250,$A$61)=TRUE,60,IF(EXACT(M250,$A$62)=TRUE,61))))))))))))))))))))))))))))))))))))))))))))))))))))))))))))))*61^$L250</f>
        <v>0</v>
      </c>
      <c r="Y250" t="str" cm="1">
        <f t="array" ref="Y250">IF($F250="砲玉",MIN(($G250-Z:Z)^2+($H250-AA:AA)^2+($I250-AB:AB)^2)*X$8+MIN((($H$2-$H250)+AC:AC)^2+(($I$2-$I250)+AD:AD)^2)*X$10+1000*X$18,"")</f>
        <v/>
      </c>
      <c r="AF250" t="str" cm="1">
        <f t="array" ref="AF250">IF($F250="薙玉",MIN(($G250-AG:AG)^2+($H250-AH:AH)^2+($I250-AI:AI)^2)*AE$8+MIN((($H$2-$H250)+AJ:AJ)^2+(($I$2-$I250)+AK:AK)^2)*AE$10+1000*AE$18,"")</f>
        <v/>
      </c>
      <c r="AM250" t="str" cm="1">
        <f t="array" ref="AM250">IF($F250="壁玉",MIN(($G250-AN:AN)^2+($H250-AO:AO)^2+($I250-AP:AP)^2)*AL$8+MIN((($H$2-$H250)+AQ:AQ)^2+(($I$2-$I250)+AR:AR)^2)*AL$10+1000*AL$18,"")</f>
        <v/>
      </c>
      <c r="AT250" t="str" cm="1">
        <f t="array" ref="AT250">IF($F250="弩玉",MIN(($G250-AU:AU)^2+($H250-AV:AV)^2+($I250-AW:AW)^2)*AS$8+MIN((($H$2-$H250)+AX:AX)^2+(($I$2-$I250)+AY:AY)^2)*AS$10+1000*AS$18,"")</f>
        <v/>
      </c>
      <c r="BA250" t="str" cm="1">
        <f t="array" ref="BA250">IF($F250="ジェット",MIN(($G250-BB:BB)^2+($H250-BC:BC)^2+($I250-BD:BD)^2)*AZ$8+MIN((($H$2-$H250)+BE:BE)^2+(($I$2-$I250)+BF:BF)^2)*AZ$10+1000*AZ$18,"")</f>
        <v/>
      </c>
      <c r="BH250" t="str" cm="1">
        <f t="array" ref="BH250">IF($F250="導玉",MIN(($G250-BI:BI)^2+($H250-BJ:BJ)^2+($I250-BK:BK)^2)*BG$8+MIN((($H$2-$H250)+BL:BL)^2+(($I$2-$I250)+BM:BM)^2)*BG$10+1000*BG$18,"")</f>
        <v/>
      </c>
      <c r="BO250" t="str" cm="1">
        <f t="array" ref="BO250">IF($F250="木壁",MIN(($G250-BP:BP)^2+($H250-BQ:BQ)^2+($I250-BR:BR)^2)*BN$8+MIN((($H$2-$H250)+BS:BS)^2+(($I$2-$I250)+BT:BT)^2)*BN$10+1000*BN$18,"")</f>
        <v/>
      </c>
      <c r="BV250" t="str" cm="1">
        <f t="array" ref="BV250">IF($F250="遠壁",MIN(($G250-BW:BW)^2+($H250-BX:BX)^2+($I250-BY:BY)^2)*BU$8+MIN((($H$2-$H250)+BZ:BZ)^2+(($I$2-$I250)+CA:CA)^2)*BU$10+1000*BU$18,"")</f>
        <v/>
      </c>
      <c r="CC250" t="str" cm="1">
        <f t="array" ref="CC250">IF($F250="魔玉",MIN(($G250-CD:CD)^2+($H250-CE:CE)^2+($I250-CF:CF)^2)*CB$8+MIN((($H$2-$H250)+CG:CG)^2+(($I$2-$I250)+CH:CH)^2)*CB$10+1000*CB$18,"")</f>
        <v/>
      </c>
      <c r="CJ250" t="str" cm="1">
        <f t="array" ref="CJ250">IF($F250="核玉",MIN(($G250-CK:CK)^2+($H250-CL:CL)^2+($I250-CM:CM)^2)*CI$8+MIN((($H$2-$H250)+CN:CN)^2+(($I$2-$I250)+CO:CO)^2)*CI$10+1000*CI$18,"")</f>
        <v/>
      </c>
      <c r="CQ250" t="str" cm="1">
        <f t="array" ref="CQ250">IF($F250="癒玉",MIN(($G250-CR:CR)^2+($H250-CS:CS)^2+($I250-CT:CT)^2)*CP$8+MIN((($H$2-$H250)+CU:CU)^2+(($I$2-$I250)+CV:CV)^2)*CP$10+1000*CP$18,"")</f>
        <v/>
      </c>
      <c r="CX250" t="str" cm="1">
        <f t="array" ref="CX250">IF($F250="盾玉",MIN(($G250-CY:CY)^2+($H250-CZ:CZ)^2+($I250-DA:DA)^2)*CW$8+MIN((($H$2-$H250)+DB:DB)^2+(($I$2-$I250)+DC:DC)^2)*CW$10+1000*CW$18,"")</f>
        <v/>
      </c>
      <c r="DE250" t="str" cm="1">
        <f t="array" ref="DE250">IF($F250="射玉",MIN(($G250-DF:DF)^2+($H250-DG:DG)^2+($I250-DH:DH)^2)*DD$8+MIN((($H$2-$H250)+DI:DI)^2+(($I$2-$I250)+DJ:DJ)^2)*DD$10+1000*DD$18,"")</f>
        <v/>
      </c>
      <c r="DL250" t="str" cm="1">
        <f t="array" ref="DL250">IF($F250="近壁",MIN(($G250-DM:DM)^2+($H250-DN:DN)^2+($I250-DO:DO)^2)*DK$8+MIN((($H$2-$H250)+DP:DP)^2+(($I$2-$I250)+DQ:DQ)^2)*DK$10+1000*DK$18,"")</f>
        <v/>
      </c>
      <c r="DS250" t="str" cm="1">
        <f t="array" ref="DS250">IF($F250="忍玉",MIN(($G250-DT:DT)^2+($H250-DU:DU)^2+($I250-DV:DV)^2)*DR$8+MIN((($H$2-$H250)+DW:DW)^2+(($I$2-$I250)+DX:DX)^2)*DR$10+1000*DR$18,"")</f>
        <v/>
      </c>
      <c r="DZ250" t="str" cm="1">
        <f t="array" ref="DZ250">IF($F250="界玉",MIN(($G250-EA:EA)^2+($H250-EB:EB)^2+($I250-EC:EC)^2)*DY$8+MIN((($H$2-$H250)+ED:ED)^2+(($I$2-$I250)+EE:EE)^2)*DY$10+1000*DY$18,"")</f>
        <v/>
      </c>
      <c r="EG250" t="str" cm="1">
        <f t="array" ref="EG250">IF($F250="戦玉",MIN(($G250-EH:EH)^2+($H250-EI:EI)^2+($I250-EJ:EJ)^2)*EF$8+MIN((($H$2-$H250)+EK:EK)^2+(($I$2-$I250)+EL:EL)^2)*EF$10+1000*EF$18,"")</f>
        <v/>
      </c>
      <c r="EN250" t="str" cm="1">
        <f t="array" ref="EN250">IF($F250="弓玉",MIN(($G250-EO:EO)^2+($H250-EP:EP)^2+($I250-EQ:EQ)^2)*EM$8+MIN((($H$2-$H250)+ER:ER)^2+(($I$2-$I250)+ES:ES)^2)*EM$10+1000*EM$18,"")</f>
        <v/>
      </c>
      <c r="EU250" t="str" cm="1">
        <f t="array" ref="EU250">IF($F250="散玉",MIN(($G250-EV:EV)^2+($H250-EW:EW)^2+($I250-EX:EX)^2)*ET$8+MIN((($H$2-$H250)+EY:EY)^2+(($I$2-$I250)+EZ:EZ)^2)*ET$10+1000*ET$18,"")</f>
        <v/>
      </c>
      <c r="FB250" t="str" cm="1">
        <f t="array" ref="FB250">IF($F250="的玉",MIN(($G250-FC:FC)^2+($H250-FD:FD)^2+($I250-FE:FE)^2)*FA$8+MIN((($H$2-$H250)+FF:FF)^2+(($I$2-$I250)+FG:FG)^2)*FA$10+1000*FA$18,"")</f>
        <v/>
      </c>
      <c r="FI250" t="str" cm="1">
        <f t="array" ref="FI250">IF($F250="撃玉",MIN(($G250-FJ:FJ)^2+($H250-FK:FK)^2+($I250-FL:FL)^2)*FH$8+MIN((($H$2-$H250)+FM:FM)^2+(($I$2-$I250)+FN:FN)^2)*FH$10+1000*FH$18,"")</f>
        <v/>
      </c>
      <c r="FP250" t="str" cm="1">
        <f t="array" ref="FP250">IF($F250="槍玉",MIN(($G250-FQ:FQ)^2+($H250-FR:FR)^2+($I250-FS:FS)^2)*FO$8+MIN((($H$2-$H250)+FT:FT)^2+(($I$2-$I250)+FU:FU)^2)*FO$10+1000*FO$18,"")</f>
        <v/>
      </c>
      <c r="FW250" t="str" cm="1">
        <f t="array" ref="FW250">IF($F250="査玉",MIN(($G250-FX:FX)^2+($H250-FY:FY)^2+($I250-FZ:FZ)^2)*FV$8+MIN((($H$2-$H250)+GA:GA)^2+(($I$2-$I250)+GB:GB)^2)*FV$10+1000*FV$18,"")</f>
        <v/>
      </c>
      <c r="GD250" t="str" cm="1">
        <f t="array" ref="GD250">IF($F250="タゲ壁",MIN(($G250-GE:GE)^2+($H250-GF:GF)^2+($I250-GG:GG)^2)*GC$8+MIN((($H$2-$H250)+GH:GH)^2+(($I$2-$I250)+GI:GI)^2)*GC$10+1000*GC$18,"")</f>
        <v/>
      </c>
      <c r="GK250" t="str" cm="1">
        <f t="array" ref="GK250">IF($F250="迎玉",MIN(($G250-GL:GL)^2+($H250-GM:GM)^2+($I250-GN:GN)^2)*GJ$8+MIN((($H$2-$H250)+GO:GO)^2+(($I$2-$I250)+GP:GP)^2)*GJ$10+1000*GJ$18,"")</f>
        <v/>
      </c>
      <c r="GR250" t="str" cm="1">
        <f t="array" ref="GR250">IF($F250="紙壁",MIN(($G250-GS:GS)^2+($H250-GT:GT)^2+($I250-GU:GU)^2)*GQ$8+MIN((($H$2-$H250)+GV:GV)^2+(($I$2-$I250)+GW:GW)^2)*GQ$10+1000*GQ$18,"")</f>
        <v/>
      </c>
      <c r="GY250" t="str" cm="1">
        <f t="array" ref="GY250">IF($F250="聖玉",MIN(($G250-GZ:GZ)^2+($H250-HA:HA)^2+($I250-HB:HB)^2)*GX$8+MIN((($H$2-$H250)+HC:HC)^2+(($I$2-$I250)+HD:HD)^2)*GX$10+1000*GX$18,"")</f>
        <v/>
      </c>
      <c r="HF250" t="str" cm="1">
        <f t="array" ref="HF250">IF($F250="ターボ",MIN(($G250-HG:HG)^2+($H250-HH:HH)^2+($I250-HI:HI)^2)*HE$8+MIN((($H$2-$H250)+HJ:HJ)^2+(($I$2-$I250)+HK:HK)^2)*HE$10+10000,"")</f>
        <v/>
      </c>
      <c r="HM250" t="str" cm="1">
        <f t="array" ref="HM250">IF($F250="采玉",MIN(($G250-HN:HN)^2+($H250-HO:HO)^2+($I250-HP:HP)^2)*HL$8+MIN((($H$2-$H250)+HQ:HQ)^2+(($I$2-$I250)+HR:HR)^2)*HL$10+1000*HL$18,"")</f>
        <v/>
      </c>
      <c r="HT250" t="str" cm="1">
        <f t="array" ref="HT250">IF($F250="繕玉",MIN(($G250-HU:HU)^2+($H250-HV:HV)^2+($I250-HW:HW)^2)*HS$8+MIN((($H$2-$H250)+HX:HX)^2+(($I$2-$I250)+HY:HY)^2)*HS$10+1000*HS$18,"")</f>
        <v/>
      </c>
      <c r="IA250" t="str" cm="1">
        <f t="array" ref="IA250">IF($F250="贄玉",MIN(($G250-IB:IB)^2+($H250-IC:IC)^2+($I250-ID:ID)^2)*HZ$8+MIN((($H$2-$H250)+IE:IE)^2+(($I$2-$I250)+IF:IF)^2)*HZ$10+1000*HZ$18,"")</f>
        <v/>
      </c>
      <c r="IH250" t="str" cm="1">
        <f t="array" ref="IH250">IF($F250="弾玉",MIN(($G250-II:II)^2+($H250-IJ:IJ)^2+($I250-IK:IK)^2)*IG$8+MIN((($H$2-$H250)+IL:IL)^2+(($I$2-$I250)+IM:IM)^2)*IG$10+1000*IG$18,"")</f>
        <v/>
      </c>
      <c r="IO250" t="str" cm="1">
        <f t="array" ref="IO250">IF($F250="石壁",MIN(($G250-IP:IP)^2+($H250-IQ:IQ)^2+($I250-IR:IR)^2)*IN$8+MIN((($H$2-$H250)+IS:IS)^2+(($I$2-$I250)+IT:IT)^2)*IN$10+1000*IN$18,"")</f>
        <v/>
      </c>
    </row>
    <row r="251" spans="6:249" x14ac:dyDescent="0.55000000000000004">
      <c r="F251" s="1" t="b" cm="1">
        <f t="array" ref="F251">INDEX(N:N,ROW()*6-11)</f>
        <v>0</v>
      </c>
      <c r="G251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51" s="1">
        <f>ROUND((RIGHT((SUM(INDEX($N:$N,ROW()*6-10):INDEX($N:$N,ROW()*6-6))-16020),6)-RIGHT((SUM(INDEX($N:$N,ROW()*6-10):INDEX($N:$N,ROW()*6-6))-16020),3))/1000,3)</f>
        <v>-16.04</v>
      </c>
      <c r="I251" s="1">
        <f>ROUND((RIGHT((SUM(INDEX($N:$N,ROW()*6-10):INDEX($N:$N,ROW()*6-6))-16020),3)),3)</f>
        <v>20</v>
      </c>
      <c r="K251">
        <v>251</v>
      </c>
      <c r="L251">
        <f t="shared" si="7"/>
        <v>1</v>
      </c>
      <c r="M251" t="str">
        <f t="shared" si="6"/>
        <v/>
      </c>
      <c r="N251">
        <f>IF(EXACT(M251,$A$1)=TRUE,0,IF(EXACT(M251,$A$2)=TRUE,1,IF(EXACT(M251,$A$3)=TRUE,2,IF(EXACT(M251,$A$4)=TRUE,3,IF(EXACT(M251,$A$5)=TRUE,4,IF(EXACT(M251,$A$6)=TRUE,5,IF(EXACT(M251,$A$7)=TRUE,6,IF(EXACT(M251,$A$8)=TRUE,7,IF(EXACT(M251,$A$9)=TRUE,8,IF(EXACT(M251,$A$10)=TRUE,9,IF(EXACT(M251,$A$11)=TRUE,10,IF(EXACT(M251,$A$12)=TRUE,11,IF(EXACT(M251,$A$13)=TRUE,12,IF(EXACT(M251,$A$14)=TRUE,13,IF(EXACT(M251,$A$15)=TRUE,14,IF(EXACT(M251,$A$16)=TRUE,15,IF(EXACT(M251,$A$17)=TRUE,16,IF(EXACT(M251,$A$18)=TRUE,17,IF(EXACT(M251,$A$19)=TRUE,18,IF(EXACT(M251,$A$20)=TRUE,19,IF(EXACT(M251,$A$21)=TRUE,20,IF(EXACT(M251,$A$22)=TRUE,21,IF(EXACT(M251,$A$23)=TRUE,22,IF(EXACT(M251,$A$24)=TRUE,23,IF(EXACT(M251,$A$25)=TRUE,24,IF(EXACT(M251,$A$26)=TRUE,25,IF(EXACT(M251,$A$27)=TRUE,26,IF(EXACT(M251,$A$28)=TRUE,27,IF(EXACT(M251,$A$29)=TRUE,28,IF(EXACT(M251,$A$30)=TRUE,29,IF(EXACT(M251,$A$31)=TRUE,30,IF(EXACT(M251,$A$32)=TRUE,31,IF(EXACT(M251,$A$33)=TRUE,32,IF(EXACT(M251,$A$34)=TRUE,33,IF(EXACT(M251,$A$35)=TRUE,34,IF(EXACT(M251,$A$36)=TRUE,35,IF(EXACT(M251,$A$37)=TRUE,36,IF(EXACT(M251,$A$38)=TRUE,37,IF(EXACT(M251,$A$39)=TRUE,38,IF(EXACT(M251,$A$40)=TRUE,39,IF(EXACT(M251,$A$41)=TRUE,40,IF(EXACT(M251,$A$42)=TRUE,41,IF(EXACT(M251,$A$43)=TRUE,42,IF(EXACT(M251,$A$44)=TRUE,43,IF(EXACT(M251,$A$45)=TRUE,44,IF(EXACT(M251,$A$46)=TRUE,45,IF(EXACT(M251,$A$47)=TRUE,46,IF(EXACT(M251,$A$48)=TRUE,47,IF(EXACT(M251,$A$49)=TRUE,48,IF(EXACT(M251,$A$50)=TRUE,49,IF(EXACT(M251,$A$51)=TRUE,50,IF(EXACT(M251,$A$52)=TRUE,51,IF(EXACT(M251,$A$53)=TRUE,52,IF(EXACT(M251,$A$54)=TRUE,53,IF(EXACT(M251,$A$55)=TRUE,54,IF(EXACT(M251,$A$56)=TRUE,55,IF(EXACT(M251,$A$57)=TRUE,56,IF(EXACT(M251,$A$58)=TRUE,57,IF(EXACT(M251,$A$59)=TRUE,58,IF(EXACT(M251,$A$60)=TRUE,59,IF(EXACT(M251,$A$61)=TRUE,60,IF(EXACT(M251,$A$62)=TRUE,61))))))))))))))))))))))))))))))))))))))))))))))))))))))))))))))*61^$L251</f>
        <v>0</v>
      </c>
      <c r="Y251" t="str" cm="1">
        <f t="array" ref="Y251">IF($F251="砲玉",MIN(($G251-Z:Z)^2+($H251-AA:AA)^2+($I251-AB:AB)^2)*X$8+MIN((($H$2-$H251)+AC:AC)^2+(($I$2-$I251)+AD:AD)^2)*X$10+1000*X$18,"")</f>
        <v/>
      </c>
      <c r="AF251" t="str" cm="1">
        <f t="array" ref="AF251">IF($F251="薙玉",MIN(($G251-AG:AG)^2+($H251-AH:AH)^2+($I251-AI:AI)^2)*AE$8+MIN((($H$2-$H251)+AJ:AJ)^2+(($I$2-$I251)+AK:AK)^2)*AE$10+1000*AE$18,"")</f>
        <v/>
      </c>
      <c r="AM251" t="str" cm="1">
        <f t="array" ref="AM251">IF($F251="壁玉",MIN(($G251-AN:AN)^2+($H251-AO:AO)^2+($I251-AP:AP)^2)*AL$8+MIN((($H$2-$H251)+AQ:AQ)^2+(($I$2-$I251)+AR:AR)^2)*AL$10+1000*AL$18,"")</f>
        <v/>
      </c>
      <c r="AT251" t="str" cm="1">
        <f t="array" ref="AT251">IF($F251="弩玉",MIN(($G251-AU:AU)^2+($H251-AV:AV)^2+($I251-AW:AW)^2)*AS$8+MIN((($H$2-$H251)+AX:AX)^2+(($I$2-$I251)+AY:AY)^2)*AS$10+1000*AS$18,"")</f>
        <v/>
      </c>
      <c r="BA251" t="str" cm="1">
        <f t="array" ref="BA251">IF($F251="ジェット",MIN(($G251-BB:BB)^2+($H251-BC:BC)^2+($I251-BD:BD)^2)*AZ$8+MIN((($H$2-$H251)+BE:BE)^2+(($I$2-$I251)+BF:BF)^2)*AZ$10+1000*AZ$18,"")</f>
        <v/>
      </c>
      <c r="BH251" t="str" cm="1">
        <f t="array" ref="BH251">IF($F251="導玉",MIN(($G251-BI:BI)^2+($H251-BJ:BJ)^2+($I251-BK:BK)^2)*BG$8+MIN((($H$2-$H251)+BL:BL)^2+(($I$2-$I251)+BM:BM)^2)*BG$10+1000*BG$18,"")</f>
        <v/>
      </c>
      <c r="BO251" t="str" cm="1">
        <f t="array" ref="BO251">IF($F251="木壁",MIN(($G251-BP:BP)^2+($H251-BQ:BQ)^2+($I251-BR:BR)^2)*BN$8+MIN((($H$2-$H251)+BS:BS)^2+(($I$2-$I251)+BT:BT)^2)*BN$10+1000*BN$18,"")</f>
        <v/>
      </c>
      <c r="BV251" t="str" cm="1">
        <f t="array" ref="BV251">IF($F251="遠壁",MIN(($G251-BW:BW)^2+($H251-BX:BX)^2+($I251-BY:BY)^2)*BU$8+MIN((($H$2-$H251)+BZ:BZ)^2+(($I$2-$I251)+CA:CA)^2)*BU$10+1000*BU$18,"")</f>
        <v/>
      </c>
      <c r="CC251" t="str" cm="1">
        <f t="array" ref="CC251">IF($F251="魔玉",MIN(($G251-CD:CD)^2+($H251-CE:CE)^2+($I251-CF:CF)^2)*CB$8+MIN((($H$2-$H251)+CG:CG)^2+(($I$2-$I251)+CH:CH)^2)*CB$10+1000*CB$18,"")</f>
        <v/>
      </c>
      <c r="CJ251" t="str" cm="1">
        <f t="array" ref="CJ251">IF($F251="核玉",MIN(($G251-CK:CK)^2+($H251-CL:CL)^2+($I251-CM:CM)^2)*CI$8+MIN((($H$2-$H251)+CN:CN)^2+(($I$2-$I251)+CO:CO)^2)*CI$10+1000*CI$18,"")</f>
        <v/>
      </c>
      <c r="CQ251" t="str" cm="1">
        <f t="array" ref="CQ251">IF($F251="癒玉",MIN(($G251-CR:CR)^2+($H251-CS:CS)^2+($I251-CT:CT)^2)*CP$8+MIN((($H$2-$H251)+CU:CU)^2+(($I$2-$I251)+CV:CV)^2)*CP$10+1000*CP$18,"")</f>
        <v/>
      </c>
      <c r="CX251" t="str" cm="1">
        <f t="array" ref="CX251">IF($F251="盾玉",MIN(($G251-CY:CY)^2+($H251-CZ:CZ)^2+($I251-DA:DA)^2)*CW$8+MIN((($H$2-$H251)+DB:DB)^2+(($I$2-$I251)+DC:DC)^2)*CW$10+1000*CW$18,"")</f>
        <v/>
      </c>
      <c r="DE251" t="str" cm="1">
        <f t="array" ref="DE251">IF($F251="射玉",MIN(($G251-DF:DF)^2+($H251-DG:DG)^2+($I251-DH:DH)^2)*DD$8+MIN((($H$2-$H251)+DI:DI)^2+(($I$2-$I251)+DJ:DJ)^2)*DD$10+1000*DD$18,"")</f>
        <v/>
      </c>
      <c r="DL251" t="str" cm="1">
        <f t="array" ref="DL251">IF($F251="近壁",MIN(($G251-DM:DM)^2+($H251-DN:DN)^2+($I251-DO:DO)^2)*DK$8+MIN((($H$2-$H251)+DP:DP)^2+(($I$2-$I251)+DQ:DQ)^2)*DK$10+1000*DK$18,"")</f>
        <v/>
      </c>
      <c r="DS251" t="str" cm="1">
        <f t="array" ref="DS251">IF($F251="忍玉",MIN(($G251-DT:DT)^2+($H251-DU:DU)^2+($I251-DV:DV)^2)*DR$8+MIN((($H$2-$H251)+DW:DW)^2+(($I$2-$I251)+DX:DX)^2)*DR$10+1000*DR$18,"")</f>
        <v/>
      </c>
      <c r="DZ251" t="str" cm="1">
        <f t="array" ref="DZ251">IF($F251="界玉",MIN(($G251-EA:EA)^2+($H251-EB:EB)^2+($I251-EC:EC)^2)*DY$8+MIN((($H$2-$H251)+ED:ED)^2+(($I$2-$I251)+EE:EE)^2)*DY$10+1000*DY$18,"")</f>
        <v/>
      </c>
      <c r="EG251" t="str" cm="1">
        <f t="array" ref="EG251">IF($F251="戦玉",MIN(($G251-EH:EH)^2+($H251-EI:EI)^2+($I251-EJ:EJ)^2)*EF$8+MIN((($H$2-$H251)+EK:EK)^2+(($I$2-$I251)+EL:EL)^2)*EF$10+1000*EF$18,"")</f>
        <v/>
      </c>
      <c r="EN251" t="str" cm="1">
        <f t="array" ref="EN251">IF($F251="弓玉",MIN(($G251-EO:EO)^2+($H251-EP:EP)^2+($I251-EQ:EQ)^2)*EM$8+MIN((($H$2-$H251)+ER:ER)^2+(($I$2-$I251)+ES:ES)^2)*EM$10+1000*EM$18,"")</f>
        <v/>
      </c>
      <c r="EU251" t="str" cm="1">
        <f t="array" ref="EU251">IF($F251="散玉",MIN(($G251-EV:EV)^2+($H251-EW:EW)^2+($I251-EX:EX)^2)*ET$8+MIN((($H$2-$H251)+EY:EY)^2+(($I$2-$I251)+EZ:EZ)^2)*ET$10+1000*ET$18,"")</f>
        <v/>
      </c>
      <c r="FB251" t="str" cm="1">
        <f t="array" ref="FB251">IF($F251="的玉",MIN(($G251-FC:FC)^2+($H251-FD:FD)^2+($I251-FE:FE)^2)*FA$8+MIN((($H$2-$H251)+FF:FF)^2+(($I$2-$I251)+FG:FG)^2)*FA$10+1000*FA$18,"")</f>
        <v/>
      </c>
      <c r="FI251" t="str" cm="1">
        <f t="array" ref="FI251">IF($F251="撃玉",MIN(($G251-FJ:FJ)^2+($H251-FK:FK)^2+($I251-FL:FL)^2)*FH$8+MIN((($H$2-$H251)+FM:FM)^2+(($I$2-$I251)+FN:FN)^2)*FH$10+1000*FH$18,"")</f>
        <v/>
      </c>
      <c r="FP251" t="str" cm="1">
        <f t="array" ref="FP251">IF($F251="槍玉",MIN(($G251-FQ:FQ)^2+($H251-FR:FR)^2+($I251-FS:FS)^2)*FO$8+MIN((($H$2-$H251)+FT:FT)^2+(($I$2-$I251)+FU:FU)^2)*FO$10+1000*FO$18,"")</f>
        <v/>
      </c>
      <c r="FW251" t="str" cm="1">
        <f t="array" ref="FW251">IF($F251="査玉",MIN(($G251-FX:FX)^2+($H251-FY:FY)^2+($I251-FZ:FZ)^2)*FV$8+MIN((($H$2-$H251)+GA:GA)^2+(($I$2-$I251)+GB:GB)^2)*FV$10+1000*FV$18,"")</f>
        <v/>
      </c>
      <c r="GD251" t="str" cm="1">
        <f t="array" ref="GD251">IF($F251="タゲ壁",MIN(($G251-GE:GE)^2+($H251-GF:GF)^2+($I251-GG:GG)^2)*GC$8+MIN((($H$2-$H251)+GH:GH)^2+(($I$2-$I251)+GI:GI)^2)*GC$10+1000*GC$18,"")</f>
        <v/>
      </c>
      <c r="GK251" t="str" cm="1">
        <f t="array" ref="GK251">IF($F251="迎玉",MIN(($G251-GL:GL)^2+($H251-GM:GM)^2+($I251-GN:GN)^2)*GJ$8+MIN((($H$2-$H251)+GO:GO)^2+(($I$2-$I251)+GP:GP)^2)*GJ$10+1000*GJ$18,"")</f>
        <v/>
      </c>
      <c r="GR251" t="str" cm="1">
        <f t="array" ref="GR251">IF($F251="紙壁",MIN(($G251-GS:GS)^2+($H251-GT:GT)^2+($I251-GU:GU)^2)*GQ$8+MIN((($H$2-$H251)+GV:GV)^2+(($I$2-$I251)+GW:GW)^2)*GQ$10+1000*GQ$18,"")</f>
        <v/>
      </c>
      <c r="GY251" t="str" cm="1">
        <f t="array" ref="GY251">IF($F251="聖玉",MIN(($G251-GZ:GZ)^2+($H251-HA:HA)^2+($I251-HB:HB)^2)*GX$8+MIN((($H$2-$H251)+HC:HC)^2+(($I$2-$I251)+HD:HD)^2)*GX$10+1000*GX$18,"")</f>
        <v/>
      </c>
      <c r="HF251" t="str" cm="1">
        <f t="array" ref="HF251">IF($F251="ターボ",MIN(($G251-HG:HG)^2+($H251-HH:HH)^2+($I251-HI:HI)^2)*HE$8+MIN((($H$2-$H251)+HJ:HJ)^2+(($I$2-$I251)+HK:HK)^2)*HE$10+10000,"")</f>
        <v/>
      </c>
      <c r="HM251" t="str" cm="1">
        <f t="array" ref="HM251">IF($F251="采玉",MIN(($G251-HN:HN)^2+($H251-HO:HO)^2+($I251-HP:HP)^2)*HL$8+MIN((($H$2-$H251)+HQ:HQ)^2+(($I$2-$I251)+HR:HR)^2)*HL$10+1000*HL$18,"")</f>
        <v/>
      </c>
      <c r="HT251" t="str" cm="1">
        <f t="array" ref="HT251">IF($F251="繕玉",MIN(($G251-HU:HU)^2+($H251-HV:HV)^2+($I251-HW:HW)^2)*HS$8+MIN((($H$2-$H251)+HX:HX)^2+(($I$2-$I251)+HY:HY)^2)*HS$10+1000*HS$18,"")</f>
        <v/>
      </c>
      <c r="IA251" t="str" cm="1">
        <f t="array" ref="IA251">IF($F251="贄玉",MIN(($G251-IB:IB)^2+($H251-IC:IC)^2+($I251-ID:ID)^2)*HZ$8+MIN((($H$2-$H251)+IE:IE)^2+(($I$2-$I251)+IF:IF)^2)*HZ$10+1000*HZ$18,"")</f>
        <v/>
      </c>
      <c r="IH251" t="str" cm="1">
        <f t="array" ref="IH251">IF($F251="弾玉",MIN(($G251-II:II)^2+($H251-IJ:IJ)^2+($I251-IK:IK)^2)*IG$8+MIN((($H$2-$H251)+IL:IL)^2+(($I$2-$I251)+IM:IM)^2)*IG$10+1000*IG$18,"")</f>
        <v/>
      </c>
      <c r="IO251" t="str" cm="1">
        <f t="array" ref="IO251">IF($F251="石壁",MIN(($G251-IP:IP)^2+($H251-IQ:IQ)^2+($I251-IR:IR)^2)*IN$8+MIN((($H$2-$H251)+IS:IS)^2+(($I$2-$I251)+IT:IT)^2)*IN$10+1000*IN$18,"")</f>
        <v/>
      </c>
    </row>
    <row r="252" spans="6:249" x14ac:dyDescent="0.55000000000000004">
      <c r="F252" s="1" t="b" cm="1">
        <f t="array" ref="F252">INDEX(N:N,ROW()*6-11)</f>
        <v>0</v>
      </c>
      <c r="G252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52" s="1">
        <f>ROUND((RIGHT((SUM(INDEX($N:$N,ROW()*6-10):INDEX($N:$N,ROW()*6-6))-16020),6)-RIGHT((SUM(INDEX($N:$N,ROW()*6-10):INDEX($N:$N,ROW()*6-6))-16020),3))/1000,3)</f>
        <v>-16.04</v>
      </c>
      <c r="I252" s="1">
        <f>ROUND((RIGHT((SUM(INDEX($N:$N,ROW()*6-10):INDEX($N:$N,ROW()*6-6))-16020),3)),3)</f>
        <v>20</v>
      </c>
      <c r="K252">
        <v>252</v>
      </c>
      <c r="L252">
        <f t="shared" si="7"/>
        <v>0</v>
      </c>
      <c r="M252" t="str">
        <f t="shared" si="6"/>
        <v/>
      </c>
      <c r="N252">
        <f>IF(EXACT(M252,$A$1)=TRUE,0,IF(EXACT(M252,$A$2)=TRUE,1,IF(EXACT(M252,$A$3)=TRUE,2,IF(EXACT(M252,$A$4)=TRUE,3,IF(EXACT(M252,$A$5)=TRUE,4,IF(EXACT(M252,$A$6)=TRUE,5,IF(EXACT(M252,$A$7)=TRUE,6,IF(EXACT(M252,$A$8)=TRUE,7,IF(EXACT(M252,$A$9)=TRUE,8,IF(EXACT(M252,$A$10)=TRUE,9,IF(EXACT(M252,$A$11)=TRUE,10,IF(EXACT(M252,$A$12)=TRUE,11,IF(EXACT(M252,$A$13)=TRUE,12,IF(EXACT(M252,$A$14)=TRUE,13,IF(EXACT(M252,$A$15)=TRUE,14,IF(EXACT(M252,$A$16)=TRUE,15,IF(EXACT(M252,$A$17)=TRUE,16,IF(EXACT(M252,$A$18)=TRUE,17,IF(EXACT(M252,$A$19)=TRUE,18,IF(EXACT(M252,$A$20)=TRUE,19,IF(EXACT(M252,$A$21)=TRUE,20,IF(EXACT(M252,$A$22)=TRUE,21,IF(EXACT(M252,$A$23)=TRUE,22,IF(EXACT(M252,$A$24)=TRUE,23,IF(EXACT(M252,$A$25)=TRUE,24,IF(EXACT(M252,$A$26)=TRUE,25,IF(EXACT(M252,$A$27)=TRUE,26,IF(EXACT(M252,$A$28)=TRUE,27,IF(EXACT(M252,$A$29)=TRUE,28,IF(EXACT(M252,$A$30)=TRUE,29,IF(EXACT(M252,$A$31)=TRUE,30,IF(EXACT(M252,$A$32)=TRUE,31,IF(EXACT(M252,$A$33)=TRUE,32,IF(EXACT(M252,$A$34)=TRUE,33,IF(EXACT(M252,$A$35)=TRUE,34,IF(EXACT(M252,$A$36)=TRUE,35,IF(EXACT(M252,$A$37)=TRUE,36,IF(EXACT(M252,$A$38)=TRUE,37,IF(EXACT(M252,$A$39)=TRUE,38,IF(EXACT(M252,$A$40)=TRUE,39,IF(EXACT(M252,$A$41)=TRUE,40,IF(EXACT(M252,$A$42)=TRUE,41,IF(EXACT(M252,$A$43)=TRUE,42,IF(EXACT(M252,$A$44)=TRUE,43,IF(EXACT(M252,$A$45)=TRUE,44,IF(EXACT(M252,$A$46)=TRUE,45,IF(EXACT(M252,$A$47)=TRUE,46,IF(EXACT(M252,$A$48)=TRUE,47,IF(EXACT(M252,$A$49)=TRUE,48,IF(EXACT(M252,$A$50)=TRUE,49,IF(EXACT(M252,$A$51)=TRUE,50,IF(EXACT(M252,$A$52)=TRUE,51,IF(EXACT(M252,$A$53)=TRUE,52,IF(EXACT(M252,$A$54)=TRUE,53,IF(EXACT(M252,$A$55)=TRUE,54,IF(EXACT(M252,$A$56)=TRUE,55,IF(EXACT(M252,$A$57)=TRUE,56,IF(EXACT(M252,$A$58)=TRUE,57,IF(EXACT(M252,$A$59)=TRUE,58,IF(EXACT(M252,$A$60)=TRUE,59,IF(EXACT(M252,$A$61)=TRUE,60,IF(EXACT(M252,$A$62)=TRUE,61))))))))))))))))))))))))))))))))))))))))))))))))))))))))))))))*61^$L252</f>
        <v>0</v>
      </c>
      <c r="Y252" t="str" cm="1">
        <f t="array" ref="Y252">IF($F252="砲玉",MIN(($G252-Z:Z)^2+($H252-AA:AA)^2+($I252-AB:AB)^2)*X$8+MIN((($H$2-$H252)+AC:AC)^2+(($I$2-$I252)+AD:AD)^2)*X$10+1000*X$18,"")</f>
        <v/>
      </c>
      <c r="AF252" t="str" cm="1">
        <f t="array" ref="AF252">IF($F252="薙玉",MIN(($G252-AG:AG)^2+($H252-AH:AH)^2+($I252-AI:AI)^2)*AE$8+MIN((($H$2-$H252)+AJ:AJ)^2+(($I$2-$I252)+AK:AK)^2)*AE$10+1000*AE$18,"")</f>
        <v/>
      </c>
      <c r="AM252" t="str" cm="1">
        <f t="array" ref="AM252">IF($F252="壁玉",MIN(($G252-AN:AN)^2+($H252-AO:AO)^2+($I252-AP:AP)^2)*AL$8+MIN((($H$2-$H252)+AQ:AQ)^2+(($I$2-$I252)+AR:AR)^2)*AL$10+1000*AL$18,"")</f>
        <v/>
      </c>
      <c r="AT252" t="str" cm="1">
        <f t="array" ref="AT252">IF($F252="弩玉",MIN(($G252-AU:AU)^2+($H252-AV:AV)^2+($I252-AW:AW)^2)*AS$8+MIN((($H$2-$H252)+AX:AX)^2+(($I$2-$I252)+AY:AY)^2)*AS$10+1000*AS$18,"")</f>
        <v/>
      </c>
      <c r="BA252" t="str" cm="1">
        <f t="array" ref="BA252">IF($F252="ジェット",MIN(($G252-BB:BB)^2+($H252-BC:BC)^2+($I252-BD:BD)^2)*AZ$8+MIN((($H$2-$H252)+BE:BE)^2+(($I$2-$I252)+BF:BF)^2)*AZ$10+1000*AZ$18,"")</f>
        <v/>
      </c>
      <c r="BH252" t="str" cm="1">
        <f t="array" ref="BH252">IF($F252="導玉",MIN(($G252-BI:BI)^2+($H252-BJ:BJ)^2+($I252-BK:BK)^2)*BG$8+MIN((($H$2-$H252)+BL:BL)^2+(($I$2-$I252)+BM:BM)^2)*BG$10+1000*BG$18,"")</f>
        <v/>
      </c>
      <c r="BO252" t="str" cm="1">
        <f t="array" ref="BO252">IF($F252="木壁",MIN(($G252-BP:BP)^2+($H252-BQ:BQ)^2+($I252-BR:BR)^2)*BN$8+MIN((($H$2-$H252)+BS:BS)^2+(($I$2-$I252)+BT:BT)^2)*BN$10+1000*BN$18,"")</f>
        <v/>
      </c>
      <c r="BV252" t="str" cm="1">
        <f t="array" ref="BV252">IF($F252="遠壁",MIN(($G252-BW:BW)^2+($H252-BX:BX)^2+($I252-BY:BY)^2)*BU$8+MIN((($H$2-$H252)+BZ:BZ)^2+(($I$2-$I252)+CA:CA)^2)*BU$10+1000*BU$18,"")</f>
        <v/>
      </c>
      <c r="CC252" t="str" cm="1">
        <f t="array" ref="CC252">IF($F252="魔玉",MIN(($G252-CD:CD)^2+($H252-CE:CE)^2+($I252-CF:CF)^2)*CB$8+MIN((($H$2-$H252)+CG:CG)^2+(($I$2-$I252)+CH:CH)^2)*CB$10+1000*CB$18,"")</f>
        <v/>
      </c>
      <c r="CJ252" t="str" cm="1">
        <f t="array" ref="CJ252">IF($F252="核玉",MIN(($G252-CK:CK)^2+($H252-CL:CL)^2+($I252-CM:CM)^2)*CI$8+MIN((($H$2-$H252)+CN:CN)^2+(($I$2-$I252)+CO:CO)^2)*CI$10+1000*CI$18,"")</f>
        <v/>
      </c>
      <c r="CQ252" t="str" cm="1">
        <f t="array" ref="CQ252">IF($F252="癒玉",MIN(($G252-CR:CR)^2+($H252-CS:CS)^2+($I252-CT:CT)^2)*CP$8+MIN((($H$2-$H252)+CU:CU)^2+(($I$2-$I252)+CV:CV)^2)*CP$10+1000*CP$18,"")</f>
        <v/>
      </c>
      <c r="CX252" t="str" cm="1">
        <f t="array" ref="CX252">IF($F252="盾玉",MIN(($G252-CY:CY)^2+($H252-CZ:CZ)^2+($I252-DA:DA)^2)*CW$8+MIN((($H$2-$H252)+DB:DB)^2+(($I$2-$I252)+DC:DC)^2)*CW$10+1000*CW$18,"")</f>
        <v/>
      </c>
      <c r="DE252" t="str" cm="1">
        <f t="array" ref="DE252">IF($F252="射玉",MIN(($G252-DF:DF)^2+($H252-DG:DG)^2+($I252-DH:DH)^2)*DD$8+MIN((($H$2-$H252)+DI:DI)^2+(($I$2-$I252)+DJ:DJ)^2)*DD$10+1000*DD$18,"")</f>
        <v/>
      </c>
      <c r="DL252" t="str" cm="1">
        <f t="array" ref="DL252">IF($F252="近壁",MIN(($G252-DM:DM)^2+($H252-DN:DN)^2+($I252-DO:DO)^2)*DK$8+MIN((($H$2-$H252)+DP:DP)^2+(($I$2-$I252)+DQ:DQ)^2)*DK$10+1000*DK$18,"")</f>
        <v/>
      </c>
      <c r="DS252" t="str" cm="1">
        <f t="array" ref="DS252">IF($F252="忍玉",MIN(($G252-DT:DT)^2+($H252-DU:DU)^2+($I252-DV:DV)^2)*DR$8+MIN((($H$2-$H252)+DW:DW)^2+(($I$2-$I252)+DX:DX)^2)*DR$10+1000*DR$18,"")</f>
        <v/>
      </c>
      <c r="DZ252" t="str" cm="1">
        <f t="array" ref="DZ252">IF($F252="界玉",MIN(($G252-EA:EA)^2+($H252-EB:EB)^2+($I252-EC:EC)^2)*DY$8+MIN((($H$2-$H252)+ED:ED)^2+(($I$2-$I252)+EE:EE)^2)*DY$10+1000*DY$18,"")</f>
        <v/>
      </c>
      <c r="EG252" t="str" cm="1">
        <f t="array" ref="EG252">IF($F252="戦玉",MIN(($G252-EH:EH)^2+($H252-EI:EI)^2+($I252-EJ:EJ)^2)*EF$8+MIN((($H$2-$H252)+EK:EK)^2+(($I$2-$I252)+EL:EL)^2)*EF$10+1000*EF$18,"")</f>
        <v/>
      </c>
      <c r="EN252" t="str" cm="1">
        <f t="array" ref="EN252">IF($F252="弓玉",MIN(($G252-EO:EO)^2+($H252-EP:EP)^2+($I252-EQ:EQ)^2)*EM$8+MIN((($H$2-$H252)+ER:ER)^2+(($I$2-$I252)+ES:ES)^2)*EM$10+1000*EM$18,"")</f>
        <v/>
      </c>
      <c r="EU252" t="str" cm="1">
        <f t="array" ref="EU252">IF($F252="散玉",MIN(($G252-EV:EV)^2+($H252-EW:EW)^2+($I252-EX:EX)^2)*ET$8+MIN((($H$2-$H252)+EY:EY)^2+(($I$2-$I252)+EZ:EZ)^2)*ET$10+1000*ET$18,"")</f>
        <v/>
      </c>
      <c r="FB252" t="str" cm="1">
        <f t="array" ref="FB252">IF($F252="的玉",MIN(($G252-FC:FC)^2+($H252-FD:FD)^2+($I252-FE:FE)^2)*FA$8+MIN((($H$2-$H252)+FF:FF)^2+(($I$2-$I252)+FG:FG)^2)*FA$10+1000*FA$18,"")</f>
        <v/>
      </c>
      <c r="FI252" t="str" cm="1">
        <f t="array" ref="FI252">IF($F252="撃玉",MIN(($G252-FJ:FJ)^2+($H252-FK:FK)^2+($I252-FL:FL)^2)*FH$8+MIN((($H$2-$H252)+FM:FM)^2+(($I$2-$I252)+FN:FN)^2)*FH$10+1000*FH$18,"")</f>
        <v/>
      </c>
      <c r="FP252" t="str" cm="1">
        <f t="array" ref="FP252">IF($F252="槍玉",MIN(($G252-FQ:FQ)^2+($H252-FR:FR)^2+($I252-FS:FS)^2)*FO$8+MIN((($H$2-$H252)+FT:FT)^2+(($I$2-$I252)+FU:FU)^2)*FO$10+1000*FO$18,"")</f>
        <v/>
      </c>
      <c r="FW252" t="str" cm="1">
        <f t="array" ref="FW252">IF($F252="査玉",MIN(($G252-FX:FX)^2+($H252-FY:FY)^2+($I252-FZ:FZ)^2)*FV$8+MIN((($H$2-$H252)+GA:GA)^2+(($I$2-$I252)+GB:GB)^2)*FV$10+1000*FV$18,"")</f>
        <v/>
      </c>
      <c r="GD252" t="str" cm="1">
        <f t="array" ref="GD252">IF($F252="タゲ壁",MIN(($G252-GE:GE)^2+($H252-GF:GF)^2+($I252-GG:GG)^2)*GC$8+MIN((($H$2-$H252)+GH:GH)^2+(($I$2-$I252)+GI:GI)^2)*GC$10+1000*GC$18,"")</f>
        <v/>
      </c>
      <c r="GK252" t="str" cm="1">
        <f t="array" ref="GK252">IF($F252="迎玉",MIN(($G252-GL:GL)^2+($H252-GM:GM)^2+($I252-GN:GN)^2)*GJ$8+MIN((($H$2-$H252)+GO:GO)^2+(($I$2-$I252)+GP:GP)^2)*GJ$10+1000*GJ$18,"")</f>
        <v/>
      </c>
      <c r="GR252" t="str" cm="1">
        <f t="array" ref="GR252">IF($F252="紙壁",MIN(($G252-GS:GS)^2+($H252-GT:GT)^2+($I252-GU:GU)^2)*GQ$8+MIN((($H$2-$H252)+GV:GV)^2+(($I$2-$I252)+GW:GW)^2)*GQ$10+1000*GQ$18,"")</f>
        <v/>
      </c>
      <c r="GY252" t="str" cm="1">
        <f t="array" ref="GY252">IF($F252="聖玉",MIN(($G252-GZ:GZ)^2+($H252-HA:HA)^2+($I252-HB:HB)^2)*GX$8+MIN((($H$2-$H252)+HC:HC)^2+(($I$2-$I252)+HD:HD)^2)*GX$10+1000*GX$18,"")</f>
        <v/>
      </c>
      <c r="HF252" t="str" cm="1">
        <f t="array" ref="HF252">IF($F252="ターボ",MIN(($G252-HG:HG)^2+($H252-HH:HH)^2+($I252-HI:HI)^2)*HE$8+MIN((($H$2-$H252)+HJ:HJ)^2+(($I$2-$I252)+HK:HK)^2)*HE$10+10000,"")</f>
        <v/>
      </c>
      <c r="HM252" t="str" cm="1">
        <f t="array" ref="HM252">IF($F252="采玉",MIN(($G252-HN:HN)^2+($H252-HO:HO)^2+($I252-HP:HP)^2)*HL$8+MIN((($H$2-$H252)+HQ:HQ)^2+(($I$2-$I252)+HR:HR)^2)*HL$10+1000*HL$18,"")</f>
        <v/>
      </c>
      <c r="HT252" t="str" cm="1">
        <f t="array" ref="HT252">IF($F252="繕玉",MIN(($G252-HU:HU)^2+($H252-HV:HV)^2+($I252-HW:HW)^2)*HS$8+MIN((($H$2-$H252)+HX:HX)^2+(($I$2-$I252)+HY:HY)^2)*HS$10+1000*HS$18,"")</f>
        <v/>
      </c>
      <c r="IA252" t="str" cm="1">
        <f t="array" ref="IA252">IF($F252="贄玉",MIN(($G252-IB:IB)^2+($H252-IC:IC)^2+($I252-ID:ID)^2)*HZ$8+MIN((($H$2-$H252)+IE:IE)^2+(($I$2-$I252)+IF:IF)^2)*HZ$10+1000*HZ$18,"")</f>
        <v/>
      </c>
      <c r="IH252" t="str" cm="1">
        <f t="array" ref="IH252">IF($F252="弾玉",MIN(($G252-II:II)^2+($H252-IJ:IJ)^2+($I252-IK:IK)^2)*IG$8+MIN((($H$2-$H252)+IL:IL)^2+(($I$2-$I252)+IM:IM)^2)*IG$10+1000*IG$18,"")</f>
        <v/>
      </c>
      <c r="IO252" t="str" cm="1">
        <f t="array" ref="IO252">IF($F252="石壁",MIN(($G252-IP:IP)^2+($H252-IQ:IQ)^2+($I252-IR:IR)^2)*IN$8+MIN((($H$2-$H252)+IS:IS)^2+(($I$2-$I252)+IT:IT)^2)*IN$10+1000*IN$18,"")</f>
        <v/>
      </c>
    </row>
    <row r="253" spans="6:249" x14ac:dyDescent="0.55000000000000004">
      <c r="F253" s="1" t="b" cm="1">
        <f t="array" ref="F253">INDEX(N:N,ROW()*6-11)</f>
        <v>0</v>
      </c>
      <c r="G253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53" s="1">
        <f>ROUND((RIGHT((SUM(INDEX($N:$N,ROW()*6-10):INDEX($N:$N,ROW()*6-6))-16020),6)-RIGHT((SUM(INDEX($N:$N,ROW()*6-10):INDEX($N:$N,ROW()*6-6))-16020),3))/1000,3)</f>
        <v>-16.04</v>
      </c>
      <c r="I253" s="1">
        <f>ROUND((RIGHT((SUM(INDEX($N:$N,ROW()*6-10):INDEX($N:$N,ROW()*6-6))-16020),3)),3)</f>
        <v>20</v>
      </c>
      <c r="K253">
        <v>253</v>
      </c>
      <c r="L253">
        <f t="shared" si="7"/>
        <v>5</v>
      </c>
      <c r="M253" t="str">
        <f t="shared" si="6"/>
        <v/>
      </c>
      <c r="N253" t="b">
        <f>IF(EXACT(M253,$A$1)=TRUE,"コア",IF(EXACT(M253,$A$2)=TRUE,"弓玉",IF(EXACT(M253,$A$3)=TRUE,"銃玉",IF(EXACT(M253,$A$4)=TRUE,"剣玉",IF(EXACT(M253,$A$5)=TRUE,"盾玉",IF(EXACT(M253,$A$6)=TRUE,"爆玉",IF(EXACT(M253,$A$7)=TRUE,"魔玉",IF(EXACT(M253,$A$8)=TRUE,"弩玉",IF(EXACT(M253,$A$9)=TRUE,"槍玉",IF(EXACT(M253,$A$10)=TRUE,"砲玉",IF(EXACT(M253,$A$11)=TRUE,"薙玉",IF(EXACT(M253,$A$12)=TRUE,"跳玉",IF(EXACT(M253,$A$13)=TRUE,"裂玉",IF(EXACT(M253,$A$14)=TRUE,"散玉",IF(EXACT(M253,$A$15)=TRUE,"狙玉",IF(EXACT(M253,$A$16)=TRUE,"浮玉",IF(EXACT(M253,$A$17)=TRUE,"導玉",IF(EXACT(M253,$A$18)=TRUE,"繕玉",IF(EXACT(M253,$A$19)=TRUE,"癒玉",IF(EXACT(M253,$A$20)=TRUE,"壁玉",IF(EXACT(M253,$A$21)=TRUE,"飛玉",IF(EXACT(M253,$A$22)=TRUE,"戦玉",IF(EXACT(M253,$A$23)=TRUE,"機玉",IF(EXACT(M253,$A$24)=TRUE,"変玉",IF(EXACT(M253,$A$25)=TRUE,"界玉",IF(EXACT(M253,$A$26)=TRUE,"木壁",IF(EXACT(M253,$A$27)=TRUE,"石壁",IF(EXACT(M253,$A$28)=TRUE,"紙壁",IF(EXACT(M253,$A$29)=TRUE,"鉄壁",IF(EXACT(M253,$A$30)=TRUE,"ジェット",IF(EXACT(M253,$A$31)=TRUE,"ターボ",IF(EXACT(M253,$A$32)=TRUE,"骨玉",IF(EXACT(M253,$A$33)=TRUE,"撃玉",IF(EXACT(M253,$A$34)=TRUE,"弾玉",IF(EXACT(M253,$A$35)=TRUE,"聖玉",IF(EXACT(M253,$A$36)=TRUE,"忍玉",IF(EXACT(M253,$A$37)=TRUE,"障玉",IF(EXACT(M253,$A$38)=TRUE,"花玉",IF(EXACT(M253,$A$39)=TRUE,"反玉",IF(EXACT(M253,$A$40)=TRUE,"押玉",IF(EXACT(M253,$A$41)=TRUE,"迎玉",IF(EXACT(M253,$A$42)=TRUE,"贄玉",IF(EXACT(M253,$A$43)=TRUE,"的玉",IF(EXACT(M253,$A$44)=TRUE,"墜玉",IF(EXACT(M253,$A$45)=TRUE,"箱玉",IF(EXACT(M253,$A$46)=TRUE,"闇玉",IF(EXACT(M253,$A$47)=TRUE,"旋玉",IF(EXACT(M253,$A$48)=TRUE,"采玉",IF(EXACT(M253,$A$49)=TRUE,"騎玉",IF(EXACT(M253,$A$50)=TRUE,"核玉",IF(EXACT(M253,$A$51)=TRUE,"射玉",IF(EXACT(M253,$A$52)=TRUE,"星玉",IF(EXACT(M253,$A$53)=TRUE,"梱玉",IF(EXACT(M253,$A$54)=TRUE,"貫玉",IF(EXACT(M253,$A$55)=TRUE,"査玉",IF(EXACT(M253,$A$56)=TRUE,"近壁",IF(EXACT(M253,$A$57)=TRUE,"遠壁",IF(EXACT(M253,$A$58)=TRUE,"広壁",IF(EXACT(M253,$A$59)=TRUE,"狭壁",IF(EXACT(M253,$A$60)=TRUE,"タゲ壁",IF(EXACT(M253,$A$61)=TRUE,"エレ壁")))))))))))))))))))))))))))))))))))))))))))))))))))))))))))))</f>
        <v>0</v>
      </c>
      <c r="Y253" t="str" cm="1">
        <f t="array" ref="Y253">IF($F253="砲玉",MIN(($G253-Z:Z)^2+($H253-AA:AA)^2+($I253-AB:AB)^2)*X$8+MIN((($H$2-$H253)+AC:AC)^2+(($I$2-$I253)+AD:AD)^2)*X$10+1000*X$18,"")</f>
        <v/>
      </c>
      <c r="AF253" t="str" cm="1">
        <f t="array" ref="AF253">IF($F253="薙玉",MIN(($G253-AG:AG)^2+($H253-AH:AH)^2+($I253-AI:AI)^2)*AE$8+MIN((($H$2-$H253)+AJ:AJ)^2+(($I$2-$I253)+AK:AK)^2)*AE$10+1000*AE$18,"")</f>
        <v/>
      </c>
      <c r="AM253" t="str" cm="1">
        <f t="array" ref="AM253">IF($F253="壁玉",MIN(($G253-AN:AN)^2+($H253-AO:AO)^2+($I253-AP:AP)^2)*AL$8+MIN((($H$2-$H253)+AQ:AQ)^2+(($I$2-$I253)+AR:AR)^2)*AL$10+1000*AL$18,"")</f>
        <v/>
      </c>
      <c r="AT253" t="str" cm="1">
        <f t="array" ref="AT253">IF($F253="弩玉",MIN(($G253-AU:AU)^2+($H253-AV:AV)^2+($I253-AW:AW)^2)*AS$8+MIN((($H$2-$H253)+AX:AX)^2+(($I$2-$I253)+AY:AY)^2)*AS$10+1000*AS$18,"")</f>
        <v/>
      </c>
      <c r="BA253" t="str" cm="1">
        <f t="array" ref="BA253">IF($F253="ジェット",MIN(($G253-BB:BB)^2+($H253-BC:BC)^2+($I253-BD:BD)^2)*AZ$8+MIN((($H$2-$H253)+BE:BE)^2+(($I$2-$I253)+BF:BF)^2)*AZ$10+1000*AZ$18,"")</f>
        <v/>
      </c>
      <c r="BH253" t="str" cm="1">
        <f t="array" ref="BH253">IF($F253="導玉",MIN(($G253-BI:BI)^2+($H253-BJ:BJ)^2+($I253-BK:BK)^2)*BG$8+MIN((($H$2-$H253)+BL:BL)^2+(($I$2-$I253)+BM:BM)^2)*BG$10+1000*BG$18,"")</f>
        <v/>
      </c>
      <c r="BO253" t="str" cm="1">
        <f t="array" ref="BO253">IF($F253="木壁",MIN(($G253-BP:BP)^2+($H253-BQ:BQ)^2+($I253-BR:BR)^2)*BN$8+MIN((($H$2-$H253)+BS:BS)^2+(($I$2-$I253)+BT:BT)^2)*BN$10+1000*BN$18,"")</f>
        <v/>
      </c>
      <c r="BV253" t="str" cm="1">
        <f t="array" ref="BV253">IF($F253="遠壁",MIN(($G253-BW:BW)^2+($H253-BX:BX)^2+($I253-BY:BY)^2)*BU$8+MIN((($H$2-$H253)+BZ:BZ)^2+(($I$2-$I253)+CA:CA)^2)*BU$10+1000*BU$18,"")</f>
        <v/>
      </c>
      <c r="CC253" t="str" cm="1">
        <f t="array" ref="CC253">IF($F253="魔玉",MIN(($G253-CD:CD)^2+($H253-CE:CE)^2+($I253-CF:CF)^2)*CB$8+MIN((($H$2-$H253)+CG:CG)^2+(($I$2-$I253)+CH:CH)^2)*CB$10+1000*CB$18,"")</f>
        <v/>
      </c>
      <c r="CJ253" t="str" cm="1">
        <f t="array" ref="CJ253">IF($F253="核玉",MIN(($G253-CK:CK)^2+($H253-CL:CL)^2+($I253-CM:CM)^2)*CI$8+MIN((($H$2-$H253)+CN:CN)^2+(($I$2-$I253)+CO:CO)^2)*CI$10+1000*CI$18,"")</f>
        <v/>
      </c>
      <c r="CQ253" t="str" cm="1">
        <f t="array" ref="CQ253">IF($F253="癒玉",MIN(($G253-CR:CR)^2+($H253-CS:CS)^2+($I253-CT:CT)^2)*CP$8+MIN((($H$2-$H253)+CU:CU)^2+(($I$2-$I253)+CV:CV)^2)*CP$10+1000*CP$18,"")</f>
        <v/>
      </c>
      <c r="CX253" t="str" cm="1">
        <f t="array" ref="CX253">IF($F253="盾玉",MIN(($G253-CY:CY)^2+($H253-CZ:CZ)^2+($I253-DA:DA)^2)*CW$8+MIN((($H$2-$H253)+DB:DB)^2+(($I$2-$I253)+DC:DC)^2)*CW$10+1000*CW$18,"")</f>
        <v/>
      </c>
      <c r="DE253" t="str" cm="1">
        <f t="array" ref="DE253">IF($F253="射玉",MIN(($G253-DF:DF)^2+($H253-DG:DG)^2+($I253-DH:DH)^2)*DD$8+MIN((($H$2-$H253)+DI:DI)^2+(($I$2-$I253)+DJ:DJ)^2)*DD$10+1000*DD$18,"")</f>
        <v/>
      </c>
      <c r="DL253" t="str" cm="1">
        <f t="array" ref="DL253">IF($F253="近壁",MIN(($G253-DM:DM)^2+($H253-DN:DN)^2+($I253-DO:DO)^2)*DK$8+MIN((($H$2-$H253)+DP:DP)^2+(($I$2-$I253)+DQ:DQ)^2)*DK$10+1000*DK$18,"")</f>
        <v/>
      </c>
      <c r="DS253" t="str" cm="1">
        <f t="array" ref="DS253">IF($F253="忍玉",MIN(($G253-DT:DT)^2+($H253-DU:DU)^2+($I253-DV:DV)^2)*DR$8+MIN((($H$2-$H253)+DW:DW)^2+(($I$2-$I253)+DX:DX)^2)*DR$10+1000*DR$18,"")</f>
        <v/>
      </c>
      <c r="DZ253" t="str" cm="1">
        <f t="array" ref="DZ253">IF($F253="界玉",MIN(($G253-EA:EA)^2+($H253-EB:EB)^2+($I253-EC:EC)^2)*DY$8+MIN((($H$2-$H253)+ED:ED)^2+(($I$2-$I253)+EE:EE)^2)*DY$10+1000*DY$18,"")</f>
        <v/>
      </c>
      <c r="EG253" t="str" cm="1">
        <f t="array" ref="EG253">IF($F253="戦玉",MIN(($G253-EH:EH)^2+($H253-EI:EI)^2+($I253-EJ:EJ)^2)*EF$8+MIN((($H$2-$H253)+EK:EK)^2+(($I$2-$I253)+EL:EL)^2)*EF$10+1000*EF$18,"")</f>
        <v/>
      </c>
      <c r="EN253" t="str" cm="1">
        <f t="array" ref="EN253">IF($F253="弓玉",MIN(($G253-EO:EO)^2+($H253-EP:EP)^2+($I253-EQ:EQ)^2)*EM$8+MIN((($H$2-$H253)+ER:ER)^2+(($I$2-$I253)+ES:ES)^2)*EM$10+1000*EM$18,"")</f>
        <v/>
      </c>
      <c r="EU253" t="str" cm="1">
        <f t="array" ref="EU253">IF($F253="散玉",MIN(($G253-EV:EV)^2+($H253-EW:EW)^2+($I253-EX:EX)^2)*ET$8+MIN((($H$2-$H253)+EY:EY)^2+(($I$2-$I253)+EZ:EZ)^2)*ET$10+1000*ET$18,"")</f>
        <v/>
      </c>
      <c r="FB253" t="str" cm="1">
        <f t="array" ref="FB253">IF($F253="的玉",MIN(($G253-FC:FC)^2+($H253-FD:FD)^2+($I253-FE:FE)^2)*FA$8+MIN((($H$2-$H253)+FF:FF)^2+(($I$2-$I253)+FG:FG)^2)*FA$10+1000*FA$18,"")</f>
        <v/>
      </c>
      <c r="FI253" t="str" cm="1">
        <f t="array" ref="FI253">IF($F253="撃玉",MIN(($G253-FJ:FJ)^2+($H253-FK:FK)^2+($I253-FL:FL)^2)*FH$8+MIN((($H$2-$H253)+FM:FM)^2+(($I$2-$I253)+FN:FN)^2)*FH$10+1000*FH$18,"")</f>
        <v/>
      </c>
      <c r="FP253" t="str" cm="1">
        <f t="array" ref="FP253">IF($F253="槍玉",MIN(($G253-FQ:FQ)^2+($H253-FR:FR)^2+($I253-FS:FS)^2)*FO$8+MIN((($H$2-$H253)+FT:FT)^2+(($I$2-$I253)+FU:FU)^2)*FO$10+1000*FO$18,"")</f>
        <v/>
      </c>
      <c r="FW253" t="str" cm="1">
        <f t="array" ref="FW253">IF($F253="査玉",MIN(($G253-FX:FX)^2+($H253-FY:FY)^2+($I253-FZ:FZ)^2)*FV$8+MIN((($H$2-$H253)+GA:GA)^2+(($I$2-$I253)+GB:GB)^2)*FV$10+1000*FV$18,"")</f>
        <v/>
      </c>
      <c r="GD253" t="str" cm="1">
        <f t="array" ref="GD253">IF($F253="タゲ壁",MIN(($G253-GE:GE)^2+($H253-GF:GF)^2+($I253-GG:GG)^2)*GC$8+MIN((($H$2-$H253)+GH:GH)^2+(($I$2-$I253)+GI:GI)^2)*GC$10+1000*GC$18,"")</f>
        <v/>
      </c>
      <c r="GK253" t="str" cm="1">
        <f t="array" ref="GK253">IF($F253="迎玉",MIN(($G253-GL:GL)^2+($H253-GM:GM)^2+($I253-GN:GN)^2)*GJ$8+MIN((($H$2-$H253)+GO:GO)^2+(($I$2-$I253)+GP:GP)^2)*GJ$10+1000*GJ$18,"")</f>
        <v/>
      </c>
      <c r="GR253" t="str" cm="1">
        <f t="array" ref="GR253">IF($F253="紙壁",MIN(($G253-GS:GS)^2+($H253-GT:GT)^2+($I253-GU:GU)^2)*GQ$8+MIN((($H$2-$H253)+GV:GV)^2+(($I$2-$I253)+GW:GW)^2)*GQ$10+1000*GQ$18,"")</f>
        <v/>
      </c>
      <c r="GY253" t="str" cm="1">
        <f t="array" ref="GY253">IF($F253="聖玉",MIN(($G253-GZ:GZ)^2+($H253-HA:HA)^2+($I253-HB:HB)^2)*GX$8+MIN((($H$2-$H253)+HC:HC)^2+(($I$2-$I253)+HD:HD)^2)*GX$10+1000*GX$18,"")</f>
        <v/>
      </c>
      <c r="HF253" t="str" cm="1">
        <f t="array" ref="HF253">IF($F253="ターボ",MIN(($G253-HG:HG)^2+($H253-HH:HH)^2+($I253-HI:HI)^2)*HE$8+MIN((($H$2-$H253)+HJ:HJ)^2+(($I$2-$I253)+HK:HK)^2)*HE$10+10000,"")</f>
        <v/>
      </c>
      <c r="HM253" t="str" cm="1">
        <f t="array" ref="HM253">IF($F253="采玉",MIN(($G253-HN:HN)^2+($H253-HO:HO)^2+($I253-HP:HP)^2)*HL$8+MIN((($H$2-$H253)+HQ:HQ)^2+(($I$2-$I253)+HR:HR)^2)*HL$10+1000*HL$18,"")</f>
        <v/>
      </c>
      <c r="HT253" t="str" cm="1">
        <f t="array" ref="HT253">IF($F253="繕玉",MIN(($G253-HU:HU)^2+($H253-HV:HV)^2+($I253-HW:HW)^2)*HS$8+MIN((($H$2-$H253)+HX:HX)^2+(($I$2-$I253)+HY:HY)^2)*HS$10+1000*HS$18,"")</f>
        <v/>
      </c>
      <c r="IA253" t="str" cm="1">
        <f t="array" ref="IA253">IF($F253="贄玉",MIN(($G253-IB:IB)^2+($H253-IC:IC)^2+($I253-ID:ID)^2)*HZ$8+MIN((($H$2-$H253)+IE:IE)^2+(($I$2-$I253)+IF:IF)^2)*HZ$10+1000*HZ$18,"")</f>
        <v/>
      </c>
      <c r="IH253" t="str" cm="1">
        <f t="array" ref="IH253">IF($F253="弾玉",MIN(($G253-II:II)^2+($H253-IJ:IJ)^2+($I253-IK:IK)^2)*IG$8+MIN((($H$2-$H253)+IL:IL)^2+(($I$2-$I253)+IM:IM)^2)*IG$10+1000*IG$18,"")</f>
        <v/>
      </c>
      <c r="IO253" t="str" cm="1">
        <f t="array" ref="IO253">IF($F253="石壁",MIN(($G253-IP:IP)^2+($H253-IQ:IQ)^2+($I253-IR:IR)^2)*IN$8+MIN((($H$2-$H253)+IS:IS)^2+(($I$2-$I253)+IT:IT)^2)*IN$10+1000*IN$18,"")</f>
        <v/>
      </c>
    </row>
    <row r="254" spans="6:249" x14ac:dyDescent="0.55000000000000004">
      <c r="F254" s="1" t="b" cm="1">
        <f t="array" ref="F254">INDEX(N:N,ROW()*6-11)</f>
        <v>0</v>
      </c>
      <c r="G254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54" s="1">
        <f>ROUND((RIGHT((SUM(INDEX($N:$N,ROW()*6-10):INDEX($N:$N,ROW()*6-6))-16020),6)-RIGHT((SUM(INDEX($N:$N,ROW()*6-10):INDEX($N:$N,ROW()*6-6))-16020),3))/1000,3)</f>
        <v>-16.04</v>
      </c>
      <c r="I254" s="1">
        <f>ROUND((RIGHT((SUM(INDEX($N:$N,ROW()*6-10):INDEX($N:$N,ROW()*6-6))-16020),3)),3)</f>
        <v>20</v>
      </c>
      <c r="K254">
        <v>254</v>
      </c>
      <c r="L254">
        <f t="shared" si="7"/>
        <v>4</v>
      </c>
      <c r="M254" t="str">
        <f t="shared" si="6"/>
        <v/>
      </c>
      <c r="N254">
        <f>IF(EXACT(M254,$A$1)=TRUE,0,IF(EXACT(M254,$A$2)=TRUE,1,IF(EXACT(M254,$A$3)=TRUE,2,IF(EXACT(M254,$A$4)=TRUE,3,IF(EXACT(M254,$A$5)=TRUE,4,IF(EXACT(M254,$A$6)=TRUE,5,IF(EXACT(M254,$A$7)=TRUE,6,IF(EXACT(M254,$A$8)=TRUE,7,IF(EXACT(M254,$A$9)=TRUE,8,IF(EXACT(M254,$A$10)=TRUE,9,IF(EXACT(M254,$A$11)=TRUE,10,IF(EXACT(M254,$A$12)=TRUE,11,IF(EXACT(M254,$A$13)=TRUE,12,IF(EXACT(M254,$A$14)=TRUE,13,IF(EXACT(M254,$A$15)=TRUE,14,IF(EXACT(M254,$A$16)=TRUE,15,IF(EXACT(M254,$A$17)=TRUE,16,IF(EXACT(M254,$A$18)=TRUE,17,IF(EXACT(M254,$A$19)=TRUE,18,IF(EXACT(M254,$A$20)=TRUE,19,IF(EXACT(M254,$A$21)=TRUE,20,IF(EXACT(M254,$A$22)=TRUE,21,IF(EXACT(M254,$A$23)=TRUE,22,IF(EXACT(M254,$A$24)=TRUE,23,IF(EXACT(M254,$A$25)=TRUE,24,IF(EXACT(M254,$A$26)=TRUE,25,IF(EXACT(M254,$A$27)=TRUE,26,IF(EXACT(M254,$A$28)=TRUE,27,IF(EXACT(M254,$A$29)=TRUE,28,IF(EXACT(M254,$A$30)=TRUE,29,IF(EXACT(M254,$A$31)=TRUE,30,IF(EXACT(M254,$A$32)=TRUE,31,IF(EXACT(M254,$A$33)=TRUE,32,IF(EXACT(M254,$A$34)=TRUE,33,IF(EXACT(M254,$A$35)=TRUE,34,IF(EXACT(M254,$A$36)=TRUE,35,IF(EXACT(M254,$A$37)=TRUE,36,IF(EXACT(M254,$A$38)=TRUE,37,IF(EXACT(M254,$A$39)=TRUE,38,IF(EXACT(M254,$A$40)=TRUE,39,IF(EXACT(M254,$A$41)=TRUE,40,IF(EXACT(M254,$A$42)=TRUE,41,IF(EXACT(M254,$A$43)=TRUE,42,IF(EXACT(M254,$A$44)=TRUE,43,IF(EXACT(M254,$A$45)=TRUE,44,IF(EXACT(M254,$A$46)=TRUE,45,IF(EXACT(M254,$A$47)=TRUE,46,IF(EXACT(M254,$A$48)=TRUE,47,IF(EXACT(M254,$A$49)=TRUE,48,IF(EXACT(M254,$A$50)=TRUE,49,IF(EXACT(M254,$A$51)=TRUE,50,IF(EXACT(M254,$A$52)=TRUE,51,IF(EXACT(M254,$A$53)=TRUE,52,IF(EXACT(M254,$A$54)=TRUE,53,IF(EXACT(M254,$A$55)=TRUE,54,IF(EXACT(M254,$A$56)=TRUE,55,IF(EXACT(M254,$A$57)=TRUE,56,IF(EXACT(M254,$A$58)=TRUE,57,IF(EXACT(M254,$A$59)=TRUE,58,IF(EXACT(M254,$A$60)=TRUE,59,IF(EXACT(M254,$A$61)=TRUE,60,IF(EXACT(M254,$A$62)=TRUE,61))))))))))))))))))))))))))))))))))))))))))))))))))))))))))))))*61^$L254</f>
        <v>0</v>
      </c>
      <c r="Y254" t="str" cm="1">
        <f t="array" ref="Y254">IF($F254="砲玉",MIN(($G254-Z:Z)^2+($H254-AA:AA)^2+($I254-AB:AB)^2)*X$8+MIN((($H$2-$H254)+AC:AC)^2+(($I$2-$I254)+AD:AD)^2)*X$10+1000*X$18,"")</f>
        <v/>
      </c>
      <c r="AF254" t="str" cm="1">
        <f t="array" ref="AF254">IF($F254="薙玉",MIN(($G254-AG:AG)^2+($H254-AH:AH)^2+($I254-AI:AI)^2)*AE$8+MIN((($H$2-$H254)+AJ:AJ)^2+(($I$2-$I254)+AK:AK)^2)*AE$10+1000*AE$18,"")</f>
        <v/>
      </c>
      <c r="AM254" t="str" cm="1">
        <f t="array" ref="AM254">IF($F254="壁玉",MIN(($G254-AN:AN)^2+($H254-AO:AO)^2+($I254-AP:AP)^2)*AL$8+MIN((($H$2-$H254)+AQ:AQ)^2+(($I$2-$I254)+AR:AR)^2)*AL$10+1000*AL$18,"")</f>
        <v/>
      </c>
      <c r="AT254" t="str" cm="1">
        <f t="array" ref="AT254">IF($F254="弩玉",MIN(($G254-AU:AU)^2+($H254-AV:AV)^2+($I254-AW:AW)^2)*AS$8+MIN((($H$2-$H254)+AX:AX)^2+(($I$2-$I254)+AY:AY)^2)*AS$10+1000*AS$18,"")</f>
        <v/>
      </c>
      <c r="BA254" t="str" cm="1">
        <f t="array" ref="BA254">IF($F254="ジェット",MIN(($G254-BB:BB)^2+($H254-BC:BC)^2+($I254-BD:BD)^2)*AZ$8+MIN((($H$2-$H254)+BE:BE)^2+(($I$2-$I254)+BF:BF)^2)*AZ$10+1000*AZ$18,"")</f>
        <v/>
      </c>
      <c r="BH254" t="str" cm="1">
        <f t="array" ref="BH254">IF($F254="導玉",MIN(($G254-BI:BI)^2+($H254-BJ:BJ)^2+($I254-BK:BK)^2)*BG$8+MIN((($H$2-$H254)+BL:BL)^2+(($I$2-$I254)+BM:BM)^2)*BG$10+1000*BG$18,"")</f>
        <v/>
      </c>
      <c r="BO254" t="str" cm="1">
        <f t="array" ref="BO254">IF($F254="木壁",MIN(($G254-BP:BP)^2+($H254-BQ:BQ)^2+($I254-BR:BR)^2)*BN$8+MIN((($H$2-$H254)+BS:BS)^2+(($I$2-$I254)+BT:BT)^2)*BN$10+1000*BN$18,"")</f>
        <v/>
      </c>
      <c r="BV254" t="str" cm="1">
        <f t="array" ref="BV254">IF($F254="遠壁",MIN(($G254-BW:BW)^2+($H254-BX:BX)^2+($I254-BY:BY)^2)*BU$8+MIN((($H$2-$H254)+BZ:BZ)^2+(($I$2-$I254)+CA:CA)^2)*BU$10+1000*BU$18,"")</f>
        <v/>
      </c>
      <c r="CC254" t="str" cm="1">
        <f t="array" ref="CC254">IF($F254="魔玉",MIN(($G254-CD:CD)^2+($H254-CE:CE)^2+($I254-CF:CF)^2)*CB$8+MIN((($H$2-$H254)+CG:CG)^2+(($I$2-$I254)+CH:CH)^2)*CB$10+1000*CB$18,"")</f>
        <v/>
      </c>
      <c r="CJ254" t="str" cm="1">
        <f t="array" ref="CJ254">IF($F254="核玉",MIN(($G254-CK:CK)^2+($H254-CL:CL)^2+($I254-CM:CM)^2)*CI$8+MIN((($H$2-$H254)+CN:CN)^2+(($I$2-$I254)+CO:CO)^2)*CI$10+1000*CI$18,"")</f>
        <v/>
      </c>
      <c r="CQ254" t="str" cm="1">
        <f t="array" ref="CQ254">IF($F254="癒玉",MIN(($G254-CR:CR)^2+($H254-CS:CS)^2+($I254-CT:CT)^2)*CP$8+MIN((($H$2-$H254)+CU:CU)^2+(($I$2-$I254)+CV:CV)^2)*CP$10+1000*CP$18,"")</f>
        <v/>
      </c>
      <c r="CX254" t="str" cm="1">
        <f t="array" ref="CX254">IF($F254="盾玉",MIN(($G254-CY:CY)^2+($H254-CZ:CZ)^2+($I254-DA:DA)^2)*CW$8+MIN((($H$2-$H254)+DB:DB)^2+(($I$2-$I254)+DC:DC)^2)*CW$10+1000*CW$18,"")</f>
        <v/>
      </c>
      <c r="DE254" t="str" cm="1">
        <f t="array" ref="DE254">IF($F254="射玉",MIN(($G254-DF:DF)^2+($H254-DG:DG)^2+($I254-DH:DH)^2)*DD$8+MIN((($H$2-$H254)+DI:DI)^2+(($I$2-$I254)+DJ:DJ)^2)*DD$10+1000*DD$18,"")</f>
        <v/>
      </c>
      <c r="DL254" t="str" cm="1">
        <f t="array" ref="DL254">IF($F254="近壁",MIN(($G254-DM:DM)^2+($H254-DN:DN)^2+($I254-DO:DO)^2)*DK$8+MIN((($H$2-$H254)+DP:DP)^2+(($I$2-$I254)+DQ:DQ)^2)*DK$10+1000*DK$18,"")</f>
        <v/>
      </c>
      <c r="DS254" t="str" cm="1">
        <f t="array" ref="DS254">IF($F254="忍玉",MIN(($G254-DT:DT)^2+($H254-DU:DU)^2+($I254-DV:DV)^2)*DR$8+MIN((($H$2-$H254)+DW:DW)^2+(($I$2-$I254)+DX:DX)^2)*DR$10+1000*DR$18,"")</f>
        <v/>
      </c>
      <c r="DZ254" t="str" cm="1">
        <f t="array" ref="DZ254">IF($F254="界玉",MIN(($G254-EA:EA)^2+($H254-EB:EB)^2+($I254-EC:EC)^2)*DY$8+MIN((($H$2-$H254)+ED:ED)^2+(($I$2-$I254)+EE:EE)^2)*DY$10+1000*DY$18,"")</f>
        <v/>
      </c>
      <c r="EG254" t="str" cm="1">
        <f t="array" ref="EG254">IF($F254="戦玉",MIN(($G254-EH:EH)^2+($H254-EI:EI)^2+($I254-EJ:EJ)^2)*EF$8+MIN((($H$2-$H254)+EK:EK)^2+(($I$2-$I254)+EL:EL)^2)*EF$10+1000*EF$18,"")</f>
        <v/>
      </c>
      <c r="EN254" t="str" cm="1">
        <f t="array" ref="EN254">IF($F254="弓玉",MIN(($G254-EO:EO)^2+($H254-EP:EP)^2+($I254-EQ:EQ)^2)*EM$8+MIN((($H$2-$H254)+ER:ER)^2+(($I$2-$I254)+ES:ES)^2)*EM$10+1000*EM$18,"")</f>
        <v/>
      </c>
      <c r="EU254" t="str" cm="1">
        <f t="array" ref="EU254">IF($F254="散玉",MIN(($G254-EV:EV)^2+($H254-EW:EW)^2+($I254-EX:EX)^2)*ET$8+MIN((($H$2-$H254)+EY:EY)^2+(($I$2-$I254)+EZ:EZ)^2)*ET$10+1000*ET$18,"")</f>
        <v/>
      </c>
      <c r="FB254" t="str" cm="1">
        <f t="array" ref="FB254">IF($F254="的玉",MIN(($G254-FC:FC)^2+($H254-FD:FD)^2+($I254-FE:FE)^2)*FA$8+MIN((($H$2-$H254)+FF:FF)^2+(($I$2-$I254)+FG:FG)^2)*FA$10+1000*FA$18,"")</f>
        <v/>
      </c>
      <c r="FI254" t="str" cm="1">
        <f t="array" ref="FI254">IF($F254="撃玉",MIN(($G254-FJ:FJ)^2+($H254-FK:FK)^2+($I254-FL:FL)^2)*FH$8+MIN((($H$2-$H254)+FM:FM)^2+(($I$2-$I254)+FN:FN)^2)*FH$10+1000*FH$18,"")</f>
        <v/>
      </c>
      <c r="FP254" t="str" cm="1">
        <f t="array" ref="FP254">IF($F254="槍玉",MIN(($G254-FQ:FQ)^2+($H254-FR:FR)^2+($I254-FS:FS)^2)*FO$8+MIN((($H$2-$H254)+FT:FT)^2+(($I$2-$I254)+FU:FU)^2)*FO$10+1000*FO$18,"")</f>
        <v/>
      </c>
      <c r="FW254" t="str" cm="1">
        <f t="array" ref="FW254">IF($F254="査玉",MIN(($G254-FX:FX)^2+($H254-FY:FY)^2+($I254-FZ:FZ)^2)*FV$8+MIN((($H$2-$H254)+GA:GA)^2+(($I$2-$I254)+GB:GB)^2)*FV$10+1000*FV$18,"")</f>
        <v/>
      </c>
      <c r="GD254" t="str" cm="1">
        <f t="array" ref="GD254">IF($F254="タゲ壁",MIN(($G254-GE:GE)^2+($H254-GF:GF)^2+($I254-GG:GG)^2)*GC$8+MIN((($H$2-$H254)+GH:GH)^2+(($I$2-$I254)+GI:GI)^2)*GC$10+1000*GC$18,"")</f>
        <v/>
      </c>
      <c r="GK254" t="str" cm="1">
        <f t="array" ref="GK254">IF($F254="迎玉",MIN(($G254-GL:GL)^2+($H254-GM:GM)^2+($I254-GN:GN)^2)*GJ$8+MIN((($H$2-$H254)+GO:GO)^2+(($I$2-$I254)+GP:GP)^2)*GJ$10+1000*GJ$18,"")</f>
        <v/>
      </c>
      <c r="GR254" t="str" cm="1">
        <f t="array" ref="GR254">IF($F254="紙壁",MIN(($G254-GS:GS)^2+($H254-GT:GT)^2+($I254-GU:GU)^2)*GQ$8+MIN((($H$2-$H254)+GV:GV)^2+(($I$2-$I254)+GW:GW)^2)*GQ$10+1000*GQ$18,"")</f>
        <v/>
      </c>
      <c r="GY254" t="str" cm="1">
        <f t="array" ref="GY254">IF($F254="聖玉",MIN(($G254-GZ:GZ)^2+($H254-HA:HA)^2+($I254-HB:HB)^2)*GX$8+MIN((($H$2-$H254)+HC:HC)^2+(($I$2-$I254)+HD:HD)^2)*GX$10+1000*GX$18,"")</f>
        <v/>
      </c>
      <c r="HF254" t="str" cm="1">
        <f t="array" ref="HF254">IF($F254="ターボ",MIN(($G254-HG:HG)^2+($H254-HH:HH)^2+($I254-HI:HI)^2)*HE$8+MIN((($H$2-$H254)+HJ:HJ)^2+(($I$2-$I254)+HK:HK)^2)*HE$10+10000,"")</f>
        <v/>
      </c>
      <c r="HM254" t="str" cm="1">
        <f t="array" ref="HM254">IF($F254="采玉",MIN(($G254-HN:HN)^2+($H254-HO:HO)^2+($I254-HP:HP)^2)*HL$8+MIN((($H$2-$H254)+HQ:HQ)^2+(($I$2-$I254)+HR:HR)^2)*HL$10+1000*HL$18,"")</f>
        <v/>
      </c>
      <c r="HT254" t="str" cm="1">
        <f t="array" ref="HT254">IF($F254="繕玉",MIN(($G254-HU:HU)^2+($H254-HV:HV)^2+($I254-HW:HW)^2)*HS$8+MIN((($H$2-$H254)+HX:HX)^2+(($I$2-$I254)+HY:HY)^2)*HS$10+1000*HS$18,"")</f>
        <v/>
      </c>
      <c r="IA254" t="str" cm="1">
        <f t="array" ref="IA254">IF($F254="贄玉",MIN(($G254-IB:IB)^2+($H254-IC:IC)^2+($I254-ID:ID)^2)*HZ$8+MIN((($H$2-$H254)+IE:IE)^2+(($I$2-$I254)+IF:IF)^2)*HZ$10+1000*HZ$18,"")</f>
        <v/>
      </c>
      <c r="IH254" t="str" cm="1">
        <f t="array" ref="IH254">IF($F254="弾玉",MIN(($G254-II:II)^2+($H254-IJ:IJ)^2+($I254-IK:IK)^2)*IG$8+MIN((($H$2-$H254)+IL:IL)^2+(($I$2-$I254)+IM:IM)^2)*IG$10+1000*IG$18,"")</f>
        <v/>
      </c>
      <c r="IO254" t="str" cm="1">
        <f t="array" ref="IO254">IF($F254="石壁",MIN(($G254-IP:IP)^2+($H254-IQ:IQ)^2+($I254-IR:IR)^2)*IN$8+MIN((($H$2-$H254)+IS:IS)^2+(($I$2-$I254)+IT:IT)^2)*IN$10+1000*IN$18,"")</f>
        <v/>
      </c>
    </row>
    <row r="255" spans="6:249" x14ac:dyDescent="0.55000000000000004">
      <c r="F255" s="1" t="b" cm="1">
        <f t="array" ref="F255">INDEX(N:N,ROW()*6-11)</f>
        <v>0</v>
      </c>
      <c r="G255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55" s="1">
        <f>ROUND((RIGHT((SUM(INDEX($N:$N,ROW()*6-10):INDEX($N:$N,ROW()*6-6))-16020),6)-RIGHT((SUM(INDEX($N:$N,ROW()*6-10):INDEX($N:$N,ROW()*6-6))-16020),3))/1000,3)</f>
        <v>-16.04</v>
      </c>
      <c r="I255" s="1">
        <f>ROUND((RIGHT((SUM(INDEX($N:$N,ROW()*6-10):INDEX($N:$N,ROW()*6-6))-16020),3)),3)</f>
        <v>20</v>
      </c>
      <c r="K255">
        <v>255</v>
      </c>
      <c r="L255">
        <f t="shared" si="7"/>
        <v>3</v>
      </c>
      <c r="M255" t="str">
        <f t="shared" si="6"/>
        <v/>
      </c>
      <c r="N255">
        <f>IF(EXACT(M255,$A$1)=TRUE,0,IF(EXACT(M255,$A$2)=TRUE,1,IF(EXACT(M255,$A$3)=TRUE,2,IF(EXACT(M255,$A$4)=TRUE,3,IF(EXACT(M255,$A$5)=TRUE,4,IF(EXACT(M255,$A$6)=TRUE,5,IF(EXACT(M255,$A$7)=TRUE,6,IF(EXACT(M255,$A$8)=TRUE,7,IF(EXACT(M255,$A$9)=TRUE,8,IF(EXACT(M255,$A$10)=TRUE,9,IF(EXACT(M255,$A$11)=TRUE,10,IF(EXACT(M255,$A$12)=TRUE,11,IF(EXACT(M255,$A$13)=TRUE,12,IF(EXACT(M255,$A$14)=TRUE,13,IF(EXACT(M255,$A$15)=TRUE,14,IF(EXACT(M255,$A$16)=TRUE,15,IF(EXACT(M255,$A$17)=TRUE,16,IF(EXACT(M255,$A$18)=TRUE,17,IF(EXACT(M255,$A$19)=TRUE,18,IF(EXACT(M255,$A$20)=TRUE,19,IF(EXACT(M255,$A$21)=TRUE,20,IF(EXACT(M255,$A$22)=TRUE,21,IF(EXACT(M255,$A$23)=TRUE,22,IF(EXACT(M255,$A$24)=TRUE,23,IF(EXACT(M255,$A$25)=TRUE,24,IF(EXACT(M255,$A$26)=TRUE,25,IF(EXACT(M255,$A$27)=TRUE,26,IF(EXACT(M255,$A$28)=TRUE,27,IF(EXACT(M255,$A$29)=TRUE,28,IF(EXACT(M255,$A$30)=TRUE,29,IF(EXACT(M255,$A$31)=TRUE,30,IF(EXACT(M255,$A$32)=TRUE,31,IF(EXACT(M255,$A$33)=TRUE,32,IF(EXACT(M255,$A$34)=TRUE,33,IF(EXACT(M255,$A$35)=TRUE,34,IF(EXACT(M255,$A$36)=TRUE,35,IF(EXACT(M255,$A$37)=TRUE,36,IF(EXACT(M255,$A$38)=TRUE,37,IF(EXACT(M255,$A$39)=TRUE,38,IF(EXACT(M255,$A$40)=TRUE,39,IF(EXACT(M255,$A$41)=TRUE,40,IF(EXACT(M255,$A$42)=TRUE,41,IF(EXACT(M255,$A$43)=TRUE,42,IF(EXACT(M255,$A$44)=TRUE,43,IF(EXACT(M255,$A$45)=TRUE,44,IF(EXACT(M255,$A$46)=TRUE,45,IF(EXACT(M255,$A$47)=TRUE,46,IF(EXACT(M255,$A$48)=TRUE,47,IF(EXACT(M255,$A$49)=TRUE,48,IF(EXACT(M255,$A$50)=TRUE,49,IF(EXACT(M255,$A$51)=TRUE,50,IF(EXACT(M255,$A$52)=TRUE,51,IF(EXACT(M255,$A$53)=TRUE,52,IF(EXACT(M255,$A$54)=TRUE,53,IF(EXACT(M255,$A$55)=TRUE,54,IF(EXACT(M255,$A$56)=TRUE,55,IF(EXACT(M255,$A$57)=TRUE,56,IF(EXACT(M255,$A$58)=TRUE,57,IF(EXACT(M255,$A$59)=TRUE,58,IF(EXACT(M255,$A$60)=TRUE,59,IF(EXACT(M255,$A$61)=TRUE,60,IF(EXACT(M255,$A$62)=TRUE,61))))))))))))))))))))))))))))))))))))))))))))))))))))))))))))))*61^$L255</f>
        <v>0</v>
      </c>
      <c r="Y255" t="str" cm="1">
        <f t="array" ref="Y255">IF($F255="砲玉",MIN(($G255-Z:Z)^2+($H255-AA:AA)^2+($I255-AB:AB)^2)*X$8+MIN((($H$2-$H255)+AC:AC)^2+(($I$2-$I255)+AD:AD)^2)*X$10+1000*X$18,"")</f>
        <v/>
      </c>
      <c r="AF255" t="str" cm="1">
        <f t="array" ref="AF255">IF($F255="薙玉",MIN(($G255-AG:AG)^2+($H255-AH:AH)^2+($I255-AI:AI)^2)*AE$8+MIN((($H$2-$H255)+AJ:AJ)^2+(($I$2-$I255)+AK:AK)^2)*AE$10+1000*AE$18,"")</f>
        <v/>
      </c>
      <c r="AM255" t="str" cm="1">
        <f t="array" ref="AM255">IF($F255="壁玉",MIN(($G255-AN:AN)^2+($H255-AO:AO)^2+($I255-AP:AP)^2)*AL$8+MIN((($H$2-$H255)+AQ:AQ)^2+(($I$2-$I255)+AR:AR)^2)*AL$10+1000*AL$18,"")</f>
        <v/>
      </c>
      <c r="AT255" t="str" cm="1">
        <f t="array" ref="AT255">IF($F255="弩玉",MIN(($G255-AU:AU)^2+($H255-AV:AV)^2+($I255-AW:AW)^2)*AS$8+MIN((($H$2-$H255)+AX:AX)^2+(($I$2-$I255)+AY:AY)^2)*AS$10+1000*AS$18,"")</f>
        <v/>
      </c>
      <c r="BA255" t="str" cm="1">
        <f t="array" ref="BA255">IF($F255="ジェット",MIN(($G255-BB:BB)^2+($H255-BC:BC)^2+($I255-BD:BD)^2)*AZ$8+MIN((($H$2-$H255)+BE:BE)^2+(($I$2-$I255)+BF:BF)^2)*AZ$10+1000*AZ$18,"")</f>
        <v/>
      </c>
      <c r="BH255" t="str" cm="1">
        <f t="array" ref="BH255">IF($F255="導玉",MIN(($G255-BI:BI)^2+($H255-BJ:BJ)^2+($I255-BK:BK)^2)*BG$8+MIN((($H$2-$H255)+BL:BL)^2+(($I$2-$I255)+BM:BM)^2)*BG$10+1000*BG$18,"")</f>
        <v/>
      </c>
      <c r="BO255" t="str" cm="1">
        <f t="array" ref="BO255">IF($F255="木壁",MIN(($G255-BP:BP)^2+($H255-BQ:BQ)^2+($I255-BR:BR)^2)*BN$8+MIN((($H$2-$H255)+BS:BS)^2+(($I$2-$I255)+BT:BT)^2)*BN$10+1000*BN$18,"")</f>
        <v/>
      </c>
      <c r="BV255" t="str" cm="1">
        <f t="array" ref="BV255">IF($F255="遠壁",MIN(($G255-BW:BW)^2+($H255-BX:BX)^2+($I255-BY:BY)^2)*BU$8+MIN((($H$2-$H255)+BZ:BZ)^2+(($I$2-$I255)+CA:CA)^2)*BU$10+1000*BU$18,"")</f>
        <v/>
      </c>
      <c r="CC255" t="str" cm="1">
        <f t="array" ref="CC255">IF($F255="魔玉",MIN(($G255-CD:CD)^2+($H255-CE:CE)^2+($I255-CF:CF)^2)*CB$8+MIN((($H$2-$H255)+CG:CG)^2+(($I$2-$I255)+CH:CH)^2)*CB$10+1000*CB$18,"")</f>
        <v/>
      </c>
      <c r="CJ255" t="str" cm="1">
        <f t="array" ref="CJ255">IF($F255="核玉",MIN(($G255-CK:CK)^2+($H255-CL:CL)^2+($I255-CM:CM)^2)*CI$8+MIN((($H$2-$H255)+CN:CN)^2+(($I$2-$I255)+CO:CO)^2)*CI$10+1000*CI$18,"")</f>
        <v/>
      </c>
      <c r="CQ255" t="str" cm="1">
        <f t="array" ref="CQ255">IF($F255="癒玉",MIN(($G255-CR:CR)^2+($H255-CS:CS)^2+($I255-CT:CT)^2)*CP$8+MIN((($H$2-$H255)+CU:CU)^2+(($I$2-$I255)+CV:CV)^2)*CP$10+1000*CP$18,"")</f>
        <v/>
      </c>
      <c r="CX255" t="str" cm="1">
        <f t="array" ref="CX255">IF($F255="盾玉",MIN(($G255-CY:CY)^2+($H255-CZ:CZ)^2+($I255-DA:DA)^2)*CW$8+MIN((($H$2-$H255)+DB:DB)^2+(($I$2-$I255)+DC:DC)^2)*CW$10+1000*CW$18,"")</f>
        <v/>
      </c>
      <c r="DE255" t="str" cm="1">
        <f t="array" ref="DE255">IF($F255="射玉",MIN(($G255-DF:DF)^2+($H255-DG:DG)^2+($I255-DH:DH)^2)*DD$8+MIN((($H$2-$H255)+DI:DI)^2+(($I$2-$I255)+DJ:DJ)^2)*DD$10+1000*DD$18,"")</f>
        <v/>
      </c>
      <c r="DL255" t="str" cm="1">
        <f t="array" ref="DL255">IF($F255="近壁",MIN(($G255-DM:DM)^2+($H255-DN:DN)^2+($I255-DO:DO)^2)*DK$8+MIN((($H$2-$H255)+DP:DP)^2+(($I$2-$I255)+DQ:DQ)^2)*DK$10+1000*DK$18,"")</f>
        <v/>
      </c>
      <c r="DS255" t="str" cm="1">
        <f t="array" ref="DS255">IF($F255="忍玉",MIN(($G255-DT:DT)^2+($H255-DU:DU)^2+($I255-DV:DV)^2)*DR$8+MIN((($H$2-$H255)+DW:DW)^2+(($I$2-$I255)+DX:DX)^2)*DR$10+1000*DR$18,"")</f>
        <v/>
      </c>
      <c r="DZ255" t="str" cm="1">
        <f t="array" ref="DZ255">IF($F255="界玉",MIN(($G255-EA:EA)^2+($H255-EB:EB)^2+($I255-EC:EC)^2)*DY$8+MIN((($H$2-$H255)+ED:ED)^2+(($I$2-$I255)+EE:EE)^2)*DY$10+1000*DY$18,"")</f>
        <v/>
      </c>
      <c r="EG255" t="str" cm="1">
        <f t="array" ref="EG255">IF($F255="戦玉",MIN(($G255-EH:EH)^2+($H255-EI:EI)^2+($I255-EJ:EJ)^2)*EF$8+MIN((($H$2-$H255)+EK:EK)^2+(($I$2-$I255)+EL:EL)^2)*EF$10+1000*EF$18,"")</f>
        <v/>
      </c>
      <c r="EN255" t="str" cm="1">
        <f t="array" ref="EN255">IF($F255="弓玉",MIN(($G255-EO:EO)^2+($H255-EP:EP)^2+($I255-EQ:EQ)^2)*EM$8+MIN((($H$2-$H255)+ER:ER)^2+(($I$2-$I255)+ES:ES)^2)*EM$10+1000*EM$18,"")</f>
        <v/>
      </c>
      <c r="EU255" t="str" cm="1">
        <f t="array" ref="EU255">IF($F255="散玉",MIN(($G255-EV:EV)^2+($H255-EW:EW)^2+($I255-EX:EX)^2)*ET$8+MIN((($H$2-$H255)+EY:EY)^2+(($I$2-$I255)+EZ:EZ)^2)*ET$10+1000*ET$18,"")</f>
        <v/>
      </c>
      <c r="FB255" t="str" cm="1">
        <f t="array" ref="FB255">IF($F255="的玉",MIN(($G255-FC:FC)^2+($H255-FD:FD)^2+($I255-FE:FE)^2)*FA$8+MIN((($H$2-$H255)+FF:FF)^2+(($I$2-$I255)+FG:FG)^2)*FA$10+1000*FA$18,"")</f>
        <v/>
      </c>
      <c r="FI255" t="str" cm="1">
        <f t="array" ref="FI255">IF($F255="撃玉",MIN(($G255-FJ:FJ)^2+($H255-FK:FK)^2+($I255-FL:FL)^2)*FH$8+MIN((($H$2-$H255)+FM:FM)^2+(($I$2-$I255)+FN:FN)^2)*FH$10+1000*FH$18,"")</f>
        <v/>
      </c>
      <c r="FP255" t="str" cm="1">
        <f t="array" ref="FP255">IF($F255="槍玉",MIN(($G255-FQ:FQ)^2+($H255-FR:FR)^2+($I255-FS:FS)^2)*FO$8+MIN((($H$2-$H255)+FT:FT)^2+(($I$2-$I255)+FU:FU)^2)*FO$10+1000*FO$18,"")</f>
        <v/>
      </c>
      <c r="FW255" t="str" cm="1">
        <f t="array" ref="FW255">IF($F255="査玉",MIN(($G255-FX:FX)^2+($H255-FY:FY)^2+($I255-FZ:FZ)^2)*FV$8+MIN((($H$2-$H255)+GA:GA)^2+(($I$2-$I255)+GB:GB)^2)*FV$10+1000*FV$18,"")</f>
        <v/>
      </c>
      <c r="GD255" t="str" cm="1">
        <f t="array" ref="GD255">IF($F255="タゲ壁",MIN(($G255-GE:GE)^2+($H255-GF:GF)^2+($I255-GG:GG)^2)*GC$8+MIN((($H$2-$H255)+GH:GH)^2+(($I$2-$I255)+GI:GI)^2)*GC$10+1000*GC$18,"")</f>
        <v/>
      </c>
      <c r="GK255" t="str" cm="1">
        <f t="array" ref="GK255">IF($F255="迎玉",MIN(($G255-GL:GL)^2+($H255-GM:GM)^2+($I255-GN:GN)^2)*GJ$8+MIN((($H$2-$H255)+GO:GO)^2+(($I$2-$I255)+GP:GP)^2)*GJ$10+1000*GJ$18,"")</f>
        <v/>
      </c>
      <c r="GR255" t="str" cm="1">
        <f t="array" ref="GR255">IF($F255="紙壁",MIN(($G255-GS:GS)^2+($H255-GT:GT)^2+($I255-GU:GU)^2)*GQ$8+MIN((($H$2-$H255)+GV:GV)^2+(($I$2-$I255)+GW:GW)^2)*GQ$10+1000*GQ$18,"")</f>
        <v/>
      </c>
      <c r="GY255" t="str" cm="1">
        <f t="array" ref="GY255">IF($F255="聖玉",MIN(($G255-GZ:GZ)^2+($H255-HA:HA)^2+($I255-HB:HB)^2)*GX$8+MIN((($H$2-$H255)+HC:HC)^2+(($I$2-$I255)+HD:HD)^2)*GX$10+1000*GX$18,"")</f>
        <v/>
      </c>
      <c r="HF255" t="str" cm="1">
        <f t="array" ref="HF255">IF($F255="ターボ",MIN(($G255-HG:HG)^2+($H255-HH:HH)^2+($I255-HI:HI)^2)*HE$8+MIN((($H$2-$H255)+HJ:HJ)^2+(($I$2-$I255)+HK:HK)^2)*HE$10+10000,"")</f>
        <v/>
      </c>
      <c r="HM255" t="str" cm="1">
        <f t="array" ref="HM255">IF($F255="采玉",MIN(($G255-HN:HN)^2+($H255-HO:HO)^2+($I255-HP:HP)^2)*HL$8+MIN((($H$2-$H255)+HQ:HQ)^2+(($I$2-$I255)+HR:HR)^2)*HL$10+1000*HL$18,"")</f>
        <v/>
      </c>
      <c r="HT255" t="str" cm="1">
        <f t="array" ref="HT255">IF($F255="繕玉",MIN(($G255-HU:HU)^2+($H255-HV:HV)^2+($I255-HW:HW)^2)*HS$8+MIN((($H$2-$H255)+HX:HX)^2+(($I$2-$I255)+HY:HY)^2)*HS$10+1000*HS$18,"")</f>
        <v/>
      </c>
      <c r="IA255" t="str" cm="1">
        <f t="array" ref="IA255">IF($F255="贄玉",MIN(($G255-IB:IB)^2+($H255-IC:IC)^2+($I255-ID:ID)^2)*HZ$8+MIN((($H$2-$H255)+IE:IE)^2+(($I$2-$I255)+IF:IF)^2)*HZ$10+1000*HZ$18,"")</f>
        <v/>
      </c>
      <c r="IH255" t="str" cm="1">
        <f t="array" ref="IH255">IF($F255="弾玉",MIN(($G255-II:II)^2+($H255-IJ:IJ)^2+($I255-IK:IK)^2)*IG$8+MIN((($H$2-$H255)+IL:IL)^2+(($I$2-$I255)+IM:IM)^2)*IG$10+1000*IG$18,"")</f>
        <v/>
      </c>
      <c r="IO255" t="str" cm="1">
        <f t="array" ref="IO255">IF($F255="石壁",MIN(($G255-IP:IP)^2+($H255-IQ:IQ)^2+($I255-IR:IR)^2)*IN$8+MIN((($H$2-$H255)+IS:IS)^2+(($I$2-$I255)+IT:IT)^2)*IN$10+1000*IN$18,"")</f>
        <v/>
      </c>
    </row>
    <row r="256" spans="6:249" x14ac:dyDescent="0.55000000000000004">
      <c r="F256" s="1" t="b" cm="1">
        <f t="array" ref="F256">INDEX(N:N,ROW()*6-11)</f>
        <v>0</v>
      </c>
      <c r="G256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56" s="1">
        <f>ROUND((RIGHT((SUM(INDEX($N:$N,ROW()*6-10):INDEX($N:$N,ROW()*6-6))-16020),6)-RIGHT((SUM(INDEX($N:$N,ROW()*6-10):INDEX($N:$N,ROW()*6-6))-16020),3))/1000,3)</f>
        <v>-16.04</v>
      </c>
      <c r="I256" s="1">
        <f>ROUND((RIGHT((SUM(INDEX($N:$N,ROW()*6-10):INDEX($N:$N,ROW()*6-6))-16020),3)),3)</f>
        <v>20</v>
      </c>
      <c r="K256">
        <v>256</v>
      </c>
      <c r="L256">
        <f t="shared" si="7"/>
        <v>2</v>
      </c>
      <c r="M256" t="str">
        <f t="shared" si="6"/>
        <v/>
      </c>
      <c r="N256">
        <f>IF(EXACT(M256,$A$1)=TRUE,0,IF(EXACT(M256,$A$2)=TRUE,1,IF(EXACT(M256,$A$3)=TRUE,2,IF(EXACT(M256,$A$4)=TRUE,3,IF(EXACT(M256,$A$5)=TRUE,4,IF(EXACT(M256,$A$6)=TRUE,5,IF(EXACT(M256,$A$7)=TRUE,6,IF(EXACT(M256,$A$8)=TRUE,7,IF(EXACT(M256,$A$9)=TRUE,8,IF(EXACT(M256,$A$10)=TRUE,9,IF(EXACT(M256,$A$11)=TRUE,10,IF(EXACT(M256,$A$12)=TRUE,11,IF(EXACT(M256,$A$13)=TRUE,12,IF(EXACT(M256,$A$14)=TRUE,13,IF(EXACT(M256,$A$15)=TRUE,14,IF(EXACT(M256,$A$16)=TRUE,15,IF(EXACT(M256,$A$17)=TRUE,16,IF(EXACT(M256,$A$18)=TRUE,17,IF(EXACT(M256,$A$19)=TRUE,18,IF(EXACT(M256,$A$20)=TRUE,19,IF(EXACT(M256,$A$21)=TRUE,20,IF(EXACT(M256,$A$22)=TRUE,21,IF(EXACT(M256,$A$23)=TRUE,22,IF(EXACT(M256,$A$24)=TRUE,23,IF(EXACT(M256,$A$25)=TRUE,24,IF(EXACT(M256,$A$26)=TRUE,25,IF(EXACT(M256,$A$27)=TRUE,26,IF(EXACT(M256,$A$28)=TRUE,27,IF(EXACT(M256,$A$29)=TRUE,28,IF(EXACT(M256,$A$30)=TRUE,29,IF(EXACT(M256,$A$31)=TRUE,30,IF(EXACT(M256,$A$32)=TRUE,31,IF(EXACT(M256,$A$33)=TRUE,32,IF(EXACT(M256,$A$34)=TRUE,33,IF(EXACT(M256,$A$35)=TRUE,34,IF(EXACT(M256,$A$36)=TRUE,35,IF(EXACT(M256,$A$37)=TRUE,36,IF(EXACT(M256,$A$38)=TRUE,37,IF(EXACT(M256,$A$39)=TRUE,38,IF(EXACT(M256,$A$40)=TRUE,39,IF(EXACT(M256,$A$41)=TRUE,40,IF(EXACT(M256,$A$42)=TRUE,41,IF(EXACT(M256,$A$43)=TRUE,42,IF(EXACT(M256,$A$44)=TRUE,43,IF(EXACT(M256,$A$45)=TRUE,44,IF(EXACT(M256,$A$46)=TRUE,45,IF(EXACT(M256,$A$47)=TRUE,46,IF(EXACT(M256,$A$48)=TRUE,47,IF(EXACT(M256,$A$49)=TRUE,48,IF(EXACT(M256,$A$50)=TRUE,49,IF(EXACT(M256,$A$51)=TRUE,50,IF(EXACT(M256,$A$52)=TRUE,51,IF(EXACT(M256,$A$53)=TRUE,52,IF(EXACT(M256,$A$54)=TRUE,53,IF(EXACT(M256,$A$55)=TRUE,54,IF(EXACT(M256,$A$56)=TRUE,55,IF(EXACT(M256,$A$57)=TRUE,56,IF(EXACT(M256,$A$58)=TRUE,57,IF(EXACT(M256,$A$59)=TRUE,58,IF(EXACT(M256,$A$60)=TRUE,59,IF(EXACT(M256,$A$61)=TRUE,60,IF(EXACT(M256,$A$62)=TRUE,61))))))))))))))))))))))))))))))))))))))))))))))))))))))))))))))*61^$L256</f>
        <v>0</v>
      </c>
      <c r="Y256" t="str" cm="1">
        <f t="array" ref="Y256">IF($F256="砲玉",MIN(($G256-Z:Z)^2+($H256-AA:AA)^2+($I256-AB:AB)^2)*X$8+MIN((($H$2-$H256)+AC:AC)^2+(($I$2-$I256)+AD:AD)^2)*X$10+1000*X$18,"")</f>
        <v/>
      </c>
      <c r="AF256" t="str" cm="1">
        <f t="array" ref="AF256">IF($F256="薙玉",MIN(($G256-AG:AG)^2+($H256-AH:AH)^2+($I256-AI:AI)^2)*AE$8+MIN((($H$2-$H256)+AJ:AJ)^2+(($I$2-$I256)+AK:AK)^2)*AE$10+1000*AE$18,"")</f>
        <v/>
      </c>
      <c r="AM256" t="str" cm="1">
        <f t="array" ref="AM256">IF($F256="壁玉",MIN(($G256-AN:AN)^2+($H256-AO:AO)^2+($I256-AP:AP)^2)*AL$8+MIN((($H$2-$H256)+AQ:AQ)^2+(($I$2-$I256)+AR:AR)^2)*AL$10+1000*AL$18,"")</f>
        <v/>
      </c>
      <c r="AT256" t="str" cm="1">
        <f t="array" ref="AT256">IF($F256="弩玉",MIN(($G256-AU:AU)^2+($H256-AV:AV)^2+($I256-AW:AW)^2)*AS$8+MIN((($H$2-$H256)+AX:AX)^2+(($I$2-$I256)+AY:AY)^2)*AS$10+1000*AS$18,"")</f>
        <v/>
      </c>
      <c r="BA256" t="str" cm="1">
        <f t="array" ref="BA256">IF($F256="ジェット",MIN(($G256-BB:BB)^2+($H256-BC:BC)^2+($I256-BD:BD)^2)*AZ$8+MIN((($H$2-$H256)+BE:BE)^2+(($I$2-$I256)+BF:BF)^2)*AZ$10+1000*AZ$18,"")</f>
        <v/>
      </c>
      <c r="BH256" t="str" cm="1">
        <f t="array" ref="BH256">IF($F256="導玉",MIN(($G256-BI:BI)^2+($H256-BJ:BJ)^2+($I256-BK:BK)^2)*BG$8+MIN((($H$2-$H256)+BL:BL)^2+(($I$2-$I256)+BM:BM)^2)*BG$10+1000*BG$18,"")</f>
        <v/>
      </c>
      <c r="BO256" t="str" cm="1">
        <f t="array" ref="BO256">IF($F256="木壁",MIN(($G256-BP:BP)^2+($H256-BQ:BQ)^2+($I256-BR:BR)^2)*BN$8+MIN((($H$2-$H256)+BS:BS)^2+(($I$2-$I256)+BT:BT)^2)*BN$10+1000*BN$18,"")</f>
        <v/>
      </c>
      <c r="BV256" t="str" cm="1">
        <f t="array" ref="BV256">IF($F256="遠壁",MIN(($G256-BW:BW)^2+($H256-BX:BX)^2+($I256-BY:BY)^2)*BU$8+MIN((($H$2-$H256)+BZ:BZ)^2+(($I$2-$I256)+CA:CA)^2)*BU$10+1000*BU$18,"")</f>
        <v/>
      </c>
      <c r="CC256" t="str" cm="1">
        <f t="array" ref="CC256">IF($F256="魔玉",MIN(($G256-CD:CD)^2+($H256-CE:CE)^2+($I256-CF:CF)^2)*CB$8+MIN((($H$2-$H256)+CG:CG)^2+(($I$2-$I256)+CH:CH)^2)*CB$10+1000*CB$18,"")</f>
        <v/>
      </c>
      <c r="CJ256" t="str" cm="1">
        <f t="array" ref="CJ256">IF($F256="核玉",MIN(($G256-CK:CK)^2+($H256-CL:CL)^2+($I256-CM:CM)^2)*CI$8+MIN((($H$2-$H256)+CN:CN)^2+(($I$2-$I256)+CO:CO)^2)*CI$10+1000*CI$18,"")</f>
        <v/>
      </c>
      <c r="CQ256" t="str" cm="1">
        <f t="array" ref="CQ256">IF($F256="癒玉",MIN(($G256-CR:CR)^2+($H256-CS:CS)^2+($I256-CT:CT)^2)*CP$8+MIN((($H$2-$H256)+CU:CU)^2+(($I$2-$I256)+CV:CV)^2)*CP$10+1000*CP$18,"")</f>
        <v/>
      </c>
      <c r="CX256" t="str" cm="1">
        <f t="array" ref="CX256">IF($F256="盾玉",MIN(($G256-CY:CY)^2+($H256-CZ:CZ)^2+($I256-DA:DA)^2)*CW$8+MIN((($H$2-$H256)+DB:DB)^2+(($I$2-$I256)+DC:DC)^2)*CW$10+1000*CW$18,"")</f>
        <v/>
      </c>
      <c r="DE256" t="str" cm="1">
        <f t="array" ref="DE256">IF($F256="射玉",MIN(($G256-DF:DF)^2+($H256-DG:DG)^2+($I256-DH:DH)^2)*DD$8+MIN((($H$2-$H256)+DI:DI)^2+(($I$2-$I256)+DJ:DJ)^2)*DD$10+1000*DD$18,"")</f>
        <v/>
      </c>
      <c r="DL256" t="str" cm="1">
        <f t="array" ref="DL256">IF($F256="近壁",MIN(($G256-DM:DM)^2+($H256-DN:DN)^2+($I256-DO:DO)^2)*DK$8+MIN((($H$2-$H256)+DP:DP)^2+(($I$2-$I256)+DQ:DQ)^2)*DK$10+1000*DK$18,"")</f>
        <v/>
      </c>
      <c r="DS256" t="str" cm="1">
        <f t="array" ref="DS256">IF($F256="忍玉",MIN(($G256-DT:DT)^2+($H256-DU:DU)^2+($I256-DV:DV)^2)*DR$8+MIN((($H$2-$H256)+DW:DW)^2+(($I$2-$I256)+DX:DX)^2)*DR$10+1000*DR$18,"")</f>
        <v/>
      </c>
      <c r="DZ256" t="str" cm="1">
        <f t="array" ref="DZ256">IF($F256="界玉",MIN(($G256-EA:EA)^2+($H256-EB:EB)^2+($I256-EC:EC)^2)*DY$8+MIN((($H$2-$H256)+ED:ED)^2+(($I$2-$I256)+EE:EE)^2)*DY$10+1000*DY$18,"")</f>
        <v/>
      </c>
      <c r="EG256" t="str" cm="1">
        <f t="array" ref="EG256">IF($F256="戦玉",MIN(($G256-EH:EH)^2+($H256-EI:EI)^2+($I256-EJ:EJ)^2)*EF$8+MIN((($H$2-$H256)+EK:EK)^2+(($I$2-$I256)+EL:EL)^2)*EF$10+1000*EF$18,"")</f>
        <v/>
      </c>
      <c r="EN256" t="str" cm="1">
        <f t="array" ref="EN256">IF($F256="弓玉",MIN(($G256-EO:EO)^2+($H256-EP:EP)^2+($I256-EQ:EQ)^2)*EM$8+MIN((($H$2-$H256)+ER:ER)^2+(($I$2-$I256)+ES:ES)^2)*EM$10+1000*EM$18,"")</f>
        <v/>
      </c>
      <c r="EU256" t="str" cm="1">
        <f t="array" ref="EU256">IF($F256="散玉",MIN(($G256-EV:EV)^2+($H256-EW:EW)^2+($I256-EX:EX)^2)*ET$8+MIN((($H$2-$H256)+EY:EY)^2+(($I$2-$I256)+EZ:EZ)^2)*ET$10+1000*ET$18,"")</f>
        <v/>
      </c>
      <c r="FB256" t="str" cm="1">
        <f t="array" ref="FB256">IF($F256="的玉",MIN(($G256-FC:FC)^2+($H256-FD:FD)^2+($I256-FE:FE)^2)*FA$8+MIN((($H$2-$H256)+FF:FF)^2+(($I$2-$I256)+FG:FG)^2)*FA$10+1000*FA$18,"")</f>
        <v/>
      </c>
      <c r="FI256" t="str" cm="1">
        <f t="array" ref="FI256">IF($F256="撃玉",MIN(($G256-FJ:FJ)^2+($H256-FK:FK)^2+($I256-FL:FL)^2)*FH$8+MIN((($H$2-$H256)+FM:FM)^2+(($I$2-$I256)+FN:FN)^2)*FH$10+1000*FH$18,"")</f>
        <v/>
      </c>
      <c r="FP256" t="str" cm="1">
        <f t="array" ref="FP256">IF($F256="槍玉",MIN(($G256-FQ:FQ)^2+($H256-FR:FR)^2+($I256-FS:FS)^2)*FO$8+MIN((($H$2-$H256)+FT:FT)^2+(($I$2-$I256)+FU:FU)^2)*FO$10+1000*FO$18,"")</f>
        <v/>
      </c>
      <c r="FW256" t="str" cm="1">
        <f t="array" ref="FW256">IF($F256="査玉",MIN(($G256-FX:FX)^2+($H256-FY:FY)^2+($I256-FZ:FZ)^2)*FV$8+MIN((($H$2-$H256)+GA:GA)^2+(($I$2-$I256)+GB:GB)^2)*FV$10+1000*FV$18,"")</f>
        <v/>
      </c>
      <c r="GD256" t="str" cm="1">
        <f t="array" ref="GD256">IF($F256="タゲ壁",MIN(($G256-GE:GE)^2+($H256-GF:GF)^2+($I256-GG:GG)^2)*GC$8+MIN((($H$2-$H256)+GH:GH)^2+(($I$2-$I256)+GI:GI)^2)*GC$10+1000*GC$18,"")</f>
        <v/>
      </c>
      <c r="GK256" t="str" cm="1">
        <f t="array" ref="GK256">IF($F256="迎玉",MIN(($G256-GL:GL)^2+($H256-GM:GM)^2+($I256-GN:GN)^2)*GJ$8+MIN((($H$2-$H256)+GO:GO)^2+(($I$2-$I256)+GP:GP)^2)*GJ$10+1000*GJ$18,"")</f>
        <v/>
      </c>
      <c r="GR256" t="str" cm="1">
        <f t="array" ref="GR256">IF($F256="紙壁",MIN(($G256-GS:GS)^2+($H256-GT:GT)^2+($I256-GU:GU)^2)*GQ$8+MIN((($H$2-$H256)+GV:GV)^2+(($I$2-$I256)+GW:GW)^2)*GQ$10+1000*GQ$18,"")</f>
        <v/>
      </c>
      <c r="GY256" t="str" cm="1">
        <f t="array" ref="GY256">IF($F256="聖玉",MIN(($G256-GZ:GZ)^2+($H256-HA:HA)^2+($I256-HB:HB)^2)*GX$8+MIN((($H$2-$H256)+HC:HC)^2+(($I$2-$I256)+HD:HD)^2)*GX$10+1000*GX$18,"")</f>
        <v/>
      </c>
      <c r="HF256" t="str" cm="1">
        <f t="array" ref="HF256">IF($F256="ターボ",MIN(($G256-HG:HG)^2+($H256-HH:HH)^2+($I256-HI:HI)^2)*HE$8+MIN((($H$2-$H256)+HJ:HJ)^2+(($I$2-$I256)+HK:HK)^2)*HE$10+10000,"")</f>
        <v/>
      </c>
      <c r="HM256" t="str" cm="1">
        <f t="array" ref="HM256">IF($F256="采玉",MIN(($G256-HN:HN)^2+($H256-HO:HO)^2+($I256-HP:HP)^2)*HL$8+MIN((($H$2-$H256)+HQ:HQ)^2+(($I$2-$I256)+HR:HR)^2)*HL$10+1000*HL$18,"")</f>
        <v/>
      </c>
      <c r="HT256" t="str" cm="1">
        <f t="array" ref="HT256">IF($F256="繕玉",MIN(($G256-HU:HU)^2+($H256-HV:HV)^2+($I256-HW:HW)^2)*HS$8+MIN((($H$2-$H256)+HX:HX)^2+(($I$2-$I256)+HY:HY)^2)*HS$10+1000*HS$18,"")</f>
        <v/>
      </c>
      <c r="IA256" t="str" cm="1">
        <f t="array" ref="IA256">IF($F256="贄玉",MIN(($G256-IB:IB)^2+($H256-IC:IC)^2+($I256-ID:ID)^2)*HZ$8+MIN((($H$2-$H256)+IE:IE)^2+(($I$2-$I256)+IF:IF)^2)*HZ$10+1000*HZ$18,"")</f>
        <v/>
      </c>
      <c r="IH256" t="str" cm="1">
        <f t="array" ref="IH256">IF($F256="弾玉",MIN(($G256-II:II)^2+($H256-IJ:IJ)^2+($I256-IK:IK)^2)*IG$8+MIN((($H$2-$H256)+IL:IL)^2+(($I$2-$I256)+IM:IM)^2)*IG$10+1000*IG$18,"")</f>
        <v/>
      </c>
      <c r="IO256" t="str" cm="1">
        <f t="array" ref="IO256">IF($F256="石壁",MIN(($G256-IP:IP)^2+($H256-IQ:IQ)^2+($I256-IR:IR)^2)*IN$8+MIN((($H$2-$H256)+IS:IS)^2+(($I$2-$I256)+IT:IT)^2)*IN$10+1000*IN$18,"")</f>
        <v/>
      </c>
    </row>
    <row r="257" spans="6:249" x14ac:dyDescent="0.55000000000000004">
      <c r="F257" s="1" t="b" cm="1">
        <f t="array" ref="F257">INDEX(N:N,ROW()*6-11)</f>
        <v>0</v>
      </c>
      <c r="G257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57" s="1">
        <f>ROUND((RIGHT((SUM(INDEX($N:$N,ROW()*6-10):INDEX($N:$N,ROW()*6-6))-16020),6)-RIGHT((SUM(INDEX($N:$N,ROW()*6-10):INDEX($N:$N,ROW()*6-6))-16020),3))/1000,3)</f>
        <v>-16.04</v>
      </c>
      <c r="I257" s="1">
        <f>ROUND((RIGHT((SUM(INDEX($N:$N,ROW()*6-10):INDEX($N:$N,ROW()*6-6))-16020),3)),3)</f>
        <v>20</v>
      </c>
      <c r="K257">
        <v>257</v>
      </c>
      <c r="L257">
        <f t="shared" si="7"/>
        <v>1</v>
      </c>
      <c r="M257" t="str">
        <f t="shared" ref="M257:M320" si="8">MID(D$2,$K257,1)</f>
        <v/>
      </c>
      <c r="N257">
        <f>IF(EXACT(M257,$A$1)=TRUE,0,IF(EXACT(M257,$A$2)=TRUE,1,IF(EXACT(M257,$A$3)=TRUE,2,IF(EXACT(M257,$A$4)=TRUE,3,IF(EXACT(M257,$A$5)=TRUE,4,IF(EXACT(M257,$A$6)=TRUE,5,IF(EXACT(M257,$A$7)=TRUE,6,IF(EXACT(M257,$A$8)=TRUE,7,IF(EXACT(M257,$A$9)=TRUE,8,IF(EXACT(M257,$A$10)=TRUE,9,IF(EXACT(M257,$A$11)=TRUE,10,IF(EXACT(M257,$A$12)=TRUE,11,IF(EXACT(M257,$A$13)=TRUE,12,IF(EXACT(M257,$A$14)=TRUE,13,IF(EXACT(M257,$A$15)=TRUE,14,IF(EXACT(M257,$A$16)=TRUE,15,IF(EXACT(M257,$A$17)=TRUE,16,IF(EXACT(M257,$A$18)=TRUE,17,IF(EXACT(M257,$A$19)=TRUE,18,IF(EXACT(M257,$A$20)=TRUE,19,IF(EXACT(M257,$A$21)=TRUE,20,IF(EXACT(M257,$A$22)=TRUE,21,IF(EXACT(M257,$A$23)=TRUE,22,IF(EXACT(M257,$A$24)=TRUE,23,IF(EXACT(M257,$A$25)=TRUE,24,IF(EXACT(M257,$A$26)=TRUE,25,IF(EXACT(M257,$A$27)=TRUE,26,IF(EXACT(M257,$A$28)=TRUE,27,IF(EXACT(M257,$A$29)=TRUE,28,IF(EXACT(M257,$A$30)=TRUE,29,IF(EXACT(M257,$A$31)=TRUE,30,IF(EXACT(M257,$A$32)=TRUE,31,IF(EXACT(M257,$A$33)=TRUE,32,IF(EXACT(M257,$A$34)=TRUE,33,IF(EXACT(M257,$A$35)=TRUE,34,IF(EXACT(M257,$A$36)=TRUE,35,IF(EXACT(M257,$A$37)=TRUE,36,IF(EXACT(M257,$A$38)=TRUE,37,IF(EXACT(M257,$A$39)=TRUE,38,IF(EXACT(M257,$A$40)=TRUE,39,IF(EXACT(M257,$A$41)=TRUE,40,IF(EXACT(M257,$A$42)=TRUE,41,IF(EXACT(M257,$A$43)=TRUE,42,IF(EXACT(M257,$A$44)=TRUE,43,IF(EXACT(M257,$A$45)=TRUE,44,IF(EXACT(M257,$A$46)=TRUE,45,IF(EXACT(M257,$A$47)=TRUE,46,IF(EXACT(M257,$A$48)=TRUE,47,IF(EXACT(M257,$A$49)=TRUE,48,IF(EXACT(M257,$A$50)=TRUE,49,IF(EXACT(M257,$A$51)=TRUE,50,IF(EXACT(M257,$A$52)=TRUE,51,IF(EXACT(M257,$A$53)=TRUE,52,IF(EXACT(M257,$A$54)=TRUE,53,IF(EXACT(M257,$A$55)=TRUE,54,IF(EXACT(M257,$A$56)=TRUE,55,IF(EXACT(M257,$A$57)=TRUE,56,IF(EXACT(M257,$A$58)=TRUE,57,IF(EXACT(M257,$A$59)=TRUE,58,IF(EXACT(M257,$A$60)=TRUE,59,IF(EXACT(M257,$A$61)=TRUE,60,IF(EXACT(M257,$A$62)=TRUE,61))))))))))))))))))))))))))))))))))))))))))))))))))))))))))))))*61^$L257</f>
        <v>0</v>
      </c>
      <c r="Y257" t="str" cm="1">
        <f t="array" ref="Y257">IF($F257="砲玉",MIN(($G257-Z:Z)^2+($H257-AA:AA)^2+($I257-AB:AB)^2)*X$8+MIN((($H$2-$H257)+AC:AC)^2+(($I$2-$I257)+AD:AD)^2)*X$10+1000*X$18,"")</f>
        <v/>
      </c>
      <c r="AF257" t="str" cm="1">
        <f t="array" ref="AF257">IF($F257="薙玉",MIN(($G257-AG:AG)^2+($H257-AH:AH)^2+($I257-AI:AI)^2)*AE$8+MIN((($H$2-$H257)+AJ:AJ)^2+(($I$2-$I257)+AK:AK)^2)*AE$10+1000*AE$18,"")</f>
        <v/>
      </c>
      <c r="AM257" t="str" cm="1">
        <f t="array" ref="AM257">IF($F257="壁玉",MIN(($G257-AN:AN)^2+($H257-AO:AO)^2+($I257-AP:AP)^2)*AL$8+MIN((($H$2-$H257)+AQ:AQ)^2+(($I$2-$I257)+AR:AR)^2)*AL$10+1000*AL$18,"")</f>
        <v/>
      </c>
      <c r="AT257" t="str" cm="1">
        <f t="array" ref="AT257">IF($F257="弩玉",MIN(($G257-AU:AU)^2+($H257-AV:AV)^2+($I257-AW:AW)^2)*AS$8+MIN((($H$2-$H257)+AX:AX)^2+(($I$2-$I257)+AY:AY)^2)*AS$10+1000*AS$18,"")</f>
        <v/>
      </c>
      <c r="BA257" t="str" cm="1">
        <f t="array" ref="BA257">IF($F257="ジェット",MIN(($G257-BB:BB)^2+($H257-BC:BC)^2+($I257-BD:BD)^2)*AZ$8+MIN((($H$2-$H257)+BE:BE)^2+(($I$2-$I257)+BF:BF)^2)*AZ$10+1000*AZ$18,"")</f>
        <v/>
      </c>
      <c r="BH257" t="str" cm="1">
        <f t="array" ref="BH257">IF($F257="導玉",MIN(($G257-BI:BI)^2+($H257-BJ:BJ)^2+($I257-BK:BK)^2)*BG$8+MIN((($H$2-$H257)+BL:BL)^2+(($I$2-$I257)+BM:BM)^2)*BG$10+1000*BG$18,"")</f>
        <v/>
      </c>
      <c r="BO257" t="str" cm="1">
        <f t="array" ref="BO257">IF($F257="木壁",MIN(($G257-BP:BP)^2+($H257-BQ:BQ)^2+($I257-BR:BR)^2)*BN$8+MIN((($H$2-$H257)+BS:BS)^2+(($I$2-$I257)+BT:BT)^2)*BN$10+1000*BN$18,"")</f>
        <v/>
      </c>
      <c r="BV257" t="str" cm="1">
        <f t="array" ref="BV257">IF($F257="遠壁",MIN(($G257-BW:BW)^2+($H257-BX:BX)^2+($I257-BY:BY)^2)*BU$8+MIN((($H$2-$H257)+BZ:BZ)^2+(($I$2-$I257)+CA:CA)^2)*BU$10+1000*BU$18,"")</f>
        <v/>
      </c>
      <c r="CC257" t="str" cm="1">
        <f t="array" ref="CC257">IF($F257="魔玉",MIN(($G257-CD:CD)^2+($H257-CE:CE)^2+($I257-CF:CF)^2)*CB$8+MIN((($H$2-$H257)+CG:CG)^2+(($I$2-$I257)+CH:CH)^2)*CB$10+1000*CB$18,"")</f>
        <v/>
      </c>
      <c r="CJ257" t="str" cm="1">
        <f t="array" ref="CJ257">IF($F257="核玉",MIN(($G257-CK:CK)^2+($H257-CL:CL)^2+($I257-CM:CM)^2)*CI$8+MIN((($H$2-$H257)+CN:CN)^2+(($I$2-$I257)+CO:CO)^2)*CI$10+1000*CI$18,"")</f>
        <v/>
      </c>
      <c r="CQ257" t="str" cm="1">
        <f t="array" ref="CQ257">IF($F257="癒玉",MIN(($G257-CR:CR)^2+($H257-CS:CS)^2+($I257-CT:CT)^2)*CP$8+MIN((($H$2-$H257)+CU:CU)^2+(($I$2-$I257)+CV:CV)^2)*CP$10+1000*CP$18,"")</f>
        <v/>
      </c>
      <c r="CX257" t="str" cm="1">
        <f t="array" ref="CX257">IF($F257="盾玉",MIN(($G257-CY:CY)^2+($H257-CZ:CZ)^2+($I257-DA:DA)^2)*CW$8+MIN((($H$2-$H257)+DB:DB)^2+(($I$2-$I257)+DC:DC)^2)*CW$10+1000*CW$18,"")</f>
        <v/>
      </c>
      <c r="DE257" t="str" cm="1">
        <f t="array" ref="DE257">IF($F257="射玉",MIN(($G257-DF:DF)^2+($H257-DG:DG)^2+($I257-DH:DH)^2)*DD$8+MIN((($H$2-$H257)+DI:DI)^2+(($I$2-$I257)+DJ:DJ)^2)*DD$10+1000*DD$18,"")</f>
        <v/>
      </c>
      <c r="DL257" t="str" cm="1">
        <f t="array" ref="DL257">IF($F257="近壁",MIN(($G257-DM:DM)^2+($H257-DN:DN)^2+($I257-DO:DO)^2)*DK$8+MIN((($H$2-$H257)+DP:DP)^2+(($I$2-$I257)+DQ:DQ)^2)*DK$10+1000*DK$18,"")</f>
        <v/>
      </c>
      <c r="DS257" t="str" cm="1">
        <f t="array" ref="DS257">IF($F257="忍玉",MIN(($G257-DT:DT)^2+($H257-DU:DU)^2+($I257-DV:DV)^2)*DR$8+MIN((($H$2-$H257)+DW:DW)^2+(($I$2-$I257)+DX:DX)^2)*DR$10+1000*DR$18,"")</f>
        <v/>
      </c>
      <c r="DZ257" t="str" cm="1">
        <f t="array" ref="DZ257">IF($F257="界玉",MIN(($G257-EA:EA)^2+($H257-EB:EB)^2+($I257-EC:EC)^2)*DY$8+MIN((($H$2-$H257)+ED:ED)^2+(($I$2-$I257)+EE:EE)^2)*DY$10+1000*DY$18,"")</f>
        <v/>
      </c>
      <c r="EG257" t="str" cm="1">
        <f t="array" ref="EG257">IF($F257="戦玉",MIN(($G257-EH:EH)^2+($H257-EI:EI)^2+($I257-EJ:EJ)^2)*EF$8+MIN((($H$2-$H257)+EK:EK)^2+(($I$2-$I257)+EL:EL)^2)*EF$10+1000*EF$18,"")</f>
        <v/>
      </c>
      <c r="EN257" t="str" cm="1">
        <f t="array" ref="EN257">IF($F257="弓玉",MIN(($G257-EO:EO)^2+($H257-EP:EP)^2+($I257-EQ:EQ)^2)*EM$8+MIN((($H$2-$H257)+ER:ER)^2+(($I$2-$I257)+ES:ES)^2)*EM$10+1000*EM$18,"")</f>
        <v/>
      </c>
      <c r="EU257" t="str" cm="1">
        <f t="array" ref="EU257">IF($F257="散玉",MIN(($G257-EV:EV)^2+($H257-EW:EW)^2+($I257-EX:EX)^2)*ET$8+MIN((($H$2-$H257)+EY:EY)^2+(($I$2-$I257)+EZ:EZ)^2)*ET$10+1000*ET$18,"")</f>
        <v/>
      </c>
      <c r="FB257" t="str" cm="1">
        <f t="array" ref="FB257">IF($F257="的玉",MIN(($G257-FC:FC)^2+($H257-FD:FD)^2+($I257-FE:FE)^2)*FA$8+MIN((($H$2-$H257)+FF:FF)^2+(($I$2-$I257)+FG:FG)^2)*FA$10+1000*FA$18,"")</f>
        <v/>
      </c>
      <c r="FI257" t="str" cm="1">
        <f t="array" ref="FI257">IF($F257="撃玉",MIN(($G257-FJ:FJ)^2+($H257-FK:FK)^2+($I257-FL:FL)^2)*FH$8+MIN((($H$2-$H257)+FM:FM)^2+(($I$2-$I257)+FN:FN)^2)*FH$10+1000*FH$18,"")</f>
        <v/>
      </c>
      <c r="FP257" t="str" cm="1">
        <f t="array" ref="FP257">IF($F257="槍玉",MIN(($G257-FQ:FQ)^2+($H257-FR:FR)^2+($I257-FS:FS)^2)*FO$8+MIN((($H$2-$H257)+FT:FT)^2+(($I$2-$I257)+FU:FU)^2)*FO$10+1000*FO$18,"")</f>
        <v/>
      </c>
      <c r="FW257" t="str" cm="1">
        <f t="array" ref="FW257">IF($F257="査玉",MIN(($G257-FX:FX)^2+($H257-FY:FY)^2+($I257-FZ:FZ)^2)*FV$8+MIN((($H$2-$H257)+GA:GA)^2+(($I$2-$I257)+GB:GB)^2)*FV$10+1000*FV$18,"")</f>
        <v/>
      </c>
      <c r="GD257" t="str" cm="1">
        <f t="array" ref="GD257">IF($F257="タゲ壁",MIN(($G257-GE:GE)^2+($H257-GF:GF)^2+($I257-GG:GG)^2)*GC$8+MIN((($H$2-$H257)+GH:GH)^2+(($I$2-$I257)+GI:GI)^2)*GC$10+1000*GC$18,"")</f>
        <v/>
      </c>
      <c r="GK257" t="str" cm="1">
        <f t="array" ref="GK257">IF($F257="迎玉",MIN(($G257-GL:GL)^2+($H257-GM:GM)^2+($I257-GN:GN)^2)*GJ$8+MIN((($H$2-$H257)+GO:GO)^2+(($I$2-$I257)+GP:GP)^2)*GJ$10+1000*GJ$18,"")</f>
        <v/>
      </c>
      <c r="GR257" t="str" cm="1">
        <f t="array" ref="GR257">IF($F257="紙壁",MIN(($G257-GS:GS)^2+($H257-GT:GT)^2+($I257-GU:GU)^2)*GQ$8+MIN((($H$2-$H257)+GV:GV)^2+(($I$2-$I257)+GW:GW)^2)*GQ$10+1000*GQ$18,"")</f>
        <v/>
      </c>
      <c r="GY257" t="str" cm="1">
        <f t="array" ref="GY257">IF($F257="聖玉",MIN(($G257-GZ:GZ)^2+($H257-HA:HA)^2+($I257-HB:HB)^2)*GX$8+MIN((($H$2-$H257)+HC:HC)^2+(($I$2-$I257)+HD:HD)^2)*GX$10+1000*GX$18,"")</f>
        <v/>
      </c>
      <c r="HF257" t="str" cm="1">
        <f t="array" ref="HF257">IF($F257="ターボ",MIN(($G257-HG:HG)^2+($H257-HH:HH)^2+($I257-HI:HI)^2)*HE$8+MIN((($H$2-$H257)+HJ:HJ)^2+(($I$2-$I257)+HK:HK)^2)*HE$10+10000,"")</f>
        <v/>
      </c>
      <c r="HM257" t="str" cm="1">
        <f t="array" ref="HM257">IF($F257="采玉",MIN(($G257-HN:HN)^2+($H257-HO:HO)^2+($I257-HP:HP)^2)*HL$8+MIN((($H$2-$H257)+HQ:HQ)^2+(($I$2-$I257)+HR:HR)^2)*HL$10+1000*HL$18,"")</f>
        <v/>
      </c>
      <c r="HT257" t="str" cm="1">
        <f t="array" ref="HT257">IF($F257="繕玉",MIN(($G257-HU:HU)^2+($H257-HV:HV)^2+($I257-HW:HW)^2)*HS$8+MIN((($H$2-$H257)+HX:HX)^2+(($I$2-$I257)+HY:HY)^2)*HS$10+1000*HS$18,"")</f>
        <v/>
      </c>
      <c r="IA257" t="str" cm="1">
        <f t="array" ref="IA257">IF($F257="贄玉",MIN(($G257-IB:IB)^2+($H257-IC:IC)^2+($I257-ID:ID)^2)*HZ$8+MIN((($H$2-$H257)+IE:IE)^2+(($I$2-$I257)+IF:IF)^2)*HZ$10+1000*HZ$18,"")</f>
        <v/>
      </c>
      <c r="IH257" t="str" cm="1">
        <f t="array" ref="IH257">IF($F257="弾玉",MIN(($G257-II:II)^2+($H257-IJ:IJ)^2+($I257-IK:IK)^2)*IG$8+MIN((($H$2-$H257)+IL:IL)^2+(($I$2-$I257)+IM:IM)^2)*IG$10+1000*IG$18,"")</f>
        <v/>
      </c>
      <c r="IO257" t="str" cm="1">
        <f t="array" ref="IO257">IF($F257="石壁",MIN(($G257-IP:IP)^2+($H257-IQ:IQ)^2+($I257-IR:IR)^2)*IN$8+MIN((($H$2-$H257)+IS:IS)^2+(($I$2-$I257)+IT:IT)^2)*IN$10+1000*IN$18,"")</f>
        <v/>
      </c>
    </row>
    <row r="258" spans="6:249" x14ac:dyDescent="0.55000000000000004">
      <c r="F258" s="1" t="b" cm="1">
        <f t="array" ref="F258">INDEX(N:N,ROW()*6-11)</f>
        <v>0</v>
      </c>
      <c r="G258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58" s="1">
        <f>ROUND((RIGHT((SUM(INDEX($N:$N,ROW()*6-10):INDEX($N:$N,ROW()*6-6))-16020),6)-RIGHT((SUM(INDEX($N:$N,ROW()*6-10):INDEX($N:$N,ROW()*6-6))-16020),3))/1000,3)</f>
        <v>-16.04</v>
      </c>
      <c r="I258" s="1">
        <f>ROUND((RIGHT((SUM(INDEX($N:$N,ROW()*6-10):INDEX($N:$N,ROW()*6-6))-16020),3)),3)</f>
        <v>20</v>
      </c>
      <c r="K258">
        <v>258</v>
      </c>
      <c r="L258">
        <f t="shared" ref="L258:L321" si="9">MOD(LEN($D$2)-K258,6)</f>
        <v>0</v>
      </c>
      <c r="M258" t="str">
        <f t="shared" si="8"/>
        <v/>
      </c>
      <c r="N258">
        <f>IF(EXACT(M258,$A$1)=TRUE,0,IF(EXACT(M258,$A$2)=TRUE,1,IF(EXACT(M258,$A$3)=TRUE,2,IF(EXACT(M258,$A$4)=TRUE,3,IF(EXACT(M258,$A$5)=TRUE,4,IF(EXACT(M258,$A$6)=TRUE,5,IF(EXACT(M258,$A$7)=TRUE,6,IF(EXACT(M258,$A$8)=TRUE,7,IF(EXACT(M258,$A$9)=TRUE,8,IF(EXACT(M258,$A$10)=TRUE,9,IF(EXACT(M258,$A$11)=TRUE,10,IF(EXACT(M258,$A$12)=TRUE,11,IF(EXACT(M258,$A$13)=TRUE,12,IF(EXACT(M258,$A$14)=TRUE,13,IF(EXACT(M258,$A$15)=TRUE,14,IF(EXACT(M258,$A$16)=TRUE,15,IF(EXACT(M258,$A$17)=TRUE,16,IF(EXACT(M258,$A$18)=TRUE,17,IF(EXACT(M258,$A$19)=TRUE,18,IF(EXACT(M258,$A$20)=TRUE,19,IF(EXACT(M258,$A$21)=TRUE,20,IF(EXACT(M258,$A$22)=TRUE,21,IF(EXACT(M258,$A$23)=TRUE,22,IF(EXACT(M258,$A$24)=TRUE,23,IF(EXACT(M258,$A$25)=TRUE,24,IF(EXACT(M258,$A$26)=TRUE,25,IF(EXACT(M258,$A$27)=TRUE,26,IF(EXACT(M258,$A$28)=TRUE,27,IF(EXACT(M258,$A$29)=TRUE,28,IF(EXACT(M258,$A$30)=TRUE,29,IF(EXACT(M258,$A$31)=TRUE,30,IF(EXACT(M258,$A$32)=TRUE,31,IF(EXACT(M258,$A$33)=TRUE,32,IF(EXACT(M258,$A$34)=TRUE,33,IF(EXACT(M258,$A$35)=TRUE,34,IF(EXACT(M258,$A$36)=TRUE,35,IF(EXACT(M258,$A$37)=TRUE,36,IF(EXACT(M258,$A$38)=TRUE,37,IF(EXACT(M258,$A$39)=TRUE,38,IF(EXACT(M258,$A$40)=TRUE,39,IF(EXACT(M258,$A$41)=TRUE,40,IF(EXACT(M258,$A$42)=TRUE,41,IF(EXACT(M258,$A$43)=TRUE,42,IF(EXACT(M258,$A$44)=TRUE,43,IF(EXACT(M258,$A$45)=TRUE,44,IF(EXACT(M258,$A$46)=TRUE,45,IF(EXACT(M258,$A$47)=TRUE,46,IF(EXACT(M258,$A$48)=TRUE,47,IF(EXACT(M258,$A$49)=TRUE,48,IF(EXACT(M258,$A$50)=TRUE,49,IF(EXACT(M258,$A$51)=TRUE,50,IF(EXACT(M258,$A$52)=TRUE,51,IF(EXACT(M258,$A$53)=TRUE,52,IF(EXACT(M258,$A$54)=TRUE,53,IF(EXACT(M258,$A$55)=TRUE,54,IF(EXACT(M258,$A$56)=TRUE,55,IF(EXACT(M258,$A$57)=TRUE,56,IF(EXACT(M258,$A$58)=TRUE,57,IF(EXACT(M258,$A$59)=TRUE,58,IF(EXACT(M258,$A$60)=TRUE,59,IF(EXACT(M258,$A$61)=TRUE,60,IF(EXACT(M258,$A$62)=TRUE,61))))))))))))))))))))))))))))))))))))))))))))))))))))))))))))))*61^$L258</f>
        <v>0</v>
      </c>
      <c r="Y258" t="str" cm="1">
        <f t="array" ref="Y258">IF($F258="砲玉",MIN(($G258-Z:Z)^2+($H258-AA:AA)^2+($I258-AB:AB)^2)*X$8+MIN((($H$2-$H258)+AC:AC)^2+(($I$2-$I258)+AD:AD)^2)*X$10+1000*X$18,"")</f>
        <v/>
      </c>
      <c r="AF258" t="str" cm="1">
        <f t="array" ref="AF258">IF($F258="薙玉",MIN(($G258-AG:AG)^2+($H258-AH:AH)^2+($I258-AI:AI)^2)*AE$8+MIN((($H$2-$H258)+AJ:AJ)^2+(($I$2-$I258)+AK:AK)^2)*AE$10+1000*AE$18,"")</f>
        <v/>
      </c>
      <c r="AM258" t="str" cm="1">
        <f t="array" ref="AM258">IF($F258="壁玉",MIN(($G258-AN:AN)^2+($H258-AO:AO)^2+($I258-AP:AP)^2)*AL$8+MIN((($H$2-$H258)+AQ:AQ)^2+(($I$2-$I258)+AR:AR)^2)*AL$10+1000*AL$18,"")</f>
        <v/>
      </c>
      <c r="AT258" t="str" cm="1">
        <f t="array" ref="AT258">IF($F258="弩玉",MIN(($G258-AU:AU)^2+($H258-AV:AV)^2+($I258-AW:AW)^2)*AS$8+MIN((($H$2-$H258)+AX:AX)^2+(($I$2-$I258)+AY:AY)^2)*AS$10+1000*AS$18,"")</f>
        <v/>
      </c>
      <c r="BA258" t="str" cm="1">
        <f t="array" ref="BA258">IF($F258="ジェット",MIN(($G258-BB:BB)^2+($H258-BC:BC)^2+($I258-BD:BD)^2)*AZ$8+MIN((($H$2-$H258)+BE:BE)^2+(($I$2-$I258)+BF:BF)^2)*AZ$10+1000*AZ$18,"")</f>
        <v/>
      </c>
      <c r="BH258" t="str" cm="1">
        <f t="array" ref="BH258">IF($F258="導玉",MIN(($G258-BI:BI)^2+($H258-BJ:BJ)^2+($I258-BK:BK)^2)*BG$8+MIN((($H$2-$H258)+BL:BL)^2+(($I$2-$I258)+BM:BM)^2)*BG$10+1000*BG$18,"")</f>
        <v/>
      </c>
      <c r="BO258" t="str" cm="1">
        <f t="array" ref="BO258">IF($F258="木壁",MIN(($G258-BP:BP)^2+($H258-BQ:BQ)^2+($I258-BR:BR)^2)*BN$8+MIN((($H$2-$H258)+BS:BS)^2+(($I$2-$I258)+BT:BT)^2)*BN$10+1000*BN$18,"")</f>
        <v/>
      </c>
      <c r="BV258" t="str" cm="1">
        <f t="array" ref="BV258">IF($F258="遠壁",MIN(($G258-BW:BW)^2+($H258-BX:BX)^2+($I258-BY:BY)^2)*BU$8+MIN((($H$2-$H258)+BZ:BZ)^2+(($I$2-$I258)+CA:CA)^2)*BU$10+1000*BU$18,"")</f>
        <v/>
      </c>
      <c r="CC258" t="str" cm="1">
        <f t="array" ref="CC258">IF($F258="魔玉",MIN(($G258-CD:CD)^2+($H258-CE:CE)^2+($I258-CF:CF)^2)*CB$8+MIN((($H$2-$H258)+CG:CG)^2+(($I$2-$I258)+CH:CH)^2)*CB$10+1000*CB$18,"")</f>
        <v/>
      </c>
      <c r="CJ258" t="str" cm="1">
        <f t="array" ref="CJ258">IF($F258="核玉",MIN(($G258-CK:CK)^2+($H258-CL:CL)^2+($I258-CM:CM)^2)*CI$8+MIN((($H$2-$H258)+CN:CN)^2+(($I$2-$I258)+CO:CO)^2)*CI$10+1000*CI$18,"")</f>
        <v/>
      </c>
      <c r="CQ258" t="str" cm="1">
        <f t="array" ref="CQ258">IF($F258="癒玉",MIN(($G258-CR:CR)^2+($H258-CS:CS)^2+($I258-CT:CT)^2)*CP$8+MIN((($H$2-$H258)+CU:CU)^2+(($I$2-$I258)+CV:CV)^2)*CP$10+1000*CP$18,"")</f>
        <v/>
      </c>
      <c r="CX258" t="str" cm="1">
        <f t="array" ref="CX258">IF($F258="盾玉",MIN(($G258-CY:CY)^2+($H258-CZ:CZ)^2+($I258-DA:DA)^2)*CW$8+MIN((($H$2-$H258)+DB:DB)^2+(($I$2-$I258)+DC:DC)^2)*CW$10+1000*CW$18,"")</f>
        <v/>
      </c>
      <c r="DE258" t="str" cm="1">
        <f t="array" ref="DE258">IF($F258="射玉",MIN(($G258-DF:DF)^2+($H258-DG:DG)^2+($I258-DH:DH)^2)*DD$8+MIN((($H$2-$H258)+DI:DI)^2+(($I$2-$I258)+DJ:DJ)^2)*DD$10+1000*DD$18,"")</f>
        <v/>
      </c>
      <c r="DL258" t="str" cm="1">
        <f t="array" ref="DL258">IF($F258="近壁",MIN(($G258-DM:DM)^2+($H258-DN:DN)^2+($I258-DO:DO)^2)*DK$8+MIN((($H$2-$H258)+DP:DP)^2+(($I$2-$I258)+DQ:DQ)^2)*DK$10+1000*DK$18,"")</f>
        <v/>
      </c>
      <c r="DS258" t="str" cm="1">
        <f t="array" ref="DS258">IF($F258="忍玉",MIN(($G258-DT:DT)^2+($H258-DU:DU)^2+($I258-DV:DV)^2)*DR$8+MIN((($H$2-$H258)+DW:DW)^2+(($I$2-$I258)+DX:DX)^2)*DR$10+1000*DR$18,"")</f>
        <v/>
      </c>
      <c r="DZ258" t="str" cm="1">
        <f t="array" ref="DZ258">IF($F258="界玉",MIN(($G258-EA:EA)^2+($H258-EB:EB)^2+($I258-EC:EC)^2)*DY$8+MIN((($H$2-$H258)+ED:ED)^2+(($I$2-$I258)+EE:EE)^2)*DY$10+1000*DY$18,"")</f>
        <v/>
      </c>
      <c r="EG258" t="str" cm="1">
        <f t="array" ref="EG258">IF($F258="戦玉",MIN(($G258-EH:EH)^2+($H258-EI:EI)^2+($I258-EJ:EJ)^2)*EF$8+MIN((($H$2-$H258)+EK:EK)^2+(($I$2-$I258)+EL:EL)^2)*EF$10+1000*EF$18,"")</f>
        <v/>
      </c>
      <c r="EN258" t="str" cm="1">
        <f t="array" ref="EN258">IF($F258="弓玉",MIN(($G258-EO:EO)^2+($H258-EP:EP)^2+($I258-EQ:EQ)^2)*EM$8+MIN((($H$2-$H258)+ER:ER)^2+(($I$2-$I258)+ES:ES)^2)*EM$10+1000*EM$18,"")</f>
        <v/>
      </c>
      <c r="EU258" t="str" cm="1">
        <f t="array" ref="EU258">IF($F258="散玉",MIN(($G258-EV:EV)^2+($H258-EW:EW)^2+($I258-EX:EX)^2)*ET$8+MIN((($H$2-$H258)+EY:EY)^2+(($I$2-$I258)+EZ:EZ)^2)*ET$10+1000*ET$18,"")</f>
        <v/>
      </c>
      <c r="FB258" t="str" cm="1">
        <f t="array" ref="FB258">IF($F258="的玉",MIN(($G258-FC:FC)^2+($H258-FD:FD)^2+($I258-FE:FE)^2)*FA$8+MIN((($H$2-$H258)+FF:FF)^2+(($I$2-$I258)+FG:FG)^2)*FA$10+1000*FA$18,"")</f>
        <v/>
      </c>
      <c r="FI258" t="str" cm="1">
        <f t="array" ref="FI258">IF($F258="撃玉",MIN(($G258-FJ:FJ)^2+($H258-FK:FK)^2+($I258-FL:FL)^2)*FH$8+MIN((($H$2-$H258)+FM:FM)^2+(($I$2-$I258)+FN:FN)^2)*FH$10+1000*FH$18,"")</f>
        <v/>
      </c>
      <c r="FP258" t="str" cm="1">
        <f t="array" ref="FP258">IF($F258="槍玉",MIN(($G258-FQ:FQ)^2+($H258-FR:FR)^2+($I258-FS:FS)^2)*FO$8+MIN((($H$2-$H258)+FT:FT)^2+(($I$2-$I258)+FU:FU)^2)*FO$10+1000*FO$18,"")</f>
        <v/>
      </c>
      <c r="FW258" t="str" cm="1">
        <f t="array" ref="FW258">IF($F258="査玉",MIN(($G258-FX:FX)^2+($H258-FY:FY)^2+($I258-FZ:FZ)^2)*FV$8+MIN((($H$2-$H258)+GA:GA)^2+(($I$2-$I258)+GB:GB)^2)*FV$10+1000*FV$18,"")</f>
        <v/>
      </c>
      <c r="GD258" t="str" cm="1">
        <f t="array" ref="GD258">IF($F258="タゲ壁",MIN(($G258-GE:GE)^2+($H258-GF:GF)^2+($I258-GG:GG)^2)*GC$8+MIN((($H$2-$H258)+GH:GH)^2+(($I$2-$I258)+GI:GI)^2)*GC$10+1000*GC$18,"")</f>
        <v/>
      </c>
      <c r="GK258" t="str" cm="1">
        <f t="array" ref="GK258">IF($F258="迎玉",MIN(($G258-GL:GL)^2+($H258-GM:GM)^2+($I258-GN:GN)^2)*GJ$8+MIN((($H$2-$H258)+GO:GO)^2+(($I$2-$I258)+GP:GP)^2)*GJ$10+1000*GJ$18,"")</f>
        <v/>
      </c>
      <c r="GR258" t="str" cm="1">
        <f t="array" ref="GR258">IF($F258="紙壁",MIN(($G258-GS:GS)^2+($H258-GT:GT)^2+($I258-GU:GU)^2)*GQ$8+MIN((($H$2-$H258)+GV:GV)^2+(($I$2-$I258)+GW:GW)^2)*GQ$10+1000*GQ$18,"")</f>
        <v/>
      </c>
      <c r="GY258" t="str" cm="1">
        <f t="array" ref="GY258">IF($F258="聖玉",MIN(($G258-GZ:GZ)^2+($H258-HA:HA)^2+($I258-HB:HB)^2)*GX$8+MIN((($H$2-$H258)+HC:HC)^2+(($I$2-$I258)+HD:HD)^2)*GX$10+1000*GX$18,"")</f>
        <v/>
      </c>
      <c r="HF258" t="str" cm="1">
        <f t="array" ref="HF258">IF($F258="ターボ",MIN(($G258-HG:HG)^2+($H258-HH:HH)^2+($I258-HI:HI)^2)*HE$8+MIN((($H$2-$H258)+HJ:HJ)^2+(($I$2-$I258)+HK:HK)^2)*HE$10+10000,"")</f>
        <v/>
      </c>
      <c r="HM258" t="str" cm="1">
        <f t="array" ref="HM258">IF($F258="采玉",MIN(($G258-HN:HN)^2+($H258-HO:HO)^2+($I258-HP:HP)^2)*HL$8+MIN((($H$2-$H258)+HQ:HQ)^2+(($I$2-$I258)+HR:HR)^2)*HL$10+1000*HL$18,"")</f>
        <v/>
      </c>
      <c r="HT258" t="str" cm="1">
        <f t="array" ref="HT258">IF($F258="繕玉",MIN(($G258-HU:HU)^2+($H258-HV:HV)^2+($I258-HW:HW)^2)*HS$8+MIN((($H$2-$H258)+HX:HX)^2+(($I$2-$I258)+HY:HY)^2)*HS$10+1000*HS$18,"")</f>
        <v/>
      </c>
      <c r="IA258" t="str" cm="1">
        <f t="array" ref="IA258">IF($F258="贄玉",MIN(($G258-IB:IB)^2+($H258-IC:IC)^2+($I258-ID:ID)^2)*HZ$8+MIN((($H$2-$H258)+IE:IE)^2+(($I$2-$I258)+IF:IF)^2)*HZ$10+1000*HZ$18,"")</f>
        <v/>
      </c>
      <c r="IH258" t="str" cm="1">
        <f t="array" ref="IH258">IF($F258="弾玉",MIN(($G258-II:II)^2+($H258-IJ:IJ)^2+($I258-IK:IK)^2)*IG$8+MIN((($H$2-$H258)+IL:IL)^2+(($I$2-$I258)+IM:IM)^2)*IG$10+1000*IG$18,"")</f>
        <v/>
      </c>
      <c r="IO258" t="str" cm="1">
        <f t="array" ref="IO258">IF($F258="石壁",MIN(($G258-IP:IP)^2+($H258-IQ:IQ)^2+($I258-IR:IR)^2)*IN$8+MIN((($H$2-$H258)+IS:IS)^2+(($I$2-$I258)+IT:IT)^2)*IN$10+1000*IN$18,"")</f>
        <v/>
      </c>
    </row>
    <row r="259" spans="6:249" x14ac:dyDescent="0.55000000000000004">
      <c r="F259" s="1" t="b" cm="1">
        <f t="array" ref="F259">INDEX(N:N,ROW()*6-11)</f>
        <v>0</v>
      </c>
      <c r="G259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59" s="1">
        <f>ROUND((RIGHT((SUM(INDEX($N:$N,ROW()*6-10):INDEX($N:$N,ROW()*6-6))-16020),6)-RIGHT((SUM(INDEX($N:$N,ROW()*6-10):INDEX($N:$N,ROW()*6-6))-16020),3))/1000,3)</f>
        <v>-16.04</v>
      </c>
      <c r="I259" s="1">
        <f>ROUND((RIGHT((SUM(INDEX($N:$N,ROW()*6-10):INDEX($N:$N,ROW()*6-6))-16020),3)),3)</f>
        <v>20</v>
      </c>
      <c r="K259">
        <v>259</v>
      </c>
      <c r="L259">
        <f t="shared" si="9"/>
        <v>5</v>
      </c>
      <c r="M259" t="str">
        <f t="shared" si="8"/>
        <v/>
      </c>
      <c r="N259" t="b">
        <f>IF(EXACT(M259,$A$1)=TRUE,"コア",IF(EXACT(M259,$A$2)=TRUE,"弓玉",IF(EXACT(M259,$A$3)=TRUE,"銃玉",IF(EXACT(M259,$A$4)=TRUE,"剣玉",IF(EXACT(M259,$A$5)=TRUE,"盾玉",IF(EXACT(M259,$A$6)=TRUE,"爆玉",IF(EXACT(M259,$A$7)=TRUE,"魔玉",IF(EXACT(M259,$A$8)=TRUE,"弩玉",IF(EXACT(M259,$A$9)=TRUE,"槍玉",IF(EXACT(M259,$A$10)=TRUE,"砲玉",IF(EXACT(M259,$A$11)=TRUE,"薙玉",IF(EXACT(M259,$A$12)=TRUE,"跳玉",IF(EXACT(M259,$A$13)=TRUE,"裂玉",IF(EXACT(M259,$A$14)=TRUE,"散玉",IF(EXACT(M259,$A$15)=TRUE,"狙玉",IF(EXACT(M259,$A$16)=TRUE,"浮玉",IF(EXACT(M259,$A$17)=TRUE,"導玉",IF(EXACT(M259,$A$18)=TRUE,"繕玉",IF(EXACT(M259,$A$19)=TRUE,"癒玉",IF(EXACT(M259,$A$20)=TRUE,"壁玉",IF(EXACT(M259,$A$21)=TRUE,"飛玉",IF(EXACT(M259,$A$22)=TRUE,"戦玉",IF(EXACT(M259,$A$23)=TRUE,"機玉",IF(EXACT(M259,$A$24)=TRUE,"変玉",IF(EXACT(M259,$A$25)=TRUE,"界玉",IF(EXACT(M259,$A$26)=TRUE,"木壁",IF(EXACT(M259,$A$27)=TRUE,"石壁",IF(EXACT(M259,$A$28)=TRUE,"紙壁",IF(EXACT(M259,$A$29)=TRUE,"鉄壁",IF(EXACT(M259,$A$30)=TRUE,"ジェット",IF(EXACT(M259,$A$31)=TRUE,"ターボ",IF(EXACT(M259,$A$32)=TRUE,"骨玉",IF(EXACT(M259,$A$33)=TRUE,"撃玉",IF(EXACT(M259,$A$34)=TRUE,"弾玉",IF(EXACT(M259,$A$35)=TRUE,"聖玉",IF(EXACT(M259,$A$36)=TRUE,"忍玉",IF(EXACT(M259,$A$37)=TRUE,"障玉",IF(EXACT(M259,$A$38)=TRUE,"花玉",IF(EXACT(M259,$A$39)=TRUE,"反玉",IF(EXACT(M259,$A$40)=TRUE,"押玉",IF(EXACT(M259,$A$41)=TRUE,"迎玉",IF(EXACT(M259,$A$42)=TRUE,"贄玉",IF(EXACT(M259,$A$43)=TRUE,"的玉",IF(EXACT(M259,$A$44)=TRUE,"墜玉",IF(EXACT(M259,$A$45)=TRUE,"箱玉",IF(EXACT(M259,$A$46)=TRUE,"闇玉",IF(EXACT(M259,$A$47)=TRUE,"旋玉",IF(EXACT(M259,$A$48)=TRUE,"采玉",IF(EXACT(M259,$A$49)=TRUE,"騎玉",IF(EXACT(M259,$A$50)=TRUE,"核玉",IF(EXACT(M259,$A$51)=TRUE,"射玉",IF(EXACT(M259,$A$52)=TRUE,"星玉",IF(EXACT(M259,$A$53)=TRUE,"梱玉",IF(EXACT(M259,$A$54)=TRUE,"貫玉",IF(EXACT(M259,$A$55)=TRUE,"査玉",IF(EXACT(M259,$A$56)=TRUE,"近壁",IF(EXACT(M259,$A$57)=TRUE,"遠壁",IF(EXACT(M259,$A$58)=TRUE,"広壁",IF(EXACT(M259,$A$59)=TRUE,"狭壁",IF(EXACT(M259,$A$60)=TRUE,"タゲ壁",IF(EXACT(M259,$A$61)=TRUE,"エレ壁")))))))))))))))))))))))))))))))))))))))))))))))))))))))))))))</f>
        <v>0</v>
      </c>
      <c r="Y259" t="str" cm="1">
        <f t="array" ref="Y259">IF($F259="砲玉",MIN(($G259-Z:Z)^2+($H259-AA:AA)^2+($I259-AB:AB)^2)*X$8+MIN((($H$2-$H259)+AC:AC)^2+(($I$2-$I259)+AD:AD)^2)*X$10+1000*X$18,"")</f>
        <v/>
      </c>
      <c r="AF259" t="str" cm="1">
        <f t="array" ref="AF259">IF($F259="薙玉",MIN(($G259-AG:AG)^2+($H259-AH:AH)^2+($I259-AI:AI)^2)*AE$8+MIN((($H$2-$H259)+AJ:AJ)^2+(($I$2-$I259)+AK:AK)^2)*AE$10+1000*AE$18,"")</f>
        <v/>
      </c>
      <c r="AM259" t="str" cm="1">
        <f t="array" ref="AM259">IF($F259="壁玉",MIN(($G259-AN:AN)^2+($H259-AO:AO)^2+($I259-AP:AP)^2)*AL$8+MIN((($H$2-$H259)+AQ:AQ)^2+(($I$2-$I259)+AR:AR)^2)*AL$10+1000*AL$18,"")</f>
        <v/>
      </c>
      <c r="AT259" t="str" cm="1">
        <f t="array" ref="AT259">IF($F259="弩玉",MIN(($G259-AU:AU)^2+($H259-AV:AV)^2+($I259-AW:AW)^2)*AS$8+MIN((($H$2-$H259)+AX:AX)^2+(($I$2-$I259)+AY:AY)^2)*AS$10+1000*AS$18,"")</f>
        <v/>
      </c>
      <c r="BA259" t="str" cm="1">
        <f t="array" ref="BA259">IF($F259="ジェット",MIN(($G259-BB:BB)^2+($H259-BC:BC)^2+($I259-BD:BD)^2)*AZ$8+MIN((($H$2-$H259)+BE:BE)^2+(($I$2-$I259)+BF:BF)^2)*AZ$10+1000*AZ$18,"")</f>
        <v/>
      </c>
      <c r="BH259" t="str" cm="1">
        <f t="array" ref="BH259">IF($F259="導玉",MIN(($G259-BI:BI)^2+($H259-BJ:BJ)^2+($I259-BK:BK)^2)*BG$8+MIN((($H$2-$H259)+BL:BL)^2+(($I$2-$I259)+BM:BM)^2)*BG$10+1000*BG$18,"")</f>
        <v/>
      </c>
      <c r="BO259" t="str" cm="1">
        <f t="array" ref="BO259">IF($F259="木壁",MIN(($G259-BP:BP)^2+($H259-BQ:BQ)^2+($I259-BR:BR)^2)*BN$8+MIN((($H$2-$H259)+BS:BS)^2+(($I$2-$I259)+BT:BT)^2)*BN$10+1000*BN$18,"")</f>
        <v/>
      </c>
      <c r="BV259" t="str" cm="1">
        <f t="array" ref="BV259">IF($F259="遠壁",MIN(($G259-BW:BW)^2+($H259-BX:BX)^2+($I259-BY:BY)^2)*BU$8+MIN((($H$2-$H259)+BZ:BZ)^2+(($I$2-$I259)+CA:CA)^2)*BU$10+1000*BU$18,"")</f>
        <v/>
      </c>
      <c r="CC259" t="str" cm="1">
        <f t="array" ref="CC259">IF($F259="魔玉",MIN(($G259-CD:CD)^2+($H259-CE:CE)^2+($I259-CF:CF)^2)*CB$8+MIN((($H$2-$H259)+CG:CG)^2+(($I$2-$I259)+CH:CH)^2)*CB$10+1000*CB$18,"")</f>
        <v/>
      </c>
      <c r="CJ259" t="str" cm="1">
        <f t="array" ref="CJ259">IF($F259="核玉",MIN(($G259-CK:CK)^2+($H259-CL:CL)^2+($I259-CM:CM)^2)*CI$8+MIN((($H$2-$H259)+CN:CN)^2+(($I$2-$I259)+CO:CO)^2)*CI$10+1000*CI$18,"")</f>
        <v/>
      </c>
      <c r="CQ259" t="str" cm="1">
        <f t="array" ref="CQ259">IF($F259="癒玉",MIN(($G259-CR:CR)^2+($H259-CS:CS)^2+($I259-CT:CT)^2)*CP$8+MIN((($H$2-$H259)+CU:CU)^2+(($I$2-$I259)+CV:CV)^2)*CP$10+1000*CP$18,"")</f>
        <v/>
      </c>
      <c r="CX259" t="str" cm="1">
        <f t="array" ref="CX259">IF($F259="盾玉",MIN(($G259-CY:CY)^2+($H259-CZ:CZ)^2+($I259-DA:DA)^2)*CW$8+MIN((($H$2-$H259)+DB:DB)^2+(($I$2-$I259)+DC:DC)^2)*CW$10+1000*CW$18,"")</f>
        <v/>
      </c>
      <c r="DE259" t="str" cm="1">
        <f t="array" ref="DE259">IF($F259="射玉",MIN(($G259-DF:DF)^2+($H259-DG:DG)^2+($I259-DH:DH)^2)*DD$8+MIN((($H$2-$H259)+DI:DI)^2+(($I$2-$I259)+DJ:DJ)^2)*DD$10+1000*DD$18,"")</f>
        <v/>
      </c>
      <c r="DL259" t="str" cm="1">
        <f t="array" ref="DL259">IF($F259="近壁",MIN(($G259-DM:DM)^2+($H259-DN:DN)^2+($I259-DO:DO)^2)*DK$8+MIN((($H$2-$H259)+DP:DP)^2+(($I$2-$I259)+DQ:DQ)^2)*DK$10+1000*DK$18,"")</f>
        <v/>
      </c>
      <c r="DS259" t="str" cm="1">
        <f t="array" ref="DS259">IF($F259="忍玉",MIN(($G259-DT:DT)^2+($H259-DU:DU)^2+($I259-DV:DV)^2)*DR$8+MIN((($H$2-$H259)+DW:DW)^2+(($I$2-$I259)+DX:DX)^2)*DR$10+1000*DR$18,"")</f>
        <v/>
      </c>
      <c r="DZ259" t="str" cm="1">
        <f t="array" ref="DZ259">IF($F259="界玉",MIN(($G259-EA:EA)^2+($H259-EB:EB)^2+($I259-EC:EC)^2)*DY$8+MIN((($H$2-$H259)+ED:ED)^2+(($I$2-$I259)+EE:EE)^2)*DY$10+1000*DY$18,"")</f>
        <v/>
      </c>
      <c r="EG259" t="str" cm="1">
        <f t="array" ref="EG259">IF($F259="戦玉",MIN(($G259-EH:EH)^2+($H259-EI:EI)^2+($I259-EJ:EJ)^2)*EF$8+MIN((($H$2-$H259)+EK:EK)^2+(($I$2-$I259)+EL:EL)^2)*EF$10+1000*EF$18,"")</f>
        <v/>
      </c>
      <c r="EN259" t="str" cm="1">
        <f t="array" ref="EN259">IF($F259="弓玉",MIN(($G259-EO:EO)^2+($H259-EP:EP)^2+($I259-EQ:EQ)^2)*EM$8+MIN((($H$2-$H259)+ER:ER)^2+(($I$2-$I259)+ES:ES)^2)*EM$10+1000*EM$18,"")</f>
        <v/>
      </c>
      <c r="EU259" t="str" cm="1">
        <f t="array" ref="EU259">IF($F259="散玉",MIN(($G259-EV:EV)^2+($H259-EW:EW)^2+($I259-EX:EX)^2)*ET$8+MIN((($H$2-$H259)+EY:EY)^2+(($I$2-$I259)+EZ:EZ)^2)*ET$10+1000*ET$18,"")</f>
        <v/>
      </c>
      <c r="FB259" t="str" cm="1">
        <f t="array" ref="FB259">IF($F259="的玉",MIN(($G259-FC:FC)^2+($H259-FD:FD)^2+($I259-FE:FE)^2)*FA$8+MIN((($H$2-$H259)+FF:FF)^2+(($I$2-$I259)+FG:FG)^2)*FA$10+1000*FA$18,"")</f>
        <v/>
      </c>
      <c r="FI259" t="str" cm="1">
        <f t="array" ref="FI259">IF($F259="撃玉",MIN(($G259-FJ:FJ)^2+($H259-FK:FK)^2+($I259-FL:FL)^2)*FH$8+MIN((($H$2-$H259)+FM:FM)^2+(($I$2-$I259)+FN:FN)^2)*FH$10+1000*FH$18,"")</f>
        <v/>
      </c>
      <c r="FP259" t="str" cm="1">
        <f t="array" ref="FP259">IF($F259="槍玉",MIN(($G259-FQ:FQ)^2+($H259-FR:FR)^2+($I259-FS:FS)^2)*FO$8+MIN((($H$2-$H259)+FT:FT)^2+(($I$2-$I259)+FU:FU)^2)*FO$10+1000*FO$18,"")</f>
        <v/>
      </c>
      <c r="FW259" t="str" cm="1">
        <f t="array" ref="FW259">IF($F259="査玉",MIN(($G259-FX:FX)^2+($H259-FY:FY)^2+($I259-FZ:FZ)^2)*FV$8+MIN((($H$2-$H259)+GA:GA)^2+(($I$2-$I259)+GB:GB)^2)*FV$10+1000*FV$18,"")</f>
        <v/>
      </c>
      <c r="GD259" t="str" cm="1">
        <f t="array" ref="GD259">IF($F259="タゲ壁",MIN(($G259-GE:GE)^2+($H259-GF:GF)^2+($I259-GG:GG)^2)*GC$8+MIN((($H$2-$H259)+GH:GH)^2+(($I$2-$I259)+GI:GI)^2)*GC$10+1000*GC$18,"")</f>
        <v/>
      </c>
      <c r="GK259" t="str" cm="1">
        <f t="array" ref="GK259">IF($F259="迎玉",MIN(($G259-GL:GL)^2+($H259-GM:GM)^2+($I259-GN:GN)^2)*GJ$8+MIN((($H$2-$H259)+GO:GO)^2+(($I$2-$I259)+GP:GP)^2)*GJ$10+1000*GJ$18,"")</f>
        <v/>
      </c>
      <c r="GR259" t="str" cm="1">
        <f t="array" ref="GR259">IF($F259="紙壁",MIN(($G259-GS:GS)^2+($H259-GT:GT)^2+($I259-GU:GU)^2)*GQ$8+MIN((($H$2-$H259)+GV:GV)^2+(($I$2-$I259)+GW:GW)^2)*GQ$10+1000*GQ$18,"")</f>
        <v/>
      </c>
      <c r="GY259" t="str" cm="1">
        <f t="array" ref="GY259">IF($F259="聖玉",MIN(($G259-GZ:GZ)^2+($H259-HA:HA)^2+($I259-HB:HB)^2)*GX$8+MIN((($H$2-$H259)+HC:HC)^2+(($I$2-$I259)+HD:HD)^2)*GX$10+1000*GX$18,"")</f>
        <v/>
      </c>
      <c r="HF259" t="str" cm="1">
        <f t="array" ref="HF259">IF($F259="ターボ",MIN(($G259-HG:HG)^2+($H259-HH:HH)^2+($I259-HI:HI)^2)*HE$8+MIN((($H$2-$H259)+HJ:HJ)^2+(($I$2-$I259)+HK:HK)^2)*HE$10+10000,"")</f>
        <v/>
      </c>
      <c r="HM259" t="str" cm="1">
        <f t="array" ref="HM259">IF($F259="采玉",MIN(($G259-HN:HN)^2+($H259-HO:HO)^2+($I259-HP:HP)^2)*HL$8+MIN((($H$2-$H259)+HQ:HQ)^2+(($I$2-$I259)+HR:HR)^2)*HL$10+1000*HL$18,"")</f>
        <v/>
      </c>
      <c r="HT259" t="str" cm="1">
        <f t="array" ref="HT259">IF($F259="繕玉",MIN(($G259-HU:HU)^2+($H259-HV:HV)^2+($I259-HW:HW)^2)*HS$8+MIN((($H$2-$H259)+HX:HX)^2+(($I$2-$I259)+HY:HY)^2)*HS$10+1000*HS$18,"")</f>
        <v/>
      </c>
      <c r="IA259" t="str" cm="1">
        <f t="array" ref="IA259">IF($F259="贄玉",MIN(($G259-IB:IB)^2+($H259-IC:IC)^2+($I259-ID:ID)^2)*HZ$8+MIN((($H$2-$H259)+IE:IE)^2+(($I$2-$I259)+IF:IF)^2)*HZ$10+1000*HZ$18,"")</f>
        <v/>
      </c>
      <c r="IH259" t="str" cm="1">
        <f t="array" ref="IH259">IF($F259="弾玉",MIN(($G259-II:II)^2+($H259-IJ:IJ)^2+($I259-IK:IK)^2)*IG$8+MIN((($H$2-$H259)+IL:IL)^2+(($I$2-$I259)+IM:IM)^2)*IG$10+1000*IG$18,"")</f>
        <v/>
      </c>
      <c r="IO259" t="str" cm="1">
        <f t="array" ref="IO259">IF($F259="石壁",MIN(($G259-IP:IP)^2+($H259-IQ:IQ)^2+($I259-IR:IR)^2)*IN$8+MIN((($H$2-$H259)+IS:IS)^2+(($I$2-$I259)+IT:IT)^2)*IN$10+1000*IN$18,"")</f>
        <v/>
      </c>
    </row>
    <row r="260" spans="6:249" x14ac:dyDescent="0.55000000000000004">
      <c r="F260" s="1" t="b" cm="1">
        <f t="array" ref="F260">INDEX(N:N,ROW()*6-11)</f>
        <v>0</v>
      </c>
      <c r="G260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60" s="1">
        <f>ROUND((RIGHT((SUM(INDEX($N:$N,ROW()*6-10):INDEX($N:$N,ROW()*6-6))-16020),6)-RIGHT((SUM(INDEX($N:$N,ROW()*6-10):INDEX($N:$N,ROW()*6-6))-16020),3))/1000,3)</f>
        <v>-16.04</v>
      </c>
      <c r="I260" s="1">
        <f>ROUND((RIGHT((SUM(INDEX($N:$N,ROW()*6-10):INDEX($N:$N,ROW()*6-6))-16020),3)),3)</f>
        <v>20</v>
      </c>
      <c r="K260">
        <v>260</v>
      </c>
      <c r="L260">
        <f t="shared" si="9"/>
        <v>4</v>
      </c>
      <c r="M260" t="str">
        <f t="shared" si="8"/>
        <v/>
      </c>
      <c r="N260">
        <f>IF(EXACT(M260,$A$1)=TRUE,0,IF(EXACT(M260,$A$2)=TRUE,1,IF(EXACT(M260,$A$3)=TRUE,2,IF(EXACT(M260,$A$4)=TRUE,3,IF(EXACT(M260,$A$5)=TRUE,4,IF(EXACT(M260,$A$6)=TRUE,5,IF(EXACT(M260,$A$7)=TRUE,6,IF(EXACT(M260,$A$8)=TRUE,7,IF(EXACT(M260,$A$9)=TRUE,8,IF(EXACT(M260,$A$10)=TRUE,9,IF(EXACT(M260,$A$11)=TRUE,10,IF(EXACT(M260,$A$12)=TRUE,11,IF(EXACT(M260,$A$13)=TRUE,12,IF(EXACT(M260,$A$14)=TRUE,13,IF(EXACT(M260,$A$15)=TRUE,14,IF(EXACT(M260,$A$16)=TRUE,15,IF(EXACT(M260,$A$17)=TRUE,16,IF(EXACT(M260,$A$18)=TRUE,17,IF(EXACT(M260,$A$19)=TRUE,18,IF(EXACT(M260,$A$20)=TRUE,19,IF(EXACT(M260,$A$21)=TRUE,20,IF(EXACT(M260,$A$22)=TRUE,21,IF(EXACT(M260,$A$23)=TRUE,22,IF(EXACT(M260,$A$24)=TRUE,23,IF(EXACT(M260,$A$25)=TRUE,24,IF(EXACT(M260,$A$26)=TRUE,25,IF(EXACT(M260,$A$27)=TRUE,26,IF(EXACT(M260,$A$28)=TRUE,27,IF(EXACT(M260,$A$29)=TRUE,28,IF(EXACT(M260,$A$30)=TRUE,29,IF(EXACT(M260,$A$31)=TRUE,30,IF(EXACT(M260,$A$32)=TRUE,31,IF(EXACT(M260,$A$33)=TRUE,32,IF(EXACT(M260,$A$34)=TRUE,33,IF(EXACT(M260,$A$35)=TRUE,34,IF(EXACT(M260,$A$36)=TRUE,35,IF(EXACT(M260,$A$37)=TRUE,36,IF(EXACT(M260,$A$38)=TRUE,37,IF(EXACT(M260,$A$39)=TRUE,38,IF(EXACT(M260,$A$40)=TRUE,39,IF(EXACT(M260,$A$41)=TRUE,40,IF(EXACT(M260,$A$42)=TRUE,41,IF(EXACT(M260,$A$43)=TRUE,42,IF(EXACT(M260,$A$44)=TRUE,43,IF(EXACT(M260,$A$45)=TRUE,44,IF(EXACT(M260,$A$46)=TRUE,45,IF(EXACT(M260,$A$47)=TRUE,46,IF(EXACT(M260,$A$48)=TRUE,47,IF(EXACT(M260,$A$49)=TRUE,48,IF(EXACT(M260,$A$50)=TRUE,49,IF(EXACT(M260,$A$51)=TRUE,50,IF(EXACT(M260,$A$52)=TRUE,51,IF(EXACT(M260,$A$53)=TRUE,52,IF(EXACT(M260,$A$54)=TRUE,53,IF(EXACT(M260,$A$55)=TRUE,54,IF(EXACT(M260,$A$56)=TRUE,55,IF(EXACT(M260,$A$57)=TRUE,56,IF(EXACT(M260,$A$58)=TRUE,57,IF(EXACT(M260,$A$59)=TRUE,58,IF(EXACT(M260,$A$60)=TRUE,59,IF(EXACT(M260,$A$61)=TRUE,60,IF(EXACT(M260,$A$62)=TRUE,61))))))))))))))))))))))))))))))))))))))))))))))))))))))))))))))*61^$L260</f>
        <v>0</v>
      </c>
      <c r="Y260" t="str" cm="1">
        <f t="array" ref="Y260">IF($F260="砲玉",MIN(($G260-Z:Z)^2+($H260-AA:AA)^2+($I260-AB:AB)^2)*X$8+MIN((($H$2-$H260)+AC:AC)^2+(($I$2-$I260)+AD:AD)^2)*X$10+1000*X$18,"")</f>
        <v/>
      </c>
      <c r="AF260" t="str" cm="1">
        <f t="array" ref="AF260">IF($F260="薙玉",MIN(($G260-AG:AG)^2+($H260-AH:AH)^2+($I260-AI:AI)^2)*AE$8+MIN((($H$2-$H260)+AJ:AJ)^2+(($I$2-$I260)+AK:AK)^2)*AE$10+1000*AE$18,"")</f>
        <v/>
      </c>
      <c r="AM260" t="str" cm="1">
        <f t="array" ref="AM260">IF($F260="壁玉",MIN(($G260-AN:AN)^2+($H260-AO:AO)^2+($I260-AP:AP)^2)*AL$8+MIN((($H$2-$H260)+AQ:AQ)^2+(($I$2-$I260)+AR:AR)^2)*AL$10+1000*AL$18,"")</f>
        <v/>
      </c>
      <c r="AT260" t="str" cm="1">
        <f t="array" ref="AT260">IF($F260="弩玉",MIN(($G260-AU:AU)^2+($H260-AV:AV)^2+($I260-AW:AW)^2)*AS$8+MIN((($H$2-$H260)+AX:AX)^2+(($I$2-$I260)+AY:AY)^2)*AS$10+1000*AS$18,"")</f>
        <v/>
      </c>
      <c r="BA260" t="str" cm="1">
        <f t="array" ref="BA260">IF($F260="ジェット",MIN(($G260-BB:BB)^2+($H260-BC:BC)^2+($I260-BD:BD)^2)*AZ$8+MIN((($H$2-$H260)+BE:BE)^2+(($I$2-$I260)+BF:BF)^2)*AZ$10+1000*AZ$18,"")</f>
        <v/>
      </c>
      <c r="BH260" t="str" cm="1">
        <f t="array" ref="BH260">IF($F260="導玉",MIN(($G260-BI:BI)^2+($H260-BJ:BJ)^2+($I260-BK:BK)^2)*BG$8+MIN((($H$2-$H260)+BL:BL)^2+(($I$2-$I260)+BM:BM)^2)*BG$10+1000*BG$18,"")</f>
        <v/>
      </c>
      <c r="BO260" t="str" cm="1">
        <f t="array" ref="BO260">IF($F260="木壁",MIN(($G260-BP:BP)^2+($H260-BQ:BQ)^2+($I260-BR:BR)^2)*BN$8+MIN((($H$2-$H260)+BS:BS)^2+(($I$2-$I260)+BT:BT)^2)*BN$10+1000*BN$18,"")</f>
        <v/>
      </c>
      <c r="BV260" t="str" cm="1">
        <f t="array" ref="BV260">IF($F260="遠壁",MIN(($G260-BW:BW)^2+($H260-BX:BX)^2+($I260-BY:BY)^2)*BU$8+MIN((($H$2-$H260)+BZ:BZ)^2+(($I$2-$I260)+CA:CA)^2)*BU$10+1000*BU$18,"")</f>
        <v/>
      </c>
      <c r="CC260" t="str" cm="1">
        <f t="array" ref="CC260">IF($F260="魔玉",MIN(($G260-CD:CD)^2+($H260-CE:CE)^2+($I260-CF:CF)^2)*CB$8+MIN((($H$2-$H260)+CG:CG)^2+(($I$2-$I260)+CH:CH)^2)*CB$10+1000*CB$18,"")</f>
        <v/>
      </c>
      <c r="CJ260" t="str" cm="1">
        <f t="array" ref="CJ260">IF($F260="核玉",MIN(($G260-CK:CK)^2+($H260-CL:CL)^2+($I260-CM:CM)^2)*CI$8+MIN((($H$2-$H260)+CN:CN)^2+(($I$2-$I260)+CO:CO)^2)*CI$10+1000*CI$18,"")</f>
        <v/>
      </c>
      <c r="CQ260" t="str" cm="1">
        <f t="array" ref="CQ260">IF($F260="癒玉",MIN(($G260-CR:CR)^2+($H260-CS:CS)^2+($I260-CT:CT)^2)*CP$8+MIN((($H$2-$H260)+CU:CU)^2+(($I$2-$I260)+CV:CV)^2)*CP$10+1000*CP$18,"")</f>
        <v/>
      </c>
      <c r="CX260" t="str" cm="1">
        <f t="array" ref="CX260">IF($F260="盾玉",MIN(($G260-CY:CY)^2+($H260-CZ:CZ)^2+($I260-DA:DA)^2)*CW$8+MIN((($H$2-$H260)+DB:DB)^2+(($I$2-$I260)+DC:DC)^2)*CW$10+1000*CW$18,"")</f>
        <v/>
      </c>
      <c r="DE260" t="str" cm="1">
        <f t="array" ref="DE260">IF($F260="射玉",MIN(($G260-DF:DF)^2+($H260-DG:DG)^2+($I260-DH:DH)^2)*DD$8+MIN((($H$2-$H260)+DI:DI)^2+(($I$2-$I260)+DJ:DJ)^2)*DD$10+1000*DD$18,"")</f>
        <v/>
      </c>
      <c r="DL260" t="str" cm="1">
        <f t="array" ref="DL260">IF($F260="近壁",MIN(($G260-DM:DM)^2+($H260-DN:DN)^2+($I260-DO:DO)^2)*DK$8+MIN((($H$2-$H260)+DP:DP)^2+(($I$2-$I260)+DQ:DQ)^2)*DK$10+1000*DK$18,"")</f>
        <v/>
      </c>
      <c r="DS260" t="str" cm="1">
        <f t="array" ref="DS260">IF($F260="忍玉",MIN(($G260-DT:DT)^2+($H260-DU:DU)^2+($I260-DV:DV)^2)*DR$8+MIN((($H$2-$H260)+DW:DW)^2+(($I$2-$I260)+DX:DX)^2)*DR$10+1000*DR$18,"")</f>
        <v/>
      </c>
      <c r="DZ260" t="str" cm="1">
        <f t="array" ref="DZ260">IF($F260="界玉",MIN(($G260-EA:EA)^2+($H260-EB:EB)^2+($I260-EC:EC)^2)*DY$8+MIN((($H$2-$H260)+ED:ED)^2+(($I$2-$I260)+EE:EE)^2)*DY$10+1000*DY$18,"")</f>
        <v/>
      </c>
      <c r="EG260" t="str" cm="1">
        <f t="array" ref="EG260">IF($F260="戦玉",MIN(($G260-EH:EH)^2+($H260-EI:EI)^2+($I260-EJ:EJ)^2)*EF$8+MIN((($H$2-$H260)+EK:EK)^2+(($I$2-$I260)+EL:EL)^2)*EF$10+1000*EF$18,"")</f>
        <v/>
      </c>
      <c r="EN260" t="str" cm="1">
        <f t="array" ref="EN260">IF($F260="弓玉",MIN(($G260-EO:EO)^2+($H260-EP:EP)^2+($I260-EQ:EQ)^2)*EM$8+MIN((($H$2-$H260)+ER:ER)^2+(($I$2-$I260)+ES:ES)^2)*EM$10+1000*EM$18,"")</f>
        <v/>
      </c>
      <c r="EU260" t="str" cm="1">
        <f t="array" ref="EU260">IF($F260="散玉",MIN(($G260-EV:EV)^2+($H260-EW:EW)^2+($I260-EX:EX)^2)*ET$8+MIN((($H$2-$H260)+EY:EY)^2+(($I$2-$I260)+EZ:EZ)^2)*ET$10+1000*ET$18,"")</f>
        <v/>
      </c>
      <c r="FB260" t="str" cm="1">
        <f t="array" ref="FB260">IF($F260="的玉",MIN(($G260-FC:FC)^2+($H260-FD:FD)^2+($I260-FE:FE)^2)*FA$8+MIN((($H$2-$H260)+FF:FF)^2+(($I$2-$I260)+FG:FG)^2)*FA$10+1000*FA$18,"")</f>
        <v/>
      </c>
      <c r="FI260" t="str" cm="1">
        <f t="array" ref="FI260">IF($F260="撃玉",MIN(($G260-FJ:FJ)^2+($H260-FK:FK)^2+($I260-FL:FL)^2)*FH$8+MIN((($H$2-$H260)+FM:FM)^2+(($I$2-$I260)+FN:FN)^2)*FH$10+1000*FH$18,"")</f>
        <v/>
      </c>
      <c r="FP260" t="str" cm="1">
        <f t="array" ref="FP260">IF($F260="槍玉",MIN(($G260-FQ:FQ)^2+($H260-FR:FR)^2+($I260-FS:FS)^2)*FO$8+MIN((($H$2-$H260)+FT:FT)^2+(($I$2-$I260)+FU:FU)^2)*FO$10+1000*FO$18,"")</f>
        <v/>
      </c>
      <c r="FW260" t="str" cm="1">
        <f t="array" ref="FW260">IF($F260="査玉",MIN(($G260-FX:FX)^2+($H260-FY:FY)^2+($I260-FZ:FZ)^2)*FV$8+MIN((($H$2-$H260)+GA:GA)^2+(($I$2-$I260)+GB:GB)^2)*FV$10+1000*FV$18,"")</f>
        <v/>
      </c>
      <c r="GD260" t="str" cm="1">
        <f t="array" ref="GD260">IF($F260="タゲ壁",MIN(($G260-GE:GE)^2+($H260-GF:GF)^2+($I260-GG:GG)^2)*GC$8+MIN((($H$2-$H260)+GH:GH)^2+(($I$2-$I260)+GI:GI)^2)*GC$10+1000*GC$18,"")</f>
        <v/>
      </c>
      <c r="GK260" t="str" cm="1">
        <f t="array" ref="GK260">IF($F260="迎玉",MIN(($G260-GL:GL)^2+($H260-GM:GM)^2+($I260-GN:GN)^2)*GJ$8+MIN((($H$2-$H260)+GO:GO)^2+(($I$2-$I260)+GP:GP)^2)*GJ$10+1000*GJ$18,"")</f>
        <v/>
      </c>
      <c r="GR260" t="str" cm="1">
        <f t="array" ref="GR260">IF($F260="紙壁",MIN(($G260-GS:GS)^2+($H260-GT:GT)^2+($I260-GU:GU)^2)*GQ$8+MIN((($H$2-$H260)+GV:GV)^2+(($I$2-$I260)+GW:GW)^2)*GQ$10+1000*GQ$18,"")</f>
        <v/>
      </c>
      <c r="GY260" t="str" cm="1">
        <f t="array" ref="GY260">IF($F260="聖玉",MIN(($G260-GZ:GZ)^2+($H260-HA:HA)^2+($I260-HB:HB)^2)*GX$8+MIN((($H$2-$H260)+HC:HC)^2+(($I$2-$I260)+HD:HD)^2)*GX$10+1000*GX$18,"")</f>
        <v/>
      </c>
      <c r="HF260" t="str" cm="1">
        <f t="array" ref="HF260">IF($F260="ターボ",MIN(($G260-HG:HG)^2+($H260-HH:HH)^2+($I260-HI:HI)^2)*HE$8+MIN((($H$2-$H260)+HJ:HJ)^2+(($I$2-$I260)+HK:HK)^2)*HE$10+10000,"")</f>
        <v/>
      </c>
      <c r="HM260" t="str" cm="1">
        <f t="array" ref="HM260">IF($F260="采玉",MIN(($G260-HN:HN)^2+($H260-HO:HO)^2+($I260-HP:HP)^2)*HL$8+MIN((($H$2-$H260)+HQ:HQ)^2+(($I$2-$I260)+HR:HR)^2)*HL$10+1000*HL$18,"")</f>
        <v/>
      </c>
      <c r="HT260" t="str" cm="1">
        <f t="array" ref="HT260">IF($F260="繕玉",MIN(($G260-HU:HU)^2+($H260-HV:HV)^2+($I260-HW:HW)^2)*HS$8+MIN((($H$2-$H260)+HX:HX)^2+(($I$2-$I260)+HY:HY)^2)*HS$10+1000*HS$18,"")</f>
        <v/>
      </c>
      <c r="IA260" t="str" cm="1">
        <f t="array" ref="IA260">IF($F260="贄玉",MIN(($G260-IB:IB)^2+($H260-IC:IC)^2+($I260-ID:ID)^2)*HZ$8+MIN((($H$2-$H260)+IE:IE)^2+(($I$2-$I260)+IF:IF)^2)*HZ$10+1000*HZ$18,"")</f>
        <v/>
      </c>
      <c r="IH260" t="str" cm="1">
        <f t="array" ref="IH260">IF($F260="弾玉",MIN(($G260-II:II)^2+($H260-IJ:IJ)^2+($I260-IK:IK)^2)*IG$8+MIN((($H$2-$H260)+IL:IL)^2+(($I$2-$I260)+IM:IM)^2)*IG$10+1000*IG$18,"")</f>
        <v/>
      </c>
      <c r="IO260" t="str" cm="1">
        <f t="array" ref="IO260">IF($F260="石壁",MIN(($G260-IP:IP)^2+($H260-IQ:IQ)^2+($I260-IR:IR)^2)*IN$8+MIN((($H$2-$H260)+IS:IS)^2+(($I$2-$I260)+IT:IT)^2)*IN$10+1000*IN$18,"")</f>
        <v/>
      </c>
    </row>
    <row r="261" spans="6:249" x14ac:dyDescent="0.55000000000000004">
      <c r="F261" s="1" t="b" cm="1">
        <f t="array" ref="F261">INDEX(N:N,ROW()*6-11)</f>
        <v>0</v>
      </c>
      <c r="G261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61" s="1">
        <f>ROUND((RIGHT((SUM(INDEX($N:$N,ROW()*6-10):INDEX($N:$N,ROW()*6-6))-16020),6)-RIGHT((SUM(INDEX($N:$N,ROW()*6-10):INDEX($N:$N,ROW()*6-6))-16020),3))/1000,3)</f>
        <v>-16.04</v>
      </c>
      <c r="I261" s="1">
        <f>ROUND((RIGHT((SUM(INDEX($N:$N,ROW()*6-10):INDEX($N:$N,ROW()*6-6))-16020),3)),3)</f>
        <v>20</v>
      </c>
      <c r="K261">
        <v>261</v>
      </c>
      <c r="L261">
        <f t="shared" si="9"/>
        <v>3</v>
      </c>
      <c r="M261" t="str">
        <f t="shared" si="8"/>
        <v/>
      </c>
      <c r="N261">
        <f>IF(EXACT(M261,$A$1)=TRUE,0,IF(EXACT(M261,$A$2)=TRUE,1,IF(EXACT(M261,$A$3)=TRUE,2,IF(EXACT(M261,$A$4)=TRUE,3,IF(EXACT(M261,$A$5)=TRUE,4,IF(EXACT(M261,$A$6)=TRUE,5,IF(EXACT(M261,$A$7)=TRUE,6,IF(EXACT(M261,$A$8)=TRUE,7,IF(EXACT(M261,$A$9)=TRUE,8,IF(EXACT(M261,$A$10)=TRUE,9,IF(EXACT(M261,$A$11)=TRUE,10,IF(EXACT(M261,$A$12)=TRUE,11,IF(EXACT(M261,$A$13)=TRUE,12,IF(EXACT(M261,$A$14)=TRUE,13,IF(EXACT(M261,$A$15)=TRUE,14,IF(EXACT(M261,$A$16)=TRUE,15,IF(EXACT(M261,$A$17)=TRUE,16,IF(EXACT(M261,$A$18)=TRUE,17,IF(EXACT(M261,$A$19)=TRUE,18,IF(EXACT(M261,$A$20)=TRUE,19,IF(EXACT(M261,$A$21)=TRUE,20,IF(EXACT(M261,$A$22)=TRUE,21,IF(EXACT(M261,$A$23)=TRUE,22,IF(EXACT(M261,$A$24)=TRUE,23,IF(EXACT(M261,$A$25)=TRUE,24,IF(EXACT(M261,$A$26)=TRUE,25,IF(EXACT(M261,$A$27)=TRUE,26,IF(EXACT(M261,$A$28)=TRUE,27,IF(EXACT(M261,$A$29)=TRUE,28,IF(EXACT(M261,$A$30)=TRUE,29,IF(EXACT(M261,$A$31)=TRUE,30,IF(EXACT(M261,$A$32)=TRUE,31,IF(EXACT(M261,$A$33)=TRUE,32,IF(EXACT(M261,$A$34)=TRUE,33,IF(EXACT(M261,$A$35)=TRUE,34,IF(EXACT(M261,$A$36)=TRUE,35,IF(EXACT(M261,$A$37)=TRUE,36,IF(EXACT(M261,$A$38)=TRUE,37,IF(EXACT(M261,$A$39)=TRUE,38,IF(EXACT(M261,$A$40)=TRUE,39,IF(EXACT(M261,$A$41)=TRUE,40,IF(EXACT(M261,$A$42)=TRUE,41,IF(EXACT(M261,$A$43)=TRUE,42,IF(EXACT(M261,$A$44)=TRUE,43,IF(EXACT(M261,$A$45)=TRUE,44,IF(EXACT(M261,$A$46)=TRUE,45,IF(EXACT(M261,$A$47)=TRUE,46,IF(EXACT(M261,$A$48)=TRUE,47,IF(EXACT(M261,$A$49)=TRUE,48,IF(EXACT(M261,$A$50)=TRUE,49,IF(EXACT(M261,$A$51)=TRUE,50,IF(EXACT(M261,$A$52)=TRUE,51,IF(EXACT(M261,$A$53)=TRUE,52,IF(EXACT(M261,$A$54)=TRUE,53,IF(EXACT(M261,$A$55)=TRUE,54,IF(EXACT(M261,$A$56)=TRUE,55,IF(EXACT(M261,$A$57)=TRUE,56,IF(EXACT(M261,$A$58)=TRUE,57,IF(EXACT(M261,$A$59)=TRUE,58,IF(EXACT(M261,$A$60)=TRUE,59,IF(EXACT(M261,$A$61)=TRUE,60,IF(EXACT(M261,$A$62)=TRUE,61))))))))))))))))))))))))))))))))))))))))))))))))))))))))))))))*61^$L261</f>
        <v>0</v>
      </c>
      <c r="Y261" t="str" cm="1">
        <f t="array" ref="Y261">IF($F261="砲玉",MIN(($G261-Z:Z)^2+($H261-AA:AA)^2+($I261-AB:AB)^2)*X$8+MIN((($H$2-$H261)+AC:AC)^2+(($I$2-$I261)+AD:AD)^2)*X$10+1000*X$18,"")</f>
        <v/>
      </c>
      <c r="AF261" t="str" cm="1">
        <f t="array" ref="AF261">IF($F261="薙玉",MIN(($G261-AG:AG)^2+($H261-AH:AH)^2+($I261-AI:AI)^2)*AE$8+MIN((($H$2-$H261)+AJ:AJ)^2+(($I$2-$I261)+AK:AK)^2)*AE$10+1000*AE$18,"")</f>
        <v/>
      </c>
      <c r="AM261" t="str" cm="1">
        <f t="array" ref="AM261">IF($F261="壁玉",MIN(($G261-AN:AN)^2+($H261-AO:AO)^2+($I261-AP:AP)^2)*AL$8+MIN((($H$2-$H261)+AQ:AQ)^2+(($I$2-$I261)+AR:AR)^2)*AL$10+1000*AL$18,"")</f>
        <v/>
      </c>
      <c r="AT261" t="str" cm="1">
        <f t="array" ref="AT261">IF($F261="弩玉",MIN(($G261-AU:AU)^2+($H261-AV:AV)^2+($I261-AW:AW)^2)*AS$8+MIN((($H$2-$H261)+AX:AX)^2+(($I$2-$I261)+AY:AY)^2)*AS$10+1000*AS$18,"")</f>
        <v/>
      </c>
      <c r="BA261" t="str" cm="1">
        <f t="array" ref="BA261">IF($F261="ジェット",MIN(($G261-BB:BB)^2+($H261-BC:BC)^2+($I261-BD:BD)^2)*AZ$8+MIN((($H$2-$H261)+BE:BE)^2+(($I$2-$I261)+BF:BF)^2)*AZ$10+1000*AZ$18,"")</f>
        <v/>
      </c>
      <c r="BH261" t="str" cm="1">
        <f t="array" ref="BH261">IF($F261="導玉",MIN(($G261-BI:BI)^2+($H261-BJ:BJ)^2+($I261-BK:BK)^2)*BG$8+MIN((($H$2-$H261)+BL:BL)^2+(($I$2-$I261)+BM:BM)^2)*BG$10+1000*BG$18,"")</f>
        <v/>
      </c>
      <c r="BO261" t="str" cm="1">
        <f t="array" ref="BO261">IF($F261="木壁",MIN(($G261-BP:BP)^2+($H261-BQ:BQ)^2+($I261-BR:BR)^2)*BN$8+MIN((($H$2-$H261)+BS:BS)^2+(($I$2-$I261)+BT:BT)^2)*BN$10+1000*BN$18,"")</f>
        <v/>
      </c>
      <c r="BV261" t="str" cm="1">
        <f t="array" ref="BV261">IF($F261="遠壁",MIN(($G261-BW:BW)^2+($H261-BX:BX)^2+($I261-BY:BY)^2)*BU$8+MIN((($H$2-$H261)+BZ:BZ)^2+(($I$2-$I261)+CA:CA)^2)*BU$10+1000*BU$18,"")</f>
        <v/>
      </c>
      <c r="CC261" t="str" cm="1">
        <f t="array" ref="CC261">IF($F261="魔玉",MIN(($G261-CD:CD)^2+($H261-CE:CE)^2+($I261-CF:CF)^2)*CB$8+MIN((($H$2-$H261)+CG:CG)^2+(($I$2-$I261)+CH:CH)^2)*CB$10+1000*CB$18,"")</f>
        <v/>
      </c>
      <c r="CJ261" t="str" cm="1">
        <f t="array" ref="CJ261">IF($F261="核玉",MIN(($G261-CK:CK)^2+($H261-CL:CL)^2+($I261-CM:CM)^2)*CI$8+MIN((($H$2-$H261)+CN:CN)^2+(($I$2-$I261)+CO:CO)^2)*CI$10+1000*CI$18,"")</f>
        <v/>
      </c>
      <c r="CQ261" t="str" cm="1">
        <f t="array" ref="CQ261">IF($F261="癒玉",MIN(($G261-CR:CR)^2+($H261-CS:CS)^2+($I261-CT:CT)^2)*CP$8+MIN((($H$2-$H261)+CU:CU)^2+(($I$2-$I261)+CV:CV)^2)*CP$10+1000*CP$18,"")</f>
        <v/>
      </c>
      <c r="CX261" t="str" cm="1">
        <f t="array" ref="CX261">IF($F261="盾玉",MIN(($G261-CY:CY)^2+($H261-CZ:CZ)^2+($I261-DA:DA)^2)*CW$8+MIN((($H$2-$H261)+DB:DB)^2+(($I$2-$I261)+DC:DC)^2)*CW$10+1000*CW$18,"")</f>
        <v/>
      </c>
      <c r="DE261" t="str" cm="1">
        <f t="array" ref="DE261">IF($F261="射玉",MIN(($G261-DF:DF)^2+($H261-DG:DG)^2+($I261-DH:DH)^2)*DD$8+MIN((($H$2-$H261)+DI:DI)^2+(($I$2-$I261)+DJ:DJ)^2)*DD$10+1000*DD$18,"")</f>
        <v/>
      </c>
      <c r="DL261" t="str" cm="1">
        <f t="array" ref="DL261">IF($F261="近壁",MIN(($G261-DM:DM)^2+($H261-DN:DN)^2+($I261-DO:DO)^2)*DK$8+MIN((($H$2-$H261)+DP:DP)^2+(($I$2-$I261)+DQ:DQ)^2)*DK$10+1000*DK$18,"")</f>
        <v/>
      </c>
      <c r="DS261" t="str" cm="1">
        <f t="array" ref="DS261">IF($F261="忍玉",MIN(($G261-DT:DT)^2+($H261-DU:DU)^2+($I261-DV:DV)^2)*DR$8+MIN((($H$2-$H261)+DW:DW)^2+(($I$2-$I261)+DX:DX)^2)*DR$10+1000*DR$18,"")</f>
        <v/>
      </c>
      <c r="DZ261" t="str" cm="1">
        <f t="array" ref="DZ261">IF($F261="界玉",MIN(($G261-EA:EA)^2+($H261-EB:EB)^2+($I261-EC:EC)^2)*DY$8+MIN((($H$2-$H261)+ED:ED)^2+(($I$2-$I261)+EE:EE)^2)*DY$10+1000*DY$18,"")</f>
        <v/>
      </c>
      <c r="EG261" t="str" cm="1">
        <f t="array" ref="EG261">IF($F261="戦玉",MIN(($G261-EH:EH)^2+($H261-EI:EI)^2+($I261-EJ:EJ)^2)*EF$8+MIN((($H$2-$H261)+EK:EK)^2+(($I$2-$I261)+EL:EL)^2)*EF$10+1000*EF$18,"")</f>
        <v/>
      </c>
      <c r="EN261" t="str" cm="1">
        <f t="array" ref="EN261">IF($F261="弓玉",MIN(($G261-EO:EO)^2+($H261-EP:EP)^2+($I261-EQ:EQ)^2)*EM$8+MIN((($H$2-$H261)+ER:ER)^2+(($I$2-$I261)+ES:ES)^2)*EM$10+1000*EM$18,"")</f>
        <v/>
      </c>
      <c r="EU261" t="str" cm="1">
        <f t="array" ref="EU261">IF($F261="散玉",MIN(($G261-EV:EV)^2+($H261-EW:EW)^2+($I261-EX:EX)^2)*ET$8+MIN((($H$2-$H261)+EY:EY)^2+(($I$2-$I261)+EZ:EZ)^2)*ET$10+1000*ET$18,"")</f>
        <v/>
      </c>
      <c r="FB261" t="str" cm="1">
        <f t="array" ref="FB261">IF($F261="的玉",MIN(($G261-FC:FC)^2+($H261-FD:FD)^2+($I261-FE:FE)^2)*FA$8+MIN((($H$2-$H261)+FF:FF)^2+(($I$2-$I261)+FG:FG)^2)*FA$10+1000*FA$18,"")</f>
        <v/>
      </c>
      <c r="FI261" t="str" cm="1">
        <f t="array" ref="FI261">IF($F261="撃玉",MIN(($G261-FJ:FJ)^2+($H261-FK:FK)^2+($I261-FL:FL)^2)*FH$8+MIN((($H$2-$H261)+FM:FM)^2+(($I$2-$I261)+FN:FN)^2)*FH$10+1000*FH$18,"")</f>
        <v/>
      </c>
      <c r="FP261" t="str" cm="1">
        <f t="array" ref="FP261">IF($F261="槍玉",MIN(($G261-FQ:FQ)^2+($H261-FR:FR)^2+($I261-FS:FS)^2)*FO$8+MIN((($H$2-$H261)+FT:FT)^2+(($I$2-$I261)+FU:FU)^2)*FO$10+1000*FO$18,"")</f>
        <v/>
      </c>
      <c r="FW261" t="str" cm="1">
        <f t="array" ref="FW261">IF($F261="査玉",MIN(($G261-FX:FX)^2+($H261-FY:FY)^2+($I261-FZ:FZ)^2)*FV$8+MIN((($H$2-$H261)+GA:GA)^2+(($I$2-$I261)+GB:GB)^2)*FV$10+1000*FV$18,"")</f>
        <v/>
      </c>
      <c r="GD261" t="str" cm="1">
        <f t="array" ref="GD261">IF($F261="タゲ壁",MIN(($G261-GE:GE)^2+($H261-GF:GF)^2+($I261-GG:GG)^2)*GC$8+MIN((($H$2-$H261)+GH:GH)^2+(($I$2-$I261)+GI:GI)^2)*GC$10+1000*GC$18,"")</f>
        <v/>
      </c>
      <c r="GK261" t="str" cm="1">
        <f t="array" ref="GK261">IF($F261="迎玉",MIN(($G261-GL:GL)^2+($H261-GM:GM)^2+($I261-GN:GN)^2)*GJ$8+MIN((($H$2-$H261)+GO:GO)^2+(($I$2-$I261)+GP:GP)^2)*GJ$10+1000*GJ$18,"")</f>
        <v/>
      </c>
      <c r="GR261" t="str" cm="1">
        <f t="array" ref="GR261">IF($F261="紙壁",MIN(($G261-GS:GS)^2+($H261-GT:GT)^2+($I261-GU:GU)^2)*GQ$8+MIN((($H$2-$H261)+GV:GV)^2+(($I$2-$I261)+GW:GW)^2)*GQ$10+1000*GQ$18,"")</f>
        <v/>
      </c>
      <c r="GY261" t="str" cm="1">
        <f t="array" ref="GY261">IF($F261="聖玉",MIN(($G261-GZ:GZ)^2+($H261-HA:HA)^2+($I261-HB:HB)^2)*GX$8+MIN((($H$2-$H261)+HC:HC)^2+(($I$2-$I261)+HD:HD)^2)*GX$10+1000*GX$18,"")</f>
        <v/>
      </c>
      <c r="HF261" t="str" cm="1">
        <f t="array" ref="HF261">IF($F261="ターボ",MIN(($G261-HG:HG)^2+($H261-HH:HH)^2+($I261-HI:HI)^2)*HE$8+MIN((($H$2-$H261)+HJ:HJ)^2+(($I$2-$I261)+HK:HK)^2)*HE$10+10000,"")</f>
        <v/>
      </c>
      <c r="HM261" t="str" cm="1">
        <f t="array" ref="HM261">IF($F261="采玉",MIN(($G261-HN:HN)^2+($H261-HO:HO)^2+($I261-HP:HP)^2)*HL$8+MIN((($H$2-$H261)+HQ:HQ)^2+(($I$2-$I261)+HR:HR)^2)*HL$10+1000*HL$18,"")</f>
        <v/>
      </c>
      <c r="HT261" t="str" cm="1">
        <f t="array" ref="HT261">IF($F261="繕玉",MIN(($G261-HU:HU)^2+($H261-HV:HV)^2+($I261-HW:HW)^2)*HS$8+MIN((($H$2-$H261)+HX:HX)^2+(($I$2-$I261)+HY:HY)^2)*HS$10+1000*HS$18,"")</f>
        <v/>
      </c>
      <c r="IA261" t="str" cm="1">
        <f t="array" ref="IA261">IF($F261="贄玉",MIN(($G261-IB:IB)^2+($H261-IC:IC)^2+($I261-ID:ID)^2)*HZ$8+MIN((($H$2-$H261)+IE:IE)^2+(($I$2-$I261)+IF:IF)^2)*HZ$10+1000*HZ$18,"")</f>
        <v/>
      </c>
      <c r="IH261" t="str" cm="1">
        <f t="array" ref="IH261">IF($F261="弾玉",MIN(($G261-II:II)^2+($H261-IJ:IJ)^2+($I261-IK:IK)^2)*IG$8+MIN((($H$2-$H261)+IL:IL)^2+(($I$2-$I261)+IM:IM)^2)*IG$10+1000*IG$18,"")</f>
        <v/>
      </c>
      <c r="IO261" t="str" cm="1">
        <f t="array" ref="IO261">IF($F261="石壁",MIN(($G261-IP:IP)^2+($H261-IQ:IQ)^2+($I261-IR:IR)^2)*IN$8+MIN((($H$2-$H261)+IS:IS)^2+(($I$2-$I261)+IT:IT)^2)*IN$10+1000*IN$18,"")</f>
        <v/>
      </c>
    </row>
    <row r="262" spans="6:249" x14ac:dyDescent="0.55000000000000004">
      <c r="F262" s="1" t="b" cm="1">
        <f t="array" ref="F262">INDEX(N:N,ROW()*6-11)</f>
        <v>0</v>
      </c>
      <c r="G262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62" s="1">
        <f>ROUND((RIGHT((SUM(INDEX($N:$N,ROW()*6-10):INDEX($N:$N,ROW()*6-6))-16020),6)-RIGHT((SUM(INDEX($N:$N,ROW()*6-10):INDEX($N:$N,ROW()*6-6))-16020),3))/1000,3)</f>
        <v>-16.04</v>
      </c>
      <c r="I262" s="1">
        <f>ROUND((RIGHT((SUM(INDEX($N:$N,ROW()*6-10):INDEX($N:$N,ROW()*6-6))-16020),3)),3)</f>
        <v>20</v>
      </c>
      <c r="K262">
        <v>262</v>
      </c>
      <c r="L262">
        <f t="shared" si="9"/>
        <v>2</v>
      </c>
      <c r="M262" t="str">
        <f t="shared" si="8"/>
        <v/>
      </c>
      <c r="N262">
        <f>IF(EXACT(M262,$A$1)=TRUE,0,IF(EXACT(M262,$A$2)=TRUE,1,IF(EXACT(M262,$A$3)=TRUE,2,IF(EXACT(M262,$A$4)=TRUE,3,IF(EXACT(M262,$A$5)=TRUE,4,IF(EXACT(M262,$A$6)=TRUE,5,IF(EXACT(M262,$A$7)=TRUE,6,IF(EXACT(M262,$A$8)=TRUE,7,IF(EXACT(M262,$A$9)=TRUE,8,IF(EXACT(M262,$A$10)=TRUE,9,IF(EXACT(M262,$A$11)=TRUE,10,IF(EXACT(M262,$A$12)=TRUE,11,IF(EXACT(M262,$A$13)=TRUE,12,IF(EXACT(M262,$A$14)=TRUE,13,IF(EXACT(M262,$A$15)=TRUE,14,IF(EXACT(M262,$A$16)=TRUE,15,IF(EXACT(M262,$A$17)=TRUE,16,IF(EXACT(M262,$A$18)=TRUE,17,IF(EXACT(M262,$A$19)=TRUE,18,IF(EXACT(M262,$A$20)=TRUE,19,IF(EXACT(M262,$A$21)=TRUE,20,IF(EXACT(M262,$A$22)=TRUE,21,IF(EXACT(M262,$A$23)=TRUE,22,IF(EXACT(M262,$A$24)=TRUE,23,IF(EXACT(M262,$A$25)=TRUE,24,IF(EXACT(M262,$A$26)=TRUE,25,IF(EXACT(M262,$A$27)=TRUE,26,IF(EXACT(M262,$A$28)=TRUE,27,IF(EXACT(M262,$A$29)=TRUE,28,IF(EXACT(M262,$A$30)=TRUE,29,IF(EXACT(M262,$A$31)=TRUE,30,IF(EXACT(M262,$A$32)=TRUE,31,IF(EXACT(M262,$A$33)=TRUE,32,IF(EXACT(M262,$A$34)=TRUE,33,IF(EXACT(M262,$A$35)=TRUE,34,IF(EXACT(M262,$A$36)=TRUE,35,IF(EXACT(M262,$A$37)=TRUE,36,IF(EXACT(M262,$A$38)=TRUE,37,IF(EXACT(M262,$A$39)=TRUE,38,IF(EXACT(M262,$A$40)=TRUE,39,IF(EXACT(M262,$A$41)=TRUE,40,IF(EXACT(M262,$A$42)=TRUE,41,IF(EXACT(M262,$A$43)=TRUE,42,IF(EXACT(M262,$A$44)=TRUE,43,IF(EXACT(M262,$A$45)=TRUE,44,IF(EXACT(M262,$A$46)=TRUE,45,IF(EXACT(M262,$A$47)=TRUE,46,IF(EXACT(M262,$A$48)=TRUE,47,IF(EXACT(M262,$A$49)=TRUE,48,IF(EXACT(M262,$A$50)=TRUE,49,IF(EXACT(M262,$A$51)=TRUE,50,IF(EXACT(M262,$A$52)=TRUE,51,IF(EXACT(M262,$A$53)=TRUE,52,IF(EXACT(M262,$A$54)=TRUE,53,IF(EXACT(M262,$A$55)=TRUE,54,IF(EXACT(M262,$A$56)=TRUE,55,IF(EXACT(M262,$A$57)=TRUE,56,IF(EXACT(M262,$A$58)=TRUE,57,IF(EXACT(M262,$A$59)=TRUE,58,IF(EXACT(M262,$A$60)=TRUE,59,IF(EXACT(M262,$A$61)=TRUE,60,IF(EXACT(M262,$A$62)=TRUE,61))))))))))))))))))))))))))))))))))))))))))))))))))))))))))))))*61^$L262</f>
        <v>0</v>
      </c>
      <c r="Y262" t="str" cm="1">
        <f t="array" ref="Y262">IF($F262="砲玉",MIN(($G262-Z:Z)^2+($H262-AA:AA)^2+($I262-AB:AB)^2)*X$8+MIN((($H$2-$H262)+AC:AC)^2+(($I$2-$I262)+AD:AD)^2)*X$10+1000*X$18,"")</f>
        <v/>
      </c>
      <c r="AF262" t="str" cm="1">
        <f t="array" ref="AF262">IF($F262="薙玉",MIN(($G262-AG:AG)^2+($H262-AH:AH)^2+($I262-AI:AI)^2)*AE$8+MIN((($H$2-$H262)+AJ:AJ)^2+(($I$2-$I262)+AK:AK)^2)*AE$10+1000*AE$18,"")</f>
        <v/>
      </c>
      <c r="AM262" t="str" cm="1">
        <f t="array" ref="AM262">IF($F262="壁玉",MIN(($G262-AN:AN)^2+($H262-AO:AO)^2+($I262-AP:AP)^2)*AL$8+MIN((($H$2-$H262)+AQ:AQ)^2+(($I$2-$I262)+AR:AR)^2)*AL$10+1000*AL$18,"")</f>
        <v/>
      </c>
      <c r="AT262" t="str" cm="1">
        <f t="array" ref="AT262">IF($F262="弩玉",MIN(($G262-AU:AU)^2+($H262-AV:AV)^2+($I262-AW:AW)^2)*AS$8+MIN((($H$2-$H262)+AX:AX)^2+(($I$2-$I262)+AY:AY)^2)*AS$10+1000*AS$18,"")</f>
        <v/>
      </c>
      <c r="BA262" t="str" cm="1">
        <f t="array" ref="BA262">IF($F262="ジェット",MIN(($G262-BB:BB)^2+($H262-BC:BC)^2+($I262-BD:BD)^2)*AZ$8+MIN((($H$2-$H262)+BE:BE)^2+(($I$2-$I262)+BF:BF)^2)*AZ$10+1000*AZ$18,"")</f>
        <v/>
      </c>
      <c r="BH262" t="str" cm="1">
        <f t="array" ref="BH262">IF($F262="導玉",MIN(($G262-BI:BI)^2+($H262-BJ:BJ)^2+($I262-BK:BK)^2)*BG$8+MIN((($H$2-$H262)+BL:BL)^2+(($I$2-$I262)+BM:BM)^2)*BG$10+1000*BG$18,"")</f>
        <v/>
      </c>
      <c r="BO262" t="str" cm="1">
        <f t="array" ref="BO262">IF($F262="木壁",MIN(($G262-BP:BP)^2+($H262-BQ:BQ)^2+($I262-BR:BR)^2)*BN$8+MIN((($H$2-$H262)+BS:BS)^2+(($I$2-$I262)+BT:BT)^2)*BN$10+1000*BN$18,"")</f>
        <v/>
      </c>
      <c r="BV262" t="str" cm="1">
        <f t="array" ref="BV262">IF($F262="遠壁",MIN(($G262-BW:BW)^2+($H262-BX:BX)^2+($I262-BY:BY)^2)*BU$8+MIN((($H$2-$H262)+BZ:BZ)^2+(($I$2-$I262)+CA:CA)^2)*BU$10+1000*BU$18,"")</f>
        <v/>
      </c>
      <c r="CC262" t="str" cm="1">
        <f t="array" ref="CC262">IF($F262="魔玉",MIN(($G262-CD:CD)^2+($H262-CE:CE)^2+($I262-CF:CF)^2)*CB$8+MIN((($H$2-$H262)+CG:CG)^2+(($I$2-$I262)+CH:CH)^2)*CB$10+1000*CB$18,"")</f>
        <v/>
      </c>
      <c r="CJ262" t="str" cm="1">
        <f t="array" ref="CJ262">IF($F262="核玉",MIN(($G262-CK:CK)^2+($H262-CL:CL)^2+($I262-CM:CM)^2)*CI$8+MIN((($H$2-$H262)+CN:CN)^2+(($I$2-$I262)+CO:CO)^2)*CI$10+1000*CI$18,"")</f>
        <v/>
      </c>
      <c r="CQ262" t="str" cm="1">
        <f t="array" ref="CQ262">IF($F262="癒玉",MIN(($G262-CR:CR)^2+($H262-CS:CS)^2+($I262-CT:CT)^2)*CP$8+MIN((($H$2-$H262)+CU:CU)^2+(($I$2-$I262)+CV:CV)^2)*CP$10+1000*CP$18,"")</f>
        <v/>
      </c>
      <c r="CX262" t="str" cm="1">
        <f t="array" ref="CX262">IF($F262="盾玉",MIN(($G262-CY:CY)^2+($H262-CZ:CZ)^2+($I262-DA:DA)^2)*CW$8+MIN((($H$2-$H262)+DB:DB)^2+(($I$2-$I262)+DC:DC)^2)*CW$10+1000*CW$18,"")</f>
        <v/>
      </c>
      <c r="DE262" t="str" cm="1">
        <f t="array" ref="DE262">IF($F262="射玉",MIN(($G262-DF:DF)^2+($H262-DG:DG)^2+($I262-DH:DH)^2)*DD$8+MIN((($H$2-$H262)+DI:DI)^2+(($I$2-$I262)+DJ:DJ)^2)*DD$10+1000*DD$18,"")</f>
        <v/>
      </c>
      <c r="DL262" t="str" cm="1">
        <f t="array" ref="DL262">IF($F262="近壁",MIN(($G262-DM:DM)^2+($H262-DN:DN)^2+($I262-DO:DO)^2)*DK$8+MIN((($H$2-$H262)+DP:DP)^2+(($I$2-$I262)+DQ:DQ)^2)*DK$10+1000*DK$18,"")</f>
        <v/>
      </c>
      <c r="DS262" t="str" cm="1">
        <f t="array" ref="DS262">IF($F262="忍玉",MIN(($G262-DT:DT)^2+($H262-DU:DU)^2+($I262-DV:DV)^2)*DR$8+MIN((($H$2-$H262)+DW:DW)^2+(($I$2-$I262)+DX:DX)^2)*DR$10+1000*DR$18,"")</f>
        <v/>
      </c>
      <c r="DZ262" t="str" cm="1">
        <f t="array" ref="DZ262">IF($F262="界玉",MIN(($G262-EA:EA)^2+($H262-EB:EB)^2+($I262-EC:EC)^2)*DY$8+MIN((($H$2-$H262)+ED:ED)^2+(($I$2-$I262)+EE:EE)^2)*DY$10+1000*DY$18,"")</f>
        <v/>
      </c>
      <c r="EG262" t="str" cm="1">
        <f t="array" ref="EG262">IF($F262="戦玉",MIN(($G262-EH:EH)^2+($H262-EI:EI)^2+($I262-EJ:EJ)^2)*EF$8+MIN((($H$2-$H262)+EK:EK)^2+(($I$2-$I262)+EL:EL)^2)*EF$10+1000*EF$18,"")</f>
        <v/>
      </c>
      <c r="EN262" t="str" cm="1">
        <f t="array" ref="EN262">IF($F262="弓玉",MIN(($G262-EO:EO)^2+($H262-EP:EP)^2+($I262-EQ:EQ)^2)*EM$8+MIN((($H$2-$H262)+ER:ER)^2+(($I$2-$I262)+ES:ES)^2)*EM$10+1000*EM$18,"")</f>
        <v/>
      </c>
      <c r="EU262" t="str" cm="1">
        <f t="array" ref="EU262">IF($F262="散玉",MIN(($G262-EV:EV)^2+($H262-EW:EW)^2+($I262-EX:EX)^2)*ET$8+MIN((($H$2-$H262)+EY:EY)^2+(($I$2-$I262)+EZ:EZ)^2)*ET$10+1000*ET$18,"")</f>
        <v/>
      </c>
      <c r="FB262" t="str" cm="1">
        <f t="array" ref="FB262">IF($F262="的玉",MIN(($G262-FC:FC)^2+($H262-FD:FD)^2+($I262-FE:FE)^2)*FA$8+MIN((($H$2-$H262)+FF:FF)^2+(($I$2-$I262)+FG:FG)^2)*FA$10+1000*FA$18,"")</f>
        <v/>
      </c>
      <c r="FI262" t="str" cm="1">
        <f t="array" ref="FI262">IF($F262="撃玉",MIN(($G262-FJ:FJ)^2+($H262-FK:FK)^2+($I262-FL:FL)^2)*FH$8+MIN((($H$2-$H262)+FM:FM)^2+(($I$2-$I262)+FN:FN)^2)*FH$10+1000*FH$18,"")</f>
        <v/>
      </c>
      <c r="FP262" t="str" cm="1">
        <f t="array" ref="FP262">IF($F262="槍玉",MIN(($G262-FQ:FQ)^2+($H262-FR:FR)^2+($I262-FS:FS)^2)*FO$8+MIN((($H$2-$H262)+FT:FT)^2+(($I$2-$I262)+FU:FU)^2)*FO$10+1000*FO$18,"")</f>
        <v/>
      </c>
      <c r="FW262" t="str" cm="1">
        <f t="array" ref="FW262">IF($F262="査玉",MIN(($G262-FX:FX)^2+($H262-FY:FY)^2+($I262-FZ:FZ)^2)*FV$8+MIN((($H$2-$H262)+GA:GA)^2+(($I$2-$I262)+GB:GB)^2)*FV$10+1000*FV$18,"")</f>
        <v/>
      </c>
      <c r="GD262" t="str" cm="1">
        <f t="array" ref="GD262">IF($F262="タゲ壁",MIN(($G262-GE:GE)^2+($H262-GF:GF)^2+($I262-GG:GG)^2)*GC$8+MIN((($H$2-$H262)+GH:GH)^2+(($I$2-$I262)+GI:GI)^2)*GC$10+1000*GC$18,"")</f>
        <v/>
      </c>
      <c r="GK262" t="str" cm="1">
        <f t="array" ref="GK262">IF($F262="迎玉",MIN(($G262-GL:GL)^2+($H262-GM:GM)^2+($I262-GN:GN)^2)*GJ$8+MIN((($H$2-$H262)+GO:GO)^2+(($I$2-$I262)+GP:GP)^2)*GJ$10+1000*GJ$18,"")</f>
        <v/>
      </c>
      <c r="GR262" t="str" cm="1">
        <f t="array" ref="GR262">IF($F262="紙壁",MIN(($G262-GS:GS)^2+($H262-GT:GT)^2+($I262-GU:GU)^2)*GQ$8+MIN((($H$2-$H262)+GV:GV)^2+(($I$2-$I262)+GW:GW)^2)*GQ$10+1000*GQ$18,"")</f>
        <v/>
      </c>
      <c r="GY262" t="str" cm="1">
        <f t="array" ref="GY262">IF($F262="聖玉",MIN(($G262-GZ:GZ)^2+($H262-HA:HA)^2+($I262-HB:HB)^2)*GX$8+MIN((($H$2-$H262)+HC:HC)^2+(($I$2-$I262)+HD:HD)^2)*GX$10+1000*GX$18,"")</f>
        <v/>
      </c>
      <c r="HF262" t="str" cm="1">
        <f t="array" ref="HF262">IF($F262="ターボ",MIN(($G262-HG:HG)^2+($H262-HH:HH)^2+($I262-HI:HI)^2)*HE$8+MIN((($H$2-$H262)+HJ:HJ)^2+(($I$2-$I262)+HK:HK)^2)*HE$10+10000,"")</f>
        <v/>
      </c>
      <c r="HM262" t="str" cm="1">
        <f t="array" ref="HM262">IF($F262="采玉",MIN(($G262-HN:HN)^2+($H262-HO:HO)^2+($I262-HP:HP)^2)*HL$8+MIN((($H$2-$H262)+HQ:HQ)^2+(($I$2-$I262)+HR:HR)^2)*HL$10+1000*HL$18,"")</f>
        <v/>
      </c>
      <c r="HT262" t="str" cm="1">
        <f t="array" ref="HT262">IF($F262="繕玉",MIN(($G262-HU:HU)^2+($H262-HV:HV)^2+($I262-HW:HW)^2)*HS$8+MIN((($H$2-$H262)+HX:HX)^2+(($I$2-$I262)+HY:HY)^2)*HS$10+1000*HS$18,"")</f>
        <v/>
      </c>
      <c r="IA262" t="str" cm="1">
        <f t="array" ref="IA262">IF($F262="贄玉",MIN(($G262-IB:IB)^2+($H262-IC:IC)^2+($I262-ID:ID)^2)*HZ$8+MIN((($H$2-$H262)+IE:IE)^2+(($I$2-$I262)+IF:IF)^2)*HZ$10+1000*HZ$18,"")</f>
        <v/>
      </c>
      <c r="IH262" t="str" cm="1">
        <f t="array" ref="IH262">IF($F262="弾玉",MIN(($G262-II:II)^2+($H262-IJ:IJ)^2+($I262-IK:IK)^2)*IG$8+MIN((($H$2-$H262)+IL:IL)^2+(($I$2-$I262)+IM:IM)^2)*IG$10+1000*IG$18,"")</f>
        <v/>
      </c>
      <c r="IO262" t="str" cm="1">
        <f t="array" ref="IO262">IF($F262="石壁",MIN(($G262-IP:IP)^2+($H262-IQ:IQ)^2+($I262-IR:IR)^2)*IN$8+MIN((($H$2-$H262)+IS:IS)^2+(($I$2-$I262)+IT:IT)^2)*IN$10+1000*IN$18,"")</f>
        <v/>
      </c>
    </row>
    <row r="263" spans="6:249" x14ac:dyDescent="0.55000000000000004">
      <c r="F263" s="1" t="b" cm="1">
        <f t="array" ref="F263">INDEX(N:N,ROW()*6-11)</f>
        <v>0</v>
      </c>
      <c r="G263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63" s="1">
        <f>ROUND((RIGHT((SUM(INDEX($N:$N,ROW()*6-10):INDEX($N:$N,ROW()*6-6))-16020),6)-RIGHT((SUM(INDEX($N:$N,ROW()*6-10):INDEX($N:$N,ROW()*6-6))-16020),3))/1000,3)</f>
        <v>-16.04</v>
      </c>
      <c r="I263" s="1">
        <f>ROUND((RIGHT((SUM(INDEX($N:$N,ROW()*6-10):INDEX($N:$N,ROW()*6-6))-16020),3)),3)</f>
        <v>20</v>
      </c>
      <c r="K263">
        <v>263</v>
      </c>
      <c r="L263">
        <f t="shared" si="9"/>
        <v>1</v>
      </c>
      <c r="M263" t="str">
        <f t="shared" si="8"/>
        <v/>
      </c>
      <c r="N263">
        <f>IF(EXACT(M263,$A$1)=TRUE,0,IF(EXACT(M263,$A$2)=TRUE,1,IF(EXACT(M263,$A$3)=TRUE,2,IF(EXACT(M263,$A$4)=TRUE,3,IF(EXACT(M263,$A$5)=TRUE,4,IF(EXACT(M263,$A$6)=TRUE,5,IF(EXACT(M263,$A$7)=TRUE,6,IF(EXACT(M263,$A$8)=TRUE,7,IF(EXACT(M263,$A$9)=TRUE,8,IF(EXACT(M263,$A$10)=TRUE,9,IF(EXACT(M263,$A$11)=TRUE,10,IF(EXACT(M263,$A$12)=TRUE,11,IF(EXACT(M263,$A$13)=TRUE,12,IF(EXACT(M263,$A$14)=TRUE,13,IF(EXACT(M263,$A$15)=TRUE,14,IF(EXACT(M263,$A$16)=TRUE,15,IF(EXACT(M263,$A$17)=TRUE,16,IF(EXACT(M263,$A$18)=TRUE,17,IF(EXACT(M263,$A$19)=TRUE,18,IF(EXACT(M263,$A$20)=TRUE,19,IF(EXACT(M263,$A$21)=TRUE,20,IF(EXACT(M263,$A$22)=TRUE,21,IF(EXACT(M263,$A$23)=TRUE,22,IF(EXACT(M263,$A$24)=TRUE,23,IF(EXACT(M263,$A$25)=TRUE,24,IF(EXACT(M263,$A$26)=TRUE,25,IF(EXACT(M263,$A$27)=TRUE,26,IF(EXACT(M263,$A$28)=TRUE,27,IF(EXACT(M263,$A$29)=TRUE,28,IF(EXACT(M263,$A$30)=TRUE,29,IF(EXACT(M263,$A$31)=TRUE,30,IF(EXACT(M263,$A$32)=TRUE,31,IF(EXACT(M263,$A$33)=TRUE,32,IF(EXACT(M263,$A$34)=TRUE,33,IF(EXACT(M263,$A$35)=TRUE,34,IF(EXACT(M263,$A$36)=TRUE,35,IF(EXACT(M263,$A$37)=TRUE,36,IF(EXACT(M263,$A$38)=TRUE,37,IF(EXACT(M263,$A$39)=TRUE,38,IF(EXACT(M263,$A$40)=TRUE,39,IF(EXACT(M263,$A$41)=TRUE,40,IF(EXACT(M263,$A$42)=TRUE,41,IF(EXACT(M263,$A$43)=TRUE,42,IF(EXACT(M263,$A$44)=TRUE,43,IF(EXACT(M263,$A$45)=TRUE,44,IF(EXACT(M263,$A$46)=TRUE,45,IF(EXACT(M263,$A$47)=TRUE,46,IF(EXACT(M263,$A$48)=TRUE,47,IF(EXACT(M263,$A$49)=TRUE,48,IF(EXACT(M263,$A$50)=TRUE,49,IF(EXACT(M263,$A$51)=TRUE,50,IF(EXACT(M263,$A$52)=TRUE,51,IF(EXACT(M263,$A$53)=TRUE,52,IF(EXACT(M263,$A$54)=TRUE,53,IF(EXACT(M263,$A$55)=TRUE,54,IF(EXACT(M263,$A$56)=TRUE,55,IF(EXACT(M263,$A$57)=TRUE,56,IF(EXACT(M263,$A$58)=TRUE,57,IF(EXACT(M263,$A$59)=TRUE,58,IF(EXACT(M263,$A$60)=TRUE,59,IF(EXACT(M263,$A$61)=TRUE,60,IF(EXACT(M263,$A$62)=TRUE,61))))))))))))))))))))))))))))))))))))))))))))))))))))))))))))))*61^$L263</f>
        <v>0</v>
      </c>
      <c r="Y263" t="str" cm="1">
        <f t="array" ref="Y263">IF($F263="砲玉",MIN(($G263-Z:Z)^2+($H263-AA:AA)^2+($I263-AB:AB)^2)*X$8+MIN((($H$2-$H263)+AC:AC)^2+(($I$2-$I263)+AD:AD)^2)*X$10+1000*X$18,"")</f>
        <v/>
      </c>
      <c r="AF263" t="str" cm="1">
        <f t="array" ref="AF263">IF($F263="薙玉",MIN(($G263-AG:AG)^2+($H263-AH:AH)^2+($I263-AI:AI)^2)*AE$8+MIN((($H$2-$H263)+AJ:AJ)^2+(($I$2-$I263)+AK:AK)^2)*AE$10+1000*AE$18,"")</f>
        <v/>
      </c>
      <c r="AM263" t="str" cm="1">
        <f t="array" ref="AM263">IF($F263="壁玉",MIN(($G263-AN:AN)^2+($H263-AO:AO)^2+($I263-AP:AP)^2)*AL$8+MIN((($H$2-$H263)+AQ:AQ)^2+(($I$2-$I263)+AR:AR)^2)*AL$10+1000*AL$18,"")</f>
        <v/>
      </c>
      <c r="AT263" t="str" cm="1">
        <f t="array" ref="AT263">IF($F263="弩玉",MIN(($G263-AU:AU)^2+($H263-AV:AV)^2+($I263-AW:AW)^2)*AS$8+MIN((($H$2-$H263)+AX:AX)^2+(($I$2-$I263)+AY:AY)^2)*AS$10+1000*AS$18,"")</f>
        <v/>
      </c>
      <c r="BA263" t="str" cm="1">
        <f t="array" ref="BA263">IF($F263="ジェット",MIN(($G263-BB:BB)^2+($H263-BC:BC)^2+($I263-BD:BD)^2)*AZ$8+MIN((($H$2-$H263)+BE:BE)^2+(($I$2-$I263)+BF:BF)^2)*AZ$10+1000*AZ$18,"")</f>
        <v/>
      </c>
      <c r="BH263" t="str" cm="1">
        <f t="array" ref="BH263">IF($F263="導玉",MIN(($G263-BI:BI)^2+($H263-BJ:BJ)^2+($I263-BK:BK)^2)*BG$8+MIN((($H$2-$H263)+BL:BL)^2+(($I$2-$I263)+BM:BM)^2)*BG$10+1000*BG$18,"")</f>
        <v/>
      </c>
      <c r="BO263" t="str" cm="1">
        <f t="array" ref="BO263">IF($F263="木壁",MIN(($G263-BP:BP)^2+($H263-BQ:BQ)^2+($I263-BR:BR)^2)*BN$8+MIN((($H$2-$H263)+BS:BS)^2+(($I$2-$I263)+BT:BT)^2)*BN$10+1000*BN$18,"")</f>
        <v/>
      </c>
      <c r="BV263" t="str" cm="1">
        <f t="array" ref="BV263">IF($F263="遠壁",MIN(($G263-BW:BW)^2+($H263-BX:BX)^2+($I263-BY:BY)^2)*BU$8+MIN((($H$2-$H263)+BZ:BZ)^2+(($I$2-$I263)+CA:CA)^2)*BU$10+1000*BU$18,"")</f>
        <v/>
      </c>
      <c r="CC263" t="str" cm="1">
        <f t="array" ref="CC263">IF($F263="魔玉",MIN(($G263-CD:CD)^2+($H263-CE:CE)^2+($I263-CF:CF)^2)*CB$8+MIN((($H$2-$H263)+CG:CG)^2+(($I$2-$I263)+CH:CH)^2)*CB$10+1000*CB$18,"")</f>
        <v/>
      </c>
      <c r="CJ263" t="str" cm="1">
        <f t="array" ref="CJ263">IF($F263="核玉",MIN(($G263-CK:CK)^2+($H263-CL:CL)^2+($I263-CM:CM)^2)*CI$8+MIN((($H$2-$H263)+CN:CN)^2+(($I$2-$I263)+CO:CO)^2)*CI$10+1000*CI$18,"")</f>
        <v/>
      </c>
      <c r="CQ263" t="str" cm="1">
        <f t="array" ref="CQ263">IF($F263="癒玉",MIN(($G263-CR:CR)^2+($H263-CS:CS)^2+($I263-CT:CT)^2)*CP$8+MIN((($H$2-$H263)+CU:CU)^2+(($I$2-$I263)+CV:CV)^2)*CP$10+1000*CP$18,"")</f>
        <v/>
      </c>
      <c r="CX263" t="str" cm="1">
        <f t="array" ref="CX263">IF($F263="盾玉",MIN(($G263-CY:CY)^2+($H263-CZ:CZ)^2+($I263-DA:DA)^2)*CW$8+MIN((($H$2-$H263)+DB:DB)^2+(($I$2-$I263)+DC:DC)^2)*CW$10+1000*CW$18,"")</f>
        <v/>
      </c>
      <c r="DE263" t="str" cm="1">
        <f t="array" ref="DE263">IF($F263="射玉",MIN(($G263-DF:DF)^2+($H263-DG:DG)^2+($I263-DH:DH)^2)*DD$8+MIN((($H$2-$H263)+DI:DI)^2+(($I$2-$I263)+DJ:DJ)^2)*DD$10+1000*DD$18,"")</f>
        <v/>
      </c>
      <c r="DL263" t="str" cm="1">
        <f t="array" ref="DL263">IF($F263="近壁",MIN(($G263-DM:DM)^2+($H263-DN:DN)^2+($I263-DO:DO)^2)*DK$8+MIN((($H$2-$H263)+DP:DP)^2+(($I$2-$I263)+DQ:DQ)^2)*DK$10+1000*DK$18,"")</f>
        <v/>
      </c>
      <c r="DS263" t="str" cm="1">
        <f t="array" ref="DS263">IF($F263="忍玉",MIN(($G263-DT:DT)^2+($H263-DU:DU)^2+($I263-DV:DV)^2)*DR$8+MIN((($H$2-$H263)+DW:DW)^2+(($I$2-$I263)+DX:DX)^2)*DR$10+1000*DR$18,"")</f>
        <v/>
      </c>
      <c r="DZ263" t="str" cm="1">
        <f t="array" ref="DZ263">IF($F263="界玉",MIN(($G263-EA:EA)^2+($H263-EB:EB)^2+($I263-EC:EC)^2)*DY$8+MIN((($H$2-$H263)+ED:ED)^2+(($I$2-$I263)+EE:EE)^2)*DY$10+1000*DY$18,"")</f>
        <v/>
      </c>
      <c r="EG263" t="str" cm="1">
        <f t="array" ref="EG263">IF($F263="戦玉",MIN(($G263-EH:EH)^2+($H263-EI:EI)^2+($I263-EJ:EJ)^2)*EF$8+MIN((($H$2-$H263)+EK:EK)^2+(($I$2-$I263)+EL:EL)^2)*EF$10+1000*EF$18,"")</f>
        <v/>
      </c>
      <c r="EN263" t="str" cm="1">
        <f t="array" ref="EN263">IF($F263="弓玉",MIN(($G263-EO:EO)^2+($H263-EP:EP)^2+($I263-EQ:EQ)^2)*EM$8+MIN((($H$2-$H263)+ER:ER)^2+(($I$2-$I263)+ES:ES)^2)*EM$10+1000*EM$18,"")</f>
        <v/>
      </c>
      <c r="EU263" t="str" cm="1">
        <f t="array" ref="EU263">IF($F263="散玉",MIN(($G263-EV:EV)^2+($H263-EW:EW)^2+($I263-EX:EX)^2)*ET$8+MIN((($H$2-$H263)+EY:EY)^2+(($I$2-$I263)+EZ:EZ)^2)*ET$10+1000*ET$18,"")</f>
        <v/>
      </c>
      <c r="FB263" t="str" cm="1">
        <f t="array" ref="FB263">IF($F263="的玉",MIN(($G263-FC:FC)^2+($H263-FD:FD)^2+($I263-FE:FE)^2)*FA$8+MIN((($H$2-$H263)+FF:FF)^2+(($I$2-$I263)+FG:FG)^2)*FA$10+1000*FA$18,"")</f>
        <v/>
      </c>
      <c r="FI263" t="str" cm="1">
        <f t="array" ref="FI263">IF($F263="撃玉",MIN(($G263-FJ:FJ)^2+($H263-FK:FK)^2+($I263-FL:FL)^2)*FH$8+MIN((($H$2-$H263)+FM:FM)^2+(($I$2-$I263)+FN:FN)^2)*FH$10+1000*FH$18,"")</f>
        <v/>
      </c>
      <c r="FP263" t="str" cm="1">
        <f t="array" ref="FP263">IF($F263="槍玉",MIN(($G263-FQ:FQ)^2+($H263-FR:FR)^2+($I263-FS:FS)^2)*FO$8+MIN((($H$2-$H263)+FT:FT)^2+(($I$2-$I263)+FU:FU)^2)*FO$10+1000*FO$18,"")</f>
        <v/>
      </c>
      <c r="FW263" t="str" cm="1">
        <f t="array" ref="FW263">IF($F263="査玉",MIN(($G263-FX:FX)^2+($H263-FY:FY)^2+($I263-FZ:FZ)^2)*FV$8+MIN((($H$2-$H263)+GA:GA)^2+(($I$2-$I263)+GB:GB)^2)*FV$10+1000*FV$18,"")</f>
        <v/>
      </c>
      <c r="GD263" t="str" cm="1">
        <f t="array" ref="GD263">IF($F263="タゲ壁",MIN(($G263-GE:GE)^2+($H263-GF:GF)^2+($I263-GG:GG)^2)*GC$8+MIN((($H$2-$H263)+GH:GH)^2+(($I$2-$I263)+GI:GI)^2)*GC$10+1000*GC$18,"")</f>
        <v/>
      </c>
      <c r="GK263" t="str" cm="1">
        <f t="array" ref="GK263">IF($F263="迎玉",MIN(($G263-GL:GL)^2+($H263-GM:GM)^2+($I263-GN:GN)^2)*GJ$8+MIN((($H$2-$H263)+GO:GO)^2+(($I$2-$I263)+GP:GP)^2)*GJ$10+1000*GJ$18,"")</f>
        <v/>
      </c>
      <c r="GR263" t="str" cm="1">
        <f t="array" ref="GR263">IF($F263="紙壁",MIN(($G263-GS:GS)^2+($H263-GT:GT)^2+($I263-GU:GU)^2)*GQ$8+MIN((($H$2-$H263)+GV:GV)^2+(($I$2-$I263)+GW:GW)^2)*GQ$10+1000*GQ$18,"")</f>
        <v/>
      </c>
      <c r="GY263" t="str" cm="1">
        <f t="array" ref="GY263">IF($F263="聖玉",MIN(($G263-GZ:GZ)^2+($H263-HA:HA)^2+($I263-HB:HB)^2)*GX$8+MIN((($H$2-$H263)+HC:HC)^2+(($I$2-$I263)+HD:HD)^2)*GX$10+1000*GX$18,"")</f>
        <v/>
      </c>
      <c r="HF263" t="str" cm="1">
        <f t="array" ref="HF263">IF($F263="ターボ",MIN(($G263-HG:HG)^2+($H263-HH:HH)^2+($I263-HI:HI)^2)*HE$8+MIN((($H$2-$H263)+HJ:HJ)^2+(($I$2-$I263)+HK:HK)^2)*HE$10+10000,"")</f>
        <v/>
      </c>
      <c r="HM263" t="str" cm="1">
        <f t="array" ref="HM263">IF($F263="采玉",MIN(($G263-HN:HN)^2+($H263-HO:HO)^2+($I263-HP:HP)^2)*HL$8+MIN((($H$2-$H263)+HQ:HQ)^2+(($I$2-$I263)+HR:HR)^2)*HL$10+1000*HL$18,"")</f>
        <v/>
      </c>
      <c r="HT263" t="str" cm="1">
        <f t="array" ref="HT263">IF($F263="繕玉",MIN(($G263-HU:HU)^2+($H263-HV:HV)^2+($I263-HW:HW)^2)*HS$8+MIN((($H$2-$H263)+HX:HX)^2+(($I$2-$I263)+HY:HY)^2)*HS$10+1000*HS$18,"")</f>
        <v/>
      </c>
      <c r="IA263" t="str" cm="1">
        <f t="array" ref="IA263">IF($F263="贄玉",MIN(($G263-IB:IB)^2+($H263-IC:IC)^2+($I263-ID:ID)^2)*HZ$8+MIN((($H$2-$H263)+IE:IE)^2+(($I$2-$I263)+IF:IF)^2)*HZ$10+1000*HZ$18,"")</f>
        <v/>
      </c>
      <c r="IH263" t="str" cm="1">
        <f t="array" ref="IH263">IF($F263="弾玉",MIN(($G263-II:II)^2+($H263-IJ:IJ)^2+($I263-IK:IK)^2)*IG$8+MIN((($H$2-$H263)+IL:IL)^2+(($I$2-$I263)+IM:IM)^2)*IG$10+1000*IG$18,"")</f>
        <v/>
      </c>
      <c r="IO263" t="str" cm="1">
        <f t="array" ref="IO263">IF($F263="石壁",MIN(($G263-IP:IP)^2+($H263-IQ:IQ)^2+($I263-IR:IR)^2)*IN$8+MIN((($H$2-$H263)+IS:IS)^2+(($I$2-$I263)+IT:IT)^2)*IN$10+1000*IN$18,"")</f>
        <v/>
      </c>
    </row>
    <row r="264" spans="6:249" x14ac:dyDescent="0.55000000000000004">
      <c r="F264" s="1" t="b" cm="1">
        <f t="array" ref="F264">INDEX(N:N,ROW()*6-11)</f>
        <v>0</v>
      </c>
      <c r="G264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64" s="1">
        <f>ROUND((RIGHT((SUM(INDEX($N:$N,ROW()*6-10):INDEX($N:$N,ROW()*6-6))-16020),6)-RIGHT((SUM(INDEX($N:$N,ROW()*6-10):INDEX($N:$N,ROW()*6-6))-16020),3))/1000,3)</f>
        <v>-16.04</v>
      </c>
      <c r="I264" s="1">
        <f>ROUND((RIGHT((SUM(INDEX($N:$N,ROW()*6-10):INDEX($N:$N,ROW()*6-6))-16020),3)),3)</f>
        <v>20</v>
      </c>
      <c r="K264">
        <v>264</v>
      </c>
      <c r="L264">
        <f t="shared" si="9"/>
        <v>0</v>
      </c>
      <c r="M264" t="str">
        <f t="shared" si="8"/>
        <v/>
      </c>
      <c r="N264">
        <f>IF(EXACT(M264,$A$1)=TRUE,0,IF(EXACT(M264,$A$2)=TRUE,1,IF(EXACT(M264,$A$3)=TRUE,2,IF(EXACT(M264,$A$4)=TRUE,3,IF(EXACT(M264,$A$5)=TRUE,4,IF(EXACT(M264,$A$6)=TRUE,5,IF(EXACT(M264,$A$7)=TRUE,6,IF(EXACT(M264,$A$8)=TRUE,7,IF(EXACT(M264,$A$9)=TRUE,8,IF(EXACT(M264,$A$10)=TRUE,9,IF(EXACT(M264,$A$11)=TRUE,10,IF(EXACT(M264,$A$12)=TRUE,11,IF(EXACT(M264,$A$13)=TRUE,12,IF(EXACT(M264,$A$14)=TRUE,13,IF(EXACT(M264,$A$15)=TRUE,14,IF(EXACT(M264,$A$16)=TRUE,15,IF(EXACT(M264,$A$17)=TRUE,16,IF(EXACT(M264,$A$18)=TRUE,17,IF(EXACT(M264,$A$19)=TRUE,18,IF(EXACT(M264,$A$20)=TRUE,19,IF(EXACT(M264,$A$21)=TRUE,20,IF(EXACT(M264,$A$22)=TRUE,21,IF(EXACT(M264,$A$23)=TRUE,22,IF(EXACT(M264,$A$24)=TRUE,23,IF(EXACT(M264,$A$25)=TRUE,24,IF(EXACT(M264,$A$26)=TRUE,25,IF(EXACT(M264,$A$27)=TRUE,26,IF(EXACT(M264,$A$28)=TRUE,27,IF(EXACT(M264,$A$29)=TRUE,28,IF(EXACT(M264,$A$30)=TRUE,29,IF(EXACT(M264,$A$31)=TRUE,30,IF(EXACT(M264,$A$32)=TRUE,31,IF(EXACT(M264,$A$33)=TRUE,32,IF(EXACT(M264,$A$34)=TRUE,33,IF(EXACT(M264,$A$35)=TRUE,34,IF(EXACT(M264,$A$36)=TRUE,35,IF(EXACT(M264,$A$37)=TRUE,36,IF(EXACT(M264,$A$38)=TRUE,37,IF(EXACT(M264,$A$39)=TRUE,38,IF(EXACT(M264,$A$40)=TRUE,39,IF(EXACT(M264,$A$41)=TRUE,40,IF(EXACT(M264,$A$42)=TRUE,41,IF(EXACT(M264,$A$43)=TRUE,42,IF(EXACT(M264,$A$44)=TRUE,43,IF(EXACT(M264,$A$45)=TRUE,44,IF(EXACT(M264,$A$46)=TRUE,45,IF(EXACT(M264,$A$47)=TRUE,46,IF(EXACT(M264,$A$48)=TRUE,47,IF(EXACT(M264,$A$49)=TRUE,48,IF(EXACT(M264,$A$50)=TRUE,49,IF(EXACT(M264,$A$51)=TRUE,50,IF(EXACT(M264,$A$52)=TRUE,51,IF(EXACT(M264,$A$53)=TRUE,52,IF(EXACT(M264,$A$54)=TRUE,53,IF(EXACT(M264,$A$55)=TRUE,54,IF(EXACT(M264,$A$56)=TRUE,55,IF(EXACT(M264,$A$57)=TRUE,56,IF(EXACT(M264,$A$58)=TRUE,57,IF(EXACT(M264,$A$59)=TRUE,58,IF(EXACT(M264,$A$60)=TRUE,59,IF(EXACT(M264,$A$61)=TRUE,60,IF(EXACT(M264,$A$62)=TRUE,61))))))))))))))))))))))))))))))))))))))))))))))))))))))))))))))*61^$L264</f>
        <v>0</v>
      </c>
      <c r="Y264" t="str" cm="1">
        <f t="array" ref="Y264">IF($F264="砲玉",MIN(($G264-Z:Z)^2+($H264-AA:AA)^2+($I264-AB:AB)^2)*X$8+MIN((($H$2-$H264)+AC:AC)^2+(($I$2-$I264)+AD:AD)^2)*X$10+1000*X$18,"")</f>
        <v/>
      </c>
      <c r="AF264" t="str" cm="1">
        <f t="array" ref="AF264">IF($F264="薙玉",MIN(($G264-AG:AG)^2+($H264-AH:AH)^2+($I264-AI:AI)^2)*AE$8+MIN((($H$2-$H264)+AJ:AJ)^2+(($I$2-$I264)+AK:AK)^2)*AE$10+1000*AE$18,"")</f>
        <v/>
      </c>
      <c r="AM264" t="str" cm="1">
        <f t="array" ref="AM264">IF($F264="壁玉",MIN(($G264-AN:AN)^2+($H264-AO:AO)^2+($I264-AP:AP)^2)*AL$8+MIN((($H$2-$H264)+AQ:AQ)^2+(($I$2-$I264)+AR:AR)^2)*AL$10+1000*AL$18,"")</f>
        <v/>
      </c>
      <c r="AT264" t="str" cm="1">
        <f t="array" ref="AT264">IF($F264="弩玉",MIN(($G264-AU:AU)^2+($H264-AV:AV)^2+($I264-AW:AW)^2)*AS$8+MIN((($H$2-$H264)+AX:AX)^2+(($I$2-$I264)+AY:AY)^2)*AS$10+1000*AS$18,"")</f>
        <v/>
      </c>
      <c r="BA264" t="str" cm="1">
        <f t="array" ref="BA264">IF($F264="ジェット",MIN(($G264-BB:BB)^2+($H264-BC:BC)^2+($I264-BD:BD)^2)*AZ$8+MIN((($H$2-$H264)+BE:BE)^2+(($I$2-$I264)+BF:BF)^2)*AZ$10+1000*AZ$18,"")</f>
        <v/>
      </c>
      <c r="BH264" t="str" cm="1">
        <f t="array" ref="BH264">IF($F264="導玉",MIN(($G264-BI:BI)^2+($H264-BJ:BJ)^2+($I264-BK:BK)^2)*BG$8+MIN((($H$2-$H264)+BL:BL)^2+(($I$2-$I264)+BM:BM)^2)*BG$10+1000*BG$18,"")</f>
        <v/>
      </c>
      <c r="BO264" t="str" cm="1">
        <f t="array" ref="BO264">IF($F264="木壁",MIN(($G264-BP:BP)^2+($H264-BQ:BQ)^2+($I264-BR:BR)^2)*BN$8+MIN((($H$2-$H264)+BS:BS)^2+(($I$2-$I264)+BT:BT)^2)*BN$10+1000*BN$18,"")</f>
        <v/>
      </c>
      <c r="BV264" t="str" cm="1">
        <f t="array" ref="BV264">IF($F264="遠壁",MIN(($G264-BW:BW)^2+($H264-BX:BX)^2+($I264-BY:BY)^2)*BU$8+MIN((($H$2-$H264)+BZ:BZ)^2+(($I$2-$I264)+CA:CA)^2)*BU$10+1000*BU$18,"")</f>
        <v/>
      </c>
      <c r="CC264" t="str" cm="1">
        <f t="array" ref="CC264">IF($F264="魔玉",MIN(($G264-CD:CD)^2+($H264-CE:CE)^2+($I264-CF:CF)^2)*CB$8+MIN((($H$2-$H264)+CG:CG)^2+(($I$2-$I264)+CH:CH)^2)*CB$10+1000*CB$18,"")</f>
        <v/>
      </c>
      <c r="CJ264" t="str" cm="1">
        <f t="array" ref="CJ264">IF($F264="核玉",MIN(($G264-CK:CK)^2+($H264-CL:CL)^2+($I264-CM:CM)^2)*CI$8+MIN((($H$2-$H264)+CN:CN)^2+(($I$2-$I264)+CO:CO)^2)*CI$10+1000*CI$18,"")</f>
        <v/>
      </c>
      <c r="CQ264" t="str" cm="1">
        <f t="array" ref="CQ264">IF($F264="癒玉",MIN(($G264-CR:CR)^2+($H264-CS:CS)^2+($I264-CT:CT)^2)*CP$8+MIN((($H$2-$H264)+CU:CU)^2+(($I$2-$I264)+CV:CV)^2)*CP$10+1000*CP$18,"")</f>
        <v/>
      </c>
      <c r="CX264" t="str" cm="1">
        <f t="array" ref="CX264">IF($F264="盾玉",MIN(($G264-CY:CY)^2+($H264-CZ:CZ)^2+($I264-DA:DA)^2)*CW$8+MIN((($H$2-$H264)+DB:DB)^2+(($I$2-$I264)+DC:DC)^2)*CW$10+1000*CW$18,"")</f>
        <v/>
      </c>
      <c r="DE264" t="str" cm="1">
        <f t="array" ref="DE264">IF($F264="射玉",MIN(($G264-DF:DF)^2+($H264-DG:DG)^2+($I264-DH:DH)^2)*DD$8+MIN((($H$2-$H264)+DI:DI)^2+(($I$2-$I264)+DJ:DJ)^2)*DD$10+1000*DD$18,"")</f>
        <v/>
      </c>
      <c r="DL264" t="str" cm="1">
        <f t="array" ref="DL264">IF($F264="近壁",MIN(($G264-DM:DM)^2+($H264-DN:DN)^2+($I264-DO:DO)^2)*DK$8+MIN((($H$2-$H264)+DP:DP)^2+(($I$2-$I264)+DQ:DQ)^2)*DK$10+1000*DK$18,"")</f>
        <v/>
      </c>
      <c r="DS264" t="str" cm="1">
        <f t="array" ref="DS264">IF($F264="忍玉",MIN(($G264-DT:DT)^2+($H264-DU:DU)^2+($I264-DV:DV)^2)*DR$8+MIN((($H$2-$H264)+DW:DW)^2+(($I$2-$I264)+DX:DX)^2)*DR$10+1000*DR$18,"")</f>
        <v/>
      </c>
      <c r="DZ264" t="str" cm="1">
        <f t="array" ref="DZ264">IF($F264="界玉",MIN(($G264-EA:EA)^2+($H264-EB:EB)^2+($I264-EC:EC)^2)*DY$8+MIN((($H$2-$H264)+ED:ED)^2+(($I$2-$I264)+EE:EE)^2)*DY$10+1000*DY$18,"")</f>
        <v/>
      </c>
      <c r="EG264" t="str" cm="1">
        <f t="array" ref="EG264">IF($F264="戦玉",MIN(($G264-EH:EH)^2+($H264-EI:EI)^2+($I264-EJ:EJ)^2)*EF$8+MIN((($H$2-$H264)+EK:EK)^2+(($I$2-$I264)+EL:EL)^2)*EF$10+1000*EF$18,"")</f>
        <v/>
      </c>
      <c r="EN264" t="str" cm="1">
        <f t="array" ref="EN264">IF($F264="弓玉",MIN(($G264-EO:EO)^2+($H264-EP:EP)^2+($I264-EQ:EQ)^2)*EM$8+MIN((($H$2-$H264)+ER:ER)^2+(($I$2-$I264)+ES:ES)^2)*EM$10+1000*EM$18,"")</f>
        <v/>
      </c>
      <c r="EU264" t="str" cm="1">
        <f t="array" ref="EU264">IF($F264="散玉",MIN(($G264-EV:EV)^2+($H264-EW:EW)^2+($I264-EX:EX)^2)*ET$8+MIN((($H$2-$H264)+EY:EY)^2+(($I$2-$I264)+EZ:EZ)^2)*ET$10+1000*ET$18,"")</f>
        <v/>
      </c>
      <c r="FB264" t="str" cm="1">
        <f t="array" ref="FB264">IF($F264="的玉",MIN(($G264-FC:FC)^2+($H264-FD:FD)^2+($I264-FE:FE)^2)*FA$8+MIN((($H$2-$H264)+FF:FF)^2+(($I$2-$I264)+FG:FG)^2)*FA$10+1000*FA$18,"")</f>
        <v/>
      </c>
      <c r="FI264" t="str" cm="1">
        <f t="array" ref="FI264">IF($F264="撃玉",MIN(($G264-FJ:FJ)^2+($H264-FK:FK)^2+($I264-FL:FL)^2)*FH$8+MIN((($H$2-$H264)+FM:FM)^2+(($I$2-$I264)+FN:FN)^2)*FH$10+1000*FH$18,"")</f>
        <v/>
      </c>
      <c r="FP264" t="str" cm="1">
        <f t="array" ref="FP264">IF($F264="槍玉",MIN(($G264-FQ:FQ)^2+($H264-FR:FR)^2+($I264-FS:FS)^2)*FO$8+MIN((($H$2-$H264)+FT:FT)^2+(($I$2-$I264)+FU:FU)^2)*FO$10+1000*FO$18,"")</f>
        <v/>
      </c>
      <c r="FW264" t="str" cm="1">
        <f t="array" ref="FW264">IF($F264="査玉",MIN(($G264-FX:FX)^2+($H264-FY:FY)^2+($I264-FZ:FZ)^2)*FV$8+MIN((($H$2-$H264)+GA:GA)^2+(($I$2-$I264)+GB:GB)^2)*FV$10+1000*FV$18,"")</f>
        <v/>
      </c>
      <c r="GD264" t="str" cm="1">
        <f t="array" ref="GD264">IF($F264="タゲ壁",MIN(($G264-GE:GE)^2+($H264-GF:GF)^2+($I264-GG:GG)^2)*GC$8+MIN((($H$2-$H264)+GH:GH)^2+(($I$2-$I264)+GI:GI)^2)*GC$10+1000*GC$18,"")</f>
        <v/>
      </c>
      <c r="GK264" t="str" cm="1">
        <f t="array" ref="GK264">IF($F264="迎玉",MIN(($G264-GL:GL)^2+($H264-GM:GM)^2+($I264-GN:GN)^2)*GJ$8+MIN((($H$2-$H264)+GO:GO)^2+(($I$2-$I264)+GP:GP)^2)*GJ$10+1000*GJ$18,"")</f>
        <v/>
      </c>
      <c r="GR264" t="str" cm="1">
        <f t="array" ref="GR264">IF($F264="紙壁",MIN(($G264-GS:GS)^2+($H264-GT:GT)^2+($I264-GU:GU)^2)*GQ$8+MIN((($H$2-$H264)+GV:GV)^2+(($I$2-$I264)+GW:GW)^2)*GQ$10+1000*GQ$18,"")</f>
        <v/>
      </c>
      <c r="GY264" t="str" cm="1">
        <f t="array" ref="GY264">IF($F264="聖玉",MIN(($G264-GZ:GZ)^2+($H264-HA:HA)^2+($I264-HB:HB)^2)*GX$8+MIN((($H$2-$H264)+HC:HC)^2+(($I$2-$I264)+HD:HD)^2)*GX$10+1000*GX$18,"")</f>
        <v/>
      </c>
      <c r="HF264" t="str" cm="1">
        <f t="array" ref="HF264">IF($F264="ターボ",MIN(($G264-HG:HG)^2+($H264-HH:HH)^2+($I264-HI:HI)^2)*HE$8+MIN((($H$2-$H264)+HJ:HJ)^2+(($I$2-$I264)+HK:HK)^2)*HE$10+10000,"")</f>
        <v/>
      </c>
      <c r="HM264" t="str" cm="1">
        <f t="array" ref="HM264">IF($F264="采玉",MIN(($G264-HN:HN)^2+($H264-HO:HO)^2+($I264-HP:HP)^2)*HL$8+MIN((($H$2-$H264)+HQ:HQ)^2+(($I$2-$I264)+HR:HR)^2)*HL$10+1000*HL$18,"")</f>
        <v/>
      </c>
      <c r="HT264" t="str" cm="1">
        <f t="array" ref="HT264">IF($F264="繕玉",MIN(($G264-HU:HU)^2+($H264-HV:HV)^2+($I264-HW:HW)^2)*HS$8+MIN((($H$2-$H264)+HX:HX)^2+(($I$2-$I264)+HY:HY)^2)*HS$10+1000*HS$18,"")</f>
        <v/>
      </c>
      <c r="IA264" t="str" cm="1">
        <f t="array" ref="IA264">IF($F264="贄玉",MIN(($G264-IB:IB)^2+($H264-IC:IC)^2+($I264-ID:ID)^2)*HZ$8+MIN((($H$2-$H264)+IE:IE)^2+(($I$2-$I264)+IF:IF)^2)*HZ$10+1000*HZ$18,"")</f>
        <v/>
      </c>
      <c r="IH264" t="str" cm="1">
        <f t="array" ref="IH264">IF($F264="弾玉",MIN(($G264-II:II)^2+($H264-IJ:IJ)^2+($I264-IK:IK)^2)*IG$8+MIN((($H$2-$H264)+IL:IL)^2+(($I$2-$I264)+IM:IM)^2)*IG$10+1000*IG$18,"")</f>
        <v/>
      </c>
      <c r="IO264" t="str" cm="1">
        <f t="array" ref="IO264">IF($F264="石壁",MIN(($G264-IP:IP)^2+($H264-IQ:IQ)^2+($I264-IR:IR)^2)*IN$8+MIN((($H$2-$H264)+IS:IS)^2+(($I$2-$I264)+IT:IT)^2)*IN$10+1000*IN$18,"")</f>
        <v/>
      </c>
    </row>
    <row r="265" spans="6:249" x14ac:dyDescent="0.55000000000000004">
      <c r="F265" s="1" t="b" cm="1">
        <f t="array" ref="F265">INDEX(N:N,ROW()*6-11)</f>
        <v>0</v>
      </c>
      <c r="G265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65" s="1">
        <f>ROUND((RIGHT((SUM(INDEX($N:$N,ROW()*6-10):INDEX($N:$N,ROW()*6-6))-16020),6)-RIGHT((SUM(INDEX($N:$N,ROW()*6-10):INDEX($N:$N,ROW()*6-6))-16020),3))/1000,3)</f>
        <v>-16.04</v>
      </c>
      <c r="I265" s="1">
        <f>ROUND((RIGHT((SUM(INDEX($N:$N,ROW()*6-10):INDEX($N:$N,ROW()*6-6))-16020),3)),3)</f>
        <v>20</v>
      </c>
      <c r="K265">
        <v>265</v>
      </c>
      <c r="L265">
        <f t="shared" si="9"/>
        <v>5</v>
      </c>
      <c r="M265" t="str">
        <f t="shared" si="8"/>
        <v/>
      </c>
      <c r="N265" t="b">
        <f>IF(EXACT(M265,$A$1)=TRUE,"コア",IF(EXACT(M265,$A$2)=TRUE,"弓玉",IF(EXACT(M265,$A$3)=TRUE,"銃玉",IF(EXACT(M265,$A$4)=TRUE,"剣玉",IF(EXACT(M265,$A$5)=TRUE,"盾玉",IF(EXACT(M265,$A$6)=TRUE,"爆玉",IF(EXACT(M265,$A$7)=TRUE,"魔玉",IF(EXACT(M265,$A$8)=TRUE,"弩玉",IF(EXACT(M265,$A$9)=TRUE,"槍玉",IF(EXACT(M265,$A$10)=TRUE,"砲玉",IF(EXACT(M265,$A$11)=TRUE,"薙玉",IF(EXACT(M265,$A$12)=TRUE,"跳玉",IF(EXACT(M265,$A$13)=TRUE,"裂玉",IF(EXACT(M265,$A$14)=TRUE,"散玉",IF(EXACT(M265,$A$15)=TRUE,"狙玉",IF(EXACT(M265,$A$16)=TRUE,"浮玉",IF(EXACT(M265,$A$17)=TRUE,"導玉",IF(EXACT(M265,$A$18)=TRUE,"繕玉",IF(EXACT(M265,$A$19)=TRUE,"癒玉",IF(EXACT(M265,$A$20)=TRUE,"壁玉",IF(EXACT(M265,$A$21)=TRUE,"飛玉",IF(EXACT(M265,$A$22)=TRUE,"戦玉",IF(EXACT(M265,$A$23)=TRUE,"機玉",IF(EXACT(M265,$A$24)=TRUE,"変玉",IF(EXACT(M265,$A$25)=TRUE,"界玉",IF(EXACT(M265,$A$26)=TRUE,"木壁",IF(EXACT(M265,$A$27)=TRUE,"石壁",IF(EXACT(M265,$A$28)=TRUE,"紙壁",IF(EXACT(M265,$A$29)=TRUE,"鉄壁",IF(EXACT(M265,$A$30)=TRUE,"ジェット",IF(EXACT(M265,$A$31)=TRUE,"ターボ",IF(EXACT(M265,$A$32)=TRUE,"骨玉",IF(EXACT(M265,$A$33)=TRUE,"撃玉",IF(EXACT(M265,$A$34)=TRUE,"弾玉",IF(EXACT(M265,$A$35)=TRUE,"聖玉",IF(EXACT(M265,$A$36)=TRUE,"忍玉",IF(EXACT(M265,$A$37)=TRUE,"障玉",IF(EXACT(M265,$A$38)=TRUE,"花玉",IF(EXACT(M265,$A$39)=TRUE,"反玉",IF(EXACT(M265,$A$40)=TRUE,"押玉",IF(EXACT(M265,$A$41)=TRUE,"迎玉",IF(EXACT(M265,$A$42)=TRUE,"贄玉",IF(EXACT(M265,$A$43)=TRUE,"的玉",IF(EXACT(M265,$A$44)=TRUE,"墜玉",IF(EXACT(M265,$A$45)=TRUE,"箱玉",IF(EXACT(M265,$A$46)=TRUE,"闇玉",IF(EXACT(M265,$A$47)=TRUE,"旋玉",IF(EXACT(M265,$A$48)=TRUE,"采玉",IF(EXACT(M265,$A$49)=TRUE,"騎玉",IF(EXACT(M265,$A$50)=TRUE,"核玉",IF(EXACT(M265,$A$51)=TRUE,"射玉",IF(EXACT(M265,$A$52)=TRUE,"星玉",IF(EXACT(M265,$A$53)=TRUE,"梱玉",IF(EXACT(M265,$A$54)=TRUE,"貫玉",IF(EXACT(M265,$A$55)=TRUE,"査玉",IF(EXACT(M265,$A$56)=TRUE,"近壁",IF(EXACT(M265,$A$57)=TRUE,"遠壁",IF(EXACT(M265,$A$58)=TRUE,"広壁",IF(EXACT(M265,$A$59)=TRUE,"狭壁",IF(EXACT(M265,$A$60)=TRUE,"タゲ壁",IF(EXACT(M265,$A$61)=TRUE,"エレ壁")))))))))))))))))))))))))))))))))))))))))))))))))))))))))))))</f>
        <v>0</v>
      </c>
      <c r="Y265" t="str" cm="1">
        <f t="array" ref="Y265">IF($F265="砲玉",MIN(($G265-Z:Z)^2+($H265-AA:AA)^2+($I265-AB:AB)^2)*X$8+MIN((($H$2-$H265)+AC:AC)^2+(($I$2-$I265)+AD:AD)^2)*X$10+1000*X$18,"")</f>
        <v/>
      </c>
      <c r="AF265" t="str" cm="1">
        <f t="array" ref="AF265">IF($F265="薙玉",MIN(($G265-AG:AG)^2+($H265-AH:AH)^2+($I265-AI:AI)^2)*AE$8+MIN((($H$2-$H265)+AJ:AJ)^2+(($I$2-$I265)+AK:AK)^2)*AE$10+1000*AE$18,"")</f>
        <v/>
      </c>
      <c r="AM265" t="str" cm="1">
        <f t="array" ref="AM265">IF($F265="壁玉",MIN(($G265-AN:AN)^2+($H265-AO:AO)^2+($I265-AP:AP)^2)*AL$8+MIN((($H$2-$H265)+AQ:AQ)^2+(($I$2-$I265)+AR:AR)^2)*AL$10+1000*AL$18,"")</f>
        <v/>
      </c>
      <c r="AT265" t="str" cm="1">
        <f t="array" ref="AT265">IF($F265="弩玉",MIN(($G265-AU:AU)^2+($H265-AV:AV)^2+($I265-AW:AW)^2)*AS$8+MIN((($H$2-$H265)+AX:AX)^2+(($I$2-$I265)+AY:AY)^2)*AS$10+1000*AS$18,"")</f>
        <v/>
      </c>
      <c r="BA265" t="str" cm="1">
        <f t="array" ref="BA265">IF($F265="ジェット",MIN(($G265-BB:BB)^2+($H265-BC:BC)^2+($I265-BD:BD)^2)*AZ$8+MIN((($H$2-$H265)+BE:BE)^2+(($I$2-$I265)+BF:BF)^2)*AZ$10+1000*AZ$18,"")</f>
        <v/>
      </c>
      <c r="BH265" t="str" cm="1">
        <f t="array" ref="BH265">IF($F265="導玉",MIN(($G265-BI:BI)^2+($H265-BJ:BJ)^2+($I265-BK:BK)^2)*BG$8+MIN((($H$2-$H265)+BL:BL)^2+(($I$2-$I265)+BM:BM)^2)*BG$10+1000*BG$18,"")</f>
        <v/>
      </c>
      <c r="BO265" t="str" cm="1">
        <f t="array" ref="BO265">IF($F265="木壁",MIN(($G265-BP:BP)^2+($H265-BQ:BQ)^2+($I265-BR:BR)^2)*BN$8+MIN((($H$2-$H265)+BS:BS)^2+(($I$2-$I265)+BT:BT)^2)*BN$10+1000*BN$18,"")</f>
        <v/>
      </c>
      <c r="BV265" t="str" cm="1">
        <f t="array" ref="BV265">IF($F265="遠壁",MIN(($G265-BW:BW)^2+($H265-BX:BX)^2+($I265-BY:BY)^2)*BU$8+MIN((($H$2-$H265)+BZ:BZ)^2+(($I$2-$I265)+CA:CA)^2)*BU$10+1000*BU$18,"")</f>
        <v/>
      </c>
      <c r="CC265" t="str" cm="1">
        <f t="array" ref="CC265">IF($F265="魔玉",MIN(($G265-CD:CD)^2+($H265-CE:CE)^2+($I265-CF:CF)^2)*CB$8+MIN((($H$2-$H265)+CG:CG)^2+(($I$2-$I265)+CH:CH)^2)*CB$10+1000*CB$18,"")</f>
        <v/>
      </c>
      <c r="CJ265" t="str" cm="1">
        <f t="array" ref="CJ265">IF($F265="核玉",MIN(($G265-CK:CK)^2+($H265-CL:CL)^2+($I265-CM:CM)^2)*CI$8+MIN((($H$2-$H265)+CN:CN)^2+(($I$2-$I265)+CO:CO)^2)*CI$10+1000*CI$18,"")</f>
        <v/>
      </c>
      <c r="CQ265" t="str" cm="1">
        <f t="array" ref="CQ265">IF($F265="癒玉",MIN(($G265-CR:CR)^2+($H265-CS:CS)^2+($I265-CT:CT)^2)*CP$8+MIN((($H$2-$H265)+CU:CU)^2+(($I$2-$I265)+CV:CV)^2)*CP$10+1000*CP$18,"")</f>
        <v/>
      </c>
      <c r="CX265" t="str" cm="1">
        <f t="array" ref="CX265">IF($F265="盾玉",MIN(($G265-CY:CY)^2+($H265-CZ:CZ)^2+($I265-DA:DA)^2)*CW$8+MIN((($H$2-$H265)+DB:DB)^2+(($I$2-$I265)+DC:DC)^2)*CW$10+1000*CW$18,"")</f>
        <v/>
      </c>
      <c r="DE265" t="str" cm="1">
        <f t="array" ref="DE265">IF($F265="射玉",MIN(($G265-DF:DF)^2+($H265-DG:DG)^2+($I265-DH:DH)^2)*DD$8+MIN((($H$2-$H265)+DI:DI)^2+(($I$2-$I265)+DJ:DJ)^2)*DD$10+1000*DD$18,"")</f>
        <v/>
      </c>
      <c r="DL265" t="str" cm="1">
        <f t="array" ref="DL265">IF($F265="近壁",MIN(($G265-DM:DM)^2+($H265-DN:DN)^2+($I265-DO:DO)^2)*DK$8+MIN((($H$2-$H265)+DP:DP)^2+(($I$2-$I265)+DQ:DQ)^2)*DK$10+1000*DK$18,"")</f>
        <v/>
      </c>
      <c r="DS265" t="str" cm="1">
        <f t="array" ref="DS265">IF($F265="忍玉",MIN(($G265-DT:DT)^2+($H265-DU:DU)^2+($I265-DV:DV)^2)*DR$8+MIN((($H$2-$H265)+DW:DW)^2+(($I$2-$I265)+DX:DX)^2)*DR$10+1000*DR$18,"")</f>
        <v/>
      </c>
      <c r="DZ265" t="str" cm="1">
        <f t="array" ref="DZ265">IF($F265="界玉",MIN(($G265-EA:EA)^2+($H265-EB:EB)^2+($I265-EC:EC)^2)*DY$8+MIN((($H$2-$H265)+ED:ED)^2+(($I$2-$I265)+EE:EE)^2)*DY$10+1000*DY$18,"")</f>
        <v/>
      </c>
      <c r="EG265" t="str" cm="1">
        <f t="array" ref="EG265">IF($F265="戦玉",MIN(($G265-EH:EH)^2+($H265-EI:EI)^2+($I265-EJ:EJ)^2)*EF$8+MIN((($H$2-$H265)+EK:EK)^2+(($I$2-$I265)+EL:EL)^2)*EF$10+1000*EF$18,"")</f>
        <v/>
      </c>
      <c r="EN265" t="str" cm="1">
        <f t="array" ref="EN265">IF($F265="弓玉",MIN(($G265-EO:EO)^2+($H265-EP:EP)^2+($I265-EQ:EQ)^2)*EM$8+MIN((($H$2-$H265)+ER:ER)^2+(($I$2-$I265)+ES:ES)^2)*EM$10+1000*EM$18,"")</f>
        <v/>
      </c>
      <c r="EU265" t="str" cm="1">
        <f t="array" ref="EU265">IF($F265="散玉",MIN(($G265-EV:EV)^2+($H265-EW:EW)^2+($I265-EX:EX)^2)*ET$8+MIN((($H$2-$H265)+EY:EY)^2+(($I$2-$I265)+EZ:EZ)^2)*ET$10+1000*ET$18,"")</f>
        <v/>
      </c>
      <c r="FB265" t="str" cm="1">
        <f t="array" ref="FB265">IF($F265="的玉",MIN(($G265-FC:FC)^2+($H265-FD:FD)^2+($I265-FE:FE)^2)*FA$8+MIN((($H$2-$H265)+FF:FF)^2+(($I$2-$I265)+FG:FG)^2)*FA$10+1000*FA$18,"")</f>
        <v/>
      </c>
      <c r="FI265" t="str" cm="1">
        <f t="array" ref="FI265">IF($F265="撃玉",MIN(($G265-FJ:FJ)^2+($H265-FK:FK)^2+($I265-FL:FL)^2)*FH$8+MIN((($H$2-$H265)+FM:FM)^2+(($I$2-$I265)+FN:FN)^2)*FH$10+1000*FH$18,"")</f>
        <v/>
      </c>
      <c r="FP265" t="str" cm="1">
        <f t="array" ref="FP265">IF($F265="槍玉",MIN(($G265-FQ:FQ)^2+($H265-FR:FR)^2+($I265-FS:FS)^2)*FO$8+MIN((($H$2-$H265)+FT:FT)^2+(($I$2-$I265)+FU:FU)^2)*FO$10+1000*FO$18,"")</f>
        <v/>
      </c>
      <c r="FW265" t="str" cm="1">
        <f t="array" ref="FW265">IF($F265="査玉",MIN(($G265-FX:FX)^2+($H265-FY:FY)^2+($I265-FZ:FZ)^2)*FV$8+MIN((($H$2-$H265)+GA:GA)^2+(($I$2-$I265)+GB:GB)^2)*FV$10+1000*FV$18,"")</f>
        <v/>
      </c>
      <c r="GD265" t="str" cm="1">
        <f t="array" ref="GD265">IF($F265="タゲ壁",MIN(($G265-GE:GE)^2+($H265-GF:GF)^2+($I265-GG:GG)^2)*GC$8+MIN((($H$2-$H265)+GH:GH)^2+(($I$2-$I265)+GI:GI)^2)*GC$10+1000*GC$18,"")</f>
        <v/>
      </c>
      <c r="GK265" t="str" cm="1">
        <f t="array" ref="GK265">IF($F265="迎玉",MIN(($G265-GL:GL)^2+($H265-GM:GM)^2+($I265-GN:GN)^2)*GJ$8+MIN((($H$2-$H265)+GO:GO)^2+(($I$2-$I265)+GP:GP)^2)*GJ$10+1000*GJ$18,"")</f>
        <v/>
      </c>
      <c r="GR265" t="str" cm="1">
        <f t="array" ref="GR265">IF($F265="紙壁",MIN(($G265-GS:GS)^2+($H265-GT:GT)^2+($I265-GU:GU)^2)*GQ$8+MIN((($H$2-$H265)+GV:GV)^2+(($I$2-$I265)+GW:GW)^2)*GQ$10+1000*GQ$18,"")</f>
        <v/>
      </c>
      <c r="GY265" t="str" cm="1">
        <f t="array" ref="GY265">IF($F265="聖玉",MIN(($G265-GZ:GZ)^2+($H265-HA:HA)^2+($I265-HB:HB)^2)*GX$8+MIN((($H$2-$H265)+HC:HC)^2+(($I$2-$I265)+HD:HD)^2)*GX$10+1000*GX$18,"")</f>
        <v/>
      </c>
      <c r="HF265" t="str" cm="1">
        <f t="array" ref="HF265">IF($F265="ターボ",MIN(($G265-HG:HG)^2+($H265-HH:HH)^2+($I265-HI:HI)^2)*HE$8+MIN((($H$2-$H265)+HJ:HJ)^2+(($I$2-$I265)+HK:HK)^2)*HE$10+10000,"")</f>
        <v/>
      </c>
      <c r="HM265" t="str" cm="1">
        <f t="array" ref="HM265">IF($F265="采玉",MIN(($G265-HN:HN)^2+($H265-HO:HO)^2+($I265-HP:HP)^2)*HL$8+MIN((($H$2-$H265)+HQ:HQ)^2+(($I$2-$I265)+HR:HR)^2)*HL$10+1000*HL$18,"")</f>
        <v/>
      </c>
      <c r="HT265" t="str" cm="1">
        <f t="array" ref="HT265">IF($F265="繕玉",MIN(($G265-HU:HU)^2+($H265-HV:HV)^2+($I265-HW:HW)^2)*HS$8+MIN((($H$2-$H265)+HX:HX)^2+(($I$2-$I265)+HY:HY)^2)*HS$10+1000*HS$18,"")</f>
        <v/>
      </c>
      <c r="IA265" t="str" cm="1">
        <f t="array" ref="IA265">IF($F265="贄玉",MIN(($G265-IB:IB)^2+($H265-IC:IC)^2+($I265-ID:ID)^2)*HZ$8+MIN((($H$2-$H265)+IE:IE)^2+(($I$2-$I265)+IF:IF)^2)*HZ$10+1000*HZ$18,"")</f>
        <v/>
      </c>
      <c r="IH265" t="str" cm="1">
        <f t="array" ref="IH265">IF($F265="弾玉",MIN(($G265-II:II)^2+($H265-IJ:IJ)^2+($I265-IK:IK)^2)*IG$8+MIN((($H$2-$H265)+IL:IL)^2+(($I$2-$I265)+IM:IM)^2)*IG$10+1000*IG$18,"")</f>
        <v/>
      </c>
      <c r="IO265" t="str" cm="1">
        <f t="array" ref="IO265">IF($F265="石壁",MIN(($G265-IP:IP)^2+($H265-IQ:IQ)^2+($I265-IR:IR)^2)*IN$8+MIN((($H$2-$H265)+IS:IS)^2+(($I$2-$I265)+IT:IT)^2)*IN$10+1000*IN$18,"")</f>
        <v/>
      </c>
    </row>
    <row r="266" spans="6:249" x14ac:dyDescent="0.55000000000000004">
      <c r="F266" s="1" t="b" cm="1">
        <f t="array" ref="F266">INDEX(N:N,ROW()*6-11)</f>
        <v>0</v>
      </c>
      <c r="G266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66" s="1">
        <f>ROUND((RIGHT((SUM(INDEX($N:$N,ROW()*6-10):INDEX($N:$N,ROW()*6-6))-16020),6)-RIGHT((SUM(INDEX($N:$N,ROW()*6-10):INDEX($N:$N,ROW()*6-6))-16020),3))/1000,3)</f>
        <v>-16.04</v>
      </c>
      <c r="I266" s="1">
        <f>ROUND((RIGHT((SUM(INDEX($N:$N,ROW()*6-10):INDEX($N:$N,ROW()*6-6))-16020),3)),3)</f>
        <v>20</v>
      </c>
      <c r="K266">
        <v>266</v>
      </c>
      <c r="L266">
        <f t="shared" si="9"/>
        <v>4</v>
      </c>
      <c r="M266" t="str">
        <f t="shared" si="8"/>
        <v/>
      </c>
      <c r="N266">
        <f>IF(EXACT(M266,$A$1)=TRUE,0,IF(EXACT(M266,$A$2)=TRUE,1,IF(EXACT(M266,$A$3)=TRUE,2,IF(EXACT(M266,$A$4)=TRUE,3,IF(EXACT(M266,$A$5)=TRUE,4,IF(EXACT(M266,$A$6)=TRUE,5,IF(EXACT(M266,$A$7)=TRUE,6,IF(EXACT(M266,$A$8)=TRUE,7,IF(EXACT(M266,$A$9)=TRUE,8,IF(EXACT(M266,$A$10)=TRUE,9,IF(EXACT(M266,$A$11)=TRUE,10,IF(EXACT(M266,$A$12)=TRUE,11,IF(EXACT(M266,$A$13)=TRUE,12,IF(EXACT(M266,$A$14)=TRUE,13,IF(EXACT(M266,$A$15)=TRUE,14,IF(EXACT(M266,$A$16)=TRUE,15,IF(EXACT(M266,$A$17)=TRUE,16,IF(EXACT(M266,$A$18)=TRUE,17,IF(EXACT(M266,$A$19)=TRUE,18,IF(EXACT(M266,$A$20)=TRUE,19,IF(EXACT(M266,$A$21)=TRUE,20,IF(EXACT(M266,$A$22)=TRUE,21,IF(EXACT(M266,$A$23)=TRUE,22,IF(EXACT(M266,$A$24)=TRUE,23,IF(EXACT(M266,$A$25)=TRUE,24,IF(EXACT(M266,$A$26)=TRUE,25,IF(EXACT(M266,$A$27)=TRUE,26,IF(EXACT(M266,$A$28)=TRUE,27,IF(EXACT(M266,$A$29)=TRUE,28,IF(EXACT(M266,$A$30)=TRUE,29,IF(EXACT(M266,$A$31)=TRUE,30,IF(EXACT(M266,$A$32)=TRUE,31,IF(EXACT(M266,$A$33)=TRUE,32,IF(EXACT(M266,$A$34)=TRUE,33,IF(EXACT(M266,$A$35)=TRUE,34,IF(EXACT(M266,$A$36)=TRUE,35,IF(EXACT(M266,$A$37)=TRUE,36,IF(EXACT(M266,$A$38)=TRUE,37,IF(EXACT(M266,$A$39)=TRUE,38,IF(EXACT(M266,$A$40)=TRUE,39,IF(EXACT(M266,$A$41)=TRUE,40,IF(EXACT(M266,$A$42)=TRUE,41,IF(EXACT(M266,$A$43)=TRUE,42,IF(EXACT(M266,$A$44)=TRUE,43,IF(EXACT(M266,$A$45)=TRUE,44,IF(EXACT(M266,$A$46)=TRUE,45,IF(EXACT(M266,$A$47)=TRUE,46,IF(EXACT(M266,$A$48)=TRUE,47,IF(EXACT(M266,$A$49)=TRUE,48,IF(EXACT(M266,$A$50)=TRUE,49,IF(EXACT(M266,$A$51)=TRUE,50,IF(EXACT(M266,$A$52)=TRUE,51,IF(EXACT(M266,$A$53)=TRUE,52,IF(EXACT(M266,$A$54)=TRUE,53,IF(EXACT(M266,$A$55)=TRUE,54,IF(EXACT(M266,$A$56)=TRUE,55,IF(EXACT(M266,$A$57)=TRUE,56,IF(EXACT(M266,$A$58)=TRUE,57,IF(EXACT(M266,$A$59)=TRUE,58,IF(EXACT(M266,$A$60)=TRUE,59,IF(EXACT(M266,$A$61)=TRUE,60,IF(EXACT(M266,$A$62)=TRUE,61))))))))))))))))))))))))))))))))))))))))))))))))))))))))))))))*61^$L266</f>
        <v>0</v>
      </c>
      <c r="Y266" t="str" cm="1">
        <f t="array" ref="Y266">IF($F266="砲玉",MIN(($G266-Z:Z)^2+($H266-AA:AA)^2+($I266-AB:AB)^2)*X$8+MIN((($H$2-$H266)+AC:AC)^2+(($I$2-$I266)+AD:AD)^2)*X$10+1000*X$18,"")</f>
        <v/>
      </c>
      <c r="AF266" t="str" cm="1">
        <f t="array" ref="AF266">IF($F266="薙玉",MIN(($G266-AG:AG)^2+($H266-AH:AH)^2+($I266-AI:AI)^2)*AE$8+MIN((($H$2-$H266)+AJ:AJ)^2+(($I$2-$I266)+AK:AK)^2)*AE$10+1000*AE$18,"")</f>
        <v/>
      </c>
      <c r="AM266" t="str" cm="1">
        <f t="array" ref="AM266">IF($F266="壁玉",MIN(($G266-AN:AN)^2+($H266-AO:AO)^2+($I266-AP:AP)^2)*AL$8+MIN((($H$2-$H266)+AQ:AQ)^2+(($I$2-$I266)+AR:AR)^2)*AL$10+1000*AL$18,"")</f>
        <v/>
      </c>
      <c r="AT266" t="str" cm="1">
        <f t="array" ref="AT266">IF($F266="弩玉",MIN(($G266-AU:AU)^2+($H266-AV:AV)^2+($I266-AW:AW)^2)*AS$8+MIN((($H$2-$H266)+AX:AX)^2+(($I$2-$I266)+AY:AY)^2)*AS$10+1000*AS$18,"")</f>
        <v/>
      </c>
      <c r="BA266" t="str" cm="1">
        <f t="array" ref="BA266">IF($F266="ジェット",MIN(($G266-BB:BB)^2+($H266-BC:BC)^2+($I266-BD:BD)^2)*AZ$8+MIN((($H$2-$H266)+BE:BE)^2+(($I$2-$I266)+BF:BF)^2)*AZ$10+1000*AZ$18,"")</f>
        <v/>
      </c>
      <c r="BH266" t="str" cm="1">
        <f t="array" ref="BH266">IF($F266="導玉",MIN(($G266-BI:BI)^2+($H266-BJ:BJ)^2+($I266-BK:BK)^2)*BG$8+MIN((($H$2-$H266)+BL:BL)^2+(($I$2-$I266)+BM:BM)^2)*BG$10+1000*BG$18,"")</f>
        <v/>
      </c>
      <c r="BO266" t="str" cm="1">
        <f t="array" ref="BO266">IF($F266="木壁",MIN(($G266-BP:BP)^2+($H266-BQ:BQ)^2+($I266-BR:BR)^2)*BN$8+MIN((($H$2-$H266)+BS:BS)^2+(($I$2-$I266)+BT:BT)^2)*BN$10+1000*BN$18,"")</f>
        <v/>
      </c>
      <c r="BV266" t="str" cm="1">
        <f t="array" ref="BV266">IF($F266="遠壁",MIN(($G266-BW:BW)^2+($H266-BX:BX)^2+($I266-BY:BY)^2)*BU$8+MIN((($H$2-$H266)+BZ:BZ)^2+(($I$2-$I266)+CA:CA)^2)*BU$10+1000*BU$18,"")</f>
        <v/>
      </c>
      <c r="CC266" t="str" cm="1">
        <f t="array" ref="CC266">IF($F266="魔玉",MIN(($G266-CD:CD)^2+($H266-CE:CE)^2+($I266-CF:CF)^2)*CB$8+MIN((($H$2-$H266)+CG:CG)^2+(($I$2-$I266)+CH:CH)^2)*CB$10+1000*CB$18,"")</f>
        <v/>
      </c>
      <c r="CJ266" t="str" cm="1">
        <f t="array" ref="CJ266">IF($F266="核玉",MIN(($G266-CK:CK)^2+($H266-CL:CL)^2+($I266-CM:CM)^2)*CI$8+MIN((($H$2-$H266)+CN:CN)^2+(($I$2-$I266)+CO:CO)^2)*CI$10+1000*CI$18,"")</f>
        <v/>
      </c>
      <c r="CQ266" t="str" cm="1">
        <f t="array" ref="CQ266">IF($F266="癒玉",MIN(($G266-CR:CR)^2+($H266-CS:CS)^2+($I266-CT:CT)^2)*CP$8+MIN((($H$2-$H266)+CU:CU)^2+(($I$2-$I266)+CV:CV)^2)*CP$10+1000*CP$18,"")</f>
        <v/>
      </c>
      <c r="CX266" t="str" cm="1">
        <f t="array" ref="CX266">IF($F266="盾玉",MIN(($G266-CY:CY)^2+($H266-CZ:CZ)^2+($I266-DA:DA)^2)*CW$8+MIN((($H$2-$H266)+DB:DB)^2+(($I$2-$I266)+DC:DC)^2)*CW$10+1000*CW$18,"")</f>
        <v/>
      </c>
      <c r="DE266" t="str" cm="1">
        <f t="array" ref="DE266">IF($F266="射玉",MIN(($G266-DF:DF)^2+($H266-DG:DG)^2+($I266-DH:DH)^2)*DD$8+MIN((($H$2-$H266)+DI:DI)^2+(($I$2-$I266)+DJ:DJ)^2)*DD$10+1000*DD$18,"")</f>
        <v/>
      </c>
      <c r="DL266" t="str" cm="1">
        <f t="array" ref="DL266">IF($F266="近壁",MIN(($G266-DM:DM)^2+($H266-DN:DN)^2+($I266-DO:DO)^2)*DK$8+MIN((($H$2-$H266)+DP:DP)^2+(($I$2-$I266)+DQ:DQ)^2)*DK$10+1000*DK$18,"")</f>
        <v/>
      </c>
      <c r="DS266" t="str" cm="1">
        <f t="array" ref="DS266">IF($F266="忍玉",MIN(($G266-DT:DT)^2+($H266-DU:DU)^2+($I266-DV:DV)^2)*DR$8+MIN((($H$2-$H266)+DW:DW)^2+(($I$2-$I266)+DX:DX)^2)*DR$10+1000*DR$18,"")</f>
        <v/>
      </c>
      <c r="DZ266" t="str" cm="1">
        <f t="array" ref="DZ266">IF($F266="界玉",MIN(($G266-EA:EA)^2+($H266-EB:EB)^2+($I266-EC:EC)^2)*DY$8+MIN((($H$2-$H266)+ED:ED)^2+(($I$2-$I266)+EE:EE)^2)*DY$10+1000*DY$18,"")</f>
        <v/>
      </c>
      <c r="EG266" t="str" cm="1">
        <f t="array" ref="EG266">IF($F266="戦玉",MIN(($G266-EH:EH)^2+($H266-EI:EI)^2+($I266-EJ:EJ)^2)*EF$8+MIN((($H$2-$H266)+EK:EK)^2+(($I$2-$I266)+EL:EL)^2)*EF$10+1000*EF$18,"")</f>
        <v/>
      </c>
      <c r="EN266" t="str" cm="1">
        <f t="array" ref="EN266">IF($F266="弓玉",MIN(($G266-EO:EO)^2+($H266-EP:EP)^2+($I266-EQ:EQ)^2)*EM$8+MIN((($H$2-$H266)+ER:ER)^2+(($I$2-$I266)+ES:ES)^2)*EM$10+1000*EM$18,"")</f>
        <v/>
      </c>
      <c r="EU266" t="str" cm="1">
        <f t="array" ref="EU266">IF($F266="散玉",MIN(($G266-EV:EV)^2+($H266-EW:EW)^2+($I266-EX:EX)^2)*ET$8+MIN((($H$2-$H266)+EY:EY)^2+(($I$2-$I266)+EZ:EZ)^2)*ET$10+1000*ET$18,"")</f>
        <v/>
      </c>
      <c r="FB266" t="str" cm="1">
        <f t="array" ref="FB266">IF($F266="的玉",MIN(($G266-FC:FC)^2+($H266-FD:FD)^2+($I266-FE:FE)^2)*FA$8+MIN((($H$2-$H266)+FF:FF)^2+(($I$2-$I266)+FG:FG)^2)*FA$10+1000*FA$18,"")</f>
        <v/>
      </c>
      <c r="FI266" t="str" cm="1">
        <f t="array" ref="FI266">IF($F266="撃玉",MIN(($G266-FJ:FJ)^2+($H266-FK:FK)^2+($I266-FL:FL)^2)*FH$8+MIN((($H$2-$H266)+FM:FM)^2+(($I$2-$I266)+FN:FN)^2)*FH$10+1000*FH$18,"")</f>
        <v/>
      </c>
      <c r="FP266" t="str" cm="1">
        <f t="array" ref="FP266">IF($F266="槍玉",MIN(($G266-FQ:FQ)^2+($H266-FR:FR)^2+($I266-FS:FS)^2)*FO$8+MIN((($H$2-$H266)+FT:FT)^2+(($I$2-$I266)+FU:FU)^2)*FO$10+1000*FO$18,"")</f>
        <v/>
      </c>
      <c r="FW266" t="str" cm="1">
        <f t="array" ref="FW266">IF($F266="査玉",MIN(($G266-FX:FX)^2+($H266-FY:FY)^2+($I266-FZ:FZ)^2)*FV$8+MIN((($H$2-$H266)+GA:GA)^2+(($I$2-$I266)+GB:GB)^2)*FV$10+1000*FV$18,"")</f>
        <v/>
      </c>
      <c r="GD266" t="str" cm="1">
        <f t="array" ref="GD266">IF($F266="タゲ壁",MIN(($G266-GE:GE)^2+($H266-GF:GF)^2+($I266-GG:GG)^2)*GC$8+MIN((($H$2-$H266)+GH:GH)^2+(($I$2-$I266)+GI:GI)^2)*GC$10+1000*GC$18,"")</f>
        <v/>
      </c>
      <c r="GK266" t="str" cm="1">
        <f t="array" ref="GK266">IF($F266="迎玉",MIN(($G266-GL:GL)^2+($H266-GM:GM)^2+($I266-GN:GN)^2)*GJ$8+MIN((($H$2-$H266)+GO:GO)^2+(($I$2-$I266)+GP:GP)^2)*GJ$10+1000*GJ$18,"")</f>
        <v/>
      </c>
      <c r="GR266" t="str" cm="1">
        <f t="array" ref="GR266">IF($F266="紙壁",MIN(($G266-GS:GS)^2+($H266-GT:GT)^2+($I266-GU:GU)^2)*GQ$8+MIN((($H$2-$H266)+GV:GV)^2+(($I$2-$I266)+GW:GW)^2)*GQ$10+1000*GQ$18,"")</f>
        <v/>
      </c>
      <c r="GY266" t="str" cm="1">
        <f t="array" ref="GY266">IF($F266="聖玉",MIN(($G266-GZ:GZ)^2+($H266-HA:HA)^2+($I266-HB:HB)^2)*GX$8+MIN((($H$2-$H266)+HC:HC)^2+(($I$2-$I266)+HD:HD)^2)*GX$10+1000*GX$18,"")</f>
        <v/>
      </c>
      <c r="HF266" t="str" cm="1">
        <f t="array" ref="HF266">IF($F266="ターボ",MIN(($G266-HG:HG)^2+($H266-HH:HH)^2+($I266-HI:HI)^2)*HE$8+MIN((($H$2-$H266)+HJ:HJ)^2+(($I$2-$I266)+HK:HK)^2)*HE$10+10000,"")</f>
        <v/>
      </c>
      <c r="HM266" t="str" cm="1">
        <f t="array" ref="HM266">IF($F266="采玉",MIN(($G266-HN:HN)^2+($H266-HO:HO)^2+($I266-HP:HP)^2)*HL$8+MIN((($H$2-$H266)+HQ:HQ)^2+(($I$2-$I266)+HR:HR)^2)*HL$10+1000*HL$18,"")</f>
        <v/>
      </c>
      <c r="HT266" t="str" cm="1">
        <f t="array" ref="HT266">IF($F266="繕玉",MIN(($G266-HU:HU)^2+($H266-HV:HV)^2+($I266-HW:HW)^2)*HS$8+MIN((($H$2-$H266)+HX:HX)^2+(($I$2-$I266)+HY:HY)^2)*HS$10+1000*HS$18,"")</f>
        <v/>
      </c>
      <c r="IA266" t="str" cm="1">
        <f t="array" ref="IA266">IF($F266="贄玉",MIN(($G266-IB:IB)^2+($H266-IC:IC)^2+($I266-ID:ID)^2)*HZ$8+MIN((($H$2-$H266)+IE:IE)^2+(($I$2-$I266)+IF:IF)^2)*HZ$10+1000*HZ$18,"")</f>
        <v/>
      </c>
      <c r="IH266" t="str" cm="1">
        <f t="array" ref="IH266">IF($F266="弾玉",MIN(($G266-II:II)^2+($H266-IJ:IJ)^2+($I266-IK:IK)^2)*IG$8+MIN((($H$2-$H266)+IL:IL)^2+(($I$2-$I266)+IM:IM)^2)*IG$10+1000*IG$18,"")</f>
        <v/>
      </c>
      <c r="IO266" t="str" cm="1">
        <f t="array" ref="IO266">IF($F266="石壁",MIN(($G266-IP:IP)^2+($H266-IQ:IQ)^2+($I266-IR:IR)^2)*IN$8+MIN((($H$2-$H266)+IS:IS)^2+(($I$2-$I266)+IT:IT)^2)*IN$10+1000*IN$18,"")</f>
        <v/>
      </c>
    </row>
    <row r="267" spans="6:249" x14ac:dyDescent="0.55000000000000004">
      <c r="F267" s="1" t="b" cm="1">
        <f t="array" ref="F267">INDEX(N:N,ROW()*6-11)</f>
        <v>0</v>
      </c>
      <c r="G267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67" s="1">
        <f>ROUND((RIGHT((SUM(INDEX($N:$N,ROW()*6-10):INDEX($N:$N,ROW()*6-6))-16020),6)-RIGHT((SUM(INDEX($N:$N,ROW()*6-10):INDEX($N:$N,ROW()*6-6))-16020),3))/1000,3)</f>
        <v>-16.04</v>
      </c>
      <c r="I267" s="1">
        <f>ROUND((RIGHT((SUM(INDEX($N:$N,ROW()*6-10):INDEX($N:$N,ROW()*6-6))-16020),3)),3)</f>
        <v>20</v>
      </c>
      <c r="K267">
        <v>267</v>
      </c>
      <c r="L267">
        <f t="shared" si="9"/>
        <v>3</v>
      </c>
      <c r="M267" t="str">
        <f t="shared" si="8"/>
        <v/>
      </c>
      <c r="N267">
        <f>IF(EXACT(M267,$A$1)=TRUE,0,IF(EXACT(M267,$A$2)=TRUE,1,IF(EXACT(M267,$A$3)=TRUE,2,IF(EXACT(M267,$A$4)=TRUE,3,IF(EXACT(M267,$A$5)=TRUE,4,IF(EXACT(M267,$A$6)=TRUE,5,IF(EXACT(M267,$A$7)=TRUE,6,IF(EXACT(M267,$A$8)=TRUE,7,IF(EXACT(M267,$A$9)=TRUE,8,IF(EXACT(M267,$A$10)=TRUE,9,IF(EXACT(M267,$A$11)=TRUE,10,IF(EXACT(M267,$A$12)=TRUE,11,IF(EXACT(M267,$A$13)=TRUE,12,IF(EXACT(M267,$A$14)=TRUE,13,IF(EXACT(M267,$A$15)=TRUE,14,IF(EXACT(M267,$A$16)=TRUE,15,IF(EXACT(M267,$A$17)=TRUE,16,IF(EXACT(M267,$A$18)=TRUE,17,IF(EXACT(M267,$A$19)=TRUE,18,IF(EXACT(M267,$A$20)=TRUE,19,IF(EXACT(M267,$A$21)=TRUE,20,IF(EXACT(M267,$A$22)=TRUE,21,IF(EXACT(M267,$A$23)=TRUE,22,IF(EXACT(M267,$A$24)=TRUE,23,IF(EXACT(M267,$A$25)=TRUE,24,IF(EXACT(M267,$A$26)=TRUE,25,IF(EXACT(M267,$A$27)=TRUE,26,IF(EXACT(M267,$A$28)=TRUE,27,IF(EXACT(M267,$A$29)=TRUE,28,IF(EXACT(M267,$A$30)=TRUE,29,IF(EXACT(M267,$A$31)=TRUE,30,IF(EXACT(M267,$A$32)=TRUE,31,IF(EXACT(M267,$A$33)=TRUE,32,IF(EXACT(M267,$A$34)=TRUE,33,IF(EXACT(M267,$A$35)=TRUE,34,IF(EXACT(M267,$A$36)=TRUE,35,IF(EXACT(M267,$A$37)=TRUE,36,IF(EXACT(M267,$A$38)=TRUE,37,IF(EXACT(M267,$A$39)=TRUE,38,IF(EXACT(M267,$A$40)=TRUE,39,IF(EXACT(M267,$A$41)=TRUE,40,IF(EXACT(M267,$A$42)=TRUE,41,IF(EXACT(M267,$A$43)=TRUE,42,IF(EXACT(M267,$A$44)=TRUE,43,IF(EXACT(M267,$A$45)=TRUE,44,IF(EXACT(M267,$A$46)=TRUE,45,IF(EXACT(M267,$A$47)=TRUE,46,IF(EXACT(M267,$A$48)=TRUE,47,IF(EXACT(M267,$A$49)=TRUE,48,IF(EXACT(M267,$A$50)=TRUE,49,IF(EXACT(M267,$A$51)=TRUE,50,IF(EXACT(M267,$A$52)=TRUE,51,IF(EXACT(M267,$A$53)=TRUE,52,IF(EXACT(M267,$A$54)=TRUE,53,IF(EXACT(M267,$A$55)=TRUE,54,IF(EXACT(M267,$A$56)=TRUE,55,IF(EXACT(M267,$A$57)=TRUE,56,IF(EXACT(M267,$A$58)=TRUE,57,IF(EXACT(M267,$A$59)=TRUE,58,IF(EXACT(M267,$A$60)=TRUE,59,IF(EXACT(M267,$A$61)=TRUE,60,IF(EXACT(M267,$A$62)=TRUE,61))))))))))))))))))))))))))))))))))))))))))))))))))))))))))))))*61^$L267</f>
        <v>0</v>
      </c>
      <c r="Y267" t="str" cm="1">
        <f t="array" ref="Y267">IF($F267="砲玉",MIN(($G267-Z:Z)^2+($H267-AA:AA)^2+($I267-AB:AB)^2)*X$8+MIN((($H$2-$H267)+AC:AC)^2+(($I$2-$I267)+AD:AD)^2)*X$10+1000*X$18,"")</f>
        <v/>
      </c>
      <c r="AF267" t="str" cm="1">
        <f t="array" ref="AF267">IF($F267="薙玉",MIN(($G267-AG:AG)^2+($H267-AH:AH)^2+($I267-AI:AI)^2)*AE$8+MIN((($H$2-$H267)+AJ:AJ)^2+(($I$2-$I267)+AK:AK)^2)*AE$10+1000*AE$18,"")</f>
        <v/>
      </c>
      <c r="AM267" t="str" cm="1">
        <f t="array" ref="AM267">IF($F267="壁玉",MIN(($G267-AN:AN)^2+($H267-AO:AO)^2+($I267-AP:AP)^2)*AL$8+MIN((($H$2-$H267)+AQ:AQ)^2+(($I$2-$I267)+AR:AR)^2)*AL$10+1000*AL$18,"")</f>
        <v/>
      </c>
      <c r="AT267" t="str" cm="1">
        <f t="array" ref="AT267">IF($F267="弩玉",MIN(($G267-AU:AU)^2+($H267-AV:AV)^2+($I267-AW:AW)^2)*AS$8+MIN((($H$2-$H267)+AX:AX)^2+(($I$2-$I267)+AY:AY)^2)*AS$10+1000*AS$18,"")</f>
        <v/>
      </c>
      <c r="BA267" t="str" cm="1">
        <f t="array" ref="BA267">IF($F267="ジェット",MIN(($G267-BB:BB)^2+($H267-BC:BC)^2+($I267-BD:BD)^2)*AZ$8+MIN((($H$2-$H267)+BE:BE)^2+(($I$2-$I267)+BF:BF)^2)*AZ$10+1000*AZ$18,"")</f>
        <v/>
      </c>
      <c r="BH267" t="str" cm="1">
        <f t="array" ref="BH267">IF($F267="導玉",MIN(($G267-BI:BI)^2+($H267-BJ:BJ)^2+($I267-BK:BK)^2)*BG$8+MIN((($H$2-$H267)+BL:BL)^2+(($I$2-$I267)+BM:BM)^2)*BG$10+1000*BG$18,"")</f>
        <v/>
      </c>
      <c r="BO267" t="str" cm="1">
        <f t="array" ref="BO267">IF($F267="木壁",MIN(($G267-BP:BP)^2+($H267-BQ:BQ)^2+($I267-BR:BR)^2)*BN$8+MIN((($H$2-$H267)+BS:BS)^2+(($I$2-$I267)+BT:BT)^2)*BN$10+1000*BN$18,"")</f>
        <v/>
      </c>
      <c r="BV267" t="str" cm="1">
        <f t="array" ref="BV267">IF($F267="遠壁",MIN(($G267-BW:BW)^2+($H267-BX:BX)^2+($I267-BY:BY)^2)*BU$8+MIN((($H$2-$H267)+BZ:BZ)^2+(($I$2-$I267)+CA:CA)^2)*BU$10+1000*BU$18,"")</f>
        <v/>
      </c>
      <c r="CC267" t="str" cm="1">
        <f t="array" ref="CC267">IF($F267="魔玉",MIN(($G267-CD:CD)^2+($H267-CE:CE)^2+($I267-CF:CF)^2)*CB$8+MIN((($H$2-$H267)+CG:CG)^2+(($I$2-$I267)+CH:CH)^2)*CB$10+1000*CB$18,"")</f>
        <v/>
      </c>
      <c r="CJ267" t="str" cm="1">
        <f t="array" ref="CJ267">IF($F267="核玉",MIN(($G267-CK:CK)^2+($H267-CL:CL)^2+($I267-CM:CM)^2)*CI$8+MIN((($H$2-$H267)+CN:CN)^2+(($I$2-$I267)+CO:CO)^2)*CI$10+1000*CI$18,"")</f>
        <v/>
      </c>
      <c r="CQ267" t="str" cm="1">
        <f t="array" ref="CQ267">IF($F267="癒玉",MIN(($G267-CR:CR)^2+($H267-CS:CS)^2+($I267-CT:CT)^2)*CP$8+MIN((($H$2-$H267)+CU:CU)^2+(($I$2-$I267)+CV:CV)^2)*CP$10+1000*CP$18,"")</f>
        <v/>
      </c>
      <c r="CX267" t="str" cm="1">
        <f t="array" ref="CX267">IF($F267="盾玉",MIN(($G267-CY:CY)^2+($H267-CZ:CZ)^2+($I267-DA:DA)^2)*CW$8+MIN((($H$2-$H267)+DB:DB)^2+(($I$2-$I267)+DC:DC)^2)*CW$10+1000*CW$18,"")</f>
        <v/>
      </c>
      <c r="DE267" t="str" cm="1">
        <f t="array" ref="DE267">IF($F267="射玉",MIN(($G267-DF:DF)^2+($H267-DG:DG)^2+($I267-DH:DH)^2)*DD$8+MIN((($H$2-$H267)+DI:DI)^2+(($I$2-$I267)+DJ:DJ)^2)*DD$10+1000*DD$18,"")</f>
        <v/>
      </c>
      <c r="DL267" t="str" cm="1">
        <f t="array" ref="DL267">IF($F267="近壁",MIN(($G267-DM:DM)^2+($H267-DN:DN)^2+($I267-DO:DO)^2)*DK$8+MIN((($H$2-$H267)+DP:DP)^2+(($I$2-$I267)+DQ:DQ)^2)*DK$10+1000*DK$18,"")</f>
        <v/>
      </c>
      <c r="DS267" t="str" cm="1">
        <f t="array" ref="DS267">IF($F267="忍玉",MIN(($G267-DT:DT)^2+($H267-DU:DU)^2+($I267-DV:DV)^2)*DR$8+MIN((($H$2-$H267)+DW:DW)^2+(($I$2-$I267)+DX:DX)^2)*DR$10+1000*DR$18,"")</f>
        <v/>
      </c>
      <c r="DZ267" t="str" cm="1">
        <f t="array" ref="DZ267">IF($F267="界玉",MIN(($G267-EA:EA)^2+($H267-EB:EB)^2+($I267-EC:EC)^2)*DY$8+MIN((($H$2-$H267)+ED:ED)^2+(($I$2-$I267)+EE:EE)^2)*DY$10+1000*DY$18,"")</f>
        <v/>
      </c>
      <c r="EG267" t="str" cm="1">
        <f t="array" ref="EG267">IF($F267="戦玉",MIN(($G267-EH:EH)^2+($H267-EI:EI)^2+($I267-EJ:EJ)^2)*EF$8+MIN((($H$2-$H267)+EK:EK)^2+(($I$2-$I267)+EL:EL)^2)*EF$10+1000*EF$18,"")</f>
        <v/>
      </c>
      <c r="EN267" t="str" cm="1">
        <f t="array" ref="EN267">IF($F267="弓玉",MIN(($G267-EO:EO)^2+($H267-EP:EP)^2+($I267-EQ:EQ)^2)*EM$8+MIN((($H$2-$H267)+ER:ER)^2+(($I$2-$I267)+ES:ES)^2)*EM$10+1000*EM$18,"")</f>
        <v/>
      </c>
      <c r="EU267" t="str" cm="1">
        <f t="array" ref="EU267">IF($F267="散玉",MIN(($G267-EV:EV)^2+($H267-EW:EW)^2+($I267-EX:EX)^2)*ET$8+MIN((($H$2-$H267)+EY:EY)^2+(($I$2-$I267)+EZ:EZ)^2)*ET$10+1000*ET$18,"")</f>
        <v/>
      </c>
      <c r="FB267" t="str" cm="1">
        <f t="array" ref="FB267">IF($F267="的玉",MIN(($G267-FC:FC)^2+($H267-FD:FD)^2+($I267-FE:FE)^2)*FA$8+MIN((($H$2-$H267)+FF:FF)^2+(($I$2-$I267)+FG:FG)^2)*FA$10+1000*FA$18,"")</f>
        <v/>
      </c>
      <c r="FI267" t="str" cm="1">
        <f t="array" ref="FI267">IF($F267="撃玉",MIN(($G267-FJ:FJ)^2+($H267-FK:FK)^2+($I267-FL:FL)^2)*FH$8+MIN((($H$2-$H267)+FM:FM)^2+(($I$2-$I267)+FN:FN)^2)*FH$10+1000*FH$18,"")</f>
        <v/>
      </c>
      <c r="FP267" t="str" cm="1">
        <f t="array" ref="FP267">IF($F267="槍玉",MIN(($G267-FQ:FQ)^2+($H267-FR:FR)^2+($I267-FS:FS)^2)*FO$8+MIN((($H$2-$H267)+FT:FT)^2+(($I$2-$I267)+FU:FU)^2)*FO$10+1000*FO$18,"")</f>
        <v/>
      </c>
      <c r="FW267" t="str" cm="1">
        <f t="array" ref="FW267">IF($F267="査玉",MIN(($G267-FX:FX)^2+($H267-FY:FY)^2+($I267-FZ:FZ)^2)*FV$8+MIN((($H$2-$H267)+GA:GA)^2+(($I$2-$I267)+GB:GB)^2)*FV$10+1000*FV$18,"")</f>
        <v/>
      </c>
      <c r="GD267" t="str" cm="1">
        <f t="array" ref="GD267">IF($F267="タゲ壁",MIN(($G267-GE:GE)^2+($H267-GF:GF)^2+($I267-GG:GG)^2)*GC$8+MIN((($H$2-$H267)+GH:GH)^2+(($I$2-$I267)+GI:GI)^2)*GC$10+1000*GC$18,"")</f>
        <v/>
      </c>
      <c r="GK267" t="str" cm="1">
        <f t="array" ref="GK267">IF($F267="迎玉",MIN(($G267-GL:GL)^2+($H267-GM:GM)^2+($I267-GN:GN)^2)*GJ$8+MIN((($H$2-$H267)+GO:GO)^2+(($I$2-$I267)+GP:GP)^2)*GJ$10+1000*GJ$18,"")</f>
        <v/>
      </c>
      <c r="GR267" t="str" cm="1">
        <f t="array" ref="GR267">IF($F267="紙壁",MIN(($G267-GS:GS)^2+($H267-GT:GT)^2+($I267-GU:GU)^2)*GQ$8+MIN((($H$2-$H267)+GV:GV)^2+(($I$2-$I267)+GW:GW)^2)*GQ$10+1000*GQ$18,"")</f>
        <v/>
      </c>
      <c r="GY267" t="str" cm="1">
        <f t="array" ref="GY267">IF($F267="聖玉",MIN(($G267-GZ:GZ)^2+($H267-HA:HA)^2+($I267-HB:HB)^2)*GX$8+MIN((($H$2-$H267)+HC:HC)^2+(($I$2-$I267)+HD:HD)^2)*GX$10+1000*GX$18,"")</f>
        <v/>
      </c>
      <c r="HF267" t="str" cm="1">
        <f t="array" ref="HF267">IF($F267="ターボ",MIN(($G267-HG:HG)^2+($H267-HH:HH)^2+($I267-HI:HI)^2)*HE$8+MIN((($H$2-$H267)+HJ:HJ)^2+(($I$2-$I267)+HK:HK)^2)*HE$10+10000,"")</f>
        <v/>
      </c>
      <c r="HM267" t="str" cm="1">
        <f t="array" ref="HM267">IF($F267="采玉",MIN(($G267-HN:HN)^2+($H267-HO:HO)^2+($I267-HP:HP)^2)*HL$8+MIN((($H$2-$H267)+HQ:HQ)^2+(($I$2-$I267)+HR:HR)^2)*HL$10+1000*HL$18,"")</f>
        <v/>
      </c>
      <c r="HT267" t="str" cm="1">
        <f t="array" ref="HT267">IF($F267="繕玉",MIN(($G267-HU:HU)^2+($H267-HV:HV)^2+($I267-HW:HW)^2)*HS$8+MIN((($H$2-$H267)+HX:HX)^2+(($I$2-$I267)+HY:HY)^2)*HS$10+1000*HS$18,"")</f>
        <v/>
      </c>
      <c r="IA267" t="str" cm="1">
        <f t="array" ref="IA267">IF($F267="贄玉",MIN(($G267-IB:IB)^2+($H267-IC:IC)^2+($I267-ID:ID)^2)*HZ$8+MIN((($H$2-$H267)+IE:IE)^2+(($I$2-$I267)+IF:IF)^2)*HZ$10+1000*HZ$18,"")</f>
        <v/>
      </c>
      <c r="IH267" t="str" cm="1">
        <f t="array" ref="IH267">IF($F267="弾玉",MIN(($G267-II:II)^2+($H267-IJ:IJ)^2+($I267-IK:IK)^2)*IG$8+MIN((($H$2-$H267)+IL:IL)^2+(($I$2-$I267)+IM:IM)^2)*IG$10+1000*IG$18,"")</f>
        <v/>
      </c>
      <c r="IO267" t="str" cm="1">
        <f t="array" ref="IO267">IF($F267="石壁",MIN(($G267-IP:IP)^2+($H267-IQ:IQ)^2+($I267-IR:IR)^2)*IN$8+MIN((($H$2-$H267)+IS:IS)^2+(($I$2-$I267)+IT:IT)^2)*IN$10+1000*IN$18,"")</f>
        <v/>
      </c>
    </row>
    <row r="268" spans="6:249" x14ac:dyDescent="0.55000000000000004">
      <c r="F268" s="1" t="b" cm="1">
        <f t="array" ref="F268">INDEX(N:N,ROW()*6-11)</f>
        <v>0</v>
      </c>
      <c r="G268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68" s="1">
        <f>ROUND((RIGHT((SUM(INDEX($N:$N,ROW()*6-10):INDEX($N:$N,ROW()*6-6))-16020),6)-RIGHT((SUM(INDEX($N:$N,ROW()*6-10):INDEX($N:$N,ROW()*6-6))-16020),3))/1000,3)</f>
        <v>-16.04</v>
      </c>
      <c r="I268" s="1">
        <f>ROUND((RIGHT((SUM(INDEX($N:$N,ROW()*6-10):INDEX($N:$N,ROW()*6-6))-16020),3)),3)</f>
        <v>20</v>
      </c>
      <c r="K268">
        <v>268</v>
      </c>
      <c r="L268">
        <f t="shared" si="9"/>
        <v>2</v>
      </c>
      <c r="M268" t="str">
        <f t="shared" si="8"/>
        <v/>
      </c>
      <c r="N268">
        <f>IF(EXACT(M268,$A$1)=TRUE,0,IF(EXACT(M268,$A$2)=TRUE,1,IF(EXACT(M268,$A$3)=TRUE,2,IF(EXACT(M268,$A$4)=TRUE,3,IF(EXACT(M268,$A$5)=TRUE,4,IF(EXACT(M268,$A$6)=TRUE,5,IF(EXACT(M268,$A$7)=TRUE,6,IF(EXACT(M268,$A$8)=TRUE,7,IF(EXACT(M268,$A$9)=TRUE,8,IF(EXACT(M268,$A$10)=TRUE,9,IF(EXACT(M268,$A$11)=TRUE,10,IF(EXACT(M268,$A$12)=TRUE,11,IF(EXACT(M268,$A$13)=TRUE,12,IF(EXACT(M268,$A$14)=TRUE,13,IF(EXACT(M268,$A$15)=TRUE,14,IF(EXACT(M268,$A$16)=TRUE,15,IF(EXACT(M268,$A$17)=TRUE,16,IF(EXACT(M268,$A$18)=TRUE,17,IF(EXACT(M268,$A$19)=TRUE,18,IF(EXACT(M268,$A$20)=TRUE,19,IF(EXACT(M268,$A$21)=TRUE,20,IF(EXACT(M268,$A$22)=TRUE,21,IF(EXACT(M268,$A$23)=TRUE,22,IF(EXACT(M268,$A$24)=TRUE,23,IF(EXACT(M268,$A$25)=TRUE,24,IF(EXACT(M268,$A$26)=TRUE,25,IF(EXACT(M268,$A$27)=TRUE,26,IF(EXACT(M268,$A$28)=TRUE,27,IF(EXACT(M268,$A$29)=TRUE,28,IF(EXACT(M268,$A$30)=TRUE,29,IF(EXACT(M268,$A$31)=TRUE,30,IF(EXACT(M268,$A$32)=TRUE,31,IF(EXACT(M268,$A$33)=TRUE,32,IF(EXACT(M268,$A$34)=TRUE,33,IF(EXACT(M268,$A$35)=TRUE,34,IF(EXACT(M268,$A$36)=TRUE,35,IF(EXACT(M268,$A$37)=TRUE,36,IF(EXACT(M268,$A$38)=TRUE,37,IF(EXACT(M268,$A$39)=TRUE,38,IF(EXACT(M268,$A$40)=TRUE,39,IF(EXACT(M268,$A$41)=TRUE,40,IF(EXACT(M268,$A$42)=TRUE,41,IF(EXACT(M268,$A$43)=TRUE,42,IF(EXACT(M268,$A$44)=TRUE,43,IF(EXACT(M268,$A$45)=TRUE,44,IF(EXACT(M268,$A$46)=TRUE,45,IF(EXACT(M268,$A$47)=TRUE,46,IF(EXACT(M268,$A$48)=TRUE,47,IF(EXACT(M268,$A$49)=TRUE,48,IF(EXACT(M268,$A$50)=TRUE,49,IF(EXACT(M268,$A$51)=TRUE,50,IF(EXACT(M268,$A$52)=TRUE,51,IF(EXACT(M268,$A$53)=TRUE,52,IF(EXACT(M268,$A$54)=TRUE,53,IF(EXACT(M268,$A$55)=TRUE,54,IF(EXACT(M268,$A$56)=TRUE,55,IF(EXACT(M268,$A$57)=TRUE,56,IF(EXACT(M268,$A$58)=TRUE,57,IF(EXACT(M268,$A$59)=TRUE,58,IF(EXACT(M268,$A$60)=TRUE,59,IF(EXACT(M268,$A$61)=TRUE,60,IF(EXACT(M268,$A$62)=TRUE,61))))))))))))))))))))))))))))))))))))))))))))))))))))))))))))))*61^$L268</f>
        <v>0</v>
      </c>
      <c r="Y268" t="str" cm="1">
        <f t="array" ref="Y268">IF($F268="砲玉",MIN(($G268-Z:Z)^2+($H268-AA:AA)^2+($I268-AB:AB)^2)*X$8+MIN((($H$2-$H268)+AC:AC)^2+(($I$2-$I268)+AD:AD)^2)*X$10+1000*X$18,"")</f>
        <v/>
      </c>
      <c r="AF268" t="str" cm="1">
        <f t="array" ref="AF268">IF($F268="薙玉",MIN(($G268-AG:AG)^2+($H268-AH:AH)^2+($I268-AI:AI)^2)*AE$8+MIN((($H$2-$H268)+AJ:AJ)^2+(($I$2-$I268)+AK:AK)^2)*AE$10+1000*AE$18,"")</f>
        <v/>
      </c>
      <c r="AM268" t="str" cm="1">
        <f t="array" ref="AM268">IF($F268="壁玉",MIN(($G268-AN:AN)^2+($H268-AO:AO)^2+($I268-AP:AP)^2)*AL$8+MIN((($H$2-$H268)+AQ:AQ)^2+(($I$2-$I268)+AR:AR)^2)*AL$10+1000*AL$18,"")</f>
        <v/>
      </c>
      <c r="AT268" t="str" cm="1">
        <f t="array" ref="AT268">IF($F268="弩玉",MIN(($G268-AU:AU)^2+($H268-AV:AV)^2+($I268-AW:AW)^2)*AS$8+MIN((($H$2-$H268)+AX:AX)^2+(($I$2-$I268)+AY:AY)^2)*AS$10+1000*AS$18,"")</f>
        <v/>
      </c>
      <c r="BA268" t="str" cm="1">
        <f t="array" ref="BA268">IF($F268="ジェット",MIN(($G268-BB:BB)^2+($H268-BC:BC)^2+($I268-BD:BD)^2)*AZ$8+MIN((($H$2-$H268)+BE:BE)^2+(($I$2-$I268)+BF:BF)^2)*AZ$10+1000*AZ$18,"")</f>
        <v/>
      </c>
      <c r="BH268" t="str" cm="1">
        <f t="array" ref="BH268">IF($F268="導玉",MIN(($G268-BI:BI)^2+($H268-BJ:BJ)^2+($I268-BK:BK)^2)*BG$8+MIN((($H$2-$H268)+BL:BL)^2+(($I$2-$I268)+BM:BM)^2)*BG$10+1000*BG$18,"")</f>
        <v/>
      </c>
      <c r="BO268" t="str" cm="1">
        <f t="array" ref="BO268">IF($F268="木壁",MIN(($G268-BP:BP)^2+($H268-BQ:BQ)^2+($I268-BR:BR)^2)*BN$8+MIN((($H$2-$H268)+BS:BS)^2+(($I$2-$I268)+BT:BT)^2)*BN$10+1000*BN$18,"")</f>
        <v/>
      </c>
      <c r="BV268" t="str" cm="1">
        <f t="array" ref="BV268">IF($F268="遠壁",MIN(($G268-BW:BW)^2+($H268-BX:BX)^2+($I268-BY:BY)^2)*BU$8+MIN((($H$2-$H268)+BZ:BZ)^2+(($I$2-$I268)+CA:CA)^2)*BU$10+1000*BU$18,"")</f>
        <v/>
      </c>
      <c r="CC268" t="str" cm="1">
        <f t="array" ref="CC268">IF($F268="魔玉",MIN(($G268-CD:CD)^2+($H268-CE:CE)^2+($I268-CF:CF)^2)*CB$8+MIN((($H$2-$H268)+CG:CG)^2+(($I$2-$I268)+CH:CH)^2)*CB$10+1000*CB$18,"")</f>
        <v/>
      </c>
      <c r="CJ268" t="str" cm="1">
        <f t="array" ref="CJ268">IF($F268="核玉",MIN(($G268-CK:CK)^2+($H268-CL:CL)^2+($I268-CM:CM)^2)*CI$8+MIN((($H$2-$H268)+CN:CN)^2+(($I$2-$I268)+CO:CO)^2)*CI$10+1000*CI$18,"")</f>
        <v/>
      </c>
      <c r="CQ268" t="str" cm="1">
        <f t="array" ref="CQ268">IF($F268="癒玉",MIN(($G268-CR:CR)^2+($H268-CS:CS)^2+($I268-CT:CT)^2)*CP$8+MIN((($H$2-$H268)+CU:CU)^2+(($I$2-$I268)+CV:CV)^2)*CP$10+1000*CP$18,"")</f>
        <v/>
      </c>
      <c r="CX268" t="str" cm="1">
        <f t="array" ref="CX268">IF($F268="盾玉",MIN(($G268-CY:CY)^2+($H268-CZ:CZ)^2+($I268-DA:DA)^2)*CW$8+MIN((($H$2-$H268)+DB:DB)^2+(($I$2-$I268)+DC:DC)^2)*CW$10+1000*CW$18,"")</f>
        <v/>
      </c>
      <c r="DE268" t="str" cm="1">
        <f t="array" ref="DE268">IF($F268="射玉",MIN(($G268-DF:DF)^2+($H268-DG:DG)^2+($I268-DH:DH)^2)*DD$8+MIN((($H$2-$H268)+DI:DI)^2+(($I$2-$I268)+DJ:DJ)^2)*DD$10+1000*DD$18,"")</f>
        <v/>
      </c>
      <c r="DL268" t="str" cm="1">
        <f t="array" ref="DL268">IF($F268="近壁",MIN(($G268-DM:DM)^2+($H268-DN:DN)^2+($I268-DO:DO)^2)*DK$8+MIN((($H$2-$H268)+DP:DP)^2+(($I$2-$I268)+DQ:DQ)^2)*DK$10+1000*DK$18,"")</f>
        <v/>
      </c>
      <c r="DS268" t="str" cm="1">
        <f t="array" ref="DS268">IF($F268="忍玉",MIN(($G268-DT:DT)^2+($H268-DU:DU)^2+($I268-DV:DV)^2)*DR$8+MIN((($H$2-$H268)+DW:DW)^2+(($I$2-$I268)+DX:DX)^2)*DR$10+1000*DR$18,"")</f>
        <v/>
      </c>
      <c r="DZ268" t="str" cm="1">
        <f t="array" ref="DZ268">IF($F268="界玉",MIN(($G268-EA:EA)^2+($H268-EB:EB)^2+($I268-EC:EC)^2)*DY$8+MIN((($H$2-$H268)+ED:ED)^2+(($I$2-$I268)+EE:EE)^2)*DY$10+1000*DY$18,"")</f>
        <v/>
      </c>
      <c r="EG268" t="str" cm="1">
        <f t="array" ref="EG268">IF($F268="戦玉",MIN(($G268-EH:EH)^2+($H268-EI:EI)^2+($I268-EJ:EJ)^2)*EF$8+MIN((($H$2-$H268)+EK:EK)^2+(($I$2-$I268)+EL:EL)^2)*EF$10+1000*EF$18,"")</f>
        <v/>
      </c>
      <c r="EN268" t="str" cm="1">
        <f t="array" ref="EN268">IF($F268="弓玉",MIN(($G268-EO:EO)^2+($H268-EP:EP)^2+($I268-EQ:EQ)^2)*EM$8+MIN((($H$2-$H268)+ER:ER)^2+(($I$2-$I268)+ES:ES)^2)*EM$10+1000*EM$18,"")</f>
        <v/>
      </c>
      <c r="EU268" t="str" cm="1">
        <f t="array" ref="EU268">IF($F268="散玉",MIN(($G268-EV:EV)^2+($H268-EW:EW)^2+($I268-EX:EX)^2)*ET$8+MIN((($H$2-$H268)+EY:EY)^2+(($I$2-$I268)+EZ:EZ)^2)*ET$10+1000*ET$18,"")</f>
        <v/>
      </c>
      <c r="FB268" t="str" cm="1">
        <f t="array" ref="FB268">IF($F268="的玉",MIN(($G268-FC:FC)^2+($H268-FD:FD)^2+($I268-FE:FE)^2)*FA$8+MIN((($H$2-$H268)+FF:FF)^2+(($I$2-$I268)+FG:FG)^2)*FA$10+1000*FA$18,"")</f>
        <v/>
      </c>
      <c r="FI268" t="str" cm="1">
        <f t="array" ref="FI268">IF($F268="撃玉",MIN(($G268-FJ:FJ)^2+($H268-FK:FK)^2+($I268-FL:FL)^2)*FH$8+MIN((($H$2-$H268)+FM:FM)^2+(($I$2-$I268)+FN:FN)^2)*FH$10+1000*FH$18,"")</f>
        <v/>
      </c>
      <c r="FP268" t="str" cm="1">
        <f t="array" ref="FP268">IF($F268="槍玉",MIN(($G268-FQ:FQ)^2+($H268-FR:FR)^2+($I268-FS:FS)^2)*FO$8+MIN((($H$2-$H268)+FT:FT)^2+(($I$2-$I268)+FU:FU)^2)*FO$10+1000*FO$18,"")</f>
        <v/>
      </c>
      <c r="FW268" t="str" cm="1">
        <f t="array" ref="FW268">IF($F268="査玉",MIN(($G268-FX:FX)^2+($H268-FY:FY)^2+($I268-FZ:FZ)^2)*FV$8+MIN((($H$2-$H268)+GA:GA)^2+(($I$2-$I268)+GB:GB)^2)*FV$10+1000*FV$18,"")</f>
        <v/>
      </c>
      <c r="GD268" t="str" cm="1">
        <f t="array" ref="GD268">IF($F268="タゲ壁",MIN(($G268-GE:GE)^2+($H268-GF:GF)^2+($I268-GG:GG)^2)*GC$8+MIN((($H$2-$H268)+GH:GH)^2+(($I$2-$I268)+GI:GI)^2)*GC$10+1000*GC$18,"")</f>
        <v/>
      </c>
      <c r="GK268" t="str" cm="1">
        <f t="array" ref="GK268">IF($F268="迎玉",MIN(($G268-GL:GL)^2+($H268-GM:GM)^2+($I268-GN:GN)^2)*GJ$8+MIN((($H$2-$H268)+GO:GO)^2+(($I$2-$I268)+GP:GP)^2)*GJ$10+1000*GJ$18,"")</f>
        <v/>
      </c>
      <c r="GR268" t="str" cm="1">
        <f t="array" ref="GR268">IF($F268="紙壁",MIN(($G268-GS:GS)^2+($H268-GT:GT)^2+($I268-GU:GU)^2)*GQ$8+MIN((($H$2-$H268)+GV:GV)^2+(($I$2-$I268)+GW:GW)^2)*GQ$10+1000*GQ$18,"")</f>
        <v/>
      </c>
      <c r="GY268" t="str" cm="1">
        <f t="array" ref="GY268">IF($F268="聖玉",MIN(($G268-GZ:GZ)^2+($H268-HA:HA)^2+($I268-HB:HB)^2)*GX$8+MIN((($H$2-$H268)+HC:HC)^2+(($I$2-$I268)+HD:HD)^2)*GX$10+1000*GX$18,"")</f>
        <v/>
      </c>
      <c r="HF268" t="str" cm="1">
        <f t="array" ref="HF268">IF($F268="ターボ",MIN(($G268-HG:HG)^2+($H268-HH:HH)^2+($I268-HI:HI)^2)*HE$8+MIN((($H$2-$H268)+HJ:HJ)^2+(($I$2-$I268)+HK:HK)^2)*HE$10+10000,"")</f>
        <v/>
      </c>
      <c r="HM268" t="str" cm="1">
        <f t="array" ref="HM268">IF($F268="采玉",MIN(($G268-HN:HN)^2+($H268-HO:HO)^2+($I268-HP:HP)^2)*HL$8+MIN((($H$2-$H268)+HQ:HQ)^2+(($I$2-$I268)+HR:HR)^2)*HL$10+1000*HL$18,"")</f>
        <v/>
      </c>
      <c r="HT268" t="str" cm="1">
        <f t="array" ref="HT268">IF($F268="繕玉",MIN(($G268-HU:HU)^2+($H268-HV:HV)^2+($I268-HW:HW)^2)*HS$8+MIN((($H$2-$H268)+HX:HX)^2+(($I$2-$I268)+HY:HY)^2)*HS$10+1000*HS$18,"")</f>
        <v/>
      </c>
      <c r="IA268" t="str" cm="1">
        <f t="array" ref="IA268">IF($F268="贄玉",MIN(($G268-IB:IB)^2+($H268-IC:IC)^2+($I268-ID:ID)^2)*HZ$8+MIN((($H$2-$H268)+IE:IE)^2+(($I$2-$I268)+IF:IF)^2)*HZ$10+1000*HZ$18,"")</f>
        <v/>
      </c>
      <c r="IH268" t="str" cm="1">
        <f t="array" ref="IH268">IF($F268="弾玉",MIN(($G268-II:II)^2+($H268-IJ:IJ)^2+($I268-IK:IK)^2)*IG$8+MIN((($H$2-$H268)+IL:IL)^2+(($I$2-$I268)+IM:IM)^2)*IG$10+1000*IG$18,"")</f>
        <v/>
      </c>
      <c r="IO268" t="str" cm="1">
        <f t="array" ref="IO268">IF($F268="石壁",MIN(($G268-IP:IP)^2+($H268-IQ:IQ)^2+($I268-IR:IR)^2)*IN$8+MIN((($H$2-$H268)+IS:IS)^2+(($I$2-$I268)+IT:IT)^2)*IN$10+1000*IN$18,"")</f>
        <v/>
      </c>
    </row>
    <row r="269" spans="6:249" x14ac:dyDescent="0.55000000000000004">
      <c r="F269" s="1" t="b" cm="1">
        <f t="array" ref="F269">INDEX(N:N,ROW()*6-11)</f>
        <v>0</v>
      </c>
      <c r="G269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69" s="1">
        <f>ROUND((RIGHT((SUM(INDEX($N:$N,ROW()*6-10):INDEX($N:$N,ROW()*6-6))-16020),6)-RIGHT((SUM(INDEX($N:$N,ROW()*6-10):INDEX($N:$N,ROW()*6-6))-16020),3))/1000,3)</f>
        <v>-16.04</v>
      </c>
      <c r="I269" s="1">
        <f>ROUND((RIGHT((SUM(INDEX($N:$N,ROW()*6-10):INDEX($N:$N,ROW()*6-6))-16020),3)),3)</f>
        <v>20</v>
      </c>
      <c r="K269">
        <v>269</v>
      </c>
      <c r="L269">
        <f t="shared" si="9"/>
        <v>1</v>
      </c>
      <c r="M269" t="str">
        <f t="shared" si="8"/>
        <v/>
      </c>
      <c r="N269">
        <f>IF(EXACT(M269,$A$1)=TRUE,0,IF(EXACT(M269,$A$2)=TRUE,1,IF(EXACT(M269,$A$3)=TRUE,2,IF(EXACT(M269,$A$4)=TRUE,3,IF(EXACT(M269,$A$5)=TRUE,4,IF(EXACT(M269,$A$6)=TRUE,5,IF(EXACT(M269,$A$7)=TRUE,6,IF(EXACT(M269,$A$8)=TRUE,7,IF(EXACT(M269,$A$9)=TRUE,8,IF(EXACT(M269,$A$10)=TRUE,9,IF(EXACT(M269,$A$11)=TRUE,10,IF(EXACT(M269,$A$12)=TRUE,11,IF(EXACT(M269,$A$13)=TRUE,12,IF(EXACT(M269,$A$14)=TRUE,13,IF(EXACT(M269,$A$15)=TRUE,14,IF(EXACT(M269,$A$16)=TRUE,15,IF(EXACT(M269,$A$17)=TRUE,16,IF(EXACT(M269,$A$18)=TRUE,17,IF(EXACT(M269,$A$19)=TRUE,18,IF(EXACT(M269,$A$20)=TRUE,19,IF(EXACT(M269,$A$21)=TRUE,20,IF(EXACT(M269,$A$22)=TRUE,21,IF(EXACT(M269,$A$23)=TRUE,22,IF(EXACT(M269,$A$24)=TRUE,23,IF(EXACT(M269,$A$25)=TRUE,24,IF(EXACT(M269,$A$26)=TRUE,25,IF(EXACT(M269,$A$27)=TRUE,26,IF(EXACT(M269,$A$28)=TRUE,27,IF(EXACT(M269,$A$29)=TRUE,28,IF(EXACT(M269,$A$30)=TRUE,29,IF(EXACT(M269,$A$31)=TRUE,30,IF(EXACT(M269,$A$32)=TRUE,31,IF(EXACT(M269,$A$33)=TRUE,32,IF(EXACT(M269,$A$34)=TRUE,33,IF(EXACT(M269,$A$35)=TRUE,34,IF(EXACT(M269,$A$36)=TRUE,35,IF(EXACT(M269,$A$37)=TRUE,36,IF(EXACT(M269,$A$38)=TRUE,37,IF(EXACT(M269,$A$39)=TRUE,38,IF(EXACT(M269,$A$40)=TRUE,39,IF(EXACT(M269,$A$41)=TRUE,40,IF(EXACT(M269,$A$42)=TRUE,41,IF(EXACT(M269,$A$43)=TRUE,42,IF(EXACT(M269,$A$44)=TRUE,43,IF(EXACT(M269,$A$45)=TRUE,44,IF(EXACT(M269,$A$46)=TRUE,45,IF(EXACT(M269,$A$47)=TRUE,46,IF(EXACT(M269,$A$48)=TRUE,47,IF(EXACT(M269,$A$49)=TRUE,48,IF(EXACT(M269,$A$50)=TRUE,49,IF(EXACT(M269,$A$51)=TRUE,50,IF(EXACT(M269,$A$52)=TRUE,51,IF(EXACT(M269,$A$53)=TRUE,52,IF(EXACT(M269,$A$54)=TRUE,53,IF(EXACT(M269,$A$55)=TRUE,54,IF(EXACT(M269,$A$56)=TRUE,55,IF(EXACT(M269,$A$57)=TRUE,56,IF(EXACT(M269,$A$58)=TRUE,57,IF(EXACT(M269,$A$59)=TRUE,58,IF(EXACT(M269,$A$60)=TRUE,59,IF(EXACT(M269,$A$61)=TRUE,60,IF(EXACT(M269,$A$62)=TRUE,61))))))))))))))))))))))))))))))))))))))))))))))))))))))))))))))*61^$L269</f>
        <v>0</v>
      </c>
      <c r="Y269" t="str" cm="1">
        <f t="array" ref="Y269">IF($F269="砲玉",MIN(($G269-Z:Z)^2+($H269-AA:AA)^2+($I269-AB:AB)^2)*X$8+MIN((($H$2-$H269)+AC:AC)^2+(($I$2-$I269)+AD:AD)^2)*X$10+1000*X$18,"")</f>
        <v/>
      </c>
      <c r="AF269" t="str" cm="1">
        <f t="array" ref="AF269">IF($F269="薙玉",MIN(($G269-AG:AG)^2+($H269-AH:AH)^2+($I269-AI:AI)^2)*AE$8+MIN((($H$2-$H269)+AJ:AJ)^2+(($I$2-$I269)+AK:AK)^2)*AE$10+1000*AE$18,"")</f>
        <v/>
      </c>
      <c r="AM269" t="str" cm="1">
        <f t="array" ref="AM269">IF($F269="壁玉",MIN(($G269-AN:AN)^2+($H269-AO:AO)^2+($I269-AP:AP)^2)*AL$8+MIN((($H$2-$H269)+AQ:AQ)^2+(($I$2-$I269)+AR:AR)^2)*AL$10+1000*AL$18,"")</f>
        <v/>
      </c>
      <c r="AT269" t="str" cm="1">
        <f t="array" ref="AT269">IF($F269="弩玉",MIN(($G269-AU:AU)^2+($H269-AV:AV)^2+($I269-AW:AW)^2)*AS$8+MIN((($H$2-$H269)+AX:AX)^2+(($I$2-$I269)+AY:AY)^2)*AS$10+1000*AS$18,"")</f>
        <v/>
      </c>
      <c r="BA269" t="str" cm="1">
        <f t="array" ref="BA269">IF($F269="ジェット",MIN(($G269-BB:BB)^2+($H269-BC:BC)^2+($I269-BD:BD)^2)*AZ$8+MIN((($H$2-$H269)+BE:BE)^2+(($I$2-$I269)+BF:BF)^2)*AZ$10+1000*AZ$18,"")</f>
        <v/>
      </c>
      <c r="BH269" t="str" cm="1">
        <f t="array" ref="BH269">IF($F269="導玉",MIN(($G269-BI:BI)^2+($H269-BJ:BJ)^2+($I269-BK:BK)^2)*BG$8+MIN((($H$2-$H269)+BL:BL)^2+(($I$2-$I269)+BM:BM)^2)*BG$10+1000*BG$18,"")</f>
        <v/>
      </c>
      <c r="BO269" t="str" cm="1">
        <f t="array" ref="BO269">IF($F269="木壁",MIN(($G269-BP:BP)^2+($H269-BQ:BQ)^2+($I269-BR:BR)^2)*BN$8+MIN((($H$2-$H269)+BS:BS)^2+(($I$2-$I269)+BT:BT)^2)*BN$10+1000*BN$18,"")</f>
        <v/>
      </c>
      <c r="BV269" t="str" cm="1">
        <f t="array" ref="BV269">IF($F269="遠壁",MIN(($G269-BW:BW)^2+($H269-BX:BX)^2+($I269-BY:BY)^2)*BU$8+MIN((($H$2-$H269)+BZ:BZ)^2+(($I$2-$I269)+CA:CA)^2)*BU$10+1000*BU$18,"")</f>
        <v/>
      </c>
      <c r="CC269" t="str" cm="1">
        <f t="array" ref="CC269">IF($F269="魔玉",MIN(($G269-CD:CD)^2+($H269-CE:CE)^2+($I269-CF:CF)^2)*CB$8+MIN((($H$2-$H269)+CG:CG)^2+(($I$2-$I269)+CH:CH)^2)*CB$10+1000*CB$18,"")</f>
        <v/>
      </c>
      <c r="CJ269" t="str" cm="1">
        <f t="array" ref="CJ269">IF($F269="核玉",MIN(($G269-CK:CK)^2+($H269-CL:CL)^2+($I269-CM:CM)^2)*CI$8+MIN((($H$2-$H269)+CN:CN)^2+(($I$2-$I269)+CO:CO)^2)*CI$10+1000*CI$18,"")</f>
        <v/>
      </c>
      <c r="CQ269" t="str" cm="1">
        <f t="array" ref="CQ269">IF($F269="癒玉",MIN(($G269-CR:CR)^2+($H269-CS:CS)^2+($I269-CT:CT)^2)*CP$8+MIN((($H$2-$H269)+CU:CU)^2+(($I$2-$I269)+CV:CV)^2)*CP$10+1000*CP$18,"")</f>
        <v/>
      </c>
      <c r="CX269" t="str" cm="1">
        <f t="array" ref="CX269">IF($F269="盾玉",MIN(($G269-CY:CY)^2+($H269-CZ:CZ)^2+($I269-DA:DA)^2)*CW$8+MIN((($H$2-$H269)+DB:DB)^2+(($I$2-$I269)+DC:DC)^2)*CW$10+1000*CW$18,"")</f>
        <v/>
      </c>
      <c r="DE269" t="str" cm="1">
        <f t="array" ref="DE269">IF($F269="射玉",MIN(($G269-DF:DF)^2+($H269-DG:DG)^2+($I269-DH:DH)^2)*DD$8+MIN((($H$2-$H269)+DI:DI)^2+(($I$2-$I269)+DJ:DJ)^2)*DD$10+1000*DD$18,"")</f>
        <v/>
      </c>
      <c r="DL269" t="str" cm="1">
        <f t="array" ref="DL269">IF($F269="近壁",MIN(($G269-DM:DM)^2+($H269-DN:DN)^2+($I269-DO:DO)^2)*DK$8+MIN((($H$2-$H269)+DP:DP)^2+(($I$2-$I269)+DQ:DQ)^2)*DK$10+1000*DK$18,"")</f>
        <v/>
      </c>
      <c r="DS269" t="str" cm="1">
        <f t="array" ref="DS269">IF($F269="忍玉",MIN(($G269-DT:DT)^2+($H269-DU:DU)^2+($I269-DV:DV)^2)*DR$8+MIN((($H$2-$H269)+DW:DW)^2+(($I$2-$I269)+DX:DX)^2)*DR$10+1000*DR$18,"")</f>
        <v/>
      </c>
      <c r="DZ269" t="str" cm="1">
        <f t="array" ref="DZ269">IF($F269="界玉",MIN(($G269-EA:EA)^2+($H269-EB:EB)^2+($I269-EC:EC)^2)*DY$8+MIN((($H$2-$H269)+ED:ED)^2+(($I$2-$I269)+EE:EE)^2)*DY$10+1000*DY$18,"")</f>
        <v/>
      </c>
      <c r="EG269" t="str" cm="1">
        <f t="array" ref="EG269">IF($F269="戦玉",MIN(($G269-EH:EH)^2+($H269-EI:EI)^2+($I269-EJ:EJ)^2)*EF$8+MIN((($H$2-$H269)+EK:EK)^2+(($I$2-$I269)+EL:EL)^2)*EF$10+1000*EF$18,"")</f>
        <v/>
      </c>
      <c r="EN269" t="str" cm="1">
        <f t="array" ref="EN269">IF($F269="弓玉",MIN(($G269-EO:EO)^2+($H269-EP:EP)^2+($I269-EQ:EQ)^2)*EM$8+MIN((($H$2-$H269)+ER:ER)^2+(($I$2-$I269)+ES:ES)^2)*EM$10+1000*EM$18,"")</f>
        <v/>
      </c>
      <c r="EU269" t="str" cm="1">
        <f t="array" ref="EU269">IF($F269="散玉",MIN(($G269-EV:EV)^2+($H269-EW:EW)^2+($I269-EX:EX)^2)*ET$8+MIN((($H$2-$H269)+EY:EY)^2+(($I$2-$I269)+EZ:EZ)^2)*ET$10+1000*ET$18,"")</f>
        <v/>
      </c>
      <c r="FB269" t="str" cm="1">
        <f t="array" ref="FB269">IF($F269="的玉",MIN(($G269-FC:FC)^2+($H269-FD:FD)^2+($I269-FE:FE)^2)*FA$8+MIN((($H$2-$H269)+FF:FF)^2+(($I$2-$I269)+FG:FG)^2)*FA$10+1000*FA$18,"")</f>
        <v/>
      </c>
      <c r="FI269" t="str" cm="1">
        <f t="array" ref="FI269">IF($F269="撃玉",MIN(($G269-FJ:FJ)^2+($H269-FK:FK)^2+($I269-FL:FL)^2)*FH$8+MIN((($H$2-$H269)+FM:FM)^2+(($I$2-$I269)+FN:FN)^2)*FH$10+1000*FH$18,"")</f>
        <v/>
      </c>
      <c r="FP269" t="str" cm="1">
        <f t="array" ref="FP269">IF($F269="槍玉",MIN(($G269-FQ:FQ)^2+($H269-FR:FR)^2+($I269-FS:FS)^2)*FO$8+MIN((($H$2-$H269)+FT:FT)^2+(($I$2-$I269)+FU:FU)^2)*FO$10+1000*FO$18,"")</f>
        <v/>
      </c>
      <c r="FW269" t="str" cm="1">
        <f t="array" ref="FW269">IF($F269="査玉",MIN(($G269-FX:FX)^2+($H269-FY:FY)^2+($I269-FZ:FZ)^2)*FV$8+MIN((($H$2-$H269)+GA:GA)^2+(($I$2-$I269)+GB:GB)^2)*FV$10+1000*FV$18,"")</f>
        <v/>
      </c>
      <c r="GD269" t="str" cm="1">
        <f t="array" ref="GD269">IF($F269="タゲ壁",MIN(($G269-GE:GE)^2+($H269-GF:GF)^2+($I269-GG:GG)^2)*GC$8+MIN((($H$2-$H269)+GH:GH)^2+(($I$2-$I269)+GI:GI)^2)*GC$10+1000*GC$18,"")</f>
        <v/>
      </c>
      <c r="GK269" t="str" cm="1">
        <f t="array" ref="GK269">IF($F269="迎玉",MIN(($G269-GL:GL)^2+($H269-GM:GM)^2+($I269-GN:GN)^2)*GJ$8+MIN((($H$2-$H269)+GO:GO)^2+(($I$2-$I269)+GP:GP)^2)*GJ$10+1000*GJ$18,"")</f>
        <v/>
      </c>
      <c r="GR269" t="str" cm="1">
        <f t="array" ref="GR269">IF($F269="紙壁",MIN(($G269-GS:GS)^2+($H269-GT:GT)^2+($I269-GU:GU)^2)*GQ$8+MIN((($H$2-$H269)+GV:GV)^2+(($I$2-$I269)+GW:GW)^2)*GQ$10+1000*GQ$18,"")</f>
        <v/>
      </c>
      <c r="GY269" t="str" cm="1">
        <f t="array" ref="GY269">IF($F269="聖玉",MIN(($G269-GZ:GZ)^2+($H269-HA:HA)^2+($I269-HB:HB)^2)*GX$8+MIN((($H$2-$H269)+HC:HC)^2+(($I$2-$I269)+HD:HD)^2)*GX$10+1000*GX$18,"")</f>
        <v/>
      </c>
      <c r="HF269" t="str" cm="1">
        <f t="array" ref="HF269">IF($F269="ターボ",MIN(($G269-HG:HG)^2+($H269-HH:HH)^2+($I269-HI:HI)^2)*HE$8+MIN((($H$2-$H269)+HJ:HJ)^2+(($I$2-$I269)+HK:HK)^2)*HE$10+10000,"")</f>
        <v/>
      </c>
      <c r="HM269" t="str" cm="1">
        <f t="array" ref="HM269">IF($F269="采玉",MIN(($G269-HN:HN)^2+($H269-HO:HO)^2+($I269-HP:HP)^2)*HL$8+MIN((($H$2-$H269)+HQ:HQ)^2+(($I$2-$I269)+HR:HR)^2)*HL$10+1000*HL$18,"")</f>
        <v/>
      </c>
      <c r="HT269" t="str" cm="1">
        <f t="array" ref="HT269">IF($F269="繕玉",MIN(($G269-HU:HU)^2+($H269-HV:HV)^2+($I269-HW:HW)^2)*HS$8+MIN((($H$2-$H269)+HX:HX)^2+(($I$2-$I269)+HY:HY)^2)*HS$10+1000*HS$18,"")</f>
        <v/>
      </c>
      <c r="IA269" t="str" cm="1">
        <f t="array" ref="IA269">IF($F269="贄玉",MIN(($G269-IB:IB)^2+($H269-IC:IC)^2+($I269-ID:ID)^2)*HZ$8+MIN((($H$2-$H269)+IE:IE)^2+(($I$2-$I269)+IF:IF)^2)*HZ$10+1000*HZ$18,"")</f>
        <v/>
      </c>
      <c r="IH269" t="str" cm="1">
        <f t="array" ref="IH269">IF($F269="弾玉",MIN(($G269-II:II)^2+($H269-IJ:IJ)^2+($I269-IK:IK)^2)*IG$8+MIN((($H$2-$H269)+IL:IL)^2+(($I$2-$I269)+IM:IM)^2)*IG$10+1000*IG$18,"")</f>
        <v/>
      </c>
      <c r="IO269" t="str" cm="1">
        <f t="array" ref="IO269">IF($F269="石壁",MIN(($G269-IP:IP)^2+($H269-IQ:IQ)^2+($I269-IR:IR)^2)*IN$8+MIN((($H$2-$H269)+IS:IS)^2+(($I$2-$I269)+IT:IT)^2)*IN$10+1000*IN$18,"")</f>
        <v/>
      </c>
    </row>
    <row r="270" spans="6:249" x14ac:dyDescent="0.55000000000000004">
      <c r="F270" s="1" t="b" cm="1">
        <f t="array" ref="F270">INDEX(N:N,ROW()*6-11)</f>
        <v>0</v>
      </c>
      <c r="G270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70" s="1">
        <f>ROUND((RIGHT((SUM(INDEX($N:$N,ROW()*6-10):INDEX($N:$N,ROW()*6-6))-16020),6)-RIGHT((SUM(INDEX($N:$N,ROW()*6-10):INDEX($N:$N,ROW()*6-6))-16020),3))/1000,3)</f>
        <v>-16.04</v>
      </c>
      <c r="I270" s="1">
        <f>ROUND((RIGHT((SUM(INDEX($N:$N,ROW()*6-10):INDEX($N:$N,ROW()*6-6))-16020),3)),3)</f>
        <v>20</v>
      </c>
      <c r="K270">
        <v>270</v>
      </c>
      <c r="L270">
        <f t="shared" si="9"/>
        <v>0</v>
      </c>
      <c r="M270" t="str">
        <f t="shared" si="8"/>
        <v/>
      </c>
      <c r="N270">
        <f>IF(EXACT(M270,$A$1)=TRUE,0,IF(EXACT(M270,$A$2)=TRUE,1,IF(EXACT(M270,$A$3)=TRUE,2,IF(EXACT(M270,$A$4)=TRUE,3,IF(EXACT(M270,$A$5)=TRUE,4,IF(EXACT(M270,$A$6)=TRUE,5,IF(EXACT(M270,$A$7)=TRUE,6,IF(EXACT(M270,$A$8)=TRUE,7,IF(EXACT(M270,$A$9)=TRUE,8,IF(EXACT(M270,$A$10)=TRUE,9,IF(EXACT(M270,$A$11)=TRUE,10,IF(EXACT(M270,$A$12)=TRUE,11,IF(EXACT(M270,$A$13)=TRUE,12,IF(EXACT(M270,$A$14)=TRUE,13,IF(EXACT(M270,$A$15)=TRUE,14,IF(EXACT(M270,$A$16)=TRUE,15,IF(EXACT(M270,$A$17)=TRUE,16,IF(EXACT(M270,$A$18)=TRUE,17,IF(EXACT(M270,$A$19)=TRUE,18,IF(EXACT(M270,$A$20)=TRUE,19,IF(EXACT(M270,$A$21)=TRUE,20,IF(EXACT(M270,$A$22)=TRUE,21,IF(EXACT(M270,$A$23)=TRUE,22,IF(EXACT(M270,$A$24)=TRUE,23,IF(EXACT(M270,$A$25)=TRUE,24,IF(EXACT(M270,$A$26)=TRUE,25,IF(EXACT(M270,$A$27)=TRUE,26,IF(EXACT(M270,$A$28)=TRUE,27,IF(EXACT(M270,$A$29)=TRUE,28,IF(EXACT(M270,$A$30)=TRUE,29,IF(EXACT(M270,$A$31)=TRUE,30,IF(EXACT(M270,$A$32)=TRUE,31,IF(EXACT(M270,$A$33)=TRUE,32,IF(EXACT(M270,$A$34)=TRUE,33,IF(EXACT(M270,$A$35)=TRUE,34,IF(EXACT(M270,$A$36)=TRUE,35,IF(EXACT(M270,$A$37)=TRUE,36,IF(EXACT(M270,$A$38)=TRUE,37,IF(EXACT(M270,$A$39)=TRUE,38,IF(EXACT(M270,$A$40)=TRUE,39,IF(EXACT(M270,$A$41)=TRUE,40,IF(EXACT(M270,$A$42)=TRUE,41,IF(EXACT(M270,$A$43)=TRUE,42,IF(EXACT(M270,$A$44)=TRUE,43,IF(EXACT(M270,$A$45)=TRUE,44,IF(EXACT(M270,$A$46)=TRUE,45,IF(EXACT(M270,$A$47)=TRUE,46,IF(EXACT(M270,$A$48)=TRUE,47,IF(EXACT(M270,$A$49)=TRUE,48,IF(EXACT(M270,$A$50)=TRUE,49,IF(EXACT(M270,$A$51)=TRUE,50,IF(EXACT(M270,$A$52)=TRUE,51,IF(EXACT(M270,$A$53)=TRUE,52,IF(EXACT(M270,$A$54)=TRUE,53,IF(EXACT(M270,$A$55)=TRUE,54,IF(EXACT(M270,$A$56)=TRUE,55,IF(EXACT(M270,$A$57)=TRUE,56,IF(EXACT(M270,$A$58)=TRUE,57,IF(EXACT(M270,$A$59)=TRUE,58,IF(EXACT(M270,$A$60)=TRUE,59,IF(EXACT(M270,$A$61)=TRUE,60,IF(EXACT(M270,$A$62)=TRUE,61))))))))))))))))))))))))))))))))))))))))))))))))))))))))))))))*61^$L270</f>
        <v>0</v>
      </c>
      <c r="Y270" t="str" cm="1">
        <f t="array" ref="Y270">IF($F270="砲玉",MIN(($G270-Z:Z)^2+($H270-AA:AA)^2+($I270-AB:AB)^2)*X$8+MIN((($H$2-$H270)+AC:AC)^2+(($I$2-$I270)+AD:AD)^2)*X$10+1000*X$18,"")</f>
        <v/>
      </c>
      <c r="AF270" t="str" cm="1">
        <f t="array" ref="AF270">IF($F270="薙玉",MIN(($G270-AG:AG)^2+($H270-AH:AH)^2+($I270-AI:AI)^2)*AE$8+MIN((($H$2-$H270)+AJ:AJ)^2+(($I$2-$I270)+AK:AK)^2)*AE$10+1000*AE$18,"")</f>
        <v/>
      </c>
      <c r="AM270" t="str" cm="1">
        <f t="array" ref="AM270">IF($F270="壁玉",MIN(($G270-AN:AN)^2+($H270-AO:AO)^2+($I270-AP:AP)^2)*AL$8+MIN((($H$2-$H270)+AQ:AQ)^2+(($I$2-$I270)+AR:AR)^2)*AL$10+1000*AL$18,"")</f>
        <v/>
      </c>
      <c r="AT270" t="str" cm="1">
        <f t="array" ref="AT270">IF($F270="弩玉",MIN(($G270-AU:AU)^2+($H270-AV:AV)^2+($I270-AW:AW)^2)*AS$8+MIN((($H$2-$H270)+AX:AX)^2+(($I$2-$I270)+AY:AY)^2)*AS$10+1000*AS$18,"")</f>
        <v/>
      </c>
      <c r="BA270" t="str" cm="1">
        <f t="array" ref="BA270">IF($F270="ジェット",MIN(($G270-BB:BB)^2+($H270-BC:BC)^2+($I270-BD:BD)^2)*AZ$8+MIN((($H$2-$H270)+BE:BE)^2+(($I$2-$I270)+BF:BF)^2)*AZ$10+1000*AZ$18,"")</f>
        <v/>
      </c>
      <c r="BH270" t="str" cm="1">
        <f t="array" ref="BH270">IF($F270="導玉",MIN(($G270-BI:BI)^2+($H270-BJ:BJ)^2+($I270-BK:BK)^2)*BG$8+MIN((($H$2-$H270)+BL:BL)^2+(($I$2-$I270)+BM:BM)^2)*BG$10+1000*BG$18,"")</f>
        <v/>
      </c>
      <c r="BO270" t="str" cm="1">
        <f t="array" ref="BO270">IF($F270="木壁",MIN(($G270-BP:BP)^2+($H270-BQ:BQ)^2+($I270-BR:BR)^2)*BN$8+MIN((($H$2-$H270)+BS:BS)^2+(($I$2-$I270)+BT:BT)^2)*BN$10+1000*BN$18,"")</f>
        <v/>
      </c>
      <c r="BV270" t="str" cm="1">
        <f t="array" ref="BV270">IF($F270="遠壁",MIN(($G270-BW:BW)^2+($H270-BX:BX)^2+($I270-BY:BY)^2)*BU$8+MIN((($H$2-$H270)+BZ:BZ)^2+(($I$2-$I270)+CA:CA)^2)*BU$10+1000*BU$18,"")</f>
        <v/>
      </c>
      <c r="CC270" t="str" cm="1">
        <f t="array" ref="CC270">IF($F270="魔玉",MIN(($G270-CD:CD)^2+($H270-CE:CE)^2+($I270-CF:CF)^2)*CB$8+MIN((($H$2-$H270)+CG:CG)^2+(($I$2-$I270)+CH:CH)^2)*CB$10+1000*CB$18,"")</f>
        <v/>
      </c>
      <c r="CJ270" t="str" cm="1">
        <f t="array" ref="CJ270">IF($F270="核玉",MIN(($G270-CK:CK)^2+($H270-CL:CL)^2+($I270-CM:CM)^2)*CI$8+MIN((($H$2-$H270)+CN:CN)^2+(($I$2-$I270)+CO:CO)^2)*CI$10+1000*CI$18,"")</f>
        <v/>
      </c>
      <c r="CQ270" t="str" cm="1">
        <f t="array" ref="CQ270">IF($F270="癒玉",MIN(($G270-CR:CR)^2+($H270-CS:CS)^2+($I270-CT:CT)^2)*CP$8+MIN((($H$2-$H270)+CU:CU)^2+(($I$2-$I270)+CV:CV)^2)*CP$10+1000*CP$18,"")</f>
        <v/>
      </c>
      <c r="CX270" t="str" cm="1">
        <f t="array" ref="CX270">IF($F270="盾玉",MIN(($G270-CY:CY)^2+($H270-CZ:CZ)^2+($I270-DA:DA)^2)*CW$8+MIN((($H$2-$H270)+DB:DB)^2+(($I$2-$I270)+DC:DC)^2)*CW$10+1000*CW$18,"")</f>
        <v/>
      </c>
      <c r="DE270" t="str" cm="1">
        <f t="array" ref="DE270">IF($F270="射玉",MIN(($G270-DF:DF)^2+($H270-DG:DG)^2+($I270-DH:DH)^2)*DD$8+MIN((($H$2-$H270)+DI:DI)^2+(($I$2-$I270)+DJ:DJ)^2)*DD$10+1000*DD$18,"")</f>
        <v/>
      </c>
      <c r="DL270" t="str" cm="1">
        <f t="array" ref="DL270">IF($F270="近壁",MIN(($G270-DM:DM)^2+($H270-DN:DN)^2+($I270-DO:DO)^2)*DK$8+MIN((($H$2-$H270)+DP:DP)^2+(($I$2-$I270)+DQ:DQ)^2)*DK$10+1000*DK$18,"")</f>
        <v/>
      </c>
      <c r="DS270" t="str" cm="1">
        <f t="array" ref="DS270">IF($F270="忍玉",MIN(($G270-DT:DT)^2+($H270-DU:DU)^2+($I270-DV:DV)^2)*DR$8+MIN((($H$2-$H270)+DW:DW)^2+(($I$2-$I270)+DX:DX)^2)*DR$10+1000*DR$18,"")</f>
        <v/>
      </c>
      <c r="DZ270" t="str" cm="1">
        <f t="array" ref="DZ270">IF($F270="界玉",MIN(($G270-EA:EA)^2+($H270-EB:EB)^2+($I270-EC:EC)^2)*DY$8+MIN((($H$2-$H270)+ED:ED)^2+(($I$2-$I270)+EE:EE)^2)*DY$10+1000*DY$18,"")</f>
        <v/>
      </c>
      <c r="EG270" t="str" cm="1">
        <f t="array" ref="EG270">IF($F270="戦玉",MIN(($G270-EH:EH)^2+($H270-EI:EI)^2+($I270-EJ:EJ)^2)*EF$8+MIN((($H$2-$H270)+EK:EK)^2+(($I$2-$I270)+EL:EL)^2)*EF$10+1000*EF$18,"")</f>
        <v/>
      </c>
      <c r="EN270" t="str" cm="1">
        <f t="array" ref="EN270">IF($F270="弓玉",MIN(($G270-EO:EO)^2+($H270-EP:EP)^2+($I270-EQ:EQ)^2)*EM$8+MIN((($H$2-$H270)+ER:ER)^2+(($I$2-$I270)+ES:ES)^2)*EM$10+1000*EM$18,"")</f>
        <v/>
      </c>
      <c r="EU270" t="str" cm="1">
        <f t="array" ref="EU270">IF($F270="散玉",MIN(($G270-EV:EV)^2+($H270-EW:EW)^2+($I270-EX:EX)^2)*ET$8+MIN((($H$2-$H270)+EY:EY)^2+(($I$2-$I270)+EZ:EZ)^2)*ET$10+1000*ET$18,"")</f>
        <v/>
      </c>
      <c r="FB270" t="str" cm="1">
        <f t="array" ref="FB270">IF($F270="的玉",MIN(($G270-FC:FC)^2+($H270-FD:FD)^2+($I270-FE:FE)^2)*FA$8+MIN((($H$2-$H270)+FF:FF)^2+(($I$2-$I270)+FG:FG)^2)*FA$10+1000*FA$18,"")</f>
        <v/>
      </c>
      <c r="FI270" t="str" cm="1">
        <f t="array" ref="FI270">IF($F270="撃玉",MIN(($G270-FJ:FJ)^2+($H270-FK:FK)^2+($I270-FL:FL)^2)*FH$8+MIN((($H$2-$H270)+FM:FM)^2+(($I$2-$I270)+FN:FN)^2)*FH$10+1000*FH$18,"")</f>
        <v/>
      </c>
      <c r="FP270" t="str" cm="1">
        <f t="array" ref="FP270">IF($F270="槍玉",MIN(($G270-FQ:FQ)^2+($H270-FR:FR)^2+($I270-FS:FS)^2)*FO$8+MIN((($H$2-$H270)+FT:FT)^2+(($I$2-$I270)+FU:FU)^2)*FO$10+1000*FO$18,"")</f>
        <v/>
      </c>
      <c r="FW270" t="str" cm="1">
        <f t="array" ref="FW270">IF($F270="査玉",MIN(($G270-FX:FX)^2+($H270-FY:FY)^2+($I270-FZ:FZ)^2)*FV$8+MIN((($H$2-$H270)+GA:GA)^2+(($I$2-$I270)+GB:GB)^2)*FV$10+1000*FV$18,"")</f>
        <v/>
      </c>
      <c r="GD270" t="str" cm="1">
        <f t="array" ref="GD270">IF($F270="タゲ壁",MIN(($G270-GE:GE)^2+($H270-GF:GF)^2+($I270-GG:GG)^2)*GC$8+MIN((($H$2-$H270)+GH:GH)^2+(($I$2-$I270)+GI:GI)^2)*GC$10+1000*GC$18,"")</f>
        <v/>
      </c>
      <c r="GK270" t="str" cm="1">
        <f t="array" ref="GK270">IF($F270="迎玉",MIN(($G270-GL:GL)^2+($H270-GM:GM)^2+($I270-GN:GN)^2)*GJ$8+MIN((($H$2-$H270)+GO:GO)^2+(($I$2-$I270)+GP:GP)^2)*GJ$10+1000*GJ$18,"")</f>
        <v/>
      </c>
      <c r="GR270" t="str" cm="1">
        <f t="array" ref="GR270">IF($F270="紙壁",MIN(($G270-GS:GS)^2+($H270-GT:GT)^2+($I270-GU:GU)^2)*GQ$8+MIN((($H$2-$H270)+GV:GV)^2+(($I$2-$I270)+GW:GW)^2)*GQ$10+1000*GQ$18,"")</f>
        <v/>
      </c>
      <c r="GY270" t="str" cm="1">
        <f t="array" ref="GY270">IF($F270="聖玉",MIN(($G270-GZ:GZ)^2+($H270-HA:HA)^2+($I270-HB:HB)^2)*GX$8+MIN((($H$2-$H270)+HC:HC)^2+(($I$2-$I270)+HD:HD)^2)*GX$10+1000*GX$18,"")</f>
        <v/>
      </c>
      <c r="HF270" t="str" cm="1">
        <f t="array" ref="HF270">IF($F270="ターボ",MIN(($G270-HG:HG)^2+($H270-HH:HH)^2+($I270-HI:HI)^2)*HE$8+MIN((($H$2-$H270)+HJ:HJ)^2+(($I$2-$I270)+HK:HK)^2)*HE$10+10000,"")</f>
        <v/>
      </c>
      <c r="HM270" t="str" cm="1">
        <f t="array" ref="HM270">IF($F270="采玉",MIN(($G270-HN:HN)^2+($H270-HO:HO)^2+($I270-HP:HP)^2)*HL$8+MIN((($H$2-$H270)+HQ:HQ)^2+(($I$2-$I270)+HR:HR)^2)*HL$10+1000*HL$18,"")</f>
        <v/>
      </c>
      <c r="HT270" t="str" cm="1">
        <f t="array" ref="HT270">IF($F270="繕玉",MIN(($G270-HU:HU)^2+($H270-HV:HV)^2+($I270-HW:HW)^2)*HS$8+MIN((($H$2-$H270)+HX:HX)^2+(($I$2-$I270)+HY:HY)^2)*HS$10+1000*HS$18,"")</f>
        <v/>
      </c>
      <c r="IA270" t="str" cm="1">
        <f t="array" ref="IA270">IF($F270="贄玉",MIN(($G270-IB:IB)^2+($H270-IC:IC)^2+($I270-ID:ID)^2)*HZ$8+MIN((($H$2-$H270)+IE:IE)^2+(($I$2-$I270)+IF:IF)^2)*HZ$10+1000*HZ$18,"")</f>
        <v/>
      </c>
      <c r="IH270" t="str" cm="1">
        <f t="array" ref="IH270">IF($F270="弾玉",MIN(($G270-II:II)^2+($H270-IJ:IJ)^2+($I270-IK:IK)^2)*IG$8+MIN((($H$2-$H270)+IL:IL)^2+(($I$2-$I270)+IM:IM)^2)*IG$10+1000*IG$18,"")</f>
        <v/>
      </c>
      <c r="IO270" t="str" cm="1">
        <f t="array" ref="IO270">IF($F270="石壁",MIN(($G270-IP:IP)^2+($H270-IQ:IQ)^2+($I270-IR:IR)^2)*IN$8+MIN((($H$2-$H270)+IS:IS)^2+(($I$2-$I270)+IT:IT)^2)*IN$10+1000*IN$18,"")</f>
        <v/>
      </c>
    </row>
    <row r="271" spans="6:249" x14ac:dyDescent="0.55000000000000004">
      <c r="F271" s="1" t="b" cm="1">
        <f t="array" ref="F271">INDEX(N:N,ROW()*6-11)</f>
        <v>0</v>
      </c>
      <c r="G271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71" s="1">
        <f>ROUND((RIGHT((SUM(INDEX($N:$N,ROW()*6-10):INDEX($N:$N,ROW()*6-6))-16020),6)-RIGHT((SUM(INDEX($N:$N,ROW()*6-10):INDEX($N:$N,ROW()*6-6))-16020),3))/1000,3)</f>
        <v>-16.04</v>
      </c>
      <c r="I271" s="1">
        <f>ROUND((RIGHT((SUM(INDEX($N:$N,ROW()*6-10):INDEX($N:$N,ROW()*6-6))-16020),3)),3)</f>
        <v>20</v>
      </c>
      <c r="K271">
        <v>271</v>
      </c>
      <c r="L271">
        <f t="shared" si="9"/>
        <v>5</v>
      </c>
      <c r="M271" t="str">
        <f t="shared" si="8"/>
        <v/>
      </c>
      <c r="N271" t="b">
        <f>IF(EXACT(M271,$A$1)=TRUE,"コア",IF(EXACT(M271,$A$2)=TRUE,"弓玉",IF(EXACT(M271,$A$3)=TRUE,"銃玉",IF(EXACT(M271,$A$4)=TRUE,"剣玉",IF(EXACT(M271,$A$5)=TRUE,"盾玉",IF(EXACT(M271,$A$6)=TRUE,"爆玉",IF(EXACT(M271,$A$7)=TRUE,"魔玉",IF(EXACT(M271,$A$8)=TRUE,"弩玉",IF(EXACT(M271,$A$9)=TRUE,"槍玉",IF(EXACT(M271,$A$10)=TRUE,"砲玉",IF(EXACT(M271,$A$11)=TRUE,"薙玉",IF(EXACT(M271,$A$12)=TRUE,"跳玉",IF(EXACT(M271,$A$13)=TRUE,"裂玉",IF(EXACT(M271,$A$14)=TRUE,"散玉",IF(EXACT(M271,$A$15)=TRUE,"狙玉",IF(EXACT(M271,$A$16)=TRUE,"浮玉",IF(EXACT(M271,$A$17)=TRUE,"導玉",IF(EXACT(M271,$A$18)=TRUE,"繕玉",IF(EXACT(M271,$A$19)=TRUE,"癒玉",IF(EXACT(M271,$A$20)=TRUE,"壁玉",IF(EXACT(M271,$A$21)=TRUE,"飛玉",IF(EXACT(M271,$A$22)=TRUE,"戦玉",IF(EXACT(M271,$A$23)=TRUE,"機玉",IF(EXACT(M271,$A$24)=TRUE,"変玉",IF(EXACT(M271,$A$25)=TRUE,"界玉",IF(EXACT(M271,$A$26)=TRUE,"木壁",IF(EXACT(M271,$A$27)=TRUE,"石壁",IF(EXACT(M271,$A$28)=TRUE,"紙壁",IF(EXACT(M271,$A$29)=TRUE,"鉄壁",IF(EXACT(M271,$A$30)=TRUE,"ジェット",IF(EXACT(M271,$A$31)=TRUE,"ターボ",IF(EXACT(M271,$A$32)=TRUE,"骨玉",IF(EXACT(M271,$A$33)=TRUE,"撃玉",IF(EXACT(M271,$A$34)=TRUE,"弾玉",IF(EXACT(M271,$A$35)=TRUE,"聖玉",IF(EXACT(M271,$A$36)=TRUE,"忍玉",IF(EXACT(M271,$A$37)=TRUE,"障玉",IF(EXACT(M271,$A$38)=TRUE,"花玉",IF(EXACT(M271,$A$39)=TRUE,"反玉",IF(EXACT(M271,$A$40)=TRUE,"押玉",IF(EXACT(M271,$A$41)=TRUE,"迎玉",IF(EXACT(M271,$A$42)=TRUE,"贄玉",IF(EXACT(M271,$A$43)=TRUE,"的玉",IF(EXACT(M271,$A$44)=TRUE,"墜玉",IF(EXACT(M271,$A$45)=TRUE,"箱玉",IF(EXACT(M271,$A$46)=TRUE,"闇玉",IF(EXACT(M271,$A$47)=TRUE,"旋玉",IF(EXACT(M271,$A$48)=TRUE,"采玉",IF(EXACT(M271,$A$49)=TRUE,"騎玉",IF(EXACT(M271,$A$50)=TRUE,"核玉",IF(EXACT(M271,$A$51)=TRUE,"射玉",IF(EXACT(M271,$A$52)=TRUE,"星玉",IF(EXACT(M271,$A$53)=TRUE,"梱玉",IF(EXACT(M271,$A$54)=TRUE,"貫玉",IF(EXACT(M271,$A$55)=TRUE,"査玉",IF(EXACT(M271,$A$56)=TRUE,"近壁",IF(EXACT(M271,$A$57)=TRUE,"遠壁",IF(EXACT(M271,$A$58)=TRUE,"広壁",IF(EXACT(M271,$A$59)=TRUE,"狭壁",IF(EXACT(M271,$A$60)=TRUE,"タゲ壁",IF(EXACT(M271,$A$61)=TRUE,"エレ壁")))))))))))))))))))))))))))))))))))))))))))))))))))))))))))))</f>
        <v>0</v>
      </c>
      <c r="Y271" t="str" cm="1">
        <f t="array" ref="Y271">IF($F271="砲玉",MIN(($G271-Z:Z)^2+($H271-AA:AA)^2+($I271-AB:AB)^2)*X$8+MIN((($H$2-$H271)+AC:AC)^2+(($I$2-$I271)+AD:AD)^2)*X$10+1000*X$18,"")</f>
        <v/>
      </c>
      <c r="AF271" t="str" cm="1">
        <f t="array" ref="AF271">IF($F271="薙玉",MIN(($G271-AG:AG)^2+($H271-AH:AH)^2+($I271-AI:AI)^2)*AE$8+MIN((($H$2-$H271)+AJ:AJ)^2+(($I$2-$I271)+AK:AK)^2)*AE$10+1000*AE$18,"")</f>
        <v/>
      </c>
      <c r="AM271" t="str" cm="1">
        <f t="array" ref="AM271">IF($F271="壁玉",MIN(($G271-AN:AN)^2+($H271-AO:AO)^2+($I271-AP:AP)^2)*AL$8+MIN((($H$2-$H271)+AQ:AQ)^2+(($I$2-$I271)+AR:AR)^2)*AL$10+1000*AL$18,"")</f>
        <v/>
      </c>
      <c r="AT271" t="str" cm="1">
        <f t="array" ref="AT271">IF($F271="弩玉",MIN(($G271-AU:AU)^2+($H271-AV:AV)^2+($I271-AW:AW)^2)*AS$8+MIN((($H$2-$H271)+AX:AX)^2+(($I$2-$I271)+AY:AY)^2)*AS$10+1000*AS$18,"")</f>
        <v/>
      </c>
      <c r="BA271" t="str" cm="1">
        <f t="array" ref="BA271">IF($F271="ジェット",MIN(($G271-BB:BB)^2+($H271-BC:BC)^2+($I271-BD:BD)^2)*AZ$8+MIN((($H$2-$H271)+BE:BE)^2+(($I$2-$I271)+BF:BF)^2)*AZ$10+1000*AZ$18,"")</f>
        <v/>
      </c>
      <c r="BH271" t="str" cm="1">
        <f t="array" ref="BH271">IF($F271="導玉",MIN(($G271-BI:BI)^2+($H271-BJ:BJ)^2+($I271-BK:BK)^2)*BG$8+MIN((($H$2-$H271)+BL:BL)^2+(($I$2-$I271)+BM:BM)^2)*BG$10+1000*BG$18,"")</f>
        <v/>
      </c>
      <c r="BO271" t="str" cm="1">
        <f t="array" ref="BO271">IF($F271="木壁",MIN(($G271-BP:BP)^2+($H271-BQ:BQ)^2+($I271-BR:BR)^2)*BN$8+MIN((($H$2-$H271)+BS:BS)^2+(($I$2-$I271)+BT:BT)^2)*BN$10+1000*BN$18,"")</f>
        <v/>
      </c>
      <c r="BV271" t="str" cm="1">
        <f t="array" ref="BV271">IF($F271="遠壁",MIN(($G271-BW:BW)^2+($H271-BX:BX)^2+($I271-BY:BY)^2)*BU$8+MIN((($H$2-$H271)+BZ:BZ)^2+(($I$2-$I271)+CA:CA)^2)*BU$10+1000*BU$18,"")</f>
        <v/>
      </c>
      <c r="CC271" t="str" cm="1">
        <f t="array" ref="CC271">IF($F271="魔玉",MIN(($G271-CD:CD)^2+($H271-CE:CE)^2+($I271-CF:CF)^2)*CB$8+MIN((($H$2-$H271)+CG:CG)^2+(($I$2-$I271)+CH:CH)^2)*CB$10+1000*CB$18,"")</f>
        <v/>
      </c>
      <c r="CJ271" t="str" cm="1">
        <f t="array" ref="CJ271">IF($F271="核玉",MIN(($G271-CK:CK)^2+($H271-CL:CL)^2+($I271-CM:CM)^2)*CI$8+MIN((($H$2-$H271)+CN:CN)^2+(($I$2-$I271)+CO:CO)^2)*CI$10+1000*CI$18,"")</f>
        <v/>
      </c>
      <c r="CQ271" t="str" cm="1">
        <f t="array" ref="CQ271">IF($F271="癒玉",MIN(($G271-CR:CR)^2+($H271-CS:CS)^2+($I271-CT:CT)^2)*CP$8+MIN((($H$2-$H271)+CU:CU)^2+(($I$2-$I271)+CV:CV)^2)*CP$10+1000*CP$18,"")</f>
        <v/>
      </c>
      <c r="CX271" t="str" cm="1">
        <f t="array" ref="CX271">IF($F271="盾玉",MIN(($G271-CY:CY)^2+($H271-CZ:CZ)^2+($I271-DA:DA)^2)*CW$8+MIN((($H$2-$H271)+DB:DB)^2+(($I$2-$I271)+DC:DC)^2)*CW$10+1000*CW$18,"")</f>
        <v/>
      </c>
      <c r="DE271" t="str" cm="1">
        <f t="array" ref="DE271">IF($F271="射玉",MIN(($G271-DF:DF)^2+($H271-DG:DG)^2+($I271-DH:DH)^2)*DD$8+MIN((($H$2-$H271)+DI:DI)^2+(($I$2-$I271)+DJ:DJ)^2)*DD$10+1000*DD$18,"")</f>
        <v/>
      </c>
      <c r="DL271" t="str" cm="1">
        <f t="array" ref="DL271">IF($F271="近壁",MIN(($G271-DM:DM)^2+($H271-DN:DN)^2+($I271-DO:DO)^2)*DK$8+MIN((($H$2-$H271)+DP:DP)^2+(($I$2-$I271)+DQ:DQ)^2)*DK$10+1000*DK$18,"")</f>
        <v/>
      </c>
      <c r="DS271" t="str" cm="1">
        <f t="array" ref="DS271">IF($F271="忍玉",MIN(($G271-DT:DT)^2+($H271-DU:DU)^2+($I271-DV:DV)^2)*DR$8+MIN((($H$2-$H271)+DW:DW)^2+(($I$2-$I271)+DX:DX)^2)*DR$10+1000*DR$18,"")</f>
        <v/>
      </c>
      <c r="DZ271" t="str" cm="1">
        <f t="array" ref="DZ271">IF($F271="界玉",MIN(($G271-EA:EA)^2+($H271-EB:EB)^2+($I271-EC:EC)^2)*DY$8+MIN((($H$2-$H271)+ED:ED)^2+(($I$2-$I271)+EE:EE)^2)*DY$10+1000*DY$18,"")</f>
        <v/>
      </c>
      <c r="EG271" t="str" cm="1">
        <f t="array" ref="EG271">IF($F271="戦玉",MIN(($G271-EH:EH)^2+($H271-EI:EI)^2+($I271-EJ:EJ)^2)*EF$8+MIN((($H$2-$H271)+EK:EK)^2+(($I$2-$I271)+EL:EL)^2)*EF$10+1000*EF$18,"")</f>
        <v/>
      </c>
      <c r="EN271" t="str" cm="1">
        <f t="array" ref="EN271">IF($F271="弓玉",MIN(($G271-EO:EO)^2+($H271-EP:EP)^2+($I271-EQ:EQ)^2)*EM$8+MIN((($H$2-$H271)+ER:ER)^2+(($I$2-$I271)+ES:ES)^2)*EM$10+1000*EM$18,"")</f>
        <v/>
      </c>
      <c r="EU271" t="str" cm="1">
        <f t="array" ref="EU271">IF($F271="散玉",MIN(($G271-EV:EV)^2+($H271-EW:EW)^2+($I271-EX:EX)^2)*ET$8+MIN((($H$2-$H271)+EY:EY)^2+(($I$2-$I271)+EZ:EZ)^2)*ET$10+1000*ET$18,"")</f>
        <v/>
      </c>
      <c r="FB271" t="str" cm="1">
        <f t="array" ref="FB271">IF($F271="的玉",MIN(($G271-FC:FC)^2+($H271-FD:FD)^2+($I271-FE:FE)^2)*FA$8+MIN((($H$2-$H271)+FF:FF)^2+(($I$2-$I271)+FG:FG)^2)*FA$10+1000*FA$18,"")</f>
        <v/>
      </c>
      <c r="FI271" t="str" cm="1">
        <f t="array" ref="FI271">IF($F271="撃玉",MIN(($G271-FJ:FJ)^2+($H271-FK:FK)^2+($I271-FL:FL)^2)*FH$8+MIN((($H$2-$H271)+FM:FM)^2+(($I$2-$I271)+FN:FN)^2)*FH$10+1000*FH$18,"")</f>
        <v/>
      </c>
      <c r="FP271" t="str" cm="1">
        <f t="array" ref="FP271">IF($F271="槍玉",MIN(($G271-FQ:FQ)^2+($H271-FR:FR)^2+($I271-FS:FS)^2)*FO$8+MIN((($H$2-$H271)+FT:FT)^2+(($I$2-$I271)+FU:FU)^2)*FO$10+1000*FO$18,"")</f>
        <v/>
      </c>
      <c r="FW271" t="str" cm="1">
        <f t="array" ref="FW271">IF($F271="査玉",MIN(($G271-FX:FX)^2+($H271-FY:FY)^2+($I271-FZ:FZ)^2)*FV$8+MIN((($H$2-$H271)+GA:GA)^2+(($I$2-$I271)+GB:GB)^2)*FV$10+1000*FV$18,"")</f>
        <v/>
      </c>
      <c r="GD271" t="str" cm="1">
        <f t="array" ref="GD271">IF($F271="タゲ壁",MIN(($G271-GE:GE)^2+($H271-GF:GF)^2+($I271-GG:GG)^2)*GC$8+MIN((($H$2-$H271)+GH:GH)^2+(($I$2-$I271)+GI:GI)^2)*GC$10+1000*GC$18,"")</f>
        <v/>
      </c>
      <c r="GK271" t="str" cm="1">
        <f t="array" ref="GK271">IF($F271="迎玉",MIN(($G271-GL:GL)^2+($H271-GM:GM)^2+($I271-GN:GN)^2)*GJ$8+MIN((($H$2-$H271)+GO:GO)^2+(($I$2-$I271)+GP:GP)^2)*GJ$10+1000*GJ$18,"")</f>
        <v/>
      </c>
      <c r="GR271" t="str" cm="1">
        <f t="array" ref="GR271">IF($F271="紙壁",MIN(($G271-GS:GS)^2+($H271-GT:GT)^2+($I271-GU:GU)^2)*GQ$8+MIN((($H$2-$H271)+GV:GV)^2+(($I$2-$I271)+GW:GW)^2)*GQ$10+1000*GQ$18,"")</f>
        <v/>
      </c>
      <c r="GY271" t="str" cm="1">
        <f t="array" ref="GY271">IF($F271="聖玉",MIN(($G271-GZ:GZ)^2+($H271-HA:HA)^2+($I271-HB:HB)^2)*GX$8+MIN((($H$2-$H271)+HC:HC)^2+(($I$2-$I271)+HD:HD)^2)*GX$10+1000*GX$18,"")</f>
        <v/>
      </c>
      <c r="HF271" t="str" cm="1">
        <f t="array" ref="HF271">IF($F271="ターボ",MIN(($G271-HG:HG)^2+($H271-HH:HH)^2+($I271-HI:HI)^2)*HE$8+MIN((($H$2-$H271)+HJ:HJ)^2+(($I$2-$I271)+HK:HK)^2)*HE$10+10000,"")</f>
        <v/>
      </c>
      <c r="HM271" t="str" cm="1">
        <f t="array" ref="HM271">IF($F271="采玉",MIN(($G271-HN:HN)^2+($H271-HO:HO)^2+($I271-HP:HP)^2)*HL$8+MIN((($H$2-$H271)+HQ:HQ)^2+(($I$2-$I271)+HR:HR)^2)*HL$10+1000*HL$18,"")</f>
        <v/>
      </c>
      <c r="HT271" t="str" cm="1">
        <f t="array" ref="HT271">IF($F271="繕玉",MIN(($G271-HU:HU)^2+($H271-HV:HV)^2+($I271-HW:HW)^2)*HS$8+MIN((($H$2-$H271)+HX:HX)^2+(($I$2-$I271)+HY:HY)^2)*HS$10+1000*HS$18,"")</f>
        <v/>
      </c>
      <c r="IA271" t="str" cm="1">
        <f t="array" ref="IA271">IF($F271="贄玉",MIN(($G271-IB:IB)^2+($H271-IC:IC)^2+($I271-ID:ID)^2)*HZ$8+MIN((($H$2-$H271)+IE:IE)^2+(($I$2-$I271)+IF:IF)^2)*HZ$10+1000*HZ$18,"")</f>
        <v/>
      </c>
      <c r="IH271" t="str" cm="1">
        <f t="array" ref="IH271">IF($F271="弾玉",MIN(($G271-II:II)^2+($H271-IJ:IJ)^2+($I271-IK:IK)^2)*IG$8+MIN((($H$2-$H271)+IL:IL)^2+(($I$2-$I271)+IM:IM)^2)*IG$10+1000*IG$18,"")</f>
        <v/>
      </c>
      <c r="IO271" t="str" cm="1">
        <f t="array" ref="IO271">IF($F271="石壁",MIN(($G271-IP:IP)^2+($H271-IQ:IQ)^2+($I271-IR:IR)^2)*IN$8+MIN((($H$2-$H271)+IS:IS)^2+(($I$2-$I271)+IT:IT)^2)*IN$10+1000*IN$18,"")</f>
        <v/>
      </c>
    </row>
    <row r="272" spans="6:249" x14ac:dyDescent="0.55000000000000004">
      <c r="F272" s="1" t="b" cm="1">
        <f t="array" ref="F272">INDEX(N:N,ROW()*6-11)</f>
        <v>0</v>
      </c>
      <c r="G272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72" s="1">
        <f>ROUND((RIGHT((SUM(INDEX($N:$N,ROW()*6-10):INDEX($N:$N,ROW()*6-6))-16020),6)-RIGHT((SUM(INDEX($N:$N,ROW()*6-10):INDEX($N:$N,ROW()*6-6))-16020),3))/1000,3)</f>
        <v>-16.04</v>
      </c>
      <c r="I272" s="1">
        <f>ROUND((RIGHT((SUM(INDEX($N:$N,ROW()*6-10):INDEX($N:$N,ROW()*6-6))-16020),3)),3)</f>
        <v>20</v>
      </c>
      <c r="K272">
        <v>272</v>
      </c>
      <c r="L272">
        <f t="shared" si="9"/>
        <v>4</v>
      </c>
      <c r="M272" t="str">
        <f t="shared" si="8"/>
        <v/>
      </c>
      <c r="N272">
        <f>IF(EXACT(M272,$A$1)=TRUE,0,IF(EXACT(M272,$A$2)=TRUE,1,IF(EXACT(M272,$A$3)=TRUE,2,IF(EXACT(M272,$A$4)=TRUE,3,IF(EXACT(M272,$A$5)=TRUE,4,IF(EXACT(M272,$A$6)=TRUE,5,IF(EXACT(M272,$A$7)=TRUE,6,IF(EXACT(M272,$A$8)=TRUE,7,IF(EXACT(M272,$A$9)=TRUE,8,IF(EXACT(M272,$A$10)=TRUE,9,IF(EXACT(M272,$A$11)=TRUE,10,IF(EXACT(M272,$A$12)=TRUE,11,IF(EXACT(M272,$A$13)=TRUE,12,IF(EXACT(M272,$A$14)=TRUE,13,IF(EXACT(M272,$A$15)=TRUE,14,IF(EXACT(M272,$A$16)=TRUE,15,IF(EXACT(M272,$A$17)=TRUE,16,IF(EXACT(M272,$A$18)=TRUE,17,IF(EXACT(M272,$A$19)=TRUE,18,IF(EXACT(M272,$A$20)=TRUE,19,IF(EXACT(M272,$A$21)=TRUE,20,IF(EXACT(M272,$A$22)=TRUE,21,IF(EXACT(M272,$A$23)=TRUE,22,IF(EXACT(M272,$A$24)=TRUE,23,IF(EXACT(M272,$A$25)=TRUE,24,IF(EXACT(M272,$A$26)=TRUE,25,IF(EXACT(M272,$A$27)=TRUE,26,IF(EXACT(M272,$A$28)=TRUE,27,IF(EXACT(M272,$A$29)=TRUE,28,IF(EXACT(M272,$A$30)=TRUE,29,IF(EXACT(M272,$A$31)=TRUE,30,IF(EXACT(M272,$A$32)=TRUE,31,IF(EXACT(M272,$A$33)=TRUE,32,IF(EXACT(M272,$A$34)=TRUE,33,IF(EXACT(M272,$A$35)=TRUE,34,IF(EXACT(M272,$A$36)=TRUE,35,IF(EXACT(M272,$A$37)=TRUE,36,IF(EXACT(M272,$A$38)=TRUE,37,IF(EXACT(M272,$A$39)=TRUE,38,IF(EXACT(M272,$A$40)=TRUE,39,IF(EXACT(M272,$A$41)=TRUE,40,IF(EXACT(M272,$A$42)=TRUE,41,IF(EXACT(M272,$A$43)=TRUE,42,IF(EXACT(M272,$A$44)=TRUE,43,IF(EXACT(M272,$A$45)=TRUE,44,IF(EXACT(M272,$A$46)=TRUE,45,IF(EXACT(M272,$A$47)=TRUE,46,IF(EXACT(M272,$A$48)=TRUE,47,IF(EXACT(M272,$A$49)=TRUE,48,IF(EXACT(M272,$A$50)=TRUE,49,IF(EXACT(M272,$A$51)=TRUE,50,IF(EXACT(M272,$A$52)=TRUE,51,IF(EXACT(M272,$A$53)=TRUE,52,IF(EXACT(M272,$A$54)=TRUE,53,IF(EXACT(M272,$A$55)=TRUE,54,IF(EXACT(M272,$A$56)=TRUE,55,IF(EXACT(M272,$A$57)=TRUE,56,IF(EXACT(M272,$A$58)=TRUE,57,IF(EXACT(M272,$A$59)=TRUE,58,IF(EXACT(M272,$A$60)=TRUE,59,IF(EXACT(M272,$A$61)=TRUE,60,IF(EXACT(M272,$A$62)=TRUE,61))))))))))))))))))))))))))))))))))))))))))))))))))))))))))))))*61^$L272</f>
        <v>0</v>
      </c>
      <c r="Y272" t="str" cm="1">
        <f t="array" ref="Y272">IF($F272="砲玉",MIN(($G272-Z:Z)^2+($H272-AA:AA)^2+($I272-AB:AB)^2)*X$8+MIN((($H$2-$H272)+AC:AC)^2+(($I$2-$I272)+AD:AD)^2)*X$10+1000*X$18,"")</f>
        <v/>
      </c>
      <c r="AF272" t="str" cm="1">
        <f t="array" ref="AF272">IF($F272="薙玉",MIN(($G272-AG:AG)^2+($H272-AH:AH)^2+($I272-AI:AI)^2)*AE$8+MIN((($H$2-$H272)+AJ:AJ)^2+(($I$2-$I272)+AK:AK)^2)*AE$10+1000*AE$18,"")</f>
        <v/>
      </c>
      <c r="AM272" t="str" cm="1">
        <f t="array" ref="AM272">IF($F272="壁玉",MIN(($G272-AN:AN)^2+($H272-AO:AO)^2+($I272-AP:AP)^2)*AL$8+MIN((($H$2-$H272)+AQ:AQ)^2+(($I$2-$I272)+AR:AR)^2)*AL$10+1000*AL$18,"")</f>
        <v/>
      </c>
      <c r="AT272" t="str" cm="1">
        <f t="array" ref="AT272">IF($F272="弩玉",MIN(($G272-AU:AU)^2+($H272-AV:AV)^2+($I272-AW:AW)^2)*AS$8+MIN((($H$2-$H272)+AX:AX)^2+(($I$2-$I272)+AY:AY)^2)*AS$10+1000*AS$18,"")</f>
        <v/>
      </c>
      <c r="BA272" t="str" cm="1">
        <f t="array" ref="BA272">IF($F272="ジェット",MIN(($G272-BB:BB)^2+($H272-BC:BC)^2+($I272-BD:BD)^2)*AZ$8+MIN((($H$2-$H272)+BE:BE)^2+(($I$2-$I272)+BF:BF)^2)*AZ$10+1000*AZ$18,"")</f>
        <v/>
      </c>
      <c r="BH272" t="str" cm="1">
        <f t="array" ref="BH272">IF($F272="導玉",MIN(($G272-BI:BI)^2+($H272-BJ:BJ)^2+($I272-BK:BK)^2)*BG$8+MIN((($H$2-$H272)+BL:BL)^2+(($I$2-$I272)+BM:BM)^2)*BG$10+1000*BG$18,"")</f>
        <v/>
      </c>
      <c r="BO272" t="str" cm="1">
        <f t="array" ref="BO272">IF($F272="木壁",MIN(($G272-BP:BP)^2+($H272-BQ:BQ)^2+($I272-BR:BR)^2)*BN$8+MIN((($H$2-$H272)+BS:BS)^2+(($I$2-$I272)+BT:BT)^2)*BN$10+1000*BN$18,"")</f>
        <v/>
      </c>
      <c r="BV272" t="str" cm="1">
        <f t="array" ref="BV272">IF($F272="遠壁",MIN(($G272-BW:BW)^2+($H272-BX:BX)^2+($I272-BY:BY)^2)*BU$8+MIN((($H$2-$H272)+BZ:BZ)^2+(($I$2-$I272)+CA:CA)^2)*BU$10+1000*BU$18,"")</f>
        <v/>
      </c>
      <c r="CC272" t="str" cm="1">
        <f t="array" ref="CC272">IF($F272="魔玉",MIN(($G272-CD:CD)^2+($H272-CE:CE)^2+($I272-CF:CF)^2)*CB$8+MIN((($H$2-$H272)+CG:CG)^2+(($I$2-$I272)+CH:CH)^2)*CB$10+1000*CB$18,"")</f>
        <v/>
      </c>
      <c r="CJ272" t="str" cm="1">
        <f t="array" ref="CJ272">IF($F272="核玉",MIN(($G272-CK:CK)^2+($H272-CL:CL)^2+($I272-CM:CM)^2)*CI$8+MIN((($H$2-$H272)+CN:CN)^2+(($I$2-$I272)+CO:CO)^2)*CI$10+1000*CI$18,"")</f>
        <v/>
      </c>
      <c r="CQ272" t="str" cm="1">
        <f t="array" ref="CQ272">IF($F272="癒玉",MIN(($G272-CR:CR)^2+($H272-CS:CS)^2+($I272-CT:CT)^2)*CP$8+MIN((($H$2-$H272)+CU:CU)^2+(($I$2-$I272)+CV:CV)^2)*CP$10+1000*CP$18,"")</f>
        <v/>
      </c>
      <c r="CX272" t="str" cm="1">
        <f t="array" ref="CX272">IF($F272="盾玉",MIN(($G272-CY:CY)^2+($H272-CZ:CZ)^2+($I272-DA:DA)^2)*CW$8+MIN((($H$2-$H272)+DB:DB)^2+(($I$2-$I272)+DC:DC)^2)*CW$10+1000*CW$18,"")</f>
        <v/>
      </c>
      <c r="DE272" t="str" cm="1">
        <f t="array" ref="DE272">IF($F272="射玉",MIN(($G272-DF:DF)^2+($H272-DG:DG)^2+($I272-DH:DH)^2)*DD$8+MIN((($H$2-$H272)+DI:DI)^2+(($I$2-$I272)+DJ:DJ)^2)*DD$10+1000*DD$18,"")</f>
        <v/>
      </c>
      <c r="DL272" t="str" cm="1">
        <f t="array" ref="DL272">IF($F272="近壁",MIN(($G272-DM:DM)^2+($H272-DN:DN)^2+($I272-DO:DO)^2)*DK$8+MIN((($H$2-$H272)+DP:DP)^2+(($I$2-$I272)+DQ:DQ)^2)*DK$10+1000*DK$18,"")</f>
        <v/>
      </c>
      <c r="DS272" t="str" cm="1">
        <f t="array" ref="DS272">IF($F272="忍玉",MIN(($G272-DT:DT)^2+($H272-DU:DU)^2+($I272-DV:DV)^2)*DR$8+MIN((($H$2-$H272)+DW:DW)^2+(($I$2-$I272)+DX:DX)^2)*DR$10+1000*DR$18,"")</f>
        <v/>
      </c>
      <c r="DZ272" t="str" cm="1">
        <f t="array" ref="DZ272">IF($F272="界玉",MIN(($G272-EA:EA)^2+($H272-EB:EB)^2+($I272-EC:EC)^2)*DY$8+MIN((($H$2-$H272)+ED:ED)^2+(($I$2-$I272)+EE:EE)^2)*DY$10+1000*DY$18,"")</f>
        <v/>
      </c>
      <c r="EG272" t="str" cm="1">
        <f t="array" ref="EG272">IF($F272="戦玉",MIN(($G272-EH:EH)^2+($H272-EI:EI)^2+($I272-EJ:EJ)^2)*EF$8+MIN((($H$2-$H272)+EK:EK)^2+(($I$2-$I272)+EL:EL)^2)*EF$10+1000*EF$18,"")</f>
        <v/>
      </c>
      <c r="EN272" t="str" cm="1">
        <f t="array" ref="EN272">IF($F272="弓玉",MIN(($G272-EO:EO)^2+($H272-EP:EP)^2+($I272-EQ:EQ)^2)*EM$8+MIN((($H$2-$H272)+ER:ER)^2+(($I$2-$I272)+ES:ES)^2)*EM$10+1000*EM$18,"")</f>
        <v/>
      </c>
      <c r="EU272" t="str" cm="1">
        <f t="array" ref="EU272">IF($F272="散玉",MIN(($G272-EV:EV)^2+($H272-EW:EW)^2+($I272-EX:EX)^2)*ET$8+MIN((($H$2-$H272)+EY:EY)^2+(($I$2-$I272)+EZ:EZ)^2)*ET$10+1000*ET$18,"")</f>
        <v/>
      </c>
      <c r="FB272" t="str" cm="1">
        <f t="array" ref="FB272">IF($F272="的玉",MIN(($G272-FC:FC)^2+($H272-FD:FD)^2+($I272-FE:FE)^2)*FA$8+MIN((($H$2-$H272)+FF:FF)^2+(($I$2-$I272)+FG:FG)^2)*FA$10+1000*FA$18,"")</f>
        <v/>
      </c>
      <c r="FI272" t="str" cm="1">
        <f t="array" ref="FI272">IF($F272="撃玉",MIN(($G272-FJ:FJ)^2+($H272-FK:FK)^2+($I272-FL:FL)^2)*FH$8+MIN((($H$2-$H272)+FM:FM)^2+(($I$2-$I272)+FN:FN)^2)*FH$10+1000*FH$18,"")</f>
        <v/>
      </c>
      <c r="FP272" t="str" cm="1">
        <f t="array" ref="FP272">IF($F272="槍玉",MIN(($G272-FQ:FQ)^2+($H272-FR:FR)^2+($I272-FS:FS)^2)*FO$8+MIN((($H$2-$H272)+FT:FT)^2+(($I$2-$I272)+FU:FU)^2)*FO$10+1000*FO$18,"")</f>
        <v/>
      </c>
      <c r="FW272" t="str" cm="1">
        <f t="array" ref="FW272">IF($F272="査玉",MIN(($G272-FX:FX)^2+($H272-FY:FY)^2+($I272-FZ:FZ)^2)*FV$8+MIN((($H$2-$H272)+GA:GA)^2+(($I$2-$I272)+GB:GB)^2)*FV$10+1000*FV$18,"")</f>
        <v/>
      </c>
      <c r="GD272" t="str" cm="1">
        <f t="array" ref="GD272">IF($F272="タゲ壁",MIN(($G272-GE:GE)^2+($H272-GF:GF)^2+($I272-GG:GG)^2)*GC$8+MIN((($H$2-$H272)+GH:GH)^2+(($I$2-$I272)+GI:GI)^2)*GC$10+1000*GC$18,"")</f>
        <v/>
      </c>
      <c r="GK272" t="str" cm="1">
        <f t="array" ref="GK272">IF($F272="迎玉",MIN(($G272-GL:GL)^2+($H272-GM:GM)^2+($I272-GN:GN)^2)*GJ$8+MIN((($H$2-$H272)+GO:GO)^2+(($I$2-$I272)+GP:GP)^2)*GJ$10+1000*GJ$18,"")</f>
        <v/>
      </c>
      <c r="GR272" t="str" cm="1">
        <f t="array" ref="GR272">IF($F272="紙壁",MIN(($G272-GS:GS)^2+($H272-GT:GT)^2+($I272-GU:GU)^2)*GQ$8+MIN((($H$2-$H272)+GV:GV)^2+(($I$2-$I272)+GW:GW)^2)*GQ$10+1000*GQ$18,"")</f>
        <v/>
      </c>
      <c r="GY272" t="str" cm="1">
        <f t="array" ref="GY272">IF($F272="聖玉",MIN(($G272-GZ:GZ)^2+($H272-HA:HA)^2+($I272-HB:HB)^2)*GX$8+MIN((($H$2-$H272)+HC:HC)^2+(($I$2-$I272)+HD:HD)^2)*GX$10+1000*GX$18,"")</f>
        <v/>
      </c>
      <c r="HF272" t="str" cm="1">
        <f t="array" ref="HF272">IF($F272="ターボ",MIN(($G272-HG:HG)^2+($H272-HH:HH)^2+($I272-HI:HI)^2)*HE$8+MIN((($H$2-$H272)+HJ:HJ)^2+(($I$2-$I272)+HK:HK)^2)*HE$10+10000,"")</f>
        <v/>
      </c>
      <c r="HM272" t="str" cm="1">
        <f t="array" ref="HM272">IF($F272="采玉",MIN(($G272-HN:HN)^2+($H272-HO:HO)^2+($I272-HP:HP)^2)*HL$8+MIN((($H$2-$H272)+HQ:HQ)^2+(($I$2-$I272)+HR:HR)^2)*HL$10+1000*HL$18,"")</f>
        <v/>
      </c>
      <c r="HT272" t="str" cm="1">
        <f t="array" ref="HT272">IF($F272="繕玉",MIN(($G272-HU:HU)^2+($H272-HV:HV)^2+($I272-HW:HW)^2)*HS$8+MIN((($H$2-$H272)+HX:HX)^2+(($I$2-$I272)+HY:HY)^2)*HS$10+1000*HS$18,"")</f>
        <v/>
      </c>
      <c r="IA272" t="str" cm="1">
        <f t="array" ref="IA272">IF($F272="贄玉",MIN(($G272-IB:IB)^2+($H272-IC:IC)^2+($I272-ID:ID)^2)*HZ$8+MIN((($H$2-$H272)+IE:IE)^2+(($I$2-$I272)+IF:IF)^2)*HZ$10+1000*HZ$18,"")</f>
        <v/>
      </c>
      <c r="IH272" t="str" cm="1">
        <f t="array" ref="IH272">IF($F272="弾玉",MIN(($G272-II:II)^2+($H272-IJ:IJ)^2+($I272-IK:IK)^2)*IG$8+MIN((($H$2-$H272)+IL:IL)^2+(($I$2-$I272)+IM:IM)^2)*IG$10+1000*IG$18,"")</f>
        <v/>
      </c>
      <c r="IO272" t="str" cm="1">
        <f t="array" ref="IO272">IF($F272="石壁",MIN(($G272-IP:IP)^2+($H272-IQ:IQ)^2+($I272-IR:IR)^2)*IN$8+MIN((($H$2-$H272)+IS:IS)^2+(($I$2-$I272)+IT:IT)^2)*IN$10+1000*IN$18,"")</f>
        <v/>
      </c>
    </row>
    <row r="273" spans="6:249" x14ac:dyDescent="0.55000000000000004">
      <c r="F273" s="1" t="b" cm="1">
        <f t="array" ref="F273">INDEX(N:N,ROW()*6-11)</f>
        <v>0</v>
      </c>
      <c r="G273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73" s="1">
        <f>ROUND((RIGHT((SUM(INDEX($N:$N,ROW()*6-10):INDEX($N:$N,ROW()*6-6))-16020),6)-RIGHT((SUM(INDEX($N:$N,ROW()*6-10):INDEX($N:$N,ROW()*6-6))-16020),3))/1000,3)</f>
        <v>-16.04</v>
      </c>
      <c r="I273" s="1">
        <f>ROUND((RIGHT((SUM(INDEX($N:$N,ROW()*6-10):INDEX($N:$N,ROW()*6-6))-16020),3)),3)</f>
        <v>20</v>
      </c>
      <c r="K273">
        <v>273</v>
      </c>
      <c r="L273">
        <f t="shared" si="9"/>
        <v>3</v>
      </c>
      <c r="M273" t="str">
        <f t="shared" si="8"/>
        <v/>
      </c>
      <c r="N273">
        <f>IF(EXACT(M273,$A$1)=TRUE,0,IF(EXACT(M273,$A$2)=TRUE,1,IF(EXACT(M273,$A$3)=TRUE,2,IF(EXACT(M273,$A$4)=TRUE,3,IF(EXACT(M273,$A$5)=TRUE,4,IF(EXACT(M273,$A$6)=TRUE,5,IF(EXACT(M273,$A$7)=TRUE,6,IF(EXACT(M273,$A$8)=TRUE,7,IF(EXACT(M273,$A$9)=TRUE,8,IF(EXACT(M273,$A$10)=TRUE,9,IF(EXACT(M273,$A$11)=TRUE,10,IF(EXACT(M273,$A$12)=TRUE,11,IF(EXACT(M273,$A$13)=TRUE,12,IF(EXACT(M273,$A$14)=TRUE,13,IF(EXACT(M273,$A$15)=TRUE,14,IF(EXACT(M273,$A$16)=TRUE,15,IF(EXACT(M273,$A$17)=TRUE,16,IF(EXACT(M273,$A$18)=TRUE,17,IF(EXACT(M273,$A$19)=TRUE,18,IF(EXACT(M273,$A$20)=TRUE,19,IF(EXACT(M273,$A$21)=TRUE,20,IF(EXACT(M273,$A$22)=TRUE,21,IF(EXACT(M273,$A$23)=TRUE,22,IF(EXACT(M273,$A$24)=TRUE,23,IF(EXACT(M273,$A$25)=TRUE,24,IF(EXACT(M273,$A$26)=TRUE,25,IF(EXACT(M273,$A$27)=TRUE,26,IF(EXACT(M273,$A$28)=TRUE,27,IF(EXACT(M273,$A$29)=TRUE,28,IF(EXACT(M273,$A$30)=TRUE,29,IF(EXACT(M273,$A$31)=TRUE,30,IF(EXACT(M273,$A$32)=TRUE,31,IF(EXACT(M273,$A$33)=TRUE,32,IF(EXACT(M273,$A$34)=TRUE,33,IF(EXACT(M273,$A$35)=TRUE,34,IF(EXACT(M273,$A$36)=TRUE,35,IF(EXACT(M273,$A$37)=TRUE,36,IF(EXACT(M273,$A$38)=TRUE,37,IF(EXACT(M273,$A$39)=TRUE,38,IF(EXACT(M273,$A$40)=TRUE,39,IF(EXACT(M273,$A$41)=TRUE,40,IF(EXACT(M273,$A$42)=TRUE,41,IF(EXACT(M273,$A$43)=TRUE,42,IF(EXACT(M273,$A$44)=TRUE,43,IF(EXACT(M273,$A$45)=TRUE,44,IF(EXACT(M273,$A$46)=TRUE,45,IF(EXACT(M273,$A$47)=TRUE,46,IF(EXACT(M273,$A$48)=TRUE,47,IF(EXACT(M273,$A$49)=TRUE,48,IF(EXACT(M273,$A$50)=TRUE,49,IF(EXACT(M273,$A$51)=TRUE,50,IF(EXACT(M273,$A$52)=TRUE,51,IF(EXACT(M273,$A$53)=TRUE,52,IF(EXACT(M273,$A$54)=TRUE,53,IF(EXACT(M273,$A$55)=TRUE,54,IF(EXACT(M273,$A$56)=TRUE,55,IF(EXACT(M273,$A$57)=TRUE,56,IF(EXACT(M273,$A$58)=TRUE,57,IF(EXACT(M273,$A$59)=TRUE,58,IF(EXACT(M273,$A$60)=TRUE,59,IF(EXACT(M273,$A$61)=TRUE,60,IF(EXACT(M273,$A$62)=TRUE,61))))))))))))))))))))))))))))))))))))))))))))))))))))))))))))))*61^$L273</f>
        <v>0</v>
      </c>
      <c r="Y273" t="str" cm="1">
        <f t="array" ref="Y273">IF($F273="砲玉",MIN(($G273-Z:Z)^2+($H273-AA:AA)^2+($I273-AB:AB)^2)*X$8+MIN((($H$2-$H273)+AC:AC)^2+(($I$2-$I273)+AD:AD)^2)*X$10+1000*X$18,"")</f>
        <v/>
      </c>
      <c r="AF273" t="str" cm="1">
        <f t="array" ref="AF273">IF($F273="薙玉",MIN(($G273-AG:AG)^2+($H273-AH:AH)^2+($I273-AI:AI)^2)*AE$8+MIN((($H$2-$H273)+AJ:AJ)^2+(($I$2-$I273)+AK:AK)^2)*AE$10+1000*AE$18,"")</f>
        <v/>
      </c>
      <c r="AM273" t="str" cm="1">
        <f t="array" ref="AM273">IF($F273="壁玉",MIN(($G273-AN:AN)^2+($H273-AO:AO)^2+($I273-AP:AP)^2)*AL$8+MIN((($H$2-$H273)+AQ:AQ)^2+(($I$2-$I273)+AR:AR)^2)*AL$10+1000*AL$18,"")</f>
        <v/>
      </c>
      <c r="AT273" t="str" cm="1">
        <f t="array" ref="AT273">IF($F273="弩玉",MIN(($G273-AU:AU)^2+($H273-AV:AV)^2+($I273-AW:AW)^2)*AS$8+MIN((($H$2-$H273)+AX:AX)^2+(($I$2-$I273)+AY:AY)^2)*AS$10+1000*AS$18,"")</f>
        <v/>
      </c>
      <c r="BA273" t="str" cm="1">
        <f t="array" ref="BA273">IF($F273="ジェット",MIN(($G273-BB:BB)^2+($H273-BC:BC)^2+($I273-BD:BD)^2)*AZ$8+MIN((($H$2-$H273)+BE:BE)^2+(($I$2-$I273)+BF:BF)^2)*AZ$10+1000*AZ$18,"")</f>
        <v/>
      </c>
      <c r="BH273" t="str" cm="1">
        <f t="array" ref="BH273">IF($F273="導玉",MIN(($G273-BI:BI)^2+($H273-BJ:BJ)^2+($I273-BK:BK)^2)*BG$8+MIN((($H$2-$H273)+BL:BL)^2+(($I$2-$I273)+BM:BM)^2)*BG$10+1000*BG$18,"")</f>
        <v/>
      </c>
      <c r="BO273" t="str" cm="1">
        <f t="array" ref="BO273">IF($F273="木壁",MIN(($G273-BP:BP)^2+($H273-BQ:BQ)^2+($I273-BR:BR)^2)*BN$8+MIN((($H$2-$H273)+BS:BS)^2+(($I$2-$I273)+BT:BT)^2)*BN$10+1000*BN$18,"")</f>
        <v/>
      </c>
      <c r="BV273" t="str" cm="1">
        <f t="array" ref="BV273">IF($F273="遠壁",MIN(($G273-BW:BW)^2+($H273-BX:BX)^2+($I273-BY:BY)^2)*BU$8+MIN((($H$2-$H273)+BZ:BZ)^2+(($I$2-$I273)+CA:CA)^2)*BU$10+1000*BU$18,"")</f>
        <v/>
      </c>
      <c r="CC273" t="str" cm="1">
        <f t="array" ref="CC273">IF($F273="魔玉",MIN(($G273-CD:CD)^2+($H273-CE:CE)^2+($I273-CF:CF)^2)*CB$8+MIN((($H$2-$H273)+CG:CG)^2+(($I$2-$I273)+CH:CH)^2)*CB$10+1000*CB$18,"")</f>
        <v/>
      </c>
      <c r="CJ273" t="str" cm="1">
        <f t="array" ref="CJ273">IF($F273="核玉",MIN(($G273-CK:CK)^2+($H273-CL:CL)^2+($I273-CM:CM)^2)*CI$8+MIN((($H$2-$H273)+CN:CN)^2+(($I$2-$I273)+CO:CO)^2)*CI$10+1000*CI$18,"")</f>
        <v/>
      </c>
      <c r="CQ273" t="str" cm="1">
        <f t="array" ref="CQ273">IF($F273="癒玉",MIN(($G273-CR:CR)^2+($H273-CS:CS)^2+($I273-CT:CT)^2)*CP$8+MIN((($H$2-$H273)+CU:CU)^2+(($I$2-$I273)+CV:CV)^2)*CP$10+1000*CP$18,"")</f>
        <v/>
      </c>
      <c r="CX273" t="str" cm="1">
        <f t="array" ref="CX273">IF($F273="盾玉",MIN(($G273-CY:CY)^2+($H273-CZ:CZ)^2+($I273-DA:DA)^2)*CW$8+MIN((($H$2-$H273)+DB:DB)^2+(($I$2-$I273)+DC:DC)^2)*CW$10+1000*CW$18,"")</f>
        <v/>
      </c>
      <c r="DE273" t="str" cm="1">
        <f t="array" ref="DE273">IF($F273="射玉",MIN(($G273-DF:DF)^2+($H273-DG:DG)^2+($I273-DH:DH)^2)*DD$8+MIN((($H$2-$H273)+DI:DI)^2+(($I$2-$I273)+DJ:DJ)^2)*DD$10+1000*DD$18,"")</f>
        <v/>
      </c>
      <c r="DL273" t="str" cm="1">
        <f t="array" ref="DL273">IF($F273="近壁",MIN(($G273-DM:DM)^2+($H273-DN:DN)^2+($I273-DO:DO)^2)*DK$8+MIN((($H$2-$H273)+DP:DP)^2+(($I$2-$I273)+DQ:DQ)^2)*DK$10+1000*DK$18,"")</f>
        <v/>
      </c>
      <c r="DS273" t="str" cm="1">
        <f t="array" ref="DS273">IF($F273="忍玉",MIN(($G273-DT:DT)^2+($H273-DU:DU)^2+($I273-DV:DV)^2)*DR$8+MIN((($H$2-$H273)+DW:DW)^2+(($I$2-$I273)+DX:DX)^2)*DR$10+1000*DR$18,"")</f>
        <v/>
      </c>
      <c r="DZ273" t="str" cm="1">
        <f t="array" ref="DZ273">IF($F273="界玉",MIN(($G273-EA:EA)^2+($H273-EB:EB)^2+($I273-EC:EC)^2)*DY$8+MIN((($H$2-$H273)+ED:ED)^2+(($I$2-$I273)+EE:EE)^2)*DY$10+1000*DY$18,"")</f>
        <v/>
      </c>
      <c r="EG273" t="str" cm="1">
        <f t="array" ref="EG273">IF($F273="戦玉",MIN(($G273-EH:EH)^2+($H273-EI:EI)^2+($I273-EJ:EJ)^2)*EF$8+MIN((($H$2-$H273)+EK:EK)^2+(($I$2-$I273)+EL:EL)^2)*EF$10+1000*EF$18,"")</f>
        <v/>
      </c>
      <c r="EN273" t="str" cm="1">
        <f t="array" ref="EN273">IF($F273="弓玉",MIN(($G273-EO:EO)^2+($H273-EP:EP)^2+($I273-EQ:EQ)^2)*EM$8+MIN((($H$2-$H273)+ER:ER)^2+(($I$2-$I273)+ES:ES)^2)*EM$10+1000*EM$18,"")</f>
        <v/>
      </c>
      <c r="EU273" t="str" cm="1">
        <f t="array" ref="EU273">IF($F273="散玉",MIN(($G273-EV:EV)^2+($H273-EW:EW)^2+($I273-EX:EX)^2)*ET$8+MIN((($H$2-$H273)+EY:EY)^2+(($I$2-$I273)+EZ:EZ)^2)*ET$10+1000*ET$18,"")</f>
        <v/>
      </c>
      <c r="FB273" t="str" cm="1">
        <f t="array" ref="FB273">IF($F273="的玉",MIN(($G273-FC:FC)^2+($H273-FD:FD)^2+($I273-FE:FE)^2)*FA$8+MIN((($H$2-$H273)+FF:FF)^2+(($I$2-$I273)+FG:FG)^2)*FA$10+1000*FA$18,"")</f>
        <v/>
      </c>
      <c r="FI273" t="str" cm="1">
        <f t="array" ref="FI273">IF($F273="撃玉",MIN(($G273-FJ:FJ)^2+($H273-FK:FK)^2+($I273-FL:FL)^2)*FH$8+MIN((($H$2-$H273)+FM:FM)^2+(($I$2-$I273)+FN:FN)^2)*FH$10+1000*FH$18,"")</f>
        <v/>
      </c>
      <c r="FP273" t="str" cm="1">
        <f t="array" ref="FP273">IF($F273="槍玉",MIN(($G273-FQ:FQ)^2+($H273-FR:FR)^2+($I273-FS:FS)^2)*FO$8+MIN((($H$2-$H273)+FT:FT)^2+(($I$2-$I273)+FU:FU)^2)*FO$10+1000*FO$18,"")</f>
        <v/>
      </c>
      <c r="FW273" t="str" cm="1">
        <f t="array" ref="FW273">IF($F273="査玉",MIN(($G273-FX:FX)^2+($H273-FY:FY)^2+($I273-FZ:FZ)^2)*FV$8+MIN((($H$2-$H273)+GA:GA)^2+(($I$2-$I273)+GB:GB)^2)*FV$10+1000*FV$18,"")</f>
        <v/>
      </c>
      <c r="GD273" t="str" cm="1">
        <f t="array" ref="GD273">IF($F273="タゲ壁",MIN(($G273-GE:GE)^2+($H273-GF:GF)^2+($I273-GG:GG)^2)*GC$8+MIN((($H$2-$H273)+GH:GH)^2+(($I$2-$I273)+GI:GI)^2)*GC$10+1000*GC$18,"")</f>
        <v/>
      </c>
      <c r="GK273" t="str" cm="1">
        <f t="array" ref="GK273">IF($F273="迎玉",MIN(($G273-GL:GL)^2+($H273-GM:GM)^2+($I273-GN:GN)^2)*GJ$8+MIN((($H$2-$H273)+GO:GO)^2+(($I$2-$I273)+GP:GP)^2)*GJ$10+1000*GJ$18,"")</f>
        <v/>
      </c>
      <c r="GR273" t="str" cm="1">
        <f t="array" ref="GR273">IF($F273="紙壁",MIN(($G273-GS:GS)^2+($H273-GT:GT)^2+($I273-GU:GU)^2)*GQ$8+MIN((($H$2-$H273)+GV:GV)^2+(($I$2-$I273)+GW:GW)^2)*GQ$10+1000*GQ$18,"")</f>
        <v/>
      </c>
      <c r="GY273" t="str" cm="1">
        <f t="array" ref="GY273">IF($F273="聖玉",MIN(($G273-GZ:GZ)^2+($H273-HA:HA)^2+($I273-HB:HB)^2)*GX$8+MIN((($H$2-$H273)+HC:HC)^2+(($I$2-$I273)+HD:HD)^2)*GX$10+1000*GX$18,"")</f>
        <v/>
      </c>
      <c r="HF273" t="str" cm="1">
        <f t="array" ref="HF273">IF($F273="ターボ",MIN(($G273-HG:HG)^2+($H273-HH:HH)^2+($I273-HI:HI)^2)*HE$8+MIN((($H$2-$H273)+HJ:HJ)^2+(($I$2-$I273)+HK:HK)^2)*HE$10+10000,"")</f>
        <v/>
      </c>
      <c r="HM273" t="str" cm="1">
        <f t="array" ref="HM273">IF($F273="采玉",MIN(($G273-HN:HN)^2+($H273-HO:HO)^2+($I273-HP:HP)^2)*HL$8+MIN((($H$2-$H273)+HQ:HQ)^2+(($I$2-$I273)+HR:HR)^2)*HL$10+1000*HL$18,"")</f>
        <v/>
      </c>
      <c r="HT273" t="str" cm="1">
        <f t="array" ref="HT273">IF($F273="繕玉",MIN(($G273-HU:HU)^2+($H273-HV:HV)^2+($I273-HW:HW)^2)*HS$8+MIN((($H$2-$H273)+HX:HX)^2+(($I$2-$I273)+HY:HY)^2)*HS$10+1000*HS$18,"")</f>
        <v/>
      </c>
      <c r="IA273" t="str" cm="1">
        <f t="array" ref="IA273">IF($F273="贄玉",MIN(($G273-IB:IB)^2+($H273-IC:IC)^2+($I273-ID:ID)^2)*HZ$8+MIN((($H$2-$H273)+IE:IE)^2+(($I$2-$I273)+IF:IF)^2)*HZ$10+1000*HZ$18,"")</f>
        <v/>
      </c>
      <c r="IH273" t="str" cm="1">
        <f t="array" ref="IH273">IF($F273="弾玉",MIN(($G273-II:II)^2+($H273-IJ:IJ)^2+($I273-IK:IK)^2)*IG$8+MIN((($H$2-$H273)+IL:IL)^2+(($I$2-$I273)+IM:IM)^2)*IG$10+1000*IG$18,"")</f>
        <v/>
      </c>
      <c r="IO273" t="str" cm="1">
        <f t="array" ref="IO273">IF($F273="石壁",MIN(($G273-IP:IP)^2+($H273-IQ:IQ)^2+($I273-IR:IR)^2)*IN$8+MIN((($H$2-$H273)+IS:IS)^2+(($I$2-$I273)+IT:IT)^2)*IN$10+1000*IN$18,"")</f>
        <v/>
      </c>
    </row>
    <row r="274" spans="6:249" x14ac:dyDescent="0.55000000000000004">
      <c r="F274" s="1" t="b" cm="1">
        <f t="array" ref="F274">INDEX(N:N,ROW()*6-11)</f>
        <v>0</v>
      </c>
      <c r="G274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74" s="1">
        <f>ROUND((RIGHT((SUM(INDEX($N:$N,ROW()*6-10):INDEX($N:$N,ROW()*6-6))-16020),6)-RIGHT((SUM(INDEX($N:$N,ROW()*6-10):INDEX($N:$N,ROW()*6-6))-16020),3))/1000,3)</f>
        <v>-16.04</v>
      </c>
      <c r="I274" s="1">
        <f>ROUND((RIGHT((SUM(INDEX($N:$N,ROW()*6-10):INDEX($N:$N,ROW()*6-6))-16020),3)),3)</f>
        <v>20</v>
      </c>
      <c r="K274">
        <v>274</v>
      </c>
      <c r="L274">
        <f t="shared" si="9"/>
        <v>2</v>
      </c>
      <c r="M274" t="str">
        <f t="shared" si="8"/>
        <v/>
      </c>
      <c r="N274">
        <f>IF(EXACT(M274,$A$1)=TRUE,0,IF(EXACT(M274,$A$2)=TRUE,1,IF(EXACT(M274,$A$3)=TRUE,2,IF(EXACT(M274,$A$4)=TRUE,3,IF(EXACT(M274,$A$5)=TRUE,4,IF(EXACT(M274,$A$6)=TRUE,5,IF(EXACT(M274,$A$7)=TRUE,6,IF(EXACT(M274,$A$8)=TRUE,7,IF(EXACT(M274,$A$9)=TRUE,8,IF(EXACT(M274,$A$10)=TRUE,9,IF(EXACT(M274,$A$11)=TRUE,10,IF(EXACT(M274,$A$12)=TRUE,11,IF(EXACT(M274,$A$13)=TRUE,12,IF(EXACT(M274,$A$14)=TRUE,13,IF(EXACT(M274,$A$15)=TRUE,14,IF(EXACT(M274,$A$16)=TRUE,15,IF(EXACT(M274,$A$17)=TRUE,16,IF(EXACT(M274,$A$18)=TRUE,17,IF(EXACT(M274,$A$19)=TRUE,18,IF(EXACT(M274,$A$20)=TRUE,19,IF(EXACT(M274,$A$21)=TRUE,20,IF(EXACT(M274,$A$22)=TRUE,21,IF(EXACT(M274,$A$23)=TRUE,22,IF(EXACT(M274,$A$24)=TRUE,23,IF(EXACT(M274,$A$25)=TRUE,24,IF(EXACT(M274,$A$26)=TRUE,25,IF(EXACT(M274,$A$27)=TRUE,26,IF(EXACT(M274,$A$28)=TRUE,27,IF(EXACT(M274,$A$29)=TRUE,28,IF(EXACT(M274,$A$30)=TRUE,29,IF(EXACT(M274,$A$31)=TRUE,30,IF(EXACT(M274,$A$32)=TRUE,31,IF(EXACT(M274,$A$33)=TRUE,32,IF(EXACT(M274,$A$34)=TRUE,33,IF(EXACT(M274,$A$35)=TRUE,34,IF(EXACT(M274,$A$36)=TRUE,35,IF(EXACT(M274,$A$37)=TRUE,36,IF(EXACT(M274,$A$38)=TRUE,37,IF(EXACT(M274,$A$39)=TRUE,38,IF(EXACT(M274,$A$40)=TRUE,39,IF(EXACT(M274,$A$41)=TRUE,40,IF(EXACT(M274,$A$42)=TRUE,41,IF(EXACT(M274,$A$43)=TRUE,42,IF(EXACT(M274,$A$44)=TRUE,43,IF(EXACT(M274,$A$45)=TRUE,44,IF(EXACT(M274,$A$46)=TRUE,45,IF(EXACT(M274,$A$47)=TRUE,46,IF(EXACT(M274,$A$48)=TRUE,47,IF(EXACT(M274,$A$49)=TRUE,48,IF(EXACT(M274,$A$50)=TRUE,49,IF(EXACT(M274,$A$51)=TRUE,50,IF(EXACT(M274,$A$52)=TRUE,51,IF(EXACT(M274,$A$53)=TRUE,52,IF(EXACT(M274,$A$54)=TRUE,53,IF(EXACT(M274,$A$55)=TRUE,54,IF(EXACT(M274,$A$56)=TRUE,55,IF(EXACT(M274,$A$57)=TRUE,56,IF(EXACT(M274,$A$58)=TRUE,57,IF(EXACT(M274,$A$59)=TRUE,58,IF(EXACT(M274,$A$60)=TRUE,59,IF(EXACT(M274,$A$61)=TRUE,60,IF(EXACT(M274,$A$62)=TRUE,61))))))))))))))))))))))))))))))))))))))))))))))))))))))))))))))*61^$L274</f>
        <v>0</v>
      </c>
      <c r="Y274" t="str" cm="1">
        <f t="array" ref="Y274">IF($F274="砲玉",MIN(($G274-Z:Z)^2+($H274-AA:AA)^2+($I274-AB:AB)^2)*X$8+MIN((($H$2-$H274)+AC:AC)^2+(($I$2-$I274)+AD:AD)^2)*X$10+1000*X$18,"")</f>
        <v/>
      </c>
      <c r="AF274" t="str" cm="1">
        <f t="array" ref="AF274">IF($F274="薙玉",MIN(($G274-AG:AG)^2+($H274-AH:AH)^2+($I274-AI:AI)^2)*AE$8+MIN((($H$2-$H274)+AJ:AJ)^2+(($I$2-$I274)+AK:AK)^2)*AE$10+1000*AE$18,"")</f>
        <v/>
      </c>
      <c r="AM274" t="str" cm="1">
        <f t="array" ref="AM274">IF($F274="壁玉",MIN(($G274-AN:AN)^2+($H274-AO:AO)^2+($I274-AP:AP)^2)*AL$8+MIN((($H$2-$H274)+AQ:AQ)^2+(($I$2-$I274)+AR:AR)^2)*AL$10+1000*AL$18,"")</f>
        <v/>
      </c>
      <c r="AT274" t="str" cm="1">
        <f t="array" ref="AT274">IF($F274="弩玉",MIN(($G274-AU:AU)^2+($H274-AV:AV)^2+($I274-AW:AW)^2)*AS$8+MIN((($H$2-$H274)+AX:AX)^2+(($I$2-$I274)+AY:AY)^2)*AS$10+1000*AS$18,"")</f>
        <v/>
      </c>
      <c r="BA274" t="str" cm="1">
        <f t="array" ref="BA274">IF($F274="ジェット",MIN(($G274-BB:BB)^2+($H274-BC:BC)^2+($I274-BD:BD)^2)*AZ$8+MIN((($H$2-$H274)+BE:BE)^2+(($I$2-$I274)+BF:BF)^2)*AZ$10+1000*AZ$18,"")</f>
        <v/>
      </c>
      <c r="BH274" t="str" cm="1">
        <f t="array" ref="BH274">IF($F274="導玉",MIN(($G274-BI:BI)^2+($H274-BJ:BJ)^2+($I274-BK:BK)^2)*BG$8+MIN((($H$2-$H274)+BL:BL)^2+(($I$2-$I274)+BM:BM)^2)*BG$10+1000*BG$18,"")</f>
        <v/>
      </c>
      <c r="BO274" t="str" cm="1">
        <f t="array" ref="BO274">IF($F274="木壁",MIN(($G274-BP:BP)^2+($H274-BQ:BQ)^2+($I274-BR:BR)^2)*BN$8+MIN((($H$2-$H274)+BS:BS)^2+(($I$2-$I274)+BT:BT)^2)*BN$10+1000*BN$18,"")</f>
        <v/>
      </c>
      <c r="BV274" t="str" cm="1">
        <f t="array" ref="BV274">IF($F274="遠壁",MIN(($G274-BW:BW)^2+($H274-BX:BX)^2+($I274-BY:BY)^2)*BU$8+MIN((($H$2-$H274)+BZ:BZ)^2+(($I$2-$I274)+CA:CA)^2)*BU$10+1000*BU$18,"")</f>
        <v/>
      </c>
      <c r="CC274" t="str" cm="1">
        <f t="array" ref="CC274">IF($F274="魔玉",MIN(($G274-CD:CD)^2+($H274-CE:CE)^2+($I274-CF:CF)^2)*CB$8+MIN((($H$2-$H274)+CG:CG)^2+(($I$2-$I274)+CH:CH)^2)*CB$10+1000*CB$18,"")</f>
        <v/>
      </c>
      <c r="CJ274" t="str" cm="1">
        <f t="array" ref="CJ274">IF($F274="核玉",MIN(($G274-CK:CK)^2+($H274-CL:CL)^2+($I274-CM:CM)^2)*CI$8+MIN((($H$2-$H274)+CN:CN)^2+(($I$2-$I274)+CO:CO)^2)*CI$10+1000*CI$18,"")</f>
        <v/>
      </c>
      <c r="CQ274" t="str" cm="1">
        <f t="array" ref="CQ274">IF($F274="癒玉",MIN(($G274-CR:CR)^2+($H274-CS:CS)^2+($I274-CT:CT)^2)*CP$8+MIN((($H$2-$H274)+CU:CU)^2+(($I$2-$I274)+CV:CV)^2)*CP$10+1000*CP$18,"")</f>
        <v/>
      </c>
      <c r="CX274" t="str" cm="1">
        <f t="array" ref="CX274">IF($F274="盾玉",MIN(($G274-CY:CY)^2+($H274-CZ:CZ)^2+($I274-DA:DA)^2)*CW$8+MIN((($H$2-$H274)+DB:DB)^2+(($I$2-$I274)+DC:DC)^2)*CW$10+1000*CW$18,"")</f>
        <v/>
      </c>
      <c r="DE274" t="str" cm="1">
        <f t="array" ref="DE274">IF($F274="射玉",MIN(($G274-DF:DF)^2+($H274-DG:DG)^2+($I274-DH:DH)^2)*DD$8+MIN((($H$2-$H274)+DI:DI)^2+(($I$2-$I274)+DJ:DJ)^2)*DD$10+1000*DD$18,"")</f>
        <v/>
      </c>
      <c r="DL274" t="str" cm="1">
        <f t="array" ref="DL274">IF($F274="近壁",MIN(($G274-DM:DM)^2+($H274-DN:DN)^2+($I274-DO:DO)^2)*DK$8+MIN((($H$2-$H274)+DP:DP)^2+(($I$2-$I274)+DQ:DQ)^2)*DK$10+1000*DK$18,"")</f>
        <v/>
      </c>
      <c r="DS274" t="str" cm="1">
        <f t="array" ref="DS274">IF($F274="忍玉",MIN(($G274-DT:DT)^2+($H274-DU:DU)^2+($I274-DV:DV)^2)*DR$8+MIN((($H$2-$H274)+DW:DW)^2+(($I$2-$I274)+DX:DX)^2)*DR$10+1000*DR$18,"")</f>
        <v/>
      </c>
      <c r="DZ274" t="str" cm="1">
        <f t="array" ref="DZ274">IF($F274="界玉",MIN(($G274-EA:EA)^2+($H274-EB:EB)^2+($I274-EC:EC)^2)*DY$8+MIN((($H$2-$H274)+ED:ED)^2+(($I$2-$I274)+EE:EE)^2)*DY$10+1000*DY$18,"")</f>
        <v/>
      </c>
      <c r="EG274" t="str" cm="1">
        <f t="array" ref="EG274">IF($F274="戦玉",MIN(($G274-EH:EH)^2+($H274-EI:EI)^2+($I274-EJ:EJ)^2)*EF$8+MIN((($H$2-$H274)+EK:EK)^2+(($I$2-$I274)+EL:EL)^2)*EF$10+1000*EF$18,"")</f>
        <v/>
      </c>
      <c r="EN274" t="str" cm="1">
        <f t="array" ref="EN274">IF($F274="弓玉",MIN(($G274-EO:EO)^2+($H274-EP:EP)^2+($I274-EQ:EQ)^2)*EM$8+MIN((($H$2-$H274)+ER:ER)^2+(($I$2-$I274)+ES:ES)^2)*EM$10+1000*EM$18,"")</f>
        <v/>
      </c>
      <c r="EU274" t="str" cm="1">
        <f t="array" ref="EU274">IF($F274="散玉",MIN(($G274-EV:EV)^2+($H274-EW:EW)^2+($I274-EX:EX)^2)*ET$8+MIN((($H$2-$H274)+EY:EY)^2+(($I$2-$I274)+EZ:EZ)^2)*ET$10+1000*ET$18,"")</f>
        <v/>
      </c>
      <c r="FB274" t="str" cm="1">
        <f t="array" ref="FB274">IF($F274="的玉",MIN(($G274-FC:FC)^2+($H274-FD:FD)^2+($I274-FE:FE)^2)*FA$8+MIN((($H$2-$H274)+FF:FF)^2+(($I$2-$I274)+FG:FG)^2)*FA$10+1000*FA$18,"")</f>
        <v/>
      </c>
      <c r="FI274" t="str" cm="1">
        <f t="array" ref="FI274">IF($F274="撃玉",MIN(($G274-FJ:FJ)^2+($H274-FK:FK)^2+($I274-FL:FL)^2)*FH$8+MIN((($H$2-$H274)+FM:FM)^2+(($I$2-$I274)+FN:FN)^2)*FH$10+1000*FH$18,"")</f>
        <v/>
      </c>
      <c r="FP274" t="str" cm="1">
        <f t="array" ref="FP274">IF($F274="槍玉",MIN(($G274-FQ:FQ)^2+($H274-FR:FR)^2+($I274-FS:FS)^2)*FO$8+MIN((($H$2-$H274)+FT:FT)^2+(($I$2-$I274)+FU:FU)^2)*FO$10+1000*FO$18,"")</f>
        <v/>
      </c>
      <c r="FW274" t="str" cm="1">
        <f t="array" ref="FW274">IF($F274="査玉",MIN(($G274-FX:FX)^2+($H274-FY:FY)^2+($I274-FZ:FZ)^2)*FV$8+MIN((($H$2-$H274)+GA:GA)^2+(($I$2-$I274)+GB:GB)^2)*FV$10+1000*FV$18,"")</f>
        <v/>
      </c>
      <c r="GD274" t="str" cm="1">
        <f t="array" ref="GD274">IF($F274="タゲ壁",MIN(($G274-GE:GE)^2+($H274-GF:GF)^2+($I274-GG:GG)^2)*GC$8+MIN((($H$2-$H274)+GH:GH)^2+(($I$2-$I274)+GI:GI)^2)*GC$10+1000*GC$18,"")</f>
        <v/>
      </c>
      <c r="GK274" t="str" cm="1">
        <f t="array" ref="GK274">IF($F274="迎玉",MIN(($G274-GL:GL)^2+($H274-GM:GM)^2+($I274-GN:GN)^2)*GJ$8+MIN((($H$2-$H274)+GO:GO)^2+(($I$2-$I274)+GP:GP)^2)*GJ$10+1000*GJ$18,"")</f>
        <v/>
      </c>
      <c r="GR274" t="str" cm="1">
        <f t="array" ref="GR274">IF($F274="紙壁",MIN(($G274-GS:GS)^2+($H274-GT:GT)^2+($I274-GU:GU)^2)*GQ$8+MIN((($H$2-$H274)+GV:GV)^2+(($I$2-$I274)+GW:GW)^2)*GQ$10+1000*GQ$18,"")</f>
        <v/>
      </c>
      <c r="GY274" t="str" cm="1">
        <f t="array" ref="GY274">IF($F274="聖玉",MIN(($G274-GZ:GZ)^2+($H274-HA:HA)^2+($I274-HB:HB)^2)*GX$8+MIN((($H$2-$H274)+HC:HC)^2+(($I$2-$I274)+HD:HD)^2)*GX$10+1000*GX$18,"")</f>
        <v/>
      </c>
      <c r="HF274" t="str" cm="1">
        <f t="array" ref="HF274">IF($F274="ターボ",MIN(($G274-HG:HG)^2+($H274-HH:HH)^2+($I274-HI:HI)^2)*HE$8+MIN((($H$2-$H274)+HJ:HJ)^2+(($I$2-$I274)+HK:HK)^2)*HE$10+10000,"")</f>
        <v/>
      </c>
      <c r="HM274" t="str" cm="1">
        <f t="array" ref="HM274">IF($F274="采玉",MIN(($G274-HN:HN)^2+($H274-HO:HO)^2+($I274-HP:HP)^2)*HL$8+MIN((($H$2-$H274)+HQ:HQ)^2+(($I$2-$I274)+HR:HR)^2)*HL$10+1000*HL$18,"")</f>
        <v/>
      </c>
      <c r="HT274" t="str" cm="1">
        <f t="array" ref="HT274">IF($F274="繕玉",MIN(($G274-HU:HU)^2+($H274-HV:HV)^2+($I274-HW:HW)^2)*HS$8+MIN((($H$2-$H274)+HX:HX)^2+(($I$2-$I274)+HY:HY)^2)*HS$10+1000*HS$18,"")</f>
        <v/>
      </c>
      <c r="IA274" t="str" cm="1">
        <f t="array" ref="IA274">IF($F274="贄玉",MIN(($G274-IB:IB)^2+($H274-IC:IC)^2+($I274-ID:ID)^2)*HZ$8+MIN((($H$2-$H274)+IE:IE)^2+(($I$2-$I274)+IF:IF)^2)*HZ$10+1000*HZ$18,"")</f>
        <v/>
      </c>
      <c r="IH274" t="str" cm="1">
        <f t="array" ref="IH274">IF($F274="弾玉",MIN(($G274-II:II)^2+($H274-IJ:IJ)^2+($I274-IK:IK)^2)*IG$8+MIN((($H$2-$H274)+IL:IL)^2+(($I$2-$I274)+IM:IM)^2)*IG$10+1000*IG$18,"")</f>
        <v/>
      </c>
      <c r="IO274" t="str" cm="1">
        <f t="array" ref="IO274">IF($F274="石壁",MIN(($G274-IP:IP)^2+($H274-IQ:IQ)^2+($I274-IR:IR)^2)*IN$8+MIN((($H$2-$H274)+IS:IS)^2+(($I$2-$I274)+IT:IT)^2)*IN$10+1000*IN$18,"")</f>
        <v/>
      </c>
    </row>
    <row r="275" spans="6:249" x14ac:dyDescent="0.55000000000000004">
      <c r="F275" s="1" t="b" cm="1">
        <f t="array" ref="F275">INDEX(N:N,ROW()*6-11)</f>
        <v>0</v>
      </c>
      <c r="G275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75" s="1">
        <f>ROUND((RIGHT((SUM(INDEX($N:$N,ROW()*6-10):INDEX($N:$N,ROW()*6-6))-16020),6)-RIGHT((SUM(INDEX($N:$N,ROW()*6-10):INDEX($N:$N,ROW()*6-6))-16020),3))/1000,3)</f>
        <v>-16.04</v>
      </c>
      <c r="I275" s="1">
        <f>ROUND((RIGHT((SUM(INDEX($N:$N,ROW()*6-10):INDEX($N:$N,ROW()*6-6))-16020),3)),3)</f>
        <v>20</v>
      </c>
      <c r="K275">
        <v>275</v>
      </c>
      <c r="L275">
        <f t="shared" si="9"/>
        <v>1</v>
      </c>
      <c r="M275" t="str">
        <f t="shared" si="8"/>
        <v/>
      </c>
      <c r="N275">
        <f>IF(EXACT(M275,$A$1)=TRUE,0,IF(EXACT(M275,$A$2)=TRUE,1,IF(EXACT(M275,$A$3)=TRUE,2,IF(EXACT(M275,$A$4)=TRUE,3,IF(EXACT(M275,$A$5)=TRUE,4,IF(EXACT(M275,$A$6)=TRUE,5,IF(EXACT(M275,$A$7)=TRUE,6,IF(EXACT(M275,$A$8)=TRUE,7,IF(EXACT(M275,$A$9)=TRUE,8,IF(EXACT(M275,$A$10)=TRUE,9,IF(EXACT(M275,$A$11)=TRUE,10,IF(EXACT(M275,$A$12)=TRUE,11,IF(EXACT(M275,$A$13)=TRUE,12,IF(EXACT(M275,$A$14)=TRUE,13,IF(EXACT(M275,$A$15)=TRUE,14,IF(EXACT(M275,$A$16)=TRUE,15,IF(EXACT(M275,$A$17)=TRUE,16,IF(EXACT(M275,$A$18)=TRUE,17,IF(EXACT(M275,$A$19)=TRUE,18,IF(EXACT(M275,$A$20)=TRUE,19,IF(EXACT(M275,$A$21)=TRUE,20,IF(EXACT(M275,$A$22)=TRUE,21,IF(EXACT(M275,$A$23)=TRUE,22,IF(EXACT(M275,$A$24)=TRUE,23,IF(EXACT(M275,$A$25)=TRUE,24,IF(EXACT(M275,$A$26)=TRUE,25,IF(EXACT(M275,$A$27)=TRUE,26,IF(EXACT(M275,$A$28)=TRUE,27,IF(EXACT(M275,$A$29)=TRUE,28,IF(EXACT(M275,$A$30)=TRUE,29,IF(EXACT(M275,$A$31)=TRUE,30,IF(EXACT(M275,$A$32)=TRUE,31,IF(EXACT(M275,$A$33)=TRUE,32,IF(EXACT(M275,$A$34)=TRUE,33,IF(EXACT(M275,$A$35)=TRUE,34,IF(EXACT(M275,$A$36)=TRUE,35,IF(EXACT(M275,$A$37)=TRUE,36,IF(EXACT(M275,$A$38)=TRUE,37,IF(EXACT(M275,$A$39)=TRUE,38,IF(EXACT(M275,$A$40)=TRUE,39,IF(EXACT(M275,$A$41)=TRUE,40,IF(EXACT(M275,$A$42)=TRUE,41,IF(EXACT(M275,$A$43)=TRUE,42,IF(EXACT(M275,$A$44)=TRUE,43,IF(EXACT(M275,$A$45)=TRUE,44,IF(EXACT(M275,$A$46)=TRUE,45,IF(EXACT(M275,$A$47)=TRUE,46,IF(EXACT(M275,$A$48)=TRUE,47,IF(EXACT(M275,$A$49)=TRUE,48,IF(EXACT(M275,$A$50)=TRUE,49,IF(EXACT(M275,$A$51)=TRUE,50,IF(EXACT(M275,$A$52)=TRUE,51,IF(EXACT(M275,$A$53)=TRUE,52,IF(EXACT(M275,$A$54)=TRUE,53,IF(EXACT(M275,$A$55)=TRUE,54,IF(EXACT(M275,$A$56)=TRUE,55,IF(EXACT(M275,$A$57)=TRUE,56,IF(EXACT(M275,$A$58)=TRUE,57,IF(EXACT(M275,$A$59)=TRUE,58,IF(EXACT(M275,$A$60)=TRUE,59,IF(EXACT(M275,$A$61)=TRUE,60,IF(EXACT(M275,$A$62)=TRUE,61))))))))))))))))))))))))))))))))))))))))))))))))))))))))))))))*61^$L275</f>
        <v>0</v>
      </c>
      <c r="Y275" t="str" cm="1">
        <f t="array" ref="Y275">IF($F275="砲玉",MIN(($G275-Z:Z)^2+($H275-AA:AA)^2+($I275-AB:AB)^2)*X$8+MIN((($H$2-$H275)+AC:AC)^2+(($I$2-$I275)+AD:AD)^2)*X$10+1000*X$18,"")</f>
        <v/>
      </c>
      <c r="AF275" t="str" cm="1">
        <f t="array" ref="AF275">IF($F275="薙玉",MIN(($G275-AG:AG)^2+($H275-AH:AH)^2+($I275-AI:AI)^2)*AE$8+MIN((($H$2-$H275)+AJ:AJ)^2+(($I$2-$I275)+AK:AK)^2)*AE$10+1000*AE$18,"")</f>
        <v/>
      </c>
      <c r="AM275" t="str" cm="1">
        <f t="array" ref="AM275">IF($F275="壁玉",MIN(($G275-AN:AN)^2+($H275-AO:AO)^2+($I275-AP:AP)^2)*AL$8+MIN((($H$2-$H275)+AQ:AQ)^2+(($I$2-$I275)+AR:AR)^2)*AL$10+1000*AL$18,"")</f>
        <v/>
      </c>
      <c r="AT275" t="str" cm="1">
        <f t="array" ref="AT275">IF($F275="弩玉",MIN(($G275-AU:AU)^2+($H275-AV:AV)^2+($I275-AW:AW)^2)*AS$8+MIN((($H$2-$H275)+AX:AX)^2+(($I$2-$I275)+AY:AY)^2)*AS$10+1000*AS$18,"")</f>
        <v/>
      </c>
      <c r="BA275" t="str" cm="1">
        <f t="array" ref="BA275">IF($F275="ジェット",MIN(($G275-BB:BB)^2+($H275-BC:BC)^2+($I275-BD:BD)^2)*AZ$8+MIN((($H$2-$H275)+BE:BE)^2+(($I$2-$I275)+BF:BF)^2)*AZ$10+1000*AZ$18,"")</f>
        <v/>
      </c>
      <c r="BH275" t="str" cm="1">
        <f t="array" ref="BH275">IF($F275="導玉",MIN(($G275-BI:BI)^2+($H275-BJ:BJ)^2+($I275-BK:BK)^2)*BG$8+MIN((($H$2-$H275)+BL:BL)^2+(($I$2-$I275)+BM:BM)^2)*BG$10+1000*BG$18,"")</f>
        <v/>
      </c>
      <c r="BO275" t="str" cm="1">
        <f t="array" ref="BO275">IF($F275="木壁",MIN(($G275-BP:BP)^2+($H275-BQ:BQ)^2+($I275-BR:BR)^2)*BN$8+MIN((($H$2-$H275)+BS:BS)^2+(($I$2-$I275)+BT:BT)^2)*BN$10+1000*BN$18,"")</f>
        <v/>
      </c>
      <c r="BV275" t="str" cm="1">
        <f t="array" ref="BV275">IF($F275="遠壁",MIN(($G275-BW:BW)^2+($H275-BX:BX)^2+($I275-BY:BY)^2)*BU$8+MIN((($H$2-$H275)+BZ:BZ)^2+(($I$2-$I275)+CA:CA)^2)*BU$10+1000*BU$18,"")</f>
        <v/>
      </c>
      <c r="CC275" t="str" cm="1">
        <f t="array" ref="CC275">IF($F275="魔玉",MIN(($G275-CD:CD)^2+($H275-CE:CE)^2+($I275-CF:CF)^2)*CB$8+MIN((($H$2-$H275)+CG:CG)^2+(($I$2-$I275)+CH:CH)^2)*CB$10+1000*CB$18,"")</f>
        <v/>
      </c>
      <c r="CJ275" t="str" cm="1">
        <f t="array" ref="CJ275">IF($F275="核玉",MIN(($G275-CK:CK)^2+($H275-CL:CL)^2+($I275-CM:CM)^2)*CI$8+MIN((($H$2-$H275)+CN:CN)^2+(($I$2-$I275)+CO:CO)^2)*CI$10+1000*CI$18,"")</f>
        <v/>
      </c>
      <c r="CQ275" t="str" cm="1">
        <f t="array" ref="CQ275">IF($F275="癒玉",MIN(($G275-CR:CR)^2+($H275-CS:CS)^2+($I275-CT:CT)^2)*CP$8+MIN((($H$2-$H275)+CU:CU)^2+(($I$2-$I275)+CV:CV)^2)*CP$10+1000*CP$18,"")</f>
        <v/>
      </c>
      <c r="CX275" t="str" cm="1">
        <f t="array" ref="CX275">IF($F275="盾玉",MIN(($G275-CY:CY)^2+($H275-CZ:CZ)^2+($I275-DA:DA)^2)*CW$8+MIN((($H$2-$H275)+DB:DB)^2+(($I$2-$I275)+DC:DC)^2)*CW$10+1000*CW$18,"")</f>
        <v/>
      </c>
      <c r="DE275" t="str" cm="1">
        <f t="array" ref="DE275">IF($F275="射玉",MIN(($G275-DF:DF)^2+($H275-DG:DG)^2+($I275-DH:DH)^2)*DD$8+MIN((($H$2-$H275)+DI:DI)^2+(($I$2-$I275)+DJ:DJ)^2)*DD$10+1000*DD$18,"")</f>
        <v/>
      </c>
      <c r="DL275" t="str" cm="1">
        <f t="array" ref="DL275">IF($F275="近壁",MIN(($G275-DM:DM)^2+($H275-DN:DN)^2+($I275-DO:DO)^2)*DK$8+MIN((($H$2-$H275)+DP:DP)^2+(($I$2-$I275)+DQ:DQ)^2)*DK$10+1000*DK$18,"")</f>
        <v/>
      </c>
      <c r="DS275" t="str" cm="1">
        <f t="array" ref="DS275">IF($F275="忍玉",MIN(($G275-DT:DT)^2+($H275-DU:DU)^2+($I275-DV:DV)^2)*DR$8+MIN((($H$2-$H275)+DW:DW)^2+(($I$2-$I275)+DX:DX)^2)*DR$10+1000*DR$18,"")</f>
        <v/>
      </c>
      <c r="DZ275" t="str" cm="1">
        <f t="array" ref="DZ275">IF($F275="界玉",MIN(($G275-EA:EA)^2+($H275-EB:EB)^2+($I275-EC:EC)^2)*DY$8+MIN((($H$2-$H275)+ED:ED)^2+(($I$2-$I275)+EE:EE)^2)*DY$10+1000*DY$18,"")</f>
        <v/>
      </c>
      <c r="EG275" t="str" cm="1">
        <f t="array" ref="EG275">IF($F275="戦玉",MIN(($G275-EH:EH)^2+($H275-EI:EI)^2+($I275-EJ:EJ)^2)*EF$8+MIN((($H$2-$H275)+EK:EK)^2+(($I$2-$I275)+EL:EL)^2)*EF$10+1000*EF$18,"")</f>
        <v/>
      </c>
      <c r="EN275" t="str" cm="1">
        <f t="array" ref="EN275">IF($F275="弓玉",MIN(($G275-EO:EO)^2+($H275-EP:EP)^2+($I275-EQ:EQ)^2)*EM$8+MIN((($H$2-$H275)+ER:ER)^2+(($I$2-$I275)+ES:ES)^2)*EM$10+1000*EM$18,"")</f>
        <v/>
      </c>
      <c r="EU275" t="str" cm="1">
        <f t="array" ref="EU275">IF($F275="散玉",MIN(($G275-EV:EV)^2+($H275-EW:EW)^2+($I275-EX:EX)^2)*ET$8+MIN((($H$2-$H275)+EY:EY)^2+(($I$2-$I275)+EZ:EZ)^2)*ET$10+1000*ET$18,"")</f>
        <v/>
      </c>
      <c r="FB275" t="str" cm="1">
        <f t="array" ref="FB275">IF($F275="的玉",MIN(($G275-FC:FC)^2+($H275-FD:FD)^2+($I275-FE:FE)^2)*FA$8+MIN((($H$2-$H275)+FF:FF)^2+(($I$2-$I275)+FG:FG)^2)*FA$10+1000*FA$18,"")</f>
        <v/>
      </c>
      <c r="FI275" t="str" cm="1">
        <f t="array" ref="FI275">IF($F275="撃玉",MIN(($G275-FJ:FJ)^2+($H275-FK:FK)^2+($I275-FL:FL)^2)*FH$8+MIN((($H$2-$H275)+FM:FM)^2+(($I$2-$I275)+FN:FN)^2)*FH$10+1000*FH$18,"")</f>
        <v/>
      </c>
      <c r="FP275" t="str" cm="1">
        <f t="array" ref="FP275">IF($F275="槍玉",MIN(($G275-FQ:FQ)^2+($H275-FR:FR)^2+($I275-FS:FS)^2)*FO$8+MIN((($H$2-$H275)+FT:FT)^2+(($I$2-$I275)+FU:FU)^2)*FO$10+1000*FO$18,"")</f>
        <v/>
      </c>
      <c r="FW275" t="str" cm="1">
        <f t="array" ref="FW275">IF($F275="査玉",MIN(($G275-FX:FX)^2+($H275-FY:FY)^2+($I275-FZ:FZ)^2)*FV$8+MIN((($H$2-$H275)+GA:GA)^2+(($I$2-$I275)+GB:GB)^2)*FV$10+1000*FV$18,"")</f>
        <v/>
      </c>
      <c r="GD275" t="str" cm="1">
        <f t="array" ref="GD275">IF($F275="タゲ壁",MIN(($G275-GE:GE)^2+($H275-GF:GF)^2+($I275-GG:GG)^2)*GC$8+MIN((($H$2-$H275)+GH:GH)^2+(($I$2-$I275)+GI:GI)^2)*GC$10+1000*GC$18,"")</f>
        <v/>
      </c>
      <c r="GK275" t="str" cm="1">
        <f t="array" ref="GK275">IF($F275="迎玉",MIN(($G275-GL:GL)^2+($H275-GM:GM)^2+($I275-GN:GN)^2)*GJ$8+MIN((($H$2-$H275)+GO:GO)^2+(($I$2-$I275)+GP:GP)^2)*GJ$10+1000*GJ$18,"")</f>
        <v/>
      </c>
      <c r="GR275" t="str" cm="1">
        <f t="array" ref="GR275">IF($F275="紙壁",MIN(($G275-GS:GS)^2+($H275-GT:GT)^2+($I275-GU:GU)^2)*GQ$8+MIN((($H$2-$H275)+GV:GV)^2+(($I$2-$I275)+GW:GW)^2)*GQ$10+1000*GQ$18,"")</f>
        <v/>
      </c>
      <c r="GY275" t="str" cm="1">
        <f t="array" ref="GY275">IF($F275="聖玉",MIN(($G275-GZ:GZ)^2+($H275-HA:HA)^2+($I275-HB:HB)^2)*GX$8+MIN((($H$2-$H275)+HC:HC)^2+(($I$2-$I275)+HD:HD)^2)*GX$10+1000*GX$18,"")</f>
        <v/>
      </c>
      <c r="HF275" t="str" cm="1">
        <f t="array" ref="HF275">IF($F275="ターボ",MIN(($G275-HG:HG)^2+($H275-HH:HH)^2+($I275-HI:HI)^2)*HE$8+MIN((($H$2-$H275)+HJ:HJ)^2+(($I$2-$I275)+HK:HK)^2)*HE$10+10000,"")</f>
        <v/>
      </c>
      <c r="HM275" t="str" cm="1">
        <f t="array" ref="HM275">IF($F275="采玉",MIN(($G275-HN:HN)^2+($H275-HO:HO)^2+($I275-HP:HP)^2)*HL$8+MIN((($H$2-$H275)+HQ:HQ)^2+(($I$2-$I275)+HR:HR)^2)*HL$10+1000*HL$18,"")</f>
        <v/>
      </c>
      <c r="HT275" t="str" cm="1">
        <f t="array" ref="HT275">IF($F275="繕玉",MIN(($G275-HU:HU)^2+($H275-HV:HV)^2+($I275-HW:HW)^2)*HS$8+MIN((($H$2-$H275)+HX:HX)^2+(($I$2-$I275)+HY:HY)^2)*HS$10+1000*HS$18,"")</f>
        <v/>
      </c>
      <c r="IA275" t="str" cm="1">
        <f t="array" ref="IA275">IF($F275="贄玉",MIN(($G275-IB:IB)^2+($H275-IC:IC)^2+($I275-ID:ID)^2)*HZ$8+MIN((($H$2-$H275)+IE:IE)^2+(($I$2-$I275)+IF:IF)^2)*HZ$10+1000*HZ$18,"")</f>
        <v/>
      </c>
      <c r="IH275" t="str" cm="1">
        <f t="array" ref="IH275">IF($F275="弾玉",MIN(($G275-II:II)^2+($H275-IJ:IJ)^2+($I275-IK:IK)^2)*IG$8+MIN((($H$2-$H275)+IL:IL)^2+(($I$2-$I275)+IM:IM)^2)*IG$10+1000*IG$18,"")</f>
        <v/>
      </c>
      <c r="IO275" t="str" cm="1">
        <f t="array" ref="IO275">IF($F275="石壁",MIN(($G275-IP:IP)^2+($H275-IQ:IQ)^2+($I275-IR:IR)^2)*IN$8+MIN((($H$2-$H275)+IS:IS)^2+(($I$2-$I275)+IT:IT)^2)*IN$10+1000*IN$18,"")</f>
        <v/>
      </c>
    </row>
    <row r="276" spans="6:249" x14ac:dyDescent="0.55000000000000004">
      <c r="F276" s="1" t="b" cm="1">
        <f t="array" ref="F276">INDEX(N:N,ROW()*6-11)</f>
        <v>0</v>
      </c>
      <c r="G276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76" s="1">
        <f>ROUND((RIGHT((SUM(INDEX($N:$N,ROW()*6-10):INDEX($N:$N,ROW()*6-6))-16020),6)-RIGHT((SUM(INDEX($N:$N,ROW()*6-10):INDEX($N:$N,ROW()*6-6))-16020),3))/1000,3)</f>
        <v>-16.04</v>
      </c>
      <c r="I276" s="1">
        <f>ROUND((RIGHT((SUM(INDEX($N:$N,ROW()*6-10):INDEX($N:$N,ROW()*6-6))-16020),3)),3)</f>
        <v>20</v>
      </c>
      <c r="K276">
        <v>276</v>
      </c>
      <c r="L276">
        <f t="shared" si="9"/>
        <v>0</v>
      </c>
      <c r="M276" t="str">
        <f t="shared" si="8"/>
        <v/>
      </c>
      <c r="N276">
        <f>IF(EXACT(M276,$A$1)=TRUE,0,IF(EXACT(M276,$A$2)=TRUE,1,IF(EXACT(M276,$A$3)=TRUE,2,IF(EXACT(M276,$A$4)=TRUE,3,IF(EXACT(M276,$A$5)=TRUE,4,IF(EXACT(M276,$A$6)=TRUE,5,IF(EXACT(M276,$A$7)=TRUE,6,IF(EXACT(M276,$A$8)=TRUE,7,IF(EXACT(M276,$A$9)=TRUE,8,IF(EXACT(M276,$A$10)=TRUE,9,IF(EXACT(M276,$A$11)=TRUE,10,IF(EXACT(M276,$A$12)=TRUE,11,IF(EXACT(M276,$A$13)=TRUE,12,IF(EXACT(M276,$A$14)=TRUE,13,IF(EXACT(M276,$A$15)=TRUE,14,IF(EXACT(M276,$A$16)=TRUE,15,IF(EXACT(M276,$A$17)=TRUE,16,IF(EXACT(M276,$A$18)=TRUE,17,IF(EXACT(M276,$A$19)=TRUE,18,IF(EXACT(M276,$A$20)=TRUE,19,IF(EXACT(M276,$A$21)=TRUE,20,IF(EXACT(M276,$A$22)=TRUE,21,IF(EXACT(M276,$A$23)=TRUE,22,IF(EXACT(M276,$A$24)=TRUE,23,IF(EXACT(M276,$A$25)=TRUE,24,IF(EXACT(M276,$A$26)=TRUE,25,IF(EXACT(M276,$A$27)=TRUE,26,IF(EXACT(M276,$A$28)=TRUE,27,IF(EXACT(M276,$A$29)=TRUE,28,IF(EXACT(M276,$A$30)=TRUE,29,IF(EXACT(M276,$A$31)=TRUE,30,IF(EXACT(M276,$A$32)=TRUE,31,IF(EXACT(M276,$A$33)=TRUE,32,IF(EXACT(M276,$A$34)=TRUE,33,IF(EXACT(M276,$A$35)=TRUE,34,IF(EXACT(M276,$A$36)=TRUE,35,IF(EXACT(M276,$A$37)=TRUE,36,IF(EXACT(M276,$A$38)=TRUE,37,IF(EXACT(M276,$A$39)=TRUE,38,IF(EXACT(M276,$A$40)=TRUE,39,IF(EXACT(M276,$A$41)=TRUE,40,IF(EXACT(M276,$A$42)=TRUE,41,IF(EXACT(M276,$A$43)=TRUE,42,IF(EXACT(M276,$A$44)=TRUE,43,IF(EXACT(M276,$A$45)=TRUE,44,IF(EXACT(M276,$A$46)=TRUE,45,IF(EXACT(M276,$A$47)=TRUE,46,IF(EXACT(M276,$A$48)=TRUE,47,IF(EXACT(M276,$A$49)=TRUE,48,IF(EXACT(M276,$A$50)=TRUE,49,IF(EXACT(M276,$A$51)=TRUE,50,IF(EXACT(M276,$A$52)=TRUE,51,IF(EXACT(M276,$A$53)=TRUE,52,IF(EXACT(M276,$A$54)=TRUE,53,IF(EXACT(M276,$A$55)=TRUE,54,IF(EXACT(M276,$A$56)=TRUE,55,IF(EXACT(M276,$A$57)=TRUE,56,IF(EXACT(M276,$A$58)=TRUE,57,IF(EXACT(M276,$A$59)=TRUE,58,IF(EXACT(M276,$A$60)=TRUE,59,IF(EXACT(M276,$A$61)=TRUE,60,IF(EXACT(M276,$A$62)=TRUE,61))))))))))))))))))))))))))))))))))))))))))))))))))))))))))))))*61^$L276</f>
        <v>0</v>
      </c>
      <c r="Y276" t="str" cm="1">
        <f t="array" ref="Y276">IF($F276="砲玉",MIN(($G276-Z:Z)^2+($H276-AA:AA)^2+($I276-AB:AB)^2)*X$8+MIN((($H$2-$H276)+AC:AC)^2+(($I$2-$I276)+AD:AD)^2)*X$10+1000*X$18,"")</f>
        <v/>
      </c>
      <c r="AF276" t="str" cm="1">
        <f t="array" ref="AF276">IF($F276="薙玉",MIN(($G276-AG:AG)^2+($H276-AH:AH)^2+($I276-AI:AI)^2)*AE$8+MIN((($H$2-$H276)+AJ:AJ)^2+(($I$2-$I276)+AK:AK)^2)*AE$10+1000*AE$18,"")</f>
        <v/>
      </c>
      <c r="AM276" t="str" cm="1">
        <f t="array" ref="AM276">IF($F276="壁玉",MIN(($G276-AN:AN)^2+($H276-AO:AO)^2+($I276-AP:AP)^2)*AL$8+MIN((($H$2-$H276)+AQ:AQ)^2+(($I$2-$I276)+AR:AR)^2)*AL$10+1000*AL$18,"")</f>
        <v/>
      </c>
      <c r="AT276" t="str" cm="1">
        <f t="array" ref="AT276">IF($F276="弩玉",MIN(($G276-AU:AU)^2+($H276-AV:AV)^2+($I276-AW:AW)^2)*AS$8+MIN((($H$2-$H276)+AX:AX)^2+(($I$2-$I276)+AY:AY)^2)*AS$10+1000*AS$18,"")</f>
        <v/>
      </c>
      <c r="BA276" t="str" cm="1">
        <f t="array" ref="BA276">IF($F276="ジェット",MIN(($G276-BB:BB)^2+($H276-BC:BC)^2+($I276-BD:BD)^2)*AZ$8+MIN((($H$2-$H276)+BE:BE)^2+(($I$2-$I276)+BF:BF)^2)*AZ$10+1000*AZ$18,"")</f>
        <v/>
      </c>
      <c r="BH276" t="str" cm="1">
        <f t="array" ref="BH276">IF($F276="導玉",MIN(($G276-BI:BI)^2+($H276-BJ:BJ)^2+($I276-BK:BK)^2)*BG$8+MIN((($H$2-$H276)+BL:BL)^2+(($I$2-$I276)+BM:BM)^2)*BG$10+1000*BG$18,"")</f>
        <v/>
      </c>
      <c r="BO276" t="str" cm="1">
        <f t="array" ref="BO276">IF($F276="木壁",MIN(($G276-BP:BP)^2+($H276-BQ:BQ)^2+($I276-BR:BR)^2)*BN$8+MIN((($H$2-$H276)+BS:BS)^2+(($I$2-$I276)+BT:BT)^2)*BN$10+1000*BN$18,"")</f>
        <v/>
      </c>
      <c r="BV276" t="str" cm="1">
        <f t="array" ref="BV276">IF($F276="遠壁",MIN(($G276-BW:BW)^2+($H276-BX:BX)^2+($I276-BY:BY)^2)*BU$8+MIN((($H$2-$H276)+BZ:BZ)^2+(($I$2-$I276)+CA:CA)^2)*BU$10+1000*BU$18,"")</f>
        <v/>
      </c>
      <c r="CC276" t="str" cm="1">
        <f t="array" ref="CC276">IF($F276="魔玉",MIN(($G276-CD:CD)^2+($H276-CE:CE)^2+($I276-CF:CF)^2)*CB$8+MIN((($H$2-$H276)+CG:CG)^2+(($I$2-$I276)+CH:CH)^2)*CB$10+1000*CB$18,"")</f>
        <v/>
      </c>
      <c r="CJ276" t="str" cm="1">
        <f t="array" ref="CJ276">IF($F276="核玉",MIN(($G276-CK:CK)^2+($H276-CL:CL)^2+($I276-CM:CM)^2)*CI$8+MIN((($H$2-$H276)+CN:CN)^2+(($I$2-$I276)+CO:CO)^2)*CI$10+1000*CI$18,"")</f>
        <v/>
      </c>
      <c r="CQ276" t="str" cm="1">
        <f t="array" ref="CQ276">IF($F276="癒玉",MIN(($G276-CR:CR)^2+($H276-CS:CS)^2+($I276-CT:CT)^2)*CP$8+MIN((($H$2-$H276)+CU:CU)^2+(($I$2-$I276)+CV:CV)^2)*CP$10+1000*CP$18,"")</f>
        <v/>
      </c>
      <c r="CX276" t="str" cm="1">
        <f t="array" ref="CX276">IF($F276="盾玉",MIN(($G276-CY:CY)^2+($H276-CZ:CZ)^2+($I276-DA:DA)^2)*CW$8+MIN((($H$2-$H276)+DB:DB)^2+(($I$2-$I276)+DC:DC)^2)*CW$10+1000*CW$18,"")</f>
        <v/>
      </c>
      <c r="DE276" t="str" cm="1">
        <f t="array" ref="DE276">IF($F276="射玉",MIN(($G276-DF:DF)^2+($H276-DG:DG)^2+($I276-DH:DH)^2)*DD$8+MIN((($H$2-$H276)+DI:DI)^2+(($I$2-$I276)+DJ:DJ)^2)*DD$10+1000*DD$18,"")</f>
        <v/>
      </c>
      <c r="DL276" t="str" cm="1">
        <f t="array" ref="DL276">IF($F276="近壁",MIN(($G276-DM:DM)^2+($H276-DN:DN)^2+($I276-DO:DO)^2)*DK$8+MIN((($H$2-$H276)+DP:DP)^2+(($I$2-$I276)+DQ:DQ)^2)*DK$10+1000*DK$18,"")</f>
        <v/>
      </c>
      <c r="DS276" t="str" cm="1">
        <f t="array" ref="DS276">IF($F276="忍玉",MIN(($G276-DT:DT)^2+($H276-DU:DU)^2+($I276-DV:DV)^2)*DR$8+MIN((($H$2-$H276)+DW:DW)^2+(($I$2-$I276)+DX:DX)^2)*DR$10+1000*DR$18,"")</f>
        <v/>
      </c>
      <c r="DZ276" t="str" cm="1">
        <f t="array" ref="DZ276">IF($F276="界玉",MIN(($G276-EA:EA)^2+($H276-EB:EB)^2+($I276-EC:EC)^2)*DY$8+MIN((($H$2-$H276)+ED:ED)^2+(($I$2-$I276)+EE:EE)^2)*DY$10+1000*DY$18,"")</f>
        <v/>
      </c>
      <c r="EG276" t="str" cm="1">
        <f t="array" ref="EG276">IF($F276="戦玉",MIN(($G276-EH:EH)^2+($H276-EI:EI)^2+($I276-EJ:EJ)^2)*EF$8+MIN((($H$2-$H276)+EK:EK)^2+(($I$2-$I276)+EL:EL)^2)*EF$10+1000*EF$18,"")</f>
        <v/>
      </c>
      <c r="EN276" t="str" cm="1">
        <f t="array" ref="EN276">IF($F276="弓玉",MIN(($G276-EO:EO)^2+($H276-EP:EP)^2+($I276-EQ:EQ)^2)*EM$8+MIN((($H$2-$H276)+ER:ER)^2+(($I$2-$I276)+ES:ES)^2)*EM$10+1000*EM$18,"")</f>
        <v/>
      </c>
      <c r="EU276" t="str" cm="1">
        <f t="array" ref="EU276">IF($F276="散玉",MIN(($G276-EV:EV)^2+($H276-EW:EW)^2+($I276-EX:EX)^2)*ET$8+MIN((($H$2-$H276)+EY:EY)^2+(($I$2-$I276)+EZ:EZ)^2)*ET$10+1000*ET$18,"")</f>
        <v/>
      </c>
      <c r="FB276" t="str" cm="1">
        <f t="array" ref="FB276">IF($F276="的玉",MIN(($G276-FC:FC)^2+($H276-FD:FD)^2+($I276-FE:FE)^2)*FA$8+MIN((($H$2-$H276)+FF:FF)^2+(($I$2-$I276)+FG:FG)^2)*FA$10+1000*FA$18,"")</f>
        <v/>
      </c>
      <c r="FI276" t="str" cm="1">
        <f t="array" ref="FI276">IF($F276="撃玉",MIN(($G276-FJ:FJ)^2+($H276-FK:FK)^2+($I276-FL:FL)^2)*FH$8+MIN((($H$2-$H276)+FM:FM)^2+(($I$2-$I276)+FN:FN)^2)*FH$10+1000*FH$18,"")</f>
        <v/>
      </c>
      <c r="FP276" t="str" cm="1">
        <f t="array" ref="FP276">IF($F276="槍玉",MIN(($G276-FQ:FQ)^2+($H276-FR:FR)^2+($I276-FS:FS)^2)*FO$8+MIN((($H$2-$H276)+FT:FT)^2+(($I$2-$I276)+FU:FU)^2)*FO$10+1000*FO$18,"")</f>
        <v/>
      </c>
      <c r="FW276" t="str" cm="1">
        <f t="array" ref="FW276">IF($F276="査玉",MIN(($G276-FX:FX)^2+($H276-FY:FY)^2+($I276-FZ:FZ)^2)*FV$8+MIN((($H$2-$H276)+GA:GA)^2+(($I$2-$I276)+GB:GB)^2)*FV$10+1000*FV$18,"")</f>
        <v/>
      </c>
      <c r="GD276" t="str" cm="1">
        <f t="array" ref="GD276">IF($F276="タゲ壁",MIN(($G276-GE:GE)^2+($H276-GF:GF)^2+($I276-GG:GG)^2)*GC$8+MIN((($H$2-$H276)+GH:GH)^2+(($I$2-$I276)+GI:GI)^2)*GC$10+1000*GC$18,"")</f>
        <v/>
      </c>
      <c r="GK276" t="str" cm="1">
        <f t="array" ref="GK276">IF($F276="迎玉",MIN(($G276-GL:GL)^2+($H276-GM:GM)^2+($I276-GN:GN)^2)*GJ$8+MIN((($H$2-$H276)+GO:GO)^2+(($I$2-$I276)+GP:GP)^2)*GJ$10+1000*GJ$18,"")</f>
        <v/>
      </c>
      <c r="GR276" t="str" cm="1">
        <f t="array" ref="GR276">IF($F276="紙壁",MIN(($G276-GS:GS)^2+($H276-GT:GT)^2+($I276-GU:GU)^2)*GQ$8+MIN((($H$2-$H276)+GV:GV)^2+(($I$2-$I276)+GW:GW)^2)*GQ$10+1000*GQ$18,"")</f>
        <v/>
      </c>
      <c r="GY276" t="str" cm="1">
        <f t="array" ref="GY276">IF($F276="聖玉",MIN(($G276-GZ:GZ)^2+($H276-HA:HA)^2+($I276-HB:HB)^2)*GX$8+MIN((($H$2-$H276)+HC:HC)^2+(($I$2-$I276)+HD:HD)^2)*GX$10+1000*GX$18,"")</f>
        <v/>
      </c>
      <c r="HF276" t="str" cm="1">
        <f t="array" ref="HF276">IF($F276="ターボ",MIN(($G276-HG:HG)^2+($H276-HH:HH)^2+($I276-HI:HI)^2)*HE$8+MIN((($H$2-$H276)+HJ:HJ)^2+(($I$2-$I276)+HK:HK)^2)*HE$10+10000,"")</f>
        <v/>
      </c>
      <c r="HM276" t="str" cm="1">
        <f t="array" ref="HM276">IF($F276="采玉",MIN(($G276-HN:HN)^2+($H276-HO:HO)^2+($I276-HP:HP)^2)*HL$8+MIN((($H$2-$H276)+HQ:HQ)^2+(($I$2-$I276)+HR:HR)^2)*HL$10+1000*HL$18,"")</f>
        <v/>
      </c>
      <c r="HT276" t="str" cm="1">
        <f t="array" ref="HT276">IF($F276="繕玉",MIN(($G276-HU:HU)^2+($H276-HV:HV)^2+($I276-HW:HW)^2)*HS$8+MIN((($H$2-$H276)+HX:HX)^2+(($I$2-$I276)+HY:HY)^2)*HS$10+1000*HS$18,"")</f>
        <v/>
      </c>
      <c r="IA276" t="str" cm="1">
        <f t="array" ref="IA276">IF($F276="贄玉",MIN(($G276-IB:IB)^2+($H276-IC:IC)^2+($I276-ID:ID)^2)*HZ$8+MIN((($H$2-$H276)+IE:IE)^2+(($I$2-$I276)+IF:IF)^2)*HZ$10+1000*HZ$18,"")</f>
        <v/>
      </c>
      <c r="IH276" t="str" cm="1">
        <f t="array" ref="IH276">IF($F276="弾玉",MIN(($G276-II:II)^2+($H276-IJ:IJ)^2+($I276-IK:IK)^2)*IG$8+MIN((($H$2-$H276)+IL:IL)^2+(($I$2-$I276)+IM:IM)^2)*IG$10+1000*IG$18,"")</f>
        <v/>
      </c>
      <c r="IO276" t="str" cm="1">
        <f t="array" ref="IO276">IF($F276="石壁",MIN(($G276-IP:IP)^2+($H276-IQ:IQ)^2+($I276-IR:IR)^2)*IN$8+MIN((($H$2-$H276)+IS:IS)^2+(($I$2-$I276)+IT:IT)^2)*IN$10+1000*IN$18,"")</f>
        <v/>
      </c>
    </row>
    <row r="277" spans="6:249" x14ac:dyDescent="0.55000000000000004">
      <c r="F277" s="1" t="b" cm="1">
        <f t="array" ref="F277">INDEX(N:N,ROW()*6-11)</f>
        <v>0</v>
      </c>
      <c r="G277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77" s="1">
        <f>ROUND((RIGHT((SUM(INDEX($N:$N,ROW()*6-10):INDEX($N:$N,ROW()*6-6))-16020),6)-RIGHT((SUM(INDEX($N:$N,ROW()*6-10):INDEX($N:$N,ROW()*6-6))-16020),3))/1000,3)</f>
        <v>-16.04</v>
      </c>
      <c r="I277" s="1">
        <f>ROUND((RIGHT((SUM(INDEX($N:$N,ROW()*6-10):INDEX($N:$N,ROW()*6-6))-16020),3)),3)</f>
        <v>20</v>
      </c>
      <c r="K277">
        <v>277</v>
      </c>
      <c r="L277">
        <f t="shared" si="9"/>
        <v>5</v>
      </c>
      <c r="M277" t="str">
        <f t="shared" si="8"/>
        <v/>
      </c>
      <c r="N277" t="b">
        <f>IF(EXACT(M277,$A$1)=TRUE,"コア",IF(EXACT(M277,$A$2)=TRUE,"弓玉",IF(EXACT(M277,$A$3)=TRUE,"銃玉",IF(EXACT(M277,$A$4)=TRUE,"剣玉",IF(EXACT(M277,$A$5)=TRUE,"盾玉",IF(EXACT(M277,$A$6)=TRUE,"爆玉",IF(EXACT(M277,$A$7)=TRUE,"魔玉",IF(EXACT(M277,$A$8)=TRUE,"弩玉",IF(EXACT(M277,$A$9)=TRUE,"槍玉",IF(EXACT(M277,$A$10)=TRUE,"砲玉",IF(EXACT(M277,$A$11)=TRUE,"薙玉",IF(EXACT(M277,$A$12)=TRUE,"跳玉",IF(EXACT(M277,$A$13)=TRUE,"裂玉",IF(EXACT(M277,$A$14)=TRUE,"散玉",IF(EXACT(M277,$A$15)=TRUE,"狙玉",IF(EXACT(M277,$A$16)=TRUE,"浮玉",IF(EXACT(M277,$A$17)=TRUE,"導玉",IF(EXACT(M277,$A$18)=TRUE,"繕玉",IF(EXACT(M277,$A$19)=TRUE,"癒玉",IF(EXACT(M277,$A$20)=TRUE,"壁玉",IF(EXACT(M277,$A$21)=TRUE,"飛玉",IF(EXACT(M277,$A$22)=TRUE,"戦玉",IF(EXACT(M277,$A$23)=TRUE,"機玉",IF(EXACT(M277,$A$24)=TRUE,"変玉",IF(EXACT(M277,$A$25)=TRUE,"界玉",IF(EXACT(M277,$A$26)=TRUE,"木壁",IF(EXACT(M277,$A$27)=TRUE,"石壁",IF(EXACT(M277,$A$28)=TRUE,"紙壁",IF(EXACT(M277,$A$29)=TRUE,"鉄壁",IF(EXACT(M277,$A$30)=TRUE,"ジェット",IF(EXACT(M277,$A$31)=TRUE,"ターボ",IF(EXACT(M277,$A$32)=TRUE,"骨玉",IF(EXACT(M277,$A$33)=TRUE,"撃玉",IF(EXACT(M277,$A$34)=TRUE,"弾玉",IF(EXACT(M277,$A$35)=TRUE,"聖玉",IF(EXACT(M277,$A$36)=TRUE,"忍玉",IF(EXACT(M277,$A$37)=TRUE,"障玉",IF(EXACT(M277,$A$38)=TRUE,"花玉",IF(EXACT(M277,$A$39)=TRUE,"反玉",IF(EXACT(M277,$A$40)=TRUE,"押玉",IF(EXACT(M277,$A$41)=TRUE,"迎玉",IF(EXACT(M277,$A$42)=TRUE,"贄玉",IF(EXACT(M277,$A$43)=TRUE,"的玉",IF(EXACT(M277,$A$44)=TRUE,"墜玉",IF(EXACT(M277,$A$45)=TRUE,"箱玉",IF(EXACT(M277,$A$46)=TRUE,"闇玉",IF(EXACT(M277,$A$47)=TRUE,"旋玉",IF(EXACT(M277,$A$48)=TRUE,"采玉",IF(EXACT(M277,$A$49)=TRUE,"騎玉",IF(EXACT(M277,$A$50)=TRUE,"核玉",IF(EXACT(M277,$A$51)=TRUE,"射玉",IF(EXACT(M277,$A$52)=TRUE,"星玉",IF(EXACT(M277,$A$53)=TRUE,"梱玉",IF(EXACT(M277,$A$54)=TRUE,"貫玉",IF(EXACT(M277,$A$55)=TRUE,"査玉",IF(EXACT(M277,$A$56)=TRUE,"近壁",IF(EXACT(M277,$A$57)=TRUE,"遠壁",IF(EXACT(M277,$A$58)=TRUE,"広壁",IF(EXACT(M277,$A$59)=TRUE,"狭壁",IF(EXACT(M277,$A$60)=TRUE,"タゲ壁",IF(EXACT(M277,$A$61)=TRUE,"エレ壁")))))))))))))))))))))))))))))))))))))))))))))))))))))))))))))</f>
        <v>0</v>
      </c>
      <c r="Y277" t="str" cm="1">
        <f t="array" ref="Y277">IF($F277="砲玉",MIN(($G277-Z:Z)^2+($H277-AA:AA)^2+($I277-AB:AB)^2)*X$8+MIN((($H$2-$H277)+AC:AC)^2+(($I$2-$I277)+AD:AD)^2)*X$10+1000*X$18,"")</f>
        <v/>
      </c>
      <c r="AF277" t="str" cm="1">
        <f t="array" ref="AF277">IF($F277="薙玉",MIN(($G277-AG:AG)^2+($H277-AH:AH)^2+($I277-AI:AI)^2)*AE$8+MIN((($H$2-$H277)+AJ:AJ)^2+(($I$2-$I277)+AK:AK)^2)*AE$10+1000*AE$18,"")</f>
        <v/>
      </c>
      <c r="AM277" t="str" cm="1">
        <f t="array" ref="AM277">IF($F277="壁玉",MIN(($G277-AN:AN)^2+($H277-AO:AO)^2+($I277-AP:AP)^2)*AL$8+MIN((($H$2-$H277)+AQ:AQ)^2+(($I$2-$I277)+AR:AR)^2)*AL$10+1000*AL$18,"")</f>
        <v/>
      </c>
      <c r="AT277" t="str" cm="1">
        <f t="array" ref="AT277">IF($F277="弩玉",MIN(($G277-AU:AU)^2+($H277-AV:AV)^2+($I277-AW:AW)^2)*AS$8+MIN((($H$2-$H277)+AX:AX)^2+(($I$2-$I277)+AY:AY)^2)*AS$10+1000*AS$18,"")</f>
        <v/>
      </c>
      <c r="BA277" t="str" cm="1">
        <f t="array" ref="BA277">IF($F277="ジェット",MIN(($G277-BB:BB)^2+($H277-BC:BC)^2+($I277-BD:BD)^2)*AZ$8+MIN((($H$2-$H277)+BE:BE)^2+(($I$2-$I277)+BF:BF)^2)*AZ$10+1000*AZ$18,"")</f>
        <v/>
      </c>
      <c r="BH277" t="str" cm="1">
        <f t="array" ref="BH277">IF($F277="導玉",MIN(($G277-BI:BI)^2+($H277-BJ:BJ)^2+($I277-BK:BK)^2)*BG$8+MIN((($H$2-$H277)+BL:BL)^2+(($I$2-$I277)+BM:BM)^2)*BG$10+1000*BG$18,"")</f>
        <v/>
      </c>
      <c r="BO277" t="str" cm="1">
        <f t="array" ref="BO277">IF($F277="木壁",MIN(($G277-BP:BP)^2+($H277-BQ:BQ)^2+($I277-BR:BR)^2)*BN$8+MIN((($H$2-$H277)+BS:BS)^2+(($I$2-$I277)+BT:BT)^2)*BN$10+1000*BN$18,"")</f>
        <v/>
      </c>
      <c r="BV277" t="str" cm="1">
        <f t="array" ref="BV277">IF($F277="遠壁",MIN(($G277-BW:BW)^2+($H277-BX:BX)^2+($I277-BY:BY)^2)*BU$8+MIN((($H$2-$H277)+BZ:BZ)^2+(($I$2-$I277)+CA:CA)^2)*BU$10+1000*BU$18,"")</f>
        <v/>
      </c>
      <c r="CC277" t="str" cm="1">
        <f t="array" ref="CC277">IF($F277="魔玉",MIN(($G277-CD:CD)^2+($H277-CE:CE)^2+($I277-CF:CF)^2)*CB$8+MIN((($H$2-$H277)+CG:CG)^2+(($I$2-$I277)+CH:CH)^2)*CB$10+1000*CB$18,"")</f>
        <v/>
      </c>
      <c r="CJ277" t="str" cm="1">
        <f t="array" ref="CJ277">IF($F277="核玉",MIN(($G277-CK:CK)^2+($H277-CL:CL)^2+($I277-CM:CM)^2)*CI$8+MIN((($H$2-$H277)+CN:CN)^2+(($I$2-$I277)+CO:CO)^2)*CI$10+1000*CI$18,"")</f>
        <v/>
      </c>
      <c r="CQ277" t="str" cm="1">
        <f t="array" ref="CQ277">IF($F277="癒玉",MIN(($G277-CR:CR)^2+($H277-CS:CS)^2+($I277-CT:CT)^2)*CP$8+MIN((($H$2-$H277)+CU:CU)^2+(($I$2-$I277)+CV:CV)^2)*CP$10+1000*CP$18,"")</f>
        <v/>
      </c>
      <c r="CX277" t="str" cm="1">
        <f t="array" ref="CX277">IF($F277="盾玉",MIN(($G277-CY:CY)^2+($H277-CZ:CZ)^2+($I277-DA:DA)^2)*CW$8+MIN((($H$2-$H277)+DB:DB)^2+(($I$2-$I277)+DC:DC)^2)*CW$10+1000*CW$18,"")</f>
        <v/>
      </c>
      <c r="DE277" t="str" cm="1">
        <f t="array" ref="DE277">IF($F277="射玉",MIN(($G277-DF:DF)^2+($H277-DG:DG)^2+($I277-DH:DH)^2)*DD$8+MIN((($H$2-$H277)+DI:DI)^2+(($I$2-$I277)+DJ:DJ)^2)*DD$10+1000*DD$18,"")</f>
        <v/>
      </c>
      <c r="DL277" t="str" cm="1">
        <f t="array" ref="DL277">IF($F277="近壁",MIN(($G277-DM:DM)^2+($H277-DN:DN)^2+($I277-DO:DO)^2)*DK$8+MIN((($H$2-$H277)+DP:DP)^2+(($I$2-$I277)+DQ:DQ)^2)*DK$10+1000*DK$18,"")</f>
        <v/>
      </c>
      <c r="DS277" t="str" cm="1">
        <f t="array" ref="DS277">IF($F277="忍玉",MIN(($G277-DT:DT)^2+($H277-DU:DU)^2+($I277-DV:DV)^2)*DR$8+MIN((($H$2-$H277)+DW:DW)^2+(($I$2-$I277)+DX:DX)^2)*DR$10+1000*DR$18,"")</f>
        <v/>
      </c>
      <c r="DZ277" t="str" cm="1">
        <f t="array" ref="DZ277">IF($F277="界玉",MIN(($G277-EA:EA)^2+($H277-EB:EB)^2+($I277-EC:EC)^2)*DY$8+MIN((($H$2-$H277)+ED:ED)^2+(($I$2-$I277)+EE:EE)^2)*DY$10+1000*DY$18,"")</f>
        <v/>
      </c>
      <c r="EG277" t="str" cm="1">
        <f t="array" ref="EG277">IF($F277="戦玉",MIN(($G277-EH:EH)^2+($H277-EI:EI)^2+($I277-EJ:EJ)^2)*EF$8+MIN((($H$2-$H277)+EK:EK)^2+(($I$2-$I277)+EL:EL)^2)*EF$10+1000*EF$18,"")</f>
        <v/>
      </c>
      <c r="EN277" t="str" cm="1">
        <f t="array" ref="EN277">IF($F277="弓玉",MIN(($G277-EO:EO)^2+($H277-EP:EP)^2+($I277-EQ:EQ)^2)*EM$8+MIN((($H$2-$H277)+ER:ER)^2+(($I$2-$I277)+ES:ES)^2)*EM$10+1000*EM$18,"")</f>
        <v/>
      </c>
      <c r="EU277" t="str" cm="1">
        <f t="array" ref="EU277">IF($F277="散玉",MIN(($G277-EV:EV)^2+($H277-EW:EW)^2+($I277-EX:EX)^2)*ET$8+MIN((($H$2-$H277)+EY:EY)^2+(($I$2-$I277)+EZ:EZ)^2)*ET$10+1000*ET$18,"")</f>
        <v/>
      </c>
      <c r="FB277" t="str" cm="1">
        <f t="array" ref="FB277">IF($F277="的玉",MIN(($G277-FC:FC)^2+($H277-FD:FD)^2+($I277-FE:FE)^2)*FA$8+MIN((($H$2-$H277)+FF:FF)^2+(($I$2-$I277)+FG:FG)^2)*FA$10+1000*FA$18,"")</f>
        <v/>
      </c>
      <c r="FI277" t="str" cm="1">
        <f t="array" ref="FI277">IF($F277="撃玉",MIN(($G277-FJ:FJ)^2+($H277-FK:FK)^2+($I277-FL:FL)^2)*FH$8+MIN((($H$2-$H277)+FM:FM)^2+(($I$2-$I277)+FN:FN)^2)*FH$10+1000*FH$18,"")</f>
        <v/>
      </c>
      <c r="FP277" t="str" cm="1">
        <f t="array" ref="FP277">IF($F277="槍玉",MIN(($G277-FQ:FQ)^2+($H277-FR:FR)^2+($I277-FS:FS)^2)*FO$8+MIN((($H$2-$H277)+FT:FT)^2+(($I$2-$I277)+FU:FU)^2)*FO$10+1000*FO$18,"")</f>
        <v/>
      </c>
      <c r="FW277" t="str" cm="1">
        <f t="array" ref="FW277">IF($F277="査玉",MIN(($G277-FX:FX)^2+($H277-FY:FY)^2+($I277-FZ:FZ)^2)*FV$8+MIN((($H$2-$H277)+GA:GA)^2+(($I$2-$I277)+GB:GB)^2)*FV$10+1000*FV$18,"")</f>
        <v/>
      </c>
      <c r="GD277" t="str" cm="1">
        <f t="array" ref="GD277">IF($F277="タゲ壁",MIN(($G277-GE:GE)^2+($H277-GF:GF)^2+($I277-GG:GG)^2)*GC$8+MIN((($H$2-$H277)+GH:GH)^2+(($I$2-$I277)+GI:GI)^2)*GC$10+1000*GC$18,"")</f>
        <v/>
      </c>
      <c r="GK277" t="str" cm="1">
        <f t="array" ref="GK277">IF($F277="迎玉",MIN(($G277-GL:GL)^2+($H277-GM:GM)^2+($I277-GN:GN)^2)*GJ$8+MIN((($H$2-$H277)+GO:GO)^2+(($I$2-$I277)+GP:GP)^2)*GJ$10+1000*GJ$18,"")</f>
        <v/>
      </c>
      <c r="GR277" t="str" cm="1">
        <f t="array" ref="GR277">IF($F277="紙壁",MIN(($G277-GS:GS)^2+($H277-GT:GT)^2+($I277-GU:GU)^2)*GQ$8+MIN((($H$2-$H277)+GV:GV)^2+(($I$2-$I277)+GW:GW)^2)*GQ$10+1000*GQ$18,"")</f>
        <v/>
      </c>
      <c r="GY277" t="str" cm="1">
        <f t="array" ref="GY277">IF($F277="聖玉",MIN(($G277-GZ:GZ)^2+($H277-HA:HA)^2+($I277-HB:HB)^2)*GX$8+MIN((($H$2-$H277)+HC:HC)^2+(($I$2-$I277)+HD:HD)^2)*GX$10+1000*GX$18,"")</f>
        <v/>
      </c>
      <c r="HF277" t="str" cm="1">
        <f t="array" ref="HF277">IF($F277="ターボ",MIN(($G277-HG:HG)^2+($H277-HH:HH)^2+($I277-HI:HI)^2)*HE$8+MIN((($H$2-$H277)+HJ:HJ)^2+(($I$2-$I277)+HK:HK)^2)*HE$10+10000,"")</f>
        <v/>
      </c>
      <c r="HM277" t="str" cm="1">
        <f t="array" ref="HM277">IF($F277="采玉",MIN(($G277-HN:HN)^2+($H277-HO:HO)^2+($I277-HP:HP)^2)*HL$8+MIN((($H$2-$H277)+HQ:HQ)^2+(($I$2-$I277)+HR:HR)^2)*HL$10+1000*HL$18,"")</f>
        <v/>
      </c>
      <c r="HT277" t="str" cm="1">
        <f t="array" ref="HT277">IF($F277="繕玉",MIN(($G277-HU:HU)^2+($H277-HV:HV)^2+($I277-HW:HW)^2)*HS$8+MIN((($H$2-$H277)+HX:HX)^2+(($I$2-$I277)+HY:HY)^2)*HS$10+1000*HS$18,"")</f>
        <v/>
      </c>
      <c r="IA277" t="str" cm="1">
        <f t="array" ref="IA277">IF($F277="贄玉",MIN(($G277-IB:IB)^2+($H277-IC:IC)^2+($I277-ID:ID)^2)*HZ$8+MIN((($H$2-$H277)+IE:IE)^2+(($I$2-$I277)+IF:IF)^2)*HZ$10+1000*HZ$18,"")</f>
        <v/>
      </c>
      <c r="IH277" t="str" cm="1">
        <f t="array" ref="IH277">IF($F277="弾玉",MIN(($G277-II:II)^2+($H277-IJ:IJ)^2+($I277-IK:IK)^2)*IG$8+MIN((($H$2-$H277)+IL:IL)^2+(($I$2-$I277)+IM:IM)^2)*IG$10+1000*IG$18,"")</f>
        <v/>
      </c>
      <c r="IO277" t="str" cm="1">
        <f t="array" ref="IO277">IF($F277="石壁",MIN(($G277-IP:IP)^2+($H277-IQ:IQ)^2+($I277-IR:IR)^2)*IN$8+MIN((($H$2-$H277)+IS:IS)^2+(($I$2-$I277)+IT:IT)^2)*IN$10+1000*IN$18,"")</f>
        <v/>
      </c>
    </row>
    <row r="278" spans="6:249" x14ac:dyDescent="0.55000000000000004">
      <c r="F278" s="1" t="b" cm="1">
        <f t="array" ref="F278">INDEX(N:N,ROW()*6-11)</f>
        <v>0</v>
      </c>
      <c r="G278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78" s="1">
        <f>ROUND((RIGHT((SUM(INDEX($N:$N,ROW()*6-10):INDEX($N:$N,ROW()*6-6))-16020),6)-RIGHT((SUM(INDEX($N:$N,ROW()*6-10):INDEX($N:$N,ROW()*6-6))-16020),3))/1000,3)</f>
        <v>-16.04</v>
      </c>
      <c r="I278" s="1">
        <f>ROUND((RIGHT((SUM(INDEX($N:$N,ROW()*6-10):INDEX($N:$N,ROW()*6-6))-16020),3)),3)</f>
        <v>20</v>
      </c>
      <c r="K278">
        <v>278</v>
      </c>
      <c r="L278">
        <f t="shared" si="9"/>
        <v>4</v>
      </c>
      <c r="M278" t="str">
        <f t="shared" si="8"/>
        <v/>
      </c>
      <c r="N278">
        <f>IF(EXACT(M278,$A$1)=TRUE,0,IF(EXACT(M278,$A$2)=TRUE,1,IF(EXACT(M278,$A$3)=TRUE,2,IF(EXACT(M278,$A$4)=TRUE,3,IF(EXACT(M278,$A$5)=TRUE,4,IF(EXACT(M278,$A$6)=TRUE,5,IF(EXACT(M278,$A$7)=TRUE,6,IF(EXACT(M278,$A$8)=TRUE,7,IF(EXACT(M278,$A$9)=TRUE,8,IF(EXACT(M278,$A$10)=TRUE,9,IF(EXACT(M278,$A$11)=TRUE,10,IF(EXACT(M278,$A$12)=TRUE,11,IF(EXACT(M278,$A$13)=TRUE,12,IF(EXACT(M278,$A$14)=TRUE,13,IF(EXACT(M278,$A$15)=TRUE,14,IF(EXACT(M278,$A$16)=TRUE,15,IF(EXACT(M278,$A$17)=TRUE,16,IF(EXACT(M278,$A$18)=TRUE,17,IF(EXACT(M278,$A$19)=TRUE,18,IF(EXACT(M278,$A$20)=TRUE,19,IF(EXACT(M278,$A$21)=TRUE,20,IF(EXACT(M278,$A$22)=TRUE,21,IF(EXACT(M278,$A$23)=TRUE,22,IF(EXACT(M278,$A$24)=TRUE,23,IF(EXACT(M278,$A$25)=TRUE,24,IF(EXACT(M278,$A$26)=TRUE,25,IF(EXACT(M278,$A$27)=TRUE,26,IF(EXACT(M278,$A$28)=TRUE,27,IF(EXACT(M278,$A$29)=TRUE,28,IF(EXACT(M278,$A$30)=TRUE,29,IF(EXACT(M278,$A$31)=TRUE,30,IF(EXACT(M278,$A$32)=TRUE,31,IF(EXACT(M278,$A$33)=TRUE,32,IF(EXACT(M278,$A$34)=TRUE,33,IF(EXACT(M278,$A$35)=TRUE,34,IF(EXACT(M278,$A$36)=TRUE,35,IF(EXACT(M278,$A$37)=TRUE,36,IF(EXACT(M278,$A$38)=TRUE,37,IF(EXACT(M278,$A$39)=TRUE,38,IF(EXACT(M278,$A$40)=TRUE,39,IF(EXACT(M278,$A$41)=TRUE,40,IF(EXACT(M278,$A$42)=TRUE,41,IF(EXACT(M278,$A$43)=TRUE,42,IF(EXACT(M278,$A$44)=TRUE,43,IF(EXACT(M278,$A$45)=TRUE,44,IF(EXACT(M278,$A$46)=TRUE,45,IF(EXACT(M278,$A$47)=TRUE,46,IF(EXACT(M278,$A$48)=TRUE,47,IF(EXACT(M278,$A$49)=TRUE,48,IF(EXACT(M278,$A$50)=TRUE,49,IF(EXACT(M278,$A$51)=TRUE,50,IF(EXACT(M278,$A$52)=TRUE,51,IF(EXACT(M278,$A$53)=TRUE,52,IF(EXACT(M278,$A$54)=TRUE,53,IF(EXACT(M278,$A$55)=TRUE,54,IF(EXACT(M278,$A$56)=TRUE,55,IF(EXACT(M278,$A$57)=TRUE,56,IF(EXACT(M278,$A$58)=TRUE,57,IF(EXACT(M278,$A$59)=TRUE,58,IF(EXACT(M278,$A$60)=TRUE,59,IF(EXACT(M278,$A$61)=TRUE,60,IF(EXACT(M278,$A$62)=TRUE,61))))))))))))))))))))))))))))))))))))))))))))))))))))))))))))))*61^$L278</f>
        <v>0</v>
      </c>
      <c r="Y278" t="str" cm="1">
        <f t="array" ref="Y278">IF($F278="砲玉",MIN(($G278-Z:Z)^2+($H278-AA:AA)^2+($I278-AB:AB)^2)*X$8+MIN((($H$2-$H278)+AC:AC)^2+(($I$2-$I278)+AD:AD)^2)*X$10+1000*X$18,"")</f>
        <v/>
      </c>
      <c r="AF278" t="str" cm="1">
        <f t="array" ref="AF278">IF($F278="薙玉",MIN(($G278-AG:AG)^2+($H278-AH:AH)^2+($I278-AI:AI)^2)*AE$8+MIN((($H$2-$H278)+AJ:AJ)^2+(($I$2-$I278)+AK:AK)^2)*AE$10+1000*AE$18,"")</f>
        <v/>
      </c>
      <c r="AM278" t="str" cm="1">
        <f t="array" ref="AM278">IF($F278="壁玉",MIN(($G278-AN:AN)^2+($H278-AO:AO)^2+($I278-AP:AP)^2)*AL$8+MIN((($H$2-$H278)+AQ:AQ)^2+(($I$2-$I278)+AR:AR)^2)*AL$10+1000*AL$18,"")</f>
        <v/>
      </c>
      <c r="AT278" t="str" cm="1">
        <f t="array" ref="AT278">IF($F278="弩玉",MIN(($G278-AU:AU)^2+($H278-AV:AV)^2+($I278-AW:AW)^2)*AS$8+MIN((($H$2-$H278)+AX:AX)^2+(($I$2-$I278)+AY:AY)^2)*AS$10+1000*AS$18,"")</f>
        <v/>
      </c>
      <c r="BA278" t="str" cm="1">
        <f t="array" ref="BA278">IF($F278="ジェット",MIN(($G278-BB:BB)^2+($H278-BC:BC)^2+($I278-BD:BD)^2)*AZ$8+MIN((($H$2-$H278)+BE:BE)^2+(($I$2-$I278)+BF:BF)^2)*AZ$10+1000*AZ$18,"")</f>
        <v/>
      </c>
      <c r="BH278" t="str" cm="1">
        <f t="array" ref="BH278">IF($F278="導玉",MIN(($G278-BI:BI)^2+($H278-BJ:BJ)^2+($I278-BK:BK)^2)*BG$8+MIN((($H$2-$H278)+BL:BL)^2+(($I$2-$I278)+BM:BM)^2)*BG$10+1000*BG$18,"")</f>
        <v/>
      </c>
      <c r="BO278" t="str" cm="1">
        <f t="array" ref="BO278">IF($F278="木壁",MIN(($G278-BP:BP)^2+($H278-BQ:BQ)^2+($I278-BR:BR)^2)*BN$8+MIN((($H$2-$H278)+BS:BS)^2+(($I$2-$I278)+BT:BT)^2)*BN$10+1000*BN$18,"")</f>
        <v/>
      </c>
      <c r="BV278" t="str" cm="1">
        <f t="array" ref="BV278">IF($F278="遠壁",MIN(($G278-BW:BW)^2+($H278-BX:BX)^2+($I278-BY:BY)^2)*BU$8+MIN((($H$2-$H278)+BZ:BZ)^2+(($I$2-$I278)+CA:CA)^2)*BU$10+1000*BU$18,"")</f>
        <v/>
      </c>
      <c r="CC278" t="str" cm="1">
        <f t="array" ref="CC278">IF($F278="魔玉",MIN(($G278-CD:CD)^2+($H278-CE:CE)^2+($I278-CF:CF)^2)*CB$8+MIN((($H$2-$H278)+CG:CG)^2+(($I$2-$I278)+CH:CH)^2)*CB$10+1000*CB$18,"")</f>
        <v/>
      </c>
      <c r="CJ278" t="str" cm="1">
        <f t="array" ref="CJ278">IF($F278="核玉",MIN(($G278-CK:CK)^2+($H278-CL:CL)^2+($I278-CM:CM)^2)*CI$8+MIN((($H$2-$H278)+CN:CN)^2+(($I$2-$I278)+CO:CO)^2)*CI$10+1000*CI$18,"")</f>
        <v/>
      </c>
      <c r="CQ278" t="str" cm="1">
        <f t="array" ref="CQ278">IF($F278="癒玉",MIN(($G278-CR:CR)^2+($H278-CS:CS)^2+($I278-CT:CT)^2)*CP$8+MIN((($H$2-$H278)+CU:CU)^2+(($I$2-$I278)+CV:CV)^2)*CP$10+1000*CP$18,"")</f>
        <v/>
      </c>
      <c r="CX278" t="str" cm="1">
        <f t="array" ref="CX278">IF($F278="盾玉",MIN(($G278-CY:CY)^2+($H278-CZ:CZ)^2+($I278-DA:DA)^2)*CW$8+MIN((($H$2-$H278)+DB:DB)^2+(($I$2-$I278)+DC:DC)^2)*CW$10+1000*CW$18,"")</f>
        <v/>
      </c>
      <c r="DE278" t="str" cm="1">
        <f t="array" ref="DE278">IF($F278="射玉",MIN(($G278-DF:DF)^2+($H278-DG:DG)^2+($I278-DH:DH)^2)*DD$8+MIN((($H$2-$H278)+DI:DI)^2+(($I$2-$I278)+DJ:DJ)^2)*DD$10+1000*DD$18,"")</f>
        <v/>
      </c>
      <c r="DL278" t="str" cm="1">
        <f t="array" ref="DL278">IF($F278="近壁",MIN(($G278-DM:DM)^2+($H278-DN:DN)^2+($I278-DO:DO)^2)*DK$8+MIN((($H$2-$H278)+DP:DP)^2+(($I$2-$I278)+DQ:DQ)^2)*DK$10+1000*DK$18,"")</f>
        <v/>
      </c>
      <c r="DS278" t="str" cm="1">
        <f t="array" ref="DS278">IF($F278="忍玉",MIN(($G278-DT:DT)^2+($H278-DU:DU)^2+($I278-DV:DV)^2)*DR$8+MIN((($H$2-$H278)+DW:DW)^2+(($I$2-$I278)+DX:DX)^2)*DR$10+1000*DR$18,"")</f>
        <v/>
      </c>
      <c r="DZ278" t="str" cm="1">
        <f t="array" ref="DZ278">IF($F278="界玉",MIN(($G278-EA:EA)^2+($H278-EB:EB)^2+($I278-EC:EC)^2)*DY$8+MIN((($H$2-$H278)+ED:ED)^2+(($I$2-$I278)+EE:EE)^2)*DY$10+1000*DY$18,"")</f>
        <v/>
      </c>
      <c r="EG278" t="str" cm="1">
        <f t="array" ref="EG278">IF($F278="戦玉",MIN(($G278-EH:EH)^2+($H278-EI:EI)^2+($I278-EJ:EJ)^2)*EF$8+MIN((($H$2-$H278)+EK:EK)^2+(($I$2-$I278)+EL:EL)^2)*EF$10+1000*EF$18,"")</f>
        <v/>
      </c>
      <c r="EN278" t="str" cm="1">
        <f t="array" ref="EN278">IF($F278="弓玉",MIN(($G278-EO:EO)^2+($H278-EP:EP)^2+($I278-EQ:EQ)^2)*EM$8+MIN((($H$2-$H278)+ER:ER)^2+(($I$2-$I278)+ES:ES)^2)*EM$10+1000*EM$18,"")</f>
        <v/>
      </c>
      <c r="EU278" t="str" cm="1">
        <f t="array" ref="EU278">IF($F278="散玉",MIN(($G278-EV:EV)^2+($H278-EW:EW)^2+($I278-EX:EX)^2)*ET$8+MIN((($H$2-$H278)+EY:EY)^2+(($I$2-$I278)+EZ:EZ)^2)*ET$10+1000*ET$18,"")</f>
        <v/>
      </c>
      <c r="FB278" t="str" cm="1">
        <f t="array" ref="FB278">IF($F278="的玉",MIN(($G278-FC:FC)^2+($H278-FD:FD)^2+($I278-FE:FE)^2)*FA$8+MIN((($H$2-$H278)+FF:FF)^2+(($I$2-$I278)+FG:FG)^2)*FA$10+1000*FA$18,"")</f>
        <v/>
      </c>
      <c r="FI278" t="str" cm="1">
        <f t="array" ref="FI278">IF($F278="撃玉",MIN(($G278-FJ:FJ)^2+($H278-FK:FK)^2+($I278-FL:FL)^2)*FH$8+MIN((($H$2-$H278)+FM:FM)^2+(($I$2-$I278)+FN:FN)^2)*FH$10+1000*FH$18,"")</f>
        <v/>
      </c>
      <c r="FP278" t="str" cm="1">
        <f t="array" ref="FP278">IF($F278="槍玉",MIN(($G278-FQ:FQ)^2+($H278-FR:FR)^2+($I278-FS:FS)^2)*FO$8+MIN((($H$2-$H278)+FT:FT)^2+(($I$2-$I278)+FU:FU)^2)*FO$10+1000*FO$18,"")</f>
        <v/>
      </c>
      <c r="FW278" t="str" cm="1">
        <f t="array" ref="FW278">IF($F278="査玉",MIN(($G278-FX:FX)^2+($H278-FY:FY)^2+($I278-FZ:FZ)^2)*FV$8+MIN((($H$2-$H278)+GA:GA)^2+(($I$2-$I278)+GB:GB)^2)*FV$10+1000*FV$18,"")</f>
        <v/>
      </c>
      <c r="GD278" t="str" cm="1">
        <f t="array" ref="GD278">IF($F278="タゲ壁",MIN(($G278-GE:GE)^2+($H278-GF:GF)^2+($I278-GG:GG)^2)*GC$8+MIN((($H$2-$H278)+GH:GH)^2+(($I$2-$I278)+GI:GI)^2)*GC$10+1000*GC$18,"")</f>
        <v/>
      </c>
      <c r="GK278" t="str" cm="1">
        <f t="array" ref="GK278">IF($F278="迎玉",MIN(($G278-GL:GL)^2+($H278-GM:GM)^2+($I278-GN:GN)^2)*GJ$8+MIN((($H$2-$H278)+GO:GO)^2+(($I$2-$I278)+GP:GP)^2)*GJ$10+1000*GJ$18,"")</f>
        <v/>
      </c>
      <c r="GR278" t="str" cm="1">
        <f t="array" ref="GR278">IF($F278="紙壁",MIN(($G278-GS:GS)^2+($H278-GT:GT)^2+($I278-GU:GU)^2)*GQ$8+MIN((($H$2-$H278)+GV:GV)^2+(($I$2-$I278)+GW:GW)^2)*GQ$10+1000*GQ$18,"")</f>
        <v/>
      </c>
      <c r="GY278" t="str" cm="1">
        <f t="array" ref="GY278">IF($F278="聖玉",MIN(($G278-GZ:GZ)^2+($H278-HA:HA)^2+($I278-HB:HB)^2)*GX$8+MIN((($H$2-$H278)+HC:HC)^2+(($I$2-$I278)+HD:HD)^2)*GX$10+1000*GX$18,"")</f>
        <v/>
      </c>
      <c r="HF278" t="str" cm="1">
        <f t="array" ref="HF278">IF($F278="ターボ",MIN(($G278-HG:HG)^2+($H278-HH:HH)^2+($I278-HI:HI)^2)*HE$8+MIN((($H$2-$H278)+HJ:HJ)^2+(($I$2-$I278)+HK:HK)^2)*HE$10+10000,"")</f>
        <v/>
      </c>
      <c r="HM278" t="str" cm="1">
        <f t="array" ref="HM278">IF($F278="采玉",MIN(($G278-HN:HN)^2+($H278-HO:HO)^2+($I278-HP:HP)^2)*HL$8+MIN((($H$2-$H278)+HQ:HQ)^2+(($I$2-$I278)+HR:HR)^2)*HL$10+1000*HL$18,"")</f>
        <v/>
      </c>
      <c r="HT278" t="str" cm="1">
        <f t="array" ref="HT278">IF($F278="繕玉",MIN(($G278-HU:HU)^2+($H278-HV:HV)^2+($I278-HW:HW)^2)*HS$8+MIN((($H$2-$H278)+HX:HX)^2+(($I$2-$I278)+HY:HY)^2)*HS$10+1000*HS$18,"")</f>
        <v/>
      </c>
      <c r="IA278" t="str" cm="1">
        <f t="array" ref="IA278">IF($F278="贄玉",MIN(($G278-IB:IB)^2+($H278-IC:IC)^2+($I278-ID:ID)^2)*HZ$8+MIN((($H$2-$H278)+IE:IE)^2+(($I$2-$I278)+IF:IF)^2)*HZ$10+1000*HZ$18,"")</f>
        <v/>
      </c>
      <c r="IH278" t="str" cm="1">
        <f t="array" ref="IH278">IF($F278="弾玉",MIN(($G278-II:II)^2+($H278-IJ:IJ)^2+($I278-IK:IK)^2)*IG$8+MIN((($H$2-$H278)+IL:IL)^2+(($I$2-$I278)+IM:IM)^2)*IG$10+1000*IG$18,"")</f>
        <v/>
      </c>
      <c r="IO278" t="str" cm="1">
        <f t="array" ref="IO278">IF($F278="石壁",MIN(($G278-IP:IP)^2+($H278-IQ:IQ)^2+($I278-IR:IR)^2)*IN$8+MIN((($H$2-$H278)+IS:IS)^2+(($I$2-$I278)+IT:IT)^2)*IN$10+1000*IN$18,"")</f>
        <v/>
      </c>
    </row>
    <row r="279" spans="6:249" x14ac:dyDescent="0.55000000000000004">
      <c r="F279" s="1" t="b" cm="1">
        <f t="array" ref="F279">INDEX(N:N,ROW()*6-11)</f>
        <v>0</v>
      </c>
      <c r="G279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79" s="1">
        <f>ROUND((RIGHT((SUM(INDEX($N:$N,ROW()*6-10):INDEX($N:$N,ROW()*6-6))-16020),6)-RIGHT((SUM(INDEX($N:$N,ROW()*6-10):INDEX($N:$N,ROW()*6-6))-16020),3))/1000,3)</f>
        <v>-16.04</v>
      </c>
      <c r="I279" s="1">
        <f>ROUND((RIGHT((SUM(INDEX($N:$N,ROW()*6-10):INDEX($N:$N,ROW()*6-6))-16020),3)),3)</f>
        <v>20</v>
      </c>
      <c r="K279">
        <v>279</v>
      </c>
      <c r="L279">
        <f t="shared" si="9"/>
        <v>3</v>
      </c>
      <c r="M279" t="str">
        <f t="shared" si="8"/>
        <v/>
      </c>
      <c r="N279">
        <f>IF(EXACT(M279,$A$1)=TRUE,0,IF(EXACT(M279,$A$2)=TRUE,1,IF(EXACT(M279,$A$3)=TRUE,2,IF(EXACT(M279,$A$4)=TRUE,3,IF(EXACT(M279,$A$5)=TRUE,4,IF(EXACT(M279,$A$6)=TRUE,5,IF(EXACT(M279,$A$7)=TRUE,6,IF(EXACT(M279,$A$8)=TRUE,7,IF(EXACT(M279,$A$9)=TRUE,8,IF(EXACT(M279,$A$10)=TRUE,9,IF(EXACT(M279,$A$11)=TRUE,10,IF(EXACT(M279,$A$12)=TRUE,11,IF(EXACT(M279,$A$13)=TRUE,12,IF(EXACT(M279,$A$14)=TRUE,13,IF(EXACT(M279,$A$15)=TRUE,14,IF(EXACT(M279,$A$16)=TRUE,15,IF(EXACT(M279,$A$17)=TRUE,16,IF(EXACT(M279,$A$18)=TRUE,17,IF(EXACT(M279,$A$19)=TRUE,18,IF(EXACT(M279,$A$20)=TRUE,19,IF(EXACT(M279,$A$21)=TRUE,20,IF(EXACT(M279,$A$22)=TRUE,21,IF(EXACT(M279,$A$23)=TRUE,22,IF(EXACT(M279,$A$24)=TRUE,23,IF(EXACT(M279,$A$25)=TRUE,24,IF(EXACT(M279,$A$26)=TRUE,25,IF(EXACT(M279,$A$27)=TRUE,26,IF(EXACT(M279,$A$28)=TRUE,27,IF(EXACT(M279,$A$29)=TRUE,28,IF(EXACT(M279,$A$30)=TRUE,29,IF(EXACT(M279,$A$31)=TRUE,30,IF(EXACT(M279,$A$32)=TRUE,31,IF(EXACT(M279,$A$33)=TRUE,32,IF(EXACT(M279,$A$34)=TRUE,33,IF(EXACT(M279,$A$35)=TRUE,34,IF(EXACT(M279,$A$36)=TRUE,35,IF(EXACT(M279,$A$37)=TRUE,36,IF(EXACT(M279,$A$38)=TRUE,37,IF(EXACT(M279,$A$39)=TRUE,38,IF(EXACT(M279,$A$40)=TRUE,39,IF(EXACT(M279,$A$41)=TRUE,40,IF(EXACT(M279,$A$42)=TRUE,41,IF(EXACT(M279,$A$43)=TRUE,42,IF(EXACT(M279,$A$44)=TRUE,43,IF(EXACT(M279,$A$45)=TRUE,44,IF(EXACT(M279,$A$46)=TRUE,45,IF(EXACT(M279,$A$47)=TRUE,46,IF(EXACT(M279,$A$48)=TRUE,47,IF(EXACT(M279,$A$49)=TRUE,48,IF(EXACT(M279,$A$50)=TRUE,49,IF(EXACT(M279,$A$51)=TRUE,50,IF(EXACT(M279,$A$52)=TRUE,51,IF(EXACT(M279,$A$53)=TRUE,52,IF(EXACT(M279,$A$54)=TRUE,53,IF(EXACT(M279,$A$55)=TRUE,54,IF(EXACT(M279,$A$56)=TRUE,55,IF(EXACT(M279,$A$57)=TRUE,56,IF(EXACT(M279,$A$58)=TRUE,57,IF(EXACT(M279,$A$59)=TRUE,58,IF(EXACT(M279,$A$60)=TRUE,59,IF(EXACT(M279,$A$61)=TRUE,60,IF(EXACT(M279,$A$62)=TRUE,61))))))))))))))))))))))))))))))))))))))))))))))))))))))))))))))*61^$L279</f>
        <v>0</v>
      </c>
      <c r="Y279" t="str" cm="1">
        <f t="array" ref="Y279">IF($F279="砲玉",MIN(($G279-Z:Z)^2+($H279-AA:AA)^2+($I279-AB:AB)^2)*X$8+MIN((($H$2-$H279)+AC:AC)^2+(($I$2-$I279)+AD:AD)^2)*X$10+1000*X$18,"")</f>
        <v/>
      </c>
      <c r="AF279" t="str" cm="1">
        <f t="array" ref="AF279">IF($F279="薙玉",MIN(($G279-AG:AG)^2+($H279-AH:AH)^2+($I279-AI:AI)^2)*AE$8+MIN((($H$2-$H279)+AJ:AJ)^2+(($I$2-$I279)+AK:AK)^2)*AE$10+1000*AE$18,"")</f>
        <v/>
      </c>
      <c r="AM279" t="str" cm="1">
        <f t="array" ref="AM279">IF($F279="壁玉",MIN(($G279-AN:AN)^2+($H279-AO:AO)^2+($I279-AP:AP)^2)*AL$8+MIN((($H$2-$H279)+AQ:AQ)^2+(($I$2-$I279)+AR:AR)^2)*AL$10+1000*AL$18,"")</f>
        <v/>
      </c>
      <c r="AT279" t="str" cm="1">
        <f t="array" ref="AT279">IF($F279="弩玉",MIN(($G279-AU:AU)^2+($H279-AV:AV)^2+($I279-AW:AW)^2)*AS$8+MIN((($H$2-$H279)+AX:AX)^2+(($I$2-$I279)+AY:AY)^2)*AS$10+1000*AS$18,"")</f>
        <v/>
      </c>
      <c r="BA279" t="str" cm="1">
        <f t="array" ref="BA279">IF($F279="ジェット",MIN(($G279-BB:BB)^2+($H279-BC:BC)^2+($I279-BD:BD)^2)*AZ$8+MIN((($H$2-$H279)+BE:BE)^2+(($I$2-$I279)+BF:BF)^2)*AZ$10+1000*AZ$18,"")</f>
        <v/>
      </c>
      <c r="BH279" t="str" cm="1">
        <f t="array" ref="BH279">IF($F279="導玉",MIN(($G279-BI:BI)^2+($H279-BJ:BJ)^2+($I279-BK:BK)^2)*BG$8+MIN((($H$2-$H279)+BL:BL)^2+(($I$2-$I279)+BM:BM)^2)*BG$10+1000*BG$18,"")</f>
        <v/>
      </c>
      <c r="BO279" t="str" cm="1">
        <f t="array" ref="BO279">IF($F279="木壁",MIN(($G279-BP:BP)^2+($H279-BQ:BQ)^2+($I279-BR:BR)^2)*BN$8+MIN((($H$2-$H279)+BS:BS)^2+(($I$2-$I279)+BT:BT)^2)*BN$10+1000*BN$18,"")</f>
        <v/>
      </c>
      <c r="BV279" t="str" cm="1">
        <f t="array" ref="BV279">IF($F279="遠壁",MIN(($G279-BW:BW)^2+($H279-BX:BX)^2+($I279-BY:BY)^2)*BU$8+MIN((($H$2-$H279)+BZ:BZ)^2+(($I$2-$I279)+CA:CA)^2)*BU$10+1000*BU$18,"")</f>
        <v/>
      </c>
      <c r="CC279" t="str" cm="1">
        <f t="array" ref="CC279">IF($F279="魔玉",MIN(($G279-CD:CD)^2+($H279-CE:CE)^2+($I279-CF:CF)^2)*CB$8+MIN((($H$2-$H279)+CG:CG)^2+(($I$2-$I279)+CH:CH)^2)*CB$10+1000*CB$18,"")</f>
        <v/>
      </c>
      <c r="CJ279" t="str" cm="1">
        <f t="array" ref="CJ279">IF($F279="核玉",MIN(($G279-CK:CK)^2+($H279-CL:CL)^2+($I279-CM:CM)^2)*CI$8+MIN((($H$2-$H279)+CN:CN)^2+(($I$2-$I279)+CO:CO)^2)*CI$10+1000*CI$18,"")</f>
        <v/>
      </c>
      <c r="CQ279" t="str" cm="1">
        <f t="array" ref="CQ279">IF($F279="癒玉",MIN(($G279-CR:CR)^2+($H279-CS:CS)^2+($I279-CT:CT)^2)*CP$8+MIN((($H$2-$H279)+CU:CU)^2+(($I$2-$I279)+CV:CV)^2)*CP$10+1000*CP$18,"")</f>
        <v/>
      </c>
      <c r="CX279" t="str" cm="1">
        <f t="array" ref="CX279">IF($F279="盾玉",MIN(($G279-CY:CY)^2+($H279-CZ:CZ)^2+($I279-DA:DA)^2)*CW$8+MIN((($H$2-$H279)+DB:DB)^2+(($I$2-$I279)+DC:DC)^2)*CW$10+1000*CW$18,"")</f>
        <v/>
      </c>
      <c r="DE279" t="str" cm="1">
        <f t="array" ref="DE279">IF($F279="射玉",MIN(($G279-DF:DF)^2+($H279-DG:DG)^2+($I279-DH:DH)^2)*DD$8+MIN((($H$2-$H279)+DI:DI)^2+(($I$2-$I279)+DJ:DJ)^2)*DD$10+1000*DD$18,"")</f>
        <v/>
      </c>
      <c r="DL279" t="str" cm="1">
        <f t="array" ref="DL279">IF($F279="近壁",MIN(($G279-DM:DM)^2+($H279-DN:DN)^2+($I279-DO:DO)^2)*DK$8+MIN((($H$2-$H279)+DP:DP)^2+(($I$2-$I279)+DQ:DQ)^2)*DK$10+1000*DK$18,"")</f>
        <v/>
      </c>
      <c r="DS279" t="str" cm="1">
        <f t="array" ref="DS279">IF($F279="忍玉",MIN(($G279-DT:DT)^2+($H279-DU:DU)^2+($I279-DV:DV)^2)*DR$8+MIN((($H$2-$H279)+DW:DW)^2+(($I$2-$I279)+DX:DX)^2)*DR$10+1000*DR$18,"")</f>
        <v/>
      </c>
      <c r="DZ279" t="str" cm="1">
        <f t="array" ref="DZ279">IF($F279="界玉",MIN(($G279-EA:EA)^2+($H279-EB:EB)^2+($I279-EC:EC)^2)*DY$8+MIN((($H$2-$H279)+ED:ED)^2+(($I$2-$I279)+EE:EE)^2)*DY$10+1000*DY$18,"")</f>
        <v/>
      </c>
      <c r="EG279" t="str" cm="1">
        <f t="array" ref="EG279">IF($F279="戦玉",MIN(($G279-EH:EH)^2+($H279-EI:EI)^2+($I279-EJ:EJ)^2)*EF$8+MIN((($H$2-$H279)+EK:EK)^2+(($I$2-$I279)+EL:EL)^2)*EF$10+1000*EF$18,"")</f>
        <v/>
      </c>
      <c r="EN279" t="str" cm="1">
        <f t="array" ref="EN279">IF($F279="弓玉",MIN(($G279-EO:EO)^2+($H279-EP:EP)^2+($I279-EQ:EQ)^2)*EM$8+MIN((($H$2-$H279)+ER:ER)^2+(($I$2-$I279)+ES:ES)^2)*EM$10+1000*EM$18,"")</f>
        <v/>
      </c>
      <c r="EU279" t="str" cm="1">
        <f t="array" ref="EU279">IF($F279="散玉",MIN(($G279-EV:EV)^2+($H279-EW:EW)^2+($I279-EX:EX)^2)*ET$8+MIN((($H$2-$H279)+EY:EY)^2+(($I$2-$I279)+EZ:EZ)^2)*ET$10+1000*ET$18,"")</f>
        <v/>
      </c>
      <c r="FB279" t="str" cm="1">
        <f t="array" ref="FB279">IF($F279="的玉",MIN(($G279-FC:FC)^2+($H279-FD:FD)^2+($I279-FE:FE)^2)*FA$8+MIN((($H$2-$H279)+FF:FF)^2+(($I$2-$I279)+FG:FG)^2)*FA$10+1000*FA$18,"")</f>
        <v/>
      </c>
      <c r="FI279" t="str" cm="1">
        <f t="array" ref="FI279">IF($F279="撃玉",MIN(($G279-FJ:FJ)^2+($H279-FK:FK)^2+($I279-FL:FL)^2)*FH$8+MIN((($H$2-$H279)+FM:FM)^2+(($I$2-$I279)+FN:FN)^2)*FH$10+1000*FH$18,"")</f>
        <v/>
      </c>
      <c r="FP279" t="str" cm="1">
        <f t="array" ref="FP279">IF($F279="槍玉",MIN(($G279-FQ:FQ)^2+($H279-FR:FR)^2+($I279-FS:FS)^2)*FO$8+MIN((($H$2-$H279)+FT:FT)^2+(($I$2-$I279)+FU:FU)^2)*FO$10+1000*FO$18,"")</f>
        <v/>
      </c>
      <c r="FW279" t="str" cm="1">
        <f t="array" ref="FW279">IF($F279="査玉",MIN(($G279-FX:FX)^2+($H279-FY:FY)^2+($I279-FZ:FZ)^2)*FV$8+MIN((($H$2-$H279)+GA:GA)^2+(($I$2-$I279)+GB:GB)^2)*FV$10+1000*FV$18,"")</f>
        <v/>
      </c>
      <c r="GD279" t="str" cm="1">
        <f t="array" ref="GD279">IF($F279="タゲ壁",MIN(($G279-GE:GE)^2+($H279-GF:GF)^2+($I279-GG:GG)^2)*GC$8+MIN((($H$2-$H279)+GH:GH)^2+(($I$2-$I279)+GI:GI)^2)*GC$10+1000*GC$18,"")</f>
        <v/>
      </c>
      <c r="GK279" t="str" cm="1">
        <f t="array" ref="GK279">IF($F279="迎玉",MIN(($G279-GL:GL)^2+($H279-GM:GM)^2+($I279-GN:GN)^2)*GJ$8+MIN((($H$2-$H279)+GO:GO)^2+(($I$2-$I279)+GP:GP)^2)*GJ$10+1000*GJ$18,"")</f>
        <v/>
      </c>
      <c r="GR279" t="str" cm="1">
        <f t="array" ref="GR279">IF($F279="紙壁",MIN(($G279-GS:GS)^2+($H279-GT:GT)^2+($I279-GU:GU)^2)*GQ$8+MIN((($H$2-$H279)+GV:GV)^2+(($I$2-$I279)+GW:GW)^2)*GQ$10+1000*GQ$18,"")</f>
        <v/>
      </c>
      <c r="GY279" t="str" cm="1">
        <f t="array" ref="GY279">IF($F279="聖玉",MIN(($G279-GZ:GZ)^2+($H279-HA:HA)^2+($I279-HB:HB)^2)*GX$8+MIN((($H$2-$H279)+HC:HC)^2+(($I$2-$I279)+HD:HD)^2)*GX$10+1000*GX$18,"")</f>
        <v/>
      </c>
      <c r="HF279" t="str" cm="1">
        <f t="array" ref="HF279">IF($F279="ターボ",MIN(($G279-HG:HG)^2+($H279-HH:HH)^2+($I279-HI:HI)^2)*HE$8+MIN((($H$2-$H279)+HJ:HJ)^2+(($I$2-$I279)+HK:HK)^2)*HE$10+10000,"")</f>
        <v/>
      </c>
      <c r="HM279" t="str" cm="1">
        <f t="array" ref="HM279">IF($F279="采玉",MIN(($G279-HN:HN)^2+($H279-HO:HO)^2+($I279-HP:HP)^2)*HL$8+MIN((($H$2-$H279)+HQ:HQ)^2+(($I$2-$I279)+HR:HR)^2)*HL$10+1000*HL$18,"")</f>
        <v/>
      </c>
      <c r="HT279" t="str" cm="1">
        <f t="array" ref="HT279">IF($F279="繕玉",MIN(($G279-HU:HU)^2+($H279-HV:HV)^2+($I279-HW:HW)^2)*HS$8+MIN((($H$2-$H279)+HX:HX)^2+(($I$2-$I279)+HY:HY)^2)*HS$10+1000*HS$18,"")</f>
        <v/>
      </c>
      <c r="IA279" t="str" cm="1">
        <f t="array" ref="IA279">IF($F279="贄玉",MIN(($G279-IB:IB)^2+($H279-IC:IC)^2+($I279-ID:ID)^2)*HZ$8+MIN((($H$2-$H279)+IE:IE)^2+(($I$2-$I279)+IF:IF)^2)*HZ$10+1000*HZ$18,"")</f>
        <v/>
      </c>
      <c r="IH279" t="str" cm="1">
        <f t="array" ref="IH279">IF($F279="弾玉",MIN(($G279-II:II)^2+($H279-IJ:IJ)^2+($I279-IK:IK)^2)*IG$8+MIN((($H$2-$H279)+IL:IL)^2+(($I$2-$I279)+IM:IM)^2)*IG$10+1000*IG$18,"")</f>
        <v/>
      </c>
      <c r="IO279" t="str" cm="1">
        <f t="array" ref="IO279">IF($F279="石壁",MIN(($G279-IP:IP)^2+($H279-IQ:IQ)^2+($I279-IR:IR)^2)*IN$8+MIN((($H$2-$H279)+IS:IS)^2+(($I$2-$I279)+IT:IT)^2)*IN$10+1000*IN$18,"")</f>
        <v/>
      </c>
    </row>
    <row r="280" spans="6:249" x14ac:dyDescent="0.55000000000000004">
      <c r="F280" s="1" t="b" cm="1">
        <f t="array" ref="F280">INDEX(N:N,ROW()*6-11)</f>
        <v>0</v>
      </c>
      <c r="G280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80" s="1">
        <f>ROUND((RIGHT((SUM(INDEX($N:$N,ROW()*6-10):INDEX($N:$N,ROW()*6-6))-16020),6)-RIGHT((SUM(INDEX($N:$N,ROW()*6-10):INDEX($N:$N,ROW()*6-6))-16020),3))/1000,3)</f>
        <v>-16.04</v>
      </c>
      <c r="I280" s="1">
        <f>ROUND((RIGHT((SUM(INDEX($N:$N,ROW()*6-10):INDEX($N:$N,ROW()*6-6))-16020),3)),3)</f>
        <v>20</v>
      </c>
      <c r="K280">
        <v>280</v>
      </c>
      <c r="L280">
        <f t="shared" si="9"/>
        <v>2</v>
      </c>
      <c r="M280" t="str">
        <f t="shared" si="8"/>
        <v/>
      </c>
      <c r="N280">
        <f>IF(EXACT(M280,$A$1)=TRUE,0,IF(EXACT(M280,$A$2)=TRUE,1,IF(EXACT(M280,$A$3)=TRUE,2,IF(EXACT(M280,$A$4)=TRUE,3,IF(EXACT(M280,$A$5)=TRUE,4,IF(EXACT(M280,$A$6)=TRUE,5,IF(EXACT(M280,$A$7)=TRUE,6,IF(EXACT(M280,$A$8)=TRUE,7,IF(EXACT(M280,$A$9)=TRUE,8,IF(EXACT(M280,$A$10)=TRUE,9,IF(EXACT(M280,$A$11)=TRUE,10,IF(EXACT(M280,$A$12)=TRUE,11,IF(EXACT(M280,$A$13)=TRUE,12,IF(EXACT(M280,$A$14)=TRUE,13,IF(EXACT(M280,$A$15)=TRUE,14,IF(EXACT(M280,$A$16)=TRUE,15,IF(EXACT(M280,$A$17)=TRUE,16,IF(EXACT(M280,$A$18)=TRUE,17,IF(EXACT(M280,$A$19)=TRUE,18,IF(EXACT(M280,$A$20)=TRUE,19,IF(EXACT(M280,$A$21)=TRUE,20,IF(EXACT(M280,$A$22)=TRUE,21,IF(EXACT(M280,$A$23)=TRUE,22,IF(EXACT(M280,$A$24)=TRUE,23,IF(EXACT(M280,$A$25)=TRUE,24,IF(EXACT(M280,$A$26)=TRUE,25,IF(EXACT(M280,$A$27)=TRUE,26,IF(EXACT(M280,$A$28)=TRUE,27,IF(EXACT(M280,$A$29)=TRUE,28,IF(EXACT(M280,$A$30)=TRUE,29,IF(EXACT(M280,$A$31)=TRUE,30,IF(EXACT(M280,$A$32)=TRUE,31,IF(EXACT(M280,$A$33)=TRUE,32,IF(EXACT(M280,$A$34)=TRUE,33,IF(EXACT(M280,$A$35)=TRUE,34,IF(EXACT(M280,$A$36)=TRUE,35,IF(EXACT(M280,$A$37)=TRUE,36,IF(EXACT(M280,$A$38)=TRUE,37,IF(EXACT(M280,$A$39)=TRUE,38,IF(EXACT(M280,$A$40)=TRUE,39,IF(EXACT(M280,$A$41)=TRUE,40,IF(EXACT(M280,$A$42)=TRUE,41,IF(EXACT(M280,$A$43)=TRUE,42,IF(EXACT(M280,$A$44)=TRUE,43,IF(EXACT(M280,$A$45)=TRUE,44,IF(EXACT(M280,$A$46)=TRUE,45,IF(EXACT(M280,$A$47)=TRUE,46,IF(EXACT(M280,$A$48)=TRUE,47,IF(EXACT(M280,$A$49)=TRUE,48,IF(EXACT(M280,$A$50)=TRUE,49,IF(EXACT(M280,$A$51)=TRUE,50,IF(EXACT(M280,$A$52)=TRUE,51,IF(EXACT(M280,$A$53)=TRUE,52,IF(EXACT(M280,$A$54)=TRUE,53,IF(EXACT(M280,$A$55)=TRUE,54,IF(EXACT(M280,$A$56)=TRUE,55,IF(EXACT(M280,$A$57)=TRUE,56,IF(EXACT(M280,$A$58)=TRUE,57,IF(EXACT(M280,$A$59)=TRUE,58,IF(EXACT(M280,$A$60)=TRUE,59,IF(EXACT(M280,$A$61)=TRUE,60,IF(EXACT(M280,$A$62)=TRUE,61))))))))))))))))))))))))))))))))))))))))))))))))))))))))))))))*61^$L280</f>
        <v>0</v>
      </c>
      <c r="Y280" t="str" cm="1">
        <f t="array" ref="Y280">IF($F280="砲玉",MIN(($G280-Z:Z)^2+($H280-AA:AA)^2+($I280-AB:AB)^2)*X$8+MIN((($H$2-$H280)+AC:AC)^2+(($I$2-$I280)+AD:AD)^2)*X$10+1000*X$18,"")</f>
        <v/>
      </c>
      <c r="AF280" t="str" cm="1">
        <f t="array" ref="AF280">IF($F280="薙玉",MIN(($G280-AG:AG)^2+($H280-AH:AH)^2+($I280-AI:AI)^2)*AE$8+MIN((($H$2-$H280)+AJ:AJ)^2+(($I$2-$I280)+AK:AK)^2)*AE$10+1000*AE$18,"")</f>
        <v/>
      </c>
      <c r="AM280" t="str" cm="1">
        <f t="array" ref="AM280">IF($F280="壁玉",MIN(($G280-AN:AN)^2+($H280-AO:AO)^2+($I280-AP:AP)^2)*AL$8+MIN((($H$2-$H280)+AQ:AQ)^2+(($I$2-$I280)+AR:AR)^2)*AL$10+1000*AL$18,"")</f>
        <v/>
      </c>
      <c r="AT280" t="str" cm="1">
        <f t="array" ref="AT280">IF($F280="弩玉",MIN(($G280-AU:AU)^2+($H280-AV:AV)^2+($I280-AW:AW)^2)*AS$8+MIN((($H$2-$H280)+AX:AX)^2+(($I$2-$I280)+AY:AY)^2)*AS$10+1000*AS$18,"")</f>
        <v/>
      </c>
      <c r="BA280" t="str" cm="1">
        <f t="array" ref="BA280">IF($F280="ジェット",MIN(($G280-BB:BB)^2+($H280-BC:BC)^2+($I280-BD:BD)^2)*AZ$8+MIN((($H$2-$H280)+BE:BE)^2+(($I$2-$I280)+BF:BF)^2)*AZ$10+1000*AZ$18,"")</f>
        <v/>
      </c>
      <c r="BH280" t="str" cm="1">
        <f t="array" ref="BH280">IF($F280="導玉",MIN(($G280-BI:BI)^2+($H280-BJ:BJ)^2+($I280-BK:BK)^2)*BG$8+MIN((($H$2-$H280)+BL:BL)^2+(($I$2-$I280)+BM:BM)^2)*BG$10+1000*BG$18,"")</f>
        <v/>
      </c>
      <c r="BO280" t="str" cm="1">
        <f t="array" ref="BO280">IF($F280="木壁",MIN(($G280-BP:BP)^2+($H280-BQ:BQ)^2+($I280-BR:BR)^2)*BN$8+MIN((($H$2-$H280)+BS:BS)^2+(($I$2-$I280)+BT:BT)^2)*BN$10+1000*BN$18,"")</f>
        <v/>
      </c>
      <c r="BV280" t="str" cm="1">
        <f t="array" ref="BV280">IF($F280="遠壁",MIN(($G280-BW:BW)^2+($H280-BX:BX)^2+($I280-BY:BY)^2)*BU$8+MIN((($H$2-$H280)+BZ:BZ)^2+(($I$2-$I280)+CA:CA)^2)*BU$10+1000*BU$18,"")</f>
        <v/>
      </c>
      <c r="CC280" t="str" cm="1">
        <f t="array" ref="CC280">IF($F280="魔玉",MIN(($G280-CD:CD)^2+($H280-CE:CE)^2+($I280-CF:CF)^2)*CB$8+MIN((($H$2-$H280)+CG:CG)^2+(($I$2-$I280)+CH:CH)^2)*CB$10+1000*CB$18,"")</f>
        <v/>
      </c>
      <c r="CJ280" t="str" cm="1">
        <f t="array" ref="CJ280">IF($F280="核玉",MIN(($G280-CK:CK)^2+($H280-CL:CL)^2+($I280-CM:CM)^2)*CI$8+MIN((($H$2-$H280)+CN:CN)^2+(($I$2-$I280)+CO:CO)^2)*CI$10+1000*CI$18,"")</f>
        <v/>
      </c>
      <c r="CQ280" t="str" cm="1">
        <f t="array" ref="CQ280">IF($F280="癒玉",MIN(($G280-CR:CR)^2+($H280-CS:CS)^2+($I280-CT:CT)^2)*CP$8+MIN((($H$2-$H280)+CU:CU)^2+(($I$2-$I280)+CV:CV)^2)*CP$10+1000*CP$18,"")</f>
        <v/>
      </c>
      <c r="CX280" t="str" cm="1">
        <f t="array" ref="CX280">IF($F280="盾玉",MIN(($G280-CY:CY)^2+($H280-CZ:CZ)^2+($I280-DA:DA)^2)*CW$8+MIN((($H$2-$H280)+DB:DB)^2+(($I$2-$I280)+DC:DC)^2)*CW$10+1000*CW$18,"")</f>
        <v/>
      </c>
      <c r="DE280" t="str" cm="1">
        <f t="array" ref="DE280">IF($F280="射玉",MIN(($G280-DF:DF)^2+($H280-DG:DG)^2+($I280-DH:DH)^2)*DD$8+MIN((($H$2-$H280)+DI:DI)^2+(($I$2-$I280)+DJ:DJ)^2)*DD$10+1000*DD$18,"")</f>
        <v/>
      </c>
      <c r="DL280" t="str" cm="1">
        <f t="array" ref="DL280">IF($F280="近壁",MIN(($G280-DM:DM)^2+($H280-DN:DN)^2+($I280-DO:DO)^2)*DK$8+MIN((($H$2-$H280)+DP:DP)^2+(($I$2-$I280)+DQ:DQ)^2)*DK$10+1000*DK$18,"")</f>
        <v/>
      </c>
      <c r="DS280" t="str" cm="1">
        <f t="array" ref="DS280">IF($F280="忍玉",MIN(($G280-DT:DT)^2+($H280-DU:DU)^2+($I280-DV:DV)^2)*DR$8+MIN((($H$2-$H280)+DW:DW)^2+(($I$2-$I280)+DX:DX)^2)*DR$10+1000*DR$18,"")</f>
        <v/>
      </c>
      <c r="DZ280" t="str" cm="1">
        <f t="array" ref="DZ280">IF($F280="界玉",MIN(($G280-EA:EA)^2+($H280-EB:EB)^2+($I280-EC:EC)^2)*DY$8+MIN((($H$2-$H280)+ED:ED)^2+(($I$2-$I280)+EE:EE)^2)*DY$10+1000*DY$18,"")</f>
        <v/>
      </c>
      <c r="EG280" t="str" cm="1">
        <f t="array" ref="EG280">IF($F280="戦玉",MIN(($G280-EH:EH)^2+($H280-EI:EI)^2+($I280-EJ:EJ)^2)*EF$8+MIN((($H$2-$H280)+EK:EK)^2+(($I$2-$I280)+EL:EL)^2)*EF$10+1000*EF$18,"")</f>
        <v/>
      </c>
      <c r="EN280" t="str" cm="1">
        <f t="array" ref="EN280">IF($F280="弓玉",MIN(($G280-EO:EO)^2+($H280-EP:EP)^2+($I280-EQ:EQ)^2)*EM$8+MIN((($H$2-$H280)+ER:ER)^2+(($I$2-$I280)+ES:ES)^2)*EM$10+1000*EM$18,"")</f>
        <v/>
      </c>
      <c r="EU280" t="str" cm="1">
        <f t="array" ref="EU280">IF($F280="散玉",MIN(($G280-EV:EV)^2+($H280-EW:EW)^2+($I280-EX:EX)^2)*ET$8+MIN((($H$2-$H280)+EY:EY)^2+(($I$2-$I280)+EZ:EZ)^2)*ET$10+1000*ET$18,"")</f>
        <v/>
      </c>
      <c r="FB280" t="str" cm="1">
        <f t="array" ref="FB280">IF($F280="的玉",MIN(($G280-FC:FC)^2+($H280-FD:FD)^2+($I280-FE:FE)^2)*FA$8+MIN((($H$2-$H280)+FF:FF)^2+(($I$2-$I280)+FG:FG)^2)*FA$10+1000*FA$18,"")</f>
        <v/>
      </c>
      <c r="FI280" t="str" cm="1">
        <f t="array" ref="FI280">IF($F280="撃玉",MIN(($G280-FJ:FJ)^2+($H280-FK:FK)^2+($I280-FL:FL)^2)*FH$8+MIN((($H$2-$H280)+FM:FM)^2+(($I$2-$I280)+FN:FN)^2)*FH$10+1000*FH$18,"")</f>
        <v/>
      </c>
      <c r="FP280" t="str" cm="1">
        <f t="array" ref="FP280">IF($F280="槍玉",MIN(($G280-FQ:FQ)^2+($H280-FR:FR)^2+($I280-FS:FS)^2)*FO$8+MIN((($H$2-$H280)+FT:FT)^2+(($I$2-$I280)+FU:FU)^2)*FO$10+1000*FO$18,"")</f>
        <v/>
      </c>
      <c r="FW280" t="str" cm="1">
        <f t="array" ref="FW280">IF($F280="査玉",MIN(($G280-FX:FX)^2+($H280-FY:FY)^2+($I280-FZ:FZ)^2)*FV$8+MIN((($H$2-$H280)+GA:GA)^2+(($I$2-$I280)+GB:GB)^2)*FV$10+1000*FV$18,"")</f>
        <v/>
      </c>
      <c r="GD280" t="str" cm="1">
        <f t="array" ref="GD280">IF($F280="タゲ壁",MIN(($G280-GE:GE)^2+($H280-GF:GF)^2+($I280-GG:GG)^2)*GC$8+MIN((($H$2-$H280)+GH:GH)^2+(($I$2-$I280)+GI:GI)^2)*GC$10+1000*GC$18,"")</f>
        <v/>
      </c>
      <c r="GK280" t="str" cm="1">
        <f t="array" ref="GK280">IF($F280="迎玉",MIN(($G280-GL:GL)^2+($H280-GM:GM)^2+($I280-GN:GN)^2)*GJ$8+MIN((($H$2-$H280)+GO:GO)^2+(($I$2-$I280)+GP:GP)^2)*GJ$10+1000*GJ$18,"")</f>
        <v/>
      </c>
      <c r="GR280" t="str" cm="1">
        <f t="array" ref="GR280">IF($F280="紙壁",MIN(($G280-GS:GS)^2+($H280-GT:GT)^2+($I280-GU:GU)^2)*GQ$8+MIN((($H$2-$H280)+GV:GV)^2+(($I$2-$I280)+GW:GW)^2)*GQ$10+1000*GQ$18,"")</f>
        <v/>
      </c>
      <c r="GY280" t="str" cm="1">
        <f t="array" ref="GY280">IF($F280="聖玉",MIN(($G280-GZ:GZ)^2+($H280-HA:HA)^2+($I280-HB:HB)^2)*GX$8+MIN((($H$2-$H280)+HC:HC)^2+(($I$2-$I280)+HD:HD)^2)*GX$10+1000*GX$18,"")</f>
        <v/>
      </c>
      <c r="HF280" t="str" cm="1">
        <f t="array" ref="HF280">IF($F280="ターボ",MIN(($G280-HG:HG)^2+($H280-HH:HH)^2+($I280-HI:HI)^2)*HE$8+MIN((($H$2-$H280)+HJ:HJ)^2+(($I$2-$I280)+HK:HK)^2)*HE$10+10000,"")</f>
        <v/>
      </c>
      <c r="HM280" t="str" cm="1">
        <f t="array" ref="HM280">IF($F280="采玉",MIN(($G280-HN:HN)^2+($H280-HO:HO)^2+($I280-HP:HP)^2)*HL$8+MIN((($H$2-$H280)+HQ:HQ)^2+(($I$2-$I280)+HR:HR)^2)*HL$10+1000*HL$18,"")</f>
        <v/>
      </c>
      <c r="HT280" t="str" cm="1">
        <f t="array" ref="HT280">IF($F280="繕玉",MIN(($G280-HU:HU)^2+($H280-HV:HV)^2+($I280-HW:HW)^2)*HS$8+MIN((($H$2-$H280)+HX:HX)^2+(($I$2-$I280)+HY:HY)^2)*HS$10+1000*HS$18,"")</f>
        <v/>
      </c>
      <c r="IA280" t="str" cm="1">
        <f t="array" ref="IA280">IF($F280="贄玉",MIN(($G280-IB:IB)^2+($H280-IC:IC)^2+($I280-ID:ID)^2)*HZ$8+MIN((($H$2-$H280)+IE:IE)^2+(($I$2-$I280)+IF:IF)^2)*HZ$10+1000*HZ$18,"")</f>
        <v/>
      </c>
      <c r="IH280" t="str" cm="1">
        <f t="array" ref="IH280">IF($F280="弾玉",MIN(($G280-II:II)^2+($H280-IJ:IJ)^2+($I280-IK:IK)^2)*IG$8+MIN((($H$2-$H280)+IL:IL)^2+(($I$2-$I280)+IM:IM)^2)*IG$10+1000*IG$18,"")</f>
        <v/>
      </c>
      <c r="IO280" t="str" cm="1">
        <f t="array" ref="IO280">IF($F280="石壁",MIN(($G280-IP:IP)^2+($H280-IQ:IQ)^2+($I280-IR:IR)^2)*IN$8+MIN((($H$2-$H280)+IS:IS)^2+(($I$2-$I280)+IT:IT)^2)*IN$10+1000*IN$18,"")</f>
        <v/>
      </c>
    </row>
    <row r="281" spans="6:249" x14ac:dyDescent="0.55000000000000004">
      <c r="F281" s="1" t="b" cm="1">
        <f t="array" ref="F281">INDEX(N:N,ROW()*6-11)</f>
        <v>0</v>
      </c>
      <c r="G281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81" s="1">
        <f>ROUND((RIGHT((SUM(INDEX($N:$N,ROW()*6-10):INDEX($N:$N,ROW()*6-6))-16020),6)-RIGHT((SUM(INDEX($N:$N,ROW()*6-10):INDEX($N:$N,ROW()*6-6))-16020),3))/1000,3)</f>
        <v>-16.04</v>
      </c>
      <c r="I281" s="1">
        <f>ROUND((RIGHT((SUM(INDEX($N:$N,ROW()*6-10):INDEX($N:$N,ROW()*6-6))-16020),3)),3)</f>
        <v>20</v>
      </c>
      <c r="K281">
        <v>281</v>
      </c>
      <c r="L281">
        <f t="shared" si="9"/>
        <v>1</v>
      </c>
      <c r="M281" t="str">
        <f t="shared" si="8"/>
        <v/>
      </c>
      <c r="N281">
        <f>IF(EXACT(M281,$A$1)=TRUE,0,IF(EXACT(M281,$A$2)=TRUE,1,IF(EXACT(M281,$A$3)=TRUE,2,IF(EXACT(M281,$A$4)=TRUE,3,IF(EXACT(M281,$A$5)=TRUE,4,IF(EXACT(M281,$A$6)=TRUE,5,IF(EXACT(M281,$A$7)=TRUE,6,IF(EXACT(M281,$A$8)=TRUE,7,IF(EXACT(M281,$A$9)=TRUE,8,IF(EXACT(M281,$A$10)=TRUE,9,IF(EXACT(M281,$A$11)=TRUE,10,IF(EXACT(M281,$A$12)=TRUE,11,IF(EXACT(M281,$A$13)=TRUE,12,IF(EXACT(M281,$A$14)=TRUE,13,IF(EXACT(M281,$A$15)=TRUE,14,IF(EXACT(M281,$A$16)=TRUE,15,IF(EXACT(M281,$A$17)=TRUE,16,IF(EXACT(M281,$A$18)=TRUE,17,IF(EXACT(M281,$A$19)=TRUE,18,IF(EXACT(M281,$A$20)=TRUE,19,IF(EXACT(M281,$A$21)=TRUE,20,IF(EXACT(M281,$A$22)=TRUE,21,IF(EXACT(M281,$A$23)=TRUE,22,IF(EXACT(M281,$A$24)=TRUE,23,IF(EXACT(M281,$A$25)=TRUE,24,IF(EXACT(M281,$A$26)=TRUE,25,IF(EXACT(M281,$A$27)=TRUE,26,IF(EXACT(M281,$A$28)=TRUE,27,IF(EXACT(M281,$A$29)=TRUE,28,IF(EXACT(M281,$A$30)=TRUE,29,IF(EXACT(M281,$A$31)=TRUE,30,IF(EXACT(M281,$A$32)=TRUE,31,IF(EXACT(M281,$A$33)=TRUE,32,IF(EXACT(M281,$A$34)=TRUE,33,IF(EXACT(M281,$A$35)=TRUE,34,IF(EXACT(M281,$A$36)=TRUE,35,IF(EXACT(M281,$A$37)=TRUE,36,IF(EXACT(M281,$A$38)=TRUE,37,IF(EXACT(M281,$A$39)=TRUE,38,IF(EXACT(M281,$A$40)=TRUE,39,IF(EXACT(M281,$A$41)=TRUE,40,IF(EXACT(M281,$A$42)=TRUE,41,IF(EXACT(M281,$A$43)=TRUE,42,IF(EXACT(M281,$A$44)=TRUE,43,IF(EXACT(M281,$A$45)=TRUE,44,IF(EXACT(M281,$A$46)=TRUE,45,IF(EXACT(M281,$A$47)=TRUE,46,IF(EXACT(M281,$A$48)=TRUE,47,IF(EXACT(M281,$A$49)=TRUE,48,IF(EXACT(M281,$A$50)=TRUE,49,IF(EXACT(M281,$A$51)=TRUE,50,IF(EXACT(M281,$A$52)=TRUE,51,IF(EXACT(M281,$A$53)=TRUE,52,IF(EXACT(M281,$A$54)=TRUE,53,IF(EXACT(M281,$A$55)=TRUE,54,IF(EXACT(M281,$A$56)=TRUE,55,IF(EXACT(M281,$A$57)=TRUE,56,IF(EXACT(M281,$A$58)=TRUE,57,IF(EXACT(M281,$A$59)=TRUE,58,IF(EXACT(M281,$A$60)=TRUE,59,IF(EXACT(M281,$A$61)=TRUE,60,IF(EXACT(M281,$A$62)=TRUE,61))))))))))))))))))))))))))))))))))))))))))))))))))))))))))))))*61^$L281</f>
        <v>0</v>
      </c>
      <c r="Y281" t="str" cm="1">
        <f t="array" ref="Y281">IF($F281="砲玉",MIN(($G281-Z:Z)^2+($H281-AA:AA)^2+($I281-AB:AB)^2)*X$8+MIN((($H$2-$H281)+AC:AC)^2+(($I$2-$I281)+AD:AD)^2)*X$10+1000*X$18,"")</f>
        <v/>
      </c>
      <c r="AF281" t="str" cm="1">
        <f t="array" ref="AF281">IF($F281="薙玉",MIN(($G281-AG:AG)^2+($H281-AH:AH)^2+($I281-AI:AI)^2)*AE$8+MIN((($H$2-$H281)+AJ:AJ)^2+(($I$2-$I281)+AK:AK)^2)*AE$10+1000*AE$18,"")</f>
        <v/>
      </c>
      <c r="AM281" t="str" cm="1">
        <f t="array" ref="AM281">IF($F281="壁玉",MIN(($G281-AN:AN)^2+($H281-AO:AO)^2+($I281-AP:AP)^2)*AL$8+MIN((($H$2-$H281)+AQ:AQ)^2+(($I$2-$I281)+AR:AR)^2)*AL$10+1000*AL$18,"")</f>
        <v/>
      </c>
      <c r="AT281" t="str" cm="1">
        <f t="array" ref="AT281">IF($F281="弩玉",MIN(($G281-AU:AU)^2+($H281-AV:AV)^2+($I281-AW:AW)^2)*AS$8+MIN((($H$2-$H281)+AX:AX)^2+(($I$2-$I281)+AY:AY)^2)*AS$10+1000*AS$18,"")</f>
        <v/>
      </c>
      <c r="BA281" t="str" cm="1">
        <f t="array" ref="BA281">IF($F281="ジェット",MIN(($G281-BB:BB)^2+($H281-BC:BC)^2+($I281-BD:BD)^2)*AZ$8+MIN((($H$2-$H281)+BE:BE)^2+(($I$2-$I281)+BF:BF)^2)*AZ$10+1000*AZ$18,"")</f>
        <v/>
      </c>
      <c r="BH281" t="str" cm="1">
        <f t="array" ref="BH281">IF($F281="導玉",MIN(($G281-BI:BI)^2+($H281-BJ:BJ)^2+($I281-BK:BK)^2)*BG$8+MIN((($H$2-$H281)+BL:BL)^2+(($I$2-$I281)+BM:BM)^2)*BG$10+1000*BG$18,"")</f>
        <v/>
      </c>
      <c r="BO281" t="str" cm="1">
        <f t="array" ref="BO281">IF($F281="木壁",MIN(($G281-BP:BP)^2+($H281-BQ:BQ)^2+($I281-BR:BR)^2)*BN$8+MIN((($H$2-$H281)+BS:BS)^2+(($I$2-$I281)+BT:BT)^2)*BN$10+1000*BN$18,"")</f>
        <v/>
      </c>
      <c r="BV281" t="str" cm="1">
        <f t="array" ref="BV281">IF($F281="遠壁",MIN(($G281-BW:BW)^2+($H281-BX:BX)^2+($I281-BY:BY)^2)*BU$8+MIN((($H$2-$H281)+BZ:BZ)^2+(($I$2-$I281)+CA:CA)^2)*BU$10+1000*BU$18,"")</f>
        <v/>
      </c>
      <c r="CC281" t="str" cm="1">
        <f t="array" ref="CC281">IF($F281="魔玉",MIN(($G281-CD:CD)^2+($H281-CE:CE)^2+($I281-CF:CF)^2)*CB$8+MIN((($H$2-$H281)+CG:CG)^2+(($I$2-$I281)+CH:CH)^2)*CB$10+1000*CB$18,"")</f>
        <v/>
      </c>
      <c r="CJ281" t="str" cm="1">
        <f t="array" ref="CJ281">IF($F281="核玉",MIN(($G281-CK:CK)^2+($H281-CL:CL)^2+($I281-CM:CM)^2)*CI$8+MIN((($H$2-$H281)+CN:CN)^2+(($I$2-$I281)+CO:CO)^2)*CI$10+1000*CI$18,"")</f>
        <v/>
      </c>
      <c r="CQ281" t="str" cm="1">
        <f t="array" ref="CQ281">IF($F281="癒玉",MIN(($G281-CR:CR)^2+($H281-CS:CS)^2+($I281-CT:CT)^2)*CP$8+MIN((($H$2-$H281)+CU:CU)^2+(($I$2-$I281)+CV:CV)^2)*CP$10+1000*CP$18,"")</f>
        <v/>
      </c>
      <c r="CX281" t="str" cm="1">
        <f t="array" ref="CX281">IF($F281="盾玉",MIN(($G281-CY:CY)^2+($H281-CZ:CZ)^2+($I281-DA:DA)^2)*CW$8+MIN((($H$2-$H281)+DB:DB)^2+(($I$2-$I281)+DC:DC)^2)*CW$10+1000*CW$18,"")</f>
        <v/>
      </c>
      <c r="DE281" t="str" cm="1">
        <f t="array" ref="DE281">IF($F281="射玉",MIN(($G281-DF:DF)^2+($H281-DG:DG)^2+($I281-DH:DH)^2)*DD$8+MIN((($H$2-$H281)+DI:DI)^2+(($I$2-$I281)+DJ:DJ)^2)*DD$10+1000*DD$18,"")</f>
        <v/>
      </c>
      <c r="DL281" t="str" cm="1">
        <f t="array" ref="DL281">IF($F281="近壁",MIN(($G281-DM:DM)^2+($H281-DN:DN)^2+($I281-DO:DO)^2)*DK$8+MIN((($H$2-$H281)+DP:DP)^2+(($I$2-$I281)+DQ:DQ)^2)*DK$10+1000*DK$18,"")</f>
        <v/>
      </c>
      <c r="DS281" t="str" cm="1">
        <f t="array" ref="DS281">IF($F281="忍玉",MIN(($G281-DT:DT)^2+($H281-DU:DU)^2+($I281-DV:DV)^2)*DR$8+MIN((($H$2-$H281)+DW:DW)^2+(($I$2-$I281)+DX:DX)^2)*DR$10+1000*DR$18,"")</f>
        <v/>
      </c>
      <c r="DZ281" t="str" cm="1">
        <f t="array" ref="DZ281">IF($F281="界玉",MIN(($G281-EA:EA)^2+($H281-EB:EB)^2+($I281-EC:EC)^2)*DY$8+MIN((($H$2-$H281)+ED:ED)^2+(($I$2-$I281)+EE:EE)^2)*DY$10+1000*DY$18,"")</f>
        <v/>
      </c>
      <c r="EG281" t="str" cm="1">
        <f t="array" ref="EG281">IF($F281="戦玉",MIN(($G281-EH:EH)^2+($H281-EI:EI)^2+($I281-EJ:EJ)^2)*EF$8+MIN((($H$2-$H281)+EK:EK)^2+(($I$2-$I281)+EL:EL)^2)*EF$10+1000*EF$18,"")</f>
        <v/>
      </c>
      <c r="EN281" t="str" cm="1">
        <f t="array" ref="EN281">IF($F281="弓玉",MIN(($G281-EO:EO)^2+($H281-EP:EP)^2+($I281-EQ:EQ)^2)*EM$8+MIN((($H$2-$H281)+ER:ER)^2+(($I$2-$I281)+ES:ES)^2)*EM$10+1000*EM$18,"")</f>
        <v/>
      </c>
      <c r="EU281" t="str" cm="1">
        <f t="array" ref="EU281">IF($F281="散玉",MIN(($G281-EV:EV)^2+($H281-EW:EW)^2+($I281-EX:EX)^2)*ET$8+MIN((($H$2-$H281)+EY:EY)^2+(($I$2-$I281)+EZ:EZ)^2)*ET$10+1000*ET$18,"")</f>
        <v/>
      </c>
      <c r="FB281" t="str" cm="1">
        <f t="array" ref="FB281">IF($F281="的玉",MIN(($G281-FC:FC)^2+($H281-FD:FD)^2+($I281-FE:FE)^2)*FA$8+MIN((($H$2-$H281)+FF:FF)^2+(($I$2-$I281)+FG:FG)^2)*FA$10+1000*FA$18,"")</f>
        <v/>
      </c>
      <c r="FI281" t="str" cm="1">
        <f t="array" ref="FI281">IF($F281="撃玉",MIN(($G281-FJ:FJ)^2+($H281-FK:FK)^2+($I281-FL:FL)^2)*FH$8+MIN((($H$2-$H281)+FM:FM)^2+(($I$2-$I281)+FN:FN)^2)*FH$10+1000*FH$18,"")</f>
        <v/>
      </c>
      <c r="FP281" t="str" cm="1">
        <f t="array" ref="FP281">IF($F281="槍玉",MIN(($G281-FQ:FQ)^2+($H281-FR:FR)^2+($I281-FS:FS)^2)*FO$8+MIN((($H$2-$H281)+FT:FT)^2+(($I$2-$I281)+FU:FU)^2)*FO$10+1000*FO$18,"")</f>
        <v/>
      </c>
      <c r="FW281" t="str" cm="1">
        <f t="array" ref="FW281">IF($F281="査玉",MIN(($G281-FX:FX)^2+($H281-FY:FY)^2+($I281-FZ:FZ)^2)*FV$8+MIN((($H$2-$H281)+GA:GA)^2+(($I$2-$I281)+GB:GB)^2)*FV$10+1000*FV$18,"")</f>
        <v/>
      </c>
      <c r="GD281" t="str" cm="1">
        <f t="array" ref="GD281">IF($F281="タゲ壁",MIN(($G281-GE:GE)^2+($H281-GF:GF)^2+($I281-GG:GG)^2)*GC$8+MIN((($H$2-$H281)+GH:GH)^2+(($I$2-$I281)+GI:GI)^2)*GC$10+1000*GC$18,"")</f>
        <v/>
      </c>
      <c r="GK281" t="str" cm="1">
        <f t="array" ref="GK281">IF($F281="迎玉",MIN(($G281-GL:GL)^2+($H281-GM:GM)^2+($I281-GN:GN)^2)*GJ$8+MIN((($H$2-$H281)+GO:GO)^2+(($I$2-$I281)+GP:GP)^2)*GJ$10+1000*GJ$18,"")</f>
        <v/>
      </c>
      <c r="GR281" t="str" cm="1">
        <f t="array" ref="GR281">IF($F281="紙壁",MIN(($G281-GS:GS)^2+($H281-GT:GT)^2+($I281-GU:GU)^2)*GQ$8+MIN((($H$2-$H281)+GV:GV)^2+(($I$2-$I281)+GW:GW)^2)*GQ$10+1000*GQ$18,"")</f>
        <v/>
      </c>
      <c r="GY281" t="str" cm="1">
        <f t="array" ref="GY281">IF($F281="聖玉",MIN(($G281-GZ:GZ)^2+($H281-HA:HA)^2+($I281-HB:HB)^2)*GX$8+MIN((($H$2-$H281)+HC:HC)^2+(($I$2-$I281)+HD:HD)^2)*GX$10+1000*GX$18,"")</f>
        <v/>
      </c>
      <c r="HF281" t="str" cm="1">
        <f t="array" ref="HF281">IF($F281="ターボ",MIN(($G281-HG:HG)^2+($H281-HH:HH)^2+($I281-HI:HI)^2)*HE$8+MIN((($H$2-$H281)+HJ:HJ)^2+(($I$2-$I281)+HK:HK)^2)*HE$10+10000,"")</f>
        <v/>
      </c>
      <c r="HM281" t="str" cm="1">
        <f t="array" ref="HM281">IF($F281="采玉",MIN(($G281-HN:HN)^2+($H281-HO:HO)^2+($I281-HP:HP)^2)*HL$8+MIN((($H$2-$H281)+HQ:HQ)^2+(($I$2-$I281)+HR:HR)^2)*HL$10+1000*HL$18,"")</f>
        <v/>
      </c>
      <c r="HT281" t="str" cm="1">
        <f t="array" ref="HT281">IF($F281="繕玉",MIN(($G281-HU:HU)^2+($H281-HV:HV)^2+($I281-HW:HW)^2)*HS$8+MIN((($H$2-$H281)+HX:HX)^2+(($I$2-$I281)+HY:HY)^2)*HS$10+1000*HS$18,"")</f>
        <v/>
      </c>
      <c r="IA281" t="str" cm="1">
        <f t="array" ref="IA281">IF($F281="贄玉",MIN(($G281-IB:IB)^2+($H281-IC:IC)^2+($I281-ID:ID)^2)*HZ$8+MIN((($H$2-$H281)+IE:IE)^2+(($I$2-$I281)+IF:IF)^2)*HZ$10+1000*HZ$18,"")</f>
        <v/>
      </c>
      <c r="IH281" t="str" cm="1">
        <f t="array" ref="IH281">IF($F281="弾玉",MIN(($G281-II:II)^2+($H281-IJ:IJ)^2+($I281-IK:IK)^2)*IG$8+MIN((($H$2-$H281)+IL:IL)^2+(($I$2-$I281)+IM:IM)^2)*IG$10+1000*IG$18,"")</f>
        <v/>
      </c>
      <c r="IO281" t="str" cm="1">
        <f t="array" ref="IO281">IF($F281="石壁",MIN(($G281-IP:IP)^2+($H281-IQ:IQ)^2+($I281-IR:IR)^2)*IN$8+MIN((($H$2-$H281)+IS:IS)^2+(($I$2-$I281)+IT:IT)^2)*IN$10+1000*IN$18,"")</f>
        <v/>
      </c>
    </row>
    <row r="282" spans="6:249" x14ac:dyDescent="0.55000000000000004">
      <c r="F282" s="1" t="b" cm="1">
        <f t="array" ref="F282">INDEX(N:N,ROW()*6-11)</f>
        <v>0</v>
      </c>
      <c r="G282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82" s="1">
        <f>ROUND((RIGHT((SUM(INDEX($N:$N,ROW()*6-10):INDEX($N:$N,ROW()*6-6))-16020),6)-RIGHT((SUM(INDEX($N:$N,ROW()*6-10):INDEX($N:$N,ROW()*6-6))-16020),3))/1000,3)</f>
        <v>-16.04</v>
      </c>
      <c r="I282" s="1">
        <f>ROUND((RIGHT((SUM(INDEX($N:$N,ROW()*6-10):INDEX($N:$N,ROW()*6-6))-16020),3)),3)</f>
        <v>20</v>
      </c>
      <c r="K282">
        <v>282</v>
      </c>
      <c r="L282">
        <f t="shared" si="9"/>
        <v>0</v>
      </c>
      <c r="M282" t="str">
        <f t="shared" si="8"/>
        <v/>
      </c>
      <c r="N282">
        <f>IF(EXACT(M282,$A$1)=TRUE,0,IF(EXACT(M282,$A$2)=TRUE,1,IF(EXACT(M282,$A$3)=TRUE,2,IF(EXACT(M282,$A$4)=TRUE,3,IF(EXACT(M282,$A$5)=TRUE,4,IF(EXACT(M282,$A$6)=TRUE,5,IF(EXACT(M282,$A$7)=TRUE,6,IF(EXACT(M282,$A$8)=TRUE,7,IF(EXACT(M282,$A$9)=TRUE,8,IF(EXACT(M282,$A$10)=TRUE,9,IF(EXACT(M282,$A$11)=TRUE,10,IF(EXACT(M282,$A$12)=TRUE,11,IF(EXACT(M282,$A$13)=TRUE,12,IF(EXACT(M282,$A$14)=TRUE,13,IF(EXACT(M282,$A$15)=TRUE,14,IF(EXACT(M282,$A$16)=TRUE,15,IF(EXACT(M282,$A$17)=TRUE,16,IF(EXACT(M282,$A$18)=TRUE,17,IF(EXACT(M282,$A$19)=TRUE,18,IF(EXACT(M282,$A$20)=TRUE,19,IF(EXACT(M282,$A$21)=TRUE,20,IF(EXACT(M282,$A$22)=TRUE,21,IF(EXACT(M282,$A$23)=TRUE,22,IF(EXACT(M282,$A$24)=TRUE,23,IF(EXACT(M282,$A$25)=TRUE,24,IF(EXACT(M282,$A$26)=TRUE,25,IF(EXACT(M282,$A$27)=TRUE,26,IF(EXACT(M282,$A$28)=TRUE,27,IF(EXACT(M282,$A$29)=TRUE,28,IF(EXACT(M282,$A$30)=TRUE,29,IF(EXACT(M282,$A$31)=TRUE,30,IF(EXACT(M282,$A$32)=TRUE,31,IF(EXACT(M282,$A$33)=TRUE,32,IF(EXACT(M282,$A$34)=TRUE,33,IF(EXACT(M282,$A$35)=TRUE,34,IF(EXACT(M282,$A$36)=TRUE,35,IF(EXACT(M282,$A$37)=TRUE,36,IF(EXACT(M282,$A$38)=TRUE,37,IF(EXACT(M282,$A$39)=TRUE,38,IF(EXACT(M282,$A$40)=TRUE,39,IF(EXACT(M282,$A$41)=TRUE,40,IF(EXACT(M282,$A$42)=TRUE,41,IF(EXACT(M282,$A$43)=TRUE,42,IF(EXACT(M282,$A$44)=TRUE,43,IF(EXACT(M282,$A$45)=TRUE,44,IF(EXACT(M282,$A$46)=TRUE,45,IF(EXACT(M282,$A$47)=TRUE,46,IF(EXACT(M282,$A$48)=TRUE,47,IF(EXACT(M282,$A$49)=TRUE,48,IF(EXACT(M282,$A$50)=TRUE,49,IF(EXACT(M282,$A$51)=TRUE,50,IF(EXACT(M282,$A$52)=TRUE,51,IF(EXACT(M282,$A$53)=TRUE,52,IF(EXACT(M282,$A$54)=TRUE,53,IF(EXACT(M282,$A$55)=TRUE,54,IF(EXACT(M282,$A$56)=TRUE,55,IF(EXACT(M282,$A$57)=TRUE,56,IF(EXACT(M282,$A$58)=TRUE,57,IF(EXACT(M282,$A$59)=TRUE,58,IF(EXACT(M282,$A$60)=TRUE,59,IF(EXACT(M282,$A$61)=TRUE,60,IF(EXACT(M282,$A$62)=TRUE,61))))))))))))))))))))))))))))))))))))))))))))))))))))))))))))))*61^$L282</f>
        <v>0</v>
      </c>
      <c r="Y282" t="str" cm="1">
        <f t="array" ref="Y282">IF($F282="砲玉",MIN(($G282-Z:Z)^2+($H282-AA:AA)^2+($I282-AB:AB)^2)*X$8+MIN((($H$2-$H282)+AC:AC)^2+(($I$2-$I282)+AD:AD)^2)*X$10+1000*X$18,"")</f>
        <v/>
      </c>
      <c r="AF282" t="str" cm="1">
        <f t="array" ref="AF282">IF($F282="薙玉",MIN(($G282-AG:AG)^2+($H282-AH:AH)^2+($I282-AI:AI)^2)*AE$8+MIN((($H$2-$H282)+AJ:AJ)^2+(($I$2-$I282)+AK:AK)^2)*AE$10+1000*AE$18,"")</f>
        <v/>
      </c>
      <c r="AM282" t="str" cm="1">
        <f t="array" ref="AM282">IF($F282="壁玉",MIN(($G282-AN:AN)^2+($H282-AO:AO)^2+($I282-AP:AP)^2)*AL$8+MIN((($H$2-$H282)+AQ:AQ)^2+(($I$2-$I282)+AR:AR)^2)*AL$10+1000*AL$18,"")</f>
        <v/>
      </c>
      <c r="AT282" t="str" cm="1">
        <f t="array" ref="AT282">IF($F282="弩玉",MIN(($G282-AU:AU)^2+($H282-AV:AV)^2+($I282-AW:AW)^2)*AS$8+MIN((($H$2-$H282)+AX:AX)^2+(($I$2-$I282)+AY:AY)^2)*AS$10+1000*AS$18,"")</f>
        <v/>
      </c>
      <c r="BA282" t="str" cm="1">
        <f t="array" ref="BA282">IF($F282="ジェット",MIN(($G282-BB:BB)^2+($H282-BC:BC)^2+($I282-BD:BD)^2)*AZ$8+MIN((($H$2-$H282)+BE:BE)^2+(($I$2-$I282)+BF:BF)^2)*AZ$10+1000*AZ$18,"")</f>
        <v/>
      </c>
      <c r="BH282" t="str" cm="1">
        <f t="array" ref="BH282">IF($F282="導玉",MIN(($G282-BI:BI)^2+($H282-BJ:BJ)^2+($I282-BK:BK)^2)*BG$8+MIN((($H$2-$H282)+BL:BL)^2+(($I$2-$I282)+BM:BM)^2)*BG$10+1000*BG$18,"")</f>
        <v/>
      </c>
      <c r="BO282" t="str" cm="1">
        <f t="array" ref="BO282">IF($F282="木壁",MIN(($G282-BP:BP)^2+($H282-BQ:BQ)^2+($I282-BR:BR)^2)*BN$8+MIN((($H$2-$H282)+BS:BS)^2+(($I$2-$I282)+BT:BT)^2)*BN$10+1000*BN$18,"")</f>
        <v/>
      </c>
      <c r="BV282" t="str" cm="1">
        <f t="array" ref="BV282">IF($F282="遠壁",MIN(($G282-BW:BW)^2+($H282-BX:BX)^2+($I282-BY:BY)^2)*BU$8+MIN((($H$2-$H282)+BZ:BZ)^2+(($I$2-$I282)+CA:CA)^2)*BU$10+1000*BU$18,"")</f>
        <v/>
      </c>
      <c r="CC282" t="str" cm="1">
        <f t="array" ref="CC282">IF($F282="魔玉",MIN(($G282-CD:CD)^2+($H282-CE:CE)^2+($I282-CF:CF)^2)*CB$8+MIN((($H$2-$H282)+CG:CG)^2+(($I$2-$I282)+CH:CH)^2)*CB$10+1000*CB$18,"")</f>
        <v/>
      </c>
      <c r="CJ282" t="str" cm="1">
        <f t="array" ref="CJ282">IF($F282="核玉",MIN(($G282-CK:CK)^2+($H282-CL:CL)^2+($I282-CM:CM)^2)*CI$8+MIN((($H$2-$H282)+CN:CN)^2+(($I$2-$I282)+CO:CO)^2)*CI$10+1000*CI$18,"")</f>
        <v/>
      </c>
      <c r="CQ282" t="str" cm="1">
        <f t="array" ref="CQ282">IF($F282="癒玉",MIN(($G282-CR:CR)^2+($H282-CS:CS)^2+($I282-CT:CT)^2)*CP$8+MIN((($H$2-$H282)+CU:CU)^2+(($I$2-$I282)+CV:CV)^2)*CP$10+1000*CP$18,"")</f>
        <v/>
      </c>
      <c r="CX282" t="str" cm="1">
        <f t="array" ref="CX282">IF($F282="盾玉",MIN(($G282-CY:CY)^2+($H282-CZ:CZ)^2+($I282-DA:DA)^2)*CW$8+MIN((($H$2-$H282)+DB:DB)^2+(($I$2-$I282)+DC:DC)^2)*CW$10+1000*CW$18,"")</f>
        <v/>
      </c>
      <c r="DE282" t="str" cm="1">
        <f t="array" ref="DE282">IF($F282="射玉",MIN(($G282-DF:DF)^2+($H282-DG:DG)^2+($I282-DH:DH)^2)*DD$8+MIN((($H$2-$H282)+DI:DI)^2+(($I$2-$I282)+DJ:DJ)^2)*DD$10+1000*DD$18,"")</f>
        <v/>
      </c>
      <c r="DL282" t="str" cm="1">
        <f t="array" ref="DL282">IF($F282="近壁",MIN(($G282-DM:DM)^2+($H282-DN:DN)^2+($I282-DO:DO)^2)*DK$8+MIN((($H$2-$H282)+DP:DP)^2+(($I$2-$I282)+DQ:DQ)^2)*DK$10+1000*DK$18,"")</f>
        <v/>
      </c>
      <c r="DS282" t="str" cm="1">
        <f t="array" ref="DS282">IF($F282="忍玉",MIN(($G282-DT:DT)^2+($H282-DU:DU)^2+($I282-DV:DV)^2)*DR$8+MIN((($H$2-$H282)+DW:DW)^2+(($I$2-$I282)+DX:DX)^2)*DR$10+1000*DR$18,"")</f>
        <v/>
      </c>
      <c r="DZ282" t="str" cm="1">
        <f t="array" ref="DZ282">IF($F282="界玉",MIN(($G282-EA:EA)^2+($H282-EB:EB)^2+($I282-EC:EC)^2)*DY$8+MIN((($H$2-$H282)+ED:ED)^2+(($I$2-$I282)+EE:EE)^2)*DY$10+1000*DY$18,"")</f>
        <v/>
      </c>
      <c r="EG282" t="str" cm="1">
        <f t="array" ref="EG282">IF($F282="戦玉",MIN(($G282-EH:EH)^2+($H282-EI:EI)^2+($I282-EJ:EJ)^2)*EF$8+MIN((($H$2-$H282)+EK:EK)^2+(($I$2-$I282)+EL:EL)^2)*EF$10+1000*EF$18,"")</f>
        <v/>
      </c>
      <c r="EN282" t="str" cm="1">
        <f t="array" ref="EN282">IF($F282="弓玉",MIN(($G282-EO:EO)^2+($H282-EP:EP)^2+($I282-EQ:EQ)^2)*EM$8+MIN((($H$2-$H282)+ER:ER)^2+(($I$2-$I282)+ES:ES)^2)*EM$10+1000*EM$18,"")</f>
        <v/>
      </c>
      <c r="EU282" t="str" cm="1">
        <f t="array" ref="EU282">IF($F282="散玉",MIN(($G282-EV:EV)^2+($H282-EW:EW)^2+($I282-EX:EX)^2)*ET$8+MIN((($H$2-$H282)+EY:EY)^2+(($I$2-$I282)+EZ:EZ)^2)*ET$10+1000*ET$18,"")</f>
        <v/>
      </c>
      <c r="FB282" t="str" cm="1">
        <f t="array" ref="FB282">IF($F282="的玉",MIN(($G282-FC:FC)^2+($H282-FD:FD)^2+($I282-FE:FE)^2)*FA$8+MIN((($H$2-$H282)+FF:FF)^2+(($I$2-$I282)+FG:FG)^2)*FA$10+1000*FA$18,"")</f>
        <v/>
      </c>
      <c r="FI282" t="str" cm="1">
        <f t="array" ref="FI282">IF($F282="撃玉",MIN(($G282-FJ:FJ)^2+($H282-FK:FK)^2+($I282-FL:FL)^2)*FH$8+MIN((($H$2-$H282)+FM:FM)^2+(($I$2-$I282)+FN:FN)^2)*FH$10+1000*FH$18,"")</f>
        <v/>
      </c>
      <c r="FP282" t="str" cm="1">
        <f t="array" ref="FP282">IF($F282="槍玉",MIN(($G282-FQ:FQ)^2+($H282-FR:FR)^2+($I282-FS:FS)^2)*FO$8+MIN((($H$2-$H282)+FT:FT)^2+(($I$2-$I282)+FU:FU)^2)*FO$10+1000*FO$18,"")</f>
        <v/>
      </c>
      <c r="FW282" t="str" cm="1">
        <f t="array" ref="FW282">IF($F282="査玉",MIN(($G282-FX:FX)^2+($H282-FY:FY)^2+($I282-FZ:FZ)^2)*FV$8+MIN((($H$2-$H282)+GA:GA)^2+(($I$2-$I282)+GB:GB)^2)*FV$10+1000*FV$18,"")</f>
        <v/>
      </c>
      <c r="GD282" t="str" cm="1">
        <f t="array" ref="GD282">IF($F282="タゲ壁",MIN(($G282-GE:GE)^2+($H282-GF:GF)^2+($I282-GG:GG)^2)*GC$8+MIN((($H$2-$H282)+GH:GH)^2+(($I$2-$I282)+GI:GI)^2)*GC$10+1000*GC$18,"")</f>
        <v/>
      </c>
      <c r="GK282" t="str" cm="1">
        <f t="array" ref="GK282">IF($F282="迎玉",MIN(($G282-GL:GL)^2+($H282-GM:GM)^2+($I282-GN:GN)^2)*GJ$8+MIN((($H$2-$H282)+GO:GO)^2+(($I$2-$I282)+GP:GP)^2)*GJ$10+1000*GJ$18,"")</f>
        <v/>
      </c>
      <c r="GR282" t="str" cm="1">
        <f t="array" ref="GR282">IF($F282="紙壁",MIN(($G282-GS:GS)^2+($H282-GT:GT)^2+($I282-GU:GU)^2)*GQ$8+MIN((($H$2-$H282)+GV:GV)^2+(($I$2-$I282)+GW:GW)^2)*GQ$10+1000*GQ$18,"")</f>
        <v/>
      </c>
      <c r="GY282" t="str" cm="1">
        <f t="array" ref="GY282">IF($F282="聖玉",MIN(($G282-GZ:GZ)^2+($H282-HA:HA)^2+($I282-HB:HB)^2)*GX$8+MIN((($H$2-$H282)+HC:HC)^2+(($I$2-$I282)+HD:HD)^2)*GX$10+1000*GX$18,"")</f>
        <v/>
      </c>
      <c r="HF282" t="str" cm="1">
        <f t="array" ref="HF282">IF($F282="ターボ",MIN(($G282-HG:HG)^2+($H282-HH:HH)^2+($I282-HI:HI)^2)*HE$8+MIN((($H$2-$H282)+HJ:HJ)^2+(($I$2-$I282)+HK:HK)^2)*HE$10+10000,"")</f>
        <v/>
      </c>
      <c r="HM282" t="str" cm="1">
        <f t="array" ref="HM282">IF($F282="采玉",MIN(($G282-HN:HN)^2+($H282-HO:HO)^2+($I282-HP:HP)^2)*HL$8+MIN((($H$2-$H282)+HQ:HQ)^2+(($I$2-$I282)+HR:HR)^2)*HL$10+1000*HL$18,"")</f>
        <v/>
      </c>
      <c r="HT282" t="str" cm="1">
        <f t="array" ref="HT282">IF($F282="繕玉",MIN(($G282-HU:HU)^2+($H282-HV:HV)^2+($I282-HW:HW)^2)*HS$8+MIN((($H$2-$H282)+HX:HX)^2+(($I$2-$I282)+HY:HY)^2)*HS$10+1000*HS$18,"")</f>
        <v/>
      </c>
      <c r="IA282" t="str" cm="1">
        <f t="array" ref="IA282">IF($F282="贄玉",MIN(($G282-IB:IB)^2+($H282-IC:IC)^2+($I282-ID:ID)^2)*HZ$8+MIN((($H$2-$H282)+IE:IE)^2+(($I$2-$I282)+IF:IF)^2)*HZ$10+1000*HZ$18,"")</f>
        <v/>
      </c>
      <c r="IH282" t="str" cm="1">
        <f t="array" ref="IH282">IF($F282="弾玉",MIN(($G282-II:II)^2+($H282-IJ:IJ)^2+($I282-IK:IK)^2)*IG$8+MIN((($H$2-$H282)+IL:IL)^2+(($I$2-$I282)+IM:IM)^2)*IG$10+1000*IG$18,"")</f>
        <v/>
      </c>
      <c r="IO282" t="str" cm="1">
        <f t="array" ref="IO282">IF($F282="石壁",MIN(($G282-IP:IP)^2+($H282-IQ:IQ)^2+($I282-IR:IR)^2)*IN$8+MIN((($H$2-$H282)+IS:IS)^2+(($I$2-$I282)+IT:IT)^2)*IN$10+1000*IN$18,"")</f>
        <v/>
      </c>
    </row>
    <row r="283" spans="6:249" x14ac:dyDescent="0.55000000000000004">
      <c r="F283" s="1" t="b" cm="1">
        <f t="array" ref="F283">INDEX(N:N,ROW()*6-11)</f>
        <v>0</v>
      </c>
      <c r="G283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83" s="1">
        <f>ROUND((RIGHT((SUM(INDEX($N:$N,ROW()*6-10):INDEX($N:$N,ROW()*6-6))-16020),6)-RIGHT((SUM(INDEX($N:$N,ROW()*6-10):INDEX($N:$N,ROW()*6-6))-16020),3))/1000,3)</f>
        <v>-16.04</v>
      </c>
      <c r="I283" s="1">
        <f>ROUND((RIGHT((SUM(INDEX($N:$N,ROW()*6-10):INDEX($N:$N,ROW()*6-6))-16020),3)),3)</f>
        <v>20</v>
      </c>
      <c r="K283">
        <v>283</v>
      </c>
      <c r="L283">
        <f t="shared" si="9"/>
        <v>5</v>
      </c>
      <c r="M283" t="str">
        <f t="shared" si="8"/>
        <v/>
      </c>
      <c r="N283" t="b">
        <f>IF(EXACT(M283,$A$1)=TRUE,"コア",IF(EXACT(M283,$A$2)=TRUE,"弓玉",IF(EXACT(M283,$A$3)=TRUE,"銃玉",IF(EXACT(M283,$A$4)=TRUE,"剣玉",IF(EXACT(M283,$A$5)=TRUE,"盾玉",IF(EXACT(M283,$A$6)=TRUE,"爆玉",IF(EXACT(M283,$A$7)=TRUE,"魔玉",IF(EXACT(M283,$A$8)=TRUE,"弩玉",IF(EXACT(M283,$A$9)=TRUE,"槍玉",IF(EXACT(M283,$A$10)=TRUE,"砲玉",IF(EXACT(M283,$A$11)=TRUE,"薙玉",IF(EXACT(M283,$A$12)=TRUE,"跳玉",IF(EXACT(M283,$A$13)=TRUE,"裂玉",IF(EXACT(M283,$A$14)=TRUE,"散玉",IF(EXACT(M283,$A$15)=TRUE,"狙玉",IF(EXACT(M283,$A$16)=TRUE,"浮玉",IF(EXACT(M283,$A$17)=TRUE,"導玉",IF(EXACT(M283,$A$18)=TRUE,"繕玉",IF(EXACT(M283,$A$19)=TRUE,"癒玉",IF(EXACT(M283,$A$20)=TRUE,"壁玉",IF(EXACT(M283,$A$21)=TRUE,"飛玉",IF(EXACT(M283,$A$22)=TRUE,"戦玉",IF(EXACT(M283,$A$23)=TRUE,"機玉",IF(EXACT(M283,$A$24)=TRUE,"変玉",IF(EXACT(M283,$A$25)=TRUE,"界玉",IF(EXACT(M283,$A$26)=TRUE,"木壁",IF(EXACT(M283,$A$27)=TRUE,"石壁",IF(EXACT(M283,$A$28)=TRUE,"紙壁",IF(EXACT(M283,$A$29)=TRUE,"鉄壁",IF(EXACT(M283,$A$30)=TRUE,"ジェット",IF(EXACT(M283,$A$31)=TRUE,"ターボ",IF(EXACT(M283,$A$32)=TRUE,"骨玉",IF(EXACT(M283,$A$33)=TRUE,"撃玉",IF(EXACT(M283,$A$34)=TRUE,"弾玉",IF(EXACT(M283,$A$35)=TRUE,"聖玉",IF(EXACT(M283,$A$36)=TRUE,"忍玉",IF(EXACT(M283,$A$37)=TRUE,"障玉",IF(EXACT(M283,$A$38)=TRUE,"花玉",IF(EXACT(M283,$A$39)=TRUE,"反玉",IF(EXACT(M283,$A$40)=TRUE,"押玉",IF(EXACT(M283,$A$41)=TRUE,"迎玉",IF(EXACT(M283,$A$42)=TRUE,"贄玉",IF(EXACT(M283,$A$43)=TRUE,"的玉",IF(EXACT(M283,$A$44)=TRUE,"墜玉",IF(EXACT(M283,$A$45)=TRUE,"箱玉",IF(EXACT(M283,$A$46)=TRUE,"闇玉",IF(EXACT(M283,$A$47)=TRUE,"旋玉",IF(EXACT(M283,$A$48)=TRUE,"采玉",IF(EXACT(M283,$A$49)=TRUE,"騎玉",IF(EXACT(M283,$A$50)=TRUE,"核玉",IF(EXACT(M283,$A$51)=TRUE,"射玉",IF(EXACT(M283,$A$52)=TRUE,"星玉",IF(EXACT(M283,$A$53)=TRUE,"梱玉",IF(EXACT(M283,$A$54)=TRUE,"貫玉",IF(EXACT(M283,$A$55)=TRUE,"査玉",IF(EXACT(M283,$A$56)=TRUE,"近壁",IF(EXACT(M283,$A$57)=TRUE,"遠壁",IF(EXACT(M283,$A$58)=TRUE,"広壁",IF(EXACT(M283,$A$59)=TRUE,"狭壁",IF(EXACT(M283,$A$60)=TRUE,"タゲ壁",IF(EXACT(M283,$A$61)=TRUE,"エレ壁")))))))))))))))))))))))))))))))))))))))))))))))))))))))))))))</f>
        <v>0</v>
      </c>
      <c r="Y283" t="str" cm="1">
        <f t="array" ref="Y283">IF($F283="砲玉",MIN(($G283-Z:Z)^2+($H283-AA:AA)^2+($I283-AB:AB)^2)*X$8+MIN((($H$2-$H283)+AC:AC)^2+(($I$2-$I283)+AD:AD)^2)*X$10+1000*X$18,"")</f>
        <v/>
      </c>
      <c r="AF283" t="str" cm="1">
        <f t="array" ref="AF283">IF($F283="薙玉",MIN(($G283-AG:AG)^2+($H283-AH:AH)^2+($I283-AI:AI)^2)*AE$8+MIN((($H$2-$H283)+AJ:AJ)^2+(($I$2-$I283)+AK:AK)^2)*AE$10+1000*AE$18,"")</f>
        <v/>
      </c>
      <c r="AM283" t="str" cm="1">
        <f t="array" ref="AM283">IF($F283="壁玉",MIN(($G283-AN:AN)^2+($H283-AO:AO)^2+($I283-AP:AP)^2)*AL$8+MIN((($H$2-$H283)+AQ:AQ)^2+(($I$2-$I283)+AR:AR)^2)*AL$10+1000*AL$18,"")</f>
        <v/>
      </c>
      <c r="AT283" t="str" cm="1">
        <f t="array" ref="AT283">IF($F283="弩玉",MIN(($G283-AU:AU)^2+($H283-AV:AV)^2+($I283-AW:AW)^2)*AS$8+MIN((($H$2-$H283)+AX:AX)^2+(($I$2-$I283)+AY:AY)^2)*AS$10+1000*AS$18,"")</f>
        <v/>
      </c>
      <c r="BA283" t="str" cm="1">
        <f t="array" ref="BA283">IF($F283="ジェット",MIN(($G283-BB:BB)^2+($H283-BC:BC)^2+($I283-BD:BD)^2)*AZ$8+MIN((($H$2-$H283)+BE:BE)^2+(($I$2-$I283)+BF:BF)^2)*AZ$10+1000*AZ$18,"")</f>
        <v/>
      </c>
      <c r="BH283" t="str" cm="1">
        <f t="array" ref="BH283">IF($F283="導玉",MIN(($G283-BI:BI)^2+($H283-BJ:BJ)^2+($I283-BK:BK)^2)*BG$8+MIN((($H$2-$H283)+BL:BL)^2+(($I$2-$I283)+BM:BM)^2)*BG$10+1000*BG$18,"")</f>
        <v/>
      </c>
      <c r="BO283" t="str" cm="1">
        <f t="array" ref="BO283">IF($F283="木壁",MIN(($G283-BP:BP)^2+($H283-BQ:BQ)^2+($I283-BR:BR)^2)*BN$8+MIN((($H$2-$H283)+BS:BS)^2+(($I$2-$I283)+BT:BT)^2)*BN$10+1000*BN$18,"")</f>
        <v/>
      </c>
      <c r="BV283" t="str" cm="1">
        <f t="array" ref="BV283">IF($F283="遠壁",MIN(($G283-BW:BW)^2+($H283-BX:BX)^2+($I283-BY:BY)^2)*BU$8+MIN((($H$2-$H283)+BZ:BZ)^2+(($I$2-$I283)+CA:CA)^2)*BU$10+1000*BU$18,"")</f>
        <v/>
      </c>
      <c r="CC283" t="str" cm="1">
        <f t="array" ref="CC283">IF($F283="魔玉",MIN(($G283-CD:CD)^2+($H283-CE:CE)^2+($I283-CF:CF)^2)*CB$8+MIN((($H$2-$H283)+CG:CG)^2+(($I$2-$I283)+CH:CH)^2)*CB$10+1000*CB$18,"")</f>
        <v/>
      </c>
      <c r="CJ283" t="str" cm="1">
        <f t="array" ref="CJ283">IF($F283="核玉",MIN(($G283-CK:CK)^2+($H283-CL:CL)^2+($I283-CM:CM)^2)*CI$8+MIN((($H$2-$H283)+CN:CN)^2+(($I$2-$I283)+CO:CO)^2)*CI$10+1000*CI$18,"")</f>
        <v/>
      </c>
      <c r="CQ283" t="str" cm="1">
        <f t="array" ref="CQ283">IF($F283="癒玉",MIN(($G283-CR:CR)^2+($H283-CS:CS)^2+($I283-CT:CT)^2)*CP$8+MIN((($H$2-$H283)+CU:CU)^2+(($I$2-$I283)+CV:CV)^2)*CP$10+1000*CP$18,"")</f>
        <v/>
      </c>
      <c r="CX283" t="str" cm="1">
        <f t="array" ref="CX283">IF($F283="盾玉",MIN(($G283-CY:CY)^2+($H283-CZ:CZ)^2+($I283-DA:DA)^2)*CW$8+MIN((($H$2-$H283)+DB:DB)^2+(($I$2-$I283)+DC:DC)^2)*CW$10+1000*CW$18,"")</f>
        <v/>
      </c>
      <c r="DE283" t="str" cm="1">
        <f t="array" ref="DE283">IF($F283="射玉",MIN(($G283-DF:DF)^2+($H283-DG:DG)^2+($I283-DH:DH)^2)*DD$8+MIN((($H$2-$H283)+DI:DI)^2+(($I$2-$I283)+DJ:DJ)^2)*DD$10+1000*DD$18,"")</f>
        <v/>
      </c>
      <c r="DL283" t="str" cm="1">
        <f t="array" ref="DL283">IF($F283="近壁",MIN(($G283-DM:DM)^2+($H283-DN:DN)^2+($I283-DO:DO)^2)*DK$8+MIN((($H$2-$H283)+DP:DP)^2+(($I$2-$I283)+DQ:DQ)^2)*DK$10+1000*DK$18,"")</f>
        <v/>
      </c>
      <c r="DS283" t="str" cm="1">
        <f t="array" ref="DS283">IF($F283="忍玉",MIN(($G283-DT:DT)^2+($H283-DU:DU)^2+($I283-DV:DV)^2)*DR$8+MIN((($H$2-$H283)+DW:DW)^2+(($I$2-$I283)+DX:DX)^2)*DR$10+1000*DR$18,"")</f>
        <v/>
      </c>
      <c r="DZ283" t="str" cm="1">
        <f t="array" ref="DZ283">IF($F283="界玉",MIN(($G283-EA:EA)^2+($H283-EB:EB)^2+($I283-EC:EC)^2)*DY$8+MIN((($H$2-$H283)+ED:ED)^2+(($I$2-$I283)+EE:EE)^2)*DY$10+1000*DY$18,"")</f>
        <v/>
      </c>
      <c r="EG283" t="str" cm="1">
        <f t="array" ref="EG283">IF($F283="戦玉",MIN(($G283-EH:EH)^2+($H283-EI:EI)^2+($I283-EJ:EJ)^2)*EF$8+MIN((($H$2-$H283)+EK:EK)^2+(($I$2-$I283)+EL:EL)^2)*EF$10+1000*EF$18,"")</f>
        <v/>
      </c>
      <c r="EN283" t="str" cm="1">
        <f t="array" ref="EN283">IF($F283="弓玉",MIN(($G283-EO:EO)^2+($H283-EP:EP)^2+($I283-EQ:EQ)^2)*EM$8+MIN((($H$2-$H283)+ER:ER)^2+(($I$2-$I283)+ES:ES)^2)*EM$10+1000*EM$18,"")</f>
        <v/>
      </c>
      <c r="EU283" t="str" cm="1">
        <f t="array" ref="EU283">IF($F283="散玉",MIN(($G283-EV:EV)^2+($H283-EW:EW)^2+($I283-EX:EX)^2)*ET$8+MIN((($H$2-$H283)+EY:EY)^2+(($I$2-$I283)+EZ:EZ)^2)*ET$10+1000*ET$18,"")</f>
        <v/>
      </c>
      <c r="FB283" t="str" cm="1">
        <f t="array" ref="FB283">IF($F283="的玉",MIN(($G283-FC:FC)^2+($H283-FD:FD)^2+($I283-FE:FE)^2)*FA$8+MIN((($H$2-$H283)+FF:FF)^2+(($I$2-$I283)+FG:FG)^2)*FA$10+1000*FA$18,"")</f>
        <v/>
      </c>
      <c r="FI283" t="str" cm="1">
        <f t="array" ref="FI283">IF($F283="撃玉",MIN(($G283-FJ:FJ)^2+($H283-FK:FK)^2+($I283-FL:FL)^2)*FH$8+MIN((($H$2-$H283)+FM:FM)^2+(($I$2-$I283)+FN:FN)^2)*FH$10+1000*FH$18,"")</f>
        <v/>
      </c>
      <c r="FP283" t="str" cm="1">
        <f t="array" ref="FP283">IF($F283="槍玉",MIN(($G283-FQ:FQ)^2+($H283-FR:FR)^2+($I283-FS:FS)^2)*FO$8+MIN((($H$2-$H283)+FT:FT)^2+(($I$2-$I283)+FU:FU)^2)*FO$10+1000*FO$18,"")</f>
        <v/>
      </c>
      <c r="FW283" t="str" cm="1">
        <f t="array" ref="FW283">IF($F283="査玉",MIN(($G283-FX:FX)^2+($H283-FY:FY)^2+($I283-FZ:FZ)^2)*FV$8+MIN((($H$2-$H283)+GA:GA)^2+(($I$2-$I283)+GB:GB)^2)*FV$10+1000*FV$18,"")</f>
        <v/>
      </c>
      <c r="GD283" t="str" cm="1">
        <f t="array" ref="GD283">IF($F283="タゲ壁",MIN(($G283-GE:GE)^2+($H283-GF:GF)^2+($I283-GG:GG)^2)*GC$8+MIN((($H$2-$H283)+GH:GH)^2+(($I$2-$I283)+GI:GI)^2)*GC$10+1000*GC$18,"")</f>
        <v/>
      </c>
      <c r="GK283" t="str" cm="1">
        <f t="array" ref="GK283">IF($F283="迎玉",MIN(($G283-GL:GL)^2+($H283-GM:GM)^2+($I283-GN:GN)^2)*GJ$8+MIN((($H$2-$H283)+GO:GO)^2+(($I$2-$I283)+GP:GP)^2)*GJ$10+1000*GJ$18,"")</f>
        <v/>
      </c>
      <c r="GR283" t="str" cm="1">
        <f t="array" ref="GR283">IF($F283="紙壁",MIN(($G283-GS:GS)^2+($H283-GT:GT)^2+($I283-GU:GU)^2)*GQ$8+MIN((($H$2-$H283)+GV:GV)^2+(($I$2-$I283)+GW:GW)^2)*GQ$10+1000*GQ$18,"")</f>
        <v/>
      </c>
      <c r="GY283" t="str" cm="1">
        <f t="array" ref="GY283">IF($F283="聖玉",MIN(($G283-GZ:GZ)^2+($H283-HA:HA)^2+($I283-HB:HB)^2)*GX$8+MIN((($H$2-$H283)+HC:HC)^2+(($I$2-$I283)+HD:HD)^2)*GX$10+1000*GX$18,"")</f>
        <v/>
      </c>
      <c r="HF283" t="str" cm="1">
        <f t="array" ref="HF283">IF($F283="ターボ",MIN(($G283-HG:HG)^2+($H283-HH:HH)^2+($I283-HI:HI)^2)*HE$8+MIN((($H$2-$H283)+HJ:HJ)^2+(($I$2-$I283)+HK:HK)^2)*HE$10+10000,"")</f>
        <v/>
      </c>
      <c r="HM283" t="str" cm="1">
        <f t="array" ref="HM283">IF($F283="采玉",MIN(($G283-HN:HN)^2+($H283-HO:HO)^2+($I283-HP:HP)^2)*HL$8+MIN((($H$2-$H283)+HQ:HQ)^2+(($I$2-$I283)+HR:HR)^2)*HL$10+1000*HL$18,"")</f>
        <v/>
      </c>
      <c r="HT283" t="str" cm="1">
        <f t="array" ref="HT283">IF($F283="繕玉",MIN(($G283-HU:HU)^2+($H283-HV:HV)^2+($I283-HW:HW)^2)*HS$8+MIN((($H$2-$H283)+HX:HX)^2+(($I$2-$I283)+HY:HY)^2)*HS$10+1000*HS$18,"")</f>
        <v/>
      </c>
      <c r="IA283" t="str" cm="1">
        <f t="array" ref="IA283">IF($F283="贄玉",MIN(($G283-IB:IB)^2+($H283-IC:IC)^2+($I283-ID:ID)^2)*HZ$8+MIN((($H$2-$H283)+IE:IE)^2+(($I$2-$I283)+IF:IF)^2)*HZ$10+1000*HZ$18,"")</f>
        <v/>
      </c>
      <c r="IH283" t="str" cm="1">
        <f t="array" ref="IH283">IF($F283="弾玉",MIN(($G283-II:II)^2+($H283-IJ:IJ)^2+($I283-IK:IK)^2)*IG$8+MIN((($H$2-$H283)+IL:IL)^2+(($I$2-$I283)+IM:IM)^2)*IG$10+1000*IG$18,"")</f>
        <v/>
      </c>
      <c r="IO283" t="str" cm="1">
        <f t="array" ref="IO283">IF($F283="石壁",MIN(($G283-IP:IP)^2+($H283-IQ:IQ)^2+($I283-IR:IR)^2)*IN$8+MIN((($H$2-$H283)+IS:IS)^2+(($I$2-$I283)+IT:IT)^2)*IN$10+1000*IN$18,"")</f>
        <v/>
      </c>
    </row>
    <row r="284" spans="6:249" x14ac:dyDescent="0.55000000000000004">
      <c r="F284" s="1" t="b" cm="1">
        <f t="array" ref="F284">INDEX(N:N,ROW()*6-11)</f>
        <v>0</v>
      </c>
      <c r="G284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84" s="1">
        <f>ROUND((RIGHT((SUM(INDEX($N:$N,ROW()*6-10):INDEX($N:$N,ROW()*6-6))-16020),6)-RIGHT((SUM(INDEX($N:$N,ROW()*6-10):INDEX($N:$N,ROW()*6-6))-16020),3))/1000,3)</f>
        <v>-16.04</v>
      </c>
      <c r="I284" s="1">
        <f>ROUND((RIGHT((SUM(INDEX($N:$N,ROW()*6-10):INDEX($N:$N,ROW()*6-6))-16020),3)),3)</f>
        <v>20</v>
      </c>
      <c r="K284">
        <v>284</v>
      </c>
      <c r="L284">
        <f t="shared" si="9"/>
        <v>4</v>
      </c>
      <c r="M284" t="str">
        <f t="shared" si="8"/>
        <v/>
      </c>
      <c r="N284">
        <f>IF(EXACT(M284,$A$1)=TRUE,0,IF(EXACT(M284,$A$2)=TRUE,1,IF(EXACT(M284,$A$3)=TRUE,2,IF(EXACT(M284,$A$4)=TRUE,3,IF(EXACT(M284,$A$5)=TRUE,4,IF(EXACT(M284,$A$6)=TRUE,5,IF(EXACT(M284,$A$7)=TRUE,6,IF(EXACT(M284,$A$8)=TRUE,7,IF(EXACT(M284,$A$9)=TRUE,8,IF(EXACT(M284,$A$10)=TRUE,9,IF(EXACT(M284,$A$11)=TRUE,10,IF(EXACT(M284,$A$12)=TRUE,11,IF(EXACT(M284,$A$13)=TRUE,12,IF(EXACT(M284,$A$14)=TRUE,13,IF(EXACT(M284,$A$15)=TRUE,14,IF(EXACT(M284,$A$16)=TRUE,15,IF(EXACT(M284,$A$17)=TRUE,16,IF(EXACT(M284,$A$18)=TRUE,17,IF(EXACT(M284,$A$19)=TRUE,18,IF(EXACT(M284,$A$20)=TRUE,19,IF(EXACT(M284,$A$21)=TRUE,20,IF(EXACT(M284,$A$22)=TRUE,21,IF(EXACT(M284,$A$23)=TRUE,22,IF(EXACT(M284,$A$24)=TRUE,23,IF(EXACT(M284,$A$25)=TRUE,24,IF(EXACT(M284,$A$26)=TRUE,25,IF(EXACT(M284,$A$27)=TRUE,26,IF(EXACT(M284,$A$28)=TRUE,27,IF(EXACT(M284,$A$29)=TRUE,28,IF(EXACT(M284,$A$30)=TRUE,29,IF(EXACT(M284,$A$31)=TRUE,30,IF(EXACT(M284,$A$32)=TRUE,31,IF(EXACT(M284,$A$33)=TRUE,32,IF(EXACT(M284,$A$34)=TRUE,33,IF(EXACT(M284,$A$35)=TRUE,34,IF(EXACT(M284,$A$36)=TRUE,35,IF(EXACT(M284,$A$37)=TRUE,36,IF(EXACT(M284,$A$38)=TRUE,37,IF(EXACT(M284,$A$39)=TRUE,38,IF(EXACT(M284,$A$40)=TRUE,39,IF(EXACT(M284,$A$41)=TRUE,40,IF(EXACT(M284,$A$42)=TRUE,41,IF(EXACT(M284,$A$43)=TRUE,42,IF(EXACT(M284,$A$44)=TRUE,43,IF(EXACT(M284,$A$45)=TRUE,44,IF(EXACT(M284,$A$46)=TRUE,45,IF(EXACT(M284,$A$47)=TRUE,46,IF(EXACT(M284,$A$48)=TRUE,47,IF(EXACT(M284,$A$49)=TRUE,48,IF(EXACT(M284,$A$50)=TRUE,49,IF(EXACT(M284,$A$51)=TRUE,50,IF(EXACT(M284,$A$52)=TRUE,51,IF(EXACT(M284,$A$53)=TRUE,52,IF(EXACT(M284,$A$54)=TRUE,53,IF(EXACT(M284,$A$55)=TRUE,54,IF(EXACT(M284,$A$56)=TRUE,55,IF(EXACT(M284,$A$57)=TRUE,56,IF(EXACT(M284,$A$58)=TRUE,57,IF(EXACT(M284,$A$59)=TRUE,58,IF(EXACT(M284,$A$60)=TRUE,59,IF(EXACT(M284,$A$61)=TRUE,60,IF(EXACT(M284,$A$62)=TRUE,61))))))))))))))))))))))))))))))))))))))))))))))))))))))))))))))*61^$L284</f>
        <v>0</v>
      </c>
      <c r="Y284" t="str" cm="1">
        <f t="array" ref="Y284">IF($F284="砲玉",MIN(($G284-Z:Z)^2+($H284-AA:AA)^2+($I284-AB:AB)^2)*X$8+MIN((($H$2-$H284)+AC:AC)^2+(($I$2-$I284)+AD:AD)^2)*X$10+1000*X$18,"")</f>
        <v/>
      </c>
      <c r="AF284" t="str" cm="1">
        <f t="array" ref="AF284">IF($F284="薙玉",MIN(($G284-AG:AG)^2+($H284-AH:AH)^2+($I284-AI:AI)^2)*AE$8+MIN((($H$2-$H284)+AJ:AJ)^2+(($I$2-$I284)+AK:AK)^2)*AE$10+1000*AE$18,"")</f>
        <v/>
      </c>
      <c r="AM284" t="str" cm="1">
        <f t="array" ref="AM284">IF($F284="壁玉",MIN(($G284-AN:AN)^2+($H284-AO:AO)^2+($I284-AP:AP)^2)*AL$8+MIN((($H$2-$H284)+AQ:AQ)^2+(($I$2-$I284)+AR:AR)^2)*AL$10+1000*AL$18,"")</f>
        <v/>
      </c>
      <c r="AT284" t="str" cm="1">
        <f t="array" ref="AT284">IF($F284="弩玉",MIN(($G284-AU:AU)^2+($H284-AV:AV)^2+($I284-AW:AW)^2)*AS$8+MIN((($H$2-$H284)+AX:AX)^2+(($I$2-$I284)+AY:AY)^2)*AS$10+1000*AS$18,"")</f>
        <v/>
      </c>
      <c r="BA284" t="str" cm="1">
        <f t="array" ref="BA284">IF($F284="ジェット",MIN(($G284-BB:BB)^2+($H284-BC:BC)^2+($I284-BD:BD)^2)*AZ$8+MIN((($H$2-$H284)+BE:BE)^2+(($I$2-$I284)+BF:BF)^2)*AZ$10+1000*AZ$18,"")</f>
        <v/>
      </c>
      <c r="BH284" t="str" cm="1">
        <f t="array" ref="BH284">IF($F284="導玉",MIN(($G284-BI:BI)^2+($H284-BJ:BJ)^2+($I284-BK:BK)^2)*BG$8+MIN((($H$2-$H284)+BL:BL)^2+(($I$2-$I284)+BM:BM)^2)*BG$10+1000*BG$18,"")</f>
        <v/>
      </c>
      <c r="BO284" t="str" cm="1">
        <f t="array" ref="BO284">IF($F284="木壁",MIN(($G284-BP:BP)^2+($H284-BQ:BQ)^2+($I284-BR:BR)^2)*BN$8+MIN((($H$2-$H284)+BS:BS)^2+(($I$2-$I284)+BT:BT)^2)*BN$10+1000*BN$18,"")</f>
        <v/>
      </c>
      <c r="BV284" t="str" cm="1">
        <f t="array" ref="BV284">IF($F284="遠壁",MIN(($G284-BW:BW)^2+($H284-BX:BX)^2+($I284-BY:BY)^2)*BU$8+MIN((($H$2-$H284)+BZ:BZ)^2+(($I$2-$I284)+CA:CA)^2)*BU$10+1000*BU$18,"")</f>
        <v/>
      </c>
      <c r="CC284" t="str" cm="1">
        <f t="array" ref="CC284">IF($F284="魔玉",MIN(($G284-CD:CD)^2+($H284-CE:CE)^2+($I284-CF:CF)^2)*CB$8+MIN((($H$2-$H284)+CG:CG)^2+(($I$2-$I284)+CH:CH)^2)*CB$10+1000*CB$18,"")</f>
        <v/>
      </c>
      <c r="CJ284" t="str" cm="1">
        <f t="array" ref="CJ284">IF($F284="核玉",MIN(($G284-CK:CK)^2+($H284-CL:CL)^2+($I284-CM:CM)^2)*CI$8+MIN((($H$2-$H284)+CN:CN)^2+(($I$2-$I284)+CO:CO)^2)*CI$10+1000*CI$18,"")</f>
        <v/>
      </c>
      <c r="CQ284" t="str" cm="1">
        <f t="array" ref="CQ284">IF($F284="癒玉",MIN(($G284-CR:CR)^2+($H284-CS:CS)^2+($I284-CT:CT)^2)*CP$8+MIN((($H$2-$H284)+CU:CU)^2+(($I$2-$I284)+CV:CV)^2)*CP$10+1000*CP$18,"")</f>
        <v/>
      </c>
      <c r="CX284" t="str" cm="1">
        <f t="array" ref="CX284">IF($F284="盾玉",MIN(($G284-CY:CY)^2+($H284-CZ:CZ)^2+($I284-DA:DA)^2)*CW$8+MIN((($H$2-$H284)+DB:DB)^2+(($I$2-$I284)+DC:DC)^2)*CW$10+1000*CW$18,"")</f>
        <v/>
      </c>
      <c r="DE284" t="str" cm="1">
        <f t="array" ref="DE284">IF($F284="射玉",MIN(($G284-DF:DF)^2+($H284-DG:DG)^2+($I284-DH:DH)^2)*DD$8+MIN((($H$2-$H284)+DI:DI)^2+(($I$2-$I284)+DJ:DJ)^2)*DD$10+1000*DD$18,"")</f>
        <v/>
      </c>
      <c r="DL284" t="str" cm="1">
        <f t="array" ref="DL284">IF($F284="近壁",MIN(($G284-DM:DM)^2+($H284-DN:DN)^2+($I284-DO:DO)^2)*DK$8+MIN((($H$2-$H284)+DP:DP)^2+(($I$2-$I284)+DQ:DQ)^2)*DK$10+1000*DK$18,"")</f>
        <v/>
      </c>
      <c r="DS284" t="str" cm="1">
        <f t="array" ref="DS284">IF($F284="忍玉",MIN(($G284-DT:DT)^2+($H284-DU:DU)^2+($I284-DV:DV)^2)*DR$8+MIN((($H$2-$H284)+DW:DW)^2+(($I$2-$I284)+DX:DX)^2)*DR$10+1000*DR$18,"")</f>
        <v/>
      </c>
      <c r="DZ284" t="str" cm="1">
        <f t="array" ref="DZ284">IF($F284="界玉",MIN(($G284-EA:EA)^2+($H284-EB:EB)^2+($I284-EC:EC)^2)*DY$8+MIN((($H$2-$H284)+ED:ED)^2+(($I$2-$I284)+EE:EE)^2)*DY$10+1000*DY$18,"")</f>
        <v/>
      </c>
      <c r="EG284" t="str" cm="1">
        <f t="array" ref="EG284">IF($F284="戦玉",MIN(($G284-EH:EH)^2+($H284-EI:EI)^2+($I284-EJ:EJ)^2)*EF$8+MIN((($H$2-$H284)+EK:EK)^2+(($I$2-$I284)+EL:EL)^2)*EF$10+1000*EF$18,"")</f>
        <v/>
      </c>
      <c r="EN284" t="str" cm="1">
        <f t="array" ref="EN284">IF($F284="弓玉",MIN(($G284-EO:EO)^2+($H284-EP:EP)^2+($I284-EQ:EQ)^2)*EM$8+MIN((($H$2-$H284)+ER:ER)^2+(($I$2-$I284)+ES:ES)^2)*EM$10+1000*EM$18,"")</f>
        <v/>
      </c>
      <c r="EU284" t="str" cm="1">
        <f t="array" ref="EU284">IF($F284="散玉",MIN(($G284-EV:EV)^2+($H284-EW:EW)^2+($I284-EX:EX)^2)*ET$8+MIN((($H$2-$H284)+EY:EY)^2+(($I$2-$I284)+EZ:EZ)^2)*ET$10+1000*ET$18,"")</f>
        <v/>
      </c>
      <c r="FB284" t="str" cm="1">
        <f t="array" ref="FB284">IF($F284="的玉",MIN(($G284-FC:FC)^2+($H284-FD:FD)^2+($I284-FE:FE)^2)*FA$8+MIN((($H$2-$H284)+FF:FF)^2+(($I$2-$I284)+FG:FG)^2)*FA$10+1000*FA$18,"")</f>
        <v/>
      </c>
      <c r="FI284" t="str" cm="1">
        <f t="array" ref="FI284">IF($F284="撃玉",MIN(($G284-FJ:FJ)^2+($H284-FK:FK)^2+($I284-FL:FL)^2)*FH$8+MIN((($H$2-$H284)+FM:FM)^2+(($I$2-$I284)+FN:FN)^2)*FH$10+1000*FH$18,"")</f>
        <v/>
      </c>
      <c r="FP284" t="str" cm="1">
        <f t="array" ref="FP284">IF($F284="槍玉",MIN(($G284-FQ:FQ)^2+($H284-FR:FR)^2+($I284-FS:FS)^2)*FO$8+MIN((($H$2-$H284)+FT:FT)^2+(($I$2-$I284)+FU:FU)^2)*FO$10+1000*FO$18,"")</f>
        <v/>
      </c>
      <c r="FW284" t="str" cm="1">
        <f t="array" ref="FW284">IF($F284="査玉",MIN(($G284-FX:FX)^2+($H284-FY:FY)^2+($I284-FZ:FZ)^2)*FV$8+MIN((($H$2-$H284)+GA:GA)^2+(($I$2-$I284)+GB:GB)^2)*FV$10+1000*FV$18,"")</f>
        <v/>
      </c>
      <c r="GD284" t="str" cm="1">
        <f t="array" ref="GD284">IF($F284="タゲ壁",MIN(($G284-GE:GE)^2+($H284-GF:GF)^2+($I284-GG:GG)^2)*GC$8+MIN((($H$2-$H284)+GH:GH)^2+(($I$2-$I284)+GI:GI)^2)*GC$10+1000*GC$18,"")</f>
        <v/>
      </c>
      <c r="GK284" t="str" cm="1">
        <f t="array" ref="GK284">IF($F284="迎玉",MIN(($G284-GL:GL)^2+($H284-GM:GM)^2+($I284-GN:GN)^2)*GJ$8+MIN((($H$2-$H284)+GO:GO)^2+(($I$2-$I284)+GP:GP)^2)*GJ$10+1000*GJ$18,"")</f>
        <v/>
      </c>
      <c r="GR284" t="str" cm="1">
        <f t="array" ref="GR284">IF($F284="紙壁",MIN(($G284-GS:GS)^2+($H284-GT:GT)^2+($I284-GU:GU)^2)*GQ$8+MIN((($H$2-$H284)+GV:GV)^2+(($I$2-$I284)+GW:GW)^2)*GQ$10+1000*GQ$18,"")</f>
        <v/>
      </c>
      <c r="GY284" t="str" cm="1">
        <f t="array" ref="GY284">IF($F284="聖玉",MIN(($G284-GZ:GZ)^2+($H284-HA:HA)^2+($I284-HB:HB)^2)*GX$8+MIN((($H$2-$H284)+HC:HC)^2+(($I$2-$I284)+HD:HD)^2)*GX$10+1000*GX$18,"")</f>
        <v/>
      </c>
      <c r="HF284" t="str" cm="1">
        <f t="array" ref="HF284">IF($F284="ターボ",MIN(($G284-HG:HG)^2+($H284-HH:HH)^2+($I284-HI:HI)^2)*HE$8+MIN((($H$2-$H284)+HJ:HJ)^2+(($I$2-$I284)+HK:HK)^2)*HE$10+10000,"")</f>
        <v/>
      </c>
      <c r="HM284" t="str" cm="1">
        <f t="array" ref="HM284">IF($F284="采玉",MIN(($G284-HN:HN)^2+($H284-HO:HO)^2+($I284-HP:HP)^2)*HL$8+MIN((($H$2-$H284)+HQ:HQ)^2+(($I$2-$I284)+HR:HR)^2)*HL$10+1000*HL$18,"")</f>
        <v/>
      </c>
      <c r="HT284" t="str" cm="1">
        <f t="array" ref="HT284">IF($F284="繕玉",MIN(($G284-HU:HU)^2+($H284-HV:HV)^2+($I284-HW:HW)^2)*HS$8+MIN((($H$2-$H284)+HX:HX)^2+(($I$2-$I284)+HY:HY)^2)*HS$10+1000*HS$18,"")</f>
        <v/>
      </c>
      <c r="IA284" t="str" cm="1">
        <f t="array" ref="IA284">IF($F284="贄玉",MIN(($G284-IB:IB)^2+($H284-IC:IC)^2+($I284-ID:ID)^2)*HZ$8+MIN((($H$2-$H284)+IE:IE)^2+(($I$2-$I284)+IF:IF)^2)*HZ$10+1000*HZ$18,"")</f>
        <v/>
      </c>
      <c r="IH284" t="str" cm="1">
        <f t="array" ref="IH284">IF($F284="弾玉",MIN(($G284-II:II)^2+($H284-IJ:IJ)^2+($I284-IK:IK)^2)*IG$8+MIN((($H$2-$H284)+IL:IL)^2+(($I$2-$I284)+IM:IM)^2)*IG$10+1000*IG$18,"")</f>
        <v/>
      </c>
      <c r="IO284" t="str" cm="1">
        <f t="array" ref="IO284">IF($F284="石壁",MIN(($G284-IP:IP)^2+($H284-IQ:IQ)^2+($I284-IR:IR)^2)*IN$8+MIN((($H$2-$H284)+IS:IS)^2+(($I$2-$I284)+IT:IT)^2)*IN$10+1000*IN$18,"")</f>
        <v/>
      </c>
    </row>
    <row r="285" spans="6:249" x14ac:dyDescent="0.55000000000000004">
      <c r="F285" s="1" t="b" cm="1">
        <f t="array" ref="F285">INDEX(N:N,ROW()*6-11)</f>
        <v>0</v>
      </c>
      <c r="G285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85" s="1">
        <f>ROUND((RIGHT((SUM(INDEX($N:$N,ROW()*6-10):INDEX($N:$N,ROW()*6-6))-16020),6)-RIGHT((SUM(INDEX($N:$N,ROW()*6-10):INDEX($N:$N,ROW()*6-6))-16020),3))/1000,3)</f>
        <v>-16.04</v>
      </c>
      <c r="I285" s="1">
        <f>ROUND((RIGHT((SUM(INDEX($N:$N,ROW()*6-10):INDEX($N:$N,ROW()*6-6))-16020),3)),3)</f>
        <v>20</v>
      </c>
      <c r="K285">
        <v>285</v>
      </c>
      <c r="L285">
        <f t="shared" si="9"/>
        <v>3</v>
      </c>
      <c r="M285" t="str">
        <f t="shared" si="8"/>
        <v/>
      </c>
      <c r="N285">
        <f>IF(EXACT(M285,$A$1)=TRUE,0,IF(EXACT(M285,$A$2)=TRUE,1,IF(EXACT(M285,$A$3)=TRUE,2,IF(EXACT(M285,$A$4)=TRUE,3,IF(EXACT(M285,$A$5)=TRUE,4,IF(EXACT(M285,$A$6)=TRUE,5,IF(EXACT(M285,$A$7)=TRUE,6,IF(EXACT(M285,$A$8)=TRUE,7,IF(EXACT(M285,$A$9)=TRUE,8,IF(EXACT(M285,$A$10)=TRUE,9,IF(EXACT(M285,$A$11)=TRUE,10,IF(EXACT(M285,$A$12)=TRUE,11,IF(EXACT(M285,$A$13)=TRUE,12,IF(EXACT(M285,$A$14)=TRUE,13,IF(EXACT(M285,$A$15)=TRUE,14,IF(EXACT(M285,$A$16)=TRUE,15,IF(EXACT(M285,$A$17)=TRUE,16,IF(EXACT(M285,$A$18)=TRUE,17,IF(EXACT(M285,$A$19)=TRUE,18,IF(EXACT(M285,$A$20)=TRUE,19,IF(EXACT(M285,$A$21)=TRUE,20,IF(EXACT(M285,$A$22)=TRUE,21,IF(EXACT(M285,$A$23)=TRUE,22,IF(EXACT(M285,$A$24)=TRUE,23,IF(EXACT(M285,$A$25)=TRUE,24,IF(EXACT(M285,$A$26)=TRUE,25,IF(EXACT(M285,$A$27)=TRUE,26,IF(EXACT(M285,$A$28)=TRUE,27,IF(EXACT(M285,$A$29)=TRUE,28,IF(EXACT(M285,$A$30)=TRUE,29,IF(EXACT(M285,$A$31)=TRUE,30,IF(EXACT(M285,$A$32)=TRUE,31,IF(EXACT(M285,$A$33)=TRUE,32,IF(EXACT(M285,$A$34)=TRUE,33,IF(EXACT(M285,$A$35)=TRUE,34,IF(EXACT(M285,$A$36)=TRUE,35,IF(EXACT(M285,$A$37)=TRUE,36,IF(EXACT(M285,$A$38)=TRUE,37,IF(EXACT(M285,$A$39)=TRUE,38,IF(EXACT(M285,$A$40)=TRUE,39,IF(EXACT(M285,$A$41)=TRUE,40,IF(EXACT(M285,$A$42)=TRUE,41,IF(EXACT(M285,$A$43)=TRUE,42,IF(EXACT(M285,$A$44)=TRUE,43,IF(EXACT(M285,$A$45)=TRUE,44,IF(EXACT(M285,$A$46)=TRUE,45,IF(EXACT(M285,$A$47)=TRUE,46,IF(EXACT(M285,$A$48)=TRUE,47,IF(EXACT(M285,$A$49)=TRUE,48,IF(EXACT(M285,$A$50)=TRUE,49,IF(EXACT(M285,$A$51)=TRUE,50,IF(EXACT(M285,$A$52)=TRUE,51,IF(EXACT(M285,$A$53)=TRUE,52,IF(EXACT(M285,$A$54)=TRUE,53,IF(EXACT(M285,$A$55)=TRUE,54,IF(EXACT(M285,$A$56)=TRUE,55,IF(EXACT(M285,$A$57)=TRUE,56,IF(EXACT(M285,$A$58)=TRUE,57,IF(EXACT(M285,$A$59)=TRUE,58,IF(EXACT(M285,$A$60)=TRUE,59,IF(EXACT(M285,$A$61)=TRUE,60,IF(EXACT(M285,$A$62)=TRUE,61))))))))))))))))))))))))))))))))))))))))))))))))))))))))))))))*61^$L285</f>
        <v>0</v>
      </c>
      <c r="Y285" t="str" cm="1">
        <f t="array" ref="Y285">IF($F285="砲玉",MIN(($G285-Z:Z)^2+($H285-AA:AA)^2+($I285-AB:AB)^2)*X$8+MIN((($H$2-$H285)+AC:AC)^2+(($I$2-$I285)+AD:AD)^2)*X$10+1000*X$18,"")</f>
        <v/>
      </c>
      <c r="AF285" t="str" cm="1">
        <f t="array" ref="AF285">IF($F285="薙玉",MIN(($G285-AG:AG)^2+($H285-AH:AH)^2+($I285-AI:AI)^2)*AE$8+MIN((($H$2-$H285)+AJ:AJ)^2+(($I$2-$I285)+AK:AK)^2)*AE$10+1000*AE$18,"")</f>
        <v/>
      </c>
      <c r="AM285" t="str" cm="1">
        <f t="array" ref="AM285">IF($F285="壁玉",MIN(($G285-AN:AN)^2+($H285-AO:AO)^2+($I285-AP:AP)^2)*AL$8+MIN((($H$2-$H285)+AQ:AQ)^2+(($I$2-$I285)+AR:AR)^2)*AL$10+1000*AL$18,"")</f>
        <v/>
      </c>
      <c r="AT285" t="str" cm="1">
        <f t="array" ref="AT285">IF($F285="弩玉",MIN(($G285-AU:AU)^2+($H285-AV:AV)^2+($I285-AW:AW)^2)*AS$8+MIN((($H$2-$H285)+AX:AX)^2+(($I$2-$I285)+AY:AY)^2)*AS$10+1000*AS$18,"")</f>
        <v/>
      </c>
      <c r="BA285" t="str" cm="1">
        <f t="array" ref="BA285">IF($F285="ジェット",MIN(($G285-BB:BB)^2+($H285-BC:BC)^2+($I285-BD:BD)^2)*AZ$8+MIN((($H$2-$H285)+BE:BE)^2+(($I$2-$I285)+BF:BF)^2)*AZ$10+1000*AZ$18,"")</f>
        <v/>
      </c>
      <c r="BH285" t="str" cm="1">
        <f t="array" ref="BH285">IF($F285="導玉",MIN(($G285-BI:BI)^2+($H285-BJ:BJ)^2+($I285-BK:BK)^2)*BG$8+MIN((($H$2-$H285)+BL:BL)^2+(($I$2-$I285)+BM:BM)^2)*BG$10+1000*BG$18,"")</f>
        <v/>
      </c>
      <c r="BO285" t="str" cm="1">
        <f t="array" ref="BO285">IF($F285="木壁",MIN(($G285-BP:BP)^2+($H285-BQ:BQ)^2+($I285-BR:BR)^2)*BN$8+MIN((($H$2-$H285)+BS:BS)^2+(($I$2-$I285)+BT:BT)^2)*BN$10+1000*BN$18,"")</f>
        <v/>
      </c>
      <c r="BV285" t="str" cm="1">
        <f t="array" ref="BV285">IF($F285="遠壁",MIN(($G285-BW:BW)^2+($H285-BX:BX)^2+($I285-BY:BY)^2)*BU$8+MIN((($H$2-$H285)+BZ:BZ)^2+(($I$2-$I285)+CA:CA)^2)*BU$10+1000*BU$18,"")</f>
        <v/>
      </c>
      <c r="CC285" t="str" cm="1">
        <f t="array" ref="CC285">IF($F285="魔玉",MIN(($G285-CD:CD)^2+($H285-CE:CE)^2+($I285-CF:CF)^2)*CB$8+MIN((($H$2-$H285)+CG:CG)^2+(($I$2-$I285)+CH:CH)^2)*CB$10+1000*CB$18,"")</f>
        <v/>
      </c>
      <c r="CJ285" t="str" cm="1">
        <f t="array" ref="CJ285">IF($F285="核玉",MIN(($G285-CK:CK)^2+($H285-CL:CL)^2+($I285-CM:CM)^2)*CI$8+MIN((($H$2-$H285)+CN:CN)^2+(($I$2-$I285)+CO:CO)^2)*CI$10+1000*CI$18,"")</f>
        <v/>
      </c>
      <c r="CQ285" t="str" cm="1">
        <f t="array" ref="CQ285">IF($F285="癒玉",MIN(($G285-CR:CR)^2+($H285-CS:CS)^2+($I285-CT:CT)^2)*CP$8+MIN((($H$2-$H285)+CU:CU)^2+(($I$2-$I285)+CV:CV)^2)*CP$10+1000*CP$18,"")</f>
        <v/>
      </c>
      <c r="CX285" t="str" cm="1">
        <f t="array" ref="CX285">IF($F285="盾玉",MIN(($G285-CY:CY)^2+($H285-CZ:CZ)^2+($I285-DA:DA)^2)*CW$8+MIN((($H$2-$H285)+DB:DB)^2+(($I$2-$I285)+DC:DC)^2)*CW$10+1000*CW$18,"")</f>
        <v/>
      </c>
      <c r="DE285" t="str" cm="1">
        <f t="array" ref="DE285">IF($F285="射玉",MIN(($G285-DF:DF)^2+($H285-DG:DG)^2+($I285-DH:DH)^2)*DD$8+MIN((($H$2-$H285)+DI:DI)^2+(($I$2-$I285)+DJ:DJ)^2)*DD$10+1000*DD$18,"")</f>
        <v/>
      </c>
      <c r="DL285" t="str" cm="1">
        <f t="array" ref="DL285">IF($F285="近壁",MIN(($G285-DM:DM)^2+($H285-DN:DN)^2+($I285-DO:DO)^2)*DK$8+MIN((($H$2-$H285)+DP:DP)^2+(($I$2-$I285)+DQ:DQ)^2)*DK$10+1000*DK$18,"")</f>
        <v/>
      </c>
      <c r="DS285" t="str" cm="1">
        <f t="array" ref="DS285">IF($F285="忍玉",MIN(($G285-DT:DT)^2+($H285-DU:DU)^2+($I285-DV:DV)^2)*DR$8+MIN((($H$2-$H285)+DW:DW)^2+(($I$2-$I285)+DX:DX)^2)*DR$10+1000*DR$18,"")</f>
        <v/>
      </c>
      <c r="DZ285" t="str" cm="1">
        <f t="array" ref="DZ285">IF($F285="界玉",MIN(($G285-EA:EA)^2+($H285-EB:EB)^2+($I285-EC:EC)^2)*DY$8+MIN((($H$2-$H285)+ED:ED)^2+(($I$2-$I285)+EE:EE)^2)*DY$10+1000*DY$18,"")</f>
        <v/>
      </c>
      <c r="EG285" t="str" cm="1">
        <f t="array" ref="EG285">IF($F285="戦玉",MIN(($G285-EH:EH)^2+($H285-EI:EI)^2+($I285-EJ:EJ)^2)*EF$8+MIN((($H$2-$H285)+EK:EK)^2+(($I$2-$I285)+EL:EL)^2)*EF$10+1000*EF$18,"")</f>
        <v/>
      </c>
      <c r="EN285" t="str" cm="1">
        <f t="array" ref="EN285">IF($F285="弓玉",MIN(($G285-EO:EO)^2+($H285-EP:EP)^2+($I285-EQ:EQ)^2)*EM$8+MIN((($H$2-$H285)+ER:ER)^2+(($I$2-$I285)+ES:ES)^2)*EM$10+1000*EM$18,"")</f>
        <v/>
      </c>
      <c r="EU285" t="str" cm="1">
        <f t="array" ref="EU285">IF($F285="散玉",MIN(($G285-EV:EV)^2+($H285-EW:EW)^2+($I285-EX:EX)^2)*ET$8+MIN((($H$2-$H285)+EY:EY)^2+(($I$2-$I285)+EZ:EZ)^2)*ET$10+1000*ET$18,"")</f>
        <v/>
      </c>
      <c r="FB285" t="str" cm="1">
        <f t="array" ref="FB285">IF($F285="的玉",MIN(($G285-FC:FC)^2+($H285-FD:FD)^2+($I285-FE:FE)^2)*FA$8+MIN((($H$2-$H285)+FF:FF)^2+(($I$2-$I285)+FG:FG)^2)*FA$10+1000*FA$18,"")</f>
        <v/>
      </c>
      <c r="FI285" t="str" cm="1">
        <f t="array" ref="FI285">IF($F285="撃玉",MIN(($G285-FJ:FJ)^2+($H285-FK:FK)^2+($I285-FL:FL)^2)*FH$8+MIN((($H$2-$H285)+FM:FM)^2+(($I$2-$I285)+FN:FN)^2)*FH$10+1000*FH$18,"")</f>
        <v/>
      </c>
      <c r="FP285" t="str" cm="1">
        <f t="array" ref="FP285">IF($F285="槍玉",MIN(($G285-FQ:FQ)^2+($H285-FR:FR)^2+($I285-FS:FS)^2)*FO$8+MIN((($H$2-$H285)+FT:FT)^2+(($I$2-$I285)+FU:FU)^2)*FO$10+1000*FO$18,"")</f>
        <v/>
      </c>
      <c r="FW285" t="str" cm="1">
        <f t="array" ref="FW285">IF($F285="査玉",MIN(($G285-FX:FX)^2+($H285-FY:FY)^2+($I285-FZ:FZ)^2)*FV$8+MIN((($H$2-$H285)+GA:GA)^2+(($I$2-$I285)+GB:GB)^2)*FV$10+1000*FV$18,"")</f>
        <v/>
      </c>
      <c r="GD285" t="str" cm="1">
        <f t="array" ref="GD285">IF($F285="タゲ壁",MIN(($G285-GE:GE)^2+($H285-GF:GF)^2+($I285-GG:GG)^2)*GC$8+MIN((($H$2-$H285)+GH:GH)^2+(($I$2-$I285)+GI:GI)^2)*GC$10+1000*GC$18,"")</f>
        <v/>
      </c>
      <c r="GK285" t="str" cm="1">
        <f t="array" ref="GK285">IF($F285="迎玉",MIN(($G285-GL:GL)^2+($H285-GM:GM)^2+($I285-GN:GN)^2)*GJ$8+MIN((($H$2-$H285)+GO:GO)^2+(($I$2-$I285)+GP:GP)^2)*GJ$10+1000*GJ$18,"")</f>
        <v/>
      </c>
      <c r="GR285" t="str" cm="1">
        <f t="array" ref="GR285">IF($F285="紙壁",MIN(($G285-GS:GS)^2+($H285-GT:GT)^2+($I285-GU:GU)^2)*GQ$8+MIN((($H$2-$H285)+GV:GV)^2+(($I$2-$I285)+GW:GW)^2)*GQ$10+1000*GQ$18,"")</f>
        <v/>
      </c>
      <c r="GY285" t="str" cm="1">
        <f t="array" ref="GY285">IF($F285="聖玉",MIN(($G285-GZ:GZ)^2+($H285-HA:HA)^2+($I285-HB:HB)^2)*GX$8+MIN((($H$2-$H285)+HC:HC)^2+(($I$2-$I285)+HD:HD)^2)*GX$10+1000*GX$18,"")</f>
        <v/>
      </c>
      <c r="HF285" t="str" cm="1">
        <f t="array" ref="HF285">IF($F285="ターボ",MIN(($G285-HG:HG)^2+($H285-HH:HH)^2+($I285-HI:HI)^2)*HE$8+MIN((($H$2-$H285)+HJ:HJ)^2+(($I$2-$I285)+HK:HK)^2)*HE$10+10000,"")</f>
        <v/>
      </c>
      <c r="HM285" t="str" cm="1">
        <f t="array" ref="HM285">IF($F285="采玉",MIN(($G285-HN:HN)^2+($H285-HO:HO)^2+($I285-HP:HP)^2)*HL$8+MIN((($H$2-$H285)+HQ:HQ)^2+(($I$2-$I285)+HR:HR)^2)*HL$10+1000*HL$18,"")</f>
        <v/>
      </c>
      <c r="HT285" t="str" cm="1">
        <f t="array" ref="HT285">IF($F285="繕玉",MIN(($G285-HU:HU)^2+($H285-HV:HV)^2+($I285-HW:HW)^2)*HS$8+MIN((($H$2-$H285)+HX:HX)^2+(($I$2-$I285)+HY:HY)^2)*HS$10+1000*HS$18,"")</f>
        <v/>
      </c>
      <c r="IA285" t="str" cm="1">
        <f t="array" ref="IA285">IF($F285="贄玉",MIN(($G285-IB:IB)^2+($H285-IC:IC)^2+($I285-ID:ID)^2)*HZ$8+MIN((($H$2-$H285)+IE:IE)^2+(($I$2-$I285)+IF:IF)^2)*HZ$10+1000*HZ$18,"")</f>
        <v/>
      </c>
      <c r="IH285" t="str" cm="1">
        <f t="array" ref="IH285">IF($F285="弾玉",MIN(($G285-II:II)^2+($H285-IJ:IJ)^2+($I285-IK:IK)^2)*IG$8+MIN((($H$2-$H285)+IL:IL)^2+(($I$2-$I285)+IM:IM)^2)*IG$10+1000*IG$18,"")</f>
        <v/>
      </c>
      <c r="IO285" t="str" cm="1">
        <f t="array" ref="IO285">IF($F285="石壁",MIN(($G285-IP:IP)^2+($H285-IQ:IQ)^2+($I285-IR:IR)^2)*IN$8+MIN((($H$2-$H285)+IS:IS)^2+(($I$2-$I285)+IT:IT)^2)*IN$10+1000*IN$18,"")</f>
        <v/>
      </c>
    </row>
    <row r="286" spans="6:249" x14ac:dyDescent="0.55000000000000004">
      <c r="F286" s="1" t="b" cm="1">
        <f t="array" ref="F286">INDEX(N:N,ROW()*6-11)</f>
        <v>0</v>
      </c>
      <c r="G286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86" s="1">
        <f>ROUND((RIGHT((SUM(INDEX($N:$N,ROW()*6-10):INDEX($N:$N,ROW()*6-6))-16020),6)-RIGHT((SUM(INDEX($N:$N,ROW()*6-10):INDEX($N:$N,ROW()*6-6))-16020),3))/1000,3)</f>
        <v>-16.04</v>
      </c>
      <c r="I286" s="1">
        <f>ROUND((RIGHT((SUM(INDEX($N:$N,ROW()*6-10):INDEX($N:$N,ROW()*6-6))-16020),3)),3)</f>
        <v>20</v>
      </c>
      <c r="K286">
        <v>286</v>
      </c>
      <c r="L286">
        <f t="shared" si="9"/>
        <v>2</v>
      </c>
      <c r="M286" t="str">
        <f t="shared" si="8"/>
        <v/>
      </c>
      <c r="N286">
        <f>IF(EXACT(M286,$A$1)=TRUE,0,IF(EXACT(M286,$A$2)=TRUE,1,IF(EXACT(M286,$A$3)=TRUE,2,IF(EXACT(M286,$A$4)=TRUE,3,IF(EXACT(M286,$A$5)=TRUE,4,IF(EXACT(M286,$A$6)=TRUE,5,IF(EXACT(M286,$A$7)=TRUE,6,IF(EXACT(M286,$A$8)=TRUE,7,IF(EXACT(M286,$A$9)=TRUE,8,IF(EXACT(M286,$A$10)=TRUE,9,IF(EXACT(M286,$A$11)=TRUE,10,IF(EXACT(M286,$A$12)=TRUE,11,IF(EXACT(M286,$A$13)=TRUE,12,IF(EXACT(M286,$A$14)=TRUE,13,IF(EXACT(M286,$A$15)=TRUE,14,IF(EXACT(M286,$A$16)=TRUE,15,IF(EXACT(M286,$A$17)=TRUE,16,IF(EXACT(M286,$A$18)=TRUE,17,IF(EXACT(M286,$A$19)=TRUE,18,IF(EXACT(M286,$A$20)=TRUE,19,IF(EXACT(M286,$A$21)=TRUE,20,IF(EXACT(M286,$A$22)=TRUE,21,IF(EXACT(M286,$A$23)=TRUE,22,IF(EXACT(M286,$A$24)=TRUE,23,IF(EXACT(M286,$A$25)=TRUE,24,IF(EXACT(M286,$A$26)=TRUE,25,IF(EXACT(M286,$A$27)=TRUE,26,IF(EXACT(M286,$A$28)=TRUE,27,IF(EXACT(M286,$A$29)=TRUE,28,IF(EXACT(M286,$A$30)=TRUE,29,IF(EXACT(M286,$A$31)=TRUE,30,IF(EXACT(M286,$A$32)=TRUE,31,IF(EXACT(M286,$A$33)=TRUE,32,IF(EXACT(M286,$A$34)=TRUE,33,IF(EXACT(M286,$A$35)=TRUE,34,IF(EXACT(M286,$A$36)=TRUE,35,IF(EXACT(M286,$A$37)=TRUE,36,IF(EXACT(M286,$A$38)=TRUE,37,IF(EXACT(M286,$A$39)=TRUE,38,IF(EXACT(M286,$A$40)=TRUE,39,IF(EXACT(M286,$A$41)=TRUE,40,IF(EXACT(M286,$A$42)=TRUE,41,IF(EXACT(M286,$A$43)=TRUE,42,IF(EXACT(M286,$A$44)=TRUE,43,IF(EXACT(M286,$A$45)=TRUE,44,IF(EXACT(M286,$A$46)=TRUE,45,IF(EXACT(M286,$A$47)=TRUE,46,IF(EXACT(M286,$A$48)=TRUE,47,IF(EXACT(M286,$A$49)=TRUE,48,IF(EXACT(M286,$A$50)=TRUE,49,IF(EXACT(M286,$A$51)=TRUE,50,IF(EXACT(M286,$A$52)=TRUE,51,IF(EXACT(M286,$A$53)=TRUE,52,IF(EXACT(M286,$A$54)=TRUE,53,IF(EXACT(M286,$A$55)=TRUE,54,IF(EXACT(M286,$A$56)=TRUE,55,IF(EXACT(M286,$A$57)=TRUE,56,IF(EXACT(M286,$A$58)=TRUE,57,IF(EXACT(M286,$A$59)=TRUE,58,IF(EXACT(M286,$A$60)=TRUE,59,IF(EXACT(M286,$A$61)=TRUE,60,IF(EXACT(M286,$A$62)=TRUE,61))))))))))))))))))))))))))))))))))))))))))))))))))))))))))))))*61^$L286</f>
        <v>0</v>
      </c>
      <c r="Y286" t="str" cm="1">
        <f t="array" ref="Y286">IF($F286="砲玉",MIN(($G286-Z:Z)^2+($H286-AA:AA)^2+($I286-AB:AB)^2)*X$8+MIN((($H$2-$H286)+AC:AC)^2+(($I$2-$I286)+AD:AD)^2)*X$10+1000*X$18,"")</f>
        <v/>
      </c>
      <c r="AF286" t="str" cm="1">
        <f t="array" ref="AF286">IF($F286="薙玉",MIN(($G286-AG:AG)^2+($H286-AH:AH)^2+($I286-AI:AI)^2)*AE$8+MIN((($H$2-$H286)+AJ:AJ)^2+(($I$2-$I286)+AK:AK)^2)*AE$10+1000*AE$18,"")</f>
        <v/>
      </c>
      <c r="AM286" t="str" cm="1">
        <f t="array" ref="AM286">IF($F286="壁玉",MIN(($G286-AN:AN)^2+($H286-AO:AO)^2+($I286-AP:AP)^2)*AL$8+MIN((($H$2-$H286)+AQ:AQ)^2+(($I$2-$I286)+AR:AR)^2)*AL$10+1000*AL$18,"")</f>
        <v/>
      </c>
      <c r="AT286" t="str" cm="1">
        <f t="array" ref="AT286">IF($F286="弩玉",MIN(($G286-AU:AU)^2+($H286-AV:AV)^2+($I286-AW:AW)^2)*AS$8+MIN((($H$2-$H286)+AX:AX)^2+(($I$2-$I286)+AY:AY)^2)*AS$10+1000*AS$18,"")</f>
        <v/>
      </c>
      <c r="BA286" t="str" cm="1">
        <f t="array" ref="BA286">IF($F286="ジェット",MIN(($G286-BB:BB)^2+($H286-BC:BC)^2+($I286-BD:BD)^2)*AZ$8+MIN((($H$2-$H286)+BE:BE)^2+(($I$2-$I286)+BF:BF)^2)*AZ$10+1000*AZ$18,"")</f>
        <v/>
      </c>
      <c r="BH286" t="str" cm="1">
        <f t="array" ref="BH286">IF($F286="導玉",MIN(($G286-BI:BI)^2+($H286-BJ:BJ)^2+($I286-BK:BK)^2)*BG$8+MIN((($H$2-$H286)+BL:BL)^2+(($I$2-$I286)+BM:BM)^2)*BG$10+1000*BG$18,"")</f>
        <v/>
      </c>
      <c r="BO286" t="str" cm="1">
        <f t="array" ref="BO286">IF($F286="木壁",MIN(($G286-BP:BP)^2+($H286-BQ:BQ)^2+($I286-BR:BR)^2)*BN$8+MIN((($H$2-$H286)+BS:BS)^2+(($I$2-$I286)+BT:BT)^2)*BN$10+1000*BN$18,"")</f>
        <v/>
      </c>
      <c r="BV286" t="str" cm="1">
        <f t="array" ref="BV286">IF($F286="遠壁",MIN(($G286-BW:BW)^2+($H286-BX:BX)^2+($I286-BY:BY)^2)*BU$8+MIN((($H$2-$H286)+BZ:BZ)^2+(($I$2-$I286)+CA:CA)^2)*BU$10+1000*BU$18,"")</f>
        <v/>
      </c>
      <c r="CC286" t="str" cm="1">
        <f t="array" ref="CC286">IF($F286="魔玉",MIN(($G286-CD:CD)^2+($H286-CE:CE)^2+($I286-CF:CF)^2)*CB$8+MIN((($H$2-$H286)+CG:CG)^2+(($I$2-$I286)+CH:CH)^2)*CB$10+1000*CB$18,"")</f>
        <v/>
      </c>
      <c r="CJ286" t="str" cm="1">
        <f t="array" ref="CJ286">IF($F286="核玉",MIN(($G286-CK:CK)^2+($H286-CL:CL)^2+($I286-CM:CM)^2)*CI$8+MIN((($H$2-$H286)+CN:CN)^2+(($I$2-$I286)+CO:CO)^2)*CI$10+1000*CI$18,"")</f>
        <v/>
      </c>
      <c r="CQ286" t="str" cm="1">
        <f t="array" ref="CQ286">IF($F286="癒玉",MIN(($G286-CR:CR)^2+($H286-CS:CS)^2+($I286-CT:CT)^2)*CP$8+MIN((($H$2-$H286)+CU:CU)^2+(($I$2-$I286)+CV:CV)^2)*CP$10+1000*CP$18,"")</f>
        <v/>
      </c>
      <c r="CX286" t="str" cm="1">
        <f t="array" ref="CX286">IF($F286="盾玉",MIN(($G286-CY:CY)^2+($H286-CZ:CZ)^2+($I286-DA:DA)^2)*CW$8+MIN((($H$2-$H286)+DB:DB)^2+(($I$2-$I286)+DC:DC)^2)*CW$10+1000*CW$18,"")</f>
        <v/>
      </c>
      <c r="DE286" t="str" cm="1">
        <f t="array" ref="DE286">IF($F286="射玉",MIN(($G286-DF:DF)^2+($H286-DG:DG)^2+($I286-DH:DH)^2)*DD$8+MIN((($H$2-$H286)+DI:DI)^2+(($I$2-$I286)+DJ:DJ)^2)*DD$10+1000*DD$18,"")</f>
        <v/>
      </c>
      <c r="DL286" t="str" cm="1">
        <f t="array" ref="DL286">IF($F286="近壁",MIN(($G286-DM:DM)^2+($H286-DN:DN)^2+($I286-DO:DO)^2)*DK$8+MIN((($H$2-$H286)+DP:DP)^2+(($I$2-$I286)+DQ:DQ)^2)*DK$10+1000*DK$18,"")</f>
        <v/>
      </c>
      <c r="DS286" t="str" cm="1">
        <f t="array" ref="DS286">IF($F286="忍玉",MIN(($G286-DT:DT)^2+($H286-DU:DU)^2+($I286-DV:DV)^2)*DR$8+MIN((($H$2-$H286)+DW:DW)^2+(($I$2-$I286)+DX:DX)^2)*DR$10+1000*DR$18,"")</f>
        <v/>
      </c>
      <c r="DZ286" t="str" cm="1">
        <f t="array" ref="DZ286">IF($F286="界玉",MIN(($G286-EA:EA)^2+($H286-EB:EB)^2+($I286-EC:EC)^2)*DY$8+MIN((($H$2-$H286)+ED:ED)^2+(($I$2-$I286)+EE:EE)^2)*DY$10+1000*DY$18,"")</f>
        <v/>
      </c>
      <c r="EG286" t="str" cm="1">
        <f t="array" ref="EG286">IF($F286="戦玉",MIN(($G286-EH:EH)^2+($H286-EI:EI)^2+($I286-EJ:EJ)^2)*EF$8+MIN((($H$2-$H286)+EK:EK)^2+(($I$2-$I286)+EL:EL)^2)*EF$10+1000*EF$18,"")</f>
        <v/>
      </c>
      <c r="EN286" t="str" cm="1">
        <f t="array" ref="EN286">IF($F286="弓玉",MIN(($G286-EO:EO)^2+($H286-EP:EP)^2+($I286-EQ:EQ)^2)*EM$8+MIN((($H$2-$H286)+ER:ER)^2+(($I$2-$I286)+ES:ES)^2)*EM$10+1000*EM$18,"")</f>
        <v/>
      </c>
      <c r="EU286" t="str" cm="1">
        <f t="array" ref="EU286">IF($F286="散玉",MIN(($G286-EV:EV)^2+($H286-EW:EW)^2+($I286-EX:EX)^2)*ET$8+MIN((($H$2-$H286)+EY:EY)^2+(($I$2-$I286)+EZ:EZ)^2)*ET$10+1000*ET$18,"")</f>
        <v/>
      </c>
      <c r="FB286" t="str" cm="1">
        <f t="array" ref="FB286">IF($F286="的玉",MIN(($G286-FC:FC)^2+($H286-FD:FD)^2+($I286-FE:FE)^2)*FA$8+MIN((($H$2-$H286)+FF:FF)^2+(($I$2-$I286)+FG:FG)^2)*FA$10+1000*FA$18,"")</f>
        <v/>
      </c>
      <c r="FI286" t="str" cm="1">
        <f t="array" ref="FI286">IF($F286="撃玉",MIN(($G286-FJ:FJ)^2+($H286-FK:FK)^2+($I286-FL:FL)^2)*FH$8+MIN((($H$2-$H286)+FM:FM)^2+(($I$2-$I286)+FN:FN)^2)*FH$10+1000*FH$18,"")</f>
        <v/>
      </c>
      <c r="FP286" t="str" cm="1">
        <f t="array" ref="FP286">IF($F286="槍玉",MIN(($G286-FQ:FQ)^2+($H286-FR:FR)^2+($I286-FS:FS)^2)*FO$8+MIN((($H$2-$H286)+FT:FT)^2+(($I$2-$I286)+FU:FU)^2)*FO$10+1000*FO$18,"")</f>
        <v/>
      </c>
      <c r="FW286" t="str" cm="1">
        <f t="array" ref="FW286">IF($F286="査玉",MIN(($G286-FX:FX)^2+($H286-FY:FY)^2+($I286-FZ:FZ)^2)*FV$8+MIN((($H$2-$H286)+GA:GA)^2+(($I$2-$I286)+GB:GB)^2)*FV$10+1000*FV$18,"")</f>
        <v/>
      </c>
      <c r="GD286" t="str" cm="1">
        <f t="array" ref="GD286">IF($F286="タゲ壁",MIN(($G286-GE:GE)^2+($H286-GF:GF)^2+($I286-GG:GG)^2)*GC$8+MIN((($H$2-$H286)+GH:GH)^2+(($I$2-$I286)+GI:GI)^2)*GC$10+1000*GC$18,"")</f>
        <v/>
      </c>
      <c r="GK286" t="str" cm="1">
        <f t="array" ref="GK286">IF($F286="迎玉",MIN(($G286-GL:GL)^2+($H286-GM:GM)^2+($I286-GN:GN)^2)*GJ$8+MIN((($H$2-$H286)+GO:GO)^2+(($I$2-$I286)+GP:GP)^2)*GJ$10+1000*GJ$18,"")</f>
        <v/>
      </c>
      <c r="GR286" t="str" cm="1">
        <f t="array" ref="GR286">IF($F286="紙壁",MIN(($G286-GS:GS)^2+($H286-GT:GT)^2+($I286-GU:GU)^2)*GQ$8+MIN((($H$2-$H286)+GV:GV)^2+(($I$2-$I286)+GW:GW)^2)*GQ$10+1000*GQ$18,"")</f>
        <v/>
      </c>
      <c r="GY286" t="str" cm="1">
        <f t="array" ref="GY286">IF($F286="聖玉",MIN(($G286-GZ:GZ)^2+($H286-HA:HA)^2+($I286-HB:HB)^2)*GX$8+MIN((($H$2-$H286)+HC:HC)^2+(($I$2-$I286)+HD:HD)^2)*GX$10+1000*GX$18,"")</f>
        <v/>
      </c>
      <c r="HF286" t="str" cm="1">
        <f t="array" ref="HF286">IF($F286="ターボ",MIN(($G286-HG:HG)^2+($H286-HH:HH)^2+($I286-HI:HI)^2)*HE$8+MIN((($H$2-$H286)+HJ:HJ)^2+(($I$2-$I286)+HK:HK)^2)*HE$10+10000,"")</f>
        <v/>
      </c>
      <c r="HM286" t="str" cm="1">
        <f t="array" ref="HM286">IF($F286="采玉",MIN(($G286-HN:HN)^2+($H286-HO:HO)^2+($I286-HP:HP)^2)*HL$8+MIN((($H$2-$H286)+HQ:HQ)^2+(($I$2-$I286)+HR:HR)^2)*HL$10+1000*HL$18,"")</f>
        <v/>
      </c>
      <c r="HT286" t="str" cm="1">
        <f t="array" ref="HT286">IF($F286="繕玉",MIN(($G286-HU:HU)^2+($H286-HV:HV)^2+($I286-HW:HW)^2)*HS$8+MIN((($H$2-$H286)+HX:HX)^2+(($I$2-$I286)+HY:HY)^2)*HS$10+1000*HS$18,"")</f>
        <v/>
      </c>
      <c r="IA286" t="str" cm="1">
        <f t="array" ref="IA286">IF($F286="贄玉",MIN(($G286-IB:IB)^2+($H286-IC:IC)^2+($I286-ID:ID)^2)*HZ$8+MIN((($H$2-$H286)+IE:IE)^2+(($I$2-$I286)+IF:IF)^2)*HZ$10+1000*HZ$18,"")</f>
        <v/>
      </c>
      <c r="IH286" t="str" cm="1">
        <f t="array" ref="IH286">IF($F286="弾玉",MIN(($G286-II:II)^2+($H286-IJ:IJ)^2+($I286-IK:IK)^2)*IG$8+MIN((($H$2-$H286)+IL:IL)^2+(($I$2-$I286)+IM:IM)^2)*IG$10+1000*IG$18,"")</f>
        <v/>
      </c>
      <c r="IO286" t="str" cm="1">
        <f t="array" ref="IO286">IF($F286="石壁",MIN(($G286-IP:IP)^2+($H286-IQ:IQ)^2+($I286-IR:IR)^2)*IN$8+MIN((($H$2-$H286)+IS:IS)^2+(($I$2-$I286)+IT:IT)^2)*IN$10+1000*IN$18,"")</f>
        <v/>
      </c>
    </row>
    <row r="287" spans="6:249" x14ac:dyDescent="0.55000000000000004">
      <c r="F287" s="1" t="b" cm="1">
        <f t="array" ref="F287">INDEX(N:N,ROW()*6-11)</f>
        <v>0</v>
      </c>
      <c r="G287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87" s="1">
        <f>ROUND((RIGHT((SUM(INDEX($N:$N,ROW()*6-10):INDEX($N:$N,ROW()*6-6))-16020),6)-RIGHT((SUM(INDEX($N:$N,ROW()*6-10):INDEX($N:$N,ROW()*6-6))-16020),3))/1000,3)</f>
        <v>-16.04</v>
      </c>
      <c r="I287" s="1">
        <f>ROUND((RIGHT((SUM(INDEX($N:$N,ROW()*6-10):INDEX($N:$N,ROW()*6-6))-16020),3)),3)</f>
        <v>20</v>
      </c>
      <c r="K287">
        <v>287</v>
      </c>
      <c r="L287">
        <f t="shared" si="9"/>
        <v>1</v>
      </c>
      <c r="M287" t="str">
        <f t="shared" si="8"/>
        <v/>
      </c>
      <c r="N287">
        <f>IF(EXACT(M287,$A$1)=TRUE,0,IF(EXACT(M287,$A$2)=TRUE,1,IF(EXACT(M287,$A$3)=TRUE,2,IF(EXACT(M287,$A$4)=TRUE,3,IF(EXACT(M287,$A$5)=TRUE,4,IF(EXACT(M287,$A$6)=TRUE,5,IF(EXACT(M287,$A$7)=TRUE,6,IF(EXACT(M287,$A$8)=TRUE,7,IF(EXACT(M287,$A$9)=TRUE,8,IF(EXACT(M287,$A$10)=TRUE,9,IF(EXACT(M287,$A$11)=TRUE,10,IF(EXACT(M287,$A$12)=TRUE,11,IF(EXACT(M287,$A$13)=TRUE,12,IF(EXACT(M287,$A$14)=TRUE,13,IF(EXACT(M287,$A$15)=TRUE,14,IF(EXACT(M287,$A$16)=TRUE,15,IF(EXACT(M287,$A$17)=TRUE,16,IF(EXACT(M287,$A$18)=TRUE,17,IF(EXACT(M287,$A$19)=TRUE,18,IF(EXACT(M287,$A$20)=TRUE,19,IF(EXACT(M287,$A$21)=TRUE,20,IF(EXACT(M287,$A$22)=TRUE,21,IF(EXACT(M287,$A$23)=TRUE,22,IF(EXACT(M287,$A$24)=TRUE,23,IF(EXACT(M287,$A$25)=TRUE,24,IF(EXACT(M287,$A$26)=TRUE,25,IF(EXACT(M287,$A$27)=TRUE,26,IF(EXACT(M287,$A$28)=TRUE,27,IF(EXACT(M287,$A$29)=TRUE,28,IF(EXACT(M287,$A$30)=TRUE,29,IF(EXACT(M287,$A$31)=TRUE,30,IF(EXACT(M287,$A$32)=TRUE,31,IF(EXACT(M287,$A$33)=TRUE,32,IF(EXACT(M287,$A$34)=TRUE,33,IF(EXACT(M287,$A$35)=TRUE,34,IF(EXACT(M287,$A$36)=TRUE,35,IF(EXACT(M287,$A$37)=TRUE,36,IF(EXACT(M287,$A$38)=TRUE,37,IF(EXACT(M287,$A$39)=TRUE,38,IF(EXACT(M287,$A$40)=TRUE,39,IF(EXACT(M287,$A$41)=TRUE,40,IF(EXACT(M287,$A$42)=TRUE,41,IF(EXACT(M287,$A$43)=TRUE,42,IF(EXACT(M287,$A$44)=TRUE,43,IF(EXACT(M287,$A$45)=TRUE,44,IF(EXACT(M287,$A$46)=TRUE,45,IF(EXACT(M287,$A$47)=TRUE,46,IF(EXACT(M287,$A$48)=TRUE,47,IF(EXACT(M287,$A$49)=TRUE,48,IF(EXACT(M287,$A$50)=TRUE,49,IF(EXACT(M287,$A$51)=TRUE,50,IF(EXACT(M287,$A$52)=TRUE,51,IF(EXACT(M287,$A$53)=TRUE,52,IF(EXACT(M287,$A$54)=TRUE,53,IF(EXACT(M287,$A$55)=TRUE,54,IF(EXACT(M287,$A$56)=TRUE,55,IF(EXACT(M287,$A$57)=TRUE,56,IF(EXACT(M287,$A$58)=TRUE,57,IF(EXACT(M287,$A$59)=TRUE,58,IF(EXACT(M287,$A$60)=TRUE,59,IF(EXACT(M287,$A$61)=TRUE,60,IF(EXACT(M287,$A$62)=TRUE,61))))))))))))))))))))))))))))))))))))))))))))))))))))))))))))))*61^$L287</f>
        <v>0</v>
      </c>
      <c r="Y287" t="str" cm="1">
        <f t="array" ref="Y287">IF($F287="砲玉",MIN(($G287-Z:Z)^2+($H287-AA:AA)^2+($I287-AB:AB)^2)*X$8+MIN((($H$2-$H287)+AC:AC)^2+(($I$2-$I287)+AD:AD)^2)*X$10+1000*X$18,"")</f>
        <v/>
      </c>
      <c r="AF287" t="str" cm="1">
        <f t="array" ref="AF287">IF($F287="薙玉",MIN(($G287-AG:AG)^2+($H287-AH:AH)^2+($I287-AI:AI)^2)*AE$8+MIN((($H$2-$H287)+AJ:AJ)^2+(($I$2-$I287)+AK:AK)^2)*AE$10+1000*AE$18,"")</f>
        <v/>
      </c>
      <c r="AM287" t="str" cm="1">
        <f t="array" ref="AM287">IF($F287="壁玉",MIN(($G287-AN:AN)^2+($H287-AO:AO)^2+($I287-AP:AP)^2)*AL$8+MIN((($H$2-$H287)+AQ:AQ)^2+(($I$2-$I287)+AR:AR)^2)*AL$10+1000*AL$18,"")</f>
        <v/>
      </c>
      <c r="AT287" t="str" cm="1">
        <f t="array" ref="AT287">IF($F287="弩玉",MIN(($G287-AU:AU)^2+($H287-AV:AV)^2+($I287-AW:AW)^2)*AS$8+MIN((($H$2-$H287)+AX:AX)^2+(($I$2-$I287)+AY:AY)^2)*AS$10+1000*AS$18,"")</f>
        <v/>
      </c>
      <c r="BA287" t="str" cm="1">
        <f t="array" ref="BA287">IF($F287="ジェット",MIN(($G287-BB:BB)^2+($H287-BC:BC)^2+($I287-BD:BD)^2)*AZ$8+MIN((($H$2-$H287)+BE:BE)^2+(($I$2-$I287)+BF:BF)^2)*AZ$10+1000*AZ$18,"")</f>
        <v/>
      </c>
      <c r="BH287" t="str" cm="1">
        <f t="array" ref="BH287">IF($F287="導玉",MIN(($G287-BI:BI)^2+($H287-BJ:BJ)^2+($I287-BK:BK)^2)*BG$8+MIN((($H$2-$H287)+BL:BL)^2+(($I$2-$I287)+BM:BM)^2)*BG$10+1000*BG$18,"")</f>
        <v/>
      </c>
      <c r="BO287" t="str" cm="1">
        <f t="array" ref="BO287">IF($F287="木壁",MIN(($G287-BP:BP)^2+($H287-BQ:BQ)^2+($I287-BR:BR)^2)*BN$8+MIN((($H$2-$H287)+BS:BS)^2+(($I$2-$I287)+BT:BT)^2)*BN$10+1000*BN$18,"")</f>
        <v/>
      </c>
      <c r="BV287" t="str" cm="1">
        <f t="array" ref="BV287">IF($F287="遠壁",MIN(($G287-BW:BW)^2+($H287-BX:BX)^2+($I287-BY:BY)^2)*BU$8+MIN((($H$2-$H287)+BZ:BZ)^2+(($I$2-$I287)+CA:CA)^2)*BU$10+1000*BU$18,"")</f>
        <v/>
      </c>
      <c r="CC287" t="str" cm="1">
        <f t="array" ref="CC287">IF($F287="魔玉",MIN(($G287-CD:CD)^2+($H287-CE:CE)^2+($I287-CF:CF)^2)*CB$8+MIN((($H$2-$H287)+CG:CG)^2+(($I$2-$I287)+CH:CH)^2)*CB$10+1000*CB$18,"")</f>
        <v/>
      </c>
      <c r="CJ287" t="str" cm="1">
        <f t="array" ref="CJ287">IF($F287="核玉",MIN(($G287-CK:CK)^2+($H287-CL:CL)^2+($I287-CM:CM)^2)*CI$8+MIN((($H$2-$H287)+CN:CN)^2+(($I$2-$I287)+CO:CO)^2)*CI$10+1000*CI$18,"")</f>
        <v/>
      </c>
      <c r="CQ287" t="str" cm="1">
        <f t="array" ref="CQ287">IF($F287="癒玉",MIN(($G287-CR:CR)^2+($H287-CS:CS)^2+($I287-CT:CT)^2)*CP$8+MIN((($H$2-$H287)+CU:CU)^2+(($I$2-$I287)+CV:CV)^2)*CP$10+1000*CP$18,"")</f>
        <v/>
      </c>
      <c r="CX287" t="str" cm="1">
        <f t="array" ref="CX287">IF($F287="盾玉",MIN(($G287-CY:CY)^2+($H287-CZ:CZ)^2+($I287-DA:DA)^2)*CW$8+MIN((($H$2-$H287)+DB:DB)^2+(($I$2-$I287)+DC:DC)^2)*CW$10+1000*CW$18,"")</f>
        <v/>
      </c>
      <c r="DE287" t="str" cm="1">
        <f t="array" ref="DE287">IF($F287="射玉",MIN(($G287-DF:DF)^2+($H287-DG:DG)^2+($I287-DH:DH)^2)*DD$8+MIN((($H$2-$H287)+DI:DI)^2+(($I$2-$I287)+DJ:DJ)^2)*DD$10+1000*DD$18,"")</f>
        <v/>
      </c>
      <c r="DL287" t="str" cm="1">
        <f t="array" ref="DL287">IF($F287="近壁",MIN(($G287-DM:DM)^2+($H287-DN:DN)^2+($I287-DO:DO)^2)*DK$8+MIN((($H$2-$H287)+DP:DP)^2+(($I$2-$I287)+DQ:DQ)^2)*DK$10+1000*DK$18,"")</f>
        <v/>
      </c>
      <c r="DS287" t="str" cm="1">
        <f t="array" ref="DS287">IF($F287="忍玉",MIN(($G287-DT:DT)^2+($H287-DU:DU)^2+($I287-DV:DV)^2)*DR$8+MIN((($H$2-$H287)+DW:DW)^2+(($I$2-$I287)+DX:DX)^2)*DR$10+1000*DR$18,"")</f>
        <v/>
      </c>
      <c r="DZ287" t="str" cm="1">
        <f t="array" ref="DZ287">IF($F287="界玉",MIN(($G287-EA:EA)^2+($H287-EB:EB)^2+($I287-EC:EC)^2)*DY$8+MIN((($H$2-$H287)+ED:ED)^2+(($I$2-$I287)+EE:EE)^2)*DY$10+1000*DY$18,"")</f>
        <v/>
      </c>
      <c r="EG287" t="str" cm="1">
        <f t="array" ref="EG287">IF($F287="戦玉",MIN(($G287-EH:EH)^2+($H287-EI:EI)^2+($I287-EJ:EJ)^2)*EF$8+MIN((($H$2-$H287)+EK:EK)^2+(($I$2-$I287)+EL:EL)^2)*EF$10+1000*EF$18,"")</f>
        <v/>
      </c>
      <c r="EN287" t="str" cm="1">
        <f t="array" ref="EN287">IF($F287="弓玉",MIN(($G287-EO:EO)^2+($H287-EP:EP)^2+($I287-EQ:EQ)^2)*EM$8+MIN((($H$2-$H287)+ER:ER)^2+(($I$2-$I287)+ES:ES)^2)*EM$10+1000*EM$18,"")</f>
        <v/>
      </c>
      <c r="EU287" t="str" cm="1">
        <f t="array" ref="EU287">IF($F287="散玉",MIN(($G287-EV:EV)^2+($H287-EW:EW)^2+($I287-EX:EX)^2)*ET$8+MIN((($H$2-$H287)+EY:EY)^2+(($I$2-$I287)+EZ:EZ)^2)*ET$10+1000*ET$18,"")</f>
        <v/>
      </c>
      <c r="FB287" t="str" cm="1">
        <f t="array" ref="FB287">IF($F287="的玉",MIN(($G287-FC:FC)^2+($H287-FD:FD)^2+($I287-FE:FE)^2)*FA$8+MIN((($H$2-$H287)+FF:FF)^2+(($I$2-$I287)+FG:FG)^2)*FA$10+1000*FA$18,"")</f>
        <v/>
      </c>
      <c r="FI287" t="str" cm="1">
        <f t="array" ref="FI287">IF($F287="撃玉",MIN(($G287-FJ:FJ)^2+($H287-FK:FK)^2+($I287-FL:FL)^2)*FH$8+MIN((($H$2-$H287)+FM:FM)^2+(($I$2-$I287)+FN:FN)^2)*FH$10+1000*FH$18,"")</f>
        <v/>
      </c>
      <c r="FP287" t="str" cm="1">
        <f t="array" ref="FP287">IF($F287="槍玉",MIN(($G287-FQ:FQ)^2+($H287-FR:FR)^2+($I287-FS:FS)^2)*FO$8+MIN((($H$2-$H287)+FT:FT)^2+(($I$2-$I287)+FU:FU)^2)*FO$10+1000*FO$18,"")</f>
        <v/>
      </c>
      <c r="FW287" t="str" cm="1">
        <f t="array" ref="FW287">IF($F287="査玉",MIN(($G287-FX:FX)^2+($H287-FY:FY)^2+($I287-FZ:FZ)^2)*FV$8+MIN((($H$2-$H287)+GA:GA)^2+(($I$2-$I287)+GB:GB)^2)*FV$10+1000*FV$18,"")</f>
        <v/>
      </c>
      <c r="GD287" t="str" cm="1">
        <f t="array" ref="GD287">IF($F287="タゲ壁",MIN(($G287-GE:GE)^2+($H287-GF:GF)^2+($I287-GG:GG)^2)*GC$8+MIN((($H$2-$H287)+GH:GH)^2+(($I$2-$I287)+GI:GI)^2)*GC$10+1000*GC$18,"")</f>
        <v/>
      </c>
      <c r="GK287" t="str" cm="1">
        <f t="array" ref="GK287">IF($F287="迎玉",MIN(($G287-GL:GL)^2+($H287-GM:GM)^2+($I287-GN:GN)^2)*GJ$8+MIN((($H$2-$H287)+GO:GO)^2+(($I$2-$I287)+GP:GP)^2)*GJ$10+1000*GJ$18,"")</f>
        <v/>
      </c>
      <c r="GR287" t="str" cm="1">
        <f t="array" ref="GR287">IF($F287="紙壁",MIN(($G287-GS:GS)^2+($H287-GT:GT)^2+($I287-GU:GU)^2)*GQ$8+MIN((($H$2-$H287)+GV:GV)^2+(($I$2-$I287)+GW:GW)^2)*GQ$10+1000*GQ$18,"")</f>
        <v/>
      </c>
      <c r="GY287" t="str" cm="1">
        <f t="array" ref="GY287">IF($F287="聖玉",MIN(($G287-GZ:GZ)^2+($H287-HA:HA)^2+($I287-HB:HB)^2)*GX$8+MIN((($H$2-$H287)+HC:HC)^2+(($I$2-$I287)+HD:HD)^2)*GX$10+1000*GX$18,"")</f>
        <v/>
      </c>
      <c r="HF287" t="str" cm="1">
        <f t="array" ref="HF287">IF($F287="ターボ",MIN(($G287-HG:HG)^2+($H287-HH:HH)^2+($I287-HI:HI)^2)*HE$8+MIN((($H$2-$H287)+HJ:HJ)^2+(($I$2-$I287)+HK:HK)^2)*HE$10+10000,"")</f>
        <v/>
      </c>
      <c r="HM287" t="str" cm="1">
        <f t="array" ref="HM287">IF($F287="采玉",MIN(($G287-HN:HN)^2+($H287-HO:HO)^2+($I287-HP:HP)^2)*HL$8+MIN((($H$2-$H287)+HQ:HQ)^2+(($I$2-$I287)+HR:HR)^2)*HL$10+1000*HL$18,"")</f>
        <v/>
      </c>
      <c r="HT287" t="str" cm="1">
        <f t="array" ref="HT287">IF($F287="繕玉",MIN(($G287-HU:HU)^2+($H287-HV:HV)^2+($I287-HW:HW)^2)*HS$8+MIN((($H$2-$H287)+HX:HX)^2+(($I$2-$I287)+HY:HY)^2)*HS$10+1000*HS$18,"")</f>
        <v/>
      </c>
      <c r="IA287" t="str" cm="1">
        <f t="array" ref="IA287">IF($F287="贄玉",MIN(($G287-IB:IB)^2+($H287-IC:IC)^2+($I287-ID:ID)^2)*HZ$8+MIN((($H$2-$H287)+IE:IE)^2+(($I$2-$I287)+IF:IF)^2)*HZ$10+1000*HZ$18,"")</f>
        <v/>
      </c>
      <c r="IH287" t="str" cm="1">
        <f t="array" ref="IH287">IF($F287="弾玉",MIN(($G287-II:II)^2+($H287-IJ:IJ)^2+($I287-IK:IK)^2)*IG$8+MIN((($H$2-$H287)+IL:IL)^2+(($I$2-$I287)+IM:IM)^2)*IG$10+1000*IG$18,"")</f>
        <v/>
      </c>
      <c r="IO287" t="str" cm="1">
        <f t="array" ref="IO287">IF($F287="石壁",MIN(($G287-IP:IP)^2+($H287-IQ:IQ)^2+($I287-IR:IR)^2)*IN$8+MIN((($H$2-$H287)+IS:IS)^2+(($I$2-$I287)+IT:IT)^2)*IN$10+1000*IN$18,"")</f>
        <v/>
      </c>
    </row>
    <row r="288" spans="6:249" x14ac:dyDescent="0.55000000000000004">
      <c r="F288" s="1" t="b" cm="1">
        <f t="array" ref="F288">INDEX(N:N,ROW()*6-11)</f>
        <v>0</v>
      </c>
      <c r="G288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88" s="1">
        <f>ROUND((RIGHT((SUM(INDEX($N:$N,ROW()*6-10):INDEX($N:$N,ROW()*6-6))-16020),6)-RIGHT((SUM(INDEX($N:$N,ROW()*6-10):INDEX($N:$N,ROW()*6-6))-16020),3))/1000,3)</f>
        <v>-16.04</v>
      </c>
      <c r="I288" s="1">
        <f>ROUND((RIGHT((SUM(INDEX($N:$N,ROW()*6-10):INDEX($N:$N,ROW()*6-6))-16020),3)),3)</f>
        <v>20</v>
      </c>
      <c r="K288">
        <v>288</v>
      </c>
      <c r="L288">
        <f t="shared" si="9"/>
        <v>0</v>
      </c>
      <c r="M288" t="str">
        <f t="shared" si="8"/>
        <v/>
      </c>
      <c r="N288">
        <f>IF(EXACT(M288,$A$1)=TRUE,0,IF(EXACT(M288,$A$2)=TRUE,1,IF(EXACT(M288,$A$3)=TRUE,2,IF(EXACT(M288,$A$4)=TRUE,3,IF(EXACT(M288,$A$5)=TRUE,4,IF(EXACT(M288,$A$6)=TRUE,5,IF(EXACT(M288,$A$7)=TRUE,6,IF(EXACT(M288,$A$8)=TRUE,7,IF(EXACT(M288,$A$9)=TRUE,8,IF(EXACT(M288,$A$10)=TRUE,9,IF(EXACT(M288,$A$11)=TRUE,10,IF(EXACT(M288,$A$12)=TRUE,11,IF(EXACT(M288,$A$13)=TRUE,12,IF(EXACT(M288,$A$14)=TRUE,13,IF(EXACT(M288,$A$15)=TRUE,14,IF(EXACT(M288,$A$16)=TRUE,15,IF(EXACT(M288,$A$17)=TRUE,16,IF(EXACT(M288,$A$18)=TRUE,17,IF(EXACT(M288,$A$19)=TRUE,18,IF(EXACT(M288,$A$20)=TRUE,19,IF(EXACT(M288,$A$21)=TRUE,20,IF(EXACT(M288,$A$22)=TRUE,21,IF(EXACT(M288,$A$23)=TRUE,22,IF(EXACT(M288,$A$24)=TRUE,23,IF(EXACT(M288,$A$25)=TRUE,24,IF(EXACT(M288,$A$26)=TRUE,25,IF(EXACT(M288,$A$27)=TRUE,26,IF(EXACT(M288,$A$28)=TRUE,27,IF(EXACT(M288,$A$29)=TRUE,28,IF(EXACT(M288,$A$30)=TRUE,29,IF(EXACT(M288,$A$31)=TRUE,30,IF(EXACT(M288,$A$32)=TRUE,31,IF(EXACT(M288,$A$33)=TRUE,32,IF(EXACT(M288,$A$34)=TRUE,33,IF(EXACT(M288,$A$35)=TRUE,34,IF(EXACT(M288,$A$36)=TRUE,35,IF(EXACT(M288,$A$37)=TRUE,36,IF(EXACT(M288,$A$38)=TRUE,37,IF(EXACT(M288,$A$39)=TRUE,38,IF(EXACT(M288,$A$40)=TRUE,39,IF(EXACT(M288,$A$41)=TRUE,40,IF(EXACT(M288,$A$42)=TRUE,41,IF(EXACT(M288,$A$43)=TRUE,42,IF(EXACT(M288,$A$44)=TRUE,43,IF(EXACT(M288,$A$45)=TRUE,44,IF(EXACT(M288,$A$46)=TRUE,45,IF(EXACT(M288,$A$47)=TRUE,46,IF(EXACT(M288,$A$48)=TRUE,47,IF(EXACT(M288,$A$49)=TRUE,48,IF(EXACT(M288,$A$50)=TRUE,49,IF(EXACT(M288,$A$51)=TRUE,50,IF(EXACT(M288,$A$52)=TRUE,51,IF(EXACT(M288,$A$53)=TRUE,52,IF(EXACT(M288,$A$54)=TRUE,53,IF(EXACT(M288,$A$55)=TRUE,54,IF(EXACT(M288,$A$56)=TRUE,55,IF(EXACT(M288,$A$57)=TRUE,56,IF(EXACT(M288,$A$58)=TRUE,57,IF(EXACT(M288,$A$59)=TRUE,58,IF(EXACT(M288,$A$60)=TRUE,59,IF(EXACT(M288,$A$61)=TRUE,60,IF(EXACT(M288,$A$62)=TRUE,61))))))))))))))))))))))))))))))))))))))))))))))))))))))))))))))*61^$L288</f>
        <v>0</v>
      </c>
      <c r="Y288" t="str" cm="1">
        <f t="array" ref="Y288">IF($F288="砲玉",MIN(($G288-Z:Z)^2+($H288-AA:AA)^2+($I288-AB:AB)^2)*X$8+MIN((($H$2-$H288)+AC:AC)^2+(($I$2-$I288)+AD:AD)^2)*X$10+1000*X$18,"")</f>
        <v/>
      </c>
      <c r="AF288" t="str" cm="1">
        <f t="array" ref="AF288">IF($F288="薙玉",MIN(($G288-AG:AG)^2+($H288-AH:AH)^2+($I288-AI:AI)^2)*AE$8+MIN((($H$2-$H288)+AJ:AJ)^2+(($I$2-$I288)+AK:AK)^2)*AE$10+1000*AE$18,"")</f>
        <v/>
      </c>
      <c r="AM288" t="str" cm="1">
        <f t="array" ref="AM288">IF($F288="壁玉",MIN(($G288-AN:AN)^2+($H288-AO:AO)^2+($I288-AP:AP)^2)*AL$8+MIN((($H$2-$H288)+AQ:AQ)^2+(($I$2-$I288)+AR:AR)^2)*AL$10+1000*AL$18,"")</f>
        <v/>
      </c>
      <c r="AT288" t="str" cm="1">
        <f t="array" ref="AT288">IF($F288="弩玉",MIN(($G288-AU:AU)^2+($H288-AV:AV)^2+($I288-AW:AW)^2)*AS$8+MIN((($H$2-$H288)+AX:AX)^2+(($I$2-$I288)+AY:AY)^2)*AS$10+1000*AS$18,"")</f>
        <v/>
      </c>
      <c r="BA288" t="str" cm="1">
        <f t="array" ref="BA288">IF($F288="ジェット",MIN(($G288-BB:BB)^2+($H288-BC:BC)^2+($I288-BD:BD)^2)*AZ$8+MIN((($H$2-$H288)+BE:BE)^2+(($I$2-$I288)+BF:BF)^2)*AZ$10+1000*AZ$18,"")</f>
        <v/>
      </c>
      <c r="BH288" t="str" cm="1">
        <f t="array" ref="BH288">IF($F288="導玉",MIN(($G288-BI:BI)^2+($H288-BJ:BJ)^2+($I288-BK:BK)^2)*BG$8+MIN((($H$2-$H288)+BL:BL)^2+(($I$2-$I288)+BM:BM)^2)*BG$10+1000*BG$18,"")</f>
        <v/>
      </c>
      <c r="BO288" t="str" cm="1">
        <f t="array" ref="BO288">IF($F288="木壁",MIN(($G288-BP:BP)^2+($H288-BQ:BQ)^2+($I288-BR:BR)^2)*BN$8+MIN((($H$2-$H288)+BS:BS)^2+(($I$2-$I288)+BT:BT)^2)*BN$10+1000*BN$18,"")</f>
        <v/>
      </c>
      <c r="BV288" t="str" cm="1">
        <f t="array" ref="BV288">IF($F288="遠壁",MIN(($G288-BW:BW)^2+($H288-BX:BX)^2+($I288-BY:BY)^2)*BU$8+MIN((($H$2-$H288)+BZ:BZ)^2+(($I$2-$I288)+CA:CA)^2)*BU$10+1000*BU$18,"")</f>
        <v/>
      </c>
      <c r="CC288" t="str" cm="1">
        <f t="array" ref="CC288">IF($F288="魔玉",MIN(($G288-CD:CD)^2+($H288-CE:CE)^2+($I288-CF:CF)^2)*CB$8+MIN((($H$2-$H288)+CG:CG)^2+(($I$2-$I288)+CH:CH)^2)*CB$10+1000*CB$18,"")</f>
        <v/>
      </c>
      <c r="CJ288" t="str" cm="1">
        <f t="array" ref="CJ288">IF($F288="核玉",MIN(($G288-CK:CK)^2+($H288-CL:CL)^2+($I288-CM:CM)^2)*CI$8+MIN((($H$2-$H288)+CN:CN)^2+(($I$2-$I288)+CO:CO)^2)*CI$10+1000*CI$18,"")</f>
        <v/>
      </c>
      <c r="CQ288" t="str" cm="1">
        <f t="array" ref="CQ288">IF($F288="癒玉",MIN(($G288-CR:CR)^2+($H288-CS:CS)^2+($I288-CT:CT)^2)*CP$8+MIN((($H$2-$H288)+CU:CU)^2+(($I$2-$I288)+CV:CV)^2)*CP$10+1000*CP$18,"")</f>
        <v/>
      </c>
      <c r="CX288" t="str" cm="1">
        <f t="array" ref="CX288">IF($F288="盾玉",MIN(($G288-CY:CY)^2+($H288-CZ:CZ)^2+($I288-DA:DA)^2)*CW$8+MIN((($H$2-$H288)+DB:DB)^2+(($I$2-$I288)+DC:DC)^2)*CW$10+1000*CW$18,"")</f>
        <v/>
      </c>
      <c r="DE288" t="str" cm="1">
        <f t="array" ref="DE288">IF($F288="射玉",MIN(($G288-DF:DF)^2+($H288-DG:DG)^2+($I288-DH:DH)^2)*DD$8+MIN((($H$2-$H288)+DI:DI)^2+(($I$2-$I288)+DJ:DJ)^2)*DD$10+1000*DD$18,"")</f>
        <v/>
      </c>
      <c r="DL288" t="str" cm="1">
        <f t="array" ref="DL288">IF($F288="近壁",MIN(($G288-DM:DM)^2+($H288-DN:DN)^2+($I288-DO:DO)^2)*DK$8+MIN((($H$2-$H288)+DP:DP)^2+(($I$2-$I288)+DQ:DQ)^2)*DK$10+1000*DK$18,"")</f>
        <v/>
      </c>
      <c r="DS288" t="str" cm="1">
        <f t="array" ref="DS288">IF($F288="忍玉",MIN(($G288-DT:DT)^2+($H288-DU:DU)^2+($I288-DV:DV)^2)*DR$8+MIN((($H$2-$H288)+DW:DW)^2+(($I$2-$I288)+DX:DX)^2)*DR$10+1000*DR$18,"")</f>
        <v/>
      </c>
      <c r="DZ288" t="str" cm="1">
        <f t="array" ref="DZ288">IF($F288="界玉",MIN(($G288-EA:EA)^2+($H288-EB:EB)^2+($I288-EC:EC)^2)*DY$8+MIN((($H$2-$H288)+ED:ED)^2+(($I$2-$I288)+EE:EE)^2)*DY$10+1000*DY$18,"")</f>
        <v/>
      </c>
      <c r="EG288" t="str" cm="1">
        <f t="array" ref="EG288">IF($F288="戦玉",MIN(($G288-EH:EH)^2+($H288-EI:EI)^2+($I288-EJ:EJ)^2)*EF$8+MIN((($H$2-$H288)+EK:EK)^2+(($I$2-$I288)+EL:EL)^2)*EF$10+1000*EF$18,"")</f>
        <v/>
      </c>
      <c r="EN288" t="str" cm="1">
        <f t="array" ref="EN288">IF($F288="弓玉",MIN(($G288-EO:EO)^2+($H288-EP:EP)^2+($I288-EQ:EQ)^2)*EM$8+MIN((($H$2-$H288)+ER:ER)^2+(($I$2-$I288)+ES:ES)^2)*EM$10+1000*EM$18,"")</f>
        <v/>
      </c>
      <c r="EU288" t="str" cm="1">
        <f t="array" ref="EU288">IF($F288="散玉",MIN(($G288-EV:EV)^2+($H288-EW:EW)^2+($I288-EX:EX)^2)*ET$8+MIN((($H$2-$H288)+EY:EY)^2+(($I$2-$I288)+EZ:EZ)^2)*ET$10+1000*ET$18,"")</f>
        <v/>
      </c>
      <c r="FB288" t="str" cm="1">
        <f t="array" ref="FB288">IF($F288="的玉",MIN(($G288-FC:FC)^2+($H288-FD:FD)^2+($I288-FE:FE)^2)*FA$8+MIN((($H$2-$H288)+FF:FF)^2+(($I$2-$I288)+FG:FG)^2)*FA$10+1000*FA$18,"")</f>
        <v/>
      </c>
      <c r="FI288" t="str" cm="1">
        <f t="array" ref="FI288">IF($F288="撃玉",MIN(($G288-FJ:FJ)^2+($H288-FK:FK)^2+($I288-FL:FL)^2)*FH$8+MIN((($H$2-$H288)+FM:FM)^2+(($I$2-$I288)+FN:FN)^2)*FH$10+1000*FH$18,"")</f>
        <v/>
      </c>
      <c r="FP288" t="str" cm="1">
        <f t="array" ref="FP288">IF($F288="槍玉",MIN(($G288-FQ:FQ)^2+($H288-FR:FR)^2+($I288-FS:FS)^2)*FO$8+MIN((($H$2-$H288)+FT:FT)^2+(($I$2-$I288)+FU:FU)^2)*FO$10+1000*FO$18,"")</f>
        <v/>
      </c>
      <c r="FW288" t="str" cm="1">
        <f t="array" ref="FW288">IF($F288="査玉",MIN(($G288-FX:FX)^2+($H288-FY:FY)^2+($I288-FZ:FZ)^2)*FV$8+MIN((($H$2-$H288)+GA:GA)^2+(($I$2-$I288)+GB:GB)^2)*FV$10+1000*FV$18,"")</f>
        <v/>
      </c>
      <c r="GD288" t="str" cm="1">
        <f t="array" ref="GD288">IF($F288="タゲ壁",MIN(($G288-GE:GE)^2+($H288-GF:GF)^2+($I288-GG:GG)^2)*GC$8+MIN((($H$2-$H288)+GH:GH)^2+(($I$2-$I288)+GI:GI)^2)*GC$10+1000*GC$18,"")</f>
        <v/>
      </c>
      <c r="GK288" t="str" cm="1">
        <f t="array" ref="GK288">IF($F288="迎玉",MIN(($G288-GL:GL)^2+($H288-GM:GM)^2+($I288-GN:GN)^2)*GJ$8+MIN((($H$2-$H288)+GO:GO)^2+(($I$2-$I288)+GP:GP)^2)*GJ$10+1000*GJ$18,"")</f>
        <v/>
      </c>
      <c r="GR288" t="str" cm="1">
        <f t="array" ref="GR288">IF($F288="紙壁",MIN(($G288-GS:GS)^2+($H288-GT:GT)^2+($I288-GU:GU)^2)*GQ$8+MIN((($H$2-$H288)+GV:GV)^2+(($I$2-$I288)+GW:GW)^2)*GQ$10+1000*GQ$18,"")</f>
        <v/>
      </c>
      <c r="GY288" t="str" cm="1">
        <f t="array" ref="GY288">IF($F288="聖玉",MIN(($G288-GZ:GZ)^2+($H288-HA:HA)^2+($I288-HB:HB)^2)*GX$8+MIN((($H$2-$H288)+HC:HC)^2+(($I$2-$I288)+HD:HD)^2)*GX$10+1000*GX$18,"")</f>
        <v/>
      </c>
      <c r="HF288" t="str" cm="1">
        <f t="array" ref="HF288">IF($F288="ターボ",MIN(($G288-HG:HG)^2+($H288-HH:HH)^2+($I288-HI:HI)^2)*HE$8+MIN((($H$2-$H288)+HJ:HJ)^2+(($I$2-$I288)+HK:HK)^2)*HE$10+10000,"")</f>
        <v/>
      </c>
      <c r="HM288" t="str" cm="1">
        <f t="array" ref="HM288">IF($F288="采玉",MIN(($G288-HN:HN)^2+($H288-HO:HO)^2+($I288-HP:HP)^2)*HL$8+MIN((($H$2-$H288)+HQ:HQ)^2+(($I$2-$I288)+HR:HR)^2)*HL$10+1000*HL$18,"")</f>
        <v/>
      </c>
      <c r="HT288" t="str" cm="1">
        <f t="array" ref="HT288">IF($F288="繕玉",MIN(($G288-HU:HU)^2+($H288-HV:HV)^2+($I288-HW:HW)^2)*HS$8+MIN((($H$2-$H288)+HX:HX)^2+(($I$2-$I288)+HY:HY)^2)*HS$10+1000*HS$18,"")</f>
        <v/>
      </c>
      <c r="IA288" t="str" cm="1">
        <f t="array" ref="IA288">IF($F288="贄玉",MIN(($G288-IB:IB)^2+($H288-IC:IC)^2+($I288-ID:ID)^2)*HZ$8+MIN((($H$2-$H288)+IE:IE)^2+(($I$2-$I288)+IF:IF)^2)*HZ$10+1000*HZ$18,"")</f>
        <v/>
      </c>
      <c r="IH288" t="str" cm="1">
        <f t="array" ref="IH288">IF($F288="弾玉",MIN(($G288-II:II)^2+($H288-IJ:IJ)^2+($I288-IK:IK)^2)*IG$8+MIN((($H$2-$H288)+IL:IL)^2+(($I$2-$I288)+IM:IM)^2)*IG$10+1000*IG$18,"")</f>
        <v/>
      </c>
      <c r="IO288" t="str" cm="1">
        <f t="array" ref="IO288">IF($F288="石壁",MIN(($G288-IP:IP)^2+($H288-IQ:IQ)^2+($I288-IR:IR)^2)*IN$8+MIN((($H$2-$H288)+IS:IS)^2+(($I$2-$I288)+IT:IT)^2)*IN$10+1000*IN$18,"")</f>
        <v/>
      </c>
    </row>
    <row r="289" spans="6:254" x14ac:dyDescent="0.55000000000000004">
      <c r="F289" s="1" t="b" cm="1">
        <f t="array" ref="F289">INDEX(N:N,ROW()*6-11)</f>
        <v>0</v>
      </c>
      <c r="G289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89" s="1">
        <f>ROUND((RIGHT((SUM(INDEX($N:$N,ROW()*6-10):INDEX($N:$N,ROW()*6-6))-16020),6)-RIGHT((SUM(INDEX($N:$N,ROW()*6-10):INDEX($N:$N,ROW()*6-6))-16020),3))/1000,3)</f>
        <v>-16.04</v>
      </c>
      <c r="I289" s="1">
        <f>ROUND((RIGHT((SUM(INDEX($N:$N,ROW()*6-10):INDEX($N:$N,ROW()*6-6))-16020),3)),3)</f>
        <v>20</v>
      </c>
      <c r="K289">
        <v>289</v>
      </c>
      <c r="L289">
        <f t="shared" si="9"/>
        <v>5</v>
      </c>
      <c r="M289" t="str">
        <f t="shared" si="8"/>
        <v/>
      </c>
      <c r="N289" t="b">
        <f>IF(EXACT(M289,$A$1)=TRUE,"コア",IF(EXACT(M289,$A$2)=TRUE,"弓玉",IF(EXACT(M289,$A$3)=TRUE,"銃玉",IF(EXACT(M289,$A$4)=TRUE,"剣玉",IF(EXACT(M289,$A$5)=TRUE,"盾玉",IF(EXACT(M289,$A$6)=TRUE,"爆玉",IF(EXACT(M289,$A$7)=TRUE,"魔玉",IF(EXACT(M289,$A$8)=TRUE,"弩玉",IF(EXACT(M289,$A$9)=TRUE,"槍玉",IF(EXACT(M289,$A$10)=TRUE,"砲玉",IF(EXACT(M289,$A$11)=TRUE,"薙玉",IF(EXACT(M289,$A$12)=TRUE,"跳玉",IF(EXACT(M289,$A$13)=TRUE,"裂玉",IF(EXACT(M289,$A$14)=TRUE,"散玉",IF(EXACT(M289,$A$15)=TRUE,"狙玉",IF(EXACT(M289,$A$16)=TRUE,"浮玉",IF(EXACT(M289,$A$17)=TRUE,"導玉",IF(EXACT(M289,$A$18)=TRUE,"繕玉",IF(EXACT(M289,$A$19)=TRUE,"癒玉",IF(EXACT(M289,$A$20)=TRUE,"壁玉",IF(EXACT(M289,$A$21)=TRUE,"飛玉",IF(EXACT(M289,$A$22)=TRUE,"戦玉",IF(EXACT(M289,$A$23)=TRUE,"機玉",IF(EXACT(M289,$A$24)=TRUE,"変玉",IF(EXACT(M289,$A$25)=TRUE,"界玉",IF(EXACT(M289,$A$26)=TRUE,"木壁",IF(EXACT(M289,$A$27)=TRUE,"石壁",IF(EXACT(M289,$A$28)=TRUE,"紙壁",IF(EXACT(M289,$A$29)=TRUE,"鉄壁",IF(EXACT(M289,$A$30)=TRUE,"ジェット",IF(EXACT(M289,$A$31)=TRUE,"ターボ",IF(EXACT(M289,$A$32)=TRUE,"骨玉",IF(EXACT(M289,$A$33)=TRUE,"撃玉",IF(EXACT(M289,$A$34)=TRUE,"弾玉",IF(EXACT(M289,$A$35)=TRUE,"聖玉",IF(EXACT(M289,$A$36)=TRUE,"忍玉",IF(EXACT(M289,$A$37)=TRUE,"障玉",IF(EXACT(M289,$A$38)=TRUE,"花玉",IF(EXACT(M289,$A$39)=TRUE,"反玉",IF(EXACT(M289,$A$40)=TRUE,"押玉",IF(EXACT(M289,$A$41)=TRUE,"迎玉",IF(EXACT(M289,$A$42)=TRUE,"贄玉",IF(EXACT(M289,$A$43)=TRUE,"的玉",IF(EXACT(M289,$A$44)=TRUE,"墜玉",IF(EXACT(M289,$A$45)=TRUE,"箱玉",IF(EXACT(M289,$A$46)=TRUE,"闇玉",IF(EXACT(M289,$A$47)=TRUE,"旋玉",IF(EXACT(M289,$A$48)=TRUE,"采玉",IF(EXACT(M289,$A$49)=TRUE,"騎玉",IF(EXACT(M289,$A$50)=TRUE,"核玉",IF(EXACT(M289,$A$51)=TRUE,"射玉",IF(EXACT(M289,$A$52)=TRUE,"星玉",IF(EXACT(M289,$A$53)=TRUE,"梱玉",IF(EXACT(M289,$A$54)=TRUE,"貫玉",IF(EXACT(M289,$A$55)=TRUE,"査玉",IF(EXACT(M289,$A$56)=TRUE,"近壁",IF(EXACT(M289,$A$57)=TRUE,"遠壁",IF(EXACT(M289,$A$58)=TRUE,"広壁",IF(EXACT(M289,$A$59)=TRUE,"狭壁",IF(EXACT(M289,$A$60)=TRUE,"タゲ壁",IF(EXACT(M289,$A$61)=TRUE,"エレ壁")))))))))))))))))))))))))))))))))))))))))))))))))))))))))))))</f>
        <v>0</v>
      </c>
      <c r="Y289" t="str" cm="1">
        <f t="array" ref="Y289">IF($F289="砲玉",MIN(($G289-Z:Z)^2+($H289-AA:AA)^2+($I289-AB:AB)^2)*X$8+MIN((($H$2-$H289)+AC:AC)^2+(($I$2-$I289)+AD:AD)^2)*X$10+1000*X$18,"")</f>
        <v/>
      </c>
      <c r="AF289" t="str" cm="1">
        <f t="array" ref="AF289">IF($F289="薙玉",MIN(($G289-AG:AG)^2+($H289-AH:AH)^2+($I289-AI:AI)^2)*AE$8+MIN((($H$2-$H289)+AJ:AJ)^2+(($I$2-$I289)+AK:AK)^2)*AE$10+1000*AE$18,"")</f>
        <v/>
      </c>
      <c r="AM289" t="str" cm="1">
        <f t="array" ref="AM289">IF($F289="壁玉",MIN(($G289-AN:AN)^2+($H289-AO:AO)^2+($I289-AP:AP)^2)*AL$8+MIN((($H$2-$H289)+AQ:AQ)^2+(($I$2-$I289)+AR:AR)^2)*AL$10+1000*AL$18,"")</f>
        <v/>
      </c>
      <c r="AT289" t="str" cm="1">
        <f t="array" ref="AT289">IF($F289="弩玉",MIN(($G289-AU:AU)^2+($H289-AV:AV)^2+($I289-AW:AW)^2)*AS$8+MIN((($H$2-$H289)+AX:AX)^2+(($I$2-$I289)+AY:AY)^2)*AS$10+1000*AS$18,"")</f>
        <v/>
      </c>
      <c r="BA289" t="str" cm="1">
        <f t="array" ref="BA289">IF($F289="ジェット",MIN(($G289-BB:BB)^2+($H289-BC:BC)^2+($I289-BD:BD)^2)*AZ$8+MIN((($H$2-$H289)+BE:BE)^2+(($I$2-$I289)+BF:BF)^2)*AZ$10+1000*AZ$18,"")</f>
        <v/>
      </c>
      <c r="BH289" t="str" cm="1">
        <f t="array" ref="BH289">IF($F289="導玉",MIN(($G289-BI:BI)^2+($H289-BJ:BJ)^2+($I289-BK:BK)^2)*BG$8+MIN((($H$2-$H289)+BL:BL)^2+(($I$2-$I289)+BM:BM)^2)*BG$10+1000*BG$18,"")</f>
        <v/>
      </c>
      <c r="BO289" t="str" cm="1">
        <f t="array" ref="BO289">IF($F289="木壁",MIN(($G289-BP:BP)^2+($H289-BQ:BQ)^2+($I289-BR:BR)^2)*BN$8+MIN((($H$2-$H289)+BS:BS)^2+(($I$2-$I289)+BT:BT)^2)*BN$10+1000*BN$18,"")</f>
        <v/>
      </c>
      <c r="BV289" t="str" cm="1">
        <f t="array" ref="BV289">IF($F289="遠壁",MIN(($G289-BW:BW)^2+($H289-BX:BX)^2+($I289-BY:BY)^2)*BU$8+MIN((($H$2-$H289)+BZ:BZ)^2+(($I$2-$I289)+CA:CA)^2)*BU$10+1000*BU$18,"")</f>
        <v/>
      </c>
      <c r="CC289" t="str" cm="1">
        <f t="array" ref="CC289">IF($F289="魔玉",MIN(($G289-CD:CD)^2+($H289-CE:CE)^2+($I289-CF:CF)^2)*CB$8+MIN((($H$2-$H289)+CG:CG)^2+(($I$2-$I289)+CH:CH)^2)*CB$10+1000*CB$18,"")</f>
        <v/>
      </c>
      <c r="CJ289" t="str" cm="1">
        <f t="array" ref="CJ289">IF($F289="核玉",MIN(($G289-CK:CK)^2+($H289-CL:CL)^2+($I289-CM:CM)^2)*CI$8+MIN((($H$2-$H289)+CN:CN)^2+(($I$2-$I289)+CO:CO)^2)*CI$10+1000*CI$18,"")</f>
        <v/>
      </c>
      <c r="CQ289" t="str" cm="1">
        <f t="array" ref="CQ289">IF($F289="癒玉",MIN(($G289-CR:CR)^2+($H289-CS:CS)^2+($I289-CT:CT)^2)*CP$8+MIN((($H$2-$H289)+CU:CU)^2+(($I$2-$I289)+CV:CV)^2)*CP$10+1000*CP$18,"")</f>
        <v/>
      </c>
      <c r="CX289" t="str" cm="1">
        <f t="array" ref="CX289">IF($F289="盾玉",MIN(($G289-CY:CY)^2+($H289-CZ:CZ)^2+($I289-DA:DA)^2)*CW$8+MIN((($H$2-$H289)+DB:DB)^2+(($I$2-$I289)+DC:DC)^2)*CW$10+1000*CW$18,"")</f>
        <v/>
      </c>
      <c r="DE289" t="str" cm="1">
        <f t="array" ref="DE289">IF($F289="射玉",MIN(($G289-DF:DF)^2+($H289-DG:DG)^2+($I289-DH:DH)^2)*DD$8+MIN((($H$2-$H289)+DI:DI)^2+(($I$2-$I289)+DJ:DJ)^2)*DD$10+1000*DD$18,"")</f>
        <v/>
      </c>
      <c r="DL289" t="str" cm="1">
        <f t="array" ref="DL289">IF($F289="近壁",MIN(($G289-DM:DM)^2+($H289-DN:DN)^2+($I289-DO:DO)^2)*DK$8+MIN((($H$2-$H289)+DP:DP)^2+(($I$2-$I289)+DQ:DQ)^2)*DK$10+1000*DK$18,"")</f>
        <v/>
      </c>
      <c r="DS289" t="str" cm="1">
        <f t="array" ref="DS289">IF($F289="忍玉",MIN(($G289-DT:DT)^2+($H289-DU:DU)^2+($I289-DV:DV)^2)*DR$8+MIN((($H$2-$H289)+DW:DW)^2+(($I$2-$I289)+DX:DX)^2)*DR$10+1000*DR$18,"")</f>
        <v/>
      </c>
      <c r="DZ289" t="str" cm="1">
        <f t="array" ref="DZ289">IF($F289="界玉",MIN(($G289-EA:EA)^2+($H289-EB:EB)^2+($I289-EC:EC)^2)*DY$8+MIN((($H$2-$H289)+ED:ED)^2+(($I$2-$I289)+EE:EE)^2)*DY$10+1000*DY$18,"")</f>
        <v/>
      </c>
      <c r="EG289" t="str" cm="1">
        <f t="array" ref="EG289">IF($F289="戦玉",MIN(($G289-EH:EH)^2+($H289-EI:EI)^2+($I289-EJ:EJ)^2)*EF$8+MIN((($H$2-$H289)+EK:EK)^2+(($I$2-$I289)+EL:EL)^2)*EF$10+1000*EF$18,"")</f>
        <v/>
      </c>
      <c r="EN289" t="str" cm="1">
        <f t="array" ref="EN289">IF($F289="弓玉",MIN(($G289-EO:EO)^2+($H289-EP:EP)^2+($I289-EQ:EQ)^2)*EM$8+MIN((($H$2-$H289)+ER:ER)^2+(($I$2-$I289)+ES:ES)^2)*EM$10+1000*EM$18,"")</f>
        <v/>
      </c>
      <c r="EU289" t="str" cm="1">
        <f t="array" ref="EU289">IF($F289="散玉",MIN(($G289-EV:EV)^2+($H289-EW:EW)^2+($I289-EX:EX)^2)*ET$8+MIN((($H$2-$H289)+EY:EY)^2+(($I$2-$I289)+EZ:EZ)^2)*ET$10+1000*ET$18,"")</f>
        <v/>
      </c>
      <c r="FB289" t="str" cm="1">
        <f t="array" ref="FB289">IF($F289="的玉",MIN(($G289-FC:FC)^2+($H289-FD:FD)^2+($I289-FE:FE)^2)*FA$8+MIN((($H$2-$H289)+FF:FF)^2+(($I$2-$I289)+FG:FG)^2)*FA$10+1000*FA$18,"")</f>
        <v/>
      </c>
      <c r="FI289" t="str" cm="1">
        <f t="array" ref="FI289">IF($F289="撃玉",MIN(($G289-FJ:FJ)^2+($H289-FK:FK)^2+($I289-FL:FL)^2)*FH$8+MIN((($H$2-$H289)+FM:FM)^2+(($I$2-$I289)+FN:FN)^2)*FH$10+1000*FH$18,"")</f>
        <v/>
      </c>
      <c r="FP289" t="str" cm="1">
        <f t="array" ref="FP289">IF($F289="槍玉",MIN(($G289-FQ:FQ)^2+($H289-FR:FR)^2+($I289-FS:FS)^2)*FO$8+MIN((($H$2-$H289)+FT:FT)^2+(($I$2-$I289)+FU:FU)^2)*FO$10+1000*FO$18,"")</f>
        <v/>
      </c>
      <c r="FW289" t="str" cm="1">
        <f t="array" ref="FW289">IF($F289="査玉",MIN(($G289-FX:FX)^2+($H289-FY:FY)^2+($I289-FZ:FZ)^2)*FV$8+MIN((($H$2-$H289)+GA:GA)^2+(($I$2-$I289)+GB:GB)^2)*FV$10+1000*FV$18,"")</f>
        <v/>
      </c>
      <c r="GD289" t="str" cm="1">
        <f t="array" ref="GD289">IF($F289="タゲ壁",MIN(($G289-GE:GE)^2+($H289-GF:GF)^2+($I289-GG:GG)^2)*GC$8+MIN((($H$2-$H289)+GH:GH)^2+(($I$2-$I289)+GI:GI)^2)*GC$10+1000*GC$18,"")</f>
        <v/>
      </c>
      <c r="GK289" t="str" cm="1">
        <f t="array" ref="GK289">IF($F289="迎玉",MIN(($G289-GL:GL)^2+($H289-GM:GM)^2+($I289-GN:GN)^2)*GJ$8+MIN((($H$2-$H289)+GO:GO)^2+(($I$2-$I289)+GP:GP)^2)*GJ$10+1000*GJ$18,"")</f>
        <v/>
      </c>
      <c r="GR289" t="str" cm="1">
        <f t="array" ref="GR289">IF($F289="紙壁",MIN(($G289-GS:GS)^2+($H289-GT:GT)^2+($I289-GU:GU)^2)*GQ$8+MIN((($H$2-$H289)+GV:GV)^2+(($I$2-$I289)+GW:GW)^2)*GQ$10+1000*GQ$18,"")</f>
        <v/>
      </c>
      <c r="GY289" t="str" cm="1">
        <f t="array" ref="GY289">IF($F289="聖玉",MIN(($G289-GZ:GZ)^2+($H289-HA:HA)^2+($I289-HB:HB)^2)*GX$8+MIN((($H$2-$H289)+HC:HC)^2+(($I$2-$I289)+HD:HD)^2)*GX$10+1000*GX$18,"")</f>
        <v/>
      </c>
      <c r="HF289" t="str" cm="1">
        <f t="array" ref="HF289">IF($F289="ターボ",MIN(($G289-HG:HG)^2+($H289-HH:HH)^2+($I289-HI:HI)^2)*HE$8+MIN((($H$2-$H289)+HJ:HJ)^2+(($I$2-$I289)+HK:HK)^2)*HE$10+10000,"")</f>
        <v/>
      </c>
      <c r="HM289" t="str" cm="1">
        <f t="array" ref="HM289">IF($F289="采玉",MIN(($G289-HN:HN)^2+($H289-HO:HO)^2+($I289-HP:HP)^2)*HL$8+MIN((($H$2-$H289)+HQ:HQ)^2+(($I$2-$I289)+HR:HR)^2)*HL$10+1000*HL$18,"")</f>
        <v/>
      </c>
      <c r="HT289" t="str" cm="1">
        <f t="array" ref="HT289">IF($F289="繕玉",MIN(($G289-HU:HU)^2+($H289-HV:HV)^2+($I289-HW:HW)^2)*HS$8+MIN((($H$2-$H289)+HX:HX)^2+(($I$2-$I289)+HY:HY)^2)*HS$10+1000*HS$18,"")</f>
        <v/>
      </c>
      <c r="IA289" t="str" cm="1">
        <f t="array" ref="IA289">IF($F289="贄玉",MIN(($G289-IB:IB)^2+($H289-IC:IC)^2+($I289-ID:ID)^2)*HZ$8+MIN((($H$2-$H289)+IE:IE)^2+(($I$2-$I289)+IF:IF)^2)*HZ$10+1000*HZ$18,"")</f>
        <v/>
      </c>
      <c r="IH289" t="str" cm="1">
        <f t="array" ref="IH289">IF($F289="弾玉",MIN(($G289-II:II)^2+($H289-IJ:IJ)^2+($I289-IK:IK)^2)*IG$8+MIN((($H$2-$H289)+IL:IL)^2+(($I$2-$I289)+IM:IM)^2)*IG$10+1000*IG$18,"")</f>
        <v/>
      </c>
      <c r="IO289" t="str" cm="1">
        <f t="array" ref="IO289">IF($F289="石壁",MIN(($G289-IP:IP)^2+($H289-IQ:IQ)^2+($I289-IR:IR)^2)*IN$8+MIN((($H$2-$H289)+IS:IS)^2+(($I$2-$I289)+IT:IT)^2)*IN$10+1000*IN$18,"")</f>
        <v/>
      </c>
    </row>
    <row r="290" spans="6:254" x14ac:dyDescent="0.55000000000000004">
      <c r="F290" s="1" t="b" cm="1">
        <f t="array" ref="F290">INDEX(N:N,ROW()*6-11)</f>
        <v>0</v>
      </c>
      <c r="G290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90" s="1">
        <f>ROUND((RIGHT((SUM(INDEX($N:$N,ROW()*6-10):INDEX($N:$N,ROW()*6-6))-16020),6)-RIGHT((SUM(INDEX($N:$N,ROW()*6-10):INDEX($N:$N,ROW()*6-6))-16020),3))/1000,3)</f>
        <v>-16.04</v>
      </c>
      <c r="I290" s="1">
        <f>ROUND((RIGHT((SUM(INDEX($N:$N,ROW()*6-10):INDEX($N:$N,ROW()*6-6))-16020),3)),3)</f>
        <v>20</v>
      </c>
      <c r="K290">
        <v>290</v>
      </c>
      <c r="L290">
        <f t="shared" si="9"/>
        <v>4</v>
      </c>
      <c r="M290" t="str">
        <f t="shared" si="8"/>
        <v/>
      </c>
      <c r="N290">
        <f>IF(EXACT(M290,$A$1)=TRUE,0,IF(EXACT(M290,$A$2)=TRUE,1,IF(EXACT(M290,$A$3)=TRUE,2,IF(EXACT(M290,$A$4)=TRUE,3,IF(EXACT(M290,$A$5)=TRUE,4,IF(EXACT(M290,$A$6)=TRUE,5,IF(EXACT(M290,$A$7)=TRUE,6,IF(EXACT(M290,$A$8)=TRUE,7,IF(EXACT(M290,$A$9)=TRUE,8,IF(EXACT(M290,$A$10)=TRUE,9,IF(EXACT(M290,$A$11)=TRUE,10,IF(EXACT(M290,$A$12)=TRUE,11,IF(EXACT(M290,$A$13)=TRUE,12,IF(EXACT(M290,$A$14)=TRUE,13,IF(EXACT(M290,$A$15)=TRUE,14,IF(EXACT(M290,$A$16)=TRUE,15,IF(EXACT(M290,$A$17)=TRUE,16,IF(EXACT(M290,$A$18)=TRUE,17,IF(EXACT(M290,$A$19)=TRUE,18,IF(EXACT(M290,$A$20)=TRUE,19,IF(EXACT(M290,$A$21)=TRUE,20,IF(EXACT(M290,$A$22)=TRUE,21,IF(EXACT(M290,$A$23)=TRUE,22,IF(EXACT(M290,$A$24)=TRUE,23,IF(EXACT(M290,$A$25)=TRUE,24,IF(EXACT(M290,$A$26)=TRUE,25,IF(EXACT(M290,$A$27)=TRUE,26,IF(EXACT(M290,$A$28)=TRUE,27,IF(EXACT(M290,$A$29)=TRUE,28,IF(EXACT(M290,$A$30)=TRUE,29,IF(EXACT(M290,$A$31)=TRUE,30,IF(EXACT(M290,$A$32)=TRUE,31,IF(EXACT(M290,$A$33)=TRUE,32,IF(EXACT(M290,$A$34)=TRUE,33,IF(EXACT(M290,$A$35)=TRUE,34,IF(EXACT(M290,$A$36)=TRUE,35,IF(EXACT(M290,$A$37)=TRUE,36,IF(EXACT(M290,$A$38)=TRUE,37,IF(EXACT(M290,$A$39)=TRUE,38,IF(EXACT(M290,$A$40)=TRUE,39,IF(EXACT(M290,$A$41)=TRUE,40,IF(EXACT(M290,$A$42)=TRUE,41,IF(EXACT(M290,$A$43)=TRUE,42,IF(EXACT(M290,$A$44)=TRUE,43,IF(EXACT(M290,$A$45)=TRUE,44,IF(EXACT(M290,$A$46)=TRUE,45,IF(EXACT(M290,$A$47)=TRUE,46,IF(EXACT(M290,$A$48)=TRUE,47,IF(EXACT(M290,$A$49)=TRUE,48,IF(EXACT(M290,$A$50)=TRUE,49,IF(EXACT(M290,$A$51)=TRUE,50,IF(EXACT(M290,$A$52)=TRUE,51,IF(EXACT(M290,$A$53)=TRUE,52,IF(EXACT(M290,$A$54)=TRUE,53,IF(EXACT(M290,$A$55)=TRUE,54,IF(EXACT(M290,$A$56)=TRUE,55,IF(EXACT(M290,$A$57)=TRUE,56,IF(EXACT(M290,$A$58)=TRUE,57,IF(EXACT(M290,$A$59)=TRUE,58,IF(EXACT(M290,$A$60)=TRUE,59,IF(EXACT(M290,$A$61)=TRUE,60,IF(EXACT(M290,$A$62)=TRUE,61))))))))))))))))))))))))))))))))))))))))))))))))))))))))))))))*61^$L290</f>
        <v>0</v>
      </c>
      <c r="Y290" t="str" cm="1">
        <f t="array" ref="Y290">IF($F290="砲玉",MIN(($G290-Z:Z)^2+($H290-AA:AA)^2+($I290-AB:AB)^2)*X$8+MIN((($H$2-$H290)+AC:AC)^2+(($I$2-$I290)+AD:AD)^2)*X$10+1000*X$18,"")</f>
        <v/>
      </c>
      <c r="AF290" t="str" cm="1">
        <f t="array" ref="AF290">IF($F290="薙玉",MIN(($G290-AG:AG)^2+($H290-AH:AH)^2+($I290-AI:AI)^2)*AE$8+MIN((($H$2-$H290)+AJ:AJ)^2+(($I$2-$I290)+AK:AK)^2)*AE$10+1000*AE$18,"")</f>
        <v/>
      </c>
      <c r="AM290" t="str" cm="1">
        <f t="array" ref="AM290">IF($F290="壁玉",MIN(($G290-AN:AN)^2+($H290-AO:AO)^2+($I290-AP:AP)^2)*AL$8+MIN((($H$2-$H290)+AQ:AQ)^2+(($I$2-$I290)+AR:AR)^2)*AL$10+1000*AL$18,"")</f>
        <v/>
      </c>
      <c r="AT290" t="str" cm="1">
        <f t="array" ref="AT290">IF($F290="弩玉",MIN(($G290-AU:AU)^2+($H290-AV:AV)^2+($I290-AW:AW)^2)*AS$8+MIN((($H$2-$H290)+AX:AX)^2+(($I$2-$I290)+AY:AY)^2)*AS$10+1000*AS$18,"")</f>
        <v/>
      </c>
      <c r="BA290" t="str" cm="1">
        <f t="array" ref="BA290">IF($F290="ジェット",MIN(($G290-BB:BB)^2+($H290-BC:BC)^2+($I290-BD:BD)^2)*AZ$8+MIN((($H$2-$H290)+BE:BE)^2+(($I$2-$I290)+BF:BF)^2)*AZ$10+1000*AZ$18,"")</f>
        <v/>
      </c>
      <c r="BH290" t="str" cm="1">
        <f t="array" ref="BH290">IF($F290="導玉",MIN(($G290-BI:BI)^2+($H290-BJ:BJ)^2+($I290-BK:BK)^2)*BG$8+MIN((($H$2-$H290)+BL:BL)^2+(($I$2-$I290)+BM:BM)^2)*BG$10+1000*BG$18,"")</f>
        <v/>
      </c>
      <c r="BO290" t="str" cm="1">
        <f t="array" ref="BO290">IF($F290="木壁",MIN(($G290-BP:BP)^2+($H290-BQ:BQ)^2+($I290-BR:BR)^2)*BN$8+MIN((($H$2-$H290)+BS:BS)^2+(($I$2-$I290)+BT:BT)^2)*BN$10+1000*BN$18,"")</f>
        <v/>
      </c>
      <c r="BV290" t="str" cm="1">
        <f t="array" ref="BV290">IF($F290="遠壁",MIN(($G290-BW:BW)^2+($H290-BX:BX)^2+($I290-BY:BY)^2)*BU$8+MIN((($H$2-$H290)+BZ:BZ)^2+(($I$2-$I290)+CA:CA)^2)*BU$10+1000*BU$18,"")</f>
        <v/>
      </c>
      <c r="CC290" t="str" cm="1">
        <f t="array" ref="CC290">IF($F290="魔玉",MIN(($G290-CD:CD)^2+($H290-CE:CE)^2+($I290-CF:CF)^2)*CB$8+MIN((($H$2-$H290)+CG:CG)^2+(($I$2-$I290)+CH:CH)^2)*CB$10+1000*CB$18,"")</f>
        <v/>
      </c>
      <c r="CJ290" t="str" cm="1">
        <f t="array" ref="CJ290">IF($F290="核玉",MIN(($G290-CK:CK)^2+($H290-CL:CL)^2+($I290-CM:CM)^2)*CI$8+MIN((($H$2-$H290)+CN:CN)^2+(($I$2-$I290)+CO:CO)^2)*CI$10+1000*CI$18,"")</f>
        <v/>
      </c>
      <c r="CQ290" t="str" cm="1">
        <f t="array" ref="CQ290">IF($F290="癒玉",MIN(($G290-CR:CR)^2+($H290-CS:CS)^2+($I290-CT:CT)^2)*CP$8+MIN((($H$2-$H290)+CU:CU)^2+(($I$2-$I290)+CV:CV)^2)*CP$10+1000*CP$18,"")</f>
        <v/>
      </c>
      <c r="CX290" t="str" cm="1">
        <f t="array" ref="CX290">IF($F290="盾玉",MIN(($G290-CY:CY)^2+($H290-CZ:CZ)^2+($I290-DA:DA)^2)*CW$8+MIN((($H$2-$H290)+DB:DB)^2+(($I$2-$I290)+DC:DC)^2)*CW$10+1000*CW$18,"")</f>
        <v/>
      </c>
      <c r="DE290" t="str" cm="1">
        <f t="array" ref="DE290">IF($F290="射玉",MIN(($G290-DF:DF)^2+($H290-DG:DG)^2+($I290-DH:DH)^2)*DD$8+MIN((($H$2-$H290)+DI:DI)^2+(($I$2-$I290)+DJ:DJ)^2)*DD$10+1000*DD$18,"")</f>
        <v/>
      </c>
      <c r="DL290" t="str" cm="1">
        <f t="array" ref="DL290">IF($F290="近壁",MIN(($G290-DM:DM)^2+($H290-DN:DN)^2+($I290-DO:DO)^2)*DK$8+MIN((($H$2-$H290)+DP:DP)^2+(($I$2-$I290)+DQ:DQ)^2)*DK$10+1000*DK$18,"")</f>
        <v/>
      </c>
      <c r="DS290" t="str" cm="1">
        <f t="array" ref="DS290">IF($F290="忍玉",MIN(($G290-DT:DT)^2+($H290-DU:DU)^2+($I290-DV:DV)^2)*DR$8+MIN((($H$2-$H290)+DW:DW)^2+(($I$2-$I290)+DX:DX)^2)*DR$10+1000*DR$18,"")</f>
        <v/>
      </c>
      <c r="DZ290" t="str" cm="1">
        <f t="array" ref="DZ290">IF($F290="界玉",MIN(($G290-EA:EA)^2+($H290-EB:EB)^2+($I290-EC:EC)^2)*DY$8+MIN((($H$2-$H290)+ED:ED)^2+(($I$2-$I290)+EE:EE)^2)*DY$10+1000*DY$18,"")</f>
        <v/>
      </c>
      <c r="EG290" t="str" cm="1">
        <f t="array" ref="EG290">IF($F290="戦玉",MIN(($G290-EH:EH)^2+($H290-EI:EI)^2+($I290-EJ:EJ)^2)*EF$8+MIN((($H$2-$H290)+EK:EK)^2+(($I$2-$I290)+EL:EL)^2)*EF$10+1000*EF$18,"")</f>
        <v/>
      </c>
      <c r="EN290" t="str" cm="1">
        <f t="array" ref="EN290">IF($F290="弓玉",MIN(($G290-EO:EO)^2+($H290-EP:EP)^2+($I290-EQ:EQ)^2)*EM$8+MIN((($H$2-$H290)+ER:ER)^2+(($I$2-$I290)+ES:ES)^2)*EM$10+1000*EM$18,"")</f>
        <v/>
      </c>
      <c r="EU290" t="str" cm="1">
        <f t="array" ref="EU290">IF($F290="散玉",MIN(($G290-EV:EV)^2+($H290-EW:EW)^2+($I290-EX:EX)^2)*ET$8+MIN((($H$2-$H290)+EY:EY)^2+(($I$2-$I290)+EZ:EZ)^2)*ET$10+1000*ET$18,"")</f>
        <v/>
      </c>
      <c r="FB290" t="str" cm="1">
        <f t="array" ref="FB290">IF($F290="的玉",MIN(($G290-FC:FC)^2+($H290-FD:FD)^2+($I290-FE:FE)^2)*FA$8+MIN((($H$2-$H290)+FF:FF)^2+(($I$2-$I290)+FG:FG)^2)*FA$10+1000*FA$18,"")</f>
        <v/>
      </c>
      <c r="FI290" t="str" cm="1">
        <f t="array" ref="FI290">IF($F290="撃玉",MIN(($G290-FJ:FJ)^2+($H290-FK:FK)^2+($I290-FL:FL)^2)*FH$8+MIN((($H$2-$H290)+FM:FM)^2+(($I$2-$I290)+FN:FN)^2)*FH$10+1000*FH$18,"")</f>
        <v/>
      </c>
      <c r="FP290" t="str" cm="1">
        <f t="array" ref="FP290">IF($F290="槍玉",MIN(($G290-FQ:FQ)^2+($H290-FR:FR)^2+($I290-FS:FS)^2)*FO$8+MIN((($H$2-$H290)+FT:FT)^2+(($I$2-$I290)+FU:FU)^2)*FO$10+1000*FO$18,"")</f>
        <v/>
      </c>
      <c r="FW290" t="str" cm="1">
        <f t="array" ref="FW290">IF($F290="査玉",MIN(($G290-FX:FX)^2+($H290-FY:FY)^2+($I290-FZ:FZ)^2)*FV$8+MIN((($H$2-$H290)+GA:GA)^2+(($I$2-$I290)+GB:GB)^2)*FV$10+1000*FV$18,"")</f>
        <v/>
      </c>
      <c r="GD290" t="str" cm="1">
        <f t="array" ref="GD290">IF($F290="タゲ壁",MIN(($G290-GE:GE)^2+($H290-GF:GF)^2+($I290-GG:GG)^2)*GC$8+MIN((($H$2-$H290)+GH:GH)^2+(($I$2-$I290)+GI:GI)^2)*GC$10+1000*GC$18,"")</f>
        <v/>
      </c>
      <c r="GK290" t="str" cm="1">
        <f t="array" ref="GK290">IF($F290="迎玉",MIN(($G290-GL:GL)^2+($H290-GM:GM)^2+($I290-GN:GN)^2)*GJ$8+MIN((($H$2-$H290)+GO:GO)^2+(($I$2-$I290)+GP:GP)^2)*GJ$10+1000*GJ$18,"")</f>
        <v/>
      </c>
      <c r="GR290" t="str" cm="1">
        <f t="array" ref="GR290">IF($F290="紙壁",MIN(($G290-GS:GS)^2+($H290-GT:GT)^2+($I290-GU:GU)^2)*GQ$8+MIN((($H$2-$H290)+GV:GV)^2+(($I$2-$I290)+GW:GW)^2)*GQ$10+1000*GQ$18,"")</f>
        <v/>
      </c>
      <c r="GY290" t="str" cm="1">
        <f t="array" ref="GY290">IF($F290="聖玉",MIN(($G290-GZ:GZ)^2+($H290-HA:HA)^2+($I290-HB:HB)^2)*GX$8+MIN((($H$2-$H290)+HC:HC)^2+(($I$2-$I290)+HD:HD)^2)*GX$10+1000*GX$18,"")</f>
        <v/>
      </c>
      <c r="HF290" t="str" cm="1">
        <f t="array" ref="HF290">IF($F290="ターボ",MIN(($G290-HG:HG)^2+($H290-HH:HH)^2+($I290-HI:HI)^2)*HE$8+MIN((($H$2-$H290)+HJ:HJ)^2+(($I$2-$I290)+HK:HK)^2)*HE$10+10000,"")</f>
        <v/>
      </c>
      <c r="HM290" t="str" cm="1">
        <f t="array" ref="HM290">IF($F290="采玉",MIN(($G290-HN:HN)^2+($H290-HO:HO)^2+($I290-HP:HP)^2)*HL$8+MIN((($H$2-$H290)+HQ:HQ)^2+(($I$2-$I290)+HR:HR)^2)*HL$10+1000*HL$18,"")</f>
        <v/>
      </c>
      <c r="HT290" t="str" cm="1">
        <f t="array" ref="HT290">IF($F290="繕玉",MIN(($G290-HU:HU)^2+($H290-HV:HV)^2+($I290-HW:HW)^2)*HS$8+MIN((($H$2-$H290)+HX:HX)^2+(($I$2-$I290)+HY:HY)^2)*HS$10+1000*HS$18,"")</f>
        <v/>
      </c>
      <c r="IA290" t="str" cm="1">
        <f t="array" ref="IA290">IF($F290="贄玉",MIN(($G290-IB:IB)^2+($H290-IC:IC)^2+($I290-ID:ID)^2)*HZ$8+MIN((($H$2-$H290)+IE:IE)^2+(($I$2-$I290)+IF:IF)^2)*HZ$10+1000*HZ$18,"")</f>
        <v/>
      </c>
      <c r="IH290" t="str" cm="1">
        <f t="array" ref="IH290">IF($F290="弾玉",MIN(($G290-II:II)^2+($H290-IJ:IJ)^2+($I290-IK:IK)^2)*IG$8+MIN((($H$2-$H290)+IL:IL)^2+(($I$2-$I290)+IM:IM)^2)*IG$10+1000*IG$18,"")</f>
        <v/>
      </c>
      <c r="IO290" t="str" cm="1">
        <f t="array" ref="IO290">IF($F290="石壁",MIN(($G290-IP:IP)^2+($H290-IQ:IQ)^2+($I290-IR:IR)^2)*IN$8+MIN((($H$2-$H290)+IS:IS)^2+(($I$2-$I290)+IT:IT)^2)*IN$10+1000*IN$18,"")</f>
        <v/>
      </c>
    </row>
    <row r="291" spans="6:254" x14ac:dyDescent="0.55000000000000004">
      <c r="F291" s="1" t="b" cm="1">
        <f t="array" ref="F291">INDEX(N:N,ROW()*6-11)</f>
        <v>0</v>
      </c>
      <c r="G291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91" s="1">
        <f>ROUND((RIGHT((SUM(INDEX($N:$N,ROW()*6-10):INDEX($N:$N,ROW()*6-6))-16020),6)-RIGHT((SUM(INDEX($N:$N,ROW()*6-10):INDEX($N:$N,ROW()*6-6))-16020),3))/1000,3)</f>
        <v>-16.04</v>
      </c>
      <c r="I291" s="1">
        <f>ROUND((RIGHT((SUM(INDEX($N:$N,ROW()*6-10):INDEX($N:$N,ROW()*6-6))-16020),3)),3)</f>
        <v>20</v>
      </c>
      <c r="K291">
        <v>291</v>
      </c>
      <c r="L291">
        <f t="shared" si="9"/>
        <v>3</v>
      </c>
      <c r="M291" t="str">
        <f t="shared" si="8"/>
        <v/>
      </c>
      <c r="N291">
        <f>IF(EXACT(M291,$A$1)=TRUE,0,IF(EXACT(M291,$A$2)=TRUE,1,IF(EXACT(M291,$A$3)=TRUE,2,IF(EXACT(M291,$A$4)=TRUE,3,IF(EXACT(M291,$A$5)=TRUE,4,IF(EXACT(M291,$A$6)=TRUE,5,IF(EXACT(M291,$A$7)=TRUE,6,IF(EXACT(M291,$A$8)=TRUE,7,IF(EXACT(M291,$A$9)=TRUE,8,IF(EXACT(M291,$A$10)=TRUE,9,IF(EXACT(M291,$A$11)=TRUE,10,IF(EXACT(M291,$A$12)=TRUE,11,IF(EXACT(M291,$A$13)=TRUE,12,IF(EXACT(M291,$A$14)=TRUE,13,IF(EXACT(M291,$A$15)=TRUE,14,IF(EXACT(M291,$A$16)=TRUE,15,IF(EXACT(M291,$A$17)=TRUE,16,IF(EXACT(M291,$A$18)=TRUE,17,IF(EXACT(M291,$A$19)=TRUE,18,IF(EXACT(M291,$A$20)=TRUE,19,IF(EXACT(M291,$A$21)=TRUE,20,IF(EXACT(M291,$A$22)=TRUE,21,IF(EXACT(M291,$A$23)=TRUE,22,IF(EXACT(M291,$A$24)=TRUE,23,IF(EXACT(M291,$A$25)=TRUE,24,IF(EXACT(M291,$A$26)=TRUE,25,IF(EXACT(M291,$A$27)=TRUE,26,IF(EXACT(M291,$A$28)=TRUE,27,IF(EXACT(M291,$A$29)=TRUE,28,IF(EXACT(M291,$A$30)=TRUE,29,IF(EXACT(M291,$A$31)=TRUE,30,IF(EXACT(M291,$A$32)=TRUE,31,IF(EXACT(M291,$A$33)=TRUE,32,IF(EXACT(M291,$A$34)=TRUE,33,IF(EXACT(M291,$A$35)=TRUE,34,IF(EXACT(M291,$A$36)=TRUE,35,IF(EXACT(M291,$A$37)=TRUE,36,IF(EXACT(M291,$A$38)=TRUE,37,IF(EXACT(M291,$A$39)=TRUE,38,IF(EXACT(M291,$A$40)=TRUE,39,IF(EXACT(M291,$A$41)=TRUE,40,IF(EXACT(M291,$A$42)=TRUE,41,IF(EXACT(M291,$A$43)=TRUE,42,IF(EXACT(M291,$A$44)=TRUE,43,IF(EXACT(M291,$A$45)=TRUE,44,IF(EXACT(M291,$A$46)=TRUE,45,IF(EXACT(M291,$A$47)=TRUE,46,IF(EXACT(M291,$A$48)=TRUE,47,IF(EXACT(M291,$A$49)=TRUE,48,IF(EXACT(M291,$A$50)=TRUE,49,IF(EXACT(M291,$A$51)=TRUE,50,IF(EXACT(M291,$A$52)=TRUE,51,IF(EXACT(M291,$A$53)=TRUE,52,IF(EXACT(M291,$A$54)=TRUE,53,IF(EXACT(M291,$A$55)=TRUE,54,IF(EXACT(M291,$A$56)=TRUE,55,IF(EXACT(M291,$A$57)=TRUE,56,IF(EXACT(M291,$A$58)=TRUE,57,IF(EXACT(M291,$A$59)=TRUE,58,IF(EXACT(M291,$A$60)=TRUE,59,IF(EXACT(M291,$A$61)=TRUE,60,IF(EXACT(M291,$A$62)=TRUE,61))))))))))))))))))))))))))))))))))))))))))))))))))))))))))))))*61^$L291</f>
        <v>0</v>
      </c>
      <c r="Y291" t="str" cm="1">
        <f t="array" ref="Y291">IF($F291="砲玉",MIN(($G291-Z:Z)^2+($H291-AA:AA)^2+($I291-AB:AB)^2)*X$8+MIN((($H$2-$H291)+AC:AC)^2+(($I$2-$I291)+AD:AD)^2)*X$10+1000*X$18,"")</f>
        <v/>
      </c>
      <c r="AF291" t="str" cm="1">
        <f t="array" ref="AF291">IF($F291="薙玉",MIN(($G291-AG:AG)^2+($H291-AH:AH)^2+($I291-AI:AI)^2)*AE$8+MIN((($H$2-$H291)+AJ:AJ)^2+(($I$2-$I291)+AK:AK)^2)*AE$10+1000*AE$18,"")</f>
        <v/>
      </c>
      <c r="AM291" t="str" cm="1">
        <f t="array" ref="AM291">IF($F291="壁玉",MIN(($G291-AN:AN)^2+($H291-AO:AO)^2+($I291-AP:AP)^2)*AL$8+MIN((($H$2-$H291)+AQ:AQ)^2+(($I$2-$I291)+AR:AR)^2)*AL$10+1000*AL$18,"")</f>
        <v/>
      </c>
      <c r="AT291" t="str" cm="1">
        <f t="array" ref="AT291">IF($F291="弩玉",MIN(($G291-AU:AU)^2+($H291-AV:AV)^2+($I291-AW:AW)^2)*AS$8+MIN((($H$2-$H291)+AX:AX)^2+(($I$2-$I291)+AY:AY)^2)*AS$10+1000*AS$18,"")</f>
        <v/>
      </c>
      <c r="BA291" t="str" cm="1">
        <f t="array" ref="BA291">IF($F291="ジェット",MIN(($G291-BB:BB)^2+($H291-BC:BC)^2+($I291-BD:BD)^2)*AZ$8+MIN((($H$2-$H291)+BE:BE)^2+(($I$2-$I291)+BF:BF)^2)*AZ$10+1000*AZ$18,"")</f>
        <v/>
      </c>
      <c r="BH291" t="str" cm="1">
        <f t="array" ref="BH291">IF($F291="導玉",MIN(($G291-BI:BI)^2+($H291-BJ:BJ)^2+($I291-BK:BK)^2)*BG$8+MIN((($H$2-$H291)+BL:BL)^2+(($I$2-$I291)+BM:BM)^2)*BG$10+1000*BG$18,"")</f>
        <v/>
      </c>
      <c r="BO291" t="str" cm="1">
        <f t="array" ref="BO291">IF($F291="木壁",MIN(($G291-BP:BP)^2+($H291-BQ:BQ)^2+($I291-BR:BR)^2)*BN$8+MIN((($H$2-$H291)+BS:BS)^2+(($I$2-$I291)+BT:BT)^2)*BN$10+1000*BN$18,"")</f>
        <v/>
      </c>
      <c r="BV291" t="str" cm="1">
        <f t="array" ref="BV291">IF($F291="遠壁",MIN(($G291-BW:BW)^2+($H291-BX:BX)^2+($I291-BY:BY)^2)*BU$8+MIN((($H$2-$H291)+BZ:BZ)^2+(($I$2-$I291)+CA:CA)^2)*BU$10+1000*BU$18,"")</f>
        <v/>
      </c>
      <c r="CC291" t="str" cm="1">
        <f t="array" ref="CC291">IF($F291="魔玉",MIN(($G291-CD:CD)^2+($H291-CE:CE)^2+($I291-CF:CF)^2)*CB$8+MIN((($H$2-$H291)+CG:CG)^2+(($I$2-$I291)+CH:CH)^2)*CB$10+1000*CB$18,"")</f>
        <v/>
      </c>
      <c r="CJ291" t="str" cm="1">
        <f t="array" ref="CJ291">IF($F291="核玉",MIN(($G291-CK:CK)^2+($H291-CL:CL)^2+($I291-CM:CM)^2)*CI$8+MIN((($H$2-$H291)+CN:CN)^2+(($I$2-$I291)+CO:CO)^2)*CI$10+1000*CI$18,"")</f>
        <v/>
      </c>
      <c r="CQ291" t="str" cm="1">
        <f t="array" ref="CQ291">IF($F291="癒玉",MIN(($G291-CR:CR)^2+($H291-CS:CS)^2+($I291-CT:CT)^2)*CP$8+MIN((($H$2-$H291)+CU:CU)^2+(($I$2-$I291)+CV:CV)^2)*CP$10+1000*CP$18,"")</f>
        <v/>
      </c>
      <c r="CX291" t="str" cm="1">
        <f t="array" ref="CX291">IF($F291="盾玉",MIN(($G291-CY:CY)^2+($H291-CZ:CZ)^2+($I291-DA:DA)^2)*CW$8+MIN((($H$2-$H291)+DB:DB)^2+(($I$2-$I291)+DC:DC)^2)*CW$10+1000*CW$18,"")</f>
        <v/>
      </c>
      <c r="DE291" t="str" cm="1">
        <f t="array" ref="DE291">IF($F291="射玉",MIN(($G291-DF:DF)^2+($H291-DG:DG)^2+($I291-DH:DH)^2)*DD$8+MIN((($H$2-$H291)+DI:DI)^2+(($I$2-$I291)+DJ:DJ)^2)*DD$10+1000*DD$18,"")</f>
        <v/>
      </c>
      <c r="DL291" t="str" cm="1">
        <f t="array" ref="DL291">IF($F291="近壁",MIN(($G291-DM:DM)^2+($H291-DN:DN)^2+($I291-DO:DO)^2)*DK$8+MIN((($H$2-$H291)+DP:DP)^2+(($I$2-$I291)+DQ:DQ)^2)*DK$10+1000*DK$18,"")</f>
        <v/>
      </c>
      <c r="DS291" t="str" cm="1">
        <f t="array" ref="DS291">IF($F291="忍玉",MIN(($G291-DT:DT)^2+($H291-DU:DU)^2+($I291-DV:DV)^2)*DR$8+MIN((($H$2-$H291)+DW:DW)^2+(($I$2-$I291)+DX:DX)^2)*DR$10+1000*DR$18,"")</f>
        <v/>
      </c>
      <c r="DZ291" t="str" cm="1">
        <f t="array" ref="DZ291">IF($F291="界玉",MIN(($G291-EA:EA)^2+($H291-EB:EB)^2+($I291-EC:EC)^2)*DY$8+MIN((($H$2-$H291)+ED:ED)^2+(($I$2-$I291)+EE:EE)^2)*DY$10+1000*DY$18,"")</f>
        <v/>
      </c>
      <c r="EG291" t="str" cm="1">
        <f t="array" ref="EG291">IF($F291="戦玉",MIN(($G291-EH:EH)^2+($H291-EI:EI)^2+($I291-EJ:EJ)^2)*EF$8+MIN((($H$2-$H291)+EK:EK)^2+(($I$2-$I291)+EL:EL)^2)*EF$10+1000*EF$18,"")</f>
        <v/>
      </c>
      <c r="EN291" t="str" cm="1">
        <f t="array" ref="EN291">IF($F291="弓玉",MIN(($G291-EO:EO)^2+($H291-EP:EP)^2+($I291-EQ:EQ)^2)*EM$8+MIN((($H$2-$H291)+ER:ER)^2+(($I$2-$I291)+ES:ES)^2)*EM$10+1000*EM$18,"")</f>
        <v/>
      </c>
      <c r="EU291" t="str" cm="1">
        <f t="array" ref="EU291">IF($F291="散玉",MIN(($G291-EV:EV)^2+($H291-EW:EW)^2+($I291-EX:EX)^2)*ET$8+MIN((($H$2-$H291)+EY:EY)^2+(($I$2-$I291)+EZ:EZ)^2)*ET$10+1000*ET$18,"")</f>
        <v/>
      </c>
      <c r="FB291" t="str" cm="1">
        <f t="array" ref="FB291">IF($F291="的玉",MIN(($G291-FC:FC)^2+($H291-FD:FD)^2+($I291-FE:FE)^2)*FA$8+MIN((($H$2-$H291)+FF:FF)^2+(($I$2-$I291)+FG:FG)^2)*FA$10+1000*FA$18,"")</f>
        <v/>
      </c>
      <c r="FI291" t="str" cm="1">
        <f t="array" ref="FI291">IF($F291="撃玉",MIN(($G291-FJ:FJ)^2+($H291-FK:FK)^2+($I291-FL:FL)^2)*FH$8+MIN((($H$2-$H291)+FM:FM)^2+(($I$2-$I291)+FN:FN)^2)*FH$10+1000*FH$18,"")</f>
        <v/>
      </c>
      <c r="FP291" t="str" cm="1">
        <f t="array" ref="FP291">IF($F291="槍玉",MIN(($G291-FQ:FQ)^2+($H291-FR:FR)^2+($I291-FS:FS)^2)*FO$8+MIN((($H$2-$H291)+FT:FT)^2+(($I$2-$I291)+FU:FU)^2)*FO$10+1000*FO$18,"")</f>
        <v/>
      </c>
      <c r="FW291" t="str" cm="1">
        <f t="array" ref="FW291">IF($F291="査玉",MIN(($G291-FX:FX)^2+($H291-FY:FY)^2+($I291-FZ:FZ)^2)*FV$8+MIN((($H$2-$H291)+GA:GA)^2+(($I$2-$I291)+GB:GB)^2)*FV$10+1000*FV$18,"")</f>
        <v/>
      </c>
      <c r="GD291" t="str" cm="1">
        <f t="array" ref="GD291">IF($F291="タゲ壁",MIN(($G291-GE:GE)^2+($H291-GF:GF)^2+($I291-GG:GG)^2)*GC$8+MIN((($H$2-$H291)+GH:GH)^2+(($I$2-$I291)+GI:GI)^2)*GC$10+1000*GC$18,"")</f>
        <v/>
      </c>
      <c r="GK291" t="str" cm="1">
        <f t="array" ref="GK291">IF($F291="迎玉",MIN(($G291-GL:GL)^2+($H291-GM:GM)^2+($I291-GN:GN)^2)*GJ$8+MIN((($H$2-$H291)+GO:GO)^2+(($I$2-$I291)+GP:GP)^2)*GJ$10+1000*GJ$18,"")</f>
        <v/>
      </c>
      <c r="GR291" t="str" cm="1">
        <f t="array" ref="GR291">IF($F291="紙壁",MIN(($G291-GS:GS)^2+($H291-GT:GT)^2+($I291-GU:GU)^2)*GQ$8+MIN((($H$2-$H291)+GV:GV)^2+(($I$2-$I291)+GW:GW)^2)*GQ$10+1000*GQ$18,"")</f>
        <v/>
      </c>
      <c r="GY291" t="str" cm="1">
        <f t="array" ref="GY291">IF($F291="聖玉",MIN(($G291-GZ:GZ)^2+($H291-HA:HA)^2+($I291-HB:HB)^2)*GX$8+MIN((($H$2-$H291)+HC:HC)^2+(($I$2-$I291)+HD:HD)^2)*GX$10+1000*GX$18,"")</f>
        <v/>
      </c>
      <c r="HF291" t="str" cm="1">
        <f t="array" ref="HF291">IF($F291="ターボ",MIN(($G291-HG:HG)^2+($H291-HH:HH)^2+($I291-HI:HI)^2)*HE$8+MIN((($H$2-$H291)+HJ:HJ)^2+(($I$2-$I291)+HK:HK)^2)*HE$10+10000,"")</f>
        <v/>
      </c>
      <c r="HM291" t="str" cm="1">
        <f t="array" ref="HM291">IF($F291="采玉",MIN(($G291-HN:HN)^2+($H291-HO:HO)^2+($I291-HP:HP)^2)*HL$8+MIN((($H$2-$H291)+HQ:HQ)^2+(($I$2-$I291)+HR:HR)^2)*HL$10+1000*HL$18,"")</f>
        <v/>
      </c>
      <c r="HT291" t="str" cm="1">
        <f t="array" ref="HT291">IF($F291="繕玉",MIN(($G291-HU:HU)^2+($H291-HV:HV)^2+($I291-HW:HW)^2)*HS$8+MIN((($H$2-$H291)+HX:HX)^2+(($I$2-$I291)+HY:HY)^2)*HS$10+1000*HS$18,"")</f>
        <v/>
      </c>
      <c r="IA291" t="str" cm="1">
        <f t="array" ref="IA291">IF($F291="贄玉",MIN(($G291-IB:IB)^2+($H291-IC:IC)^2+($I291-ID:ID)^2)*HZ$8+MIN((($H$2-$H291)+IE:IE)^2+(($I$2-$I291)+IF:IF)^2)*HZ$10+1000*HZ$18,"")</f>
        <v/>
      </c>
      <c r="IH291" t="str" cm="1">
        <f t="array" ref="IH291">IF($F291="弾玉",MIN(($G291-II:II)^2+($H291-IJ:IJ)^2+($I291-IK:IK)^2)*IG$8+MIN((($H$2-$H291)+IL:IL)^2+(($I$2-$I291)+IM:IM)^2)*IG$10+1000*IG$18,"")</f>
        <v/>
      </c>
      <c r="IO291" t="str" cm="1">
        <f t="array" ref="IO291">IF($F291="石壁",MIN(($G291-IP:IP)^2+($H291-IQ:IQ)^2+($I291-IR:IR)^2)*IN$8+MIN((($H$2-$H291)+IS:IS)^2+(($I$2-$I291)+IT:IT)^2)*IN$10+1000*IN$18,"")</f>
        <v/>
      </c>
    </row>
    <row r="292" spans="6:254" x14ac:dyDescent="0.55000000000000004">
      <c r="F292" s="1" t="b" cm="1">
        <f t="array" ref="F292">INDEX(N:N,ROW()*6-11)</f>
        <v>0</v>
      </c>
      <c r="G292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92" s="1">
        <f>ROUND((RIGHT((SUM(INDEX($N:$N,ROW()*6-10):INDEX($N:$N,ROW()*6-6))-16020),6)-RIGHT((SUM(INDEX($N:$N,ROW()*6-10):INDEX($N:$N,ROW()*6-6))-16020),3))/1000,3)</f>
        <v>-16.04</v>
      </c>
      <c r="I292" s="1">
        <f>ROUND((RIGHT((SUM(INDEX($N:$N,ROW()*6-10):INDEX($N:$N,ROW()*6-6))-16020),3)),3)</f>
        <v>20</v>
      </c>
      <c r="K292">
        <v>292</v>
      </c>
      <c r="L292">
        <f t="shared" si="9"/>
        <v>2</v>
      </c>
      <c r="M292" t="str">
        <f t="shared" si="8"/>
        <v/>
      </c>
      <c r="N292">
        <f>IF(EXACT(M292,$A$1)=TRUE,0,IF(EXACT(M292,$A$2)=TRUE,1,IF(EXACT(M292,$A$3)=TRUE,2,IF(EXACT(M292,$A$4)=TRUE,3,IF(EXACT(M292,$A$5)=TRUE,4,IF(EXACT(M292,$A$6)=TRUE,5,IF(EXACT(M292,$A$7)=TRUE,6,IF(EXACT(M292,$A$8)=TRUE,7,IF(EXACT(M292,$A$9)=TRUE,8,IF(EXACT(M292,$A$10)=TRUE,9,IF(EXACT(M292,$A$11)=TRUE,10,IF(EXACT(M292,$A$12)=TRUE,11,IF(EXACT(M292,$A$13)=TRUE,12,IF(EXACT(M292,$A$14)=TRUE,13,IF(EXACT(M292,$A$15)=TRUE,14,IF(EXACT(M292,$A$16)=TRUE,15,IF(EXACT(M292,$A$17)=TRUE,16,IF(EXACT(M292,$A$18)=TRUE,17,IF(EXACT(M292,$A$19)=TRUE,18,IF(EXACT(M292,$A$20)=TRUE,19,IF(EXACT(M292,$A$21)=TRUE,20,IF(EXACT(M292,$A$22)=TRUE,21,IF(EXACT(M292,$A$23)=TRUE,22,IF(EXACT(M292,$A$24)=TRUE,23,IF(EXACT(M292,$A$25)=TRUE,24,IF(EXACT(M292,$A$26)=TRUE,25,IF(EXACT(M292,$A$27)=TRUE,26,IF(EXACT(M292,$A$28)=TRUE,27,IF(EXACT(M292,$A$29)=TRUE,28,IF(EXACT(M292,$A$30)=TRUE,29,IF(EXACT(M292,$A$31)=TRUE,30,IF(EXACT(M292,$A$32)=TRUE,31,IF(EXACT(M292,$A$33)=TRUE,32,IF(EXACT(M292,$A$34)=TRUE,33,IF(EXACT(M292,$A$35)=TRUE,34,IF(EXACT(M292,$A$36)=TRUE,35,IF(EXACT(M292,$A$37)=TRUE,36,IF(EXACT(M292,$A$38)=TRUE,37,IF(EXACT(M292,$A$39)=TRUE,38,IF(EXACT(M292,$A$40)=TRUE,39,IF(EXACT(M292,$A$41)=TRUE,40,IF(EXACT(M292,$A$42)=TRUE,41,IF(EXACT(M292,$A$43)=TRUE,42,IF(EXACT(M292,$A$44)=TRUE,43,IF(EXACT(M292,$A$45)=TRUE,44,IF(EXACT(M292,$A$46)=TRUE,45,IF(EXACT(M292,$A$47)=TRUE,46,IF(EXACT(M292,$A$48)=TRUE,47,IF(EXACT(M292,$A$49)=TRUE,48,IF(EXACT(M292,$A$50)=TRUE,49,IF(EXACT(M292,$A$51)=TRUE,50,IF(EXACT(M292,$A$52)=TRUE,51,IF(EXACT(M292,$A$53)=TRUE,52,IF(EXACT(M292,$A$54)=TRUE,53,IF(EXACT(M292,$A$55)=TRUE,54,IF(EXACT(M292,$A$56)=TRUE,55,IF(EXACT(M292,$A$57)=TRUE,56,IF(EXACT(M292,$A$58)=TRUE,57,IF(EXACT(M292,$A$59)=TRUE,58,IF(EXACT(M292,$A$60)=TRUE,59,IF(EXACT(M292,$A$61)=TRUE,60,IF(EXACT(M292,$A$62)=TRUE,61))))))))))))))))))))))))))))))))))))))))))))))))))))))))))))))*61^$L292</f>
        <v>0</v>
      </c>
      <c r="Y292" t="str" cm="1">
        <f t="array" ref="Y292">IF($F292="砲玉",MIN(($G292-Z:Z)^2+($H292-AA:AA)^2+($I292-AB:AB)^2)*X$8+MIN((($H$2-$H292)+AC:AC)^2+(($I$2-$I292)+AD:AD)^2)*X$10+1000*X$18,"")</f>
        <v/>
      </c>
      <c r="AF292" t="str" cm="1">
        <f t="array" ref="AF292">IF($F292="薙玉",MIN(($G292-AG:AG)^2+($H292-AH:AH)^2+($I292-AI:AI)^2)*AE$8+MIN((($H$2-$H292)+AJ:AJ)^2+(($I$2-$I292)+AK:AK)^2)*AE$10+1000*AE$18,"")</f>
        <v/>
      </c>
      <c r="AM292" t="str" cm="1">
        <f t="array" ref="AM292">IF($F292="壁玉",MIN(($G292-AN:AN)^2+($H292-AO:AO)^2+($I292-AP:AP)^2)*AL$8+MIN((($H$2-$H292)+AQ:AQ)^2+(($I$2-$I292)+AR:AR)^2)*AL$10+1000*AL$18,"")</f>
        <v/>
      </c>
      <c r="AT292" t="str" cm="1">
        <f t="array" ref="AT292">IF($F292="弩玉",MIN(($G292-AU:AU)^2+($H292-AV:AV)^2+($I292-AW:AW)^2)*AS$8+MIN((($H$2-$H292)+AX:AX)^2+(($I$2-$I292)+AY:AY)^2)*AS$10+1000*AS$18,"")</f>
        <v/>
      </c>
      <c r="BA292" t="str" cm="1">
        <f t="array" ref="BA292">IF($F292="ジェット",MIN(($G292-BB:BB)^2+($H292-BC:BC)^2+($I292-BD:BD)^2)*AZ$8+MIN((($H$2-$H292)+BE:BE)^2+(($I$2-$I292)+BF:BF)^2)*AZ$10+1000*AZ$18,"")</f>
        <v/>
      </c>
      <c r="BH292" t="str" cm="1">
        <f t="array" ref="BH292">IF($F292="導玉",MIN(($G292-BI:BI)^2+($H292-BJ:BJ)^2+($I292-BK:BK)^2)*BG$8+MIN((($H$2-$H292)+BL:BL)^2+(($I$2-$I292)+BM:BM)^2)*BG$10+1000*BG$18,"")</f>
        <v/>
      </c>
      <c r="BO292" t="str" cm="1">
        <f t="array" ref="BO292">IF($F292="木壁",MIN(($G292-BP:BP)^2+($H292-BQ:BQ)^2+($I292-BR:BR)^2)*BN$8+MIN((($H$2-$H292)+BS:BS)^2+(($I$2-$I292)+BT:BT)^2)*BN$10+1000*BN$18,"")</f>
        <v/>
      </c>
      <c r="BV292" t="str" cm="1">
        <f t="array" ref="BV292">IF($F292="遠壁",MIN(($G292-BW:BW)^2+($H292-BX:BX)^2+($I292-BY:BY)^2)*BU$8+MIN((($H$2-$H292)+BZ:BZ)^2+(($I$2-$I292)+CA:CA)^2)*BU$10+1000*BU$18,"")</f>
        <v/>
      </c>
      <c r="CC292" t="str" cm="1">
        <f t="array" ref="CC292">IF($F292="魔玉",MIN(($G292-CD:CD)^2+($H292-CE:CE)^2+($I292-CF:CF)^2)*CB$8+MIN((($H$2-$H292)+CG:CG)^2+(($I$2-$I292)+CH:CH)^2)*CB$10+1000*CB$18,"")</f>
        <v/>
      </c>
      <c r="CJ292" t="str" cm="1">
        <f t="array" ref="CJ292">IF($F292="核玉",MIN(($G292-CK:CK)^2+($H292-CL:CL)^2+($I292-CM:CM)^2)*CI$8+MIN((($H$2-$H292)+CN:CN)^2+(($I$2-$I292)+CO:CO)^2)*CI$10+1000*CI$18,"")</f>
        <v/>
      </c>
      <c r="CQ292" t="str" cm="1">
        <f t="array" ref="CQ292">IF($F292="癒玉",MIN(($G292-CR:CR)^2+($H292-CS:CS)^2+($I292-CT:CT)^2)*CP$8+MIN((($H$2-$H292)+CU:CU)^2+(($I$2-$I292)+CV:CV)^2)*CP$10+1000*CP$18,"")</f>
        <v/>
      </c>
      <c r="CX292" t="str" cm="1">
        <f t="array" ref="CX292">IF($F292="盾玉",MIN(($G292-CY:CY)^2+($H292-CZ:CZ)^2+($I292-DA:DA)^2)*CW$8+MIN((($H$2-$H292)+DB:DB)^2+(($I$2-$I292)+DC:DC)^2)*CW$10+1000*CW$18,"")</f>
        <v/>
      </c>
      <c r="DE292" t="str" cm="1">
        <f t="array" ref="DE292">IF($F292="射玉",MIN(($G292-DF:DF)^2+($H292-DG:DG)^2+($I292-DH:DH)^2)*DD$8+MIN((($H$2-$H292)+DI:DI)^2+(($I$2-$I292)+DJ:DJ)^2)*DD$10+1000*DD$18,"")</f>
        <v/>
      </c>
      <c r="DL292" t="str" cm="1">
        <f t="array" ref="DL292">IF($F292="近壁",MIN(($G292-DM:DM)^2+($H292-DN:DN)^2+($I292-DO:DO)^2)*DK$8+MIN((($H$2-$H292)+DP:DP)^2+(($I$2-$I292)+DQ:DQ)^2)*DK$10+1000*DK$18,"")</f>
        <v/>
      </c>
      <c r="DS292" t="str" cm="1">
        <f t="array" ref="DS292">IF($F292="忍玉",MIN(($G292-DT:DT)^2+($H292-DU:DU)^2+($I292-DV:DV)^2)*DR$8+MIN((($H$2-$H292)+DW:DW)^2+(($I$2-$I292)+DX:DX)^2)*DR$10+1000*DR$18,"")</f>
        <v/>
      </c>
      <c r="DZ292" t="str" cm="1">
        <f t="array" ref="DZ292">IF($F292="界玉",MIN(($G292-EA:EA)^2+($H292-EB:EB)^2+($I292-EC:EC)^2)*DY$8+MIN((($H$2-$H292)+ED:ED)^2+(($I$2-$I292)+EE:EE)^2)*DY$10+1000*DY$18,"")</f>
        <v/>
      </c>
      <c r="EG292" t="str" cm="1">
        <f t="array" ref="EG292">IF($F292="戦玉",MIN(($G292-EH:EH)^2+($H292-EI:EI)^2+($I292-EJ:EJ)^2)*EF$8+MIN((($H$2-$H292)+EK:EK)^2+(($I$2-$I292)+EL:EL)^2)*EF$10+1000*EF$18,"")</f>
        <v/>
      </c>
      <c r="EN292" t="str" cm="1">
        <f t="array" ref="EN292">IF($F292="弓玉",MIN(($G292-EO:EO)^2+($H292-EP:EP)^2+($I292-EQ:EQ)^2)*EM$8+MIN((($H$2-$H292)+ER:ER)^2+(($I$2-$I292)+ES:ES)^2)*EM$10+1000*EM$18,"")</f>
        <v/>
      </c>
      <c r="EU292" t="str" cm="1">
        <f t="array" ref="EU292">IF($F292="散玉",MIN(($G292-EV:EV)^2+($H292-EW:EW)^2+($I292-EX:EX)^2)*ET$8+MIN((($H$2-$H292)+EY:EY)^2+(($I$2-$I292)+EZ:EZ)^2)*ET$10+1000*ET$18,"")</f>
        <v/>
      </c>
      <c r="FB292" t="str" cm="1">
        <f t="array" ref="FB292">IF($F292="的玉",MIN(($G292-FC:FC)^2+($H292-FD:FD)^2+($I292-FE:FE)^2)*FA$8+MIN((($H$2-$H292)+FF:FF)^2+(($I$2-$I292)+FG:FG)^2)*FA$10+1000*FA$18,"")</f>
        <v/>
      </c>
      <c r="FI292" t="str" cm="1">
        <f t="array" ref="FI292">IF($F292="撃玉",MIN(($G292-FJ:FJ)^2+($H292-FK:FK)^2+($I292-FL:FL)^2)*FH$8+MIN((($H$2-$H292)+FM:FM)^2+(($I$2-$I292)+FN:FN)^2)*FH$10+1000*FH$18,"")</f>
        <v/>
      </c>
      <c r="FP292" t="str" cm="1">
        <f t="array" ref="FP292">IF($F292="槍玉",MIN(($G292-FQ:FQ)^2+($H292-FR:FR)^2+($I292-FS:FS)^2)*FO$8+MIN((($H$2-$H292)+FT:FT)^2+(($I$2-$I292)+FU:FU)^2)*FO$10+1000*FO$18,"")</f>
        <v/>
      </c>
      <c r="FW292" t="str" cm="1">
        <f t="array" ref="FW292">IF($F292="査玉",MIN(($G292-FX:FX)^2+($H292-FY:FY)^2+($I292-FZ:FZ)^2)*FV$8+MIN((($H$2-$H292)+GA:GA)^2+(($I$2-$I292)+GB:GB)^2)*FV$10+1000*FV$18,"")</f>
        <v/>
      </c>
      <c r="GD292" t="str" cm="1">
        <f t="array" ref="GD292">IF($F292="タゲ壁",MIN(($G292-GE:GE)^2+($H292-GF:GF)^2+($I292-GG:GG)^2)*GC$8+MIN((($H$2-$H292)+GH:GH)^2+(($I$2-$I292)+GI:GI)^2)*GC$10+1000*GC$18,"")</f>
        <v/>
      </c>
      <c r="GK292" t="str" cm="1">
        <f t="array" ref="GK292">IF($F292="迎玉",MIN(($G292-GL:GL)^2+($H292-GM:GM)^2+($I292-GN:GN)^2)*GJ$8+MIN((($H$2-$H292)+GO:GO)^2+(($I$2-$I292)+GP:GP)^2)*GJ$10+1000*GJ$18,"")</f>
        <v/>
      </c>
      <c r="GR292" t="str" cm="1">
        <f t="array" ref="GR292">IF($F292="紙壁",MIN(($G292-GS:GS)^2+($H292-GT:GT)^2+($I292-GU:GU)^2)*GQ$8+MIN((($H$2-$H292)+GV:GV)^2+(($I$2-$I292)+GW:GW)^2)*GQ$10+1000*GQ$18,"")</f>
        <v/>
      </c>
      <c r="GY292" t="str" cm="1">
        <f t="array" ref="GY292">IF($F292="聖玉",MIN(($G292-GZ:GZ)^2+($H292-HA:HA)^2+($I292-HB:HB)^2)*GX$8+MIN((($H$2-$H292)+HC:HC)^2+(($I$2-$I292)+HD:HD)^2)*GX$10+1000*GX$18,"")</f>
        <v/>
      </c>
      <c r="HF292" t="str" cm="1">
        <f t="array" ref="HF292">IF($F292="ターボ",MIN(($G292-HG:HG)^2+($H292-HH:HH)^2+($I292-HI:HI)^2)*HE$8+MIN((($H$2-$H292)+HJ:HJ)^2+(($I$2-$I292)+HK:HK)^2)*HE$10+10000,"")</f>
        <v/>
      </c>
      <c r="HM292" t="str" cm="1">
        <f t="array" ref="HM292">IF($F292="采玉",MIN(($G292-HN:HN)^2+($H292-HO:HO)^2+($I292-HP:HP)^2)*HL$8+MIN((($H$2-$H292)+HQ:HQ)^2+(($I$2-$I292)+HR:HR)^2)*HL$10+1000*HL$18,"")</f>
        <v/>
      </c>
      <c r="HT292" t="str" cm="1">
        <f t="array" ref="HT292">IF($F292="繕玉",MIN(($G292-HU:HU)^2+($H292-HV:HV)^2+($I292-HW:HW)^2)*HS$8+MIN((($H$2-$H292)+HX:HX)^2+(($I$2-$I292)+HY:HY)^2)*HS$10+1000*HS$18,"")</f>
        <v/>
      </c>
      <c r="IA292" t="str" cm="1">
        <f t="array" ref="IA292">IF($F292="贄玉",MIN(($G292-IB:IB)^2+($H292-IC:IC)^2+($I292-ID:ID)^2)*HZ$8+MIN((($H$2-$H292)+IE:IE)^2+(($I$2-$I292)+IF:IF)^2)*HZ$10+1000*HZ$18,"")</f>
        <v/>
      </c>
      <c r="IH292" t="str" cm="1">
        <f t="array" ref="IH292">IF($F292="弾玉",MIN(($G292-II:II)^2+($H292-IJ:IJ)^2+($I292-IK:IK)^2)*IG$8+MIN((($H$2-$H292)+IL:IL)^2+(($I$2-$I292)+IM:IM)^2)*IG$10+1000*IG$18,"")</f>
        <v/>
      </c>
      <c r="IO292" t="str" cm="1">
        <f t="array" ref="IO292">IF($F292="石壁",MIN(($G292-IP:IP)^2+($H292-IQ:IQ)^2+($I292-IR:IR)^2)*IN$8+MIN((($H$2-$H292)+IS:IS)^2+(($I$2-$I292)+IT:IT)^2)*IN$10+1000*IN$18,"")</f>
        <v/>
      </c>
    </row>
    <row r="293" spans="6:254" x14ac:dyDescent="0.55000000000000004">
      <c r="F293" s="1" t="b" cm="1">
        <f t="array" ref="F293">INDEX(N:N,ROW()*6-11)</f>
        <v>0</v>
      </c>
      <c r="G293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93" s="1">
        <f>ROUND((RIGHT((SUM(INDEX($N:$N,ROW()*6-10):INDEX($N:$N,ROW()*6-6))-16020),6)-RIGHT((SUM(INDEX($N:$N,ROW()*6-10):INDEX($N:$N,ROW()*6-6))-16020),3))/1000,3)</f>
        <v>-16.04</v>
      </c>
      <c r="I293" s="1">
        <f>ROUND((RIGHT((SUM(INDEX($N:$N,ROW()*6-10):INDEX($N:$N,ROW()*6-6))-16020),3)),3)</f>
        <v>20</v>
      </c>
      <c r="K293">
        <v>293</v>
      </c>
      <c r="L293">
        <f t="shared" si="9"/>
        <v>1</v>
      </c>
      <c r="M293" t="str">
        <f t="shared" si="8"/>
        <v/>
      </c>
      <c r="N293">
        <f>IF(EXACT(M293,$A$1)=TRUE,0,IF(EXACT(M293,$A$2)=TRUE,1,IF(EXACT(M293,$A$3)=TRUE,2,IF(EXACT(M293,$A$4)=TRUE,3,IF(EXACT(M293,$A$5)=TRUE,4,IF(EXACT(M293,$A$6)=TRUE,5,IF(EXACT(M293,$A$7)=TRUE,6,IF(EXACT(M293,$A$8)=TRUE,7,IF(EXACT(M293,$A$9)=TRUE,8,IF(EXACT(M293,$A$10)=TRUE,9,IF(EXACT(M293,$A$11)=TRUE,10,IF(EXACT(M293,$A$12)=TRUE,11,IF(EXACT(M293,$A$13)=TRUE,12,IF(EXACT(M293,$A$14)=TRUE,13,IF(EXACT(M293,$A$15)=TRUE,14,IF(EXACT(M293,$A$16)=TRUE,15,IF(EXACT(M293,$A$17)=TRUE,16,IF(EXACT(M293,$A$18)=TRUE,17,IF(EXACT(M293,$A$19)=TRUE,18,IF(EXACT(M293,$A$20)=TRUE,19,IF(EXACT(M293,$A$21)=TRUE,20,IF(EXACT(M293,$A$22)=TRUE,21,IF(EXACT(M293,$A$23)=TRUE,22,IF(EXACT(M293,$A$24)=TRUE,23,IF(EXACT(M293,$A$25)=TRUE,24,IF(EXACT(M293,$A$26)=TRUE,25,IF(EXACT(M293,$A$27)=TRUE,26,IF(EXACT(M293,$A$28)=TRUE,27,IF(EXACT(M293,$A$29)=TRUE,28,IF(EXACT(M293,$A$30)=TRUE,29,IF(EXACT(M293,$A$31)=TRUE,30,IF(EXACT(M293,$A$32)=TRUE,31,IF(EXACT(M293,$A$33)=TRUE,32,IF(EXACT(M293,$A$34)=TRUE,33,IF(EXACT(M293,$A$35)=TRUE,34,IF(EXACT(M293,$A$36)=TRUE,35,IF(EXACT(M293,$A$37)=TRUE,36,IF(EXACT(M293,$A$38)=TRUE,37,IF(EXACT(M293,$A$39)=TRUE,38,IF(EXACT(M293,$A$40)=TRUE,39,IF(EXACT(M293,$A$41)=TRUE,40,IF(EXACT(M293,$A$42)=TRUE,41,IF(EXACT(M293,$A$43)=TRUE,42,IF(EXACT(M293,$A$44)=TRUE,43,IF(EXACT(M293,$A$45)=TRUE,44,IF(EXACT(M293,$A$46)=TRUE,45,IF(EXACT(M293,$A$47)=TRUE,46,IF(EXACT(M293,$A$48)=TRUE,47,IF(EXACT(M293,$A$49)=TRUE,48,IF(EXACT(M293,$A$50)=TRUE,49,IF(EXACT(M293,$A$51)=TRUE,50,IF(EXACT(M293,$A$52)=TRUE,51,IF(EXACT(M293,$A$53)=TRUE,52,IF(EXACT(M293,$A$54)=TRUE,53,IF(EXACT(M293,$A$55)=TRUE,54,IF(EXACT(M293,$A$56)=TRUE,55,IF(EXACT(M293,$A$57)=TRUE,56,IF(EXACT(M293,$A$58)=TRUE,57,IF(EXACT(M293,$A$59)=TRUE,58,IF(EXACT(M293,$A$60)=TRUE,59,IF(EXACT(M293,$A$61)=TRUE,60,IF(EXACT(M293,$A$62)=TRUE,61))))))))))))))))))))))))))))))))))))))))))))))))))))))))))))))*61^$L293</f>
        <v>0</v>
      </c>
      <c r="Y293" t="str" cm="1">
        <f t="array" ref="Y293">IF($F293="砲玉",MIN(($G293-Z:Z)^2+($H293-AA:AA)^2+($I293-AB:AB)^2)*X$8+MIN((($H$2-$H293)+AC:AC)^2+(($I$2-$I293)+AD:AD)^2)*X$10+1000*X$18,"")</f>
        <v/>
      </c>
      <c r="AF293" t="str" cm="1">
        <f t="array" ref="AF293">IF($F293="薙玉",MIN(($G293-AG:AG)^2+($H293-AH:AH)^2+($I293-AI:AI)^2)*AE$8+MIN((($H$2-$H293)+AJ:AJ)^2+(($I$2-$I293)+AK:AK)^2)*AE$10+1000*AE$18,"")</f>
        <v/>
      </c>
      <c r="AM293" t="str" cm="1">
        <f t="array" ref="AM293">IF($F293="壁玉",MIN(($G293-AN:AN)^2+($H293-AO:AO)^2+($I293-AP:AP)^2)*AL$8+MIN((($H$2-$H293)+AQ:AQ)^2+(($I$2-$I293)+AR:AR)^2)*AL$10+1000*AL$18,"")</f>
        <v/>
      </c>
      <c r="AT293" t="str" cm="1">
        <f t="array" ref="AT293">IF($F293="弩玉",MIN(($G293-AU:AU)^2+($H293-AV:AV)^2+($I293-AW:AW)^2)*AS$8+MIN((($H$2-$H293)+AX:AX)^2+(($I$2-$I293)+AY:AY)^2)*AS$10+1000*AS$18,"")</f>
        <v/>
      </c>
      <c r="BA293" t="str" cm="1">
        <f t="array" ref="BA293">IF($F293="ジェット",MIN(($G293-BB:BB)^2+($H293-BC:BC)^2+($I293-BD:BD)^2)*AZ$8+MIN((($H$2-$H293)+BE:BE)^2+(($I$2-$I293)+BF:BF)^2)*AZ$10+1000*AZ$18,"")</f>
        <v/>
      </c>
      <c r="BH293" t="str" cm="1">
        <f t="array" ref="BH293">IF($F293="導玉",MIN(($G293-BI:BI)^2+($H293-BJ:BJ)^2+($I293-BK:BK)^2)*BG$8+MIN((($H$2-$H293)+BL:BL)^2+(($I$2-$I293)+BM:BM)^2)*BG$10+1000*BG$18,"")</f>
        <v/>
      </c>
      <c r="BO293" t="str" cm="1">
        <f t="array" ref="BO293">IF($F293="木壁",MIN(($G293-BP:BP)^2+($H293-BQ:BQ)^2+($I293-BR:BR)^2)*BN$8+MIN((($H$2-$H293)+BS:BS)^2+(($I$2-$I293)+BT:BT)^2)*BN$10+1000*BN$18,"")</f>
        <v/>
      </c>
      <c r="BV293" t="str" cm="1">
        <f t="array" ref="BV293">IF($F293="遠壁",MIN(($G293-BW:BW)^2+($H293-BX:BX)^2+($I293-BY:BY)^2)*BU$8+MIN((($H$2-$H293)+BZ:BZ)^2+(($I$2-$I293)+CA:CA)^2)*BU$10+1000*BU$18,"")</f>
        <v/>
      </c>
      <c r="CC293" t="str" cm="1">
        <f t="array" ref="CC293">IF($F293="魔玉",MIN(($G293-CD:CD)^2+($H293-CE:CE)^2+($I293-CF:CF)^2)*CB$8+MIN((($H$2-$H293)+CG:CG)^2+(($I$2-$I293)+CH:CH)^2)*CB$10+1000*CB$18,"")</f>
        <v/>
      </c>
      <c r="CJ293" t="str" cm="1">
        <f t="array" ref="CJ293">IF($F293="核玉",MIN(($G293-CK:CK)^2+($H293-CL:CL)^2+($I293-CM:CM)^2)*CI$8+MIN((($H$2-$H293)+CN:CN)^2+(($I$2-$I293)+CO:CO)^2)*CI$10+1000*CI$18,"")</f>
        <v/>
      </c>
      <c r="CQ293" t="str" cm="1">
        <f t="array" ref="CQ293">IF($F293="癒玉",MIN(($G293-CR:CR)^2+($H293-CS:CS)^2+($I293-CT:CT)^2)*CP$8+MIN((($H$2-$H293)+CU:CU)^2+(($I$2-$I293)+CV:CV)^2)*CP$10+1000*CP$18,"")</f>
        <v/>
      </c>
      <c r="CX293" t="str" cm="1">
        <f t="array" ref="CX293">IF($F293="盾玉",MIN(($G293-CY:CY)^2+($H293-CZ:CZ)^2+($I293-DA:DA)^2)*CW$8+MIN((($H$2-$H293)+DB:DB)^2+(($I$2-$I293)+DC:DC)^2)*CW$10+1000*CW$18,"")</f>
        <v/>
      </c>
      <c r="DE293" t="str" cm="1">
        <f t="array" ref="DE293">IF($F293="射玉",MIN(($G293-DF:DF)^2+($H293-DG:DG)^2+($I293-DH:DH)^2)*DD$8+MIN((($H$2-$H293)+DI:DI)^2+(($I$2-$I293)+DJ:DJ)^2)*DD$10+1000*DD$18,"")</f>
        <v/>
      </c>
      <c r="DL293" t="str" cm="1">
        <f t="array" ref="DL293">IF($F293="近壁",MIN(($G293-DM:DM)^2+($H293-DN:DN)^2+($I293-DO:DO)^2)*DK$8+MIN((($H$2-$H293)+DP:DP)^2+(($I$2-$I293)+DQ:DQ)^2)*DK$10+1000*DK$18,"")</f>
        <v/>
      </c>
      <c r="DS293" t="str" cm="1">
        <f t="array" ref="DS293">IF($F293="忍玉",MIN(($G293-DT:DT)^2+($H293-DU:DU)^2+($I293-DV:DV)^2)*DR$8+MIN((($H$2-$H293)+DW:DW)^2+(($I$2-$I293)+DX:DX)^2)*DR$10+1000*DR$18,"")</f>
        <v/>
      </c>
      <c r="DZ293" t="str" cm="1">
        <f t="array" ref="DZ293">IF($F293="界玉",MIN(($G293-EA:EA)^2+($H293-EB:EB)^2+($I293-EC:EC)^2)*DY$8+MIN((($H$2-$H293)+ED:ED)^2+(($I$2-$I293)+EE:EE)^2)*DY$10+1000*DY$18,"")</f>
        <v/>
      </c>
      <c r="EG293" t="str" cm="1">
        <f t="array" ref="EG293">IF($F293="戦玉",MIN(($G293-EH:EH)^2+($H293-EI:EI)^2+($I293-EJ:EJ)^2)*EF$8+MIN((($H$2-$H293)+EK:EK)^2+(($I$2-$I293)+EL:EL)^2)*EF$10+1000*EF$18,"")</f>
        <v/>
      </c>
      <c r="EN293" t="str" cm="1">
        <f t="array" ref="EN293">IF($F293="弓玉",MIN(($G293-EO:EO)^2+($H293-EP:EP)^2+($I293-EQ:EQ)^2)*EM$8+MIN((($H$2-$H293)+ER:ER)^2+(($I$2-$I293)+ES:ES)^2)*EM$10+1000*EM$18,"")</f>
        <v/>
      </c>
      <c r="EU293" t="str" cm="1">
        <f t="array" ref="EU293">IF($F293="散玉",MIN(($G293-EV:EV)^2+($H293-EW:EW)^2+($I293-EX:EX)^2)*ET$8+MIN((($H$2-$H293)+EY:EY)^2+(($I$2-$I293)+EZ:EZ)^2)*ET$10+1000*ET$18,"")</f>
        <v/>
      </c>
      <c r="FB293" t="str" cm="1">
        <f t="array" ref="FB293">IF($F293="的玉",MIN(($G293-FC:FC)^2+($H293-FD:FD)^2+($I293-FE:FE)^2)*FA$8+MIN((($H$2-$H293)+FF:FF)^2+(($I$2-$I293)+FG:FG)^2)*FA$10+1000*FA$18,"")</f>
        <v/>
      </c>
      <c r="FI293" t="str" cm="1">
        <f t="array" ref="FI293">IF($F293="撃玉",MIN(($G293-FJ:FJ)^2+($H293-FK:FK)^2+($I293-FL:FL)^2)*FH$8+MIN((($H$2-$H293)+FM:FM)^2+(($I$2-$I293)+FN:FN)^2)*FH$10+1000*FH$18,"")</f>
        <v/>
      </c>
      <c r="FP293" t="str" cm="1">
        <f t="array" ref="FP293">IF($F293="槍玉",MIN(($G293-FQ:FQ)^2+($H293-FR:FR)^2+($I293-FS:FS)^2)*FO$8+MIN((($H$2-$H293)+FT:FT)^2+(($I$2-$I293)+FU:FU)^2)*FO$10+1000*FO$18,"")</f>
        <v/>
      </c>
      <c r="FW293" t="str" cm="1">
        <f t="array" ref="FW293">IF($F293="査玉",MIN(($G293-FX:FX)^2+($H293-FY:FY)^2+($I293-FZ:FZ)^2)*FV$8+MIN((($H$2-$H293)+GA:GA)^2+(($I$2-$I293)+GB:GB)^2)*FV$10+1000*FV$18,"")</f>
        <v/>
      </c>
      <c r="GD293" t="str" cm="1">
        <f t="array" ref="GD293">IF($F293="タゲ壁",MIN(($G293-GE:GE)^2+($H293-GF:GF)^2+($I293-GG:GG)^2)*GC$8+MIN((($H$2-$H293)+GH:GH)^2+(($I$2-$I293)+GI:GI)^2)*GC$10+1000*GC$18,"")</f>
        <v/>
      </c>
      <c r="GK293" t="str" cm="1">
        <f t="array" ref="GK293">IF($F293="迎玉",MIN(($G293-GL:GL)^2+($H293-GM:GM)^2+($I293-GN:GN)^2)*GJ$8+MIN((($H$2-$H293)+GO:GO)^2+(($I$2-$I293)+GP:GP)^2)*GJ$10+1000*GJ$18,"")</f>
        <v/>
      </c>
      <c r="GR293" t="str" cm="1">
        <f t="array" ref="GR293">IF($F293="紙壁",MIN(($G293-GS:GS)^2+($H293-GT:GT)^2+($I293-GU:GU)^2)*GQ$8+MIN((($H$2-$H293)+GV:GV)^2+(($I$2-$I293)+GW:GW)^2)*GQ$10+1000*GQ$18,"")</f>
        <v/>
      </c>
      <c r="GY293" t="str" cm="1">
        <f t="array" ref="GY293">IF($F293="聖玉",MIN(($G293-GZ:GZ)^2+($H293-HA:HA)^2+($I293-HB:HB)^2)*GX$8+MIN((($H$2-$H293)+HC:HC)^2+(($I$2-$I293)+HD:HD)^2)*GX$10+1000*GX$18,"")</f>
        <v/>
      </c>
      <c r="HF293" t="str" cm="1">
        <f t="array" ref="HF293">IF($F293="ターボ",MIN(($G293-HG:HG)^2+($H293-HH:HH)^2+($I293-HI:HI)^2)*HE$8+MIN((($H$2-$H293)+HJ:HJ)^2+(($I$2-$I293)+HK:HK)^2)*HE$10+10000,"")</f>
        <v/>
      </c>
      <c r="HM293" t="str" cm="1">
        <f t="array" ref="HM293">IF($F293="采玉",MIN(($G293-HN:HN)^2+($H293-HO:HO)^2+($I293-HP:HP)^2)*HL$8+MIN((($H$2-$H293)+HQ:HQ)^2+(($I$2-$I293)+HR:HR)^2)*HL$10+1000*HL$18,"")</f>
        <v/>
      </c>
      <c r="HT293" t="str" cm="1">
        <f t="array" ref="HT293">IF($F293="繕玉",MIN(($G293-HU:HU)^2+($H293-HV:HV)^2+($I293-HW:HW)^2)*HS$8+MIN((($H$2-$H293)+HX:HX)^2+(($I$2-$I293)+HY:HY)^2)*HS$10+1000*HS$18,"")</f>
        <v/>
      </c>
      <c r="IA293" t="str" cm="1">
        <f t="array" ref="IA293">IF($F293="贄玉",MIN(($G293-IB:IB)^2+($H293-IC:IC)^2+($I293-ID:ID)^2)*HZ$8+MIN((($H$2-$H293)+IE:IE)^2+(($I$2-$I293)+IF:IF)^2)*HZ$10+1000*HZ$18,"")</f>
        <v/>
      </c>
      <c r="IH293" t="str" cm="1">
        <f t="array" ref="IH293">IF($F293="弾玉",MIN(($G293-II:II)^2+($H293-IJ:IJ)^2+($I293-IK:IK)^2)*IG$8+MIN((($H$2-$H293)+IL:IL)^2+(($I$2-$I293)+IM:IM)^2)*IG$10+1000*IG$18,"")</f>
        <v/>
      </c>
      <c r="IO293" t="str" cm="1">
        <f t="array" ref="IO293">IF($F293="石壁",MIN(($G293-IP:IP)^2+($H293-IQ:IQ)^2+($I293-IR:IR)^2)*IN$8+MIN((($H$2-$H293)+IS:IS)^2+(($I$2-$I293)+IT:IT)^2)*IN$10+1000*IN$18,"")</f>
        <v/>
      </c>
    </row>
    <row r="294" spans="6:254" x14ac:dyDescent="0.55000000000000004">
      <c r="F294" s="1" t="b" cm="1">
        <f t="array" ref="F294">INDEX(N:N,ROW()*6-11)</f>
        <v>0</v>
      </c>
      <c r="G294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94" s="1">
        <f>ROUND((RIGHT((SUM(INDEX($N:$N,ROW()*6-10):INDEX($N:$N,ROW()*6-6))-16020),6)-RIGHT((SUM(INDEX($N:$N,ROW()*6-10):INDEX($N:$N,ROW()*6-6))-16020),3))/1000,3)</f>
        <v>-16.04</v>
      </c>
      <c r="I294" s="1">
        <f>ROUND((RIGHT((SUM(INDEX($N:$N,ROW()*6-10):INDEX($N:$N,ROW()*6-6))-16020),3)),3)</f>
        <v>20</v>
      </c>
      <c r="K294">
        <v>294</v>
      </c>
      <c r="L294">
        <f t="shared" si="9"/>
        <v>0</v>
      </c>
      <c r="M294" t="str">
        <f t="shared" si="8"/>
        <v/>
      </c>
      <c r="N294">
        <f>IF(EXACT(M294,$A$1)=TRUE,0,IF(EXACT(M294,$A$2)=TRUE,1,IF(EXACT(M294,$A$3)=TRUE,2,IF(EXACT(M294,$A$4)=TRUE,3,IF(EXACT(M294,$A$5)=TRUE,4,IF(EXACT(M294,$A$6)=TRUE,5,IF(EXACT(M294,$A$7)=TRUE,6,IF(EXACT(M294,$A$8)=TRUE,7,IF(EXACT(M294,$A$9)=TRUE,8,IF(EXACT(M294,$A$10)=TRUE,9,IF(EXACT(M294,$A$11)=TRUE,10,IF(EXACT(M294,$A$12)=TRUE,11,IF(EXACT(M294,$A$13)=TRUE,12,IF(EXACT(M294,$A$14)=TRUE,13,IF(EXACT(M294,$A$15)=TRUE,14,IF(EXACT(M294,$A$16)=TRUE,15,IF(EXACT(M294,$A$17)=TRUE,16,IF(EXACT(M294,$A$18)=TRUE,17,IF(EXACT(M294,$A$19)=TRUE,18,IF(EXACT(M294,$A$20)=TRUE,19,IF(EXACT(M294,$A$21)=TRUE,20,IF(EXACT(M294,$A$22)=TRUE,21,IF(EXACT(M294,$A$23)=TRUE,22,IF(EXACT(M294,$A$24)=TRUE,23,IF(EXACT(M294,$A$25)=TRUE,24,IF(EXACT(M294,$A$26)=TRUE,25,IF(EXACT(M294,$A$27)=TRUE,26,IF(EXACT(M294,$A$28)=TRUE,27,IF(EXACT(M294,$A$29)=TRUE,28,IF(EXACT(M294,$A$30)=TRUE,29,IF(EXACT(M294,$A$31)=TRUE,30,IF(EXACT(M294,$A$32)=TRUE,31,IF(EXACT(M294,$A$33)=TRUE,32,IF(EXACT(M294,$A$34)=TRUE,33,IF(EXACT(M294,$A$35)=TRUE,34,IF(EXACT(M294,$A$36)=TRUE,35,IF(EXACT(M294,$A$37)=TRUE,36,IF(EXACT(M294,$A$38)=TRUE,37,IF(EXACT(M294,$A$39)=TRUE,38,IF(EXACT(M294,$A$40)=TRUE,39,IF(EXACT(M294,$A$41)=TRUE,40,IF(EXACT(M294,$A$42)=TRUE,41,IF(EXACT(M294,$A$43)=TRUE,42,IF(EXACT(M294,$A$44)=TRUE,43,IF(EXACT(M294,$A$45)=TRUE,44,IF(EXACT(M294,$A$46)=TRUE,45,IF(EXACT(M294,$A$47)=TRUE,46,IF(EXACT(M294,$A$48)=TRUE,47,IF(EXACT(M294,$A$49)=TRUE,48,IF(EXACT(M294,$A$50)=TRUE,49,IF(EXACT(M294,$A$51)=TRUE,50,IF(EXACT(M294,$A$52)=TRUE,51,IF(EXACT(M294,$A$53)=TRUE,52,IF(EXACT(M294,$A$54)=TRUE,53,IF(EXACT(M294,$A$55)=TRUE,54,IF(EXACT(M294,$A$56)=TRUE,55,IF(EXACT(M294,$A$57)=TRUE,56,IF(EXACT(M294,$A$58)=TRUE,57,IF(EXACT(M294,$A$59)=TRUE,58,IF(EXACT(M294,$A$60)=TRUE,59,IF(EXACT(M294,$A$61)=TRUE,60,IF(EXACT(M294,$A$62)=TRUE,61))))))))))))))))))))))))))))))))))))))))))))))))))))))))))))))*61^$L294</f>
        <v>0</v>
      </c>
      <c r="Y294" t="str" cm="1">
        <f t="array" ref="Y294">IF($F294="砲玉",MIN(($G294-Z:Z)^2+($H294-AA:AA)^2+($I294-AB:AB)^2)*X$8+MIN((($H$2-$H294)+AC:AC)^2+(($I$2-$I294)+AD:AD)^2)*X$10+1000*X$18,"")</f>
        <v/>
      </c>
      <c r="AF294" t="str" cm="1">
        <f t="array" ref="AF294">IF($F294="薙玉",MIN(($G294-AG:AG)^2+($H294-AH:AH)^2+($I294-AI:AI)^2)*AE$8+MIN((($H$2-$H294)+AJ:AJ)^2+(($I$2-$I294)+AK:AK)^2)*AE$10+1000*AE$18,"")</f>
        <v/>
      </c>
      <c r="AM294" t="str" cm="1">
        <f t="array" ref="AM294">IF($F294="壁玉",MIN(($G294-AN:AN)^2+($H294-AO:AO)^2+($I294-AP:AP)^2)*AL$8+MIN((($H$2-$H294)+AQ:AQ)^2+(($I$2-$I294)+AR:AR)^2)*AL$10+1000*AL$18,"")</f>
        <v/>
      </c>
      <c r="AT294" t="str" cm="1">
        <f t="array" ref="AT294">IF($F294="弩玉",MIN(($G294-AU:AU)^2+($H294-AV:AV)^2+($I294-AW:AW)^2)*AS$8+MIN((($H$2-$H294)+AX:AX)^2+(($I$2-$I294)+AY:AY)^2)*AS$10+1000*AS$18,"")</f>
        <v/>
      </c>
      <c r="BA294" t="str" cm="1">
        <f t="array" ref="BA294">IF($F294="ジェット",MIN(($G294-BB:BB)^2+($H294-BC:BC)^2+($I294-BD:BD)^2)*AZ$8+MIN((($H$2-$H294)+BE:BE)^2+(($I$2-$I294)+BF:BF)^2)*AZ$10+1000*AZ$18,"")</f>
        <v/>
      </c>
      <c r="BH294" t="str" cm="1">
        <f t="array" ref="BH294">IF($F294="導玉",MIN(($G294-BI:BI)^2+($H294-BJ:BJ)^2+($I294-BK:BK)^2)*BG$8+MIN((($H$2-$H294)+BL:BL)^2+(($I$2-$I294)+BM:BM)^2)*BG$10+1000*BG$18,"")</f>
        <v/>
      </c>
      <c r="BO294" t="str" cm="1">
        <f t="array" ref="BO294">IF($F294="木壁",MIN(($G294-BP:BP)^2+($H294-BQ:BQ)^2+($I294-BR:BR)^2)*BN$8+MIN((($H$2-$H294)+BS:BS)^2+(($I$2-$I294)+BT:BT)^2)*BN$10+1000*BN$18,"")</f>
        <v/>
      </c>
      <c r="BV294" t="str" cm="1">
        <f t="array" ref="BV294">IF($F294="遠壁",MIN(($G294-BW:BW)^2+($H294-BX:BX)^2+($I294-BY:BY)^2)*BU$8+MIN((($H$2-$H294)+BZ:BZ)^2+(($I$2-$I294)+CA:CA)^2)*BU$10+1000*BU$18,"")</f>
        <v/>
      </c>
      <c r="CC294" t="str" cm="1">
        <f t="array" ref="CC294">IF($F294="魔玉",MIN(($G294-CD:CD)^2+($H294-CE:CE)^2+($I294-CF:CF)^2)*CB$8+MIN((($H$2-$H294)+CG:CG)^2+(($I$2-$I294)+CH:CH)^2)*CB$10+1000*CB$18,"")</f>
        <v/>
      </c>
      <c r="CJ294" t="str" cm="1">
        <f t="array" ref="CJ294">IF($F294="核玉",MIN(($G294-CK:CK)^2+($H294-CL:CL)^2+($I294-CM:CM)^2)*CI$8+MIN((($H$2-$H294)+CN:CN)^2+(($I$2-$I294)+CO:CO)^2)*CI$10+1000*CI$18,"")</f>
        <v/>
      </c>
      <c r="CQ294" t="str" cm="1">
        <f t="array" ref="CQ294">IF($F294="癒玉",MIN(($G294-CR:CR)^2+($H294-CS:CS)^2+($I294-CT:CT)^2)*CP$8+MIN((($H$2-$H294)+CU:CU)^2+(($I$2-$I294)+CV:CV)^2)*CP$10+1000*CP$18,"")</f>
        <v/>
      </c>
      <c r="CX294" t="str" cm="1">
        <f t="array" ref="CX294">IF($F294="盾玉",MIN(($G294-CY:CY)^2+($H294-CZ:CZ)^2+($I294-DA:DA)^2)*CW$8+MIN((($H$2-$H294)+DB:DB)^2+(($I$2-$I294)+DC:DC)^2)*CW$10+1000*CW$18,"")</f>
        <v/>
      </c>
      <c r="DE294" t="str" cm="1">
        <f t="array" ref="DE294">IF($F294="射玉",MIN(($G294-DF:DF)^2+($H294-DG:DG)^2+($I294-DH:DH)^2)*DD$8+MIN((($H$2-$H294)+DI:DI)^2+(($I$2-$I294)+DJ:DJ)^2)*DD$10+1000*DD$18,"")</f>
        <v/>
      </c>
      <c r="DL294" t="str" cm="1">
        <f t="array" ref="DL294">IF($F294="近壁",MIN(($G294-DM:DM)^2+($H294-DN:DN)^2+($I294-DO:DO)^2)*DK$8+MIN((($H$2-$H294)+DP:DP)^2+(($I$2-$I294)+DQ:DQ)^2)*DK$10+1000*DK$18,"")</f>
        <v/>
      </c>
      <c r="DS294" t="str" cm="1">
        <f t="array" ref="DS294">IF($F294="忍玉",MIN(($G294-DT:DT)^2+($H294-DU:DU)^2+($I294-DV:DV)^2)*DR$8+MIN((($H$2-$H294)+DW:DW)^2+(($I$2-$I294)+DX:DX)^2)*DR$10+1000*DR$18,"")</f>
        <v/>
      </c>
      <c r="DZ294" t="str" cm="1">
        <f t="array" ref="DZ294">IF($F294="界玉",MIN(($G294-EA:EA)^2+($H294-EB:EB)^2+($I294-EC:EC)^2)*DY$8+MIN((($H$2-$H294)+ED:ED)^2+(($I$2-$I294)+EE:EE)^2)*DY$10+1000*DY$18,"")</f>
        <v/>
      </c>
      <c r="EG294" t="str" cm="1">
        <f t="array" ref="EG294">IF($F294="戦玉",MIN(($G294-EH:EH)^2+($H294-EI:EI)^2+($I294-EJ:EJ)^2)*EF$8+MIN((($H$2-$H294)+EK:EK)^2+(($I$2-$I294)+EL:EL)^2)*EF$10+1000*EF$18,"")</f>
        <v/>
      </c>
      <c r="EN294" t="str" cm="1">
        <f t="array" ref="EN294">IF($F294="弓玉",MIN(($G294-EO:EO)^2+($H294-EP:EP)^2+($I294-EQ:EQ)^2)*EM$8+MIN((($H$2-$H294)+ER:ER)^2+(($I$2-$I294)+ES:ES)^2)*EM$10+1000*EM$18,"")</f>
        <v/>
      </c>
      <c r="EU294" t="str" cm="1">
        <f t="array" ref="EU294">IF($F294="散玉",MIN(($G294-EV:EV)^2+($H294-EW:EW)^2+($I294-EX:EX)^2)*ET$8+MIN((($H$2-$H294)+EY:EY)^2+(($I$2-$I294)+EZ:EZ)^2)*ET$10+1000*ET$18,"")</f>
        <v/>
      </c>
      <c r="FB294" t="str" cm="1">
        <f t="array" ref="FB294">IF($F294="的玉",MIN(($G294-FC:FC)^2+($H294-FD:FD)^2+($I294-FE:FE)^2)*FA$8+MIN((($H$2-$H294)+FF:FF)^2+(($I$2-$I294)+FG:FG)^2)*FA$10+1000*FA$18,"")</f>
        <v/>
      </c>
      <c r="FI294" t="str" cm="1">
        <f t="array" ref="FI294">IF($F294="撃玉",MIN(($G294-FJ:FJ)^2+($H294-FK:FK)^2+($I294-FL:FL)^2)*FH$8+MIN((($H$2-$H294)+FM:FM)^2+(($I$2-$I294)+FN:FN)^2)*FH$10+1000*FH$18,"")</f>
        <v/>
      </c>
      <c r="FP294" t="str" cm="1">
        <f t="array" ref="FP294">IF($F294="槍玉",MIN(($G294-FQ:FQ)^2+($H294-FR:FR)^2+($I294-FS:FS)^2)*FO$8+MIN((($H$2-$H294)+FT:FT)^2+(($I$2-$I294)+FU:FU)^2)*FO$10+1000*FO$18,"")</f>
        <v/>
      </c>
      <c r="FW294" t="str" cm="1">
        <f t="array" ref="FW294">IF($F294="査玉",MIN(($G294-FX:FX)^2+($H294-FY:FY)^2+($I294-FZ:FZ)^2)*FV$8+MIN((($H$2-$H294)+GA:GA)^2+(($I$2-$I294)+GB:GB)^2)*FV$10+1000*FV$18,"")</f>
        <v/>
      </c>
      <c r="GD294" t="str" cm="1">
        <f t="array" ref="GD294">IF($F294="タゲ壁",MIN(($G294-GE:GE)^2+($H294-GF:GF)^2+($I294-GG:GG)^2)*GC$8+MIN((($H$2-$H294)+GH:GH)^2+(($I$2-$I294)+GI:GI)^2)*GC$10+1000*GC$18,"")</f>
        <v/>
      </c>
      <c r="GK294" t="str" cm="1">
        <f t="array" ref="GK294">IF($F294="迎玉",MIN(($G294-GL:GL)^2+($H294-GM:GM)^2+($I294-GN:GN)^2)*GJ$8+MIN((($H$2-$H294)+GO:GO)^2+(($I$2-$I294)+GP:GP)^2)*GJ$10+1000*GJ$18,"")</f>
        <v/>
      </c>
      <c r="GR294" t="str" cm="1">
        <f t="array" ref="GR294">IF($F294="紙壁",MIN(($G294-GS:GS)^2+($H294-GT:GT)^2+($I294-GU:GU)^2)*GQ$8+MIN((($H$2-$H294)+GV:GV)^2+(($I$2-$I294)+GW:GW)^2)*GQ$10+1000*GQ$18,"")</f>
        <v/>
      </c>
      <c r="GY294" t="str" cm="1">
        <f t="array" ref="GY294">IF($F294="聖玉",MIN(($G294-GZ:GZ)^2+($H294-HA:HA)^2+($I294-HB:HB)^2)*GX$8+MIN((($H$2-$H294)+HC:HC)^2+(($I$2-$I294)+HD:HD)^2)*GX$10+1000*GX$18,"")</f>
        <v/>
      </c>
      <c r="HF294" t="str" cm="1">
        <f t="array" ref="HF294">IF($F294="ターボ",MIN(($G294-HG:HG)^2+($H294-HH:HH)^2+($I294-HI:HI)^2)*HE$8+MIN((($H$2-$H294)+HJ:HJ)^2+(($I$2-$I294)+HK:HK)^2)*HE$10+10000,"")</f>
        <v/>
      </c>
      <c r="HM294" t="str" cm="1">
        <f t="array" ref="HM294">IF($F294="采玉",MIN(($G294-HN:HN)^2+($H294-HO:HO)^2+($I294-HP:HP)^2)*HL$8+MIN((($H$2-$H294)+HQ:HQ)^2+(($I$2-$I294)+HR:HR)^2)*HL$10+1000*HL$18,"")</f>
        <v/>
      </c>
      <c r="HT294" t="str" cm="1">
        <f t="array" ref="HT294">IF($F294="繕玉",MIN(($G294-HU:HU)^2+($H294-HV:HV)^2+($I294-HW:HW)^2)*HS$8+MIN((($H$2-$H294)+HX:HX)^2+(($I$2-$I294)+HY:HY)^2)*HS$10+1000*HS$18,"")</f>
        <v/>
      </c>
      <c r="IA294" t="str" cm="1">
        <f t="array" ref="IA294">IF($F294="贄玉",MIN(($G294-IB:IB)^2+($H294-IC:IC)^2+($I294-ID:ID)^2)*HZ$8+MIN((($H$2-$H294)+IE:IE)^2+(($I$2-$I294)+IF:IF)^2)*HZ$10+1000*HZ$18,"")</f>
        <v/>
      </c>
      <c r="IH294" t="str" cm="1">
        <f t="array" ref="IH294">IF($F294="弾玉",MIN(($G294-II:II)^2+($H294-IJ:IJ)^2+($I294-IK:IK)^2)*IG$8+MIN((($H$2-$H294)+IL:IL)^2+(($I$2-$I294)+IM:IM)^2)*IG$10+1000*IG$18,"")</f>
        <v/>
      </c>
      <c r="IO294" t="str" cm="1">
        <f t="array" ref="IO294">IF($F294="石壁",MIN(($G294-IP:IP)^2+($H294-IQ:IQ)^2+($I294-IR:IR)^2)*IN$8+MIN((($H$2-$H294)+IS:IS)^2+(($I$2-$I294)+IT:IT)^2)*IN$10+1000*IN$18,"")</f>
        <v/>
      </c>
    </row>
    <row r="295" spans="6:254" x14ac:dyDescent="0.55000000000000004">
      <c r="F295" s="1" t="b" cm="1">
        <f t="array" ref="F295">INDEX(N:N,ROW()*6-11)</f>
        <v>0</v>
      </c>
      <c r="G295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95" s="1">
        <f>ROUND((RIGHT((SUM(INDEX($N:$N,ROW()*6-10):INDEX($N:$N,ROW()*6-6))-16020),6)-RIGHT((SUM(INDEX($N:$N,ROW()*6-10):INDEX($N:$N,ROW()*6-6))-16020),3))/1000,3)</f>
        <v>-16.04</v>
      </c>
      <c r="I295" s="1">
        <f>ROUND((RIGHT((SUM(INDEX($N:$N,ROW()*6-10):INDEX($N:$N,ROW()*6-6))-16020),3)),3)</f>
        <v>20</v>
      </c>
      <c r="K295">
        <v>295</v>
      </c>
      <c r="L295">
        <f t="shared" si="9"/>
        <v>5</v>
      </c>
      <c r="M295" t="str">
        <f t="shared" si="8"/>
        <v/>
      </c>
      <c r="N295" t="b">
        <f>IF(EXACT(M295,$A$1)=TRUE,"コア",IF(EXACT(M295,$A$2)=TRUE,"弓玉",IF(EXACT(M295,$A$3)=TRUE,"銃玉",IF(EXACT(M295,$A$4)=TRUE,"剣玉",IF(EXACT(M295,$A$5)=TRUE,"盾玉",IF(EXACT(M295,$A$6)=TRUE,"爆玉",IF(EXACT(M295,$A$7)=TRUE,"魔玉",IF(EXACT(M295,$A$8)=TRUE,"弩玉",IF(EXACT(M295,$A$9)=TRUE,"槍玉",IF(EXACT(M295,$A$10)=TRUE,"砲玉",IF(EXACT(M295,$A$11)=TRUE,"薙玉",IF(EXACT(M295,$A$12)=TRUE,"跳玉",IF(EXACT(M295,$A$13)=TRUE,"裂玉",IF(EXACT(M295,$A$14)=TRUE,"散玉",IF(EXACT(M295,$A$15)=TRUE,"狙玉",IF(EXACT(M295,$A$16)=TRUE,"浮玉",IF(EXACT(M295,$A$17)=TRUE,"導玉",IF(EXACT(M295,$A$18)=TRUE,"繕玉",IF(EXACT(M295,$A$19)=TRUE,"癒玉",IF(EXACT(M295,$A$20)=TRUE,"壁玉",IF(EXACT(M295,$A$21)=TRUE,"飛玉",IF(EXACT(M295,$A$22)=TRUE,"戦玉",IF(EXACT(M295,$A$23)=TRUE,"機玉",IF(EXACT(M295,$A$24)=TRUE,"変玉",IF(EXACT(M295,$A$25)=TRUE,"界玉",IF(EXACT(M295,$A$26)=TRUE,"木壁",IF(EXACT(M295,$A$27)=TRUE,"石壁",IF(EXACT(M295,$A$28)=TRUE,"紙壁",IF(EXACT(M295,$A$29)=TRUE,"鉄壁",IF(EXACT(M295,$A$30)=TRUE,"ジェット",IF(EXACT(M295,$A$31)=TRUE,"ターボ",IF(EXACT(M295,$A$32)=TRUE,"骨玉",IF(EXACT(M295,$A$33)=TRUE,"撃玉",IF(EXACT(M295,$A$34)=TRUE,"弾玉",IF(EXACT(M295,$A$35)=TRUE,"聖玉",IF(EXACT(M295,$A$36)=TRUE,"忍玉",IF(EXACT(M295,$A$37)=TRUE,"障玉",IF(EXACT(M295,$A$38)=TRUE,"花玉",IF(EXACT(M295,$A$39)=TRUE,"反玉",IF(EXACT(M295,$A$40)=TRUE,"押玉",IF(EXACT(M295,$A$41)=TRUE,"迎玉",IF(EXACT(M295,$A$42)=TRUE,"贄玉",IF(EXACT(M295,$A$43)=TRUE,"的玉",IF(EXACT(M295,$A$44)=TRUE,"墜玉",IF(EXACT(M295,$A$45)=TRUE,"箱玉",IF(EXACT(M295,$A$46)=TRUE,"闇玉",IF(EXACT(M295,$A$47)=TRUE,"旋玉",IF(EXACT(M295,$A$48)=TRUE,"采玉",IF(EXACT(M295,$A$49)=TRUE,"騎玉",IF(EXACT(M295,$A$50)=TRUE,"核玉",IF(EXACT(M295,$A$51)=TRUE,"射玉",IF(EXACT(M295,$A$52)=TRUE,"星玉",IF(EXACT(M295,$A$53)=TRUE,"梱玉",IF(EXACT(M295,$A$54)=TRUE,"貫玉",IF(EXACT(M295,$A$55)=TRUE,"査玉",IF(EXACT(M295,$A$56)=TRUE,"近壁",IF(EXACT(M295,$A$57)=TRUE,"遠壁",IF(EXACT(M295,$A$58)=TRUE,"広壁",IF(EXACT(M295,$A$59)=TRUE,"狭壁",IF(EXACT(M295,$A$60)=TRUE,"タゲ壁",IF(EXACT(M295,$A$61)=TRUE,"エレ壁")))))))))))))))))))))))))))))))))))))))))))))))))))))))))))))</f>
        <v>0</v>
      </c>
      <c r="Y295" t="str" cm="1">
        <f t="array" ref="Y295">IF($F295="砲玉",MIN(($G295-Z:Z)^2+($H295-AA:AA)^2+($I295-AB:AB)^2)*X$8+MIN((($H$2-$H295)+AC:AC)^2+(($I$2-$I295)+AD:AD)^2)*X$10+1000*X$18,"")</f>
        <v/>
      </c>
      <c r="AF295" t="str" cm="1">
        <f t="array" ref="AF295">IF($F295="薙玉",MIN(($G295-AG:AG)^2+($H295-AH:AH)^2+($I295-AI:AI)^2)*AE$8+MIN((($H$2-$H295)+AJ:AJ)^2+(($I$2-$I295)+AK:AK)^2)*AE$10+1000*AE$18,"")</f>
        <v/>
      </c>
      <c r="AM295" t="str" cm="1">
        <f t="array" ref="AM295">IF($F295="壁玉",MIN(($G295-AN:AN)^2+($H295-AO:AO)^2+($I295-AP:AP)^2)*AL$8+MIN((($H$2-$H295)+AQ:AQ)^2+(($I$2-$I295)+AR:AR)^2)*AL$10+1000*AL$18,"")</f>
        <v/>
      </c>
      <c r="AT295" t="str" cm="1">
        <f t="array" ref="AT295">IF($F295="弩玉",MIN(($G295-AU:AU)^2+($H295-AV:AV)^2+($I295-AW:AW)^2)*AS$8+MIN((($H$2-$H295)+AX:AX)^2+(($I$2-$I295)+AY:AY)^2)*AS$10+1000*AS$18,"")</f>
        <v/>
      </c>
      <c r="BA295" t="str" cm="1">
        <f t="array" ref="BA295">IF($F295="ジェット",MIN(($G295-BB:BB)^2+($H295-BC:BC)^2+($I295-BD:BD)^2)*AZ$8+MIN((($H$2-$H295)+BE:BE)^2+(($I$2-$I295)+BF:BF)^2)*AZ$10+1000*AZ$18,"")</f>
        <v/>
      </c>
      <c r="BH295" t="str" cm="1">
        <f t="array" ref="BH295">IF($F295="導玉",MIN(($G295-BI:BI)^2+($H295-BJ:BJ)^2+($I295-BK:BK)^2)*BG$8+MIN((($H$2-$H295)+BL:BL)^2+(($I$2-$I295)+BM:BM)^2)*BG$10+1000*BG$18,"")</f>
        <v/>
      </c>
      <c r="BO295" t="str" cm="1">
        <f t="array" ref="BO295">IF($F295="木壁",MIN(($G295-BP:BP)^2+($H295-BQ:BQ)^2+($I295-BR:BR)^2)*BN$8+MIN((($H$2-$H295)+BS:BS)^2+(($I$2-$I295)+BT:BT)^2)*BN$10+1000*BN$18,"")</f>
        <v/>
      </c>
      <c r="BV295" t="str" cm="1">
        <f t="array" ref="BV295">IF($F295="遠壁",MIN(($G295-BW:BW)^2+($H295-BX:BX)^2+($I295-BY:BY)^2)*BU$8+MIN((($H$2-$H295)+BZ:BZ)^2+(($I$2-$I295)+CA:CA)^2)*BU$10+1000*BU$18,"")</f>
        <v/>
      </c>
      <c r="CC295" t="str" cm="1">
        <f t="array" ref="CC295">IF($F295="魔玉",MIN(($G295-CD:CD)^2+($H295-CE:CE)^2+($I295-CF:CF)^2)*CB$8+MIN((($H$2-$H295)+CG:CG)^2+(($I$2-$I295)+CH:CH)^2)*CB$10+1000*CB$18,"")</f>
        <v/>
      </c>
      <c r="CJ295" t="str" cm="1">
        <f t="array" ref="CJ295">IF($F295="核玉",MIN(($G295-CK:CK)^2+($H295-CL:CL)^2+($I295-CM:CM)^2)*CI$8+MIN((($H$2-$H295)+CN:CN)^2+(($I$2-$I295)+CO:CO)^2)*CI$10+1000*CI$18,"")</f>
        <v/>
      </c>
      <c r="CQ295" t="str" cm="1">
        <f t="array" ref="CQ295">IF($F295="癒玉",MIN(($G295-CR:CR)^2+($H295-CS:CS)^2+($I295-CT:CT)^2)*CP$8+MIN((($H$2-$H295)+CU:CU)^2+(($I$2-$I295)+CV:CV)^2)*CP$10+1000*CP$18,"")</f>
        <v/>
      </c>
      <c r="CX295" t="str" cm="1">
        <f t="array" ref="CX295">IF($F295="盾玉",MIN(($G295-CY:CY)^2+($H295-CZ:CZ)^2+($I295-DA:DA)^2)*CW$8+MIN((($H$2-$H295)+DB:DB)^2+(($I$2-$I295)+DC:DC)^2)*CW$10+1000*CW$18,"")</f>
        <v/>
      </c>
      <c r="DE295" t="str" cm="1">
        <f t="array" ref="DE295">IF($F295="射玉",MIN(($G295-DF:DF)^2+($H295-DG:DG)^2+($I295-DH:DH)^2)*DD$8+MIN((($H$2-$H295)+DI:DI)^2+(($I$2-$I295)+DJ:DJ)^2)*DD$10+1000*DD$18,"")</f>
        <v/>
      </c>
      <c r="DL295" t="str" cm="1">
        <f t="array" ref="DL295">IF($F295="近壁",MIN(($G295-DM:DM)^2+($H295-DN:DN)^2+($I295-DO:DO)^2)*DK$8+MIN((($H$2-$H295)+DP:DP)^2+(($I$2-$I295)+DQ:DQ)^2)*DK$10+1000*DK$18,"")</f>
        <v/>
      </c>
      <c r="DS295" t="str" cm="1">
        <f t="array" ref="DS295">IF($F295="忍玉",MIN(($G295-DT:DT)^2+($H295-DU:DU)^2+($I295-DV:DV)^2)*DR$8+MIN((($H$2-$H295)+DW:DW)^2+(($I$2-$I295)+DX:DX)^2)*DR$10+1000*DR$18,"")</f>
        <v/>
      </c>
      <c r="DZ295" t="str" cm="1">
        <f t="array" ref="DZ295">IF($F295="界玉",MIN(($G295-EA:EA)^2+($H295-EB:EB)^2+($I295-EC:EC)^2)*DY$8+MIN((($H$2-$H295)+ED:ED)^2+(($I$2-$I295)+EE:EE)^2)*DY$10+1000*DY$18,"")</f>
        <v/>
      </c>
      <c r="EG295" t="str" cm="1">
        <f t="array" ref="EG295">IF($F295="戦玉",MIN(($G295-EH:EH)^2+($H295-EI:EI)^2+($I295-EJ:EJ)^2)*EF$8+MIN((($H$2-$H295)+EK:EK)^2+(($I$2-$I295)+EL:EL)^2)*EF$10+1000*EF$18,"")</f>
        <v/>
      </c>
      <c r="EN295" t="str" cm="1">
        <f t="array" ref="EN295">IF($F295="弓玉",MIN(($G295-EO:EO)^2+($H295-EP:EP)^2+($I295-EQ:EQ)^2)*EM$8+MIN((($H$2-$H295)+ER:ER)^2+(($I$2-$I295)+ES:ES)^2)*EM$10+1000*EM$18,"")</f>
        <v/>
      </c>
      <c r="EU295" t="str" cm="1">
        <f t="array" ref="EU295">IF($F295="散玉",MIN(($G295-EV:EV)^2+($H295-EW:EW)^2+($I295-EX:EX)^2)*ET$8+MIN((($H$2-$H295)+EY:EY)^2+(($I$2-$I295)+EZ:EZ)^2)*ET$10+1000*ET$18,"")</f>
        <v/>
      </c>
      <c r="FB295" t="str" cm="1">
        <f t="array" ref="FB295">IF($F295="的玉",MIN(($G295-FC:FC)^2+($H295-FD:FD)^2+($I295-FE:FE)^2)*FA$8+MIN((($H$2-$H295)+FF:FF)^2+(($I$2-$I295)+FG:FG)^2)*FA$10+1000*FA$18,"")</f>
        <v/>
      </c>
      <c r="FI295" t="str" cm="1">
        <f t="array" ref="FI295">IF($F295="撃玉",MIN(($G295-FJ:FJ)^2+($H295-FK:FK)^2+($I295-FL:FL)^2)*FH$8+MIN((($H$2-$H295)+FM:FM)^2+(($I$2-$I295)+FN:FN)^2)*FH$10+1000*FH$18,"")</f>
        <v/>
      </c>
      <c r="FP295" t="str" cm="1">
        <f t="array" ref="FP295">IF($F295="槍玉",MIN(($G295-FQ:FQ)^2+($H295-FR:FR)^2+($I295-FS:FS)^2)*FO$8+MIN((($H$2-$H295)+FT:FT)^2+(($I$2-$I295)+FU:FU)^2)*FO$10+1000*FO$18,"")</f>
        <v/>
      </c>
      <c r="FW295" t="str" cm="1">
        <f t="array" ref="FW295">IF($F295="査玉",MIN(($G295-FX:FX)^2+($H295-FY:FY)^2+($I295-FZ:FZ)^2)*FV$8+MIN((($H$2-$H295)+GA:GA)^2+(($I$2-$I295)+GB:GB)^2)*FV$10+1000*FV$18,"")</f>
        <v/>
      </c>
      <c r="GD295" t="str" cm="1">
        <f t="array" ref="GD295">IF($F295="タゲ壁",MIN(($G295-GE:GE)^2+($H295-GF:GF)^2+($I295-GG:GG)^2)*GC$8+MIN((($H$2-$H295)+GH:GH)^2+(($I$2-$I295)+GI:GI)^2)*GC$10+1000*GC$18,"")</f>
        <v/>
      </c>
      <c r="GK295" t="str" cm="1">
        <f t="array" ref="GK295">IF($F295="迎玉",MIN(($G295-GL:GL)^2+($H295-GM:GM)^2+($I295-GN:GN)^2)*GJ$8+MIN((($H$2-$H295)+GO:GO)^2+(($I$2-$I295)+GP:GP)^2)*GJ$10+1000*GJ$18,"")</f>
        <v/>
      </c>
      <c r="GR295" t="str" cm="1">
        <f t="array" ref="GR295">IF($F295="紙壁",MIN(($G295-GS:GS)^2+($H295-GT:GT)^2+($I295-GU:GU)^2)*GQ$8+MIN((($H$2-$H295)+GV:GV)^2+(($I$2-$I295)+GW:GW)^2)*GQ$10+1000*GQ$18,"")</f>
        <v/>
      </c>
      <c r="GY295" t="str" cm="1">
        <f t="array" ref="GY295">IF($F295="聖玉",MIN(($G295-GZ:GZ)^2+($H295-HA:HA)^2+($I295-HB:HB)^2)*GX$8+MIN((($H$2-$H295)+HC:HC)^2+(($I$2-$I295)+HD:HD)^2)*GX$10+1000*GX$18,"")</f>
        <v/>
      </c>
      <c r="HF295" t="str" cm="1">
        <f t="array" ref="HF295">IF($F295="ターボ",MIN(($G295-HG:HG)^2+($H295-HH:HH)^2+($I295-HI:HI)^2)*HE$8+MIN((($H$2-$H295)+HJ:HJ)^2+(($I$2-$I295)+HK:HK)^2)*HE$10+10000,"")</f>
        <v/>
      </c>
      <c r="HM295" t="str" cm="1">
        <f t="array" ref="HM295">IF($F295="采玉",MIN(($G295-HN:HN)^2+($H295-HO:HO)^2+($I295-HP:HP)^2)*HL$8+MIN((($H$2-$H295)+HQ:HQ)^2+(($I$2-$I295)+HR:HR)^2)*HL$10+1000*HL$18,"")</f>
        <v/>
      </c>
      <c r="HT295" t="str" cm="1">
        <f t="array" ref="HT295">IF($F295="繕玉",MIN(($G295-HU:HU)^2+($H295-HV:HV)^2+($I295-HW:HW)^2)*HS$8+MIN((($H$2-$H295)+HX:HX)^2+(($I$2-$I295)+HY:HY)^2)*HS$10+1000*HS$18,"")</f>
        <v/>
      </c>
      <c r="IA295" t="str" cm="1">
        <f t="array" ref="IA295">IF($F295="贄玉",MIN(($G295-IB:IB)^2+($H295-IC:IC)^2+($I295-ID:ID)^2)*HZ$8+MIN((($H$2-$H295)+IE:IE)^2+(($I$2-$I295)+IF:IF)^2)*HZ$10+1000*HZ$18,"")</f>
        <v/>
      </c>
      <c r="IH295" t="str" cm="1">
        <f t="array" ref="IH295">IF($F295="弾玉",MIN(($G295-II:II)^2+($H295-IJ:IJ)^2+($I295-IK:IK)^2)*IG$8+MIN((($H$2-$H295)+IL:IL)^2+(($I$2-$I295)+IM:IM)^2)*IG$10+1000*IG$18,"")</f>
        <v/>
      </c>
      <c r="IO295" t="str" cm="1">
        <f t="array" ref="IO295">IF($F295="石壁",MIN(($G295-IP:IP)^2+($H295-IQ:IQ)^2+($I295-IR:IR)^2)*IN$8+MIN((($H$2-$H295)+IS:IS)^2+(($I$2-$I295)+IT:IT)^2)*IN$10+1000*IN$18,"")</f>
        <v/>
      </c>
    </row>
    <row r="296" spans="6:254" x14ac:dyDescent="0.55000000000000004">
      <c r="F296" s="1" t="b" cm="1">
        <f t="array" ref="F296">INDEX(N:N,ROW()*6-11)</f>
        <v>0</v>
      </c>
      <c r="G296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96" s="1">
        <f>ROUND((RIGHT((SUM(INDEX($N:$N,ROW()*6-10):INDEX($N:$N,ROW()*6-6))-16020),6)-RIGHT((SUM(INDEX($N:$N,ROW()*6-10):INDEX($N:$N,ROW()*6-6))-16020),3))/1000,3)</f>
        <v>-16.04</v>
      </c>
      <c r="I296" s="1">
        <f>ROUND((RIGHT((SUM(INDEX($N:$N,ROW()*6-10):INDEX($N:$N,ROW()*6-6))-16020),3)),3)</f>
        <v>20</v>
      </c>
      <c r="K296">
        <v>296</v>
      </c>
      <c r="L296">
        <f t="shared" si="9"/>
        <v>4</v>
      </c>
      <c r="M296" t="str">
        <f t="shared" si="8"/>
        <v/>
      </c>
      <c r="N296">
        <f>IF(EXACT(M296,$A$1)=TRUE,0,IF(EXACT(M296,$A$2)=TRUE,1,IF(EXACT(M296,$A$3)=TRUE,2,IF(EXACT(M296,$A$4)=TRUE,3,IF(EXACT(M296,$A$5)=TRUE,4,IF(EXACT(M296,$A$6)=TRUE,5,IF(EXACT(M296,$A$7)=TRUE,6,IF(EXACT(M296,$A$8)=TRUE,7,IF(EXACT(M296,$A$9)=TRUE,8,IF(EXACT(M296,$A$10)=TRUE,9,IF(EXACT(M296,$A$11)=TRUE,10,IF(EXACT(M296,$A$12)=TRUE,11,IF(EXACT(M296,$A$13)=TRUE,12,IF(EXACT(M296,$A$14)=TRUE,13,IF(EXACT(M296,$A$15)=TRUE,14,IF(EXACT(M296,$A$16)=TRUE,15,IF(EXACT(M296,$A$17)=TRUE,16,IF(EXACT(M296,$A$18)=TRUE,17,IF(EXACT(M296,$A$19)=TRUE,18,IF(EXACT(M296,$A$20)=TRUE,19,IF(EXACT(M296,$A$21)=TRUE,20,IF(EXACT(M296,$A$22)=TRUE,21,IF(EXACT(M296,$A$23)=TRUE,22,IF(EXACT(M296,$A$24)=TRUE,23,IF(EXACT(M296,$A$25)=TRUE,24,IF(EXACT(M296,$A$26)=TRUE,25,IF(EXACT(M296,$A$27)=TRUE,26,IF(EXACT(M296,$A$28)=TRUE,27,IF(EXACT(M296,$A$29)=TRUE,28,IF(EXACT(M296,$A$30)=TRUE,29,IF(EXACT(M296,$A$31)=TRUE,30,IF(EXACT(M296,$A$32)=TRUE,31,IF(EXACT(M296,$A$33)=TRUE,32,IF(EXACT(M296,$A$34)=TRUE,33,IF(EXACT(M296,$A$35)=TRUE,34,IF(EXACT(M296,$A$36)=TRUE,35,IF(EXACT(M296,$A$37)=TRUE,36,IF(EXACT(M296,$A$38)=TRUE,37,IF(EXACT(M296,$A$39)=TRUE,38,IF(EXACT(M296,$A$40)=TRUE,39,IF(EXACT(M296,$A$41)=TRUE,40,IF(EXACT(M296,$A$42)=TRUE,41,IF(EXACT(M296,$A$43)=TRUE,42,IF(EXACT(M296,$A$44)=TRUE,43,IF(EXACT(M296,$A$45)=TRUE,44,IF(EXACT(M296,$A$46)=TRUE,45,IF(EXACT(M296,$A$47)=TRUE,46,IF(EXACT(M296,$A$48)=TRUE,47,IF(EXACT(M296,$A$49)=TRUE,48,IF(EXACT(M296,$A$50)=TRUE,49,IF(EXACT(M296,$A$51)=TRUE,50,IF(EXACT(M296,$A$52)=TRUE,51,IF(EXACT(M296,$A$53)=TRUE,52,IF(EXACT(M296,$A$54)=TRUE,53,IF(EXACT(M296,$A$55)=TRUE,54,IF(EXACT(M296,$A$56)=TRUE,55,IF(EXACT(M296,$A$57)=TRUE,56,IF(EXACT(M296,$A$58)=TRUE,57,IF(EXACT(M296,$A$59)=TRUE,58,IF(EXACT(M296,$A$60)=TRUE,59,IF(EXACT(M296,$A$61)=TRUE,60,IF(EXACT(M296,$A$62)=TRUE,61))))))))))))))))))))))))))))))))))))))))))))))))))))))))))))))*61^$L296</f>
        <v>0</v>
      </c>
      <c r="Y296" t="str" cm="1">
        <f t="array" ref="Y296">IF($F296="砲玉",MIN(($G296-Z:Z)^2+($H296-AA:AA)^2+($I296-AB:AB)^2)*X$8+MIN((($H$2-$H296)+AC:AC)^2+(($I$2-$I296)+AD:AD)^2)*X$10+1000*X$18,"")</f>
        <v/>
      </c>
      <c r="AF296" t="str" cm="1">
        <f t="array" ref="AF296">IF($F296="薙玉",MIN(($G296-AG:AG)^2+($H296-AH:AH)^2+($I296-AI:AI)^2)*AE$8+MIN((($H$2-$H296)+AJ:AJ)^2+(($I$2-$I296)+AK:AK)^2)*AE$10+1000*AE$18,"")</f>
        <v/>
      </c>
      <c r="AM296" t="str" cm="1">
        <f t="array" ref="AM296">IF($F296="壁玉",MIN(($G296-AN:AN)^2+($H296-AO:AO)^2+($I296-AP:AP)^2)*AL$8+MIN((($H$2-$H296)+AQ:AQ)^2+(($I$2-$I296)+AR:AR)^2)*AL$10+1000*AL$18,"")</f>
        <v/>
      </c>
      <c r="AT296" t="str" cm="1">
        <f t="array" ref="AT296">IF($F296="弩玉",MIN(($G296-AU:AU)^2+($H296-AV:AV)^2+($I296-AW:AW)^2)*AS$8+MIN((($H$2-$H296)+AX:AX)^2+(($I$2-$I296)+AY:AY)^2)*AS$10+1000*AS$18,"")</f>
        <v/>
      </c>
      <c r="BA296" t="str" cm="1">
        <f t="array" ref="BA296">IF($F296="ジェット",MIN(($G296-BB:BB)^2+($H296-BC:BC)^2+($I296-BD:BD)^2)*AZ$8+MIN((($H$2-$H296)+BE:BE)^2+(($I$2-$I296)+BF:BF)^2)*AZ$10+1000*AZ$18,"")</f>
        <v/>
      </c>
      <c r="BH296" t="str" cm="1">
        <f t="array" ref="BH296">IF($F296="導玉",MIN(($G296-BI:BI)^2+($H296-BJ:BJ)^2+($I296-BK:BK)^2)*BG$8+MIN((($H$2-$H296)+BL:BL)^2+(($I$2-$I296)+BM:BM)^2)*BG$10+1000*BG$18,"")</f>
        <v/>
      </c>
      <c r="BO296" t="str" cm="1">
        <f t="array" ref="BO296">IF($F296="木壁",MIN(($G296-BP:BP)^2+($H296-BQ:BQ)^2+($I296-BR:BR)^2)*BN$8+MIN((($H$2-$H296)+BS:BS)^2+(($I$2-$I296)+BT:BT)^2)*BN$10+1000*BN$18,"")</f>
        <v/>
      </c>
      <c r="BV296" t="str" cm="1">
        <f t="array" ref="BV296">IF($F296="遠壁",MIN(($G296-BW:BW)^2+($H296-BX:BX)^2+($I296-BY:BY)^2)*BU$8+MIN((($H$2-$H296)+BZ:BZ)^2+(($I$2-$I296)+CA:CA)^2)*BU$10+1000*BU$18,"")</f>
        <v/>
      </c>
      <c r="CC296" t="str" cm="1">
        <f t="array" ref="CC296">IF($F296="魔玉",MIN(($G296-CD:CD)^2+($H296-CE:CE)^2+($I296-CF:CF)^2)*CB$8+MIN((($H$2-$H296)+CG:CG)^2+(($I$2-$I296)+CH:CH)^2)*CB$10+1000*CB$18,"")</f>
        <v/>
      </c>
      <c r="CJ296" t="str" cm="1">
        <f t="array" ref="CJ296">IF($F296="核玉",MIN(($G296-CK:CK)^2+($H296-CL:CL)^2+($I296-CM:CM)^2)*CI$8+MIN((($H$2-$H296)+CN:CN)^2+(($I$2-$I296)+CO:CO)^2)*CI$10+1000*CI$18,"")</f>
        <v/>
      </c>
      <c r="CQ296" t="str" cm="1">
        <f t="array" ref="CQ296">IF($F296="癒玉",MIN(($G296-CR:CR)^2+($H296-CS:CS)^2+($I296-CT:CT)^2)*CP$8+MIN((($H$2-$H296)+CU:CU)^2+(($I$2-$I296)+CV:CV)^2)*CP$10+1000*CP$18,"")</f>
        <v/>
      </c>
      <c r="CX296" t="str" cm="1">
        <f t="array" ref="CX296">IF($F296="盾玉",MIN(($G296-CY:CY)^2+($H296-CZ:CZ)^2+($I296-DA:DA)^2)*CW$8+MIN((($H$2-$H296)+DB:DB)^2+(($I$2-$I296)+DC:DC)^2)*CW$10+1000*CW$18,"")</f>
        <v/>
      </c>
      <c r="DE296" t="str" cm="1">
        <f t="array" ref="DE296">IF($F296="射玉",MIN(($G296-DF:DF)^2+($H296-DG:DG)^2+($I296-DH:DH)^2)*DD$8+MIN((($H$2-$H296)+DI:DI)^2+(($I$2-$I296)+DJ:DJ)^2)*DD$10+1000*DD$18,"")</f>
        <v/>
      </c>
      <c r="DL296" t="str" cm="1">
        <f t="array" ref="DL296">IF($F296="近壁",MIN(($G296-DM:DM)^2+($H296-DN:DN)^2+($I296-DO:DO)^2)*DK$8+MIN((($H$2-$H296)+DP:DP)^2+(($I$2-$I296)+DQ:DQ)^2)*DK$10+1000*DK$18,"")</f>
        <v/>
      </c>
      <c r="DS296" t="str" cm="1">
        <f t="array" ref="DS296">IF($F296="忍玉",MIN(($G296-DT:DT)^2+($H296-DU:DU)^2+($I296-DV:DV)^2)*DR$8+MIN((($H$2-$H296)+DW:DW)^2+(($I$2-$I296)+DX:DX)^2)*DR$10+1000*DR$18,"")</f>
        <v/>
      </c>
      <c r="DZ296" t="str" cm="1">
        <f t="array" ref="DZ296">IF($F296="界玉",MIN(($G296-EA:EA)^2+($H296-EB:EB)^2+($I296-EC:EC)^2)*DY$8+MIN((($H$2-$H296)+ED:ED)^2+(($I$2-$I296)+EE:EE)^2)*DY$10+1000*DY$18,"")</f>
        <v/>
      </c>
      <c r="EG296" t="str" cm="1">
        <f t="array" ref="EG296">IF($F296="戦玉",MIN(($G296-EH:EH)^2+($H296-EI:EI)^2+($I296-EJ:EJ)^2)*EF$8+MIN((($H$2-$H296)+EK:EK)^2+(($I$2-$I296)+EL:EL)^2)*EF$10+1000*EF$18,"")</f>
        <v/>
      </c>
      <c r="EN296" t="str" cm="1">
        <f t="array" ref="EN296">IF($F296="弓玉",MIN(($G296-EO:EO)^2+($H296-EP:EP)^2+($I296-EQ:EQ)^2)*EM$8+MIN((($H$2-$H296)+ER:ER)^2+(($I$2-$I296)+ES:ES)^2)*EM$10+1000*EM$18,"")</f>
        <v/>
      </c>
      <c r="EU296" t="str" cm="1">
        <f t="array" ref="EU296">IF($F296="散玉",MIN(($G296-EV:EV)^2+($H296-EW:EW)^2+($I296-EX:EX)^2)*ET$8+MIN((($H$2-$H296)+EY:EY)^2+(($I$2-$I296)+EZ:EZ)^2)*ET$10+1000*ET$18,"")</f>
        <v/>
      </c>
      <c r="FB296" t="str" cm="1">
        <f t="array" ref="FB296">IF($F296="的玉",MIN(($G296-FC:FC)^2+($H296-FD:FD)^2+($I296-FE:FE)^2)*FA$8+MIN((($H$2-$H296)+FF:FF)^2+(($I$2-$I296)+FG:FG)^2)*FA$10+1000*FA$18,"")</f>
        <v/>
      </c>
      <c r="FI296" t="str" cm="1">
        <f t="array" ref="FI296">IF($F296="撃玉",MIN(($G296-FJ:FJ)^2+($H296-FK:FK)^2+($I296-FL:FL)^2)*FH$8+MIN((($H$2-$H296)+FM:FM)^2+(($I$2-$I296)+FN:FN)^2)*FH$10+1000*FH$18,"")</f>
        <v/>
      </c>
      <c r="FP296" t="str" cm="1">
        <f t="array" ref="FP296">IF($F296="槍玉",MIN(($G296-FQ:FQ)^2+($H296-FR:FR)^2+($I296-FS:FS)^2)*FO$8+MIN((($H$2-$H296)+FT:FT)^2+(($I$2-$I296)+FU:FU)^2)*FO$10+1000*FO$18,"")</f>
        <v/>
      </c>
      <c r="FW296" t="str" cm="1">
        <f t="array" ref="FW296">IF($F296="査玉",MIN(($G296-FX:FX)^2+($H296-FY:FY)^2+($I296-FZ:FZ)^2)*FV$8+MIN((($H$2-$H296)+GA:GA)^2+(($I$2-$I296)+GB:GB)^2)*FV$10+1000*FV$18,"")</f>
        <v/>
      </c>
      <c r="GD296" t="str" cm="1">
        <f t="array" ref="GD296">IF($F296="タゲ壁",MIN(($G296-GE:GE)^2+($H296-GF:GF)^2+($I296-GG:GG)^2)*GC$8+MIN((($H$2-$H296)+GH:GH)^2+(($I$2-$I296)+GI:GI)^2)*GC$10+1000*GC$18,"")</f>
        <v/>
      </c>
      <c r="GK296" t="str" cm="1">
        <f t="array" ref="GK296">IF($F296="迎玉",MIN(($G296-GL:GL)^2+($H296-GM:GM)^2+($I296-GN:GN)^2)*GJ$8+MIN((($H$2-$H296)+GO:GO)^2+(($I$2-$I296)+GP:GP)^2)*GJ$10+1000*GJ$18,"")</f>
        <v/>
      </c>
      <c r="GR296" t="str" cm="1">
        <f t="array" ref="GR296">IF($F296="紙壁",MIN(($G296-GS:GS)^2+($H296-GT:GT)^2+($I296-GU:GU)^2)*GQ$8+MIN((($H$2-$H296)+GV:GV)^2+(($I$2-$I296)+GW:GW)^2)*GQ$10+1000*GQ$18,"")</f>
        <v/>
      </c>
      <c r="GY296" t="str" cm="1">
        <f t="array" ref="GY296">IF($F296="聖玉",MIN(($G296-GZ:GZ)^2+($H296-HA:HA)^2+($I296-HB:HB)^2)*GX$8+MIN((($H$2-$H296)+HC:HC)^2+(($I$2-$I296)+HD:HD)^2)*GX$10+1000*GX$18,"")</f>
        <v/>
      </c>
      <c r="HF296" t="str" cm="1">
        <f t="array" ref="HF296">IF($F296="ターボ",MIN(($G296-HG:HG)^2+($H296-HH:HH)^2+($I296-HI:HI)^2)*HE$8+MIN((($H$2-$H296)+HJ:HJ)^2+(($I$2-$I296)+HK:HK)^2)*HE$10+10000,"")</f>
        <v/>
      </c>
      <c r="HM296" t="str" cm="1">
        <f t="array" ref="HM296">IF($F296="采玉",MIN(($G296-HN:HN)^2+($H296-HO:HO)^2+($I296-HP:HP)^2)*HL$8+MIN((($H$2-$H296)+HQ:HQ)^2+(($I$2-$I296)+HR:HR)^2)*HL$10+1000*HL$18,"")</f>
        <v/>
      </c>
      <c r="HT296" t="str" cm="1">
        <f t="array" ref="HT296">IF($F296="繕玉",MIN(($G296-HU:HU)^2+($H296-HV:HV)^2+($I296-HW:HW)^2)*HS$8+MIN((($H$2-$H296)+HX:HX)^2+(($I$2-$I296)+HY:HY)^2)*HS$10+1000*HS$18,"")</f>
        <v/>
      </c>
      <c r="IA296" t="str" cm="1">
        <f t="array" ref="IA296">IF($F296="贄玉",MIN(($G296-IB:IB)^2+($H296-IC:IC)^2+($I296-ID:ID)^2)*HZ$8+MIN((($H$2-$H296)+IE:IE)^2+(($I$2-$I296)+IF:IF)^2)*HZ$10+1000*HZ$18,"")</f>
        <v/>
      </c>
      <c r="IH296" t="str" cm="1">
        <f t="array" ref="IH296">IF($F296="弾玉",MIN(($G296-II:II)^2+($H296-IJ:IJ)^2+($I296-IK:IK)^2)*IG$8+MIN((($H$2-$H296)+IL:IL)^2+(($I$2-$I296)+IM:IM)^2)*IG$10+1000*IG$18,"")</f>
        <v/>
      </c>
      <c r="IO296" t="str" cm="1">
        <f t="array" ref="IO296">IF($F296="石壁",MIN(($G296-IP:IP)^2+($H296-IQ:IQ)^2+($I296-IR:IR)^2)*IN$8+MIN((($H$2-$H296)+IS:IS)^2+(($I$2-$I296)+IT:IT)^2)*IN$10+1000*IN$18,"")</f>
        <v/>
      </c>
    </row>
    <row r="297" spans="6:254" x14ac:dyDescent="0.55000000000000004">
      <c r="F297" s="1" t="b" cm="1">
        <f t="array" ref="F297">INDEX(N:N,ROW()*6-11)</f>
        <v>0</v>
      </c>
      <c r="G297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97" s="1">
        <f>ROUND((RIGHT((SUM(INDEX($N:$N,ROW()*6-10):INDEX($N:$N,ROW()*6-6))-16020),6)-RIGHT((SUM(INDEX($N:$N,ROW()*6-10):INDEX($N:$N,ROW()*6-6))-16020),3))/1000,3)</f>
        <v>-16.04</v>
      </c>
      <c r="I297" s="1">
        <f>ROUND((RIGHT((SUM(INDEX($N:$N,ROW()*6-10):INDEX($N:$N,ROW()*6-6))-16020),3)),3)</f>
        <v>20</v>
      </c>
      <c r="K297">
        <v>297</v>
      </c>
      <c r="L297">
        <f t="shared" si="9"/>
        <v>3</v>
      </c>
      <c r="M297" t="str">
        <f t="shared" si="8"/>
        <v/>
      </c>
      <c r="N297">
        <f>IF(EXACT(M297,$A$1)=TRUE,0,IF(EXACT(M297,$A$2)=TRUE,1,IF(EXACT(M297,$A$3)=TRUE,2,IF(EXACT(M297,$A$4)=TRUE,3,IF(EXACT(M297,$A$5)=TRUE,4,IF(EXACT(M297,$A$6)=TRUE,5,IF(EXACT(M297,$A$7)=TRUE,6,IF(EXACT(M297,$A$8)=TRUE,7,IF(EXACT(M297,$A$9)=TRUE,8,IF(EXACT(M297,$A$10)=TRUE,9,IF(EXACT(M297,$A$11)=TRUE,10,IF(EXACT(M297,$A$12)=TRUE,11,IF(EXACT(M297,$A$13)=TRUE,12,IF(EXACT(M297,$A$14)=TRUE,13,IF(EXACT(M297,$A$15)=TRUE,14,IF(EXACT(M297,$A$16)=TRUE,15,IF(EXACT(M297,$A$17)=TRUE,16,IF(EXACT(M297,$A$18)=TRUE,17,IF(EXACT(M297,$A$19)=TRUE,18,IF(EXACT(M297,$A$20)=TRUE,19,IF(EXACT(M297,$A$21)=TRUE,20,IF(EXACT(M297,$A$22)=TRUE,21,IF(EXACT(M297,$A$23)=TRUE,22,IF(EXACT(M297,$A$24)=TRUE,23,IF(EXACT(M297,$A$25)=TRUE,24,IF(EXACT(M297,$A$26)=TRUE,25,IF(EXACT(M297,$A$27)=TRUE,26,IF(EXACT(M297,$A$28)=TRUE,27,IF(EXACT(M297,$A$29)=TRUE,28,IF(EXACT(M297,$A$30)=TRUE,29,IF(EXACT(M297,$A$31)=TRUE,30,IF(EXACT(M297,$A$32)=TRUE,31,IF(EXACT(M297,$A$33)=TRUE,32,IF(EXACT(M297,$A$34)=TRUE,33,IF(EXACT(M297,$A$35)=TRUE,34,IF(EXACT(M297,$A$36)=TRUE,35,IF(EXACT(M297,$A$37)=TRUE,36,IF(EXACT(M297,$A$38)=TRUE,37,IF(EXACT(M297,$A$39)=TRUE,38,IF(EXACT(M297,$A$40)=TRUE,39,IF(EXACT(M297,$A$41)=TRUE,40,IF(EXACT(M297,$A$42)=TRUE,41,IF(EXACT(M297,$A$43)=TRUE,42,IF(EXACT(M297,$A$44)=TRUE,43,IF(EXACT(M297,$A$45)=TRUE,44,IF(EXACT(M297,$A$46)=TRUE,45,IF(EXACT(M297,$A$47)=TRUE,46,IF(EXACT(M297,$A$48)=TRUE,47,IF(EXACT(M297,$A$49)=TRUE,48,IF(EXACT(M297,$A$50)=TRUE,49,IF(EXACT(M297,$A$51)=TRUE,50,IF(EXACT(M297,$A$52)=TRUE,51,IF(EXACT(M297,$A$53)=TRUE,52,IF(EXACT(M297,$A$54)=TRUE,53,IF(EXACT(M297,$A$55)=TRUE,54,IF(EXACT(M297,$A$56)=TRUE,55,IF(EXACT(M297,$A$57)=TRUE,56,IF(EXACT(M297,$A$58)=TRUE,57,IF(EXACT(M297,$A$59)=TRUE,58,IF(EXACT(M297,$A$60)=TRUE,59,IF(EXACT(M297,$A$61)=TRUE,60,IF(EXACT(M297,$A$62)=TRUE,61))))))))))))))))))))))))))))))))))))))))))))))))))))))))))))))*61^$L297</f>
        <v>0</v>
      </c>
      <c r="Y297" t="str" cm="1">
        <f t="array" ref="Y297">IF($F297="砲玉",MIN(($G297-Z:Z)^2+($H297-AA:AA)^2+($I297-AB:AB)^2)*X$8+MIN((($H$2-$H297)+AC:AC)^2+(($I$2-$I297)+AD:AD)^2)*X$10+1000*X$18,"")</f>
        <v/>
      </c>
      <c r="AF297" t="str" cm="1">
        <f t="array" ref="AF297">IF($F297="薙玉",MIN(($G297-AG:AG)^2+($H297-AH:AH)^2+($I297-AI:AI)^2)*AE$8+MIN((($H$2-$H297)+AJ:AJ)^2+(($I$2-$I297)+AK:AK)^2)*AE$10+1000*AE$18,"")</f>
        <v/>
      </c>
      <c r="AM297" t="str" cm="1">
        <f t="array" ref="AM297">IF($F297="壁玉",MIN(($G297-AN:AN)^2+($H297-AO:AO)^2+($I297-AP:AP)^2)*AL$8+MIN((($H$2-$H297)+AQ:AQ)^2+(($I$2-$I297)+AR:AR)^2)*AL$10+1000*AL$18,"")</f>
        <v/>
      </c>
      <c r="AT297" t="str" cm="1">
        <f t="array" ref="AT297">IF($F297="弩玉",MIN(($G297-AU:AU)^2+($H297-AV:AV)^2+($I297-AW:AW)^2)*AS$8+MIN((($H$2-$H297)+AX:AX)^2+(($I$2-$I297)+AY:AY)^2)*AS$10+1000*AS$18,"")</f>
        <v/>
      </c>
      <c r="BA297" t="str" cm="1">
        <f t="array" ref="BA297">IF($F297="ジェット",MIN(($G297-BB:BB)^2+($H297-BC:BC)^2+($I297-BD:BD)^2)*AZ$8+MIN((($H$2-$H297)+BE:BE)^2+(($I$2-$I297)+BF:BF)^2)*AZ$10+1000*AZ$18,"")</f>
        <v/>
      </c>
      <c r="BH297" t="str" cm="1">
        <f t="array" ref="BH297">IF($F297="導玉",MIN(($G297-BI:BI)^2+($H297-BJ:BJ)^2+($I297-BK:BK)^2)*BG$8+MIN((($H$2-$H297)+BL:BL)^2+(($I$2-$I297)+BM:BM)^2)*BG$10+1000*BG$18,"")</f>
        <v/>
      </c>
      <c r="BO297" t="str" cm="1">
        <f t="array" ref="BO297">IF($F297="木壁",MIN(($G297-BP:BP)^2+($H297-BQ:BQ)^2+($I297-BR:BR)^2)*BN$8+MIN((($H$2-$H297)+BS:BS)^2+(($I$2-$I297)+BT:BT)^2)*BN$10+1000*BN$18,"")</f>
        <v/>
      </c>
      <c r="BV297" t="str" cm="1">
        <f t="array" ref="BV297">IF($F297="遠壁",MIN(($G297-BW:BW)^2+($H297-BX:BX)^2+($I297-BY:BY)^2)*BU$8+MIN((($H$2-$H297)+BZ:BZ)^2+(($I$2-$I297)+CA:CA)^2)*BU$10+1000*BU$18,"")</f>
        <v/>
      </c>
      <c r="CC297" t="str" cm="1">
        <f t="array" ref="CC297">IF($F297="魔玉",MIN(($G297-CD:CD)^2+($H297-CE:CE)^2+($I297-CF:CF)^2)*CB$8+MIN((($H$2-$H297)+CG:CG)^2+(($I$2-$I297)+CH:CH)^2)*CB$10+1000*CB$18,"")</f>
        <v/>
      </c>
      <c r="CJ297" t="str" cm="1">
        <f t="array" ref="CJ297">IF($F297="核玉",MIN(($G297-CK:CK)^2+($H297-CL:CL)^2+($I297-CM:CM)^2)*CI$8+MIN((($H$2-$H297)+CN:CN)^2+(($I$2-$I297)+CO:CO)^2)*CI$10+1000*CI$18,"")</f>
        <v/>
      </c>
      <c r="CQ297" t="str" cm="1">
        <f t="array" ref="CQ297">IF($F297="癒玉",MIN(($G297-CR:CR)^2+($H297-CS:CS)^2+($I297-CT:CT)^2)*CP$8+MIN((($H$2-$H297)+CU:CU)^2+(($I$2-$I297)+CV:CV)^2)*CP$10+1000*CP$18,"")</f>
        <v/>
      </c>
      <c r="CX297" t="str" cm="1">
        <f t="array" ref="CX297">IF($F297="盾玉",MIN(($G297-CY:CY)^2+($H297-CZ:CZ)^2+($I297-DA:DA)^2)*CW$8+MIN((($H$2-$H297)+DB:DB)^2+(($I$2-$I297)+DC:DC)^2)*CW$10+1000*CW$18,"")</f>
        <v/>
      </c>
      <c r="DE297" t="str" cm="1">
        <f t="array" ref="DE297">IF($F297="射玉",MIN(($G297-DF:DF)^2+($H297-DG:DG)^2+($I297-DH:DH)^2)*DD$8+MIN((($H$2-$H297)+DI:DI)^2+(($I$2-$I297)+DJ:DJ)^2)*DD$10+1000*DD$18,"")</f>
        <v/>
      </c>
      <c r="DL297" t="str" cm="1">
        <f t="array" ref="DL297">IF($F297="近壁",MIN(($G297-DM:DM)^2+($H297-DN:DN)^2+($I297-DO:DO)^2)*DK$8+MIN((($H$2-$H297)+DP:DP)^2+(($I$2-$I297)+DQ:DQ)^2)*DK$10+1000*DK$18,"")</f>
        <v/>
      </c>
      <c r="DS297" t="str" cm="1">
        <f t="array" ref="DS297">IF($F297="忍玉",MIN(($G297-DT:DT)^2+($H297-DU:DU)^2+($I297-DV:DV)^2)*DR$8+MIN((($H$2-$H297)+DW:DW)^2+(($I$2-$I297)+DX:DX)^2)*DR$10+1000*DR$18,"")</f>
        <v/>
      </c>
      <c r="DZ297" t="str" cm="1">
        <f t="array" ref="DZ297">IF($F297="界玉",MIN(($G297-EA:EA)^2+($H297-EB:EB)^2+($I297-EC:EC)^2)*DY$8+MIN((($H$2-$H297)+ED:ED)^2+(($I$2-$I297)+EE:EE)^2)*DY$10+1000*DY$18,"")</f>
        <v/>
      </c>
      <c r="EG297" t="str" cm="1">
        <f t="array" ref="EG297">IF($F297="戦玉",MIN(($G297-EH:EH)^2+($H297-EI:EI)^2+($I297-EJ:EJ)^2)*EF$8+MIN((($H$2-$H297)+EK:EK)^2+(($I$2-$I297)+EL:EL)^2)*EF$10+1000*EF$18,"")</f>
        <v/>
      </c>
      <c r="EN297" t="str" cm="1">
        <f t="array" ref="EN297">IF($F297="弓玉",MIN(($G297-EO:EO)^2+($H297-EP:EP)^2+($I297-EQ:EQ)^2)*EM$8+MIN((($H$2-$H297)+ER:ER)^2+(($I$2-$I297)+ES:ES)^2)*EM$10+1000*EM$18,"")</f>
        <v/>
      </c>
      <c r="EU297" t="str" cm="1">
        <f t="array" ref="EU297">IF($F297="散玉",MIN(($G297-EV:EV)^2+($H297-EW:EW)^2+($I297-EX:EX)^2)*ET$8+MIN((($H$2-$H297)+EY:EY)^2+(($I$2-$I297)+EZ:EZ)^2)*ET$10+1000*ET$18,"")</f>
        <v/>
      </c>
      <c r="FB297" t="str" cm="1">
        <f t="array" ref="FB297">IF($F297="的玉",MIN(($G297-FC:FC)^2+($H297-FD:FD)^2+($I297-FE:FE)^2)*FA$8+MIN((($H$2-$H297)+FF:FF)^2+(($I$2-$I297)+FG:FG)^2)*FA$10+1000*FA$18,"")</f>
        <v/>
      </c>
      <c r="FI297" t="str" cm="1">
        <f t="array" ref="FI297">IF($F297="撃玉",MIN(($G297-FJ:FJ)^2+($H297-FK:FK)^2+($I297-FL:FL)^2)*FH$8+MIN((($H$2-$H297)+FM:FM)^2+(($I$2-$I297)+FN:FN)^2)*FH$10+1000*FH$18,"")</f>
        <v/>
      </c>
      <c r="FP297" t="str" cm="1">
        <f t="array" ref="FP297">IF($F297="槍玉",MIN(($G297-FQ:FQ)^2+($H297-FR:FR)^2+($I297-FS:FS)^2)*FO$8+MIN((($H$2-$H297)+FT:FT)^2+(($I$2-$I297)+FU:FU)^2)*FO$10+1000*FO$18,"")</f>
        <v/>
      </c>
      <c r="FW297" t="str" cm="1">
        <f t="array" ref="FW297">IF($F297="査玉",MIN(($G297-FX:FX)^2+($H297-FY:FY)^2+($I297-FZ:FZ)^2)*FV$8+MIN((($H$2-$H297)+GA:GA)^2+(($I$2-$I297)+GB:GB)^2)*FV$10+1000*FV$18,"")</f>
        <v/>
      </c>
      <c r="GD297" t="str" cm="1">
        <f t="array" ref="GD297">IF($F297="タゲ壁",MIN(($G297-GE:GE)^2+($H297-GF:GF)^2+($I297-GG:GG)^2)*GC$8+MIN((($H$2-$H297)+GH:GH)^2+(($I$2-$I297)+GI:GI)^2)*GC$10+1000*GC$18,"")</f>
        <v/>
      </c>
      <c r="GK297" t="str" cm="1">
        <f t="array" ref="GK297">IF($F297="迎玉",MIN(($G297-GL:GL)^2+($H297-GM:GM)^2+($I297-GN:GN)^2)*GJ$8+MIN((($H$2-$H297)+GO:GO)^2+(($I$2-$I297)+GP:GP)^2)*GJ$10+1000*GJ$18,"")</f>
        <v/>
      </c>
      <c r="GR297" t="str" cm="1">
        <f t="array" ref="GR297">IF($F297="紙壁",MIN(($G297-GS:GS)^2+($H297-GT:GT)^2+($I297-GU:GU)^2)*GQ$8+MIN((($H$2-$H297)+GV:GV)^2+(($I$2-$I297)+GW:GW)^2)*GQ$10+1000*GQ$18,"")</f>
        <v/>
      </c>
      <c r="GY297" t="str" cm="1">
        <f t="array" ref="GY297">IF($F297="聖玉",MIN(($G297-GZ:GZ)^2+($H297-HA:HA)^2+($I297-HB:HB)^2)*GX$8+MIN((($H$2-$H297)+HC:HC)^2+(($I$2-$I297)+HD:HD)^2)*GX$10+1000*GX$18,"")</f>
        <v/>
      </c>
      <c r="HF297" t="str" cm="1">
        <f t="array" ref="HF297">IF($F297="ターボ",MIN(($G297-HG:HG)^2+($H297-HH:HH)^2+($I297-HI:HI)^2)*HE$8+MIN((($H$2-$H297)+HJ:HJ)^2+(($I$2-$I297)+HK:HK)^2)*HE$10+10000,"")</f>
        <v/>
      </c>
      <c r="HM297" t="str" cm="1">
        <f t="array" ref="HM297">IF($F297="采玉",MIN(($G297-HN:HN)^2+($H297-HO:HO)^2+($I297-HP:HP)^2)*HL$8+MIN((($H$2-$H297)+HQ:HQ)^2+(($I$2-$I297)+HR:HR)^2)*HL$10+1000*HL$18,"")</f>
        <v/>
      </c>
      <c r="HT297" t="str" cm="1">
        <f t="array" ref="HT297">IF($F297="繕玉",MIN(($G297-HU:HU)^2+($H297-HV:HV)^2+($I297-HW:HW)^2)*HS$8+MIN((($H$2-$H297)+HX:HX)^2+(($I$2-$I297)+HY:HY)^2)*HS$10+1000*HS$18,"")</f>
        <v/>
      </c>
      <c r="IA297" t="str" cm="1">
        <f t="array" ref="IA297">IF($F297="贄玉",MIN(($G297-IB:IB)^2+($H297-IC:IC)^2+($I297-ID:ID)^2)*HZ$8+MIN((($H$2-$H297)+IE:IE)^2+(($I$2-$I297)+IF:IF)^2)*HZ$10+1000*HZ$18,"")</f>
        <v/>
      </c>
      <c r="IH297" t="str" cm="1">
        <f t="array" ref="IH297">IF($F297="弾玉",MIN(($G297-II:II)^2+($H297-IJ:IJ)^2+($I297-IK:IK)^2)*IG$8+MIN((($H$2-$H297)+IL:IL)^2+(($I$2-$I297)+IM:IM)^2)*IG$10+1000*IG$18,"")</f>
        <v/>
      </c>
      <c r="IO297" t="str" cm="1">
        <f t="array" ref="IO297">IF($F297="石壁",MIN(($G297-IP:IP)^2+($H297-IQ:IQ)^2+($I297-IR:IR)^2)*IN$8+MIN((($H$2-$H297)+IS:IS)^2+(($I$2-$I297)+IT:IT)^2)*IN$10+1000*IN$18,"")</f>
        <v/>
      </c>
    </row>
    <row r="298" spans="6:254" x14ac:dyDescent="0.55000000000000004">
      <c r="F298" s="1" t="b" cm="1">
        <f t="array" ref="F298">INDEX(N:N,ROW()*6-11)</f>
        <v>0</v>
      </c>
      <c r="G298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98" s="1">
        <f>ROUND((RIGHT((SUM(INDEX($N:$N,ROW()*6-10):INDEX($N:$N,ROW()*6-6))-16020),6)-RIGHT((SUM(INDEX($N:$N,ROW()*6-10):INDEX($N:$N,ROW()*6-6))-16020),3))/1000,3)</f>
        <v>-16.04</v>
      </c>
      <c r="I298" s="1">
        <f>ROUND((RIGHT((SUM(INDEX($N:$N,ROW()*6-10):INDEX($N:$N,ROW()*6-6))-16020),3)),3)</f>
        <v>20</v>
      </c>
      <c r="K298">
        <v>298</v>
      </c>
      <c r="L298">
        <f t="shared" si="9"/>
        <v>2</v>
      </c>
      <c r="M298" t="str">
        <f t="shared" si="8"/>
        <v/>
      </c>
      <c r="N298">
        <f>IF(EXACT(M298,$A$1)=TRUE,0,IF(EXACT(M298,$A$2)=TRUE,1,IF(EXACT(M298,$A$3)=TRUE,2,IF(EXACT(M298,$A$4)=TRUE,3,IF(EXACT(M298,$A$5)=TRUE,4,IF(EXACT(M298,$A$6)=TRUE,5,IF(EXACT(M298,$A$7)=TRUE,6,IF(EXACT(M298,$A$8)=TRUE,7,IF(EXACT(M298,$A$9)=TRUE,8,IF(EXACT(M298,$A$10)=TRUE,9,IF(EXACT(M298,$A$11)=TRUE,10,IF(EXACT(M298,$A$12)=TRUE,11,IF(EXACT(M298,$A$13)=TRUE,12,IF(EXACT(M298,$A$14)=TRUE,13,IF(EXACT(M298,$A$15)=TRUE,14,IF(EXACT(M298,$A$16)=TRUE,15,IF(EXACT(M298,$A$17)=TRUE,16,IF(EXACT(M298,$A$18)=TRUE,17,IF(EXACT(M298,$A$19)=TRUE,18,IF(EXACT(M298,$A$20)=TRUE,19,IF(EXACT(M298,$A$21)=TRUE,20,IF(EXACT(M298,$A$22)=TRUE,21,IF(EXACT(M298,$A$23)=TRUE,22,IF(EXACT(M298,$A$24)=TRUE,23,IF(EXACT(M298,$A$25)=TRUE,24,IF(EXACT(M298,$A$26)=TRUE,25,IF(EXACT(M298,$A$27)=TRUE,26,IF(EXACT(M298,$A$28)=TRUE,27,IF(EXACT(M298,$A$29)=TRUE,28,IF(EXACT(M298,$A$30)=TRUE,29,IF(EXACT(M298,$A$31)=TRUE,30,IF(EXACT(M298,$A$32)=TRUE,31,IF(EXACT(M298,$A$33)=TRUE,32,IF(EXACT(M298,$A$34)=TRUE,33,IF(EXACT(M298,$A$35)=TRUE,34,IF(EXACT(M298,$A$36)=TRUE,35,IF(EXACT(M298,$A$37)=TRUE,36,IF(EXACT(M298,$A$38)=TRUE,37,IF(EXACT(M298,$A$39)=TRUE,38,IF(EXACT(M298,$A$40)=TRUE,39,IF(EXACT(M298,$A$41)=TRUE,40,IF(EXACT(M298,$A$42)=TRUE,41,IF(EXACT(M298,$A$43)=TRUE,42,IF(EXACT(M298,$A$44)=TRUE,43,IF(EXACT(M298,$A$45)=TRUE,44,IF(EXACT(M298,$A$46)=TRUE,45,IF(EXACT(M298,$A$47)=TRUE,46,IF(EXACT(M298,$A$48)=TRUE,47,IF(EXACT(M298,$A$49)=TRUE,48,IF(EXACT(M298,$A$50)=TRUE,49,IF(EXACT(M298,$A$51)=TRUE,50,IF(EXACT(M298,$A$52)=TRUE,51,IF(EXACT(M298,$A$53)=TRUE,52,IF(EXACT(M298,$A$54)=TRUE,53,IF(EXACT(M298,$A$55)=TRUE,54,IF(EXACT(M298,$A$56)=TRUE,55,IF(EXACT(M298,$A$57)=TRUE,56,IF(EXACT(M298,$A$58)=TRUE,57,IF(EXACT(M298,$A$59)=TRUE,58,IF(EXACT(M298,$A$60)=TRUE,59,IF(EXACT(M298,$A$61)=TRUE,60,IF(EXACT(M298,$A$62)=TRUE,61))))))))))))))))))))))))))))))))))))))))))))))))))))))))))))))*61^$L298</f>
        <v>0</v>
      </c>
      <c r="Y298" t="str" cm="1">
        <f t="array" ref="Y298">IF($F298="砲玉",MIN(($G298-Z:Z)^2+($H298-AA:AA)^2+($I298-AB:AB)^2)*X$8+MIN((($H$2-$H298)+AC:AC)^2+(($I$2-$I298)+AD:AD)^2)*X$10+1000*X$18,"")</f>
        <v/>
      </c>
      <c r="AF298" t="str" cm="1">
        <f t="array" ref="AF298">IF($F298="薙玉",MIN(($G298-AG:AG)^2+($H298-AH:AH)^2+($I298-AI:AI)^2)*AE$8+MIN((($H$2-$H298)+AJ:AJ)^2+(($I$2-$I298)+AK:AK)^2)*AE$10+1000*AE$18,"")</f>
        <v/>
      </c>
      <c r="AM298" t="str" cm="1">
        <f t="array" ref="AM298">IF($F298="壁玉",MIN(($G298-AN:AN)^2+($H298-AO:AO)^2+($I298-AP:AP)^2)*AL$8+MIN((($H$2-$H298)+AQ:AQ)^2+(($I$2-$I298)+AR:AR)^2)*AL$10+1000*AL$18,"")</f>
        <v/>
      </c>
      <c r="AT298" t="str" cm="1">
        <f t="array" ref="AT298">IF($F298="弩玉",MIN(($G298-AU:AU)^2+($H298-AV:AV)^2+($I298-AW:AW)^2)*AS$8+MIN((($H$2-$H298)+AX:AX)^2+(($I$2-$I298)+AY:AY)^2)*AS$10+1000*AS$18,"")</f>
        <v/>
      </c>
      <c r="BA298" t="str" cm="1">
        <f t="array" ref="BA298">IF($F298="ジェット",MIN(($G298-BB:BB)^2+($H298-BC:BC)^2+($I298-BD:BD)^2)*AZ$8+MIN((($H$2-$H298)+BE:BE)^2+(($I$2-$I298)+BF:BF)^2)*AZ$10+1000*AZ$18,"")</f>
        <v/>
      </c>
      <c r="BH298" t="str" cm="1">
        <f t="array" ref="BH298">IF($F298="導玉",MIN(($G298-BI:BI)^2+($H298-BJ:BJ)^2+($I298-BK:BK)^2)*BG$8+MIN((($H$2-$H298)+BL:BL)^2+(($I$2-$I298)+BM:BM)^2)*BG$10+1000*BG$18,"")</f>
        <v/>
      </c>
      <c r="BO298" t="str" cm="1">
        <f t="array" ref="BO298">IF($F298="木壁",MIN(($G298-BP:BP)^2+($H298-BQ:BQ)^2+($I298-BR:BR)^2)*BN$8+MIN((($H$2-$H298)+BS:BS)^2+(($I$2-$I298)+BT:BT)^2)*BN$10+1000*BN$18,"")</f>
        <v/>
      </c>
      <c r="BV298" t="str" cm="1">
        <f t="array" ref="BV298">IF($F298="遠壁",MIN(($G298-BW:BW)^2+($H298-BX:BX)^2+($I298-BY:BY)^2)*BU$8+MIN((($H$2-$H298)+BZ:BZ)^2+(($I$2-$I298)+CA:CA)^2)*BU$10+1000*BU$18,"")</f>
        <v/>
      </c>
      <c r="CC298" t="str" cm="1">
        <f t="array" ref="CC298">IF($F298="魔玉",MIN(($G298-CD:CD)^2+($H298-CE:CE)^2+($I298-CF:CF)^2)*CB$8+MIN((($H$2-$H298)+CG:CG)^2+(($I$2-$I298)+CH:CH)^2)*CB$10+1000*CB$18,"")</f>
        <v/>
      </c>
      <c r="CJ298" t="str" cm="1">
        <f t="array" ref="CJ298">IF($F298="核玉",MIN(($G298-CK:CK)^2+($H298-CL:CL)^2+($I298-CM:CM)^2)*CI$8+MIN((($H$2-$H298)+CN:CN)^2+(($I$2-$I298)+CO:CO)^2)*CI$10+1000*CI$18,"")</f>
        <v/>
      </c>
      <c r="CQ298" t="str" cm="1">
        <f t="array" ref="CQ298">IF($F298="癒玉",MIN(($G298-CR:CR)^2+($H298-CS:CS)^2+($I298-CT:CT)^2)*CP$8+MIN((($H$2-$H298)+CU:CU)^2+(($I$2-$I298)+CV:CV)^2)*CP$10+1000*CP$18,"")</f>
        <v/>
      </c>
      <c r="CX298" t="str" cm="1">
        <f t="array" ref="CX298">IF($F298="盾玉",MIN(($G298-CY:CY)^2+($H298-CZ:CZ)^2+($I298-DA:DA)^2)*CW$8+MIN((($H$2-$H298)+DB:DB)^2+(($I$2-$I298)+DC:DC)^2)*CW$10+1000*CW$18,"")</f>
        <v/>
      </c>
      <c r="DE298" t="str" cm="1">
        <f t="array" ref="DE298">IF($F298="射玉",MIN(($G298-DF:DF)^2+($H298-DG:DG)^2+($I298-DH:DH)^2)*DD$8+MIN((($H$2-$H298)+DI:DI)^2+(($I$2-$I298)+DJ:DJ)^2)*DD$10+1000*DD$18,"")</f>
        <v/>
      </c>
      <c r="DL298" t="str" cm="1">
        <f t="array" ref="DL298">IF($F298="近壁",MIN(($G298-DM:DM)^2+($H298-DN:DN)^2+($I298-DO:DO)^2)*DK$8+MIN((($H$2-$H298)+DP:DP)^2+(($I$2-$I298)+DQ:DQ)^2)*DK$10+1000*DK$18,"")</f>
        <v/>
      </c>
      <c r="DS298" t="str" cm="1">
        <f t="array" ref="DS298">IF($F298="忍玉",MIN(($G298-DT:DT)^2+($H298-DU:DU)^2+($I298-DV:DV)^2)*DR$8+MIN((($H$2-$H298)+DW:DW)^2+(($I$2-$I298)+DX:DX)^2)*DR$10+1000*DR$18,"")</f>
        <v/>
      </c>
      <c r="DZ298" t="str" cm="1">
        <f t="array" ref="DZ298">IF($F298="界玉",MIN(($G298-EA:EA)^2+($H298-EB:EB)^2+($I298-EC:EC)^2)*DY$8+MIN((($H$2-$H298)+ED:ED)^2+(($I$2-$I298)+EE:EE)^2)*DY$10+1000*DY$18,"")</f>
        <v/>
      </c>
      <c r="EG298" t="str" cm="1">
        <f t="array" ref="EG298">IF($F298="戦玉",MIN(($G298-EH:EH)^2+($H298-EI:EI)^2+($I298-EJ:EJ)^2)*EF$8+MIN((($H$2-$H298)+EK:EK)^2+(($I$2-$I298)+EL:EL)^2)*EF$10+1000*EF$18,"")</f>
        <v/>
      </c>
      <c r="EN298" t="str" cm="1">
        <f t="array" ref="EN298">IF($F298="弓玉",MIN(($G298-EO:EO)^2+($H298-EP:EP)^2+($I298-EQ:EQ)^2)*EM$8+MIN((($H$2-$H298)+ER:ER)^2+(($I$2-$I298)+ES:ES)^2)*EM$10+1000*EM$18,"")</f>
        <v/>
      </c>
      <c r="EU298" t="str" cm="1">
        <f t="array" ref="EU298">IF($F298="散玉",MIN(($G298-EV:EV)^2+($H298-EW:EW)^2+($I298-EX:EX)^2)*ET$8+MIN((($H$2-$H298)+EY:EY)^2+(($I$2-$I298)+EZ:EZ)^2)*ET$10+1000*ET$18,"")</f>
        <v/>
      </c>
      <c r="FB298" t="str" cm="1">
        <f t="array" ref="FB298">IF($F298="的玉",MIN(($G298-FC:FC)^2+($H298-FD:FD)^2+($I298-FE:FE)^2)*FA$8+MIN((($H$2-$H298)+FF:FF)^2+(($I$2-$I298)+FG:FG)^2)*FA$10+1000*FA$18,"")</f>
        <v/>
      </c>
      <c r="FI298" t="str" cm="1">
        <f t="array" ref="FI298">IF($F298="撃玉",MIN(($G298-FJ:FJ)^2+($H298-FK:FK)^2+($I298-FL:FL)^2)*FH$8+MIN((($H$2-$H298)+FM:FM)^2+(($I$2-$I298)+FN:FN)^2)*FH$10+1000*FH$18,"")</f>
        <v/>
      </c>
      <c r="FP298" t="str" cm="1">
        <f t="array" ref="FP298">IF($F298="槍玉",MIN(($G298-FQ:FQ)^2+($H298-FR:FR)^2+($I298-FS:FS)^2)*FO$8+MIN((($H$2-$H298)+FT:FT)^2+(($I$2-$I298)+FU:FU)^2)*FO$10+1000*FO$18,"")</f>
        <v/>
      </c>
      <c r="FW298" t="str" cm="1">
        <f t="array" ref="FW298">IF($F298="査玉",MIN(($G298-FX:FX)^2+($H298-FY:FY)^2+($I298-FZ:FZ)^2)*FV$8+MIN((($H$2-$H298)+GA:GA)^2+(($I$2-$I298)+GB:GB)^2)*FV$10+1000*FV$18,"")</f>
        <v/>
      </c>
      <c r="GD298" t="str" cm="1">
        <f t="array" ref="GD298">IF($F298="タゲ壁",MIN(($G298-GE:GE)^2+($H298-GF:GF)^2+($I298-GG:GG)^2)*GC$8+MIN((($H$2-$H298)+GH:GH)^2+(($I$2-$I298)+GI:GI)^2)*GC$10+1000*GC$18,"")</f>
        <v/>
      </c>
      <c r="GK298" t="str" cm="1">
        <f t="array" ref="GK298">IF($F298="迎玉",MIN(($G298-GL:GL)^2+($H298-GM:GM)^2+($I298-GN:GN)^2)*GJ$8+MIN((($H$2-$H298)+GO:GO)^2+(($I$2-$I298)+GP:GP)^2)*GJ$10+1000*GJ$18,"")</f>
        <v/>
      </c>
      <c r="GR298" t="str" cm="1">
        <f t="array" ref="GR298">IF($F298="紙壁",MIN(($G298-GS:GS)^2+($H298-GT:GT)^2+($I298-GU:GU)^2)*GQ$8+MIN((($H$2-$H298)+GV:GV)^2+(($I$2-$I298)+GW:GW)^2)*GQ$10+1000*GQ$18,"")</f>
        <v/>
      </c>
      <c r="GY298" t="str" cm="1">
        <f t="array" ref="GY298">IF($F298="聖玉",MIN(($G298-GZ:GZ)^2+($H298-HA:HA)^2+($I298-HB:HB)^2)*GX$8+MIN((($H$2-$H298)+HC:HC)^2+(($I$2-$I298)+HD:HD)^2)*GX$10+1000*GX$18,"")</f>
        <v/>
      </c>
      <c r="HF298" t="str" cm="1">
        <f t="array" ref="HF298">IF($F298="ターボ",MIN(($G298-HG:HG)^2+($H298-HH:HH)^2+($I298-HI:HI)^2)*HE$8+MIN((($H$2-$H298)+HJ:HJ)^2+(($I$2-$I298)+HK:HK)^2)*HE$10+10000,"")</f>
        <v/>
      </c>
      <c r="HM298" t="str" cm="1">
        <f t="array" ref="HM298">IF($F298="采玉",MIN(($G298-HN:HN)^2+($H298-HO:HO)^2+($I298-HP:HP)^2)*HL$8+MIN((($H$2-$H298)+HQ:HQ)^2+(($I$2-$I298)+HR:HR)^2)*HL$10+1000*HL$18,"")</f>
        <v/>
      </c>
      <c r="HT298" t="str" cm="1">
        <f t="array" ref="HT298">IF($F298="繕玉",MIN(($G298-HU:HU)^2+($H298-HV:HV)^2+($I298-HW:HW)^2)*HS$8+MIN((($H$2-$H298)+HX:HX)^2+(($I$2-$I298)+HY:HY)^2)*HS$10+1000*HS$18,"")</f>
        <v/>
      </c>
      <c r="IA298" t="str" cm="1">
        <f t="array" ref="IA298">IF($F298="贄玉",MIN(($G298-IB:IB)^2+($H298-IC:IC)^2+($I298-ID:ID)^2)*HZ$8+MIN((($H$2-$H298)+IE:IE)^2+(($I$2-$I298)+IF:IF)^2)*HZ$10+1000*HZ$18,"")</f>
        <v/>
      </c>
      <c r="IH298" t="str" cm="1">
        <f t="array" ref="IH298">IF($F298="弾玉",MIN(($G298-II:II)^2+($H298-IJ:IJ)^2+($I298-IK:IK)^2)*IG$8+MIN((($H$2-$H298)+IL:IL)^2+(($I$2-$I298)+IM:IM)^2)*IG$10+1000*IG$18,"")</f>
        <v/>
      </c>
      <c r="IO298" t="str" cm="1">
        <f t="array" ref="IO298">IF($F298="石壁",MIN(($G298-IP:IP)^2+($H298-IQ:IQ)^2+($I298-IR:IR)^2)*IN$8+MIN((($H$2-$H298)+IS:IS)^2+(($I$2-$I298)+IT:IT)^2)*IN$10+1000*IN$18,"")</f>
        <v/>
      </c>
    </row>
    <row r="299" spans="6:254" x14ac:dyDescent="0.55000000000000004">
      <c r="F299" s="1" t="b" cm="1">
        <f t="array" ref="F299">INDEX(N:N,ROW()*6-11)</f>
        <v>0</v>
      </c>
      <c r="G299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299" s="1">
        <f>ROUND((RIGHT((SUM(INDEX($N:$N,ROW()*6-10):INDEX($N:$N,ROW()*6-6))-16020),6)-RIGHT((SUM(INDEX($N:$N,ROW()*6-10):INDEX($N:$N,ROW()*6-6))-16020),3))/1000,3)</f>
        <v>-16.04</v>
      </c>
      <c r="I299" s="1">
        <f>ROUND((RIGHT((SUM(INDEX($N:$N,ROW()*6-10):INDEX($N:$N,ROW()*6-6))-16020),3)),3)</f>
        <v>20</v>
      </c>
      <c r="K299">
        <v>299</v>
      </c>
      <c r="L299">
        <f t="shared" si="9"/>
        <v>1</v>
      </c>
      <c r="M299" t="str">
        <f t="shared" si="8"/>
        <v/>
      </c>
      <c r="N299">
        <f>IF(EXACT(M299,$A$1)=TRUE,0,IF(EXACT(M299,$A$2)=TRUE,1,IF(EXACT(M299,$A$3)=TRUE,2,IF(EXACT(M299,$A$4)=TRUE,3,IF(EXACT(M299,$A$5)=TRUE,4,IF(EXACT(M299,$A$6)=TRUE,5,IF(EXACT(M299,$A$7)=TRUE,6,IF(EXACT(M299,$A$8)=TRUE,7,IF(EXACT(M299,$A$9)=TRUE,8,IF(EXACT(M299,$A$10)=TRUE,9,IF(EXACT(M299,$A$11)=TRUE,10,IF(EXACT(M299,$A$12)=TRUE,11,IF(EXACT(M299,$A$13)=TRUE,12,IF(EXACT(M299,$A$14)=TRUE,13,IF(EXACT(M299,$A$15)=TRUE,14,IF(EXACT(M299,$A$16)=TRUE,15,IF(EXACT(M299,$A$17)=TRUE,16,IF(EXACT(M299,$A$18)=TRUE,17,IF(EXACT(M299,$A$19)=TRUE,18,IF(EXACT(M299,$A$20)=TRUE,19,IF(EXACT(M299,$A$21)=TRUE,20,IF(EXACT(M299,$A$22)=TRUE,21,IF(EXACT(M299,$A$23)=TRUE,22,IF(EXACT(M299,$A$24)=TRUE,23,IF(EXACT(M299,$A$25)=TRUE,24,IF(EXACT(M299,$A$26)=TRUE,25,IF(EXACT(M299,$A$27)=TRUE,26,IF(EXACT(M299,$A$28)=TRUE,27,IF(EXACT(M299,$A$29)=TRUE,28,IF(EXACT(M299,$A$30)=TRUE,29,IF(EXACT(M299,$A$31)=TRUE,30,IF(EXACT(M299,$A$32)=TRUE,31,IF(EXACT(M299,$A$33)=TRUE,32,IF(EXACT(M299,$A$34)=TRUE,33,IF(EXACT(M299,$A$35)=TRUE,34,IF(EXACT(M299,$A$36)=TRUE,35,IF(EXACT(M299,$A$37)=TRUE,36,IF(EXACT(M299,$A$38)=TRUE,37,IF(EXACT(M299,$A$39)=TRUE,38,IF(EXACT(M299,$A$40)=TRUE,39,IF(EXACT(M299,$A$41)=TRUE,40,IF(EXACT(M299,$A$42)=TRUE,41,IF(EXACT(M299,$A$43)=TRUE,42,IF(EXACT(M299,$A$44)=TRUE,43,IF(EXACT(M299,$A$45)=TRUE,44,IF(EXACT(M299,$A$46)=TRUE,45,IF(EXACT(M299,$A$47)=TRUE,46,IF(EXACT(M299,$A$48)=TRUE,47,IF(EXACT(M299,$A$49)=TRUE,48,IF(EXACT(M299,$A$50)=TRUE,49,IF(EXACT(M299,$A$51)=TRUE,50,IF(EXACT(M299,$A$52)=TRUE,51,IF(EXACT(M299,$A$53)=TRUE,52,IF(EXACT(M299,$A$54)=TRUE,53,IF(EXACT(M299,$A$55)=TRUE,54,IF(EXACT(M299,$A$56)=TRUE,55,IF(EXACT(M299,$A$57)=TRUE,56,IF(EXACT(M299,$A$58)=TRUE,57,IF(EXACT(M299,$A$59)=TRUE,58,IF(EXACT(M299,$A$60)=TRUE,59,IF(EXACT(M299,$A$61)=TRUE,60,IF(EXACT(M299,$A$62)=TRUE,61))))))))))))))))))))))))))))))))))))))))))))))))))))))))))))))*61^$L299</f>
        <v>0</v>
      </c>
      <c r="Y299" t="str" cm="1">
        <f t="array" ref="Y299">IF($F299="砲玉",MIN(($G299-Z:Z)^2+($H299-AA:AA)^2+($I299-AB:AB)^2)*X$8+MIN((($H$2-$H299)+AC:AC)^2+(($I$2-$I299)+AD:AD)^2)*X$10+1000*X$18,"")</f>
        <v/>
      </c>
      <c r="AF299" t="str" cm="1">
        <f t="array" ref="AF299">IF($F299="薙玉",MIN(($G299-AG:AG)^2+($H299-AH:AH)^2+($I299-AI:AI)^2)*AE$8+MIN((($H$2-$H299)+AJ:AJ)^2+(($I$2-$I299)+AK:AK)^2)*AE$10+1000*AE$18,"")</f>
        <v/>
      </c>
      <c r="AM299" t="str" cm="1">
        <f t="array" ref="AM299">IF($F299="壁玉",MIN(($G299-AN:AN)^2+($H299-AO:AO)^2+($I299-AP:AP)^2)*AL$8+MIN((($H$2-$H299)+AQ:AQ)^2+(($I$2-$I299)+AR:AR)^2)*AL$10+1000*AL$18,"")</f>
        <v/>
      </c>
      <c r="AT299" t="str" cm="1">
        <f t="array" ref="AT299">IF($F299="弩玉",MIN(($G299-AU:AU)^2+($H299-AV:AV)^2+($I299-AW:AW)^2)*AS$8+MIN((($H$2-$H299)+AX:AX)^2+(($I$2-$I299)+AY:AY)^2)*AS$10+1000*AS$18,"")</f>
        <v/>
      </c>
      <c r="BA299" t="str" cm="1">
        <f t="array" ref="BA299">IF($F299="ジェット",MIN(($G299-BB:BB)^2+($H299-BC:BC)^2+($I299-BD:BD)^2)*AZ$8+MIN((($H$2-$H299)+BE:BE)^2+(($I$2-$I299)+BF:BF)^2)*AZ$10+1000*AZ$18,"")</f>
        <v/>
      </c>
      <c r="BH299" t="str" cm="1">
        <f t="array" ref="BH299">IF($F299="導玉",MIN(($G299-BI:BI)^2+($H299-BJ:BJ)^2+($I299-BK:BK)^2)*BG$8+MIN((($H$2-$H299)+BL:BL)^2+(($I$2-$I299)+BM:BM)^2)*BG$10+1000*BG$18,"")</f>
        <v/>
      </c>
      <c r="BO299" t="str" cm="1">
        <f t="array" ref="BO299">IF($F299="木壁",MIN(($G299-BP:BP)^2+($H299-BQ:BQ)^2+($I299-BR:BR)^2)*BN$8+MIN((($H$2-$H299)+BS:BS)^2+(($I$2-$I299)+BT:BT)^2)*BN$10+1000*BN$18,"")</f>
        <v/>
      </c>
      <c r="BV299" t="str" cm="1">
        <f t="array" ref="BV299">IF($F299="遠壁",MIN(($G299-BW:BW)^2+($H299-BX:BX)^2+($I299-BY:BY)^2)*BU$8+MIN((($H$2-$H299)+BZ:BZ)^2+(($I$2-$I299)+CA:CA)^2)*BU$10+1000*BU$18,"")</f>
        <v/>
      </c>
      <c r="CC299" t="str" cm="1">
        <f t="array" ref="CC299">IF($F299="魔玉",MIN(($G299-CD:CD)^2+($H299-CE:CE)^2+($I299-CF:CF)^2)*CB$8+MIN((($H$2-$H299)+CG:CG)^2+(($I$2-$I299)+CH:CH)^2)*CB$10+1000*CB$18,"")</f>
        <v/>
      </c>
      <c r="CJ299" t="str" cm="1">
        <f t="array" ref="CJ299">IF($F299="核玉",MIN(($G299-CK:CK)^2+($H299-CL:CL)^2+($I299-CM:CM)^2)*CI$8+MIN((($H$2-$H299)+CN:CN)^2+(($I$2-$I299)+CO:CO)^2)*CI$10+1000*CI$18,"")</f>
        <v/>
      </c>
      <c r="CQ299" t="str" cm="1">
        <f t="array" ref="CQ299">IF($F299="癒玉",MIN(($G299-CR:CR)^2+($H299-CS:CS)^2+($I299-CT:CT)^2)*CP$8+MIN((($H$2-$H299)+CU:CU)^2+(($I$2-$I299)+CV:CV)^2)*CP$10+1000*CP$18,"")</f>
        <v/>
      </c>
      <c r="CX299" t="str" cm="1">
        <f t="array" ref="CX299">IF($F299="盾玉",MIN(($G299-CY:CY)^2+($H299-CZ:CZ)^2+($I299-DA:DA)^2)*CW$8+MIN((($H$2-$H299)+DB:DB)^2+(($I$2-$I299)+DC:DC)^2)*CW$10+1000*CW$18,"")</f>
        <v/>
      </c>
      <c r="DE299" t="str" cm="1">
        <f t="array" ref="DE299">IF($F299="射玉",MIN(($G299-DF:DF)^2+($H299-DG:DG)^2+($I299-DH:DH)^2)*DD$8+MIN((($H$2-$H299)+DI:DI)^2+(($I$2-$I299)+DJ:DJ)^2)*DD$10+1000*DD$18,"")</f>
        <v/>
      </c>
      <c r="DL299" t="str" cm="1">
        <f t="array" ref="DL299">IF($F299="近壁",MIN(($G299-DM:DM)^2+($H299-DN:DN)^2+($I299-DO:DO)^2)*DK$8+MIN((($H$2-$H299)+DP:DP)^2+(($I$2-$I299)+DQ:DQ)^2)*DK$10+1000*DK$18,"")</f>
        <v/>
      </c>
      <c r="DS299" t="str" cm="1">
        <f t="array" ref="DS299">IF($F299="忍玉",MIN(($G299-DT:DT)^2+($H299-DU:DU)^2+($I299-DV:DV)^2)*DR$8+MIN((($H$2-$H299)+DW:DW)^2+(($I$2-$I299)+DX:DX)^2)*DR$10+1000*DR$18,"")</f>
        <v/>
      </c>
      <c r="DZ299" t="str" cm="1">
        <f t="array" ref="DZ299">IF($F299="界玉",MIN(($G299-EA:EA)^2+($H299-EB:EB)^2+($I299-EC:EC)^2)*DY$8+MIN((($H$2-$H299)+ED:ED)^2+(($I$2-$I299)+EE:EE)^2)*DY$10+1000*DY$18,"")</f>
        <v/>
      </c>
      <c r="EG299" t="str" cm="1">
        <f t="array" ref="EG299">IF($F299="戦玉",MIN(($G299-EH:EH)^2+($H299-EI:EI)^2+($I299-EJ:EJ)^2)*EF$8+MIN((($H$2-$H299)+EK:EK)^2+(($I$2-$I299)+EL:EL)^2)*EF$10+1000*EF$18,"")</f>
        <v/>
      </c>
      <c r="EN299" t="str" cm="1">
        <f t="array" ref="EN299">IF($F299="弓玉",MIN(($G299-EO:EO)^2+($H299-EP:EP)^2+($I299-EQ:EQ)^2)*EM$8+MIN((($H$2-$H299)+ER:ER)^2+(($I$2-$I299)+ES:ES)^2)*EM$10+1000*EM$18,"")</f>
        <v/>
      </c>
      <c r="EU299" t="str" cm="1">
        <f t="array" ref="EU299">IF($F299="散玉",MIN(($G299-EV:EV)^2+($H299-EW:EW)^2+($I299-EX:EX)^2)*ET$8+MIN((($H$2-$H299)+EY:EY)^2+(($I$2-$I299)+EZ:EZ)^2)*ET$10+1000*ET$18,"")</f>
        <v/>
      </c>
      <c r="FB299" t="str" cm="1">
        <f t="array" ref="FB299">IF($F299="的玉",MIN(($G299-FC:FC)^2+($H299-FD:FD)^2+($I299-FE:FE)^2)*FA$8+MIN((($H$2-$H299)+FF:FF)^2+(($I$2-$I299)+FG:FG)^2)*FA$10+1000*FA$18,"")</f>
        <v/>
      </c>
      <c r="FI299" t="str" cm="1">
        <f t="array" ref="FI299">IF($F299="撃玉",MIN(($G299-FJ:FJ)^2+($H299-FK:FK)^2+($I299-FL:FL)^2)*FH$8+MIN((($H$2-$H299)+FM:FM)^2+(($I$2-$I299)+FN:FN)^2)*FH$10+1000*FH$18,"")</f>
        <v/>
      </c>
      <c r="FP299" t="str" cm="1">
        <f t="array" ref="FP299">IF($F299="槍玉",MIN(($G299-FQ:FQ)^2+($H299-FR:FR)^2+($I299-FS:FS)^2)*FO$8+MIN((($H$2-$H299)+FT:FT)^2+(($I$2-$I299)+FU:FU)^2)*FO$10+1000*FO$18,"")</f>
        <v/>
      </c>
      <c r="FW299" t="str" cm="1">
        <f t="array" ref="FW299">IF($F299="査玉",MIN(($G299-FX:FX)^2+($H299-FY:FY)^2+($I299-FZ:FZ)^2)*FV$8+MIN((($H$2-$H299)+GA:GA)^2+(($I$2-$I299)+GB:GB)^2)*FV$10+1000*FV$18,"")</f>
        <v/>
      </c>
      <c r="GD299" t="str" cm="1">
        <f t="array" ref="GD299">IF($F299="タゲ壁",MIN(($G299-GE:GE)^2+($H299-GF:GF)^2+($I299-GG:GG)^2)*GC$8+MIN((($H$2-$H299)+GH:GH)^2+(($I$2-$I299)+GI:GI)^2)*GC$10+1000*GC$18,"")</f>
        <v/>
      </c>
      <c r="GK299" t="str" cm="1">
        <f t="array" ref="GK299">IF($F299="迎玉",MIN(($G299-GL:GL)^2+($H299-GM:GM)^2+($I299-GN:GN)^2)*GJ$8+MIN((($H$2-$H299)+GO:GO)^2+(($I$2-$I299)+GP:GP)^2)*GJ$10+1000*GJ$18,"")</f>
        <v/>
      </c>
      <c r="GR299" t="str" cm="1">
        <f t="array" ref="GR299">IF($F299="紙壁",MIN(($G299-GS:GS)^2+($H299-GT:GT)^2+($I299-GU:GU)^2)*GQ$8+MIN((($H$2-$H299)+GV:GV)^2+(($I$2-$I299)+GW:GW)^2)*GQ$10+1000*GQ$18,"")</f>
        <v/>
      </c>
      <c r="GY299" t="str" cm="1">
        <f t="array" ref="GY299">IF($F299="聖玉",MIN(($G299-GZ:GZ)^2+($H299-HA:HA)^2+($I299-HB:HB)^2)*GX$8+MIN((($H$2-$H299)+HC:HC)^2+(($I$2-$I299)+HD:HD)^2)*GX$10+1000*GX$18,"")</f>
        <v/>
      </c>
      <c r="HF299" t="str" cm="1">
        <f t="array" ref="HF299">IF($F299="ターボ",MIN(($G299-HG:HG)^2+($H299-HH:HH)^2+($I299-HI:HI)^2)*HE$8+MIN((($H$2-$H299)+HJ:HJ)^2+(($I$2-$I299)+HK:HK)^2)*HE$10+10000,"")</f>
        <v/>
      </c>
      <c r="HM299" t="str" cm="1">
        <f t="array" ref="HM299">IF($F299="采玉",MIN(($G299-HN:HN)^2+($H299-HO:HO)^2+($I299-HP:HP)^2)*HL$8+MIN((($H$2-$H299)+HQ:HQ)^2+(($I$2-$I299)+HR:HR)^2)*HL$10+1000*HL$18,"")</f>
        <v/>
      </c>
      <c r="HT299" t="str" cm="1">
        <f t="array" ref="HT299">IF($F299="繕玉",MIN(($G299-HU:HU)^2+($H299-HV:HV)^2+($I299-HW:HW)^2)*HS$8+MIN((($H$2-$H299)+HX:HX)^2+(($I$2-$I299)+HY:HY)^2)*HS$10+1000*HS$18,"")</f>
        <v/>
      </c>
      <c r="IA299" t="str" cm="1">
        <f t="array" ref="IA299">IF($F299="贄玉",MIN(($G299-IB:IB)^2+($H299-IC:IC)^2+($I299-ID:ID)^2)*HZ$8+MIN((($H$2-$H299)+IE:IE)^2+(($I$2-$I299)+IF:IF)^2)*HZ$10+1000*HZ$18,"")</f>
        <v/>
      </c>
      <c r="IH299" t="str" cm="1">
        <f t="array" ref="IH299">IF($F299="弾玉",MIN(($G299-II:II)^2+($H299-IJ:IJ)^2+($I299-IK:IK)^2)*IG$8+MIN((($H$2-$H299)+IL:IL)^2+(($I$2-$I299)+IM:IM)^2)*IG$10+1000*IG$18,"")</f>
        <v/>
      </c>
      <c r="IO299" t="str" cm="1">
        <f t="array" ref="IO299">IF($F299="石壁",MIN(($G299-IP:IP)^2+($H299-IQ:IQ)^2+($I299-IR:IR)^2)*IN$8+MIN((($H$2-$H299)+IS:IS)^2+(($I$2-$I299)+IT:IT)^2)*IN$10+1000*IN$18,"")</f>
        <v/>
      </c>
    </row>
    <row r="300" spans="6:254" x14ac:dyDescent="0.55000000000000004">
      <c r="F300" s="1" t="b" cm="1">
        <f t="array" ref="F300">INDEX(N:N,ROW()*6-11)</f>
        <v>0</v>
      </c>
      <c r="G300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300" s="1">
        <f>ROUND((RIGHT((SUM(INDEX($N:$N,ROW()*6-10):INDEX($N:$N,ROW()*6-6))-16020),6)-RIGHT((SUM(INDEX($N:$N,ROW()*6-10):INDEX($N:$N,ROW()*6-6))-16020),3))/1000,3)</f>
        <v>-16.04</v>
      </c>
      <c r="I300" s="1">
        <f>ROUND((RIGHT((SUM(INDEX($N:$N,ROW()*6-10):INDEX($N:$N,ROW()*6-6))-16020),3)),3)</f>
        <v>20</v>
      </c>
      <c r="K300">
        <v>300</v>
      </c>
      <c r="L300">
        <f t="shared" si="9"/>
        <v>0</v>
      </c>
      <c r="M300" t="str">
        <f t="shared" si="8"/>
        <v/>
      </c>
      <c r="N300">
        <f>IF(EXACT(M300,$A$1)=TRUE,0,IF(EXACT(M300,$A$2)=TRUE,1,IF(EXACT(M300,$A$3)=TRUE,2,IF(EXACT(M300,$A$4)=TRUE,3,IF(EXACT(M300,$A$5)=TRUE,4,IF(EXACT(M300,$A$6)=TRUE,5,IF(EXACT(M300,$A$7)=TRUE,6,IF(EXACT(M300,$A$8)=TRUE,7,IF(EXACT(M300,$A$9)=TRUE,8,IF(EXACT(M300,$A$10)=TRUE,9,IF(EXACT(M300,$A$11)=TRUE,10,IF(EXACT(M300,$A$12)=TRUE,11,IF(EXACT(M300,$A$13)=TRUE,12,IF(EXACT(M300,$A$14)=TRUE,13,IF(EXACT(M300,$A$15)=TRUE,14,IF(EXACT(M300,$A$16)=TRUE,15,IF(EXACT(M300,$A$17)=TRUE,16,IF(EXACT(M300,$A$18)=TRUE,17,IF(EXACT(M300,$A$19)=TRUE,18,IF(EXACT(M300,$A$20)=TRUE,19,IF(EXACT(M300,$A$21)=TRUE,20,IF(EXACT(M300,$A$22)=TRUE,21,IF(EXACT(M300,$A$23)=TRUE,22,IF(EXACT(M300,$A$24)=TRUE,23,IF(EXACT(M300,$A$25)=TRUE,24,IF(EXACT(M300,$A$26)=TRUE,25,IF(EXACT(M300,$A$27)=TRUE,26,IF(EXACT(M300,$A$28)=TRUE,27,IF(EXACT(M300,$A$29)=TRUE,28,IF(EXACT(M300,$A$30)=TRUE,29,IF(EXACT(M300,$A$31)=TRUE,30,IF(EXACT(M300,$A$32)=TRUE,31,IF(EXACT(M300,$A$33)=TRUE,32,IF(EXACT(M300,$A$34)=TRUE,33,IF(EXACT(M300,$A$35)=TRUE,34,IF(EXACT(M300,$A$36)=TRUE,35,IF(EXACT(M300,$A$37)=TRUE,36,IF(EXACT(M300,$A$38)=TRUE,37,IF(EXACT(M300,$A$39)=TRUE,38,IF(EXACT(M300,$A$40)=TRUE,39,IF(EXACT(M300,$A$41)=TRUE,40,IF(EXACT(M300,$A$42)=TRUE,41,IF(EXACT(M300,$A$43)=TRUE,42,IF(EXACT(M300,$A$44)=TRUE,43,IF(EXACT(M300,$A$45)=TRUE,44,IF(EXACT(M300,$A$46)=TRUE,45,IF(EXACT(M300,$A$47)=TRUE,46,IF(EXACT(M300,$A$48)=TRUE,47,IF(EXACT(M300,$A$49)=TRUE,48,IF(EXACT(M300,$A$50)=TRUE,49,IF(EXACT(M300,$A$51)=TRUE,50,IF(EXACT(M300,$A$52)=TRUE,51,IF(EXACT(M300,$A$53)=TRUE,52,IF(EXACT(M300,$A$54)=TRUE,53,IF(EXACT(M300,$A$55)=TRUE,54,IF(EXACT(M300,$A$56)=TRUE,55,IF(EXACT(M300,$A$57)=TRUE,56,IF(EXACT(M300,$A$58)=TRUE,57,IF(EXACT(M300,$A$59)=TRUE,58,IF(EXACT(M300,$A$60)=TRUE,59,IF(EXACT(M300,$A$61)=TRUE,60,IF(EXACT(M300,$A$62)=TRUE,61))))))))))))))))))))))))))))))))))))))))))))))))))))))))))))))*61^$L300</f>
        <v>0</v>
      </c>
      <c r="Y300" t="str" cm="1">
        <f t="array" ref="Y300">IF($F300="砲玉",MIN(($G300-Z:Z)^2+($H300-AA:AA)^2+($I300-AB:AB)^2)*X$8+MIN((($H$2-$H300)+AC:AC)^2+(($I$2-$I300)+AD:AD)^2)*X$10+1000*X$18,"")</f>
        <v/>
      </c>
      <c r="AF300" t="str" cm="1">
        <f t="array" ref="AF300">IF($F300="薙玉",MIN(($G300-AG:AG)^2+($H300-AH:AH)^2+($I300-AI:AI)^2)*AE$8+MIN((($H$2-$H300)+AJ:AJ)^2+(($I$2-$I300)+AK:AK)^2)*AE$10+1000*AE$18,"")</f>
        <v/>
      </c>
      <c r="AM300" t="str" cm="1">
        <f t="array" ref="AM300">IF($F300="壁玉",MIN(($G300-AN:AN)^2+($H300-AO:AO)^2+($I300-AP:AP)^2)*AL$8+MIN((($H$2-$H300)+AQ:AQ)^2+(($I$2-$I300)+AR:AR)^2)*AL$10+1000*AL$18,"")</f>
        <v/>
      </c>
      <c r="AT300" t="str" cm="1">
        <f t="array" ref="AT300">IF($F300="弩玉",MIN(($G300-AU:AU)^2+($H300-AV:AV)^2+($I300-AW:AW)^2)*AS$8+MIN((($H$2-$H300)+AX:AX)^2+(($I$2-$I300)+AY:AY)^2)*AS$10+1000*AS$18,"")</f>
        <v/>
      </c>
      <c r="BA300" t="str" cm="1">
        <f t="array" ref="BA300">IF($F300="ジェット",MIN(($G300-BB:BB)^2+($H300-BC:BC)^2+($I300-BD:BD)^2)*AZ$8+MIN((($H$2-$H300)+BE:BE)^2+(($I$2-$I300)+BF:BF)^2)*AZ$10+1000*AZ$18,"")</f>
        <v/>
      </c>
      <c r="BH300" t="str" cm="1">
        <f t="array" ref="BH300">IF($F300="導玉",MIN(($G300-BI:BI)^2+($H300-BJ:BJ)^2+($I300-BK:BK)^2)*BG$8+MIN((($H$2-$H300)+BL:BL)^2+(($I$2-$I300)+BM:BM)^2)*BG$10+1000*BG$18,"")</f>
        <v/>
      </c>
      <c r="BO300" t="str" cm="1">
        <f t="array" ref="BO300">IF($F300="木壁",MIN(($G300-BP:BP)^2+($H300-BQ:BQ)^2+($I300-BR:BR)^2)*BN$8+MIN((($H$2-$H300)+BS:BS)^2+(($I$2-$I300)+BT:BT)^2)*BN$10+1000*BN$18,"")</f>
        <v/>
      </c>
      <c r="BV300" t="str" cm="1">
        <f t="array" ref="BV300">IF($F300="遠壁",MIN(($G300-BW:BW)^2+($H300-BX:BX)^2+($I300-BY:BY)^2)*BU$8+MIN((($H$2-$H300)+BZ:BZ)^2+(($I$2-$I300)+CA:CA)^2)*BU$10+1000*BU$18,"")</f>
        <v/>
      </c>
      <c r="CC300" t="str" cm="1">
        <f t="array" ref="CC300">IF($F300="魔玉",MIN(($G300-CD:CD)^2+($H300-CE:CE)^2+($I300-CF:CF)^2)*CB$8+MIN((($H$2-$H300)+CG:CG)^2+(($I$2-$I300)+CH:CH)^2)*CB$10+1000*CB$18,"")</f>
        <v/>
      </c>
      <c r="CJ300" t="str" cm="1">
        <f t="array" ref="CJ300">IF($F300="核玉",MIN(($G300-CK:CK)^2+($H300-CL:CL)^2+($I300-CM:CM)^2)*CI$8+MIN((($H$2-$H300)+CN:CN)^2+(($I$2-$I300)+CO:CO)^2)*CI$10+1000*CI$18,"")</f>
        <v/>
      </c>
      <c r="CQ300" t="str" cm="1">
        <f t="array" ref="CQ300">IF($F300="癒玉",MIN(($G300-CR:CR)^2+($H300-CS:CS)^2+($I300-CT:CT)^2)*CP$8+MIN((($H$2-$H300)+CU:CU)^2+(($I$2-$I300)+CV:CV)^2)*CP$10+1000*CP$18,"")</f>
        <v/>
      </c>
      <c r="CX300" t="str" cm="1">
        <f t="array" ref="CX300">IF($F300="盾玉",MIN(($G300-CY:CY)^2+($H300-CZ:CZ)^2+($I300-DA:DA)^2)*CW$8+MIN((($H$2-$H300)+DB:DB)^2+(($I$2-$I300)+DC:DC)^2)*CW$10+1000*CW$18,"")</f>
        <v/>
      </c>
      <c r="DE300" t="str" cm="1">
        <f t="array" ref="DE300">IF($F300="射玉",MIN(($G300-DF:DF)^2+($H300-DG:DG)^2+($I300-DH:DH)^2)*DD$8+MIN((($H$2-$H300)+DI:DI)^2+(($I$2-$I300)+DJ:DJ)^2)*DD$10+1000*DD$18,"")</f>
        <v/>
      </c>
      <c r="DL300" t="str" cm="1">
        <f t="array" ref="DL300">IF($F300="近壁",MIN(($G300-DM:DM)^2+($H300-DN:DN)^2+($I300-DO:DO)^2)*DK$8+MIN((($H$2-$H300)+DP:DP)^2+(($I$2-$I300)+DQ:DQ)^2)*DK$10+1000*DK$18,"")</f>
        <v/>
      </c>
      <c r="DS300" t="str" cm="1">
        <f t="array" ref="DS300">IF($F300="忍玉",MIN(($G300-DT:DT)^2+($H300-DU:DU)^2+($I300-DV:DV)^2)*DR$8+MIN((($H$2-$H300)+DW:DW)^2+(($I$2-$I300)+DX:DX)^2)*DR$10+1000*DR$18,"")</f>
        <v/>
      </c>
      <c r="DZ300" t="str" cm="1">
        <f t="array" ref="DZ300">IF($F300="界玉",MIN(($G300-EA:EA)^2+($H300-EB:EB)^2+($I300-EC:EC)^2)*DY$8+MIN((($H$2-$H300)+ED:ED)^2+(($I$2-$I300)+EE:EE)^2)*DY$10+1000*DY$18,"")</f>
        <v/>
      </c>
      <c r="EG300" t="str" cm="1">
        <f t="array" ref="EG300">IF($F300="戦玉",MIN(($G300-EH:EH)^2+($H300-EI:EI)^2+($I300-EJ:EJ)^2)*EF$8+MIN((($H$2-$H300)+EK:EK)^2+(($I$2-$I300)+EL:EL)^2)*EF$10+1000*EF$18,"")</f>
        <v/>
      </c>
      <c r="EN300" t="str" cm="1">
        <f t="array" ref="EN300">IF($F300="弓玉",MIN(($G300-EO:EO)^2+($H300-EP:EP)^2+($I300-EQ:EQ)^2)*EM$8+MIN((($H$2-$H300)+ER:ER)^2+(($I$2-$I300)+ES:ES)^2)*EM$10+1000*EM$18,"")</f>
        <v/>
      </c>
      <c r="EU300" t="str" cm="1">
        <f t="array" ref="EU300">IF($F300="散玉",MIN(($G300-EV:EV)^2+($H300-EW:EW)^2+($I300-EX:EX)^2)*ET$8+MIN((($H$2-$H300)+EY:EY)^2+(($I$2-$I300)+EZ:EZ)^2)*ET$10+1000*ET$18,"")</f>
        <v/>
      </c>
      <c r="FB300" t="str" cm="1">
        <f t="array" ref="FB300">IF($F300="的玉",MIN(($G300-FC:FC)^2+($H300-FD:FD)^2+($I300-FE:FE)^2)*FA$8+MIN((($H$2-$H300)+FF:FF)^2+(($I$2-$I300)+FG:FG)^2)*FA$10+1000*FA$18,"")</f>
        <v/>
      </c>
      <c r="FI300" t="str" cm="1">
        <f t="array" ref="FI300">IF($F300="撃玉",MIN(($G300-FJ:FJ)^2+($H300-FK:FK)^2+($I300-FL:FL)^2)*FH$8+MIN((($H$2-$H300)+FM:FM)^2+(($I$2-$I300)+FN:FN)^2)*FH$10+1000*FH$18,"")</f>
        <v/>
      </c>
      <c r="FP300" t="str" cm="1">
        <f t="array" ref="FP300">IF($F300="槍玉",MIN(($G300-FQ:FQ)^2+($H300-FR:FR)^2+($I300-FS:FS)^2)*FO$8+MIN((($H$2-$H300)+FT:FT)^2+(($I$2-$I300)+FU:FU)^2)*FO$10+1000*FO$18,"")</f>
        <v/>
      </c>
      <c r="FW300" t="str" cm="1">
        <f t="array" ref="FW300">IF($F300="査玉",MIN(($G300-FX:FX)^2+($H300-FY:FY)^2+($I300-FZ:FZ)^2)*FV$8+MIN((($H$2-$H300)+GA:GA)^2+(($I$2-$I300)+GB:GB)^2)*FV$10+1000*FV$18,"")</f>
        <v/>
      </c>
      <c r="GD300" t="str" cm="1">
        <f t="array" ref="GD300">IF($F300="タゲ壁",MIN(($G300-GE:GE)^2+($H300-GF:GF)^2+($I300-GG:GG)^2)*GC$8+MIN((($H$2-$H300)+GH:GH)^2+(($I$2-$I300)+GI:GI)^2)*GC$10+1000*GC$18,"")</f>
        <v/>
      </c>
      <c r="GK300" t="str" cm="1">
        <f t="array" ref="GK300">IF($F300="迎玉",MIN(($G300-GL:GL)^2+($H300-GM:GM)^2+($I300-GN:GN)^2)*GJ$8+MIN((($H$2-$H300)+GO:GO)^2+(($I$2-$I300)+GP:GP)^2)*GJ$10+1000*GJ$18,"")</f>
        <v/>
      </c>
      <c r="GR300" t="str" cm="1">
        <f t="array" ref="GR300">IF($F300="紙壁",MIN(($G300-GS:GS)^2+($H300-GT:GT)^2+($I300-GU:GU)^2)*GQ$8+MIN((($H$2-$H300)+GV:GV)^2+(($I$2-$I300)+GW:GW)^2)*GQ$10+1000*GQ$18,"")</f>
        <v/>
      </c>
      <c r="GY300" t="str" cm="1">
        <f t="array" ref="GY300">IF($F300="聖玉",MIN(($G300-GZ:GZ)^2+($H300-HA:HA)^2+($I300-HB:HB)^2)*GX$8+MIN((($H$2-$H300)+HC:HC)^2+(($I$2-$I300)+HD:HD)^2)*GX$10+1000*GX$18,"")</f>
        <v/>
      </c>
      <c r="HF300" t="str" cm="1">
        <f t="array" ref="HF300">IF($F300="ターボ",MIN(($G300-HG:HG)^2+($H300-HH:HH)^2+($I300-HI:HI)^2)*HE$8+MIN((($H$2-$H300)+HJ:HJ)^2+(($I$2-$I300)+HK:HK)^2)*HE$10+10000,"")</f>
        <v/>
      </c>
      <c r="HM300" t="str" cm="1">
        <f t="array" ref="HM300">IF($F300="采玉",MIN(($G300-HN:HN)^2+($H300-HO:HO)^2+($I300-HP:HP)^2)*HL$8+MIN((($H$2-$H300)+HQ:HQ)^2+(($I$2-$I300)+HR:HR)^2)*HL$10+1000*HL$18,"")</f>
        <v/>
      </c>
      <c r="HT300" t="str" cm="1">
        <f t="array" ref="HT300">IF($F300="繕玉",MIN(($G300-HU:HU)^2+($H300-HV:HV)^2+($I300-HW:HW)^2)*HS$8+MIN((($H$2-$H300)+HX:HX)^2+(($I$2-$I300)+HY:HY)^2)*HS$10+1000*HS$18,"")</f>
        <v/>
      </c>
      <c r="IA300" t="str" cm="1">
        <f t="array" ref="IA300">IF($F300="贄玉",MIN(($G300-IB:IB)^2+($H300-IC:IC)^2+($I300-ID:ID)^2)*HZ$8+MIN((($H$2-$H300)+IE:IE)^2+(($I$2-$I300)+IF:IF)^2)*HZ$10+1000*HZ$18,"")</f>
        <v/>
      </c>
      <c r="IH300" t="str" cm="1">
        <f t="array" ref="IH300">IF($F300="弾玉",MIN(($G300-II:II)^2+($H300-IJ:IJ)^2+($I300-IK:IK)^2)*IG$8+MIN((($H$2-$H300)+IL:IL)^2+(($I$2-$I300)+IM:IM)^2)*IG$10+1000*IG$18,"")</f>
        <v/>
      </c>
      <c r="IO300" t="str" cm="1">
        <f t="array" ref="IO300">IF($F300="石壁",MIN(($G300-IP:IP)^2+($H300-IQ:IQ)^2+($I300-IR:IR)^2)*IN$8+MIN((($H$2-$H300)+IS:IS)^2+(($I$2-$I300)+IT:IT)^2)*IN$10+1000*IN$18,"")</f>
        <v/>
      </c>
    </row>
    <row r="301" spans="6:254" x14ac:dyDescent="0.55000000000000004">
      <c r="F301" s="1" t="b" cm="1">
        <f t="array" ref="F301">INDEX(N:N,ROW()*6-11)</f>
        <v>0</v>
      </c>
      <c r="G301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301" s="1">
        <f>ROUND((RIGHT((SUM(INDEX($N:$N,ROW()*6-10):INDEX($N:$N,ROW()*6-6))-16020),6)-RIGHT((SUM(INDEX($N:$N,ROW()*6-10):INDEX($N:$N,ROW()*6-6))-16020),3))/1000,3)</f>
        <v>-16.04</v>
      </c>
      <c r="I301" s="1">
        <f>ROUND((RIGHT((SUM(INDEX($N:$N,ROW()*6-10):INDEX($N:$N,ROW()*6-6))-16020),3)),3)</f>
        <v>20</v>
      </c>
      <c r="K301">
        <v>301</v>
      </c>
      <c r="L301">
        <f t="shared" si="9"/>
        <v>5</v>
      </c>
      <c r="M301" t="str">
        <f t="shared" si="8"/>
        <v/>
      </c>
      <c r="N301" t="b">
        <f>IF(EXACT(M301,$A$1)=TRUE,"コア",IF(EXACT(M301,$A$2)=TRUE,"弓玉",IF(EXACT(M301,$A$3)=TRUE,"銃玉",IF(EXACT(M301,$A$4)=TRUE,"剣玉",IF(EXACT(M301,$A$5)=TRUE,"盾玉",IF(EXACT(M301,$A$6)=TRUE,"爆玉",IF(EXACT(M301,$A$7)=TRUE,"魔玉",IF(EXACT(M301,$A$8)=TRUE,"弩玉",IF(EXACT(M301,$A$9)=TRUE,"槍玉",IF(EXACT(M301,$A$10)=TRUE,"砲玉",IF(EXACT(M301,$A$11)=TRUE,"薙玉",IF(EXACT(M301,$A$12)=TRUE,"跳玉",IF(EXACT(M301,$A$13)=TRUE,"裂玉",IF(EXACT(M301,$A$14)=TRUE,"散玉",IF(EXACT(M301,$A$15)=TRUE,"狙玉",IF(EXACT(M301,$A$16)=TRUE,"浮玉",IF(EXACT(M301,$A$17)=TRUE,"導玉",IF(EXACT(M301,$A$18)=TRUE,"繕玉",IF(EXACT(M301,$A$19)=TRUE,"癒玉",IF(EXACT(M301,$A$20)=TRUE,"壁玉",IF(EXACT(M301,$A$21)=TRUE,"飛玉",IF(EXACT(M301,$A$22)=TRUE,"戦玉",IF(EXACT(M301,$A$23)=TRUE,"機玉",IF(EXACT(M301,$A$24)=TRUE,"変玉",IF(EXACT(M301,$A$25)=TRUE,"界玉",IF(EXACT(M301,$A$26)=TRUE,"木壁",IF(EXACT(M301,$A$27)=TRUE,"石壁",IF(EXACT(M301,$A$28)=TRUE,"紙壁",IF(EXACT(M301,$A$29)=TRUE,"鉄壁",IF(EXACT(M301,$A$30)=TRUE,"ジェット",IF(EXACT(M301,$A$31)=TRUE,"ターボ",IF(EXACT(M301,$A$32)=TRUE,"骨玉",IF(EXACT(M301,$A$33)=TRUE,"撃玉",IF(EXACT(M301,$A$34)=TRUE,"弾玉",IF(EXACT(M301,$A$35)=TRUE,"聖玉",IF(EXACT(M301,$A$36)=TRUE,"忍玉",IF(EXACT(M301,$A$37)=TRUE,"障玉",IF(EXACT(M301,$A$38)=TRUE,"花玉",IF(EXACT(M301,$A$39)=TRUE,"反玉",IF(EXACT(M301,$A$40)=TRUE,"押玉",IF(EXACT(M301,$A$41)=TRUE,"迎玉",IF(EXACT(M301,$A$42)=TRUE,"贄玉",IF(EXACT(M301,$A$43)=TRUE,"的玉",IF(EXACT(M301,$A$44)=TRUE,"墜玉",IF(EXACT(M301,$A$45)=TRUE,"箱玉",IF(EXACT(M301,$A$46)=TRUE,"闇玉",IF(EXACT(M301,$A$47)=TRUE,"旋玉",IF(EXACT(M301,$A$48)=TRUE,"采玉",IF(EXACT(M301,$A$49)=TRUE,"騎玉",IF(EXACT(M301,$A$50)=TRUE,"核玉",IF(EXACT(M301,$A$51)=TRUE,"射玉",IF(EXACT(M301,$A$52)=TRUE,"星玉",IF(EXACT(M301,$A$53)=TRUE,"梱玉",IF(EXACT(M301,$A$54)=TRUE,"貫玉",IF(EXACT(M301,$A$55)=TRUE,"査玉",IF(EXACT(M301,$A$56)=TRUE,"近壁",IF(EXACT(M301,$A$57)=TRUE,"遠壁",IF(EXACT(M301,$A$58)=TRUE,"広壁",IF(EXACT(M301,$A$59)=TRUE,"狭壁",IF(EXACT(M301,$A$60)=TRUE,"タゲ壁",IF(EXACT(M301,$A$61)=TRUE,"エレ壁")))))))))))))))))))))))))))))))))))))))))))))))))))))))))))))</f>
        <v>0</v>
      </c>
      <c r="Y301" t="str" cm="1">
        <f t="array" ref="Y301">IF($F301="砲玉",MIN(($G301-Z:Z)^2+($H301-AA:AA)^2+($I301-AB:AB)^2)*X$8+MIN((($H$2-$H301)+AC:AC)^2+(($I$2-$I301)+AD:AD)^2)*X$10+1000*X$18,"")</f>
        <v/>
      </c>
      <c r="AF301" t="str" cm="1">
        <f t="array" ref="AF301">IF($F301="薙玉",MIN(($G301-AG:AG)^2+($H301-AH:AH)^2+($I301-AI:AI)^2)*AE$8+MIN((($H$2-$H301)+AJ:AJ)^2+(($I$2-$I301)+AK:AK)^2)*AE$10+1000*AE$18,"")</f>
        <v/>
      </c>
      <c r="AM301" t="str" cm="1">
        <f t="array" ref="AM301">IF($F301="壁玉",MIN(($G301-AN:AN)^2+($H301-AO:AO)^2+($I301-AP:AP)^2)*AL$8+MIN((($H$2-$H301)+AQ:AQ)^2+(($I$2-$I301)+AR:AR)^2)*AL$10+1000*AL$18,"")</f>
        <v/>
      </c>
      <c r="AT301" t="str" cm="1">
        <f t="array" ref="AT301">IF($F301="弩玉",MIN(($G301-AU:AU)^2+($H301-AV:AV)^2+($I301-AW:AW)^2)*AS$8+MIN((($H$2-$H301)+AX:AX)^2+(($I$2-$I301)+AY:AY)^2)*AS$10+1000*AS$18,"")</f>
        <v/>
      </c>
      <c r="BA301" t="str" cm="1">
        <f t="array" ref="BA301">IF($F301="ジェット",MIN(($G301-BB:BB)^2+($H301-BC:BC)^2+($I301-BD:BD)^2)*AZ$8+MIN((($H$2-$H301)+BE:BE)^2+(($I$2-$I301)+BF:BF)^2)*AZ$10+1000*AZ$18,"")</f>
        <v/>
      </c>
      <c r="BH301" t="str" cm="1">
        <f t="array" ref="BH301">IF($F301="導玉",MIN(($G301-BI:BI)^2+($H301-BJ:BJ)^2+($I301-BK:BK)^2)*BG$8+MIN((($H$2-$H301)+BL:BL)^2+(($I$2-$I301)+BM:BM)^2)*BG$10+1000*BG$18,"")</f>
        <v/>
      </c>
      <c r="BO301" t="str" cm="1">
        <f t="array" ref="BO301">IF($F301="木壁",MIN(($G301-BP:BP)^2+($H301-BQ:BQ)^2+($I301-BR:BR)^2)*BN$8+MIN((($H$2-$H301)+BS:BS)^2+(($I$2-$I301)+BT:BT)^2)*BN$10+1000*BN$18,"")</f>
        <v/>
      </c>
      <c r="BV301" t="str" cm="1">
        <f t="array" ref="BV301">IF($F301="遠壁",MIN(($G301-BW:BW)^2+($H301-BX:BX)^2+($I301-BY:BY)^2)*BU$8+MIN((($H$2-$H301)+BZ:BZ)^2+(($I$2-$I301)+CA:CA)^2)*BU$10+1000*BU$18,"")</f>
        <v/>
      </c>
      <c r="CC301" t="str" cm="1">
        <f t="array" ref="CC301">IF($F301="魔玉",MIN(($G301-CD:CD)^2+($H301-CE:CE)^2+($I301-CF:CF)^2)*CB$8+MIN((($H$2-$H301)+CG:CG)^2+(($I$2-$I301)+CH:CH)^2)*CB$10+1000*CB$18,"")</f>
        <v/>
      </c>
      <c r="CJ301" t="str" cm="1">
        <f t="array" ref="CJ301">IF($F301="核玉",MIN(($G301-CK:CK)^2+($H301-CL:CL)^2+($I301-CM:CM)^2)*CI$8+MIN((($H$2-$H301)+CN:CN)^2+(($I$2-$I301)+CO:CO)^2)*CI$10+1000*CI$18,"")</f>
        <v/>
      </c>
      <c r="CQ301" t="str" cm="1">
        <f t="array" ref="CQ301">IF($F301="癒玉",MIN(($G301-CR:CR)^2+($H301-CS:CS)^2+($I301-CT:CT)^2)*CP$8+MIN((($H$2-$H301)+CU:CU)^2+(($I$2-$I301)+CV:CV)^2)*CP$10+1000*CP$18,"")</f>
        <v/>
      </c>
      <c r="CX301" t="str" cm="1">
        <f t="array" ref="CX301">IF($F301="盾玉",MIN(($G301-CY:CY)^2+($H301-CZ:CZ)^2+($I301-DA:DA)^2)*CW$8+MIN((($H$2-$H301)+DB:DB)^2+(($I$2-$I301)+DC:DC)^2)*CW$10+1000*CW$18,"")</f>
        <v/>
      </c>
      <c r="DE301" t="str" cm="1">
        <f t="array" ref="DE301">IF($F301="射玉",MIN(($G301-DF:DF)^2+($H301-DG:DG)^2+($I301-DH:DH)^2)*DD$8+MIN((($H$2-$H301)+DI:DI)^2+(($I$2-$I301)+DJ:DJ)^2)*DD$10+1000*DD$18,"")</f>
        <v/>
      </c>
      <c r="DL301" t="str" cm="1">
        <f t="array" ref="DL301">IF($F301="近壁",MIN(($G301-DM:DM)^2+($H301-DN:DN)^2+($I301-DO:DO)^2)*DK$8+MIN((($H$2-$H301)+DP:DP)^2+(($I$2-$I301)+DQ:DQ)^2)*DK$10+1000*DK$18,"")</f>
        <v/>
      </c>
      <c r="DS301" t="str" cm="1">
        <f t="array" ref="DS301">IF($F301="忍玉",MIN(($G301-DT:DT)^2+($H301-DU:DU)^2+($I301-DV:DV)^2)*DR$8+MIN((($H$2-$H301)+DW:DW)^2+(($I$2-$I301)+DX:DX)^2)*DR$10+1000*DR$18,"")</f>
        <v/>
      </c>
      <c r="DZ301" t="str" cm="1">
        <f t="array" ref="DZ301">IF($F301="界玉",MIN(($G301-EA:EA)^2+($H301-EB:EB)^2+($I301-EC:EC)^2)*DY$8+MIN((($H$2-$H301)+ED:ED)^2+(($I$2-$I301)+EE:EE)^2)*DY$10+1000*DY$18,"")</f>
        <v/>
      </c>
      <c r="EG301" t="str" cm="1">
        <f t="array" ref="EG301">IF($F301="戦玉",MIN(($G301-EH:EH)^2+($H301-EI:EI)^2+($I301-EJ:EJ)^2)*EF$8+MIN((($H$2-$H301)+EK:EK)^2+(($I$2-$I301)+EL:EL)^2)*EF$10+1000*EF$18,"")</f>
        <v/>
      </c>
      <c r="EN301" t="str" cm="1">
        <f t="array" ref="EN301">IF($F301="弓玉",MIN(($G301-EO:EO)^2+($H301-EP:EP)^2+($I301-EQ:EQ)^2)*EM$8+MIN((($H$2-$H301)+ER:ER)^2+(($I$2-$I301)+ES:ES)^2)*EM$10+1000*EM$18,"")</f>
        <v/>
      </c>
      <c r="EU301" t="str" cm="1">
        <f t="array" ref="EU301">IF($F301="散玉",MIN(($G301-EV:EV)^2+($H301-EW:EW)^2+($I301-EX:EX)^2)*ET$8+MIN((($H$2-$H301)+EY:EY)^2+(($I$2-$I301)+EZ:EZ)^2)*ET$10+1000*ET$18,"")</f>
        <v/>
      </c>
      <c r="FB301" t="str" cm="1">
        <f t="array" ref="FB301">IF($F301="的玉",MIN(($G301-FC:FC)^2+($H301-FD:FD)^2+($I301-FE:FE)^2)*FA$8+MIN((($H$2-$H301)+FF:FF)^2+(($I$2-$I301)+FG:FG)^2)*FA$10+1000*FA$18,"")</f>
        <v/>
      </c>
      <c r="FI301" t="str" cm="1">
        <f t="array" ref="FI301">IF($F301="撃玉",MIN(($G301-FJ:FJ)^2+($H301-FK:FK)^2+($I301-FL:FL)^2)*FH$8+MIN((($H$2-$H301)+FM:FM)^2+(($I$2-$I301)+FN:FN)^2)*FH$10+1000*FH$18,"")</f>
        <v/>
      </c>
      <c r="FP301" t="str" cm="1">
        <f t="array" ref="FP301">IF($F301="槍玉",MIN(($G301-FQ:FQ)^2+($H301-FR:FR)^2+($I301-FS:FS)^2)*FO$8+MIN((($H$2-$H301)+FT:FT)^2+(($I$2-$I301)+FU:FU)^2)*FO$10+1000*FO$18,"")</f>
        <v/>
      </c>
      <c r="FW301" t="str" cm="1">
        <f t="array" ref="FW301">IF($F301="査玉",MIN(($G301-FX:FX)^2+($H301-FY:FY)^2+($I301-FZ:FZ)^2)*FV$8+MIN((($H$2-$H301)+GA:GA)^2+(($I$2-$I301)+GB:GB)^2)*FV$10+1000*FV$18,"")</f>
        <v/>
      </c>
      <c r="GD301" t="str" cm="1">
        <f t="array" ref="GD301">IF($F301="タゲ壁",MIN(($G301-GE:GE)^2+($H301-GF:GF)^2+($I301-GG:GG)^2)*GC$8+MIN((($H$2-$H301)+GH:GH)^2+(($I$2-$I301)+GI:GI)^2)*GC$10+1000*GC$18,"")</f>
        <v/>
      </c>
      <c r="GK301" t="str" cm="1">
        <f t="array" ref="GK301">IF($F301="迎玉",MIN(($G301-GL:GL)^2+($H301-GM:GM)^2+($I301-GN:GN)^2)*GJ$8+MIN((($H$2-$H301)+GO:GO)^2+(($I$2-$I301)+GP:GP)^2)*GJ$10+1000*GJ$18,"")</f>
        <v/>
      </c>
      <c r="GR301" t="str" cm="1">
        <f t="array" ref="GR301">IF($F301="紙壁",MIN(($G301-GS:GS)^2+($H301-GT:GT)^2+($I301-GU:GU)^2)*GQ$8+MIN((($H$2-$H301)+GV:GV)^2+(($I$2-$I301)+GW:GW)^2)*GQ$10+1000*GQ$18,"")</f>
        <v/>
      </c>
      <c r="GY301" t="str" cm="1">
        <f t="array" ref="GY301">IF($F301="聖玉",MIN(($G301-GZ:GZ)^2+($H301-HA:HA)^2+($I301-HB:HB)^2)*GX$8+MIN((($H$2-$H301)+HC:HC)^2+(($I$2-$I301)+HD:HD)^2)*GX$10+1000*GX$18,"")</f>
        <v/>
      </c>
      <c r="HF301" t="str" cm="1">
        <f t="array" ref="HF301">IF($F301="ターボ",MIN(($G301-HG:HG)^2+($H301-HH:HH)^2+($I301-HI:HI)^2)*HE$8+MIN((($H$2-$H301)+HJ:HJ)^2+(($I$2-$I301)+HK:HK)^2)*HE$10+10000,"")</f>
        <v/>
      </c>
      <c r="HM301" t="str" cm="1">
        <f t="array" ref="HM301">IF($F301="采玉",MIN(($G301-HN:HN)^2+($H301-HO:HO)^2+($I301-HP:HP)^2)*HL$8+MIN((($H$2-$H301)+HQ:HQ)^2+(($I$2-$I301)+HR:HR)^2)*HL$10+1000*HL$18,"")</f>
        <v/>
      </c>
      <c r="HT301" t="str" cm="1">
        <f t="array" ref="HT301">IF($F301="繕玉",MIN(($G301-HU:HU)^2+($H301-HV:HV)^2+($I301-HW:HW)^2)*HS$8+MIN((($H$2-$H301)+HX:HX)^2+(($I$2-$I301)+HY:HY)^2)*HS$10+1000*HS$18,"")</f>
        <v/>
      </c>
      <c r="IA301" t="str" cm="1">
        <f t="array" ref="IA301">IF($F301="贄玉",MIN(($G301-IB:IB)^2+($H301-IC:IC)^2+($I301-ID:ID)^2)*HZ$8+MIN((($H$2-$H301)+IE:IE)^2+(($I$2-$I301)+IF:IF)^2)*HZ$10+1000*HZ$18,"")</f>
        <v/>
      </c>
      <c r="IH301" t="str" cm="1">
        <f t="array" ref="IH301">IF($F301="弾玉",MIN(($G301-II:II)^2+($H301-IJ:IJ)^2+($I301-IK:IK)^2)*IG$8+MIN((($H$2-$H301)+IL:IL)^2+(($I$2-$I301)+IM:IM)^2)*IG$10+1000*IG$18,"")</f>
        <v/>
      </c>
      <c r="IO301" t="str" cm="1">
        <f t="array" ref="IO301">IF($F301="石壁",MIN(($G301-IP:IP)^2+($H301-IQ:IQ)^2+($I301-IR:IR)^2)*IN$8+MIN((($H$2-$H301)+IS:IS)^2+(($I$2-$I301)+IT:IT)^2)*IN$10+1000*IN$18,"")</f>
        <v/>
      </c>
    </row>
    <row r="302" spans="6:254" x14ac:dyDescent="0.55000000000000004">
      <c r="F302" s="1" t="b" cm="1">
        <f t="array" ref="F302">INDEX(N:N,ROW()*6-11)</f>
        <v>0</v>
      </c>
      <c r="G302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302" s="1">
        <f>ROUND((RIGHT((SUM(INDEX($N:$N,ROW()*6-10):INDEX($N:$N,ROW()*6-6))-16020),6)-RIGHT((SUM(INDEX($N:$N,ROW()*6-10):INDEX($N:$N,ROW()*6-6))-16020),3))/1000,3)</f>
        <v>-16.04</v>
      </c>
      <c r="I302" s="1">
        <f>ROUND((RIGHT((SUM(INDEX($N:$N,ROW()*6-10):INDEX($N:$N,ROW()*6-6))-16020),3)),3)</f>
        <v>20</v>
      </c>
      <c r="K302">
        <v>302</v>
      </c>
      <c r="L302">
        <f t="shared" si="9"/>
        <v>4</v>
      </c>
      <c r="M302" t="str">
        <f t="shared" si="8"/>
        <v/>
      </c>
      <c r="N302">
        <f>IF(EXACT(M302,$A$1)=TRUE,0,IF(EXACT(M302,$A$2)=TRUE,1,IF(EXACT(M302,$A$3)=TRUE,2,IF(EXACT(M302,$A$4)=TRUE,3,IF(EXACT(M302,$A$5)=TRUE,4,IF(EXACT(M302,$A$6)=TRUE,5,IF(EXACT(M302,$A$7)=TRUE,6,IF(EXACT(M302,$A$8)=TRUE,7,IF(EXACT(M302,$A$9)=TRUE,8,IF(EXACT(M302,$A$10)=TRUE,9,IF(EXACT(M302,$A$11)=TRUE,10,IF(EXACT(M302,$A$12)=TRUE,11,IF(EXACT(M302,$A$13)=TRUE,12,IF(EXACT(M302,$A$14)=TRUE,13,IF(EXACT(M302,$A$15)=TRUE,14,IF(EXACT(M302,$A$16)=TRUE,15,IF(EXACT(M302,$A$17)=TRUE,16,IF(EXACT(M302,$A$18)=TRUE,17,IF(EXACT(M302,$A$19)=TRUE,18,IF(EXACT(M302,$A$20)=TRUE,19,IF(EXACT(M302,$A$21)=TRUE,20,IF(EXACT(M302,$A$22)=TRUE,21,IF(EXACT(M302,$A$23)=TRUE,22,IF(EXACT(M302,$A$24)=TRUE,23,IF(EXACT(M302,$A$25)=TRUE,24,IF(EXACT(M302,$A$26)=TRUE,25,IF(EXACT(M302,$A$27)=TRUE,26,IF(EXACT(M302,$A$28)=TRUE,27,IF(EXACT(M302,$A$29)=TRUE,28,IF(EXACT(M302,$A$30)=TRUE,29,IF(EXACT(M302,$A$31)=TRUE,30,IF(EXACT(M302,$A$32)=TRUE,31,IF(EXACT(M302,$A$33)=TRUE,32,IF(EXACT(M302,$A$34)=TRUE,33,IF(EXACT(M302,$A$35)=TRUE,34,IF(EXACT(M302,$A$36)=TRUE,35,IF(EXACT(M302,$A$37)=TRUE,36,IF(EXACT(M302,$A$38)=TRUE,37,IF(EXACT(M302,$A$39)=TRUE,38,IF(EXACT(M302,$A$40)=TRUE,39,IF(EXACT(M302,$A$41)=TRUE,40,IF(EXACT(M302,$A$42)=TRUE,41,IF(EXACT(M302,$A$43)=TRUE,42,IF(EXACT(M302,$A$44)=TRUE,43,IF(EXACT(M302,$A$45)=TRUE,44,IF(EXACT(M302,$A$46)=TRUE,45,IF(EXACT(M302,$A$47)=TRUE,46,IF(EXACT(M302,$A$48)=TRUE,47,IF(EXACT(M302,$A$49)=TRUE,48,IF(EXACT(M302,$A$50)=TRUE,49,IF(EXACT(M302,$A$51)=TRUE,50,IF(EXACT(M302,$A$52)=TRUE,51,IF(EXACT(M302,$A$53)=TRUE,52,IF(EXACT(M302,$A$54)=TRUE,53,IF(EXACT(M302,$A$55)=TRUE,54,IF(EXACT(M302,$A$56)=TRUE,55,IF(EXACT(M302,$A$57)=TRUE,56,IF(EXACT(M302,$A$58)=TRUE,57,IF(EXACT(M302,$A$59)=TRUE,58,IF(EXACT(M302,$A$60)=TRUE,59,IF(EXACT(M302,$A$61)=TRUE,60,IF(EXACT(M302,$A$62)=TRUE,61))))))))))))))))))))))))))))))))))))))))))))))))))))))))))))))*61^$L302</f>
        <v>0</v>
      </c>
      <c r="Y302" t="str" cm="1">
        <f t="array" ref="Y302">IF($F302="砲玉",MIN(($G302-Z:Z)^2+($H302-AA:AA)^2+($I302-AB:AB)^2)*X$8+MIN((($H$2-$H302)+AC:AC)^2+(($I$2-$I302)+AD:AD)^2)*X$10+1000*X$18,"")</f>
        <v/>
      </c>
      <c r="AF302" t="str" cm="1">
        <f t="array" ref="AF302">IF($F302="薙玉",MIN(($G302-AG:AG)^2+($H302-AH:AH)^2+($I302-AI:AI)^2)*AE$8+MIN((($H$2-$H302)+AJ:AJ)^2+(($I$2-$I302)+AK:AK)^2)*AE$10+1000*AE$18,"")</f>
        <v/>
      </c>
      <c r="AM302" t="str" cm="1">
        <f t="array" ref="AM302">IF($F302="壁玉",MIN(($G302-AN:AN)^2+($H302-AO:AO)^2+($I302-AP:AP)^2)*AL$8+MIN((($H$2-$H302)+AQ:AQ)^2+(($I$2-$I302)+AR:AR)^2)*AL$10+1000*AL$18,"")</f>
        <v/>
      </c>
      <c r="AT302" t="str" cm="1">
        <f t="array" ref="AT302">IF($F302="弩玉",MIN(($G302-AU:AU)^2+($H302-AV:AV)^2+($I302-AW:AW)^2)*AS$8+MIN((($H$2-$H302)+AX:AX)^2+(($I$2-$I302)+AY:AY)^2)*AS$10+1000*AS$18,"")</f>
        <v/>
      </c>
      <c r="BA302" t="str" cm="1">
        <f t="array" ref="BA302">IF($F302="ジェット",MIN(($G302-BB:BB)^2+($H302-BC:BC)^2+($I302-BD:BD)^2)*AZ$8+MIN((($H$2-$H302)+BE:BE)^2+(($I$2-$I302)+BF:BF)^2)*AZ$10+1000*AZ$18,"")</f>
        <v/>
      </c>
      <c r="BH302" t="str" cm="1">
        <f t="array" ref="BH302">IF($F302="導玉",MIN(($G302-BI:BI)^2+($H302-BJ:BJ)^2+($I302-BK:BK)^2)*BG$8+MIN((($H$2-$H302)+BL:BL)^2+(($I$2-$I302)+BM:BM)^2)*BG$10+1000*BG$18,"")</f>
        <v/>
      </c>
      <c r="BO302" t="str" cm="1">
        <f t="array" ref="BO302">IF($F302="木壁",MIN(($G302-BP:BP)^2+($H302-BQ:BQ)^2+($I302-BR:BR)^2)*BN$8+MIN((($H$2-$H302)+BS:BS)^2+(($I$2-$I302)+BT:BT)^2)*BN$10+1000*BN$18,"")</f>
        <v/>
      </c>
      <c r="BV302" t="str" cm="1">
        <f t="array" ref="BV302">IF($F302="遠壁",MIN(($G302-BW:BW)^2+($H302-BX:BX)^2+($I302-BY:BY)^2)*BU$8+MIN((($H$2-$H302)+BZ:BZ)^2+(($I$2-$I302)+CA:CA)^2)*BU$10+1000*BU$18,"")</f>
        <v/>
      </c>
      <c r="CC302" t="str" cm="1">
        <f t="array" ref="CC302">IF($F302="魔玉",MIN(($G302-CD:CD)^2+($H302-CE:CE)^2+($I302-CF:CF)^2)*CB$8+MIN((($H$2-$H302)+CG:CG)^2+(($I$2-$I302)+CH:CH)^2)*CB$10+1000*CB$18,"")</f>
        <v/>
      </c>
      <c r="CJ302" t="str" cm="1">
        <f t="array" ref="CJ302">IF($F302="核玉",MIN(($G302-CK:CK)^2+($H302-CL:CL)^2+($I302-CM:CM)^2)*CI$8+MIN((($H$2-$H302)+CN:CN)^2+(($I$2-$I302)+CO:CO)^2)*CI$10+1000*CI$18,"")</f>
        <v/>
      </c>
      <c r="CQ302" t="str" cm="1">
        <f t="array" ref="CQ302">IF($F302="癒玉",MIN(($G302-CR:CR)^2+($H302-CS:CS)^2+($I302-CT:CT)^2)*CP$8+MIN((($H$2-$H302)+CU:CU)^2+(($I$2-$I302)+CV:CV)^2)*CP$10+1000*CP$18,"")</f>
        <v/>
      </c>
      <c r="CX302" t="str" cm="1">
        <f t="array" ref="CX302">IF($F302="盾玉",MIN(($G302-CY:CY)^2+($H302-CZ:CZ)^2+($I302-DA:DA)^2)*CW$8+MIN((($H$2-$H302)+DB:DB)^2+(($I$2-$I302)+DC:DC)^2)*CW$10+1000*CW$18,"")</f>
        <v/>
      </c>
      <c r="DE302" t="str" cm="1">
        <f t="array" ref="DE302">IF($F302="射玉",MIN(($G302-DF:DF)^2+($H302-DG:DG)^2+($I302-DH:DH)^2)*DD$8+MIN((($H$2-$H302)+DI:DI)^2+(($I$2-$I302)+DJ:DJ)^2)*DD$10+1000*DD$18,"")</f>
        <v/>
      </c>
      <c r="DL302" t="str" cm="1">
        <f t="array" ref="DL302">IF($F302="近壁",MIN(($G302-DM:DM)^2+($H302-DN:DN)^2+($I302-DO:DO)^2)*DK$8+MIN((($H$2-$H302)+DP:DP)^2+(($I$2-$I302)+DQ:DQ)^2)*DK$10+1000*DK$18,"")</f>
        <v/>
      </c>
      <c r="DS302" t="str" cm="1">
        <f t="array" ref="DS302">IF($F302="忍玉",MIN(($G302-DT:DT)^2+($H302-DU:DU)^2+($I302-DV:DV)^2)*DR$8+MIN((($H$2-$H302)+DW:DW)^2+(($I$2-$I302)+DX:DX)^2)*DR$10+1000*DR$18,"")</f>
        <v/>
      </c>
      <c r="DZ302" t="str" cm="1">
        <f t="array" ref="DZ302">IF($F302="界玉",MIN(($G302-EA:EA)^2+($H302-EB:EB)^2+($I302-EC:EC)^2)*DY$8+MIN((($H$2-$H302)+ED:ED)^2+(($I$2-$I302)+EE:EE)^2)*DY$10+1000*DY$18,"")</f>
        <v/>
      </c>
      <c r="EG302" t="str" cm="1">
        <f t="array" ref="EG302">IF($F302="戦玉",MIN(($G302-EH:EH)^2+($H302-EI:EI)^2+($I302-EJ:EJ)^2)*EF$8+MIN((($H$2-$H302)+EK:EK)^2+(($I$2-$I302)+EL:EL)^2)*EF$10+1000*EF$18,"")</f>
        <v/>
      </c>
      <c r="EN302" t="str" cm="1">
        <f t="array" ref="EN302">IF($F302="弓玉",MIN(($G302-EO:EO)^2+($H302-EP:EP)^2+($I302-EQ:EQ)^2)*EM$8+MIN((($H$2-$H302)+ER:ER)^2+(($I$2-$I302)+ES:ES)^2)*EM$10+1000*EM$18,"")</f>
        <v/>
      </c>
      <c r="EU302" t="str" cm="1">
        <f t="array" ref="EU302">IF($F302="散玉",MIN(($G302-EV:EV)^2+($H302-EW:EW)^2+($I302-EX:EX)^2)*ET$8+MIN((($H$2-$H302)+EY:EY)^2+(($I$2-$I302)+EZ:EZ)^2)*ET$10+1000*ET$18,"")</f>
        <v/>
      </c>
      <c r="FB302" t="str" cm="1">
        <f t="array" ref="FB302">IF($F302="的玉",MIN(($G302-FC:FC)^2+($H302-FD:FD)^2+($I302-FE:FE)^2)*FA$8+MIN((($H$2-$H302)+FF:FF)^2+(($I$2-$I302)+FG:FG)^2)*FA$10+1000*FA$18,"")</f>
        <v/>
      </c>
      <c r="FI302" t="str" cm="1">
        <f t="array" ref="FI302">IF($F302="撃玉",MIN(($G302-FJ:FJ)^2+($H302-FK:FK)^2+($I302-FL:FL)^2)*FH$8+MIN((($H$2-$H302)+FM:FM)^2+(($I$2-$I302)+FN:FN)^2)*FH$10+1000*FH$18,"")</f>
        <v/>
      </c>
      <c r="FP302" t="str" cm="1">
        <f t="array" ref="FP302">IF($F302="槍玉",MIN(($G302-FQ:FQ)^2+($H302-FR:FR)^2+($I302-FS:FS)^2)*FO$8+MIN((($H$2-$H302)+FT:FT)^2+(($I$2-$I302)+FU:FU)^2)*FO$10+1000*FO$18,"")</f>
        <v/>
      </c>
      <c r="FW302" t="str" cm="1">
        <f t="array" ref="FW302">IF($F302="査玉",MIN(($G302-FX:FX)^2+($H302-FY:FY)^2+($I302-FZ:FZ)^2)*FV$8+MIN((($H$2-$H302)+GA:GA)^2+(($I$2-$I302)+GB:GB)^2)*FV$10+1000*FV$18,"")</f>
        <v/>
      </c>
      <c r="GD302" t="str" cm="1">
        <f t="array" ref="GD302">IF($F302="タゲ壁",MIN(($G302-GE:GE)^2+($H302-GF:GF)^2+($I302-GG:GG)^2)*GC$8+MIN((($H$2-$H302)+GH:GH)^2+(($I$2-$I302)+GI:GI)^2)*GC$10+1000*GC$18,"")</f>
        <v/>
      </c>
      <c r="GK302" t="str" cm="1">
        <f t="array" ref="GK302">IF($F302="迎玉",MIN(($G302-GL:GL)^2+($H302-GM:GM)^2+($I302-GN:GN)^2)*GJ$8+MIN((($H$2-$H302)+GO:GO)^2+(($I$2-$I302)+GP:GP)^2)*GJ$10+1000*GJ$18,"")</f>
        <v/>
      </c>
      <c r="GR302" t="str" cm="1">
        <f t="array" ref="GR302">IF($F302="紙壁",MIN(($G302-GS:GS)^2+($H302-GT:GT)^2+($I302-GU:GU)^2)*GQ$8+MIN((($H$2-$H302)+GV:GV)^2+(($I$2-$I302)+GW:GW)^2)*GQ$10+1000*GQ$18,"")</f>
        <v/>
      </c>
      <c r="GY302" t="str" cm="1">
        <f t="array" ref="GY302">IF($F302="聖玉",MIN(($G302-GZ:GZ)^2+($H302-HA:HA)^2+($I302-HB:HB)^2)*GX$8+MIN((($H$2-$H302)+HC:HC)^2+(($I$2-$I302)+HD:HD)^2)*GX$10+1000*GX$18,"")</f>
        <v/>
      </c>
      <c r="HF302" t="str" cm="1">
        <f t="array" ref="HF302">IF($F302="ターボ",MIN(($G302-HG:HG)^2+($H302-HH:HH)^2+($I302-HI:HI)^2)*HE$8+MIN((($H$2-$H302)+HJ:HJ)^2+(($I$2-$I302)+HK:HK)^2)*HE$10+10000,"")</f>
        <v/>
      </c>
      <c r="HM302" t="str" cm="1">
        <f t="array" ref="HM302">IF($F302="采玉",MIN(($G302-HN:HN)^2+($H302-HO:HO)^2+($I302-HP:HP)^2)*HL$8+MIN((($H$2-$H302)+HQ:HQ)^2+(($I$2-$I302)+HR:HR)^2)*HL$10+1000*HL$18,"")</f>
        <v/>
      </c>
      <c r="HT302" t="str" cm="1">
        <f t="array" ref="HT302">IF($F302="繕玉",MIN(($G302-HU:HU)^2+($H302-HV:HV)^2+($I302-HW:HW)^2)*HS$8+MIN((($H$2-$H302)+HX:HX)^2+(($I$2-$I302)+HY:HY)^2)*HS$10+1000*HS$18,"")</f>
        <v/>
      </c>
      <c r="IA302" t="str" cm="1">
        <f t="array" ref="IA302">IF($F302="贄玉",MIN(($G302-IB:IB)^2+($H302-IC:IC)^2+($I302-ID:ID)^2)*HZ$8+MIN((($H$2-$H302)+IE:IE)^2+(($I$2-$I302)+IF:IF)^2)*HZ$10+1000*HZ$18,"")</f>
        <v/>
      </c>
      <c r="IH302" t="str" cm="1">
        <f t="array" ref="IH302">IF($F302="弾玉",MIN(($G302-II:II)^2+($H302-IJ:IJ)^2+($I302-IK:IK)^2)*IG$8+MIN((($H$2-$H302)+IL:IL)^2+(($I$2-$I302)+IM:IM)^2)*IG$10+1000*IG$18,"")</f>
        <v/>
      </c>
      <c r="IO302" t="str" cm="1">
        <f t="array" ref="IO302">IF($F302="石壁",MIN(($G302-IP:IP)^2+($H302-IQ:IQ)^2+($I302-IR:IR)^2)*IN$8+MIN((($H$2-$H302)+IS:IS)^2+(($I$2-$I302)+IT:IT)^2)*IN$10+1000*IN$18,"")</f>
        <v/>
      </c>
    </row>
    <row r="303" spans="6:254" x14ac:dyDescent="0.55000000000000004">
      <c r="F303" s="1" t="b" cm="1">
        <f t="array" ref="F303">INDEX(N:N,ROW()*6-11)</f>
        <v>0</v>
      </c>
      <c r="G303" s="1">
        <f>ROUND((RIGHT((SUM(INDEX($N:$N,ROW()*6-10):INDEX($N:$N,ROW()*6-6))-16020),9)-RIGHT((SUM(INDEX($N:$N,ROW()*6-10):INDEX($N:$N,ROW()*6-6))-16020),6)-RIGHT((SUM(INDEX($N:$N,ROW()*6-10):INDEX($N:$N,ROW()*6-6))-16020),3))/1000000,3)</f>
        <v>0</v>
      </c>
      <c r="H303" s="1">
        <f>ROUND((RIGHT((SUM(INDEX($N:$N,ROW()*6-10):INDEX($N:$N,ROW()*6-6))-16020),6)-RIGHT((SUM(INDEX($N:$N,ROW()*6-10):INDEX($N:$N,ROW()*6-6))-16020),3))/1000,3)</f>
        <v>-16.04</v>
      </c>
      <c r="I303" s="1">
        <f>ROUND((RIGHT((SUM(INDEX($N:$N,ROW()*6-10):INDEX($N:$N,ROW()*6-6))-16020),3)),3)</f>
        <v>20</v>
      </c>
      <c r="K303">
        <v>303</v>
      </c>
      <c r="L303">
        <f t="shared" si="9"/>
        <v>3</v>
      </c>
      <c r="M303" t="str">
        <f t="shared" si="8"/>
        <v/>
      </c>
      <c r="N303">
        <f>IF(EXACT(M303,$A$1)=TRUE,0,IF(EXACT(M303,$A$2)=TRUE,1,IF(EXACT(M303,$A$3)=TRUE,2,IF(EXACT(M303,$A$4)=TRUE,3,IF(EXACT(M303,$A$5)=TRUE,4,IF(EXACT(M303,$A$6)=TRUE,5,IF(EXACT(M303,$A$7)=TRUE,6,IF(EXACT(M303,$A$8)=TRUE,7,IF(EXACT(M303,$A$9)=TRUE,8,IF(EXACT(M303,$A$10)=TRUE,9,IF(EXACT(M303,$A$11)=TRUE,10,IF(EXACT(M303,$A$12)=TRUE,11,IF(EXACT(M303,$A$13)=TRUE,12,IF(EXACT(M303,$A$14)=TRUE,13,IF(EXACT(M303,$A$15)=TRUE,14,IF(EXACT(M303,$A$16)=TRUE,15,IF(EXACT(M303,$A$17)=TRUE,16,IF(EXACT(M303,$A$18)=TRUE,17,IF(EXACT(M303,$A$19)=TRUE,18,IF(EXACT(M303,$A$20)=TRUE,19,IF(EXACT(M303,$A$21)=TRUE,20,IF(EXACT(M303,$A$22)=TRUE,21,IF(EXACT(M303,$A$23)=TRUE,22,IF(EXACT(M303,$A$24)=TRUE,23,IF(EXACT(M303,$A$25)=TRUE,24,IF(EXACT(M303,$A$26)=TRUE,25,IF(EXACT(M303,$A$27)=TRUE,26,IF(EXACT(M303,$A$28)=TRUE,27,IF(EXACT(M303,$A$29)=TRUE,28,IF(EXACT(M303,$A$30)=TRUE,29,IF(EXACT(M303,$A$31)=TRUE,30,IF(EXACT(M303,$A$32)=TRUE,31,IF(EXACT(M303,$A$33)=TRUE,32,IF(EXACT(M303,$A$34)=TRUE,33,IF(EXACT(M303,$A$35)=TRUE,34,IF(EXACT(M303,$A$36)=TRUE,35,IF(EXACT(M303,$A$37)=TRUE,36,IF(EXACT(M303,$A$38)=TRUE,37,IF(EXACT(M303,$A$39)=TRUE,38,IF(EXACT(M303,$A$40)=TRUE,39,IF(EXACT(M303,$A$41)=TRUE,40,IF(EXACT(M303,$A$42)=TRUE,41,IF(EXACT(M303,$A$43)=TRUE,42,IF(EXACT(M303,$A$44)=TRUE,43,IF(EXACT(M303,$A$45)=TRUE,44,IF(EXACT(M303,$A$46)=TRUE,45,IF(EXACT(M303,$A$47)=TRUE,46,IF(EXACT(M303,$A$48)=TRUE,47,IF(EXACT(M303,$A$49)=TRUE,48,IF(EXACT(M303,$A$50)=TRUE,49,IF(EXACT(M303,$A$51)=TRUE,50,IF(EXACT(M303,$A$52)=TRUE,51,IF(EXACT(M303,$A$53)=TRUE,52,IF(EXACT(M303,$A$54)=TRUE,53,IF(EXACT(M303,$A$55)=TRUE,54,IF(EXACT(M303,$A$56)=TRUE,55,IF(EXACT(M303,$A$57)=TRUE,56,IF(EXACT(M303,$A$58)=TRUE,57,IF(EXACT(M303,$A$59)=TRUE,58,IF(EXACT(M303,$A$60)=TRUE,59,IF(EXACT(M303,$A$61)=TRUE,60,IF(EXACT(M303,$A$62)=TRUE,61))))))))))))))))))))))))))))))))))))))))))))))))))))))))))))))*61^$L303</f>
        <v>0</v>
      </c>
      <c r="Y303" t="str" cm="1">
        <f t="array" ref="Y303">IF($F303="砲玉",MIN(($G303-Z:Z)^2+($H303-AA:AA)^2+($I303-AB:AB)^2)*X$8+MIN((($H$2-$H303)+AC:AC)^2+(($I$2-$I303)+AD:AD)^2)*X$10+1000*X$18,"")</f>
        <v/>
      </c>
      <c r="AF303" t="str" cm="1">
        <f t="array" ref="AF303">IF($F303="薙玉",MIN(($G303-AG:AG)^2+($H303-AH:AH)^2+($I303-AI:AI)^2)*AE$8+MIN((($H$2-$H303)+AJ:AJ)^2+(($I$2-$I303)+AK:AK)^2)*AE$10+1000*AE$18,"")</f>
        <v/>
      </c>
      <c r="AM303" t="str" cm="1">
        <f t="array" ref="AM303">IF($F303="壁玉",MIN(($G303-AN:AN)^2+($H303-AO:AO)^2+($I303-AP:AP)^2)*AL$8+MIN((($H$2-$H303)+AQ:AQ)^2+(($I$2-$I303)+AR:AR)^2)*AL$10+1000*AL$18,"")</f>
        <v/>
      </c>
      <c r="AT303" t="str" cm="1">
        <f t="array" ref="AT303">IF($F303="弩玉",MIN(($G303-AU:AU)^2+($H303-AV:AV)^2+($I303-AW:AW)^2)*AS$8+MIN((($H$2-$H303)+AX:AX)^2+(($I$2-$I303)+AY:AY)^2)*AS$10+1000*AS$18,"")</f>
        <v/>
      </c>
      <c r="BA303" t="str" cm="1">
        <f t="array" ref="BA303">IF($F303="ジェット",MIN(($G303-BB:BB)^2+($H303-BC:BC)^2+($I303-BD:BD)^2)*AZ$8+MIN((($H$2-$H303)+BE:BE)^2+(($I$2-$I303)+BF:BF)^2)*AZ$10+1000*AZ$18,"")</f>
        <v/>
      </c>
      <c r="BH303" t="str" cm="1">
        <f t="array" ref="BH303">IF($F303="導玉",MIN(($G303-BI:BI)^2+($H303-BJ:BJ)^2+($I303-BK:BK)^2)*BG$8+MIN((($H$2-$H303)+BL:BL)^2+(($I$2-$I303)+BM:BM)^2)*BG$10+1000*BG$18,"")</f>
        <v/>
      </c>
      <c r="BO303" t="str" cm="1">
        <f t="array" ref="BO303">IF($F303="木壁",MIN(($G303-BP:BP)^2+($H303-BQ:BQ)^2+($I303-BR:BR)^2)*BN$8+MIN((($H$2-$H303)+BS:BS)^2+(($I$2-$I303)+BT:BT)^2)*BN$10+1000*BN$18,"")</f>
        <v/>
      </c>
      <c r="BV303" t="str" cm="1">
        <f t="array" ref="BV303">IF($F303="遠壁",MIN(($G303-BW:BW)^2+($H303-BX:BX)^2+($I303-BY:BY)^2)*BU$8+MIN((($H$2-$H303)+BZ:BZ)^2+(($I$2-$I303)+CA:CA)^2)*BU$10+1000*BU$18,"")</f>
        <v/>
      </c>
      <c r="CC303" t="str" cm="1">
        <f t="array" ref="CC303">IF($F303="魔玉",MIN(($G303-CD:CD)^2+($H303-CE:CE)^2+($I303-CF:CF)^2)*CB$8+MIN((($H$2-$H303)+CG:CG)^2+(($I$2-$I303)+CH:CH)^2)*CB$10+1000*CB$18,"")</f>
        <v/>
      </c>
      <c r="CJ303" t="str" cm="1">
        <f t="array" ref="CJ303">IF($F303="核玉",MIN(($G303-CK:CK)^2+($H303-CL:CL)^2+($I303-CM:CM)^2)*CI$8+MIN((($H$2-$H303)+CN:CN)^2+(($I$2-$I303)+CO:CO)^2)*CI$10+1000*CI$18,"")</f>
        <v/>
      </c>
      <c r="CQ303" t="str" cm="1">
        <f t="array" ref="CQ303">IF($F303="癒玉",MIN(($G303-CR:CR)^2+($H303-CS:CS)^2+($I303-CT:CT)^2)*CP$8+MIN((($H$2-$H303)+CU:CU)^2+(($I$2-$I303)+CV:CV)^2)*CP$10+1000*CP$18,"")</f>
        <v/>
      </c>
      <c r="CX303" t="str" cm="1">
        <f t="array" ref="CX303">IF($F303="盾玉",MIN(($G303-CY:CY)^2+($H303-CZ:CZ)^2+($I303-DA:DA)^2)*CW$8+MIN((($H$2-$H303)+DB:DB)^2+(($I$2-$I303)+DC:DC)^2)*CW$10+1000*CW$18,"")</f>
        <v/>
      </c>
      <c r="DE303" t="str" cm="1">
        <f t="array" ref="DE303">IF($F303="射玉",MIN(($G303-DF:DF)^2+($H303-DG:DG)^2+($I303-DH:DH)^2)*DD$8+MIN((($H$2-$H303)+DI:DI)^2+(($I$2-$I303)+DJ:DJ)^2)*DD$10+1000*DD$18,"")</f>
        <v/>
      </c>
      <c r="DL303" t="str" cm="1">
        <f t="array" ref="DL303">IF($F303="近壁",MIN(($G303-DM:DM)^2+($H303-DN:DN)^2+($I303-DO:DO)^2)*DK$8+MIN((($H$2-$H303)+DP:DP)^2+(($I$2-$I303)+DQ:DQ)^2)*DK$10+1000*DK$18,"")</f>
        <v/>
      </c>
      <c r="DS303" t="str" cm="1">
        <f t="array" ref="DS303">IF($F303="忍玉",MIN(($G303-DT:DT)^2+($H303-DU:DU)^2+($I303-DV:DV)^2)*DR$8+MIN((($H$2-$H303)+DW:DW)^2+(($I$2-$I303)+DX:DX)^2)*DR$10+1000*DR$18,"")</f>
        <v/>
      </c>
      <c r="DZ303" t="str" cm="1">
        <f t="array" ref="DZ303">IF($F303="界玉",MIN(($G303-EA:EA)^2+($H303-EB:EB)^2+($I303-EC:EC)^2)*DY$8+MIN((($H$2-$H303)+ED:ED)^2+(($I$2-$I303)+EE:EE)^2)*DY$10+1000*DY$18,"")</f>
        <v/>
      </c>
      <c r="EG303" t="str" cm="1">
        <f t="array" ref="EG303">IF($F303="戦玉",MIN(($G303-EH:EH)^2+($H303-EI:EI)^2+($I303-EJ:EJ)^2)*EF$8+MIN((($H$2-$H303)+EK:EK)^2+(($I$2-$I303)+EL:EL)^2)*EF$10+1000*EF$18,"")</f>
        <v/>
      </c>
      <c r="EN303" t="str" cm="1">
        <f t="array" ref="EN303">IF($F303="弓玉",MIN(($G303-EO:EO)^2+($H303-EP:EP)^2+($I303-EQ:EQ)^2)*EM$8+MIN((($H$2-$H303)+ER:ER)^2+(($I$2-$I303)+ES:ES)^2)*EM$10+1000*EM$18,"")</f>
        <v/>
      </c>
      <c r="EU303" t="str" cm="1">
        <f t="array" ref="EU303">IF($F303="散玉",MIN(($G303-EV:EV)^2+($H303-EW:EW)^2+($I303-EX:EX)^2)*ET$8+MIN((($H$2-$H303)+EY:EY)^2+(($I$2-$I303)+EZ:EZ)^2)*ET$10+1000*ET$18,"")</f>
        <v/>
      </c>
      <c r="FB303" t="str" cm="1">
        <f t="array" ref="FB303">IF($F303="的玉",MIN(($G303-FC:FC)^2+($H303-FD:FD)^2+($I303-FE:FE)^2)*FA$8+MIN((($H$2-$H303)+FF:FF)^2+(($I$2-$I303)+FG:FG)^2)*FA$10+1000*FA$18,"")</f>
        <v/>
      </c>
      <c r="FI303" t="str" cm="1">
        <f t="array" ref="FI303">IF($F303="撃玉",MIN(($G303-FJ:FJ)^2+($H303-FK:FK)^2+($I303-FL:FL)^2)*FH$8+MIN((($H$2-$H303)+FM:FM)^2+(($I$2-$I303)+FN:FN)^2)*FH$10+1000*FH$18,"")</f>
        <v/>
      </c>
      <c r="FP303" t="str" cm="1">
        <f t="array" ref="FP303">IF($F303="槍玉",MIN(($G303-FQ:FQ)^2+($H303-FR:FR)^2+($I303-FS:FS)^2)*FO$8+MIN((($H$2-$H303)+FT:FT)^2+(($I$2-$I303)+FU:FU)^2)*FO$10+1000*FO$18,"")</f>
        <v/>
      </c>
      <c r="FW303" t="str" cm="1">
        <f t="array" ref="FW303">IF($F303="査玉",MIN(($G303-FX:FX)^2+($H303-FY:FY)^2+($I303-FZ:FZ)^2)*FV$8+MIN((($H$2-$H303)+GA:GA)^2+(($I$2-$I303)+GB:GB)^2)*FV$10+1000*FV$18,"")</f>
        <v/>
      </c>
      <c r="GD303" t="str" cm="1">
        <f t="array" ref="GD303">IF($F303="タゲ壁",MIN(($G303-GE:GE)^2+($H303-GF:GF)^2+($I303-GG:GG)^2)*GC$8+MIN((($H$2-$H303)+GH:GH)^2+(($I$2-$I303)+GI:GI)^2)*GC$10+1000*GC$18,"")</f>
        <v/>
      </c>
      <c r="GK303" t="str" cm="1">
        <f t="array" ref="GK303">IF($F303="迎玉",MIN(($G303-GL:GL)^2+($H303-GM:GM)^2+($I303-GN:GN)^2)*GJ$8+MIN((($H$2-$H303)+GO:GO)^2+(($I$2-$I303)+GP:GP)^2)*GJ$10+1000*GJ$18,"")</f>
        <v/>
      </c>
      <c r="GR303" t="str" cm="1">
        <f t="array" ref="GR303">IF($F303="紙壁",MIN(($G303-GS:GS)^2+($H303-GT:GT)^2+($I303-GU:GU)^2)*GQ$8+MIN((($H$2-$H303)+GV:GV)^2+(($I$2-$I303)+GW:GW)^2)*GQ$10+1000*GQ$18,"")</f>
        <v/>
      </c>
      <c r="GY303" t="str" cm="1">
        <f t="array" ref="GY303">IF($F303="聖玉",MIN(($G303-GZ:GZ)^2+($H303-HA:HA)^2+($I303-HB:HB)^2)*GX$8+MIN((($H$2-$H303)+HC:HC)^2+(($I$2-$I303)+HD:HD)^2)*GX$10+1000*GX$18,"")</f>
        <v/>
      </c>
      <c r="HF303" t="str" cm="1">
        <f t="array" ref="HF303">IF($F303="ターボ",MIN(($G303-HG:HG)^2+($H303-HH:HH)^2+($I303-HI:HI)^2)*HE$8+MIN((($H$2-$H303)+HJ:HJ)^2+(($I$2-$I303)+HK:HK)^2)*HE$10+10000,"")</f>
        <v/>
      </c>
      <c r="HM303" t="str" cm="1">
        <f t="array" ref="HM303">IF($F303="采玉",MIN(($G303-HN:HN)^2+($H303-HO:HO)^2+($I303-HP:HP)^2)*HL$8+MIN((($H$2-$H303)+HQ:HQ)^2+(($I$2-$I303)+HR:HR)^2)*HL$10+1000*HL$18,"")</f>
        <v/>
      </c>
      <c r="HT303" t="str" cm="1">
        <f t="array" ref="HT303">IF($F303="繕玉",MIN(($G303-HU:HU)^2+($H303-HV:HV)^2+($I303-HW:HW)^2)*HS$8+MIN((($H$2-$H303)+HX:HX)^2+(($I$2-$I303)+HY:HY)^2)*HS$10+1000*HS$18,"")</f>
        <v/>
      </c>
      <c r="IA303" t="str" cm="1">
        <f t="array" ref="IA303">IF($F303="贄玉",MIN(($G303-IB:IB)^2+($H303-IC:IC)^2+($I303-ID:ID)^2)*HZ$8+MIN((($H$2-$H303)+IE:IE)^2+(($I$2-$I303)+IF:IF)^2)*HZ$10+1000*HZ$18,"")</f>
        <v/>
      </c>
      <c r="IH303" t="str" cm="1">
        <f t="array" ref="IH303">IF($F303="弾玉",MIN(($G303-II:II)^2+($H303-IJ:IJ)^2+($I303-IK:IK)^2)*IG$8+MIN((($H$2-$H303)+IL:IL)^2+(($I$2-$I303)+IM:IM)^2)*IG$10+1000*IG$18,"")</f>
        <v/>
      </c>
      <c r="IO303" t="str" cm="1">
        <f t="array" ref="IO303">IF($F303="石壁",MIN(($G303-IP:IP)^2+($H303-IQ:IQ)^2+($I303-IR:IR)^2)*IN$8+MIN((($H$2-$H303)+IS:IS)^2+(($I$2-$I303)+IT:IT)^2)*IN$10+1000*IN$18,"")</f>
        <v/>
      </c>
    </row>
    <row r="304" spans="6:254" x14ac:dyDescent="0.55000000000000004">
      <c r="K304">
        <v>304</v>
      </c>
      <c r="L304">
        <f t="shared" si="9"/>
        <v>2</v>
      </c>
      <c r="M304" t="str">
        <f t="shared" si="8"/>
        <v/>
      </c>
      <c r="N304">
        <f>IF(EXACT(M304,$A$1)=TRUE,0,IF(EXACT(M304,$A$2)=TRUE,1,IF(EXACT(M304,$A$3)=TRUE,2,IF(EXACT(M304,$A$4)=TRUE,3,IF(EXACT(M304,$A$5)=TRUE,4,IF(EXACT(M304,$A$6)=TRUE,5,IF(EXACT(M304,$A$7)=TRUE,6,IF(EXACT(M304,$A$8)=TRUE,7,IF(EXACT(M304,$A$9)=TRUE,8,IF(EXACT(M304,$A$10)=TRUE,9,IF(EXACT(M304,$A$11)=TRUE,10,IF(EXACT(M304,$A$12)=TRUE,11,IF(EXACT(M304,$A$13)=TRUE,12,IF(EXACT(M304,$A$14)=TRUE,13,IF(EXACT(M304,$A$15)=TRUE,14,IF(EXACT(M304,$A$16)=TRUE,15,IF(EXACT(M304,$A$17)=TRUE,16,IF(EXACT(M304,$A$18)=TRUE,17,IF(EXACT(M304,$A$19)=TRUE,18,IF(EXACT(M304,$A$20)=TRUE,19,IF(EXACT(M304,$A$21)=TRUE,20,IF(EXACT(M304,$A$22)=TRUE,21,IF(EXACT(M304,$A$23)=TRUE,22,IF(EXACT(M304,$A$24)=TRUE,23,IF(EXACT(M304,$A$25)=TRUE,24,IF(EXACT(M304,$A$26)=TRUE,25,IF(EXACT(M304,$A$27)=TRUE,26,IF(EXACT(M304,$A$28)=TRUE,27,IF(EXACT(M304,$A$29)=TRUE,28,IF(EXACT(M304,$A$30)=TRUE,29,IF(EXACT(M304,$A$31)=TRUE,30,IF(EXACT(M304,$A$32)=TRUE,31,IF(EXACT(M304,$A$33)=TRUE,32,IF(EXACT(M304,$A$34)=TRUE,33,IF(EXACT(M304,$A$35)=TRUE,34,IF(EXACT(M304,$A$36)=TRUE,35,IF(EXACT(M304,$A$37)=TRUE,36,IF(EXACT(M304,$A$38)=TRUE,37,IF(EXACT(M304,$A$39)=TRUE,38,IF(EXACT(M304,$A$40)=TRUE,39,IF(EXACT(M304,$A$41)=TRUE,40,IF(EXACT(M304,$A$42)=TRUE,41,IF(EXACT(M304,$A$43)=TRUE,42,IF(EXACT(M304,$A$44)=TRUE,43,IF(EXACT(M304,$A$45)=TRUE,44,IF(EXACT(M304,$A$46)=TRUE,45,IF(EXACT(M304,$A$47)=TRUE,46,IF(EXACT(M304,$A$48)=TRUE,47,IF(EXACT(M304,$A$49)=TRUE,48,IF(EXACT(M304,$A$50)=TRUE,49,IF(EXACT(M304,$A$51)=TRUE,50,IF(EXACT(M304,$A$52)=TRUE,51,IF(EXACT(M304,$A$53)=TRUE,52,IF(EXACT(M304,$A$54)=TRUE,53,IF(EXACT(M304,$A$55)=TRUE,54,IF(EXACT(M304,$A$56)=TRUE,55,IF(EXACT(M304,$A$57)=TRUE,56,IF(EXACT(M304,$A$58)=TRUE,57,IF(EXACT(M304,$A$59)=TRUE,58,IF(EXACT(M304,$A$60)=TRUE,59,IF(EXACT(M304,$A$61)=TRUE,60,IF(EXACT(M304,$A$62)=TRUE,61))))))))))))))))))))))))))))))))))))))))))))))))))))))))))))))*61^$L304</f>
        <v>0</v>
      </c>
      <c r="O304">
        <v>0</v>
      </c>
      <c r="P304" s="2">
        <v>0</v>
      </c>
      <c r="Q304">
        <v>0</v>
      </c>
      <c r="R304">
        <v>0</v>
      </c>
      <c r="S304">
        <v>0</v>
      </c>
      <c r="T304" s="2">
        <v>0</v>
      </c>
      <c r="U304">
        <v>0</v>
      </c>
      <c r="V304">
        <v>0</v>
      </c>
      <c r="W304">
        <v>0</v>
      </c>
      <c r="X304" s="2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 s="2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 s="2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 s="2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 s="2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s="2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 s="2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 s="2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 s="2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 s="2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 s="2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 s="2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 s="2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 s="2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 s="2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 s="2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 s="2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 s="2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 s="2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 s="2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 s="2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 s="2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 s="2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 s="2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 s="2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 s="2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 s="2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 s="2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 s="2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 s="2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 s="2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 s="2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 s="2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</row>
    <row r="305" spans="11:249" x14ac:dyDescent="0.55000000000000004">
      <c r="K305">
        <v>305</v>
      </c>
      <c r="L305">
        <f t="shared" si="9"/>
        <v>1</v>
      </c>
      <c r="M305" t="str">
        <f t="shared" si="8"/>
        <v/>
      </c>
      <c r="N305">
        <f>IF(EXACT(M305,$A$1)=TRUE,0,IF(EXACT(M305,$A$2)=TRUE,1,IF(EXACT(M305,$A$3)=TRUE,2,IF(EXACT(M305,$A$4)=TRUE,3,IF(EXACT(M305,$A$5)=TRUE,4,IF(EXACT(M305,$A$6)=TRUE,5,IF(EXACT(M305,$A$7)=TRUE,6,IF(EXACT(M305,$A$8)=TRUE,7,IF(EXACT(M305,$A$9)=TRUE,8,IF(EXACT(M305,$A$10)=TRUE,9,IF(EXACT(M305,$A$11)=TRUE,10,IF(EXACT(M305,$A$12)=TRUE,11,IF(EXACT(M305,$A$13)=TRUE,12,IF(EXACT(M305,$A$14)=TRUE,13,IF(EXACT(M305,$A$15)=TRUE,14,IF(EXACT(M305,$A$16)=TRUE,15,IF(EXACT(M305,$A$17)=TRUE,16,IF(EXACT(M305,$A$18)=TRUE,17,IF(EXACT(M305,$A$19)=TRUE,18,IF(EXACT(M305,$A$20)=TRUE,19,IF(EXACT(M305,$A$21)=TRUE,20,IF(EXACT(M305,$A$22)=TRUE,21,IF(EXACT(M305,$A$23)=TRUE,22,IF(EXACT(M305,$A$24)=TRUE,23,IF(EXACT(M305,$A$25)=TRUE,24,IF(EXACT(M305,$A$26)=TRUE,25,IF(EXACT(M305,$A$27)=TRUE,26,IF(EXACT(M305,$A$28)=TRUE,27,IF(EXACT(M305,$A$29)=TRUE,28,IF(EXACT(M305,$A$30)=TRUE,29,IF(EXACT(M305,$A$31)=TRUE,30,IF(EXACT(M305,$A$32)=TRUE,31,IF(EXACT(M305,$A$33)=TRUE,32,IF(EXACT(M305,$A$34)=TRUE,33,IF(EXACT(M305,$A$35)=TRUE,34,IF(EXACT(M305,$A$36)=TRUE,35,IF(EXACT(M305,$A$37)=TRUE,36,IF(EXACT(M305,$A$38)=TRUE,37,IF(EXACT(M305,$A$39)=TRUE,38,IF(EXACT(M305,$A$40)=TRUE,39,IF(EXACT(M305,$A$41)=TRUE,40,IF(EXACT(M305,$A$42)=TRUE,41,IF(EXACT(M305,$A$43)=TRUE,42,IF(EXACT(M305,$A$44)=TRUE,43,IF(EXACT(M305,$A$45)=TRUE,44,IF(EXACT(M305,$A$46)=TRUE,45,IF(EXACT(M305,$A$47)=TRUE,46,IF(EXACT(M305,$A$48)=TRUE,47,IF(EXACT(M305,$A$49)=TRUE,48,IF(EXACT(M305,$A$50)=TRUE,49,IF(EXACT(M305,$A$51)=TRUE,50,IF(EXACT(M305,$A$52)=TRUE,51,IF(EXACT(M305,$A$53)=TRUE,52,IF(EXACT(M305,$A$54)=TRUE,53,IF(EXACT(M305,$A$55)=TRUE,54,IF(EXACT(M305,$A$56)=TRUE,55,IF(EXACT(M305,$A$57)=TRUE,56,IF(EXACT(M305,$A$58)=TRUE,57,IF(EXACT(M305,$A$59)=TRUE,58,IF(EXACT(M305,$A$60)=TRUE,59,IF(EXACT(M305,$A$61)=TRUE,60,IF(EXACT(M305,$A$62)=TRUE,61))))))))))))))))))))))))))))))))))))))))))))))))))))))))))))))*61^$L305</f>
        <v>0</v>
      </c>
      <c r="Q305" s="2"/>
      <c r="R305" s="2"/>
      <c r="S305" s="2"/>
      <c r="U305" s="2"/>
      <c r="V305" s="2"/>
      <c r="W305" s="2"/>
      <c r="Y305" s="2"/>
      <c r="Z305" s="2"/>
      <c r="AA305" s="2"/>
      <c r="AB305" s="2"/>
      <c r="AC305" s="2"/>
      <c r="AD305" s="2"/>
      <c r="AF305" s="2"/>
      <c r="AG305" s="2"/>
      <c r="AH305" s="2"/>
      <c r="AI305" s="2"/>
      <c r="AJ305" s="2"/>
      <c r="AK305" s="2"/>
      <c r="AM305" s="2"/>
      <c r="AN305" s="2"/>
      <c r="AO305" s="2"/>
      <c r="AP305" s="2"/>
      <c r="AQ305" s="2"/>
      <c r="AR305" s="2"/>
      <c r="AT305" s="2"/>
      <c r="BA305">
        <v>0</v>
      </c>
      <c r="BH305">
        <v>0</v>
      </c>
      <c r="BO305">
        <v>0</v>
      </c>
      <c r="BV305">
        <v>0</v>
      </c>
      <c r="CC305">
        <v>0</v>
      </c>
      <c r="CJ305">
        <v>0</v>
      </c>
      <c r="CQ305">
        <v>0</v>
      </c>
      <c r="CX305">
        <v>0</v>
      </c>
      <c r="DE305">
        <v>0</v>
      </c>
      <c r="DL305">
        <v>0</v>
      </c>
      <c r="DS305">
        <v>0</v>
      </c>
      <c r="DZ305">
        <v>0</v>
      </c>
      <c r="EG305">
        <v>0</v>
      </c>
      <c r="EN305">
        <v>0</v>
      </c>
      <c r="EU305">
        <v>0</v>
      </c>
      <c r="FB305">
        <v>0</v>
      </c>
      <c r="FI305">
        <v>0</v>
      </c>
      <c r="FP305">
        <v>0</v>
      </c>
      <c r="FW305">
        <v>0</v>
      </c>
      <c r="GD305">
        <v>0</v>
      </c>
      <c r="GK305">
        <v>0</v>
      </c>
      <c r="GR305">
        <v>0</v>
      </c>
      <c r="GY305">
        <v>0</v>
      </c>
      <c r="HF305">
        <v>0</v>
      </c>
      <c r="HM305">
        <v>0</v>
      </c>
      <c r="HT305">
        <v>0</v>
      </c>
      <c r="IA305">
        <v>0</v>
      </c>
      <c r="IH305">
        <v>0</v>
      </c>
      <c r="IO305">
        <v>0</v>
      </c>
    </row>
    <row r="306" spans="11:249" x14ac:dyDescent="0.55000000000000004">
      <c r="K306">
        <v>306</v>
      </c>
      <c r="L306">
        <f t="shared" si="9"/>
        <v>0</v>
      </c>
      <c r="M306" t="str">
        <f t="shared" si="8"/>
        <v/>
      </c>
      <c r="N306">
        <f>IF(EXACT(M306,$A$1)=TRUE,0,IF(EXACT(M306,$A$2)=TRUE,1,IF(EXACT(M306,$A$3)=TRUE,2,IF(EXACT(M306,$A$4)=TRUE,3,IF(EXACT(M306,$A$5)=TRUE,4,IF(EXACT(M306,$A$6)=TRUE,5,IF(EXACT(M306,$A$7)=TRUE,6,IF(EXACT(M306,$A$8)=TRUE,7,IF(EXACT(M306,$A$9)=TRUE,8,IF(EXACT(M306,$A$10)=TRUE,9,IF(EXACT(M306,$A$11)=TRUE,10,IF(EXACT(M306,$A$12)=TRUE,11,IF(EXACT(M306,$A$13)=TRUE,12,IF(EXACT(M306,$A$14)=TRUE,13,IF(EXACT(M306,$A$15)=TRUE,14,IF(EXACT(M306,$A$16)=TRUE,15,IF(EXACT(M306,$A$17)=TRUE,16,IF(EXACT(M306,$A$18)=TRUE,17,IF(EXACT(M306,$A$19)=TRUE,18,IF(EXACT(M306,$A$20)=TRUE,19,IF(EXACT(M306,$A$21)=TRUE,20,IF(EXACT(M306,$A$22)=TRUE,21,IF(EXACT(M306,$A$23)=TRUE,22,IF(EXACT(M306,$A$24)=TRUE,23,IF(EXACT(M306,$A$25)=TRUE,24,IF(EXACT(M306,$A$26)=TRUE,25,IF(EXACT(M306,$A$27)=TRUE,26,IF(EXACT(M306,$A$28)=TRUE,27,IF(EXACT(M306,$A$29)=TRUE,28,IF(EXACT(M306,$A$30)=TRUE,29,IF(EXACT(M306,$A$31)=TRUE,30,IF(EXACT(M306,$A$32)=TRUE,31,IF(EXACT(M306,$A$33)=TRUE,32,IF(EXACT(M306,$A$34)=TRUE,33,IF(EXACT(M306,$A$35)=TRUE,34,IF(EXACT(M306,$A$36)=TRUE,35,IF(EXACT(M306,$A$37)=TRUE,36,IF(EXACT(M306,$A$38)=TRUE,37,IF(EXACT(M306,$A$39)=TRUE,38,IF(EXACT(M306,$A$40)=TRUE,39,IF(EXACT(M306,$A$41)=TRUE,40,IF(EXACT(M306,$A$42)=TRUE,41,IF(EXACT(M306,$A$43)=TRUE,42,IF(EXACT(M306,$A$44)=TRUE,43,IF(EXACT(M306,$A$45)=TRUE,44,IF(EXACT(M306,$A$46)=TRUE,45,IF(EXACT(M306,$A$47)=TRUE,46,IF(EXACT(M306,$A$48)=TRUE,47,IF(EXACT(M306,$A$49)=TRUE,48,IF(EXACT(M306,$A$50)=TRUE,49,IF(EXACT(M306,$A$51)=TRUE,50,IF(EXACT(M306,$A$52)=TRUE,51,IF(EXACT(M306,$A$53)=TRUE,52,IF(EXACT(M306,$A$54)=TRUE,53,IF(EXACT(M306,$A$55)=TRUE,54,IF(EXACT(M306,$A$56)=TRUE,55,IF(EXACT(M306,$A$57)=TRUE,56,IF(EXACT(M306,$A$58)=TRUE,57,IF(EXACT(M306,$A$59)=TRUE,58,IF(EXACT(M306,$A$60)=TRUE,59,IF(EXACT(M306,$A$61)=TRUE,60,IF(EXACT(M306,$A$62)=TRUE,61))))))))))))))))))))))))))))))))))))))))))))))))))))))))))))))*61^$L306</f>
        <v>0</v>
      </c>
    </row>
    <row r="307" spans="11:249" x14ac:dyDescent="0.55000000000000004">
      <c r="K307">
        <v>307</v>
      </c>
      <c r="L307">
        <f t="shared" si="9"/>
        <v>5</v>
      </c>
      <c r="M307" t="str">
        <f t="shared" si="8"/>
        <v/>
      </c>
      <c r="N307" t="b">
        <f>IF(EXACT(M307,$A$1)=TRUE,"コア",IF(EXACT(M307,$A$2)=TRUE,"弓玉",IF(EXACT(M307,$A$3)=TRUE,"銃玉",IF(EXACT(M307,$A$4)=TRUE,"剣玉",IF(EXACT(M307,$A$5)=TRUE,"盾玉",IF(EXACT(M307,$A$6)=TRUE,"爆玉",IF(EXACT(M307,$A$7)=TRUE,"魔玉",IF(EXACT(M307,$A$8)=TRUE,"弩玉",IF(EXACT(M307,$A$9)=TRUE,"槍玉",IF(EXACT(M307,$A$10)=TRUE,"砲玉",IF(EXACT(M307,$A$11)=TRUE,"薙玉",IF(EXACT(M307,$A$12)=TRUE,"跳玉",IF(EXACT(M307,$A$13)=TRUE,"裂玉",IF(EXACT(M307,$A$14)=TRUE,"散玉",IF(EXACT(M307,$A$15)=TRUE,"狙玉",IF(EXACT(M307,$A$16)=TRUE,"浮玉",IF(EXACT(M307,$A$17)=TRUE,"導玉",IF(EXACT(M307,$A$18)=TRUE,"繕玉",IF(EXACT(M307,$A$19)=TRUE,"癒玉",IF(EXACT(M307,$A$20)=TRUE,"壁玉",IF(EXACT(M307,$A$21)=TRUE,"飛玉",IF(EXACT(M307,$A$22)=TRUE,"戦玉",IF(EXACT(M307,$A$23)=TRUE,"機玉",IF(EXACT(M307,$A$24)=TRUE,"変玉",IF(EXACT(M307,$A$25)=TRUE,"界玉",IF(EXACT(M307,$A$26)=TRUE,"木壁",IF(EXACT(M307,$A$27)=TRUE,"石壁",IF(EXACT(M307,$A$28)=TRUE,"紙壁",IF(EXACT(M307,$A$29)=TRUE,"鉄壁",IF(EXACT(M307,$A$30)=TRUE,"ジェット",IF(EXACT(M307,$A$31)=TRUE,"ターボ",IF(EXACT(M307,$A$32)=TRUE,"骨玉",IF(EXACT(M307,$A$33)=TRUE,"撃玉",IF(EXACT(M307,$A$34)=TRUE,"弾玉",IF(EXACT(M307,$A$35)=TRUE,"聖玉",IF(EXACT(M307,$A$36)=TRUE,"忍玉",IF(EXACT(M307,$A$37)=TRUE,"障玉",IF(EXACT(M307,$A$38)=TRUE,"花玉",IF(EXACT(M307,$A$39)=TRUE,"反玉",IF(EXACT(M307,$A$40)=TRUE,"押玉",IF(EXACT(M307,$A$41)=TRUE,"迎玉",IF(EXACT(M307,$A$42)=TRUE,"贄玉",IF(EXACT(M307,$A$43)=TRUE,"的玉",IF(EXACT(M307,$A$44)=TRUE,"墜玉",IF(EXACT(M307,$A$45)=TRUE,"箱玉",IF(EXACT(M307,$A$46)=TRUE,"闇玉",IF(EXACT(M307,$A$47)=TRUE,"旋玉",IF(EXACT(M307,$A$48)=TRUE,"采玉",IF(EXACT(M307,$A$49)=TRUE,"騎玉",IF(EXACT(M307,$A$50)=TRUE,"核玉",IF(EXACT(M307,$A$51)=TRUE,"射玉",IF(EXACT(M307,$A$52)=TRUE,"星玉",IF(EXACT(M307,$A$53)=TRUE,"梱玉",IF(EXACT(M307,$A$54)=TRUE,"貫玉",IF(EXACT(M307,$A$55)=TRUE,"査玉",IF(EXACT(M307,$A$56)=TRUE,"近壁",IF(EXACT(M307,$A$57)=TRUE,"遠壁",IF(EXACT(M307,$A$58)=TRUE,"広壁",IF(EXACT(M307,$A$59)=TRUE,"狭壁",IF(EXACT(M307,$A$60)=TRUE,"タゲ壁",IF(EXACT(M307,$A$61)=TRUE,"エレ壁")))))))))))))))))))))))))))))))))))))))))))))))))))))))))))))</f>
        <v>0</v>
      </c>
    </row>
    <row r="308" spans="11:249" x14ac:dyDescent="0.55000000000000004">
      <c r="K308">
        <v>308</v>
      </c>
      <c r="L308">
        <f t="shared" si="9"/>
        <v>4</v>
      </c>
      <c r="M308" t="str">
        <f t="shared" si="8"/>
        <v/>
      </c>
      <c r="N308">
        <f>IF(EXACT(M308,$A$1)=TRUE,0,IF(EXACT(M308,$A$2)=TRUE,1,IF(EXACT(M308,$A$3)=TRUE,2,IF(EXACT(M308,$A$4)=TRUE,3,IF(EXACT(M308,$A$5)=TRUE,4,IF(EXACT(M308,$A$6)=TRUE,5,IF(EXACT(M308,$A$7)=TRUE,6,IF(EXACT(M308,$A$8)=TRUE,7,IF(EXACT(M308,$A$9)=TRUE,8,IF(EXACT(M308,$A$10)=TRUE,9,IF(EXACT(M308,$A$11)=TRUE,10,IF(EXACT(M308,$A$12)=TRUE,11,IF(EXACT(M308,$A$13)=TRUE,12,IF(EXACT(M308,$A$14)=TRUE,13,IF(EXACT(M308,$A$15)=TRUE,14,IF(EXACT(M308,$A$16)=TRUE,15,IF(EXACT(M308,$A$17)=TRUE,16,IF(EXACT(M308,$A$18)=TRUE,17,IF(EXACT(M308,$A$19)=TRUE,18,IF(EXACT(M308,$A$20)=TRUE,19,IF(EXACT(M308,$A$21)=TRUE,20,IF(EXACT(M308,$A$22)=TRUE,21,IF(EXACT(M308,$A$23)=TRUE,22,IF(EXACT(M308,$A$24)=TRUE,23,IF(EXACT(M308,$A$25)=TRUE,24,IF(EXACT(M308,$A$26)=TRUE,25,IF(EXACT(M308,$A$27)=TRUE,26,IF(EXACT(M308,$A$28)=TRUE,27,IF(EXACT(M308,$A$29)=TRUE,28,IF(EXACT(M308,$A$30)=TRUE,29,IF(EXACT(M308,$A$31)=TRUE,30,IF(EXACT(M308,$A$32)=TRUE,31,IF(EXACT(M308,$A$33)=TRUE,32,IF(EXACT(M308,$A$34)=TRUE,33,IF(EXACT(M308,$A$35)=TRUE,34,IF(EXACT(M308,$A$36)=TRUE,35,IF(EXACT(M308,$A$37)=TRUE,36,IF(EXACT(M308,$A$38)=TRUE,37,IF(EXACT(M308,$A$39)=TRUE,38,IF(EXACT(M308,$A$40)=TRUE,39,IF(EXACT(M308,$A$41)=TRUE,40,IF(EXACT(M308,$A$42)=TRUE,41,IF(EXACT(M308,$A$43)=TRUE,42,IF(EXACT(M308,$A$44)=TRUE,43,IF(EXACT(M308,$A$45)=TRUE,44,IF(EXACT(M308,$A$46)=TRUE,45,IF(EXACT(M308,$A$47)=TRUE,46,IF(EXACT(M308,$A$48)=TRUE,47,IF(EXACT(M308,$A$49)=TRUE,48,IF(EXACT(M308,$A$50)=TRUE,49,IF(EXACT(M308,$A$51)=TRUE,50,IF(EXACT(M308,$A$52)=TRUE,51,IF(EXACT(M308,$A$53)=TRUE,52,IF(EXACT(M308,$A$54)=TRUE,53,IF(EXACT(M308,$A$55)=TRUE,54,IF(EXACT(M308,$A$56)=TRUE,55,IF(EXACT(M308,$A$57)=TRUE,56,IF(EXACT(M308,$A$58)=TRUE,57,IF(EXACT(M308,$A$59)=TRUE,58,IF(EXACT(M308,$A$60)=TRUE,59,IF(EXACT(M308,$A$61)=TRUE,60,IF(EXACT(M308,$A$62)=TRUE,61))))))))))))))))))))))))))))))))))))))))))))))))))))))))))))))*61^$L308</f>
        <v>0</v>
      </c>
    </row>
    <row r="309" spans="11:249" x14ac:dyDescent="0.55000000000000004">
      <c r="K309">
        <v>309</v>
      </c>
      <c r="L309">
        <f t="shared" si="9"/>
        <v>3</v>
      </c>
      <c r="M309" t="str">
        <f t="shared" si="8"/>
        <v/>
      </c>
      <c r="N309">
        <f>IF(EXACT(M309,$A$1)=TRUE,0,IF(EXACT(M309,$A$2)=TRUE,1,IF(EXACT(M309,$A$3)=TRUE,2,IF(EXACT(M309,$A$4)=TRUE,3,IF(EXACT(M309,$A$5)=TRUE,4,IF(EXACT(M309,$A$6)=TRUE,5,IF(EXACT(M309,$A$7)=TRUE,6,IF(EXACT(M309,$A$8)=TRUE,7,IF(EXACT(M309,$A$9)=TRUE,8,IF(EXACT(M309,$A$10)=TRUE,9,IF(EXACT(M309,$A$11)=TRUE,10,IF(EXACT(M309,$A$12)=TRUE,11,IF(EXACT(M309,$A$13)=TRUE,12,IF(EXACT(M309,$A$14)=TRUE,13,IF(EXACT(M309,$A$15)=TRUE,14,IF(EXACT(M309,$A$16)=TRUE,15,IF(EXACT(M309,$A$17)=TRUE,16,IF(EXACT(M309,$A$18)=TRUE,17,IF(EXACT(M309,$A$19)=TRUE,18,IF(EXACT(M309,$A$20)=TRUE,19,IF(EXACT(M309,$A$21)=TRUE,20,IF(EXACT(M309,$A$22)=TRUE,21,IF(EXACT(M309,$A$23)=TRUE,22,IF(EXACT(M309,$A$24)=TRUE,23,IF(EXACT(M309,$A$25)=TRUE,24,IF(EXACT(M309,$A$26)=TRUE,25,IF(EXACT(M309,$A$27)=TRUE,26,IF(EXACT(M309,$A$28)=TRUE,27,IF(EXACT(M309,$A$29)=TRUE,28,IF(EXACT(M309,$A$30)=TRUE,29,IF(EXACT(M309,$A$31)=TRUE,30,IF(EXACT(M309,$A$32)=TRUE,31,IF(EXACT(M309,$A$33)=TRUE,32,IF(EXACT(M309,$A$34)=TRUE,33,IF(EXACT(M309,$A$35)=TRUE,34,IF(EXACT(M309,$A$36)=TRUE,35,IF(EXACT(M309,$A$37)=TRUE,36,IF(EXACT(M309,$A$38)=TRUE,37,IF(EXACT(M309,$A$39)=TRUE,38,IF(EXACT(M309,$A$40)=TRUE,39,IF(EXACT(M309,$A$41)=TRUE,40,IF(EXACT(M309,$A$42)=TRUE,41,IF(EXACT(M309,$A$43)=TRUE,42,IF(EXACT(M309,$A$44)=TRUE,43,IF(EXACT(M309,$A$45)=TRUE,44,IF(EXACT(M309,$A$46)=TRUE,45,IF(EXACT(M309,$A$47)=TRUE,46,IF(EXACT(M309,$A$48)=TRUE,47,IF(EXACT(M309,$A$49)=TRUE,48,IF(EXACT(M309,$A$50)=TRUE,49,IF(EXACT(M309,$A$51)=TRUE,50,IF(EXACT(M309,$A$52)=TRUE,51,IF(EXACT(M309,$A$53)=TRUE,52,IF(EXACT(M309,$A$54)=TRUE,53,IF(EXACT(M309,$A$55)=TRUE,54,IF(EXACT(M309,$A$56)=TRUE,55,IF(EXACT(M309,$A$57)=TRUE,56,IF(EXACT(M309,$A$58)=TRUE,57,IF(EXACT(M309,$A$59)=TRUE,58,IF(EXACT(M309,$A$60)=TRUE,59,IF(EXACT(M309,$A$61)=TRUE,60,IF(EXACT(M309,$A$62)=TRUE,61))))))))))))))))))))))))))))))))))))))))))))))))))))))))))))))*61^$L309</f>
        <v>0</v>
      </c>
    </row>
    <row r="310" spans="11:249" x14ac:dyDescent="0.55000000000000004">
      <c r="K310">
        <v>310</v>
      </c>
      <c r="L310">
        <f t="shared" si="9"/>
        <v>2</v>
      </c>
      <c r="M310" t="str">
        <f t="shared" si="8"/>
        <v/>
      </c>
      <c r="N310">
        <f>IF(EXACT(M310,$A$1)=TRUE,0,IF(EXACT(M310,$A$2)=TRUE,1,IF(EXACT(M310,$A$3)=TRUE,2,IF(EXACT(M310,$A$4)=TRUE,3,IF(EXACT(M310,$A$5)=TRUE,4,IF(EXACT(M310,$A$6)=TRUE,5,IF(EXACT(M310,$A$7)=TRUE,6,IF(EXACT(M310,$A$8)=TRUE,7,IF(EXACT(M310,$A$9)=TRUE,8,IF(EXACT(M310,$A$10)=TRUE,9,IF(EXACT(M310,$A$11)=TRUE,10,IF(EXACT(M310,$A$12)=TRUE,11,IF(EXACT(M310,$A$13)=TRUE,12,IF(EXACT(M310,$A$14)=TRUE,13,IF(EXACT(M310,$A$15)=TRUE,14,IF(EXACT(M310,$A$16)=TRUE,15,IF(EXACT(M310,$A$17)=TRUE,16,IF(EXACT(M310,$A$18)=TRUE,17,IF(EXACT(M310,$A$19)=TRUE,18,IF(EXACT(M310,$A$20)=TRUE,19,IF(EXACT(M310,$A$21)=TRUE,20,IF(EXACT(M310,$A$22)=TRUE,21,IF(EXACT(M310,$A$23)=TRUE,22,IF(EXACT(M310,$A$24)=TRUE,23,IF(EXACT(M310,$A$25)=TRUE,24,IF(EXACT(M310,$A$26)=TRUE,25,IF(EXACT(M310,$A$27)=TRUE,26,IF(EXACT(M310,$A$28)=TRUE,27,IF(EXACT(M310,$A$29)=TRUE,28,IF(EXACT(M310,$A$30)=TRUE,29,IF(EXACT(M310,$A$31)=TRUE,30,IF(EXACT(M310,$A$32)=TRUE,31,IF(EXACT(M310,$A$33)=TRUE,32,IF(EXACT(M310,$A$34)=TRUE,33,IF(EXACT(M310,$A$35)=TRUE,34,IF(EXACT(M310,$A$36)=TRUE,35,IF(EXACT(M310,$A$37)=TRUE,36,IF(EXACT(M310,$A$38)=TRUE,37,IF(EXACT(M310,$A$39)=TRUE,38,IF(EXACT(M310,$A$40)=TRUE,39,IF(EXACT(M310,$A$41)=TRUE,40,IF(EXACT(M310,$A$42)=TRUE,41,IF(EXACT(M310,$A$43)=TRUE,42,IF(EXACT(M310,$A$44)=TRUE,43,IF(EXACT(M310,$A$45)=TRUE,44,IF(EXACT(M310,$A$46)=TRUE,45,IF(EXACT(M310,$A$47)=TRUE,46,IF(EXACT(M310,$A$48)=TRUE,47,IF(EXACT(M310,$A$49)=TRUE,48,IF(EXACT(M310,$A$50)=TRUE,49,IF(EXACT(M310,$A$51)=TRUE,50,IF(EXACT(M310,$A$52)=TRUE,51,IF(EXACT(M310,$A$53)=TRUE,52,IF(EXACT(M310,$A$54)=TRUE,53,IF(EXACT(M310,$A$55)=TRUE,54,IF(EXACT(M310,$A$56)=TRUE,55,IF(EXACT(M310,$A$57)=TRUE,56,IF(EXACT(M310,$A$58)=TRUE,57,IF(EXACT(M310,$A$59)=TRUE,58,IF(EXACT(M310,$A$60)=TRUE,59,IF(EXACT(M310,$A$61)=TRUE,60,IF(EXACT(M310,$A$62)=TRUE,61))))))))))))))))))))))))))))))))))))))))))))))))))))))))))))))*61^$L310</f>
        <v>0</v>
      </c>
    </row>
    <row r="311" spans="11:249" x14ac:dyDescent="0.55000000000000004">
      <c r="K311">
        <v>311</v>
      </c>
      <c r="L311">
        <f t="shared" si="9"/>
        <v>1</v>
      </c>
      <c r="M311" t="str">
        <f t="shared" si="8"/>
        <v/>
      </c>
      <c r="N311">
        <f>IF(EXACT(M311,$A$1)=TRUE,0,IF(EXACT(M311,$A$2)=TRUE,1,IF(EXACT(M311,$A$3)=TRUE,2,IF(EXACT(M311,$A$4)=TRUE,3,IF(EXACT(M311,$A$5)=TRUE,4,IF(EXACT(M311,$A$6)=TRUE,5,IF(EXACT(M311,$A$7)=TRUE,6,IF(EXACT(M311,$A$8)=TRUE,7,IF(EXACT(M311,$A$9)=TRUE,8,IF(EXACT(M311,$A$10)=TRUE,9,IF(EXACT(M311,$A$11)=TRUE,10,IF(EXACT(M311,$A$12)=TRUE,11,IF(EXACT(M311,$A$13)=TRUE,12,IF(EXACT(M311,$A$14)=TRUE,13,IF(EXACT(M311,$A$15)=TRUE,14,IF(EXACT(M311,$A$16)=TRUE,15,IF(EXACT(M311,$A$17)=TRUE,16,IF(EXACT(M311,$A$18)=TRUE,17,IF(EXACT(M311,$A$19)=TRUE,18,IF(EXACT(M311,$A$20)=TRUE,19,IF(EXACT(M311,$A$21)=TRUE,20,IF(EXACT(M311,$A$22)=TRUE,21,IF(EXACT(M311,$A$23)=TRUE,22,IF(EXACT(M311,$A$24)=TRUE,23,IF(EXACT(M311,$A$25)=TRUE,24,IF(EXACT(M311,$A$26)=TRUE,25,IF(EXACT(M311,$A$27)=TRUE,26,IF(EXACT(M311,$A$28)=TRUE,27,IF(EXACT(M311,$A$29)=TRUE,28,IF(EXACT(M311,$A$30)=TRUE,29,IF(EXACT(M311,$A$31)=TRUE,30,IF(EXACT(M311,$A$32)=TRUE,31,IF(EXACT(M311,$A$33)=TRUE,32,IF(EXACT(M311,$A$34)=TRUE,33,IF(EXACT(M311,$A$35)=TRUE,34,IF(EXACT(M311,$A$36)=TRUE,35,IF(EXACT(M311,$A$37)=TRUE,36,IF(EXACT(M311,$A$38)=TRUE,37,IF(EXACT(M311,$A$39)=TRUE,38,IF(EXACT(M311,$A$40)=TRUE,39,IF(EXACT(M311,$A$41)=TRUE,40,IF(EXACT(M311,$A$42)=TRUE,41,IF(EXACT(M311,$A$43)=TRUE,42,IF(EXACT(M311,$A$44)=TRUE,43,IF(EXACT(M311,$A$45)=TRUE,44,IF(EXACT(M311,$A$46)=TRUE,45,IF(EXACT(M311,$A$47)=TRUE,46,IF(EXACT(M311,$A$48)=TRUE,47,IF(EXACT(M311,$A$49)=TRUE,48,IF(EXACT(M311,$A$50)=TRUE,49,IF(EXACT(M311,$A$51)=TRUE,50,IF(EXACT(M311,$A$52)=TRUE,51,IF(EXACT(M311,$A$53)=TRUE,52,IF(EXACT(M311,$A$54)=TRUE,53,IF(EXACT(M311,$A$55)=TRUE,54,IF(EXACT(M311,$A$56)=TRUE,55,IF(EXACT(M311,$A$57)=TRUE,56,IF(EXACT(M311,$A$58)=TRUE,57,IF(EXACT(M311,$A$59)=TRUE,58,IF(EXACT(M311,$A$60)=TRUE,59,IF(EXACT(M311,$A$61)=TRUE,60,IF(EXACT(M311,$A$62)=TRUE,61))))))))))))))))))))))))))))))))))))))))))))))))))))))))))))))*61^$L311</f>
        <v>0</v>
      </c>
    </row>
    <row r="312" spans="11:249" x14ac:dyDescent="0.55000000000000004">
      <c r="K312">
        <v>312</v>
      </c>
      <c r="L312">
        <f t="shared" si="9"/>
        <v>0</v>
      </c>
      <c r="M312" t="str">
        <f t="shared" si="8"/>
        <v/>
      </c>
      <c r="N312">
        <f>IF(EXACT(M312,$A$1)=TRUE,0,IF(EXACT(M312,$A$2)=TRUE,1,IF(EXACT(M312,$A$3)=TRUE,2,IF(EXACT(M312,$A$4)=TRUE,3,IF(EXACT(M312,$A$5)=TRUE,4,IF(EXACT(M312,$A$6)=TRUE,5,IF(EXACT(M312,$A$7)=TRUE,6,IF(EXACT(M312,$A$8)=TRUE,7,IF(EXACT(M312,$A$9)=TRUE,8,IF(EXACT(M312,$A$10)=TRUE,9,IF(EXACT(M312,$A$11)=TRUE,10,IF(EXACT(M312,$A$12)=TRUE,11,IF(EXACT(M312,$A$13)=TRUE,12,IF(EXACT(M312,$A$14)=TRUE,13,IF(EXACT(M312,$A$15)=TRUE,14,IF(EXACT(M312,$A$16)=TRUE,15,IF(EXACT(M312,$A$17)=TRUE,16,IF(EXACT(M312,$A$18)=TRUE,17,IF(EXACT(M312,$A$19)=TRUE,18,IF(EXACT(M312,$A$20)=TRUE,19,IF(EXACT(M312,$A$21)=TRUE,20,IF(EXACT(M312,$A$22)=TRUE,21,IF(EXACT(M312,$A$23)=TRUE,22,IF(EXACT(M312,$A$24)=TRUE,23,IF(EXACT(M312,$A$25)=TRUE,24,IF(EXACT(M312,$A$26)=TRUE,25,IF(EXACT(M312,$A$27)=TRUE,26,IF(EXACT(M312,$A$28)=TRUE,27,IF(EXACT(M312,$A$29)=TRUE,28,IF(EXACT(M312,$A$30)=TRUE,29,IF(EXACT(M312,$A$31)=TRUE,30,IF(EXACT(M312,$A$32)=TRUE,31,IF(EXACT(M312,$A$33)=TRUE,32,IF(EXACT(M312,$A$34)=TRUE,33,IF(EXACT(M312,$A$35)=TRUE,34,IF(EXACT(M312,$A$36)=TRUE,35,IF(EXACT(M312,$A$37)=TRUE,36,IF(EXACT(M312,$A$38)=TRUE,37,IF(EXACT(M312,$A$39)=TRUE,38,IF(EXACT(M312,$A$40)=TRUE,39,IF(EXACT(M312,$A$41)=TRUE,40,IF(EXACT(M312,$A$42)=TRUE,41,IF(EXACT(M312,$A$43)=TRUE,42,IF(EXACT(M312,$A$44)=TRUE,43,IF(EXACT(M312,$A$45)=TRUE,44,IF(EXACT(M312,$A$46)=TRUE,45,IF(EXACT(M312,$A$47)=TRUE,46,IF(EXACT(M312,$A$48)=TRUE,47,IF(EXACT(M312,$A$49)=TRUE,48,IF(EXACT(M312,$A$50)=TRUE,49,IF(EXACT(M312,$A$51)=TRUE,50,IF(EXACT(M312,$A$52)=TRUE,51,IF(EXACT(M312,$A$53)=TRUE,52,IF(EXACT(M312,$A$54)=TRUE,53,IF(EXACT(M312,$A$55)=TRUE,54,IF(EXACT(M312,$A$56)=TRUE,55,IF(EXACT(M312,$A$57)=TRUE,56,IF(EXACT(M312,$A$58)=TRUE,57,IF(EXACT(M312,$A$59)=TRUE,58,IF(EXACT(M312,$A$60)=TRUE,59,IF(EXACT(M312,$A$61)=TRUE,60,IF(EXACT(M312,$A$62)=TRUE,61))))))))))))))))))))))))))))))))))))))))))))))))))))))))))))))*61^$L312</f>
        <v>0</v>
      </c>
    </row>
    <row r="313" spans="11:249" x14ac:dyDescent="0.55000000000000004">
      <c r="K313">
        <v>313</v>
      </c>
      <c r="L313">
        <f t="shared" si="9"/>
        <v>5</v>
      </c>
      <c r="M313" t="str">
        <f t="shared" si="8"/>
        <v/>
      </c>
      <c r="N313" t="b">
        <f>IF(EXACT(M313,$A$1)=TRUE,"コア",IF(EXACT(M313,$A$2)=TRUE,"弓玉",IF(EXACT(M313,$A$3)=TRUE,"銃玉",IF(EXACT(M313,$A$4)=TRUE,"剣玉",IF(EXACT(M313,$A$5)=TRUE,"盾玉",IF(EXACT(M313,$A$6)=TRUE,"爆玉",IF(EXACT(M313,$A$7)=TRUE,"魔玉",IF(EXACT(M313,$A$8)=TRUE,"弩玉",IF(EXACT(M313,$A$9)=TRUE,"槍玉",IF(EXACT(M313,$A$10)=TRUE,"砲玉",IF(EXACT(M313,$A$11)=TRUE,"薙玉",IF(EXACT(M313,$A$12)=TRUE,"跳玉",IF(EXACT(M313,$A$13)=TRUE,"裂玉",IF(EXACT(M313,$A$14)=TRUE,"散玉",IF(EXACT(M313,$A$15)=TRUE,"狙玉",IF(EXACT(M313,$A$16)=TRUE,"浮玉",IF(EXACT(M313,$A$17)=TRUE,"導玉",IF(EXACT(M313,$A$18)=TRUE,"繕玉",IF(EXACT(M313,$A$19)=TRUE,"癒玉",IF(EXACT(M313,$A$20)=TRUE,"壁玉",IF(EXACT(M313,$A$21)=TRUE,"飛玉",IF(EXACT(M313,$A$22)=TRUE,"戦玉",IF(EXACT(M313,$A$23)=TRUE,"機玉",IF(EXACT(M313,$A$24)=TRUE,"変玉",IF(EXACT(M313,$A$25)=TRUE,"界玉",IF(EXACT(M313,$A$26)=TRUE,"木壁",IF(EXACT(M313,$A$27)=TRUE,"石壁",IF(EXACT(M313,$A$28)=TRUE,"紙壁",IF(EXACT(M313,$A$29)=TRUE,"鉄壁",IF(EXACT(M313,$A$30)=TRUE,"ジェット",IF(EXACT(M313,$A$31)=TRUE,"ターボ",IF(EXACT(M313,$A$32)=TRUE,"骨玉",IF(EXACT(M313,$A$33)=TRUE,"撃玉",IF(EXACT(M313,$A$34)=TRUE,"弾玉",IF(EXACT(M313,$A$35)=TRUE,"聖玉",IF(EXACT(M313,$A$36)=TRUE,"忍玉",IF(EXACT(M313,$A$37)=TRUE,"障玉",IF(EXACT(M313,$A$38)=TRUE,"花玉",IF(EXACT(M313,$A$39)=TRUE,"反玉",IF(EXACT(M313,$A$40)=TRUE,"押玉",IF(EXACT(M313,$A$41)=TRUE,"迎玉",IF(EXACT(M313,$A$42)=TRUE,"贄玉",IF(EXACT(M313,$A$43)=TRUE,"的玉",IF(EXACT(M313,$A$44)=TRUE,"墜玉",IF(EXACT(M313,$A$45)=TRUE,"箱玉",IF(EXACT(M313,$A$46)=TRUE,"闇玉",IF(EXACT(M313,$A$47)=TRUE,"旋玉",IF(EXACT(M313,$A$48)=TRUE,"采玉",IF(EXACT(M313,$A$49)=TRUE,"騎玉",IF(EXACT(M313,$A$50)=TRUE,"核玉",IF(EXACT(M313,$A$51)=TRUE,"射玉",IF(EXACT(M313,$A$52)=TRUE,"星玉",IF(EXACT(M313,$A$53)=TRUE,"梱玉",IF(EXACT(M313,$A$54)=TRUE,"貫玉",IF(EXACT(M313,$A$55)=TRUE,"査玉",IF(EXACT(M313,$A$56)=TRUE,"近壁",IF(EXACT(M313,$A$57)=TRUE,"遠壁",IF(EXACT(M313,$A$58)=TRUE,"広壁",IF(EXACT(M313,$A$59)=TRUE,"狭壁",IF(EXACT(M313,$A$60)=TRUE,"タゲ壁",IF(EXACT(M313,$A$61)=TRUE,"エレ壁")))))))))))))))))))))))))))))))))))))))))))))))))))))))))))))</f>
        <v>0</v>
      </c>
    </row>
    <row r="314" spans="11:249" x14ac:dyDescent="0.55000000000000004">
      <c r="K314">
        <v>314</v>
      </c>
      <c r="L314">
        <f t="shared" si="9"/>
        <v>4</v>
      </c>
      <c r="M314" t="str">
        <f t="shared" si="8"/>
        <v/>
      </c>
      <c r="N314">
        <f>IF(EXACT(M314,$A$1)=TRUE,0,IF(EXACT(M314,$A$2)=TRUE,1,IF(EXACT(M314,$A$3)=TRUE,2,IF(EXACT(M314,$A$4)=TRUE,3,IF(EXACT(M314,$A$5)=TRUE,4,IF(EXACT(M314,$A$6)=TRUE,5,IF(EXACT(M314,$A$7)=TRUE,6,IF(EXACT(M314,$A$8)=TRUE,7,IF(EXACT(M314,$A$9)=TRUE,8,IF(EXACT(M314,$A$10)=TRUE,9,IF(EXACT(M314,$A$11)=TRUE,10,IF(EXACT(M314,$A$12)=TRUE,11,IF(EXACT(M314,$A$13)=TRUE,12,IF(EXACT(M314,$A$14)=TRUE,13,IF(EXACT(M314,$A$15)=TRUE,14,IF(EXACT(M314,$A$16)=TRUE,15,IF(EXACT(M314,$A$17)=TRUE,16,IF(EXACT(M314,$A$18)=TRUE,17,IF(EXACT(M314,$A$19)=TRUE,18,IF(EXACT(M314,$A$20)=TRUE,19,IF(EXACT(M314,$A$21)=TRUE,20,IF(EXACT(M314,$A$22)=TRUE,21,IF(EXACT(M314,$A$23)=TRUE,22,IF(EXACT(M314,$A$24)=TRUE,23,IF(EXACT(M314,$A$25)=TRUE,24,IF(EXACT(M314,$A$26)=TRUE,25,IF(EXACT(M314,$A$27)=TRUE,26,IF(EXACT(M314,$A$28)=TRUE,27,IF(EXACT(M314,$A$29)=TRUE,28,IF(EXACT(M314,$A$30)=TRUE,29,IF(EXACT(M314,$A$31)=TRUE,30,IF(EXACT(M314,$A$32)=TRUE,31,IF(EXACT(M314,$A$33)=TRUE,32,IF(EXACT(M314,$A$34)=TRUE,33,IF(EXACT(M314,$A$35)=TRUE,34,IF(EXACT(M314,$A$36)=TRUE,35,IF(EXACT(M314,$A$37)=TRUE,36,IF(EXACT(M314,$A$38)=TRUE,37,IF(EXACT(M314,$A$39)=TRUE,38,IF(EXACT(M314,$A$40)=TRUE,39,IF(EXACT(M314,$A$41)=TRUE,40,IF(EXACT(M314,$A$42)=TRUE,41,IF(EXACT(M314,$A$43)=TRUE,42,IF(EXACT(M314,$A$44)=TRUE,43,IF(EXACT(M314,$A$45)=TRUE,44,IF(EXACT(M314,$A$46)=TRUE,45,IF(EXACT(M314,$A$47)=TRUE,46,IF(EXACT(M314,$A$48)=TRUE,47,IF(EXACT(M314,$A$49)=TRUE,48,IF(EXACT(M314,$A$50)=TRUE,49,IF(EXACT(M314,$A$51)=TRUE,50,IF(EXACT(M314,$A$52)=TRUE,51,IF(EXACT(M314,$A$53)=TRUE,52,IF(EXACT(M314,$A$54)=TRUE,53,IF(EXACT(M314,$A$55)=TRUE,54,IF(EXACT(M314,$A$56)=TRUE,55,IF(EXACT(M314,$A$57)=TRUE,56,IF(EXACT(M314,$A$58)=TRUE,57,IF(EXACT(M314,$A$59)=TRUE,58,IF(EXACT(M314,$A$60)=TRUE,59,IF(EXACT(M314,$A$61)=TRUE,60,IF(EXACT(M314,$A$62)=TRUE,61))))))))))))))))))))))))))))))))))))))))))))))))))))))))))))))*61^$L314</f>
        <v>0</v>
      </c>
    </row>
    <row r="315" spans="11:249" x14ac:dyDescent="0.55000000000000004">
      <c r="K315">
        <v>315</v>
      </c>
      <c r="L315">
        <f t="shared" si="9"/>
        <v>3</v>
      </c>
      <c r="M315" t="str">
        <f t="shared" si="8"/>
        <v/>
      </c>
      <c r="N315">
        <f>IF(EXACT(M315,$A$1)=TRUE,0,IF(EXACT(M315,$A$2)=TRUE,1,IF(EXACT(M315,$A$3)=TRUE,2,IF(EXACT(M315,$A$4)=TRUE,3,IF(EXACT(M315,$A$5)=TRUE,4,IF(EXACT(M315,$A$6)=TRUE,5,IF(EXACT(M315,$A$7)=TRUE,6,IF(EXACT(M315,$A$8)=TRUE,7,IF(EXACT(M315,$A$9)=TRUE,8,IF(EXACT(M315,$A$10)=TRUE,9,IF(EXACT(M315,$A$11)=TRUE,10,IF(EXACT(M315,$A$12)=TRUE,11,IF(EXACT(M315,$A$13)=TRUE,12,IF(EXACT(M315,$A$14)=TRUE,13,IF(EXACT(M315,$A$15)=TRUE,14,IF(EXACT(M315,$A$16)=TRUE,15,IF(EXACT(M315,$A$17)=TRUE,16,IF(EXACT(M315,$A$18)=TRUE,17,IF(EXACT(M315,$A$19)=TRUE,18,IF(EXACT(M315,$A$20)=TRUE,19,IF(EXACT(M315,$A$21)=TRUE,20,IF(EXACT(M315,$A$22)=TRUE,21,IF(EXACT(M315,$A$23)=TRUE,22,IF(EXACT(M315,$A$24)=TRUE,23,IF(EXACT(M315,$A$25)=TRUE,24,IF(EXACT(M315,$A$26)=TRUE,25,IF(EXACT(M315,$A$27)=TRUE,26,IF(EXACT(M315,$A$28)=TRUE,27,IF(EXACT(M315,$A$29)=TRUE,28,IF(EXACT(M315,$A$30)=TRUE,29,IF(EXACT(M315,$A$31)=TRUE,30,IF(EXACT(M315,$A$32)=TRUE,31,IF(EXACT(M315,$A$33)=TRUE,32,IF(EXACT(M315,$A$34)=TRUE,33,IF(EXACT(M315,$A$35)=TRUE,34,IF(EXACT(M315,$A$36)=TRUE,35,IF(EXACT(M315,$A$37)=TRUE,36,IF(EXACT(M315,$A$38)=TRUE,37,IF(EXACT(M315,$A$39)=TRUE,38,IF(EXACT(M315,$A$40)=TRUE,39,IF(EXACT(M315,$A$41)=TRUE,40,IF(EXACT(M315,$A$42)=TRUE,41,IF(EXACT(M315,$A$43)=TRUE,42,IF(EXACT(M315,$A$44)=TRUE,43,IF(EXACT(M315,$A$45)=TRUE,44,IF(EXACT(M315,$A$46)=TRUE,45,IF(EXACT(M315,$A$47)=TRUE,46,IF(EXACT(M315,$A$48)=TRUE,47,IF(EXACT(M315,$A$49)=TRUE,48,IF(EXACT(M315,$A$50)=TRUE,49,IF(EXACT(M315,$A$51)=TRUE,50,IF(EXACT(M315,$A$52)=TRUE,51,IF(EXACT(M315,$A$53)=TRUE,52,IF(EXACT(M315,$A$54)=TRUE,53,IF(EXACT(M315,$A$55)=TRUE,54,IF(EXACT(M315,$A$56)=TRUE,55,IF(EXACT(M315,$A$57)=TRUE,56,IF(EXACT(M315,$A$58)=TRUE,57,IF(EXACT(M315,$A$59)=TRUE,58,IF(EXACT(M315,$A$60)=TRUE,59,IF(EXACT(M315,$A$61)=TRUE,60,IF(EXACT(M315,$A$62)=TRUE,61))))))))))))))))))))))))))))))))))))))))))))))))))))))))))))))*61^$L315</f>
        <v>0</v>
      </c>
    </row>
    <row r="316" spans="11:249" x14ac:dyDescent="0.55000000000000004">
      <c r="K316">
        <v>316</v>
      </c>
      <c r="L316">
        <f t="shared" si="9"/>
        <v>2</v>
      </c>
      <c r="M316" t="str">
        <f t="shared" si="8"/>
        <v/>
      </c>
      <c r="N316">
        <f>IF(EXACT(M316,$A$1)=TRUE,0,IF(EXACT(M316,$A$2)=TRUE,1,IF(EXACT(M316,$A$3)=TRUE,2,IF(EXACT(M316,$A$4)=TRUE,3,IF(EXACT(M316,$A$5)=TRUE,4,IF(EXACT(M316,$A$6)=TRUE,5,IF(EXACT(M316,$A$7)=TRUE,6,IF(EXACT(M316,$A$8)=TRUE,7,IF(EXACT(M316,$A$9)=TRUE,8,IF(EXACT(M316,$A$10)=TRUE,9,IF(EXACT(M316,$A$11)=TRUE,10,IF(EXACT(M316,$A$12)=TRUE,11,IF(EXACT(M316,$A$13)=TRUE,12,IF(EXACT(M316,$A$14)=TRUE,13,IF(EXACT(M316,$A$15)=TRUE,14,IF(EXACT(M316,$A$16)=TRUE,15,IF(EXACT(M316,$A$17)=TRUE,16,IF(EXACT(M316,$A$18)=TRUE,17,IF(EXACT(M316,$A$19)=TRUE,18,IF(EXACT(M316,$A$20)=TRUE,19,IF(EXACT(M316,$A$21)=TRUE,20,IF(EXACT(M316,$A$22)=TRUE,21,IF(EXACT(M316,$A$23)=TRUE,22,IF(EXACT(M316,$A$24)=TRUE,23,IF(EXACT(M316,$A$25)=TRUE,24,IF(EXACT(M316,$A$26)=TRUE,25,IF(EXACT(M316,$A$27)=TRUE,26,IF(EXACT(M316,$A$28)=TRUE,27,IF(EXACT(M316,$A$29)=TRUE,28,IF(EXACT(M316,$A$30)=TRUE,29,IF(EXACT(M316,$A$31)=TRUE,30,IF(EXACT(M316,$A$32)=TRUE,31,IF(EXACT(M316,$A$33)=TRUE,32,IF(EXACT(M316,$A$34)=TRUE,33,IF(EXACT(M316,$A$35)=TRUE,34,IF(EXACT(M316,$A$36)=TRUE,35,IF(EXACT(M316,$A$37)=TRUE,36,IF(EXACT(M316,$A$38)=TRUE,37,IF(EXACT(M316,$A$39)=TRUE,38,IF(EXACT(M316,$A$40)=TRUE,39,IF(EXACT(M316,$A$41)=TRUE,40,IF(EXACT(M316,$A$42)=TRUE,41,IF(EXACT(M316,$A$43)=TRUE,42,IF(EXACT(M316,$A$44)=TRUE,43,IF(EXACT(M316,$A$45)=TRUE,44,IF(EXACT(M316,$A$46)=TRUE,45,IF(EXACT(M316,$A$47)=TRUE,46,IF(EXACT(M316,$A$48)=TRUE,47,IF(EXACT(M316,$A$49)=TRUE,48,IF(EXACT(M316,$A$50)=TRUE,49,IF(EXACT(M316,$A$51)=TRUE,50,IF(EXACT(M316,$A$52)=TRUE,51,IF(EXACT(M316,$A$53)=TRUE,52,IF(EXACT(M316,$A$54)=TRUE,53,IF(EXACT(M316,$A$55)=TRUE,54,IF(EXACT(M316,$A$56)=TRUE,55,IF(EXACT(M316,$A$57)=TRUE,56,IF(EXACT(M316,$A$58)=TRUE,57,IF(EXACT(M316,$A$59)=TRUE,58,IF(EXACT(M316,$A$60)=TRUE,59,IF(EXACT(M316,$A$61)=TRUE,60,IF(EXACT(M316,$A$62)=TRUE,61))))))))))))))))))))))))))))))))))))))))))))))))))))))))))))))*61^$L316</f>
        <v>0</v>
      </c>
    </row>
    <row r="317" spans="11:249" x14ac:dyDescent="0.55000000000000004">
      <c r="K317">
        <v>317</v>
      </c>
      <c r="L317">
        <f t="shared" si="9"/>
        <v>1</v>
      </c>
      <c r="M317" t="str">
        <f t="shared" si="8"/>
        <v/>
      </c>
      <c r="N317">
        <f>IF(EXACT(M317,$A$1)=TRUE,0,IF(EXACT(M317,$A$2)=TRUE,1,IF(EXACT(M317,$A$3)=TRUE,2,IF(EXACT(M317,$A$4)=TRUE,3,IF(EXACT(M317,$A$5)=TRUE,4,IF(EXACT(M317,$A$6)=TRUE,5,IF(EXACT(M317,$A$7)=TRUE,6,IF(EXACT(M317,$A$8)=TRUE,7,IF(EXACT(M317,$A$9)=TRUE,8,IF(EXACT(M317,$A$10)=TRUE,9,IF(EXACT(M317,$A$11)=TRUE,10,IF(EXACT(M317,$A$12)=TRUE,11,IF(EXACT(M317,$A$13)=TRUE,12,IF(EXACT(M317,$A$14)=TRUE,13,IF(EXACT(M317,$A$15)=TRUE,14,IF(EXACT(M317,$A$16)=TRUE,15,IF(EXACT(M317,$A$17)=TRUE,16,IF(EXACT(M317,$A$18)=TRUE,17,IF(EXACT(M317,$A$19)=TRUE,18,IF(EXACT(M317,$A$20)=TRUE,19,IF(EXACT(M317,$A$21)=TRUE,20,IF(EXACT(M317,$A$22)=TRUE,21,IF(EXACT(M317,$A$23)=TRUE,22,IF(EXACT(M317,$A$24)=TRUE,23,IF(EXACT(M317,$A$25)=TRUE,24,IF(EXACT(M317,$A$26)=TRUE,25,IF(EXACT(M317,$A$27)=TRUE,26,IF(EXACT(M317,$A$28)=TRUE,27,IF(EXACT(M317,$A$29)=TRUE,28,IF(EXACT(M317,$A$30)=TRUE,29,IF(EXACT(M317,$A$31)=TRUE,30,IF(EXACT(M317,$A$32)=TRUE,31,IF(EXACT(M317,$A$33)=TRUE,32,IF(EXACT(M317,$A$34)=TRUE,33,IF(EXACT(M317,$A$35)=TRUE,34,IF(EXACT(M317,$A$36)=TRUE,35,IF(EXACT(M317,$A$37)=TRUE,36,IF(EXACT(M317,$A$38)=TRUE,37,IF(EXACT(M317,$A$39)=TRUE,38,IF(EXACT(M317,$A$40)=TRUE,39,IF(EXACT(M317,$A$41)=TRUE,40,IF(EXACT(M317,$A$42)=TRUE,41,IF(EXACT(M317,$A$43)=TRUE,42,IF(EXACT(M317,$A$44)=TRUE,43,IF(EXACT(M317,$A$45)=TRUE,44,IF(EXACT(M317,$A$46)=TRUE,45,IF(EXACT(M317,$A$47)=TRUE,46,IF(EXACT(M317,$A$48)=TRUE,47,IF(EXACT(M317,$A$49)=TRUE,48,IF(EXACT(M317,$A$50)=TRUE,49,IF(EXACT(M317,$A$51)=TRUE,50,IF(EXACT(M317,$A$52)=TRUE,51,IF(EXACT(M317,$A$53)=TRUE,52,IF(EXACT(M317,$A$54)=TRUE,53,IF(EXACT(M317,$A$55)=TRUE,54,IF(EXACT(M317,$A$56)=TRUE,55,IF(EXACT(M317,$A$57)=TRUE,56,IF(EXACT(M317,$A$58)=TRUE,57,IF(EXACT(M317,$A$59)=TRUE,58,IF(EXACT(M317,$A$60)=TRUE,59,IF(EXACT(M317,$A$61)=TRUE,60,IF(EXACT(M317,$A$62)=TRUE,61))))))))))))))))))))))))))))))))))))))))))))))))))))))))))))))*61^$L317</f>
        <v>0</v>
      </c>
    </row>
    <row r="318" spans="11:249" x14ac:dyDescent="0.55000000000000004">
      <c r="K318">
        <v>318</v>
      </c>
      <c r="L318">
        <f t="shared" si="9"/>
        <v>0</v>
      </c>
      <c r="M318" t="str">
        <f t="shared" si="8"/>
        <v/>
      </c>
      <c r="N318">
        <f>IF(EXACT(M318,$A$1)=TRUE,0,IF(EXACT(M318,$A$2)=TRUE,1,IF(EXACT(M318,$A$3)=TRUE,2,IF(EXACT(M318,$A$4)=TRUE,3,IF(EXACT(M318,$A$5)=TRUE,4,IF(EXACT(M318,$A$6)=TRUE,5,IF(EXACT(M318,$A$7)=TRUE,6,IF(EXACT(M318,$A$8)=TRUE,7,IF(EXACT(M318,$A$9)=TRUE,8,IF(EXACT(M318,$A$10)=TRUE,9,IF(EXACT(M318,$A$11)=TRUE,10,IF(EXACT(M318,$A$12)=TRUE,11,IF(EXACT(M318,$A$13)=TRUE,12,IF(EXACT(M318,$A$14)=TRUE,13,IF(EXACT(M318,$A$15)=TRUE,14,IF(EXACT(M318,$A$16)=TRUE,15,IF(EXACT(M318,$A$17)=TRUE,16,IF(EXACT(M318,$A$18)=TRUE,17,IF(EXACT(M318,$A$19)=TRUE,18,IF(EXACT(M318,$A$20)=TRUE,19,IF(EXACT(M318,$A$21)=TRUE,20,IF(EXACT(M318,$A$22)=TRUE,21,IF(EXACT(M318,$A$23)=TRUE,22,IF(EXACT(M318,$A$24)=TRUE,23,IF(EXACT(M318,$A$25)=TRUE,24,IF(EXACT(M318,$A$26)=TRUE,25,IF(EXACT(M318,$A$27)=TRUE,26,IF(EXACT(M318,$A$28)=TRUE,27,IF(EXACT(M318,$A$29)=TRUE,28,IF(EXACT(M318,$A$30)=TRUE,29,IF(EXACT(M318,$A$31)=TRUE,30,IF(EXACT(M318,$A$32)=TRUE,31,IF(EXACT(M318,$A$33)=TRUE,32,IF(EXACT(M318,$A$34)=TRUE,33,IF(EXACT(M318,$A$35)=TRUE,34,IF(EXACT(M318,$A$36)=TRUE,35,IF(EXACT(M318,$A$37)=TRUE,36,IF(EXACT(M318,$A$38)=TRUE,37,IF(EXACT(M318,$A$39)=TRUE,38,IF(EXACT(M318,$A$40)=TRUE,39,IF(EXACT(M318,$A$41)=TRUE,40,IF(EXACT(M318,$A$42)=TRUE,41,IF(EXACT(M318,$A$43)=TRUE,42,IF(EXACT(M318,$A$44)=TRUE,43,IF(EXACT(M318,$A$45)=TRUE,44,IF(EXACT(M318,$A$46)=TRUE,45,IF(EXACT(M318,$A$47)=TRUE,46,IF(EXACT(M318,$A$48)=TRUE,47,IF(EXACT(M318,$A$49)=TRUE,48,IF(EXACT(M318,$A$50)=TRUE,49,IF(EXACT(M318,$A$51)=TRUE,50,IF(EXACT(M318,$A$52)=TRUE,51,IF(EXACT(M318,$A$53)=TRUE,52,IF(EXACT(M318,$A$54)=TRUE,53,IF(EXACT(M318,$A$55)=TRUE,54,IF(EXACT(M318,$A$56)=TRUE,55,IF(EXACT(M318,$A$57)=TRUE,56,IF(EXACT(M318,$A$58)=TRUE,57,IF(EXACT(M318,$A$59)=TRUE,58,IF(EXACT(M318,$A$60)=TRUE,59,IF(EXACT(M318,$A$61)=TRUE,60,IF(EXACT(M318,$A$62)=TRUE,61))))))))))))))))))))))))))))))))))))))))))))))))))))))))))))))*61^$L318</f>
        <v>0</v>
      </c>
    </row>
    <row r="319" spans="11:249" x14ac:dyDescent="0.55000000000000004">
      <c r="K319">
        <v>319</v>
      </c>
      <c r="L319">
        <f t="shared" si="9"/>
        <v>5</v>
      </c>
      <c r="M319" t="str">
        <f t="shared" si="8"/>
        <v/>
      </c>
      <c r="N319" t="b">
        <f>IF(EXACT(M319,$A$1)=TRUE,"コア",IF(EXACT(M319,$A$2)=TRUE,"弓玉",IF(EXACT(M319,$A$3)=TRUE,"銃玉",IF(EXACT(M319,$A$4)=TRUE,"剣玉",IF(EXACT(M319,$A$5)=TRUE,"盾玉",IF(EXACT(M319,$A$6)=TRUE,"爆玉",IF(EXACT(M319,$A$7)=TRUE,"魔玉",IF(EXACT(M319,$A$8)=TRUE,"弩玉",IF(EXACT(M319,$A$9)=TRUE,"槍玉",IF(EXACT(M319,$A$10)=TRUE,"砲玉",IF(EXACT(M319,$A$11)=TRUE,"薙玉",IF(EXACT(M319,$A$12)=TRUE,"跳玉",IF(EXACT(M319,$A$13)=TRUE,"裂玉",IF(EXACT(M319,$A$14)=TRUE,"散玉",IF(EXACT(M319,$A$15)=TRUE,"狙玉",IF(EXACT(M319,$A$16)=TRUE,"浮玉",IF(EXACT(M319,$A$17)=TRUE,"導玉",IF(EXACT(M319,$A$18)=TRUE,"繕玉",IF(EXACT(M319,$A$19)=TRUE,"癒玉",IF(EXACT(M319,$A$20)=TRUE,"壁玉",IF(EXACT(M319,$A$21)=TRUE,"飛玉",IF(EXACT(M319,$A$22)=TRUE,"戦玉",IF(EXACT(M319,$A$23)=TRUE,"機玉",IF(EXACT(M319,$A$24)=TRUE,"変玉",IF(EXACT(M319,$A$25)=TRUE,"界玉",IF(EXACT(M319,$A$26)=TRUE,"木壁",IF(EXACT(M319,$A$27)=TRUE,"石壁",IF(EXACT(M319,$A$28)=TRUE,"紙壁",IF(EXACT(M319,$A$29)=TRUE,"鉄壁",IF(EXACT(M319,$A$30)=TRUE,"ジェット",IF(EXACT(M319,$A$31)=TRUE,"ターボ",IF(EXACT(M319,$A$32)=TRUE,"骨玉",IF(EXACT(M319,$A$33)=TRUE,"撃玉",IF(EXACT(M319,$A$34)=TRUE,"弾玉",IF(EXACT(M319,$A$35)=TRUE,"聖玉",IF(EXACT(M319,$A$36)=TRUE,"忍玉",IF(EXACT(M319,$A$37)=TRUE,"障玉",IF(EXACT(M319,$A$38)=TRUE,"花玉",IF(EXACT(M319,$A$39)=TRUE,"反玉",IF(EXACT(M319,$A$40)=TRUE,"押玉",IF(EXACT(M319,$A$41)=TRUE,"迎玉",IF(EXACT(M319,$A$42)=TRUE,"贄玉",IF(EXACT(M319,$A$43)=TRUE,"的玉",IF(EXACT(M319,$A$44)=TRUE,"墜玉",IF(EXACT(M319,$A$45)=TRUE,"箱玉",IF(EXACT(M319,$A$46)=TRUE,"闇玉",IF(EXACT(M319,$A$47)=TRUE,"旋玉",IF(EXACT(M319,$A$48)=TRUE,"采玉",IF(EXACT(M319,$A$49)=TRUE,"騎玉",IF(EXACT(M319,$A$50)=TRUE,"核玉",IF(EXACT(M319,$A$51)=TRUE,"射玉",IF(EXACT(M319,$A$52)=TRUE,"星玉",IF(EXACT(M319,$A$53)=TRUE,"梱玉",IF(EXACT(M319,$A$54)=TRUE,"貫玉",IF(EXACT(M319,$A$55)=TRUE,"査玉",IF(EXACT(M319,$A$56)=TRUE,"近壁",IF(EXACT(M319,$A$57)=TRUE,"遠壁",IF(EXACT(M319,$A$58)=TRUE,"広壁",IF(EXACT(M319,$A$59)=TRUE,"狭壁",IF(EXACT(M319,$A$60)=TRUE,"タゲ壁",IF(EXACT(M319,$A$61)=TRUE,"エレ壁")))))))))))))))))))))))))))))))))))))))))))))))))))))))))))))</f>
        <v>0</v>
      </c>
    </row>
    <row r="320" spans="11:249" x14ac:dyDescent="0.55000000000000004">
      <c r="K320">
        <v>320</v>
      </c>
      <c r="L320">
        <f t="shared" si="9"/>
        <v>4</v>
      </c>
      <c r="M320" t="str">
        <f t="shared" si="8"/>
        <v/>
      </c>
      <c r="N320">
        <f>IF(EXACT(M320,$A$1)=TRUE,0,IF(EXACT(M320,$A$2)=TRUE,1,IF(EXACT(M320,$A$3)=TRUE,2,IF(EXACT(M320,$A$4)=TRUE,3,IF(EXACT(M320,$A$5)=TRUE,4,IF(EXACT(M320,$A$6)=TRUE,5,IF(EXACT(M320,$A$7)=TRUE,6,IF(EXACT(M320,$A$8)=TRUE,7,IF(EXACT(M320,$A$9)=TRUE,8,IF(EXACT(M320,$A$10)=TRUE,9,IF(EXACT(M320,$A$11)=TRUE,10,IF(EXACT(M320,$A$12)=TRUE,11,IF(EXACT(M320,$A$13)=TRUE,12,IF(EXACT(M320,$A$14)=TRUE,13,IF(EXACT(M320,$A$15)=TRUE,14,IF(EXACT(M320,$A$16)=TRUE,15,IF(EXACT(M320,$A$17)=TRUE,16,IF(EXACT(M320,$A$18)=TRUE,17,IF(EXACT(M320,$A$19)=TRUE,18,IF(EXACT(M320,$A$20)=TRUE,19,IF(EXACT(M320,$A$21)=TRUE,20,IF(EXACT(M320,$A$22)=TRUE,21,IF(EXACT(M320,$A$23)=TRUE,22,IF(EXACT(M320,$A$24)=TRUE,23,IF(EXACT(M320,$A$25)=TRUE,24,IF(EXACT(M320,$A$26)=TRUE,25,IF(EXACT(M320,$A$27)=TRUE,26,IF(EXACT(M320,$A$28)=TRUE,27,IF(EXACT(M320,$A$29)=TRUE,28,IF(EXACT(M320,$A$30)=TRUE,29,IF(EXACT(M320,$A$31)=TRUE,30,IF(EXACT(M320,$A$32)=TRUE,31,IF(EXACT(M320,$A$33)=TRUE,32,IF(EXACT(M320,$A$34)=TRUE,33,IF(EXACT(M320,$A$35)=TRUE,34,IF(EXACT(M320,$A$36)=TRUE,35,IF(EXACT(M320,$A$37)=TRUE,36,IF(EXACT(M320,$A$38)=TRUE,37,IF(EXACT(M320,$A$39)=TRUE,38,IF(EXACT(M320,$A$40)=TRUE,39,IF(EXACT(M320,$A$41)=TRUE,40,IF(EXACT(M320,$A$42)=TRUE,41,IF(EXACT(M320,$A$43)=TRUE,42,IF(EXACT(M320,$A$44)=TRUE,43,IF(EXACT(M320,$A$45)=TRUE,44,IF(EXACT(M320,$A$46)=TRUE,45,IF(EXACT(M320,$A$47)=TRUE,46,IF(EXACT(M320,$A$48)=TRUE,47,IF(EXACT(M320,$A$49)=TRUE,48,IF(EXACT(M320,$A$50)=TRUE,49,IF(EXACT(M320,$A$51)=TRUE,50,IF(EXACT(M320,$A$52)=TRUE,51,IF(EXACT(M320,$A$53)=TRUE,52,IF(EXACT(M320,$A$54)=TRUE,53,IF(EXACT(M320,$A$55)=TRUE,54,IF(EXACT(M320,$A$56)=TRUE,55,IF(EXACT(M320,$A$57)=TRUE,56,IF(EXACT(M320,$A$58)=TRUE,57,IF(EXACT(M320,$A$59)=TRUE,58,IF(EXACT(M320,$A$60)=TRUE,59,IF(EXACT(M320,$A$61)=TRUE,60,IF(EXACT(M320,$A$62)=TRUE,61))))))))))))))))))))))))))))))))))))))))))))))))))))))))))))))*61^$L320</f>
        <v>0</v>
      </c>
    </row>
    <row r="321" spans="11:14" x14ac:dyDescent="0.55000000000000004">
      <c r="K321">
        <v>321</v>
      </c>
      <c r="L321">
        <f t="shared" si="9"/>
        <v>3</v>
      </c>
      <c r="M321" t="str">
        <f t="shared" ref="M321:M384" si="10">MID(D$2,$K321,1)</f>
        <v/>
      </c>
      <c r="N321">
        <f>IF(EXACT(M321,$A$1)=TRUE,0,IF(EXACT(M321,$A$2)=TRUE,1,IF(EXACT(M321,$A$3)=TRUE,2,IF(EXACT(M321,$A$4)=TRUE,3,IF(EXACT(M321,$A$5)=TRUE,4,IF(EXACT(M321,$A$6)=TRUE,5,IF(EXACT(M321,$A$7)=TRUE,6,IF(EXACT(M321,$A$8)=TRUE,7,IF(EXACT(M321,$A$9)=TRUE,8,IF(EXACT(M321,$A$10)=TRUE,9,IF(EXACT(M321,$A$11)=TRUE,10,IF(EXACT(M321,$A$12)=TRUE,11,IF(EXACT(M321,$A$13)=TRUE,12,IF(EXACT(M321,$A$14)=TRUE,13,IF(EXACT(M321,$A$15)=TRUE,14,IF(EXACT(M321,$A$16)=TRUE,15,IF(EXACT(M321,$A$17)=TRUE,16,IF(EXACT(M321,$A$18)=TRUE,17,IF(EXACT(M321,$A$19)=TRUE,18,IF(EXACT(M321,$A$20)=TRUE,19,IF(EXACT(M321,$A$21)=TRUE,20,IF(EXACT(M321,$A$22)=TRUE,21,IF(EXACT(M321,$A$23)=TRUE,22,IF(EXACT(M321,$A$24)=TRUE,23,IF(EXACT(M321,$A$25)=TRUE,24,IF(EXACT(M321,$A$26)=TRUE,25,IF(EXACT(M321,$A$27)=TRUE,26,IF(EXACT(M321,$A$28)=TRUE,27,IF(EXACT(M321,$A$29)=TRUE,28,IF(EXACT(M321,$A$30)=TRUE,29,IF(EXACT(M321,$A$31)=TRUE,30,IF(EXACT(M321,$A$32)=TRUE,31,IF(EXACT(M321,$A$33)=TRUE,32,IF(EXACT(M321,$A$34)=TRUE,33,IF(EXACT(M321,$A$35)=TRUE,34,IF(EXACT(M321,$A$36)=TRUE,35,IF(EXACT(M321,$A$37)=TRUE,36,IF(EXACT(M321,$A$38)=TRUE,37,IF(EXACT(M321,$A$39)=TRUE,38,IF(EXACT(M321,$A$40)=TRUE,39,IF(EXACT(M321,$A$41)=TRUE,40,IF(EXACT(M321,$A$42)=TRUE,41,IF(EXACT(M321,$A$43)=TRUE,42,IF(EXACT(M321,$A$44)=TRUE,43,IF(EXACT(M321,$A$45)=TRUE,44,IF(EXACT(M321,$A$46)=TRUE,45,IF(EXACT(M321,$A$47)=TRUE,46,IF(EXACT(M321,$A$48)=TRUE,47,IF(EXACT(M321,$A$49)=TRUE,48,IF(EXACT(M321,$A$50)=TRUE,49,IF(EXACT(M321,$A$51)=TRUE,50,IF(EXACT(M321,$A$52)=TRUE,51,IF(EXACT(M321,$A$53)=TRUE,52,IF(EXACT(M321,$A$54)=TRUE,53,IF(EXACT(M321,$A$55)=TRUE,54,IF(EXACT(M321,$A$56)=TRUE,55,IF(EXACT(M321,$A$57)=TRUE,56,IF(EXACT(M321,$A$58)=TRUE,57,IF(EXACT(M321,$A$59)=TRUE,58,IF(EXACT(M321,$A$60)=TRUE,59,IF(EXACT(M321,$A$61)=TRUE,60,IF(EXACT(M321,$A$62)=TRUE,61))))))))))))))))))))))))))))))))))))))))))))))))))))))))))))))*61^$L321</f>
        <v>0</v>
      </c>
    </row>
    <row r="322" spans="11:14" x14ac:dyDescent="0.55000000000000004">
      <c r="K322">
        <v>322</v>
      </c>
      <c r="L322">
        <f t="shared" ref="L322:L385" si="11">MOD(LEN($D$2)-K322,6)</f>
        <v>2</v>
      </c>
      <c r="M322" t="str">
        <f t="shared" si="10"/>
        <v/>
      </c>
      <c r="N322">
        <f>IF(EXACT(M322,$A$1)=TRUE,0,IF(EXACT(M322,$A$2)=TRUE,1,IF(EXACT(M322,$A$3)=TRUE,2,IF(EXACT(M322,$A$4)=TRUE,3,IF(EXACT(M322,$A$5)=TRUE,4,IF(EXACT(M322,$A$6)=TRUE,5,IF(EXACT(M322,$A$7)=TRUE,6,IF(EXACT(M322,$A$8)=TRUE,7,IF(EXACT(M322,$A$9)=TRUE,8,IF(EXACT(M322,$A$10)=TRUE,9,IF(EXACT(M322,$A$11)=TRUE,10,IF(EXACT(M322,$A$12)=TRUE,11,IF(EXACT(M322,$A$13)=TRUE,12,IF(EXACT(M322,$A$14)=TRUE,13,IF(EXACT(M322,$A$15)=TRUE,14,IF(EXACT(M322,$A$16)=TRUE,15,IF(EXACT(M322,$A$17)=TRUE,16,IF(EXACT(M322,$A$18)=TRUE,17,IF(EXACT(M322,$A$19)=TRUE,18,IF(EXACT(M322,$A$20)=TRUE,19,IF(EXACT(M322,$A$21)=TRUE,20,IF(EXACT(M322,$A$22)=TRUE,21,IF(EXACT(M322,$A$23)=TRUE,22,IF(EXACT(M322,$A$24)=TRUE,23,IF(EXACT(M322,$A$25)=TRUE,24,IF(EXACT(M322,$A$26)=TRUE,25,IF(EXACT(M322,$A$27)=TRUE,26,IF(EXACT(M322,$A$28)=TRUE,27,IF(EXACT(M322,$A$29)=TRUE,28,IF(EXACT(M322,$A$30)=TRUE,29,IF(EXACT(M322,$A$31)=TRUE,30,IF(EXACT(M322,$A$32)=TRUE,31,IF(EXACT(M322,$A$33)=TRUE,32,IF(EXACT(M322,$A$34)=TRUE,33,IF(EXACT(M322,$A$35)=TRUE,34,IF(EXACT(M322,$A$36)=TRUE,35,IF(EXACT(M322,$A$37)=TRUE,36,IF(EXACT(M322,$A$38)=TRUE,37,IF(EXACT(M322,$A$39)=TRUE,38,IF(EXACT(M322,$A$40)=TRUE,39,IF(EXACT(M322,$A$41)=TRUE,40,IF(EXACT(M322,$A$42)=TRUE,41,IF(EXACT(M322,$A$43)=TRUE,42,IF(EXACT(M322,$A$44)=TRUE,43,IF(EXACT(M322,$A$45)=TRUE,44,IF(EXACT(M322,$A$46)=TRUE,45,IF(EXACT(M322,$A$47)=TRUE,46,IF(EXACT(M322,$A$48)=TRUE,47,IF(EXACT(M322,$A$49)=TRUE,48,IF(EXACT(M322,$A$50)=TRUE,49,IF(EXACT(M322,$A$51)=TRUE,50,IF(EXACT(M322,$A$52)=TRUE,51,IF(EXACT(M322,$A$53)=TRUE,52,IF(EXACT(M322,$A$54)=TRUE,53,IF(EXACT(M322,$A$55)=TRUE,54,IF(EXACT(M322,$A$56)=TRUE,55,IF(EXACT(M322,$A$57)=TRUE,56,IF(EXACT(M322,$A$58)=TRUE,57,IF(EXACT(M322,$A$59)=TRUE,58,IF(EXACT(M322,$A$60)=TRUE,59,IF(EXACT(M322,$A$61)=TRUE,60,IF(EXACT(M322,$A$62)=TRUE,61))))))))))))))))))))))))))))))))))))))))))))))))))))))))))))))*61^$L322</f>
        <v>0</v>
      </c>
    </row>
    <row r="323" spans="11:14" x14ac:dyDescent="0.55000000000000004">
      <c r="K323">
        <v>323</v>
      </c>
      <c r="L323">
        <f t="shared" si="11"/>
        <v>1</v>
      </c>
      <c r="M323" t="str">
        <f t="shared" si="10"/>
        <v/>
      </c>
      <c r="N323">
        <f>IF(EXACT(M323,$A$1)=TRUE,0,IF(EXACT(M323,$A$2)=TRUE,1,IF(EXACT(M323,$A$3)=TRUE,2,IF(EXACT(M323,$A$4)=TRUE,3,IF(EXACT(M323,$A$5)=TRUE,4,IF(EXACT(M323,$A$6)=TRUE,5,IF(EXACT(M323,$A$7)=TRUE,6,IF(EXACT(M323,$A$8)=TRUE,7,IF(EXACT(M323,$A$9)=TRUE,8,IF(EXACT(M323,$A$10)=TRUE,9,IF(EXACT(M323,$A$11)=TRUE,10,IF(EXACT(M323,$A$12)=TRUE,11,IF(EXACT(M323,$A$13)=TRUE,12,IF(EXACT(M323,$A$14)=TRUE,13,IF(EXACT(M323,$A$15)=TRUE,14,IF(EXACT(M323,$A$16)=TRUE,15,IF(EXACT(M323,$A$17)=TRUE,16,IF(EXACT(M323,$A$18)=TRUE,17,IF(EXACT(M323,$A$19)=TRUE,18,IF(EXACT(M323,$A$20)=TRUE,19,IF(EXACT(M323,$A$21)=TRUE,20,IF(EXACT(M323,$A$22)=TRUE,21,IF(EXACT(M323,$A$23)=TRUE,22,IF(EXACT(M323,$A$24)=TRUE,23,IF(EXACT(M323,$A$25)=TRUE,24,IF(EXACT(M323,$A$26)=TRUE,25,IF(EXACT(M323,$A$27)=TRUE,26,IF(EXACT(M323,$A$28)=TRUE,27,IF(EXACT(M323,$A$29)=TRUE,28,IF(EXACT(M323,$A$30)=TRUE,29,IF(EXACT(M323,$A$31)=TRUE,30,IF(EXACT(M323,$A$32)=TRUE,31,IF(EXACT(M323,$A$33)=TRUE,32,IF(EXACT(M323,$A$34)=TRUE,33,IF(EXACT(M323,$A$35)=TRUE,34,IF(EXACT(M323,$A$36)=TRUE,35,IF(EXACT(M323,$A$37)=TRUE,36,IF(EXACT(M323,$A$38)=TRUE,37,IF(EXACT(M323,$A$39)=TRUE,38,IF(EXACT(M323,$A$40)=TRUE,39,IF(EXACT(M323,$A$41)=TRUE,40,IF(EXACT(M323,$A$42)=TRUE,41,IF(EXACT(M323,$A$43)=TRUE,42,IF(EXACT(M323,$A$44)=TRUE,43,IF(EXACT(M323,$A$45)=TRUE,44,IF(EXACT(M323,$A$46)=TRUE,45,IF(EXACT(M323,$A$47)=TRUE,46,IF(EXACT(M323,$A$48)=TRUE,47,IF(EXACT(M323,$A$49)=TRUE,48,IF(EXACT(M323,$A$50)=TRUE,49,IF(EXACT(M323,$A$51)=TRUE,50,IF(EXACT(M323,$A$52)=TRUE,51,IF(EXACT(M323,$A$53)=TRUE,52,IF(EXACT(M323,$A$54)=TRUE,53,IF(EXACT(M323,$A$55)=TRUE,54,IF(EXACT(M323,$A$56)=TRUE,55,IF(EXACT(M323,$A$57)=TRUE,56,IF(EXACT(M323,$A$58)=TRUE,57,IF(EXACT(M323,$A$59)=TRUE,58,IF(EXACT(M323,$A$60)=TRUE,59,IF(EXACT(M323,$A$61)=TRUE,60,IF(EXACT(M323,$A$62)=TRUE,61))))))))))))))))))))))))))))))))))))))))))))))))))))))))))))))*61^$L323</f>
        <v>0</v>
      </c>
    </row>
    <row r="324" spans="11:14" x14ac:dyDescent="0.55000000000000004">
      <c r="K324">
        <v>324</v>
      </c>
      <c r="L324">
        <f t="shared" si="11"/>
        <v>0</v>
      </c>
      <c r="M324" t="str">
        <f t="shared" si="10"/>
        <v/>
      </c>
      <c r="N324">
        <f>IF(EXACT(M324,$A$1)=TRUE,0,IF(EXACT(M324,$A$2)=TRUE,1,IF(EXACT(M324,$A$3)=TRUE,2,IF(EXACT(M324,$A$4)=TRUE,3,IF(EXACT(M324,$A$5)=TRUE,4,IF(EXACT(M324,$A$6)=TRUE,5,IF(EXACT(M324,$A$7)=TRUE,6,IF(EXACT(M324,$A$8)=TRUE,7,IF(EXACT(M324,$A$9)=TRUE,8,IF(EXACT(M324,$A$10)=TRUE,9,IF(EXACT(M324,$A$11)=TRUE,10,IF(EXACT(M324,$A$12)=TRUE,11,IF(EXACT(M324,$A$13)=TRUE,12,IF(EXACT(M324,$A$14)=TRUE,13,IF(EXACT(M324,$A$15)=TRUE,14,IF(EXACT(M324,$A$16)=TRUE,15,IF(EXACT(M324,$A$17)=TRUE,16,IF(EXACT(M324,$A$18)=TRUE,17,IF(EXACT(M324,$A$19)=TRUE,18,IF(EXACT(M324,$A$20)=TRUE,19,IF(EXACT(M324,$A$21)=TRUE,20,IF(EXACT(M324,$A$22)=TRUE,21,IF(EXACT(M324,$A$23)=TRUE,22,IF(EXACT(M324,$A$24)=TRUE,23,IF(EXACT(M324,$A$25)=TRUE,24,IF(EXACT(M324,$A$26)=TRUE,25,IF(EXACT(M324,$A$27)=TRUE,26,IF(EXACT(M324,$A$28)=TRUE,27,IF(EXACT(M324,$A$29)=TRUE,28,IF(EXACT(M324,$A$30)=TRUE,29,IF(EXACT(M324,$A$31)=TRUE,30,IF(EXACT(M324,$A$32)=TRUE,31,IF(EXACT(M324,$A$33)=TRUE,32,IF(EXACT(M324,$A$34)=TRUE,33,IF(EXACT(M324,$A$35)=TRUE,34,IF(EXACT(M324,$A$36)=TRUE,35,IF(EXACT(M324,$A$37)=TRUE,36,IF(EXACT(M324,$A$38)=TRUE,37,IF(EXACT(M324,$A$39)=TRUE,38,IF(EXACT(M324,$A$40)=TRUE,39,IF(EXACT(M324,$A$41)=TRUE,40,IF(EXACT(M324,$A$42)=TRUE,41,IF(EXACT(M324,$A$43)=TRUE,42,IF(EXACT(M324,$A$44)=TRUE,43,IF(EXACT(M324,$A$45)=TRUE,44,IF(EXACT(M324,$A$46)=TRUE,45,IF(EXACT(M324,$A$47)=TRUE,46,IF(EXACT(M324,$A$48)=TRUE,47,IF(EXACT(M324,$A$49)=TRUE,48,IF(EXACT(M324,$A$50)=TRUE,49,IF(EXACT(M324,$A$51)=TRUE,50,IF(EXACT(M324,$A$52)=TRUE,51,IF(EXACT(M324,$A$53)=TRUE,52,IF(EXACT(M324,$A$54)=TRUE,53,IF(EXACT(M324,$A$55)=TRUE,54,IF(EXACT(M324,$A$56)=TRUE,55,IF(EXACT(M324,$A$57)=TRUE,56,IF(EXACT(M324,$A$58)=TRUE,57,IF(EXACT(M324,$A$59)=TRUE,58,IF(EXACT(M324,$A$60)=TRUE,59,IF(EXACT(M324,$A$61)=TRUE,60,IF(EXACT(M324,$A$62)=TRUE,61))))))))))))))))))))))))))))))))))))))))))))))))))))))))))))))*61^$L324</f>
        <v>0</v>
      </c>
    </row>
    <row r="325" spans="11:14" x14ac:dyDescent="0.55000000000000004">
      <c r="K325">
        <v>325</v>
      </c>
      <c r="L325">
        <f t="shared" si="11"/>
        <v>5</v>
      </c>
      <c r="M325" t="str">
        <f t="shared" si="10"/>
        <v/>
      </c>
      <c r="N325" t="b">
        <f>IF(EXACT(M325,$A$1)=TRUE,"コア",IF(EXACT(M325,$A$2)=TRUE,"弓玉",IF(EXACT(M325,$A$3)=TRUE,"銃玉",IF(EXACT(M325,$A$4)=TRUE,"剣玉",IF(EXACT(M325,$A$5)=TRUE,"盾玉",IF(EXACT(M325,$A$6)=TRUE,"爆玉",IF(EXACT(M325,$A$7)=TRUE,"魔玉",IF(EXACT(M325,$A$8)=TRUE,"弩玉",IF(EXACT(M325,$A$9)=TRUE,"槍玉",IF(EXACT(M325,$A$10)=TRUE,"砲玉",IF(EXACT(M325,$A$11)=TRUE,"薙玉",IF(EXACT(M325,$A$12)=TRUE,"跳玉",IF(EXACT(M325,$A$13)=TRUE,"裂玉",IF(EXACT(M325,$A$14)=TRUE,"散玉",IF(EXACT(M325,$A$15)=TRUE,"狙玉",IF(EXACT(M325,$A$16)=TRUE,"浮玉",IF(EXACT(M325,$A$17)=TRUE,"導玉",IF(EXACT(M325,$A$18)=TRUE,"繕玉",IF(EXACT(M325,$A$19)=TRUE,"癒玉",IF(EXACT(M325,$A$20)=TRUE,"壁玉",IF(EXACT(M325,$A$21)=TRUE,"飛玉",IF(EXACT(M325,$A$22)=TRUE,"戦玉",IF(EXACT(M325,$A$23)=TRUE,"機玉",IF(EXACT(M325,$A$24)=TRUE,"変玉",IF(EXACT(M325,$A$25)=TRUE,"界玉",IF(EXACT(M325,$A$26)=TRUE,"木壁",IF(EXACT(M325,$A$27)=TRUE,"石壁",IF(EXACT(M325,$A$28)=TRUE,"紙壁",IF(EXACT(M325,$A$29)=TRUE,"鉄壁",IF(EXACT(M325,$A$30)=TRUE,"ジェット",IF(EXACT(M325,$A$31)=TRUE,"ターボ",IF(EXACT(M325,$A$32)=TRUE,"骨玉",IF(EXACT(M325,$A$33)=TRUE,"撃玉",IF(EXACT(M325,$A$34)=TRUE,"弾玉",IF(EXACT(M325,$A$35)=TRUE,"聖玉",IF(EXACT(M325,$A$36)=TRUE,"忍玉",IF(EXACT(M325,$A$37)=TRUE,"障玉",IF(EXACT(M325,$A$38)=TRUE,"花玉",IF(EXACT(M325,$A$39)=TRUE,"反玉",IF(EXACT(M325,$A$40)=TRUE,"押玉",IF(EXACT(M325,$A$41)=TRUE,"迎玉",IF(EXACT(M325,$A$42)=TRUE,"贄玉",IF(EXACT(M325,$A$43)=TRUE,"的玉",IF(EXACT(M325,$A$44)=TRUE,"墜玉",IF(EXACT(M325,$A$45)=TRUE,"箱玉",IF(EXACT(M325,$A$46)=TRUE,"闇玉",IF(EXACT(M325,$A$47)=TRUE,"旋玉",IF(EXACT(M325,$A$48)=TRUE,"采玉",IF(EXACT(M325,$A$49)=TRUE,"騎玉",IF(EXACT(M325,$A$50)=TRUE,"核玉",IF(EXACT(M325,$A$51)=TRUE,"射玉",IF(EXACT(M325,$A$52)=TRUE,"星玉",IF(EXACT(M325,$A$53)=TRUE,"梱玉",IF(EXACT(M325,$A$54)=TRUE,"貫玉",IF(EXACT(M325,$A$55)=TRUE,"査玉",IF(EXACT(M325,$A$56)=TRUE,"近壁",IF(EXACT(M325,$A$57)=TRUE,"遠壁",IF(EXACT(M325,$A$58)=TRUE,"広壁",IF(EXACT(M325,$A$59)=TRUE,"狭壁",IF(EXACT(M325,$A$60)=TRUE,"タゲ壁",IF(EXACT(M325,$A$61)=TRUE,"エレ壁")))))))))))))))))))))))))))))))))))))))))))))))))))))))))))))</f>
        <v>0</v>
      </c>
    </row>
    <row r="326" spans="11:14" x14ac:dyDescent="0.55000000000000004">
      <c r="K326">
        <v>326</v>
      </c>
      <c r="L326">
        <f t="shared" si="11"/>
        <v>4</v>
      </c>
      <c r="M326" t="str">
        <f t="shared" si="10"/>
        <v/>
      </c>
      <c r="N326">
        <f>IF(EXACT(M326,$A$1)=TRUE,0,IF(EXACT(M326,$A$2)=TRUE,1,IF(EXACT(M326,$A$3)=TRUE,2,IF(EXACT(M326,$A$4)=TRUE,3,IF(EXACT(M326,$A$5)=TRUE,4,IF(EXACT(M326,$A$6)=TRUE,5,IF(EXACT(M326,$A$7)=TRUE,6,IF(EXACT(M326,$A$8)=TRUE,7,IF(EXACT(M326,$A$9)=TRUE,8,IF(EXACT(M326,$A$10)=TRUE,9,IF(EXACT(M326,$A$11)=TRUE,10,IF(EXACT(M326,$A$12)=TRUE,11,IF(EXACT(M326,$A$13)=TRUE,12,IF(EXACT(M326,$A$14)=TRUE,13,IF(EXACT(M326,$A$15)=TRUE,14,IF(EXACT(M326,$A$16)=TRUE,15,IF(EXACT(M326,$A$17)=TRUE,16,IF(EXACT(M326,$A$18)=TRUE,17,IF(EXACT(M326,$A$19)=TRUE,18,IF(EXACT(M326,$A$20)=TRUE,19,IF(EXACT(M326,$A$21)=TRUE,20,IF(EXACT(M326,$A$22)=TRUE,21,IF(EXACT(M326,$A$23)=TRUE,22,IF(EXACT(M326,$A$24)=TRUE,23,IF(EXACT(M326,$A$25)=TRUE,24,IF(EXACT(M326,$A$26)=TRUE,25,IF(EXACT(M326,$A$27)=TRUE,26,IF(EXACT(M326,$A$28)=TRUE,27,IF(EXACT(M326,$A$29)=TRUE,28,IF(EXACT(M326,$A$30)=TRUE,29,IF(EXACT(M326,$A$31)=TRUE,30,IF(EXACT(M326,$A$32)=TRUE,31,IF(EXACT(M326,$A$33)=TRUE,32,IF(EXACT(M326,$A$34)=TRUE,33,IF(EXACT(M326,$A$35)=TRUE,34,IF(EXACT(M326,$A$36)=TRUE,35,IF(EXACT(M326,$A$37)=TRUE,36,IF(EXACT(M326,$A$38)=TRUE,37,IF(EXACT(M326,$A$39)=TRUE,38,IF(EXACT(M326,$A$40)=TRUE,39,IF(EXACT(M326,$A$41)=TRUE,40,IF(EXACT(M326,$A$42)=TRUE,41,IF(EXACT(M326,$A$43)=TRUE,42,IF(EXACT(M326,$A$44)=TRUE,43,IF(EXACT(M326,$A$45)=TRUE,44,IF(EXACT(M326,$A$46)=TRUE,45,IF(EXACT(M326,$A$47)=TRUE,46,IF(EXACT(M326,$A$48)=TRUE,47,IF(EXACT(M326,$A$49)=TRUE,48,IF(EXACT(M326,$A$50)=TRUE,49,IF(EXACT(M326,$A$51)=TRUE,50,IF(EXACT(M326,$A$52)=TRUE,51,IF(EXACT(M326,$A$53)=TRUE,52,IF(EXACT(M326,$A$54)=TRUE,53,IF(EXACT(M326,$A$55)=TRUE,54,IF(EXACT(M326,$A$56)=TRUE,55,IF(EXACT(M326,$A$57)=TRUE,56,IF(EXACT(M326,$A$58)=TRUE,57,IF(EXACT(M326,$A$59)=TRUE,58,IF(EXACT(M326,$A$60)=TRUE,59,IF(EXACT(M326,$A$61)=TRUE,60,IF(EXACT(M326,$A$62)=TRUE,61))))))))))))))))))))))))))))))))))))))))))))))))))))))))))))))*61^$L326</f>
        <v>0</v>
      </c>
    </row>
    <row r="327" spans="11:14" x14ac:dyDescent="0.55000000000000004">
      <c r="K327">
        <v>327</v>
      </c>
      <c r="L327">
        <f t="shared" si="11"/>
        <v>3</v>
      </c>
      <c r="M327" t="str">
        <f t="shared" si="10"/>
        <v/>
      </c>
      <c r="N327">
        <f>IF(EXACT(M327,$A$1)=TRUE,0,IF(EXACT(M327,$A$2)=TRUE,1,IF(EXACT(M327,$A$3)=TRUE,2,IF(EXACT(M327,$A$4)=TRUE,3,IF(EXACT(M327,$A$5)=TRUE,4,IF(EXACT(M327,$A$6)=TRUE,5,IF(EXACT(M327,$A$7)=TRUE,6,IF(EXACT(M327,$A$8)=TRUE,7,IF(EXACT(M327,$A$9)=TRUE,8,IF(EXACT(M327,$A$10)=TRUE,9,IF(EXACT(M327,$A$11)=TRUE,10,IF(EXACT(M327,$A$12)=TRUE,11,IF(EXACT(M327,$A$13)=TRUE,12,IF(EXACT(M327,$A$14)=TRUE,13,IF(EXACT(M327,$A$15)=TRUE,14,IF(EXACT(M327,$A$16)=TRUE,15,IF(EXACT(M327,$A$17)=TRUE,16,IF(EXACT(M327,$A$18)=TRUE,17,IF(EXACT(M327,$A$19)=TRUE,18,IF(EXACT(M327,$A$20)=TRUE,19,IF(EXACT(M327,$A$21)=TRUE,20,IF(EXACT(M327,$A$22)=TRUE,21,IF(EXACT(M327,$A$23)=TRUE,22,IF(EXACT(M327,$A$24)=TRUE,23,IF(EXACT(M327,$A$25)=TRUE,24,IF(EXACT(M327,$A$26)=TRUE,25,IF(EXACT(M327,$A$27)=TRUE,26,IF(EXACT(M327,$A$28)=TRUE,27,IF(EXACT(M327,$A$29)=TRUE,28,IF(EXACT(M327,$A$30)=TRUE,29,IF(EXACT(M327,$A$31)=TRUE,30,IF(EXACT(M327,$A$32)=TRUE,31,IF(EXACT(M327,$A$33)=TRUE,32,IF(EXACT(M327,$A$34)=TRUE,33,IF(EXACT(M327,$A$35)=TRUE,34,IF(EXACT(M327,$A$36)=TRUE,35,IF(EXACT(M327,$A$37)=TRUE,36,IF(EXACT(M327,$A$38)=TRUE,37,IF(EXACT(M327,$A$39)=TRUE,38,IF(EXACT(M327,$A$40)=TRUE,39,IF(EXACT(M327,$A$41)=TRUE,40,IF(EXACT(M327,$A$42)=TRUE,41,IF(EXACT(M327,$A$43)=TRUE,42,IF(EXACT(M327,$A$44)=TRUE,43,IF(EXACT(M327,$A$45)=TRUE,44,IF(EXACT(M327,$A$46)=TRUE,45,IF(EXACT(M327,$A$47)=TRUE,46,IF(EXACT(M327,$A$48)=TRUE,47,IF(EXACT(M327,$A$49)=TRUE,48,IF(EXACT(M327,$A$50)=TRUE,49,IF(EXACT(M327,$A$51)=TRUE,50,IF(EXACT(M327,$A$52)=TRUE,51,IF(EXACT(M327,$A$53)=TRUE,52,IF(EXACT(M327,$A$54)=TRUE,53,IF(EXACT(M327,$A$55)=TRUE,54,IF(EXACT(M327,$A$56)=TRUE,55,IF(EXACT(M327,$A$57)=TRUE,56,IF(EXACT(M327,$A$58)=TRUE,57,IF(EXACT(M327,$A$59)=TRUE,58,IF(EXACT(M327,$A$60)=TRUE,59,IF(EXACT(M327,$A$61)=TRUE,60,IF(EXACT(M327,$A$62)=TRUE,61))))))))))))))))))))))))))))))))))))))))))))))))))))))))))))))*61^$L327</f>
        <v>0</v>
      </c>
    </row>
    <row r="328" spans="11:14" x14ac:dyDescent="0.55000000000000004">
      <c r="K328">
        <v>328</v>
      </c>
      <c r="L328">
        <f t="shared" si="11"/>
        <v>2</v>
      </c>
      <c r="M328" t="str">
        <f t="shared" si="10"/>
        <v/>
      </c>
      <c r="N328">
        <f>IF(EXACT(M328,$A$1)=TRUE,0,IF(EXACT(M328,$A$2)=TRUE,1,IF(EXACT(M328,$A$3)=TRUE,2,IF(EXACT(M328,$A$4)=TRUE,3,IF(EXACT(M328,$A$5)=TRUE,4,IF(EXACT(M328,$A$6)=TRUE,5,IF(EXACT(M328,$A$7)=TRUE,6,IF(EXACT(M328,$A$8)=TRUE,7,IF(EXACT(M328,$A$9)=TRUE,8,IF(EXACT(M328,$A$10)=TRUE,9,IF(EXACT(M328,$A$11)=TRUE,10,IF(EXACT(M328,$A$12)=TRUE,11,IF(EXACT(M328,$A$13)=TRUE,12,IF(EXACT(M328,$A$14)=TRUE,13,IF(EXACT(M328,$A$15)=TRUE,14,IF(EXACT(M328,$A$16)=TRUE,15,IF(EXACT(M328,$A$17)=TRUE,16,IF(EXACT(M328,$A$18)=TRUE,17,IF(EXACT(M328,$A$19)=TRUE,18,IF(EXACT(M328,$A$20)=TRUE,19,IF(EXACT(M328,$A$21)=TRUE,20,IF(EXACT(M328,$A$22)=TRUE,21,IF(EXACT(M328,$A$23)=TRUE,22,IF(EXACT(M328,$A$24)=TRUE,23,IF(EXACT(M328,$A$25)=TRUE,24,IF(EXACT(M328,$A$26)=TRUE,25,IF(EXACT(M328,$A$27)=TRUE,26,IF(EXACT(M328,$A$28)=TRUE,27,IF(EXACT(M328,$A$29)=TRUE,28,IF(EXACT(M328,$A$30)=TRUE,29,IF(EXACT(M328,$A$31)=TRUE,30,IF(EXACT(M328,$A$32)=TRUE,31,IF(EXACT(M328,$A$33)=TRUE,32,IF(EXACT(M328,$A$34)=TRUE,33,IF(EXACT(M328,$A$35)=TRUE,34,IF(EXACT(M328,$A$36)=TRUE,35,IF(EXACT(M328,$A$37)=TRUE,36,IF(EXACT(M328,$A$38)=TRUE,37,IF(EXACT(M328,$A$39)=TRUE,38,IF(EXACT(M328,$A$40)=TRUE,39,IF(EXACT(M328,$A$41)=TRUE,40,IF(EXACT(M328,$A$42)=TRUE,41,IF(EXACT(M328,$A$43)=TRUE,42,IF(EXACT(M328,$A$44)=TRUE,43,IF(EXACT(M328,$A$45)=TRUE,44,IF(EXACT(M328,$A$46)=TRUE,45,IF(EXACT(M328,$A$47)=TRUE,46,IF(EXACT(M328,$A$48)=TRUE,47,IF(EXACT(M328,$A$49)=TRUE,48,IF(EXACT(M328,$A$50)=TRUE,49,IF(EXACT(M328,$A$51)=TRUE,50,IF(EXACT(M328,$A$52)=TRUE,51,IF(EXACT(M328,$A$53)=TRUE,52,IF(EXACT(M328,$A$54)=TRUE,53,IF(EXACT(M328,$A$55)=TRUE,54,IF(EXACT(M328,$A$56)=TRUE,55,IF(EXACT(M328,$A$57)=TRUE,56,IF(EXACT(M328,$A$58)=TRUE,57,IF(EXACT(M328,$A$59)=TRUE,58,IF(EXACT(M328,$A$60)=TRUE,59,IF(EXACT(M328,$A$61)=TRUE,60,IF(EXACT(M328,$A$62)=TRUE,61))))))))))))))))))))))))))))))))))))))))))))))))))))))))))))))*61^$L328</f>
        <v>0</v>
      </c>
    </row>
    <row r="329" spans="11:14" x14ac:dyDescent="0.55000000000000004">
      <c r="K329">
        <v>329</v>
      </c>
      <c r="L329">
        <f t="shared" si="11"/>
        <v>1</v>
      </c>
      <c r="M329" t="str">
        <f t="shared" si="10"/>
        <v/>
      </c>
      <c r="N329">
        <f>IF(EXACT(M329,$A$1)=TRUE,0,IF(EXACT(M329,$A$2)=TRUE,1,IF(EXACT(M329,$A$3)=TRUE,2,IF(EXACT(M329,$A$4)=TRUE,3,IF(EXACT(M329,$A$5)=TRUE,4,IF(EXACT(M329,$A$6)=TRUE,5,IF(EXACT(M329,$A$7)=TRUE,6,IF(EXACT(M329,$A$8)=TRUE,7,IF(EXACT(M329,$A$9)=TRUE,8,IF(EXACT(M329,$A$10)=TRUE,9,IF(EXACT(M329,$A$11)=TRUE,10,IF(EXACT(M329,$A$12)=TRUE,11,IF(EXACT(M329,$A$13)=TRUE,12,IF(EXACT(M329,$A$14)=TRUE,13,IF(EXACT(M329,$A$15)=TRUE,14,IF(EXACT(M329,$A$16)=TRUE,15,IF(EXACT(M329,$A$17)=TRUE,16,IF(EXACT(M329,$A$18)=TRUE,17,IF(EXACT(M329,$A$19)=TRUE,18,IF(EXACT(M329,$A$20)=TRUE,19,IF(EXACT(M329,$A$21)=TRUE,20,IF(EXACT(M329,$A$22)=TRUE,21,IF(EXACT(M329,$A$23)=TRUE,22,IF(EXACT(M329,$A$24)=TRUE,23,IF(EXACT(M329,$A$25)=TRUE,24,IF(EXACT(M329,$A$26)=TRUE,25,IF(EXACT(M329,$A$27)=TRUE,26,IF(EXACT(M329,$A$28)=TRUE,27,IF(EXACT(M329,$A$29)=TRUE,28,IF(EXACT(M329,$A$30)=TRUE,29,IF(EXACT(M329,$A$31)=TRUE,30,IF(EXACT(M329,$A$32)=TRUE,31,IF(EXACT(M329,$A$33)=TRUE,32,IF(EXACT(M329,$A$34)=TRUE,33,IF(EXACT(M329,$A$35)=TRUE,34,IF(EXACT(M329,$A$36)=TRUE,35,IF(EXACT(M329,$A$37)=TRUE,36,IF(EXACT(M329,$A$38)=TRUE,37,IF(EXACT(M329,$A$39)=TRUE,38,IF(EXACT(M329,$A$40)=TRUE,39,IF(EXACT(M329,$A$41)=TRUE,40,IF(EXACT(M329,$A$42)=TRUE,41,IF(EXACT(M329,$A$43)=TRUE,42,IF(EXACT(M329,$A$44)=TRUE,43,IF(EXACT(M329,$A$45)=TRUE,44,IF(EXACT(M329,$A$46)=TRUE,45,IF(EXACT(M329,$A$47)=TRUE,46,IF(EXACT(M329,$A$48)=TRUE,47,IF(EXACT(M329,$A$49)=TRUE,48,IF(EXACT(M329,$A$50)=TRUE,49,IF(EXACT(M329,$A$51)=TRUE,50,IF(EXACT(M329,$A$52)=TRUE,51,IF(EXACT(M329,$A$53)=TRUE,52,IF(EXACT(M329,$A$54)=TRUE,53,IF(EXACT(M329,$A$55)=TRUE,54,IF(EXACT(M329,$A$56)=TRUE,55,IF(EXACT(M329,$A$57)=TRUE,56,IF(EXACT(M329,$A$58)=TRUE,57,IF(EXACT(M329,$A$59)=TRUE,58,IF(EXACT(M329,$A$60)=TRUE,59,IF(EXACT(M329,$A$61)=TRUE,60,IF(EXACT(M329,$A$62)=TRUE,61))))))))))))))))))))))))))))))))))))))))))))))))))))))))))))))*61^$L329</f>
        <v>0</v>
      </c>
    </row>
    <row r="330" spans="11:14" x14ac:dyDescent="0.55000000000000004">
      <c r="K330">
        <v>330</v>
      </c>
      <c r="L330">
        <f t="shared" si="11"/>
        <v>0</v>
      </c>
      <c r="M330" t="str">
        <f t="shared" si="10"/>
        <v/>
      </c>
      <c r="N330">
        <f>IF(EXACT(M330,$A$1)=TRUE,0,IF(EXACT(M330,$A$2)=TRUE,1,IF(EXACT(M330,$A$3)=TRUE,2,IF(EXACT(M330,$A$4)=TRUE,3,IF(EXACT(M330,$A$5)=TRUE,4,IF(EXACT(M330,$A$6)=TRUE,5,IF(EXACT(M330,$A$7)=TRUE,6,IF(EXACT(M330,$A$8)=TRUE,7,IF(EXACT(M330,$A$9)=TRUE,8,IF(EXACT(M330,$A$10)=TRUE,9,IF(EXACT(M330,$A$11)=TRUE,10,IF(EXACT(M330,$A$12)=TRUE,11,IF(EXACT(M330,$A$13)=TRUE,12,IF(EXACT(M330,$A$14)=TRUE,13,IF(EXACT(M330,$A$15)=TRUE,14,IF(EXACT(M330,$A$16)=TRUE,15,IF(EXACT(M330,$A$17)=TRUE,16,IF(EXACT(M330,$A$18)=TRUE,17,IF(EXACT(M330,$A$19)=TRUE,18,IF(EXACT(M330,$A$20)=TRUE,19,IF(EXACT(M330,$A$21)=TRUE,20,IF(EXACT(M330,$A$22)=TRUE,21,IF(EXACT(M330,$A$23)=TRUE,22,IF(EXACT(M330,$A$24)=TRUE,23,IF(EXACT(M330,$A$25)=TRUE,24,IF(EXACT(M330,$A$26)=TRUE,25,IF(EXACT(M330,$A$27)=TRUE,26,IF(EXACT(M330,$A$28)=TRUE,27,IF(EXACT(M330,$A$29)=TRUE,28,IF(EXACT(M330,$A$30)=TRUE,29,IF(EXACT(M330,$A$31)=TRUE,30,IF(EXACT(M330,$A$32)=TRUE,31,IF(EXACT(M330,$A$33)=TRUE,32,IF(EXACT(M330,$A$34)=TRUE,33,IF(EXACT(M330,$A$35)=TRUE,34,IF(EXACT(M330,$A$36)=TRUE,35,IF(EXACT(M330,$A$37)=TRUE,36,IF(EXACT(M330,$A$38)=TRUE,37,IF(EXACT(M330,$A$39)=TRUE,38,IF(EXACT(M330,$A$40)=TRUE,39,IF(EXACT(M330,$A$41)=TRUE,40,IF(EXACT(M330,$A$42)=TRUE,41,IF(EXACT(M330,$A$43)=TRUE,42,IF(EXACT(M330,$A$44)=TRUE,43,IF(EXACT(M330,$A$45)=TRUE,44,IF(EXACT(M330,$A$46)=TRUE,45,IF(EXACT(M330,$A$47)=TRUE,46,IF(EXACT(M330,$A$48)=TRUE,47,IF(EXACT(M330,$A$49)=TRUE,48,IF(EXACT(M330,$A$50)=TRUE,49,IF(EXACT(M330,$A$51)=TRUE,50,IF(EXACT(M330,$A$52)=TRUE,51,IF(EXACT(M330,$A$53)=TRUE,52,IF(EXACT(M330,$A$54)=TRUE,53,IF(EXACT(M330,$A$55)=TRUE,54,IF(EXACT(M330,$A$56)=TRUE,55,IF(EXACT(M330,$A$57)=TRUE,56,IF(EXACT(M330,$A$58)=TRUE,57,IF(EXACT(M330,$A$59)=TRUE,58,IF(EXACT(M330,$A$60)=TRUE,59,IF(EXACT(M330,$A$61)=TRUE,60,IF(EXACT(M330,$A$62)=TRUE,61))))))))))))))))))))))))))))))))))))))))))))))))))))))))))))))*61^$L330</f>
        <v>0</v>
      </c>
    </row>
    <row r="331" spans="11:14" x14ac:dyDescent="0.55000000000000004">
      <c r="K331">
        <v>331</v>
      </c>
      <c r="L331">
        <f t="shared" si="11"/>
        <v>5</v>
      </c>
      <c r="M331" t="str">
        <f t="shared" si="10"/>
        <v/>
      </c>
      <c r="N331" t="b">
        <f>IF(EXACT(M331,$A$1)=TRUE,"コア",IF(EXACT(M331,$A$2)=TRUE,"弓玉",IF(EXACT(M331,$A$3)=TRUE,"銃玉",IF(EXACT(M331,$A$4)=TRUE,"剣玉",IF(EXACT(M331,$A$5)=TRUE,"盾玉",IF(EXACT(M331,$A$6)=TRUE,"爆玉",IF(EXACT(M331,$A$7)=TRUE,"魔玉",IF(EXACT(M331,$A$8)=TRUE,"弩玉",IF(EXACT(M331,$A$9)=TRUE,"槍玉",IF(EXACT(M331,$A$10)=TRUE,"砲玉",IF(EXACT(M331,$A$11)=TRUE,"薙玉",IF(EXACT(M331,$A$12)=TRUE,"跳玉",IF(EXACT(M331,$A$13)=TRUE,"裂玉",IF(EXACT(M331,$A$14)=TRUE,"散玉",IF(EXACT(M331,$A$15)=TRUE,"狙玉",IF(EXACT(M331,$A$16)=TRUE,"浮玉",IF(EXACT(M331,$A$17)=TRUE,"導玉",IF(EXACT(M331,$A$18)=TRUE,"繕玉",IF(EXACT(M331,$A$19)=TRUE,"癒玉",IF(EXACT(M331,$A$20)=TRUE,"壁玉",IF(EXACT(M331,$A$21)=TRUE,"飛玉",IF(EXACT(M331,$A$22)=TRUE,"戦玉",IF(EXACT(M331,$A$23)=TRUE,"機玉",IF(EXACT(M331,$A$24)=TRUE,"変玉",IF(EXACT(M331,$A$25)=TRUE,"界玉",IF(EXACT(M331,$A$26)=TRUE,"木壁",IF(EXACT(M331,$A$27)=TRUE,"石壁",IF(EXACT(M331,$A$28)=TRUE,"紙壁",IF(EXACT(M331,$A$29)=TRUE,"鉄壁",IF(EXACT(M331,$A$30)=TRUE,"ジェット",IF(EXACT(M331,$A$31)=TRUE,"ターボ",IF(EXACT(M331,$A$32)=TRUE,"骨玉",IF(EXACT(M331,$A$33)=TRUE,"撃玉",IF(EXACT(M331,$A$34)=TRUE,"弾玉",IF(EXACT(M331,$A$35)=TRUE,"聖玉",IF(EXACT(M331,$A$36)=TRUE,"忍玉",IF(EXACT(M331,$A$37)=TRUE,"障玉",IF(EXACT(M331,$A$38)=TRUE,"花玉",IF(EXACT(M331,$A$39)=TRUE,"反玉",IF(EXACT(M331,$A$40)=TRUE,"押玉",IF(EXACT(M331,$A$41)=TRUE,"迎玉",IF(EXACT(M331,$A$42)=TRUE,"贄玉",IF(EXACT(M331,$A$43)=TRUE,"的玉",IF(EXACT(M331,$A$44)=TRUE,"墜玉",IF(EXACT(M331,$A$45)=TRUE,"箱玉",IF(EXACT(M331,$A$46)=TRUE,"闇玉",IF(EXACT(M331,$A$47)=TRUE,"旋玉",IF(EXACT(M331,$A$48)=TRUE,"采玉",IF(EXACT(M331,$A$49)=TRUE,"騎玉",IF(EXACT(M331,$A$50)=TRUE,"核玉",IF(EXACT(M331,$A$51)=TRUE,"射玉",IF(EXACT(M331,$A$52)=TRUE,"星玉",IF(EXACT(M331,$A$53)=TRUE,"梱玉",IF(EXACT(M331,$A$54)=TRUE,"貫玉",IF(EXACT(M331,$A$55)=TRUE,"査玉",IF(EXACT(M331,$A$56)=TRUE,"近壁",IF(EXACT(M331,$A$57)=TRUE,"遠壁",IF(EXACT(M331,$A$58)=TRUE,"広壁",IF(EXACT(M331,$A$59)=TRUE,"狭壁",IF(EXACT(M331,$A$60)=TRUE,"タゲ壁",IF(EXACT(M331,$A$61)=TRUE,"エレ壁")))))))))))))))))))))))))))))))))))))))))))))))))))))))))))))</f>
        <v>0</v>
      </c>
    </row>
    <row r="332" spans="11:14" x14ac:dyDescent="0.55000000000000004">
      <c r="K332">
        <v>332</v>
      </c>
      <c r="L332">
        <f t="shared" si="11"/>
        <v>4</v>
      </c>
      <c r="M332" t="str">
        <f t="shared" si="10"/>
        <v/>
      </c>
      <c r="N332">
        <f>IF(EXACT(M332,$A$1)=TRUE,0,IF(EXACT(M332,$A$2)=TRUE,1,IF(EXACT(M332,$A$3)=TRUE,2,IF(EXACT(M332,$A$4)=TRUE,3,IF(EXACT(M332,$A$5)=TRUE,4,IF(EXACT(M332,$A$6)=TRUE,5,IF(EXACT(M332,$A$7)=TRUE,6,IF(EXACT(M332,$A$8)=TRUE,7,IF(EXACT(M332,$A$9)=TRUE,8,IF(EXACT(M332,$A$10)=TRUE,9,IF(EXACT(M332,$A$11)=TRUE,10,IF(EXACT(M332,$A$12)=TRUE,11,IF(EXACT(M332,$A$13)=TRUE,12,IF(EXACT(M332,$A$14)=TRUE,13,IF(EXACT(M332,$A$15)=TRUE,14,IF(EXACT(M332,$A$16)=TRUE,15,IF(EXACT(M332,$A$17)=TRUE,16,IF(EXACT(M332,$A$18)=TRUE,17,IF(EXACT(M332,$A$19)=TRUE,18,IF(EXACT(M332,$A$20)=TRUE,19,IF(EXACT(M332,$A$21)=TRUE,20,IF(EXACT(M332,$A$22)=TRUE,21,IF(EXACT(M332,$A$23)=TRUE,22,IF(EXACT(M332,$A$24)=TRUE,23,IF(EXACT(M332,$A$25)=TRUE,24,IF(EXACT(M332,$A$26)=TRUE,25,IF(EXACT(M332,$A$27)=TRUE,26,IF(EXACT(M332,$A$28)=TRUE,27,IF(EXACT(M332,$A$29)=TRUE,28,IF(EXACT(M332,$A$30)=TRUE,29,IF(EXACT(M332,$A$31)=TRUE,30,IF(EXACT(M332,$A$32)=TRUE,31,IF(EXACT(M332,$A$33)=TRUE,32,IF(EXACT(M332,$A$34)=TRUE,33,IF(EXACT(M332,$A$35)=TRUE,34,IF(EXACT(M332,$A$36)=TRUE,35,IF(EXACT(M332,$A$37)=TRUE,36,IF(EXACT(M332,$A$38)=TRUE,37,IF(EXACT(M332,$A$39)=TRUE,38,IF(EXACT(M332,$A$40)=TRUE,39,IF(EXACT(M332,$A$41)=TRUE,40,IF(EXACT(M332,$A$42)=TRUE,41,IF(EXACT(M332,$A$43)=TRUE,42,IF(EXACT(M332,$A$44)=TRUE,43,IF(EXACT(M332,$A$45)=TRUE,44,IF(EXACT(M332,$A$46)=TRUE,45,IF(EXACT(M332,$A$47)=TRUE,46,IF(EXACT(M332,$A$48)=TRUE,47,IF(EXACT(M332,$A$49)=TRUE,48,IF(EXACT(M332,$A$50)=TRUE,49,IF(EXACT(M332,$A$51)=TRUE,50,IF(EXACT(M332,$A$52)=TRUE,51,IF(EXACT(M332,$A$53)=TRUE,52,IF(EXACT(M332,$A$54)=TRUE,53,IF(EXACT(M332,$A$55)=TRUE,54,IF(EXACT(M332,$A$56)=TRUE,55,IF(EXACT(M332,$A$57)=TRUE,56,IF(EXACT(M332,$A$58)=TRUE,57,IF(EXACT(M332,$A$59)=TRUE,58,IF(EXACT(M332,$A$60)=TRUE,59,IF(EXACT(M332,$A$61)=TRUE,60,IF(EXACT(M332,$A$62)=TRUE,61))))))))))))))))))))))))))))))))))))))))))))))))))))))))))))))*61^$L332</f>
        <v>0</v>
      </c>
    </row>
    <row r="333" spans="11:14" x14ac:dyDescent="0.55000000000000004">
      <c r="K333">
        <v>333</v>
      </c>
      <c r="L333">
        <f t="shared" si="11"/>
        <v>3</v>
      </c>
      <c r="M333" t="str">
        <f t="shared" si="10"/>
        <v/>
      </c>
      <c r="N333">
        <f>IF(EXACT(M333,$A$1)=TRUE,0,IF(EXACT(M333,$A$2)=TRUE,1,IF(EXACT(M333,$A$3)=TRUE,2,IF(EXACT(M333,$A$4)=TRUE,3,IF(EXACT(M333,$A$5)=TRUE,4,IF(EXACT(M333,$A$6)=TRUE,5,IF(EXACT(M333,$A$7)=TRUE,6,IF(EXACT(M333,$A$8)=TRUE,7,IF(EXACT(M333,$A$9)=TRUE,8,IF(EXACT(M333,$A$10)=TRUE,9,IF(EXACT(M333,$A$11)=TRUE,10,IF(EXACT(M333,$A$12)=TRUE,11,IF(EXACT(M333,$A$13)=TRUE,12,IF(EXACT(M333,$A$14)=TRUE,13,IF(EXACT(M333,$A$15)=TRUE,14,IF(EXACT(M333,$A$16)=TRUE,15,IF(EXACT(M333,$A$17)=TRUE,16,IF(EXACT(M333,$A$18)=TRUE,17,IF(EXACT(M333,$A$19)=TRUE,18,IF(EXACT(M333,$A$20)=TRUE,19,IF(EXACT(M333,$A$21)=TRUE,20,IF(EXACT(M333,$A$22)=TRUE,21,IF(EXACT(M333,$A$23)=TRUE,22,IF(EXACT(M333,$A$24)=TRUE,23,IF(EXACT(M333,$A$25)=TRUE,24,IF(EXACT(M333,$A$26)=TRUE,25,IF(EXACT(M333,$A$27)=TRUE,26,IF(EXACT(M333,$A$28)=TRUE,27,IF(EXACT(M333,$A$29)=TRUE,28,IF(EXACT(M333,$A$30)=TRUE,29,IF(EXACT(M333,$A$31)=TRUE,30,IF(EXACT(M333,$A$32)=TRUE,31,IF(EXACT(M333,$A$33)=TRUE,32,IF(EXACT(M333,$A$34)=TRUE,33,IF(EXACT(M333,$A$35)=TRUE,34,IF(EXACT(M333,$A$36)=TRUE,35,IF(EXACT(M333,$A$37)=TRUE,36,IF(EXACT(M333,$A$38)=TRUE,37,IF(EXACT(M333,$A$39)=TRUE,38,IF(EXACT(M333,$A$40)=TRUE,39,IF(EXACT(M333,$A$41)=TRUE,40,IF(EXACT(M333,$A$42)=TRUE,41,IF(EXACT(M333,$A$43)=TRUE,42,IF(EXACT(M333,$A$44)=TRUE,43,IF(EXACT(M333,$A$45)=TRUE,44,IF(EXACT(M333,$A$46)=TRUE,45,IF(EXACT(M333,$A$47)=TRUE,46,IF(EXACT(M333,$A$48)=TRUE,47,IF(EXACT(M333,$A$49)=TRUE,48,IF(EXACT(M333,$A$50)=TRUE,49,IF(EXACT(M333,$A$51)=TRUE,50,IF(EXACT(M333,$A$52)=TRUE,51,IF(EXACT(M333,$A$53)=TRUE,52,IF(EXACT(M333,$A$54)=TRUE,53,IF(EXACT(M333,$A$55)=TRUE,54,IF(EXACT(M333,$A$56)=TRUE,55,IF(EXACT(M333,$A$57)=TRUE,56,IF(EXACT(M333,$A$58)=TRUE,57,IF(EXACT(M333,$A$59)=TRUE,58,IF(EXACT(M333,$A$60)=TRUE,59,IF(EXACT(M333,$A$61)=TRUE,60,IF(EXACT(M333,$A$62)=TRUE,61))))))))))))))))))))))))))))))))))))))))))))))))))))))))))))))*61^$L333</f>
        <v>0</v>
      </c>
    </row>
    <row r="334" spans="11:14" x14ac:dyDescent="0.55000000000000004">
      <c r="K334">
        <v>334</v>
      </c>
      <c r="L334">
        <f t="shared" si="11"/>
        <v>2</v>
      </c>
      <c r="M334" t="str">
        <f t="shared" si="10"/>
        <v/>
      </c>
      <c r="N334">
        <f>IF(EXACT(M334,$A$1)=TRUE,0,IF(EXACT(M334,$A$2)=TRUE,1,IF(EXACT(M334,$A$3)=TRUE,2,IF(EXACT(M334,$A$4)=TRUE,3,IF(EXACT(M334,$A$5)=TRUE,4,IF(EXACT(M334,$A$6)=TRUE,5,IF(EXACT(M334,$A$7)=TRUE,6,IF(EXACT(M334,$A$8)=TRUE,7,IF(EXACT(M334,$A$9)=TRUE,8,IF(EXACT(M334,$A$10)=TRUE,9,IF(EXACT(M334,$A$11)=TRUE,10,IF(EXACT(M334,$A$12)=TRUE,11,IF(EXACT(M334,$A$13)=TRUE,12,IF(EXACT(M334,$A$14)=TRUE,13,IF(EXACT(M334,$A$15)=TRUE,14,IF(EXACT(M334,$A$16)=TRUE,15,IF(EXACT(M334,$A$17)=TRUE,16,IF(EXACT(M334,$A$18)=TRUE,17,IF(EXACT(M334,$A$19)=TRUE,18,IF(EXACT(M334,$A$20)=TRUE,19,IF(EXACT(M334,$A$21)=TRUE,20,IF(EXACT(M334,$A$22)=TRUE,21,IF(EXACT(M334,$A$23)=TRUE,22,IF(EXACT(M334,$A$24)=TRUE,23,IF(EXACT(M334,$A$25)=TRUE,24,IF(EXACT(M334,$A$26)=TRUE,25,IF(EXACT(M334,$A$27)=TRUE,26,IF(EXACT(M334,$A$28)=TRUE,27,IF(EXACT(M334,$A$29)=TRUE,28,IF(EXACT(M334,$A$30)=TRUE,29,IF(EXACT(M334,$A$31)=TRUE,30,IF(EXACT(M334,$A$32)=TRUE,31,IF(EXACT(M334,$A$33)=TRUE,32,IF(EXACT(M334,$A$34)=TRUE,33,IF(EXACT(M334,$A$35)=TRUE,34,IF(EXACT(M334,$A$36)=TRUE,35,IF(EXACT(M334,$A$37)=TRUE,36,IF(EXACT(M334,$A$38)=TRUE,37,IF(EXACT(M334,$A$39)=TRUE,38,IF(EXACT(M334,$A$40)=TRUE,39,IF(EXACT(M334,$A$41)=TRUE,40,IF(EXACT(M334,$A$42)=TRUE,41,IF(EXACT(M334,$A$43)=TRUE,42,IF(EXACT(M334,$A$44)=TRUE,43,IF(EXACT(M334,$A$45)=TRUE,44,IF(EXACT(M334,$A$46)=TRUE,45,IF(EXACT(M334,$A$47)=TRUE,46,IF(EXACT(M334,$A$48)=TRUE,47,IF(EXACT(M334,$A$49)=TRUE,48,IF(EXACT(M334,$A$50)=TRUE,49,IF(EXACT(M334,$A$51)=TRUE,50,IF(EXACT(M334,$A$52)=TRUE,51,IF(EXACT(M334,$A$53)=TRUE,52,IF(EXACT(M334,$A$54)=TRUE,53,IF(EXACT(M334,$A$55)=TRUE,54,IF(EXACT(M334,$A$56)=TRUE,55,IF(EXACT(M334,$A$57)=TRUE,56,IF(EXACT(M334,$A$58)=TRUE,57,IF(EXACT(M334,$A$59)=TRUE,58,IF(EXACT(M334,$A$60)=TRUE,59,IF(EXACT(M334,$A$61)=TRUE,60,IF(EXACT(M334,$A$62)=TRUE,61))))))))))))))))))))))))))))))))))))))))))))))))))))))))))))))*61^$L334</f>
        <v>0</v>
      </c>
    </row>
    <row r="335" spans="11:14" x14ac:dyDescent="0.55000000000000004">
      <c r="K335">
        <v>335</v>
      </c>
      <c r="L335">
        <f t="shared" si="11"/>
        <v>1</v>
      </c>
      <c r="M335" t="str">
        <f t="shared" si="10"/>
        <v/>
      </c>
      <c r="N335">
        <f>IF(EXACT(M335,$A$1)=TRUE,0,IF(EXACT(M335,$A$2)=TRUE,1,IF(EXACT(M335,$A$3)=TRUE,2,IF(EXACT(M335,$A$4)=TRUE,3,IF(EXACT(M335,$A$5)=TRUE,4,IF(EXACT(M335,$A$6)=TRUE,5,IF(EXACT(M335,$A$7)=TRUE,6,IF(EXACT(M335,$A$8)=TRUE,7,IF(EXACT(M335,$A$9)=TRUE,8,IF(EXACT(M335,$A$10)=TRUE,9,IF(EXACT(M335,$A$11)=TRUE,10,IF(EXACT(M335,$A$12)=TRUE,11,IF(EXACT(M335,$A$13)=TRUE,12,IF(EXACT(M335,$A$14)=TRUE,13,IF(EXACT(M335,$A$15)=TRUE,14,IF(EXACT(M335,$A$16)=TRUE,15,IF(EXACT(M335,$A$17)=TRUE,16,IF(EXACT(M335,$A$18)=TRUE,17,IF(EXACT(M335,$A$19)=TRUE,18,IF(EXACT(M335,$A$20)=TRUE,19,IF(EXACT(M335,$A$21)=TRUE,20,IF(EXACT(M335,$A$22)=TRUE,21,IF(EXACT(M335,$A$23)=TRUE,22,IF(EXACT(M335,$A$24)=TRUE,23,IF(EXACT(M335,$A$25)=TRUE,24,IF(EXACT(M335,$A$26)=TRUE,25,IF(EXACT(M335,$A$27)=TRUE,26,IF(EXACT(M335,$A$28)=TRUE,27,IF(EXACT(M335,$A$29)=TRUE,28,IF(EXACT(M335,$A$30)=TRUE,29,IF(EXACT(M335,$A$31)=TRUE,30,IF(EXACT(M335,$A$32)=TRUE,31,IF(EXACT(M335,$A$33)=TRUE,32,IF(EXACT(M335,$A$34)=TRUE,33,IF(EXACT(M335,$A$35)=TRUE,34,IF(EXACT(M335,$A$36)=TRUE,35,IF(EXACT(M335,$A$37)=TRUE,36,IF(EXACT(M335,$A$38)=TRUE,37,IF(EXACT(M335,$A$39)=TRUE,38,IF(EXACT(M335,$A$40)=TRUE,39,IF(EXACT(M335,$A$41)=TRUE,40,IF(EXACT(M335,$A$42)=TRUE,41,IF(EXACT(M335,$A$43)=TRUE,42,IF(EXACT(M335,$A$44)=TRUE,43,IF(EXACT(M335,$A$45)=TRUE,44,IF(EXACT(M335,$A$46)=TRUE,45,IF(EXACT(M335,$A$47)=TRUE,46,IF(EXACT(M335,$A$48)=TRUE,47,IF(EXACT(M335,$A$49)=TRUE,48,IF(EXACT(M335,$A$50)=TRUE,49,IF(EXACT(M335,$A$51)=TRUE,50,IF(EXACT(M335,$A$52)=TRUE,51,IF(EXACT(M335,$A$53)=TRUE,52,IF(EXACT(M335,$A$54)=TRUE,53,IF(EXACT(M335,$A$55)=TRUE,54,IF(EXACT(M335,$A$56)=TRUE,55,IF(EXACT(M335,$A$57)=TRUE,56,IF(EXACT(M335,$A$58)=TRUE,57,IF(EXACT(M335,$A$59)=TRUE,58,IF(EXACT(M335,$A$60)=TRUE,59,IF(EXACT(M335,$A$61)=TRUE,60,IF(EXACT(M335,$A$62)=TRUE,61))))))))))))))))))))))))))))))))))))))))))))))))))))))))))))))*61^$L335</f>
        <v>0</v>
      </c>
    </row>
    <row r="336" spans="11:14" x14ac:dyDescent="0.55000000000000004">
      <c r="K336">
        <v>336</v>
      </c>
      <c r="L336">
        <f t="shared" si="11"/>
        <v>0</v>
      </c>
      <c r="M336" t="str">
        <f t="shared" si="10"/>
        <v/>
      </c>
      <c r="N336">
        <f>IF(EXACT(M336,$A$1)=TRUE,0,IF(EXACT(M336,$A$2)=TRUE,1,IF(EXACT(M336,$A$3)=TRUE,2,IF(EXACT(M336,$A$4)=TRUE,3,IF(EXACT(M336,$A$5)=TRUE,4,IF(EXACT(M336,$A$6)=TRUE,5,IF(EXACT(M336,$A$7)=TRUE,6,IF(EXACT(M336,$A$8)=TRUE,7,IF(EXACT(M336,$A$9)=TRUE,8,IF(EXACT(M336,$A$10)=TRUE,9,IF(EXACT(M336,$A$11)=TRUE,10,IF(EXACT(M336,$A$12)=TRUE,11,IF(EXACT(M336,$A$13)=TRUE,12,IF(EXACT(M336,$A$14)=TRUE,13,IF(EXACT(M336,$A$15)=TRUE,14,IF(EXACT(M336,$A$16)=TRUE,15,IF(EXACT(M336,$A$17)=TRUE,16,IF(EXACT(M336,$A$18)=TRUE,17,IF(EXACT(M336,$A$19)=TRUE,18,IF(EXACT(M336,$A$20)=TRUE,19,IF(EXACT(M336,$A$21)=TRUE,20,IF(EXACT(M336,$A$22)=TRUE,21,IF(EXACT(M336,$A$23)=TRUE,22,IF(EXACT(M336,$A$24)=TRUE,23,IF(EXACT(M336,$A$25)=TRUE,24,IF(EXACT(M336,$A$26)=TRUE,25,IF(EXACT(M336,$A$27)=TRUE,26,IF(EXACT(M336,$A$28)=TRUE,27,IF(EXACT(M336,$A$29)=TRUE,28,IF(EXACT(M336,$A$30)=TRUE,29,IF(EXACT(M336,$A$31)=TRUE,30,IF(EXACT(M336,$A$32)=TRUE,31,IF(EXACT(M336,$A$33)=TRUE,32,IF(EXACT(M336,$A$34)=TRUE,33,IF(EXACT(M336,$A$35)=TRUE,34,IF(EXACT(M336,$A$36)=TRUE,35,IF(EXACT(M336,$A$37)=TRUE,36,IF(EXACT(M336,$A$38)=TRUE,37,IF(EXACT(M336,$A$39)=TRUE,38,IF(EXACT(M336,$A$40)=TRUE,39,IF(EXACT(M336,$A$41)=TRUE,40,IF(EXACT(M336,$A$42)=TRUE,41,IF(EXACT(M336,$A$43)=TRUE,42,IF(EXACT(M336,$A$44)=TRUE,43,IF(EXACT(M336,$A$45)=TRUE,44,IF(EXACT(M336,$A$46)=TRUE,45,IF(EXACT(M336,$A$47)=TRUE,46,IF(EXACT(M336,$A$48)=TRUE,47,IF(EXACT(M336,$A$49)=TRUE,48,IF(EXACT(M336,$A$50)=TRUE,49,IF(EXACT(M336,$A$51)=TRUE,50,IF(EXACT(M336,$A$52)=TRUE,51,IF(EXACT(M336,$A$53)=TRUE,52,IF(EXACT(M336,$A$54)=TRUE,53,IF(EXACT(M336,$A$55)=TRUE,54,IF(EXACT(M336,$A$56)=TRUE,55,IF(EXACT(M336,$A$57)=TRUE,56,IF(EXACT(M336,$A$58)=TRUE,57,IF(EXACT(M336,$A$59)=TRUE,58,IF(EXACT(M336,$A$60)=TRUE,59,IF(EXACT(M336,$A$61)=TRUE,60,IF(EXACT(M336,$A$62)=TRUE,61))))))))))))))))))))))))))))))))))))))))))))))))))))))))))))))*61^$L336</f>
        <v>0</v>
      </c>
    </row>
    <row r="337" spans="11:14" x14ac:dyDescent="0.55000000000000004">
      <c r="K337">
        <v>337</v>
      </c>
      <c r="L337">
        <f t="shared" si="11"/>
        <v>5</v>
      </c>
      <c r="M337" t="str">
        <f t="shared" si="10"/>
        <v/>
      </c>
      <c r="N337" t="b">
        <f>IF(EXACT(M337,$A$1)=TRUE,"コア",IF(EXACT(M337,$A$2)=TRUE,"弓玉",IF(EXACT(M337,$A$3)=TRUE,"銃玉",IF(EXACT(M337,$A$4)=TRUE,"剣玉",IF(EXACT(M337,$A$5)=TRUE,"盾玉",IF(EXACT(M337,$A$6)=TRUE,"爆玉",IF(EXACT(M337,$A$7)=TRUE,"魔玉",IF(EXACT(M337,$A$8)=TRUE,"弩玉",IF(EXACT(M337,$A$9)=TRUE,"槍玉",IF(EXACT(M337,$A$10)=TRUE,"砲玉",IF(EXACT(M337,$A$11)=TRUE,"薙玉",IF(EXACT(M337,$A$12)=TRUE,"跳玉",IF(EXACT(M337,$A$13)=TRUE,"裂玉",IF(EXACT(M337,$A$14)=TRUE,"散玉",IF(EXACT(M337,$A$15)=TRUE,"狙玉",IF(EXACT(M337,$A$16)=TRUE,"浮玉",IF(EXACT(M337,$A$17)=TRUE,"導玉",IF(EXACT(M337,$A$18)=TRUE,"繕玉",IF(EXACT(M337,$A$19)=TRUE,"癒玉",IF(EXACT(M337,$A$20)=TRUE,"壁玉",IF(EXACT(M337,$A$21)=TRUE,"飛玉",IF(EXACT(M337,$A$22)=TRUE,"戦玉",IF(EXACT(M337,$A$23)=TRUE,"機玉",IF(EXACT(M337,$A$24)=TRUE,"変玉",IF(EXACT(M337,$A$25)=TRUE,"界玉",IF(EXACT(M337,$A$26)=TRUE,"木壁",IF(EXACT(M337,$A$27)=TRUE,"石壁",IF(EXACT(M337,$A$28)=TRUE,"紙壁",IF(EXACT(M337,$A$29)=TRUE,"鉄壁",IF(EXACT(M337,$A$30)=TRUE,"ジェット",IF(EXACT(M337,$A$31)=TRUE,"ターボ",IF(EXACT(M337,$A$32)=TRUE,"骨玉",IF(EXACT(M337,$A$33)=TRUE,"撃玉",IF(EXACT(M337,$A$34)=TRUE,"弾玉",IF(EXACT(M337,$A$35)=TRUE,"聖玉",IF(EXACT(M337,$A$36)=TRUE,"忍玉",IF(EXACT(M337,$A$37)=TRUE,"障玉",IF(EXACT(M337,$A$38)=TRUE,"花玉",IF(EXACT(M337,$A$39)=TRUE,"反玉",IF(EXACT(M337,$A$40)=TRUE,"押玉",IF(EXACT(M337,$A$41)=TRUE,"迎玉",IF(EXACT(M337,$A$42)=TRUE,"贄玉",IF(EXACT(M337,$A$43)=TRUE,"的玉",IF(EXACT(M337,$A$44)=TRUE,"墜玉",IF(EXACT(M337,$A$45)=TRUE,"箱玉",IF(EXACT(M337,$A$46)=TRUE,"闇玉",IF(EXACT(M337,$A$47)=TRUE,"旋玉",IF(EXACT(M337,$A$48)=TRUE,"采玉",IF(EXACT(M337,$A$49)=TRUE,"騎玉",IF(EXACT(M337,$A$50)=TRUE,"核玉",IF(EXACT(M337,$A$51)=TRUE,"射玉",IF(EXACT(M337,$A$52)=TRUE,"星玉",IF(EXACT(M337,$A$53)=TRUE,"梱玉",IF(EXACT(M337,$A$54)=TRUE,"貫玉",IF(EXACT(M337,$A$55)=TRUE,"査玉",IF(EXACT(M337,$A$56)=TRUE,"近壁",IF(EXACT(M337,$A$57)=TRUE,"遠壁",IF(EXACT(M337,$A$58)=TRUE,"広壁",IF(EXACT(M337,$A$59)=TRUE,"狭壁",IF(EXACT(M337,$A$60)=TRUE,"タゲ壁",IF(EXACT(M337,$A$61)=TRUE,"エレ壁")))))))))))))))))))))))))))))))))))))))))))))))))))))))))))))</f>
        <v>0</v>
      </c>
    </row>
    <row r="338" spans="11:14" x14ac:dyDescent="0.55000000000000004">
      <c r="K338">
        <v>338</v>
      </c>
      <c r="L338">
        <f t="shared" si="11"/>
        <v>4</v>
      </c>
      <c r="M338" t="str">
        <f t="shared" si="10"/>
        <v/>
      </c>
      <c r="N338">
        <f>IF(EXACT(M338,$A$1)=TRUE,0,IF(EXACT(M338,$A$2)=TRUE,1,IF(EXACT(M338,$A$3)=TRUE,2,IF(EXACT(M338,$A$4)=TRUE,3,IF(EXACT(M338,$A$5)=TRUE,4,IF(EXACT(M338,$A$6)=TRUE,5,IF(EXACT(M338,$A$7)=TRUE,6,IF(EXACT(M338,$A$8)=TRUE,7,IF(EXACT(M338,$A$9)=TRUE,8,IF(EXACT(M338,$A$10)=TRUE,9,IF(EXACT(M338,$A$11)=TRUE,10,IF(EXACT(M338,$A$12)=TRUE,11,IF(EXACT(M338,$A$13)=TRUE,12,IF(EXACT(M338,$A$14)=TRUE,13,IF(EXACT(M338,$A$15)=TRUE,14,IF(EXACT(M338,$A$16)=TRUE,15,IF(EXACT(M338,$A$17)=TRUE,16,IF(EXACT(M338,$A$18)=TRUE,17,IF(EXACT(M338,$A$19)=TRUE,18,IF(EXACT(M338,$A$20)=TRUE,19,IF(EXACT(M338,$A$21)=TRUE,20,IF(EXACT(M338,$A$22)=TRUE,21,IF(EXACT(M338,$A$23)=TRUE,22,IF(EXACT(M338,$A$24)=TRUE,23,IF(EXACT(M338,$A$25)=TRUE,24,IF(EXACT(M338,$A$26)=TRUE,25,IF(EXACT(M338,$A$27)=TRUE,26,IF(EXACT(M338,$A$28)=TRUE,27,IF(EXACT(M338,$A$29)=TRUE,28,IF(EXACT(M338,$A$30)=TRUE,29,IF(EXACT(M338,$A$31)=TRUE,30,IF(EXACT(M338,$A$32)=TRUE,31,IF(EXACT(M338,$A$33)=TRUE,32,IF(EXACT(M338,$A$34)=TRUE,33,IF(EXACT(M338,$A$35)=TRUE,34,IF(EXACT(M338,$A$36)=TRUE,35,IF(EXACT(M338,$A$37)=TRUE,36,IF(EXACT(M338,$A$38)=TRUE,37,IF(EXACT(M338,$A$39)=TRUE,38,IF(EXACT(M338,$A$40)=TRUE,39,IF(EXACT(M338,$A$41)=TRUE,40,IF(EXACT(M338,$A$42)=TRUE,41,IF(EXACT(M338,$A$43)=TRUE,42,IF(EXACT(M338,$A$44)=TRUE,43,IF(EXACT(M338,$A$45)=TRUE,44,IF(EXACT(M338,$A$46)=TRUE,45,IF(EXACT(M338,$A$47)=TRUE,46,IF(EXACT(M338,$A$48)=TRUE,47,IF(EXACT(M338,$A$49)=TRUE,48,IF(EXACT(M338,$A$50)=TRUE,49,IF(EXACT(M338,$A$51)=TRUE,50,IF(EXACT(M338,$A$52)=TRUE,51,IF(EXACT(M338,$A$53)=TRUE,52,IF(EXACT(M338,$A$54)=TRUE,53,IF(EXACT(M338,$A$55)=TRUE,54,IF(EXACT(M338,$A$56)=TRUE,55,IF(EXACT(M338,$A$57)=TRUE,56,IF(EXACT(M338,$A$58)=TRUE,57,IF(EXACT(M338,$A$59)=TRUE,58,IF(EXACT(M338,$A$60)=TRUE,59,IF(EXACT(M338,$A$61)=TRUE,60,IF(EXACT(M338,$A$62)=TRUE,61))))))))))))))))))))))))))))))))))))))))))))))))))))))))))))))*61^$L338</f>
        <v>0</v>
      </c>
    </row>
    <row r="339" spans="11:14" x14ac:dyDescent="0.55000000000000004">
      <c r="K339">
        <v>339</v>
      </c>
      <c r="L339">
        <f t="shared" si="11"/>
        <v>3</v>
      </c>
      <c r="M339" t="str">
        <f t="shared" si="10"/>
        <v/>
      </c>
      <c r="N339">
        <f>IF(EXACT(M339,$A$1)=TRUE,0,IF(EXACT(M339,$A$2)=TRUE,1,IF(EXACT(M339,$A$3)=TRUE,2,IF(EXACT(M339,$A$4)=TRUE,3,IF(EXACT(M339,$A$5)=TRUE,4,IF(EXACT(M339,$A$6)=TRUE,5,IF(EXACT(M339,$A$7)=TRUE,6,IF(EXACT(M339,$A$8)=TRUE,7,IF(EXACT(M339,$A$9)=TRUE,8,IF(EXACT(M339,$A$10)=TRUE,9,IF(EXACT(M339,$A$11)=TRUE,10,IF(EXACT(M339,$A$12)=TRUE,11,IF(EXACT(M339,$A$13)=TRUE,12,IF(EXACT(M339,$A$14)=TRUE,13,IF(EXACT(M339,$A$15)=TRUE,14,IF(EXACT(M339,$A$16)=TRUE,15,IF(EXACT(M339,$A$17)=TRUE,16,IF(EXACT(M339,$A$18)=TRUE,17,IF(EXACT(M339,$A$19)=TRUE,18,IF(EXACT(M339,$A$20)=TRUE,19,IF(EXACT(M339,$A$21)=TRUE,20,IF(EXACT(M339,$A$22)=TRUE,21,IF(EXACT(M339,$A$23)=TRUE,22,IF(EXACT(M339,$A$24)=TRUE,23,IF(EXACT(M339,$A$25)=TRUE,24,IF(EXACT(M339,$A$26)=TRUE,25,IF(EXACT(M339,$A$27)=TRUE,26,IF(EXACT(M339,$A$28)=TRUE,27,IF(EXACT(M339,$A$29)=TRUE,28,IF(EXACT(M339,$A$30)=TRUE,29,IF(EXACT(M339,$A$31)=TRUE,30,IF(EXACT(M339,$A$32)=TRUE,31,IF(EXACT(M339,$A$33)=TRUE,32,IF(EXACT(M339,$A$34)=TRUE,33,IF(EXACT(M339,$A$35)=TRUE,34,IF(EXACT(M339,$A$36)=TRUE,35,IF(EXACT(M339,$A$37)=TRUE,36,IF(EXACT(M339,$A$38)=TRUE,37,IF(EXACT(M339,$A$39)=TRUE,38,IF(EXACT(M339,$A$40)=TRUE,39,IF(EXACT(M339,$A$41)=TRUE,40,IF(EXACT(M339,$A$42)=TRUE,41,IF(EXACT(M339,$A$43)=TRUE,42,IF(EXACT(M339,$A$44)=TRUE,43,IF(EXACT(M339,$A$45)=TRUE,44,IF(EXACT(M339,$A$46)=TRUE,45,IF(EXACT(M339,$A$47)=TRUE,46,IF(EXACT(M339,$A$48)=TRUE,47,IF(EXACT(M339,$A$49)=TRUE,48,IF(EXACT(M339,$A$50)=TRUE,49,IF(EXACT(M339,$A$51)=TRUE,50,IF(EXACT(M339,$A$52)=TRUE,51,IF(EXACT(M339,$A$53)=TRUE,52,IF(EXACT(M339,$A$54)=TRUE,53,IF(EXACT(M339,$A$55)=TRUE,54,IF(EXACT(M339,$A$56)=TRUE,55,IF(EXACT(M339,$A$57)=TRUE,56,IF(EXACT(M339,$A$58)=TRUE,57,IF(EXACT(M339,$A$59)=TRUE,58,IF(EXACT(M339,$A$60)=TRUE,59,IF(EXACT(M339,$A$61)=TRUE,60,IF(EXACT(M339,$A$62)=TRUE,61))))))))))))))))))))))))))))))))))))))))))))))))))))))))))))))*61^$L339</f>
        <v>0</v>
      </c>
    </row>
    <row r="340" spans="11:14" x14ac:dyDescent="0.55000000000000004">
      <c r="K340">
        <v>340</v>
      </c>
      <c r="L340">
        <f t="shared" si="11"/>
        <v>2</v>
      </c>
      <c r="M340" t="str">
        <f t="shared" si="10"/>
        <v/>
      </c>
      <c r="N340">
        <f>IF(EXACT(M340,$A$1)=TRUE,0,IF(EXACT(M340,$A$2)=TRUE,1,IF(EXACT(M340,$A$3)=TRUE,2,IF(EXACT(M340,$A$4)=TRUE,3,IF(EXACT(M340,$A$5)=TRUE,4,IF(EXACT(M340,$A$6)=TRUE,5,IF(EXACT(M340,$A$7)=TRUE,6,IF(EXACT(M340,$A$8)=TRUE,7,IF(EXACT(M340,$A$9)=TRUE,8,IF(EXACT(M340,$A$10)=TRUE,9,IF(EXACT(M340,$A$11)=TRUE,10,IF(EXACT(M340,$A$12)=TRUE,11,IF(EXACT(M340,$A$13)=TRUE,12,IF(EXACT(M340,$A$14)=TRUE,13,IF(EXACT(M340,$A$15)=TRUE,14,IF(EXACT(M340,$A$16)=TRUE,15,IF(EXACT(M340,$A$17)=TRUE,16,IF(EXACT(M340,$A$18)=TRUE,17,IF(EXACT(M340,$A$19)=TRUE,18,IF(EXACT(M340,$A$20)=TRUE,19,IF(EXACT(M340,$A$21)=TRUE,20,IF(EXACT(M340,$A$22)=TRUE,21,IF(EXACT(M340,$A$23)=TRUE,22,IF(EXACT(M340,$A$24)=TRUE,23,IF(EXACT(M340,$A$25)=TRUE,24,IF(EXACT(M340,$A$26)=TRUE,25,IF(EXACT(M340,$A$27)=TRUE,26,IF(EXACT(M340,$A$28)=TRUE,27,IF(EXACT(M340,$A$29)=TRUE,28,IF(EXACT(M340,$A$30)=TRUE,29,IF(EXACT(M340,$A$31)=TRUE,30,IF(EXACT(M340,$A$32)=TRUE,31,IF(EXACT(M340,$A$33)=TRUE,32,IF(EXACT(M340,$A$34)=TRUE,33,IF(EXACT(M340,$A$35)=TRUE,34,IF(EXACT(M340,$A$36)=TRUE,35,IF(EXACT(M340,$A$37)=TRUE,36,IF(EXACT(M340,$A$38)=TRUE,37,IF(EXACT(M340,$A$39)=TRUE,38,IF(EXACT(M340,$A$40)=TRUE,39,IF(EXACT(M340,$A$41)=TRUE,40,IF(EXACT(M340,$A$42)=TRUE,41,IF(EXACT(M340,$A$43)=TRUE,42,IF(EXACT(M340,$A$44)=TRUE,43,IF(EXACT(M340,$A$45)=TRUE,44,IF(EXACT(M340,$A$46)=TRUE,45,IF(EXACT(M340,$A$47)=TRUE,46,IF(EXACT(M340,$A$48)=TRUE,47,IF(EXACT(M340,$A$49)=TRUE,48,IF(EXACT(M340,$A$50)=TRUE,49,IF(EXACT(M340,$A$51)=TRUE,50,IF(EXACT(M340,$A$52)=TRUE,51,IF(EXACT(M340,$A$53)=TRUE,52,IF(EXACT(M340,$A$54)=TRUE,53,IF(EXACT(M340,$A$55)=TRUE,54,IF(EXACT(M340,$A$56)=TRUE,55,IF(EXACT(M340,$A$57)=TRUE,56,IF(EXACT(M340,$A$58)=TRUE,57,IF(EXACT(M340,$A$59)=TRUE,58,IF(EXACT(M340,$A$60)=TRUE,59,IF(EXACT(M340,$A$61)=TRUE,60,IF(EXACT(M340,$A$62)=TRUE,61))))))))))))))))))))))))))))))))))))))))))))))))))))))))))))))*61^$L340</f>
        <v>0</v>
      </c>
    </row>
    <row r="341" spans="11:14" x14ac:dyDescent="0.55000000000000004">
      <c r="K341">
        <v>341</v>
      </c>
      <c r="L341">
        <f t="shared" si="11"/>
        <v>1</v>
      </c>
      <c r="M341" t="str">
        <f t="shared" si="10"/>
        <v/>
      </c>
      <c r="N341">
        <f>IF(EXACT(M341,$A$1)=TRUE,0,IF(EXACT(M341,$A$2)=TRUE,1,IF(EXACT(M341,$A$3)=TRUE,2,IF(EXACT(M341,$A$4)=TRUE,3,IF(EXACT(M341,$A$5)=TRUE,4,IF(EXACT(M341,$A$6)=TRUE,5,IF(EXACT(M341,$A$7)=TRUE,6,IF(EXACT(M341,$A$8)=TRUE,7,IF(EXACT(M341,$A$9)=TRUE,8,IF(EXACT(M341,$A$10)=TRUE,9,IF(EXACT(M341,$A$11)=TRUE,10,IF(EXACT(M341,$A$12)=TRUE,11,IF(EXACT(M341,$A$13)=TRUE,12,IF(EXACT(M341,$A$14)=TRUE,13,IF(EXACT(M341,$A$15)=TRUE,14,IF(EXACT(M341,$A$16)=TRUE,15,IF(EXACT(M341,$A$17)=TRUE,16,IF(EXACT(M341,$A$18)=TRUE,17,IF(EXACT(M341,$A$19)=TRUE,18,IF(EXACT(M341,$A$20)=TRUE,19,IF(EXACT(M341,$A$21)=TRUE,20,IF(EXACT(M341,$A$22)=TRUE,21,IF(EXACT(M341,$A$23)=TRUE,22,IF(EXACT(M341,$A$24)=TRUE,23,IF(EXACT(M341,$A$25)=TRUE,24,IF(EXACT(M341,$A$26)=TRUE,25,IF(EXACT(M341,$A$27)=TRUE,26,IF(EXACT(M341,$A$28)=TRUE,27,IF(EXACT(M341,$A$29)=TRUE,28,IF(EXACT(M341,$A$30)=TRUE,29,IF(EXACT(M341,$A$31)=TRUE,30,IF(EXACT(M341,$A$32)=TRUE,31,IF(EXACT(M341,$A$33)=TRUE,32,IF(EXACT(M341,$A$34)=TRUE,33,IF(EXACT(M341,$A$35)=TRUE,34,IF(EXACT(M341,$A$36)=TRUE,35,IF(EXACT(M341,$A$37)=TRUE,36,IF(EXACT(M341,$A$38)=TRUE,37,IF(EXACT(M341,$A$39)=TRUE,38,IF(EXACT(M341,$A$40)=TRUE,39,IF(EXACT(M341,$A$41)=TRUE,40,IF(EXACT(M341,$A$42)=TRUE,41,IF(EXACT(M341,$A$43)=TRUE,42,IF(EXACT(M341,$A$44)=TRUE,43,IF(EXACT(M341,$A$45)=TRUE,44,IF(EXACT(M341,$A$46)=TRUE,45,IF(EXACT(M341,$A$47)=TRUE,46,IF(EXACT(M341,$A$48)=TRUE,47,IF(EXACT(M341,$A$49)=TRUE,48,IF(EXACT(M341,$A$50)=TRUE,49,IF(EXACT(M341,$A$51)=TRUE,50,IF(EXACT(M341,$A$52)=TRUE,51,IF(EXACT(M341,$A$53)=TRUE,52,IF(EXACT(M341,$A$54)=TRUE,53,IF(EXACT(M341,$A$55)=TRUE,54,IF(EXACT(M341,$A$56)=TRUE,55,IF(EXACT(M341,$A$57)=TRUE,56,IF(EXACT(M341,$A$58)=TRUE,57,IF(EXACT(M341,$A$59)=TRUE,58,IF(EXACT(M341,$A$60)=TRUE,59,IF(EXACT(M341,$A$61)=TRUE,60,IF(EXACT(M341,$A$62)=TRUE,61))))))))))))))))))))))))))))))))))))))))))))))))))))))))))))))*61^$L341</f>
        <v>0</v>
      </c>
    </row>
    <row r="342" spans="11:14" x14ac:dyDescent="0.55000000000000004">
      <c r="K342">
        <v>342</v>
      </c>
      <c r="L342">
        <f t="shared" si="11"/>
        <v>0</v>
      </c>
      <c r="M342" t="str">
        <f t="shared" si="10"/>
        <v/>
      </c>
      <c r="N342">
        <f>IF(EXACT(M342,$A$1)=TRUE,0,IF(EXACT(M342,$A$2)=TRUE,1,IF(EXACT(M342,$A$3)=TRUE,2,IF(EXACT(M342,$A$4)=TRUE,3,IF(EXACT(M342,$A$5)=TRUE,4,IF(EXACT(M342,$A$6)=TRUE,5,IF(EXACT(M342,$A$7)=TRUE,6,IF(EXACT(M342,$A$8)=TRUE,7,IF(EXACT(M342,$A$9)=TRUE,8,IF(EXACT(M342,$A$10)=TRUE,9,IF(EXACT(M342,$A$11)=TRUE,10,IF(EXACT(M342,$A$12)=TRUE,11,IF(EXACT(M342,$A$13)=TRUE,12,IF(EXACT(M342,$A$14)=TRUE,13,IF(EXACT(M342,$A$15)=TRUE,14,IF(EXACT(M342,$A$16)=TRUE,15,IF(EXACT(M342,$A$17)=TRUE,16,IF(EXACT(M342,$A$18)=TRUE,17,IF(EXACT(M342,$A$19)=TRUE,18,IF(EXACT(M342,$A$20)=TRUE,19,IF(EXACT(M342,$A$21)=TRUE,20,IF(EXACT(M342,$A$22)=TRUE,21,IF(EXACT(M342,$A$23)=TRUE,22,IF(EXACT(M342,$A$24)=TRUE,23,IF(EXACT(M342,$A$25)=TRUE,24,IF(EXACT(M342,$A$26)=TRUE,25,IF(EXACT(M342,$A$27)=TRUE,26,IF(EXACT(M342,$A$28)=TRUE,27,IF(EXACT(M342,$A$29)=TRUE,28,IF(EXACT(M342,$A$30)=TRUE,29,IF(EXACT(M342,$A$31)=TRUE,30,IF(EXACT(M342,$A$32)=TRUE,31,IF(EXACT(M342,$A$33)=TRUE,32,IF(EXACT(M342,$A$34)=TRUE,33,IF(EXACT(M342,$A$35)=TRUE,34,IF(EXACT(M342,$A$36)=TRUE,35,IF(EXACT(M342,$A$37)=TRUE,36,IF(EXACT(M342,$A$38)=TRUE,37,IF(EXACT(M342,$A$39)=TRUE,38,IF(EXACT(M342,$A$40)=TRUE,39,IF(EXACT(M342,$A$41)=TRUE,40,IF(EXACT(M342,$A$42)=TRUE,41,IF(EXACT(M342,$A$43)=TRUE,42,IF(EXACT(M342,$A$44)=TRUE,43,IF(EXACT(M342,$A$45)=TRUE,44,IF(EXACT(M342,$A$46)=TRUE,45,IF(EXACT(M342,$A$47)=TRUE,46,IF(EXACT(M342,$A$48)=TRUE,47,IF(EXACT(M342,$A$49)=TRUE,48,IF(EXACT(M342,$A$50)=TRUE,49,IF(EXACT(M342,$A$51)=TRUE,50,IF(EXACT(M342,$A$52)=TRUE,51,IF(EXACT(M342,$A$53)=TRUE,52,IF(EXACT(M342,$A$54)=TRUE,53,IF(EXACT(M342,$A$55)=TRUE,54,IF(EXACT(M342,$A$56)=TRUE,55,IF(EXACT(M342,$A$57)=TRUE,56,IF(EXACT(M342,$A$58)=TRUE,57,IF(EXACT(M342,$A$59)=TRUE,58,IF(EXACT(M342,$A$60)=TRUE,59,IF(EXACT(M342,$A$61)=TRUE,60,IF(EXACT(M342,$A$62)=TRUE,61))))))))))))))))))))))))))))))))))))))))))))))))))))))))))))))*61^$L342</f>
        <v>0</v>
      </c>
    </row>
    <row r="343" spans="11:14" x14ac:dyDescent="0.55000000000000004">
      <c r="K343">
        <v>343</v>
      </c>
      <c r="L343">
        <f t="shared" si="11"/>
        <v>5</v>
      </c>
      <c r="M343" t="str">
        <f t="shared" si="10"/>
        <v/>
      </c>
      <c r="N343" t="b">
        <f>IF(EXACT(M343,$A$1)=TRUE,"コア",IF(EXACT(M343,$A$2)=TRUE,"弓玉",IF(EXACT(M343,$A$3)=TRUE,"銃玉",IF(EXACT(M343,$A$4)=TRUE,"剣玉",IF(EXACT(M343,$A$5)=TRUE,"盾玉",IF(EXACT(M343,$A$6)=TRUE,"爆玉",IF(EXACT(M343,$A$7)=TRUE,"魔玉",IF(EXACT(M343,$A$8)=TRUE,"弩玉",IF(EXACT(M343,$A$9)=TRUE,"槍玉",IF(EXACT(M343,$A$10)=TRUE,"砲玉",IF(EXACT(M343,$A$11)=TRUE,"薙玉",IF(EXACT(M343,$A$12)=TRUE,"跳玉",IF(EXACT(M343,$A$13)=TRUE,"裂玉",IF(EXACT(M343,$A$14)=TRUE,"散玉",IF(EXACT(M343,$A$15)=TRUE,"狙玉",IF(EXACT(M343,$A$16)=TRUE,"浮玉",IF(EXACT(M343,$A$17)=TRUE,"導玉",IF(EXACT(M343,$A$18)=TRUE,"繕玉",IF(EXACT(M343,$A$19)=TRUE,"癒玉",IF(EXACT(M343,$A$20)=TRUE,"壁玉",IF(EXACT(M343,$A$21)=TRUE,"飛玉",IF(EXACT(M343,$A$22)=TRUE,"戦玉",IF(EXACT(M343,$A$23)=TRUE,"機玉",IF(EXACT(M343,$A$24)=TRUE,"変玉",IF(EXACT(M343,$A$25)=TRUE,"界玉",IF(EXACT(M343,$A$26)=TRUE,"木壁",IF(EXACT(M343,$A$27)=TRUE,"石壁",IF(EXACT(M343,$A$28)=TRUE,"紙壁",IF(EXACT(M343,$A$29)=TRUE,"鉄壁",IF(EXACT(M343,$A$30)=TRUE,"ジェット",IF(EXACT(M343,$A$31)=TRUE,"ターボ",IF(EXACT(M343,$A$32)=TRUE,"骨玉",IF(EXACT(M343,$A$33)=TRUE,"撃玉",IF(EXACT(M343,$A$34)=TRUE,"弾玉",IF(EXACT(M343,$A$35)=TRUE,"聖玉",IF(EXACT(M343,$A$36)=TRUE,"忍玉",IF(EXACT(M343,$A$37)=TRUE,"障玉",IF(EXACT(M343,$A$38)=TRUE,"花玉",IF(EXACT(M343,$A$39)=TRUE,"反玉",IF(EXACT(M343,$A$40)=TRUE,"押玉",IF(EXACT(M343,$A$41)=TRUE,"迎玉",IF(EXACT(M343,$A$42)=TRUE,"贄玉",IF(EXACT(M343,$A$43)=TRUE,"的玉",IF(EXACT(M343,$A$44)=TRUE,"墜玉",IF(EXACT(M343,$A$45)=TRUE,"箱玉",IF(EXACT(M343,$A$46)=TRUE,"闇玉",IF(EXACT(M343,$A$47)=TRUE,"旋玉",IF(EXACT(M343,$A$48)=TRUE,"采玉",IF(EXACT(M343,$A$49)=TRUE,"騎玉",IF(EXACT(M343,$A$50)=TRUE,"核玉",IF(EXACT(M343,$A$51)=TRUE,"射玉",IF(EXACT(M343,$A$52)=TRUE,"星玉",IF(EXACT(M343,$A$53)=TRUE,"梱玉",IF(EXACT(M343,$A$54)=TRUE,"貫玉",IF(EXACT(M343,$A$55)=TRUE,"査玉",IF(EXACT(M343,$A$56)=TRUE,"近壁",IF(EXACT(M343,$A$57)=TRUE,"遠壁",IF(EXACT(M343,$A$58)=TRUE,"広壁",IF(EXACT(M343,$A$59)=TRUE,"狭壁",IF(EXACT(M343,$A$60)=TRUE,"タゲ壁",IF(EXACT(M343,$A$61)=TRUE,"エレ壁")))))))))))))))))))))))))))))))))))))))))))))))))))))))))))))</f>
        <v>0</v>
      </c>
    </row>
    <row r="344" spans="11:14" x14ac:dyDescent="0.55000000000000004">
      <c r="K344">
        <v>344</v>
      </c>
      <c r="L344">
        <f t="shared" si="11"/>
        <v>4</v>
      </c>
      <c r="M344" t="str">
        <f t="shared" si="10"/>
        <v/>
      </c>
      <c r="N344">
        <f>IF(EXACT(M344,$A$1)=TRUE,0,IF(EXACT(M344,$A$2)=TRUE,1,IF(EXACT(M344,$A$3)=TRUE,2,IF(EXACT(M344,$A$4)=TRUE,3,IF(EXACT(M344,$A$5)=TRUE,4,IF(EXACT(M344,$A$6)=TRUE,5,IF(EXACT(M344,$A$7)=TRUE,6,IF(EXACT(M344,$A$8)=TRUE,7,IF(EXACT(M344,$A$9)=TRUE,8,IF(EXACT(M344,$A$10)=TRUE,9,IF(EXACT(M344,$A$11)=TRUE,10,IF(EXACT(M344,$A$12)=TRUE,11,IF(EXACT(M344,$A$13)=TRUE,12,IF(EXACT(M344,$A$14)=TRUE,13,IF(EXACT(M344,$A$15)=TRUE,14,IF(EXACT(M344,$A$16)=TRUE,15,IF(EXACT(M344,$A$17)=TRUE,16,IF(EXACT(M344,$A$18)=TRUE,17,IF(EXACT(M344,$A$19)=TRUE,18,IF(EXACT(M344,$A$20)=TRUE,19,IF(EXACT(M344,$A$21)=TRUE,20,IF(EXACT(M344,$A$22)=TRUE,21,IF(EXACT(M344,$A$23)=TRUE,22,IF(EXACT(M344,$A$24)=TRUE,23,IF(EXACT(M344,$A$25)=TRUE,24,IF(EXACT(M344,$A$26)=TRUE,25,IF(EXACT(M344,$A$27)=TRUE,26,IF(EXACT(M344,$A$28)=TRUE,27,IF(EXACT(M344,$A$29)=TRUE,28,IF(EXACT(M344,$A$30)=TRUE,29,IF(EXACT(M344,$A$31)=TRUE,30,IF(EXACT(M344,$A$32)=TRUE,31,IF(EXACT(M344,$A$33)=TRUE,32,IF(EXACT(M344,$A$34)=TRUE,33,IF(EXACT(M344,$A$35)=TRUE,34,IF(EXACT(M344,$A$36)=TRUE,35,IF(EXACT(M344,$A$37)=TRUE,36,IF(EXACT(M344,$A$38)=TRUE,37,IF(EXACT(M344,$A$39)=TRUE,38,IF(EXACT(M344,$A$40)=TRUE,39,IF(EXACT(M344,$A$41)=TRUE,40,IF(EXACT(M344,$A$42)=TRUE,41,IF(EXACT(M344,$A$43)=TRUE,42,IF(EXACT(M344,$A$44)=TRUE,43,IF(EXACT(M344,$A$45)=TRUE,44,IF(EXACT(M344,$A$46)=TRUE,45,IF(EXACT(M344,$A$47)=TRUE,46,IF(EXACT(M344,$A$48)=TRUE,47,IF(EXACT(M344,$A$49)=TRUE,48,IF(EXACT(M344,$A$50)=TRUE,49,IF(EXACT(M344,$A$51)=TRUE,50,IF(EXACT(M344,$A$52)=TRUE,51,IF(EXACT(M344,$A$53)=TRUE,52,IF(EXACT(M344,$A$54)=TRUE,53,IF(EXACT(M344,$A$55)=TRUE,54,IF(EXACT(M344,$A$56)=TRUE,55,IF(EXACT(M344,$A$57)=TRUE,56,IF(EXACT(M344,$A$58)=TRUE,57,IF(EXACT(M344,$A$59)=TRUE,58,IF(EXACT(M344,$A$60)=TRUE,59,IF(EXACT(M344,$A$61)=TRUE,60,IF(EXACT(M344,$A$62)=TRUE,61))))))))))))))))))))))))))))))))))))))))))))))))))))))))))))))*61^$L344</f>
        <v>0</v>
      </c>
    </row>
    <row r="345" spans="11:14" x14ac:dyDescent="0.55000000000000004">
      <c r="K345">
        <v>345</v>
      </c>
      <c r="L345">
        <f t="shared" si="11"/>
        <v>3</v>
      </c>
      <c r="M345" t="str">
        <f t="shared" si="10"/>
        <v/>
      </c>
      <c r="N345">
        <f>IF(EXACT(M345,$A$1)=TRUE,0,IF(EXACT(M345,$A$2)=TRUE,1,IF(EXACT(M345,$A$3)=TRUE,2,IF(EXACT(M345,$A$4)=TRUE,3,IF(EXACT(M345,$A$5)=TRUE,4,IF(EXACT(M345,$A$6)=TRUE,5,IF(EXACT(M345,$A$7)=TRUE,6,IF(EXACT(M345,$A$8)=TRUE,7,IF(EXACT(M345,$A$9)=TRUE,8,IF(EXACT(M345,$A$10)=TRUE,9,IF(EXACT(M345,$A$11)=TRUE,10,IF(EXACT(M345,$A$12)=TRUE,11,IF(EXACT(M345,$A$13)=TRUE,12,IF(EXACT(M345,$A$14)=TRUE,13,IF(EXACT(M345,$A$15)=TRUE,14,IF(EXACT(M345,$A$16)=TRUE,15,IF(EXACT(M345,$A$17)=TRUE,16,IF(EXACT(M345,$A$18)=TRUE,17,IF(EXACT(M345,$A$19)=TRUE,18,IF(EXACT(M345,$A$20)=TRUE,19,IF(EXACT(M345,$A$21)=TRUE,20,IF(EXACT(M345,$A$22)=TRUE,21,IF(EXACT(M345,$A$23)=TRUE,22,IF(EXACT(M345,$A$24)=TRUE,23,IF(EXACT(M345,$A$25)=TRUE,24,IF(EXACT(M345,$A$26)=TRUE,25,IF(EXACT(M345,$A$27)=TRUE,26,IF(EXACT(M345,$A$28)=TRUE,27,IF(EXACT(M345,$A$29)=TRUE,28,IF(EXACT(M345,$A$30)=TRUE,29,IF(EXACT(M345,$A$31)=TRUE,30,IF(EXACT(M345,$A$32)=TRUE,31,IF(EXACT(M345,$A$33)=TRUE,32,IF(EXACT(M345,$A$34)=TRUE,33,IF(EXACT(M345,$A$35)=TRUE,34,IF(EXACT(M345,$A$36)=TRUE,35,IF(EXACT(M345,$A$37)=TRUE,36,IF(EXACT(M345,$A$38)=TRUE,37,IF(EXACT(M345,$A$39)=TRUE,38,IF(EXACT(M345,$A$40)=TRUE,39,IF(EXACT(M345,$A$41)=TRUE,40,IF(EXACT(M345,$A$42)=TRUE,41,IF(EXACT(M345,$A$43)=TRUE,42,IF(EXACT(M345,$A$44)=TRUE,43,IF(EXACT(M345,$A$45)=TRUE,44,IF(EXACT(M345,$A$46)=TRUE,45,IF(EXACT(M345,$A$47)=TRUE,46,IF(EXACT(M345,$A$48)=TRUE,47,IF(EXACT(M345,$A$49)=TRUE,48,IF(EXACT(M345,$A$50)=TRUE,49,IF(EXACT(M345,$A$51)=TRUE,50,IF(EXACT(M345,$A$52)=TRUE,51,IF(EXACT(M345,$A$53)=TRUE,52,IF(EXACT(M345,$A$54)=TRUE,53,IF(EXACT(M345,$A$55)=TRUE,54,IF(EXACT(M345,$A$56)=TRUE,55,IF(EXACT(M345,$A$57)=TRUE,56,IF(EXACT(M345,$A$58)=TRUE,57,IF(EXACT(M345,$A$59)=TRUE,58,IF(EXACT(M345,$A$60)=TRUE,59,IF(EXACT(M345,$A$61)=TRUE,60,IF(EXACT(M345,$A$62)=TRUE,61))))))))))))))))))))))))))))))))))))))))))))))))))))))))))))))*61^$L345</f>
        <v>0</v>
      </c>
    </row>
    <row r="346" spans="11:14" x14ac:dyDescent="0.55000000000000004">
      <c r="K346">
        <v>346</v>
      </c>
      <c r="L346">
        <f t="shared" si="11"/>
        <v>2</v>
      </c>
      <c r="M346" t="str">
        <f t="shared" si="10"/>
        <v/>
      </c>
      <c r="N346">
        <f>IF(EXACT(M346,$A$1)=TRUE,0,IF(EXACT(M346,$A$2)=TRUE,1,IF(EXACT(M346,$A$3)=TRUE,2,IF(EXACT(M346,$A$4)=TRUE,3,IF(EXACT(M346,$A$5)=TRUE,4,IF(EXACT(M346,$A$6)=TRUE,5,IF(EXACT(M346,$A$7)=TRUE,6,IF(EXACT(M346,$A$8)=TRUE,7,IF(EXACT(M346,$A$9)=TRUE,8,IF(EXACT(M346,$A$10)=TRUE,9,IF(EXACT(M346,$A$11)=TRUE,10,IF(EXACT(M346,$A$12)=TRUE,11,IF(EXACT(M346,$A$13)=TRUE,12,IF(EXACT(M346,$A$14)=TRUE,13,IF(EXACT(M346,$A$15)=TRUE,14,IF(EXACT(M346,$A$16)=TRUE,15,IF(EXACT(M346,$A$17)=TRUE,16,IF(EXACT(M346,$A$18)=TRUE,17,IF(EXACT(M346,$A$19)=TRUE,18,IF(EXACT(M346,$A$20)=TRUE,19,IF(EXACT(M346,$A$21)=TRUE,20,IF(EXACT(M346,$A$22)=TRUE,21,IF(EXACT(M346,$A$23)=TRUE,22,IF(EXACT(M346,$A$24)=TRUE,23,IF(EXACT(M346,$A$25)=TRUE,24,IF(EXACT(M346,$A$26)=TRUE,25,IF(EXACT(M346,$A$27)=TRUE,26,IF(EXACT(M346,$A$28)=TRUE,27,IF(EXACT(M346,$A$29)=TRUE,28,IF(EXACT(M346,$A$30)=TRUE,29,IF(EXACT(M346,$A$31)=TRUE,30,IF(EXACT(M346,$A$32)=TRUE,31,IF(EXACT(M346,$A$33)=TRUE,32,IF(EXACT(M346,$A$34)=TRUE,33,IF(EXACT(M346,$A$35)=TRUE,34,IF(EXACT(M346,$A$36)=TRUE,35,IF(EXACT(M346,$A$37)=TRUE,36,IF(EXACT(M346,$A$38)=TRUE,37,IF(EXACT(M346,$A$39)=TRUE,38,IF(EXACT(M346,$A$40)=TRUE,39,IF(EXACT(M346,$A$41)=TRUE,40,IF(EXACT(M346,$A$42)=TRUE,41,IF(EXACT(M346,$A$43)=TRUE,42,IF(EXACT(M346,$A$44)=TRUE,43,IF(EXACT(M346,$A$45)=TRUE,44,IF(EXACT(M346,$A$46)=TRUE,45,IF(EXACT(M346,$A$47)=TRUE,46,IF(EXACT(M346,$A$48)=TRUE,47,IF(EXACT(M346,$A$49)=TRUE,48,IF(EXACT(M346,$A$50)=TRUE,49,IF(EXACT(M346,$A$51)=TRUE,50,IF(EXACT(M346,$A$52)=TRUE,51,IF(EXACT(M346,$A$53)=TRUE,52,IF(EXACT(M346,$A$54)=TRUE,53,IF(EXACT(M346,$A$55)=TRUE,54,IF(EXACT(M346,$A$56)=TRUE,55,IF(EXACT(M346,$A$57)=TRUE,56,IF(EXACT(M346,$A$58)=TRUE,57,IF(EXACT(M346,$A$59)=TRUE,58,IF(EXACT(M346,$A$60)=TRUE,59,IF(EXACT(M346,$A$61)=TRUE,60,IF(EXACT(M346,$A$62)=TRUE,61))))))))))))))))))))))))))))))))))))))))))))))))))))))))))))))*61^$L346</f>
        <v>0</v>
      </c>
    </row>
    <row r="347" spans="11:14" x14ac:dyDescent="0.55000000000000004">
      <c r="K347">
        <v>347</v>
      </c>
      <c r="L347">
        <f t="shared" si="11"/>
        <v>1</v>
      </c>
      <c r="M347" t="str">
        <f t="shared" si="10"/>
        <v/>
      </c>
      <c r="N347">
        <f>IF(EXACT(M347,$A$1)=TRUE,0,IF(EXACT(M347,$A$2)=TRUE,1,IF(EXACT(M347,$A$3)=TRUE,2,IF(EXACT(M347,$A$4)=TRUE,3,IF(EXACT(M347,$A$5)=TRUE,4,IF(EXACT(M347,$A$6)=TRUE,5,IF(EXACT(M347,$A$7)=TRUE,6,IF(EXACT(M347,$A$8)=TRUE,7,IF(EXACT(M347,$A$9)=TRUE,8,IF(EXACT(M347,$A$10)=TRUE,9,IF(EXACT(M347,$A$11)=TRUE,10,IF(EXACT(M347,$A$12)=TRUE,11,IF(EXACT(M347,$A$13)=TRUE,12,IF(EXACT(M347,$A$14)=TRUE,13,IF(EXACT(M347,$A$15)=TRUE,14,IF(EXACT(M347,$A$16)=TRUE,15,IF(EXACT(M347,$A$17)=TRUE,16,IF(EXACT(M347,$A$18)=TRUE,17,IF(EXACT(M347,$A$19)=TRUE,18,IF(EXACT(M347,$A$20)=TRUE,19,IF(EXACT(M347,$A$21)=TRUE,20,IF(EXACT(M347,$A$22)=TRUE,21,IF(EXACT(M347,$A$23)=TRUE,22,IF(EXACT(M347,$A$24)=TRUE,23,IF(EXACT(M347,$A$25)=TRUE,24,IF(EXACT(M347,$A$26)=TRUE,25,IF(EXACT(M347,$A$27)=TRUE,26,IF(EXACT(M347,$A$28)=TRUE,27,IF(EXACT(M347,$A$29)=TRUE,28,IF(EXACT(M347,$A$30)=TRUE,29,IF(EXACT(M347,$A$31)=TRUE,30,IF(EXACT(M347,$A$32)=TRUE,31,IF(EXACT(M347,$A$33)=TRUE,32,IF(EXACT(M347,$A$34)=TRUE,33,IF(EXACT(M347,$A$35)=TRUE,34,IF(EXACT(M347,$A$36)=TRUE,35,IF(EXACT(M347,$A$37)=TRUE,36,IF(EXACT(M347,$A$38)=TRUE,37,IF(EXACT(M347,$A$39)=TRUE,38,IF(EXACT(M347,$A$40)=TRUE,39,IF(EXACT(M347,$A$41)=TRUE,40,IF(EXACT(M347,$A$42)=TRUE,41,IF(EXACT(M347,$A$43)=TRUE,42,IF(EXACT(M347,$A$44)=TRUE,43,IF(EXACT(M347,$A$45)=TRUE,44,IF(EXACT(M347,$A$46)=TRUE,45,IF(EXACT(M347,$A$47)=TRUE,46,IF(EXACT(M347,$A$48)=TRUE,47,IF(EXACT(M347,$A$49)=TRUE,48,IF(EXACT(M347,$A$50)=TRUE,49,IF(EXACT(M347,$A$51)=TRUE,50,IF(EXACT(M347,$A$52)=TRUE,51,IF(EXACT(M347,$A$53)=TRUE,52,IF(EXACT(M347,$A$54)=TRUE,53,IF(EXACT(M347,$A$55)=TRUE,54,IF(EXACT(M347,$A$56)=TRUE,55,IF(EXACT(M347,$A$57)=TRUE,56,IF(EXACT(M347,$A$58)=TRUE,57,IF(EXACT(M347,$A$59)=TRUE,58,IF(EXACT(M347,$A$60)=TRUE,59,IF(EXACT(M347,$A$61)=TRUE,60,IF(EXACT(M347,$A$62)=TRUE,61))))))))))))))))))))))))))))))))))))))))))))))))))))))))))))))*61^$L347</f>
        <v>0</v>
      </c>
    </row>
    <row r="348" spans="11:14" x14ac:dyDescent="0.55000000000000004">
      <c r="K348">
        <v>348</v>
      </c>
      <c r="L348">
        <f t="shared" si="11"/>
        <v>0</v>
      </c>
      <c r="M348" t="str">
        <f t="shared" si="10"/>
        <v/>
      </c>
      <c r="N348">
        <f>IF(EXACT(M348,$A$1)=TRUE,0,IF(EXACT(M348,$A$2)=TRUE,1,IF(EXACT(M348,$A$3)=TRUE,2,IF(EXACT(M348,$A$4)=TRUE,3,IF(EXACT(M348,$A$5)=TRUE,4,IF(EXACT(M348,$A$6)=TRUE,5,IF(EXACT(M348,$A$7)=TRUE,6,IF(EXACT(M348,$A$8)=TRUE,7,IF(EXACT(M348,$A$9)=TRUE,8,IF(EXACT(M348,$A$10)=TRUE,9,IF(EXACT(M348,$A$11)=TRUE,10,IF(EXACT(M348,$A$12)=TRUE,11,IF(EXACT(M348,$A$13)=TRUE,12,IF(EXACT(M348,$A$14)=TRUE,13,IF(EXACT(M348,$A$15)=TRUE,14,IF(EXACT(M348,$A$16)=TRUE,15,IF(EXACT(M348,$A$17)=TRUE,16,IF(EXACT(M348,$A$18)=TRUE,17,IF(EXACT(M348,$A$19)=TRUE,18,IF(EXACT(M348,$A$20)=TRUE,19,IF(EXACT(M348,$A$21)=TRUE,20,IF(EXACT(M348,$A$22)=TRUE,21,IF(EXACT(M348,$A$23)=TRUE,22,IF(EXACT(M348,$A$24)=TRUE,23,IF(EXACT(M348,$A$25)=TRUE,24,IF(EXACT(M348,$A$26)=TRUE,25,IF(EXACT(M348,$A$27)=TRUE,26,IF(EXACT(M348,$A$28)=TRUE,27,IF(EXACT(M348,$A$29)=TRUE,28,IF(EXACT(M348,$A$30)=TRUE,29,IF(EXACT(M348,$A$31)=TRUE,30,IF(EXACT(M348,$A$32)=TRUE,31,IF(EXACT(M348,$A$33)=TRUE,32,IF(EXACT(M348,$A$34)=TRUE,33,IF(EXACT(M348,$A$35)=TRUE,34,IF(EXACT(M348,$A$36)=TRUE,35,IF(EXACT(M348,$A$37)=TRUE,36,IF(EXACT(M348,$A$38)=TRUE,37,IF(EXACT(M348,$A$39)=TRUE,38,IF(EXACT(M348,$A$40)=TRUE,39,IF(EXACT(M348,$A$41)=TRUE,40,IF(EXACT(M348,$A$42)=TRUE,41,IF(EXACT(M348,$A$43)=TRUE,42,IF(EXACT(M348,$A$44)=TRUE,43,IF(EXACT(M348,$A$45)=TRUE,44,IF(EXACT(M348,$A$46)=TRUE,45,IF(EXACT(M348,$A$47)=TRUE,46,IF(EXACT(M348,$A$48)=TRUE,47,IF(EXACT(M348,$A$49)=TRUE,48,IF(EXACT(M348,$A$50)=TRUE,49,IF(EXACT(M348,$A$51)=TRUE,50,IF(EXACT(M348,$A$52)=TRUE,51,IF(EXACT(M348,$A$53)=TRUE,52,IF(EXACT(M348,$A$54)=TRUE,53,IF(EXACT(M348,$A$55)=TRUE,54,IF(EXACT(M348,$A$56)=TRUE,55,IF(EXACT(M348,$A$57)=TRUE,56,IF(EXACT(M348,$A$58)=TRUE,57,IF(EXACT(M348,$A$59)=TRUE,58,IF(EXACT(M348,$A$60)=TRUE,59,IF(EXACT(M348,$A$61)=TRUE,60,IF(EXACT(M348,$A$62)=TRUE,61))))))))))))))))))))))))))))))))))))))))))))))))))))))))))))))*61^$L348</f>
        <v>0</v>
      </c>
    </row>
    <row r="349" spans="11:14" x14ac:dyDescent="0.55000000000000004">
      <c r="K349">
        <v>349</v>
      </c>
      <c r="L349">
        <f t="shared" si="11"/>
        <v>5</v>
      </c>
      <c r="M349" t="str">
        <f t="shared" si="10"/>
        <v/>
      </c>
      <c r="N349" t="b">
        <f>IF(EXACT(M349,$A$1)=TRUE,"コア",IF(EXACT(M349,$A$2)=TRUE,"弓玉",IF(EXACT(M349,$A$3)=TRUE,"銃玉",IF(EXACT(M349,$A$4)=TRUE,"剣玉",IF(EXACT(M349,$A$5)=TRUE,"盾玉",IF(EXACT(M349,$A$6)=TRUE,"爆玉",IF(EXACT(M349,$A$7)=TRUE,"魔玉",IF(EXACT(M349,$A$8)=TRUE,"弩玉",IF(EXACT(M349,$A$9)=TRUE,"槍玉",IF(EXACT(M349,$A$10)=TRUE,"砲玉",IF(EXACT(M349,$A$11)=TRUE,"薙玉",IF(EXACT(M349,$A$12)=TRUE,"跳玉",IF(EXACT(M349,$A$13)=TRUE,"裂玉",IF(EXACT(M349,$A$14)=TRUE,"散玉",IF(EXACT(M349,$A$15)=TRUE,"狙玉",IF(EXACT(M349,$A$16)=TRUE,"浮玉",IF(EXACT(M349,$A$17)=TRUE,"導玉",IF(EXACT(M349,$A$18)=TRUE,"繕玉",IF(EXACT(M349,$A$19)=TRUE,"癒玉",IF(EXACT(M349,$A$20)=TRUE,"壁玉",IF(EXACT(M349,$A$21)=TRUE,"飛玉",IF(EXACT(M349,$A$22)=TRUE,"戦玉",IF(EXACT(M349,$A$23)=TRUE,"機玉",IF(EXACT(M349,$A$24)=TRUE,"変玉",IF(EXACT(M349,$A$25)=TRUE,"界玉",IF(EXACT(M349,$A$26)=TRUE,"木壁",IF(EXACT(M349,$A$27)=TRUE,"石壁",IF(EXACT(M349,$A$28)=TRUE,"紙壁",IF(EXACT(M349,$A$29)=TRUE,"鉄壁",IF(EXACT(M349,$A$30)=TRUE,"ジェット",IF(EXACT(M349,$A$31)=TRUE,"ターボ",IF(EXACT(M349,$A$32)=TRUE,"骨玉",IF(EXACT(M349,$A$33)=TRUE,"撃玉",IF(EXACT(M349,$A$34)=TRUE,"弾玉",IF(EXACT(M349,$A$35)=TRUE,"聖玉",IF(EXACT(M349,$A$36)=TRUE,"忍玉",IF(EXACT(M349,$A$37)=TRUE,"障玉",IF(EXACT(M349,$A$38)=TRUE,"花玉",IF(EXACT(M349,$A$39)=TRUE,"反玉",IF(EXACT(M349,$A$40)=TRUE,"押玉",IF(EXACT(M349,$A$41)=TRUE,"迎玉",IF(EXACT(M349,$A$42)=TRUE,"贄玉",IF(EXACT(M349,$A$43)=TRUE,"的玉",IF(EXACT(M349,$A$44)=TRUE,"墜玉",IF(EXACT(M349,$A$45)=TRUE,"箱玉",IF(EXACT(M349,$A$46)=TRUE,"闇玉",IF(EXACT(M349,$A$47)=TRUE,"旋玉",IF(EXACT(M349,$A$48)=TRUE,"采玉",IF(EXACT(M349,$A$49)=TRUE,"騎玉",IF(EXACT(M349,$A$50)=TRUE,"核玉",IF(EXACT(M349,$A$51)=TRUE,"射玉",IF(EXACT(M349,$A$52)=TRUE,"星玉",IF(EXACT(M349,$A$53)=TRUE,"梱玉",IF(EXACT(M349,$A$54)=TRUE,"貫玉",IF(EXACT(M349,$A$55)=TRUE,"査玉",IF(EXACT(M349,$A$56)=TRUE,"近壁",IF(EXACT(M349,$A$57)=TRUE,"遠壁",IF(EXACT(M349,$A$58)=TRUE,"広壁",IF(EXACT(M349,$A$59)=TRUE,"狭壁",IF(EXACT(M349,$A$60)=TRUE,"タゲ壁",IF(EXACT(M349,$A$61)=TRUE,"エレ壁")))))))))))))))))))))))))))))))))))))))))))))))))))))))))))))</f>
        <v>0</v>
      </c>
    </row>
    <row r="350" spans="11:14" x14ac:dyDescent="0.55000000000000004">
      <c r="K350">
        <v>350</v>
      </c>
      <c r="L350">
        <f t="shared" si="11"/>
        <v>4</v>
      </c>
      <c r="M350" t="str">
        <f t="shared" si="10"/>
        <v/>
      </c>
      <c r="N350">
        <f>IF(EXACT(M350,$A$1)=TRUE,0,IF(EXACT(M350,$A$2)=TRUE,1,IF(EXACT(M350,$A$3)=TRUE,2,IF(EXACT(M350,$A$4)=TRUE,3,IF(EXACT(M350,$A$5)=TRUE,4,IF(EXACT(M350,$A$6)=TRUE,5,IF(EXACT(M350,$A$7)=TRUE,6,IF(EXACT(M350,$A$8)=TRUE,7,IF(EXACT(M350,$A$9)=TRUE,8,IF(EXACT(M350,$A$10)=TRUE,9,IF(EXACT(M350,$A$11)=TRUE,10,IF(EXACT(M350,$A$12)=TRUE,11,IF(EXACT(M350,$A$13)=TRUE,12,IF(EXACT(M350,$A$14)=TRUE,13,IF(EXACT(M350,$A$15)=TRUE,14,IF(EXACT(M350,$A$16)=TRUE,15,IF(EXACT(M350,$A$17)=TRUE,16,IF(EXACT(M350,$A$18)=TRUE,17,IF(EXACT(M350,$A$19)=TRUE,18,IF(EXACT(M350,$A$20)=TRUE,19,IF(EXACT(M350,$A$21)=TRUE,20,IF(EXACT(M350,$A$22)=TRUE,21,IF(EXACT(M350,$A$23)=TRUE,22,IF(EXACT(M350,$A$24)=TRUE,23,IF(EXACT(M350,$A$25)=TRUE,24,IF(EXACT(M350,$A$26)=TRUE,25,IF(EXACT(M350,$A$27)=TRUE,26,IF(EXACT(M350,$A$28)=TRUE,27,IF(EXACT(M350,$A$29)=TRUE,28,IF(EXACT(M350,$A$30)=TRUE,29,IF(EXACT(M350,$A$31)=TRUE,30,IF(EXACT(M350,$A$32)=TRUE,31,IF(EXACT(M350,$A$33)=TRUE,32,IF(EXACT(M350,$A$34)=TRUE,33,IF(EXACT(M350,$A$35)=TRUE,34,IF(EXACT(M350,$A$36)=TRUE,35,IF(EXACT(M350,$A$37)=TRUE,36,IF(EXACT(M350,$A$38)=TRUE,37,IF(EXACT(M350,$A$39)=TRUE,38,IF(EXACT(M350,$A$40)=TRUE,39,IF(EXACT(M350,$A$41)=TRUE,40,IF(EXACT(M350,$A$42)=TRUE,41,IF(EXACT(M350,$A$43)=TRUE,42,IF(EXACT(M350,$A$44)=TRUE,43,IF(EXACT(M350,$A$45)=TRUE,44,IF(EXACT(M350,$A$46)=TRUE,45,IF(EXACT(M350,$A$47)=TRUE,46,IF(EXACT(M350,$A$48)=TRUE,47,IF(EXACT(M350,$A$49)=TRUE,48,IF(EXACT(M350,$A$50)=TRUE,49,IF(EXACT(M350,$A$51)=TRUE,50,IF(EXACT(M350,$A$52)=TRUE,51,IF(EXACT(M350,$A$53)=TRUE,52,IF(EXACT(M350,$A$54)=TRUE,53,IF(EXACT(M350,$A$55)=TRUE,54,IF(EXACT(M350,$A$56)=TRUE,55,IF(EXACT(M350,$A$57)=TRUE,56,IF(EXACT(M350,$A$58)=TRUE,57,IF(EXACT(M350,$A$59)=TRUE,58,IF(EXACT(M350,$A$60)=TRUE,59,IF(EXACT(M350,$A$61)=TRUE,60,IF(EXACT(M350,$A$62)=TRUE,61))))))))))))))))))))))))))))))))))))))))))))))))))))))))))))))*61^$L350</f>
        <v>0</v>
      </c>
    </row>
    <row r="351" spans="11:14" x14ac:dyDescent="0.55000000000000004">
      <c r="K351">
        <v>351</v>
      </c>
      <c r="L351">
        <f t="shared" si="11"/>
        <v>3</v>
      </c>
      <c r="M351" t="str">
        <f t="shared" si="10"/>
        <v/>
      </c>
      <c r="N351">
        <f>IF(EXACT(M351,$A$1)=TRUE,0,IF(EXACT(M351,$A$2)=TRUE,1,IF(EXACT(M351,$A$3)=TRUE,2,IF(EXACT(M351,$A$4)=TRUE,3,IF(EXACT(M351,$A$5)=TRUE,4,IF(EXACT(M351,$A$6)=TRUE,5,IF(EXACT(M351,$A$7)=TRUE,6,IF(EXACT(M351,$A$8)=TRUE,7,IF(EXACT(M351,$A$9)=TRUE,8,IF(EXACT(M351,$A$10)=TRUE,9,IF(EXACT(M351,$A$11)=TRUE,10,IF(EXACT(M351,$A$12)=TRUE,11,IF(EXACT(M351,$A$13)=TRUE,12,IF(EXACT(M351,$A$14)=TRUE,13,IF(EXACT(M351,$A$15)=TRUE,14,IF(EXACT(M351,$A$16)=TRUE,15,IF(EXACT(M351,$A$17)=TRUE,16,IF(EXACT(M351,$A$18)=TRUE,17,IF(EXACT(M351,$A$19)=TRUE,18,IF(EXACT(M351,$A$20)=TRUE,19,IF(EXACT(M351,$A$21)=TRUE,20,IF(EXACT(M351,$A$22)=TRUE,21,IF(EXACT(M351,$A$23)=TRUE,22,IF(EXACT(M351,$A$24)=TRUE,23,IF(EXACT(M351,$A$25)=TRUE,24,IF(EXACT(M351,$A$26)=TRUE,25,IF(EXACT(M351,$A$27)=TRUE,26,IF(EXACT(M351,$A$28)=TRUE,27,IF(EXACT(M351,$A$29)=TRUE,28,IF(EXACT(M351,$A$30)=TRUE,29,IF(EXACT(M351,$A$31)=TRUE,30,IF(EXACT(M351,$A$32)=TRUE,31,IF(EXACT(M351,$A$33)=TRUE,32,IF(EXACT(M351,$A$34)=TRUE,33,IF(EXACT(M351,$A$35)=TRUE,34,IF(EXACT(M351,$A$36)=TRUE,35,IF(EXACT(M351,$A$37)=TRUE,36,IF(EXACT(M351,$A$38)=TRUE,37,IF(EXACT(M351,$A$39)=TRUE,38,IF(EXACT(M351,$A$40)=TRUE,39,IF(EXACT(M351,$A$41)=TRUE,40,IF(EXACT(M351,$A$42)=TRUE,41,IF(EXACT(M351,$A$43)=TRUE,42,IF(EXACT(M351,$A$44)=TRUE,43,IF(EXACT(M351,$A$45)=TRUE,44,IF(EXACT(M351,$A$46)=TRUE,45,IF(EXACT(M351,$A$47)=TRUE,46,IF(EXACT(M351,$A$48)=TRUE,47,IF(EXACT(M351,$A$49)=TRUE,48,IF(EXACT(M351,$A$50)=TRUE,49,IF(EXACT(M351,$A$51)=TRUE,50,IF(EXACT(M351,$A$52)=TRUE,51,IF(EXACT(M351,$A$53)=TRUE,52,IF(EXACT(M351,$A$54)=TRUE,53,IF(EXACT(M351,$A$55)=TRUE,54,IF(EXACT(M351,$A$56)=TRUE,55,IF(EXACT(M351,$A$57)=TRUE,56,IF(EXACT(M351,$A$58)=TRUE,57,IF(EXACT(M351,$A$59)=TRUE,58,IF(EXACT(M351,$A$60)=TRUE,59,IF(EXACT(M351,$A$61)=TRUE,60,IF(EXACT(M351,$A$62)=TRUE,61))))))))))))))))))))))))))))))))))))))))))))))))))))))))))))))*61^$L351</f>
        <v>0</v>
      </c>
    </row>
    <row r="352" spans="11:14" x14ac:dyDescent="0.55000000000000004">
      <c r="K352">
        <v>352</v>
      </c>
      <c r="L352">
        <f t="shared" si="11"/>
        <v>2</v>
      </c>
      <c r="M352" t="str">
        <f t="shared" si="10"/>
        <v/>
      </c>
      <c r="N352">
        <f>IF(EXACT(M352,$A$1)=TRUE,0,IF(EXACT(M352,$A$2)=TRUE,1,IF(EXACT(M352,$A$3)=TRUE,2,IF(EXACT(M352,$A$4)=TRUE,3,IF(EXACT(M352,$A$5)=TRUE,4,IF(EXACT(M352,$A$6)=TRUE,5,IF(EXACT(M352,$A$7)=TRUE,6,IF(EXACT(M352,$A$8)=TRUE,7,IF(EXACT(M352,$A$9)=TRUE,8,IF(EXACT(M352,$A$10)=TRUE,9,IF(EXACT(M352,$A$11)=TRUE,10,IF(EXACT(M352,$A$12)=TRUE,11,IF(EXACT(M352,$A$13)=TRUE,12,IF(EXACT(M352,$A$14)=TRUE,13,IF(EXACT(M352,$A$15)=TRUE,14,IF(EXACT(M352,$A$16)=TRUE,15,IF(EXACT(M352,$A$17)=TRUE,16,IF(EXACT(M352,$A$18)=TRUE,17,IF(EXACT(M352,$A$19)=TRUE,18,IF(EXACT(M352,$A$20)=TRUE,19,IF(EXACT(M352,$A$21)=TRUE,20,IF(EXACT(M352,$A$22)=TRUE,21,IF(EXACT(M352,$A$23)=TRUE,22,IF(EXACT(M352,$A$24)=TRUE,23,IF(EXACT(M352,$A$25)=TRUE,24,IF(EXACT(M352,$A$26)=TRUE,25,IF(EXACT(M352,$A$27)=TRUE,26,IF(EXACT(M352,$A$28)=TRUE,27,IF(EXACT(M352,$A$29)=TRUE,28,IF(EXACT(M352,$A$30)=TRUE,29,IF(EXACT(M352,$A$31)=TRUE,30,IF(EXACT(M352,$A$32)=TRUE,31,IF(EXACT(M352,$A$33)=TRUE,32,IF(EXACT(M352,$A$34)=TRUE,33,IF(EXACT(M352,$A$35)=TRUE,34,IF(EXACT(M352,$A$36)=TRUE,35,IF(EXACT(M352,$A$37)=TRUE,36,IF(EXACT(M352,$A$38)=TRUE,37,IF(EXACT(M352,$A$39)=TRUE,38,IF(EXACT(M352,$A$40)=TRUE,39,IF(EXACT(M352,$A$41)=TRUE,40,IF(EXACT(M352,$A$42)=TRUE,41,IF(EXACT(M352,$A$43)=TRUE,42,IF(EXACT(M352,$A$44)=TRUE,43,IF(EXACT(M352,$A$45)=TRUE,44,IF(EXACT(M352,$A$46)=TRUE,45,IF(EXACT(M352,$A$47)=TRUE,46,IF(EXACT(M352,$A$48)=TRUE,47,IF(EXACT(M352,$A$49)=TRUE,48,IF(EXACT(M352,$A$50)=TRUE,49,IF(EXACT(M352,$A$51)=TRUE,50,IF(EXACT(M352,$A$52)=TRUE,51,IF(EXACT(M352,$A$53)=TRUE,52,IF(EXACT(M352,$A$54)=TRUE,53,IF(EXACT(M352,$A$55)=TRUE,54,IF(EXACT(M352,$A$56)=TRUE,55,IF(EXACT(M352,$A$57)=TRUE,56,IF(EXACT(M352,$A$58)=TRUE,57,IF(EXACT(M352,$A$59)=TRUE,58,IF(EXACT(M352,$A$60)=TRUE,59,IF(EXACT(M352,$A$61)=TRUE,60,IF(EXACT(M352,$A$62)=TRUE,61))))))))))))))))))))))))))))))))))))))))))))))))))))))))))))))*61^$L352</f>
        <v>0</v>
      </c>
    </row>
    <row r="353" spans="11:14" x14ac:dyDescent="0.55000000000000004">
      <c r="K353">
        <v>353</v>
      </c>
      <c r="L353">
        <f t="shared" si="11"/>
        <v>1</v>
      </c>
      <c r="M353" t="str">
        <f t="shared" si="10"/>
        <v/>
      </c>
      <c r="N353">
        <f>IF(EXACT(M353,$A$1)=TRUE,0,IF(EXACT(M353,$A$2)=TRUE,1,IF(EXACT(M353,$A$3)=TRUE,2,IF(EXACT(M353,$A$4)=TRUE,3,IF(EXACT(M353,$A$5)=TRUE,4,IF(EXACT(M353,$A$6)=TRUE,5,IF(EXACT(M353,$A$7)=TRUE,6,IF(EXACT(M353,$A$8)=TRUE,7,IF(EXACT(M353,$A$9)=TRUE,8,IF(EXACT(M353,$A$10)=TRUE,9,IF(EXACT(M353,$A$11)=TRUE,10,IF(EXACT(M353,$A$12)=TRUE,11,IF(EXACT(M353,$A$13)=TRUE,12,IF(EXACT(M353,$A$14)=TRUE,13,IF(EXACT(M353,$A$15)=TRUE,14,IF(EXACT(M353,$A$16)=TRUE,15,IF(EXACT(M353,$A$17)=TRUE,16,IF(EXACT(M353,$A$18)=TRUE,17,IF(EXACT(M353,$A$19)=TRUE,18,IF(EXACT(M353,$A$20)=TRUE,19,IF(EXACT(M353,$A$21)=TRUE,20,IF(EXACT(M353,$A$22)=TRUE,21,IF(EXACT(M353,$A$23)=TRUE,22,IF(EXACT(M353,$A$24)=TRUE,23,IF(EXACT(M353,$A$25)=TRUE,24,IF(EXACT(M353,$A$26)=TRUE,25,IF(EXACT(M353,$A$27)=TRUE,26,IF(EXACT(M353,$A$28)=TRUE,27,IF(EXACT(M353,$A$29)=TRUE,28,IF(EXACT(M353,$A$30)=TRUE,29,IF(EXACT(M353,$A$31)=TRUE,30,IF(EXACT(M353,$A$32)=TRUE,31,IF(EXACT(M353,$A$33)=TRUE,32,IF(EXACT(M353,$A$34)=TRUE,33,IF(EXACT(M353,$A$35)=TRUE,34,IF(EXACT(M353,$A$36)=TRUE,35,IF(EXACT(M353,$A$37)=TRUE,36,IF(EXACT(M353,$A$38)=TRUE,37,IF(EXACT(M353,$A$39)=TRUE,38,IF(EXACT(M353,$A$40)=TRUE,39,IF(EXACT(M353,$A$41)=TRUE,40,IF(EXACT(M353,$A$42)=TRUE,41,IF(EXACT(M353,$A$43)=TRUE,42,IF(EXACT(M353,$A$44)=TRUE,43,IF(EXACT(M353,$A$45)=TRUE,44,IF(EXACT(M353,$A$46)=TRUE,45,IF(EXACT(M353,$A$47)=TRUE,46,IF(EXACT(M353,$A$48)=TRUE,47,IF(EXACT(M353,$A$49)=TRUE,48,IF(EXACT(M353,$A$50)=TRUE,49,IF(EXACT(M353,$A$51)=TRUE,50,IF(EXACT(M353,$A$52)=TRUE,51,IF(EXACT(M353,$A$53)=TRUE,52,IF(EXACT(M353,$A$54)=TRUE,53,IF(EXACT(M353,$A$55)=TRUE,54,IF(EXACT(M353,$A$56)=TRUE,55,IF(EXACT(M353,$A$57)=TRUE,56,IF(EXACT(M353,$A$58)=TRUE,57,IF(EXACT(M353,$A$59)=TRUE,58,IF(EXACT(M353,$A$60)=TRUE,59,IF(EXACT(M353,$A$61)=TRUE,60,IF(EXACT(M353,$A$62)=TRUE,61))))))))))))))))))))))))))))))))))))))))))))))))))))))))))))))*61^$L353</f>
        <v>0</v>
      </c>
    </row>
    <row r="354" spans="11:14" x14ac:dyDescent="0.55000000000000004">
      <c r="K354">
        <v>354</v>
      </c>
      <c r="L354">
        <f t="shared" si="11"/>
        <v>0</v>
      </c>
      <c r="M354" t="str">
        <f t="shared" si="10"/>
        <v/>
      </c>
      <c r="N354">
        <f>IF(EXACT(M354,$A$1)=TRUE,0,IF(EXACT(M354,$A$2)=TRUE,1,IF(EXACT(M354,$A$3)=TRUE,2,IF(EXACT(M354,$A$4)=TRUE,3,IF(EXACT(M354,$A$5)=TRUE,4,IF(EXACT(M354,$A$6)=TRUE,5,IF(EXACT(M354,$A$7)=TRUE,6,IF(EXACT(M354,$A$8)=TRUE,7,IF(EXACT(M354,$A$9)=TRUE,8,IF(EXACT(M354,$A$10)=TRUE,9,IF(EXACT(M354,$A$11)=TRUE,10,IF(EXACT(M354,$A$12)=TRUE,11,IF(EXACT(M354,$A$13)=TRUE,12,IF(EXACT(M354,$A$14)=TRUE,13,IF(EXACT(M354,$A$15)=TRUE,14,IF(EXACT(M354,$A$16)=TRUE,15,IF(EXACT(M354,$A$17)=TRUE,16,IF(EXACT(M354,$A$18)=TRUE,17,IF(EXACT(M354,$A$19)=TRUE,18,IF(EXACT(M354,$A$20)=TRUE,19,IF(EXACT(M354,$A$21)=TRUE,20,IF(EXACT(M354,$A$22)=TRUE,21,IF(EXACT(M354,$A$23)=TRUE,22,IF(EXACT(M354,$A$24)=TRUE,23,IF(EXACT(M354,$A$25)=TRUE,24,IF(EXACT(M354,$A$26)=TRUE,25,IF(EXACT(M354,$A$27)=TRUE,26,IF(EXACT(M354,$A$28)=TRUE,27,IF(EXACT(M354,$A$29)=TRUE,28,IF(EXACT(M354,$A$30)=TRUE,29,IF(EXACT(M354,$A$31)=TRUE,30,IF(EXACT(M354,$A$32)=TRUE,31,IF(EXACT(M354,$A$33)=TRUE,32,IF(EXACT(M354,$A$34)=TRUE,33,IF(EXACT(M354,$A$35)=TRUE,34,IF(EXACT(M354,$A$36)=TRUE,35,IF(EXACT(M354,$A$37)=TRUE,36,IF(EXACT(M354,$A$38)=TRUE,37,IF(EXACT(M354,$A$39)=TRUE,38,IF(EXACT(M354,$A$40)=TRUE,39,IF(EXACT(M354,$A$41)=TRUE,40,IF(EXACT(M354,$A$42)=TRUE,41,IF(EXACT(M354,$A$43)=TRUE,42,IF(EXACT(M354,$A$44)=TRUE,43,IF(EXACT(M354,$A$45)=TRUE,44,IF(EXACT(M354,$A$46)=TRUE,45,IF(EXACT(M354,$A$47)=TRUE,46,IF(EXACT(M354,$A$48)=TRUE,47,IF(EXACT(M354,$A$49)=TRUE,48,IF(EXACT(M354,$A$50)=TRUE,49,IF(EXACT(M354,$A$51)=TRUE,50,IF(EXACT(M354,$A$52)=TRUE,51,IF(EXACT(M354,$A$53)=TRUE,52,IF(EXACT(M354,$A$54)=TRUE,53,IF(EXACT(M354,$A$55)=TRUE,54,IF(EXACT(M354,$A$56)=TRUE,55,IF(EXACT(M354,$A$57)=TRUE,56,IF(EXACT(M354,$A$58)=TRUE,57,IF(EXACT(M354,$A$59)=TRUE,58,IF(EXACT(M354,$A$60)=TRUE,59,IF(EXACT(M354,$A$61)=TRUE,60,IF(EXACT(M354,$A$62)=TRUE,61))))))))))))))))))))))))))))))))))))))))))))))))))))))))))))))*61^$L354</f>
        <v>0</v>
      </c>
    </row>
    <row r="355" spans="11:14" x14ac:dyDescent="0.55000000000000004">
      <c r="K355">
        <v>355</v>
      </c>
      <c r="L355">
        <f t="shared" si="11"/>
        <v>5</v>
      </c>
      <c r="M355" t="str">
        <f t="shared" si="10"/>
        <v/>
      </c>
      <c r="N355" t="b">
        <f>IF(EXACT(M355,$A$1)=TRUE,"コア",IF(EXACT(M355,$A$2)=TRUE,"弓玉",IF(EXACT(M355,$A$3)=TRUE,"銃玉",IF(EXACT(M355,$A$4)=TRUE,"剣玉",IF(EXACT(M355,$A$5)=TRUE,"盾玉",IF(EXACT(M355,$A$6)=TRUE,"爆玉",IF(EXACT(M355,$A$7)=TRUE,"魔玉",IF(EXACT(M355,$A$8)=TRUE,"弩玉",IF(EXACT(M355,$A$9)=TRUE,"槍玉",IF(EXACT(M355,$A$10)=TRUE,"砲玉",IF(EXACT(M355,$A$11)=TRUE,"薙玉",IF(EXACT(M355,$A$12)=TRUE,"跳玉",IF(EXACT(M355,$A$13)=TRUE,"裂玉",IF(EXACT(M355,$A$14)=TRUE,"散玉",IF(EXACT(M355,$A$15)=TRUE,"狙玉",IF(EXACT(M355,$A$16)=TRUE,"浮玉",IF(EXACT(M355,$A$17)=TRUE,"導玉",IF(EXACT(M355,$A$18)=TRUE,"繕玉",IF(EXACT(M355,$A$19)=TRUE,"癒玉",IF(EXACT(M355,$A$20)=TRUE,"壁玉",IF(EXACT(M355,$A$21)=TRUE,"飛玉",IF(EXACT(M355,$A$22)=TRUE,"戦玉",IF(EXACT(M355,$A$23)=TRUE,"機玉",IF(EXACT(M355,$A$24)=TRUE,"変玉",IF(EXACT(M355,$A$25)=TRUE,"界玉",IF(EXACT(M355,$A$26)=TRUE,"木壁",IF(EXACT(M355,$A$27)=TRUE,"石壁",IF(EXACT(M355,$A$28)=TRUE,"紙壁",IF(EXACT(M355,$A$29)=TRUE,"鉄壁",IF(EXACT(M355,$A$30)=TRUE,"ジェット",IF(EXACT(M355,$A$31)=TRUE,"ターボ",IF(EXACT(M355,$A$32)=TRUE,"骨玉",IF(EXACT(M355,$A$33)=TRUE,"撃玉",IF(EXACT(M355,$A$34)=TRUE,"弾玉",IF(EXACT(M355,$A$35)=TRUE,"聖玉",IF(EXACT(M355,$A$36)=TRUE,"忍玉",IF(EXACT(M355,$A$37)=TRUE,"障玉",IF(EXACT(M355,$A$38)=TRUE,"花玉",IF(EXACT(M355,$A$39)=TRUE,"反玉",IF(EXACT(M355,$A$40)=TRUE,"押玉",IF(EXACT(M355,$A$41)=TRUE,"迎玉",IF(EXACT(M355,$A$42)=TRUE,"贄玉",IF(EXACT(M355,$A$43)=TRUE,"的玉",IF(EXACT(M355,$A$44)=TRUE,"墜玉",IF(EXACT(M355,$A$45)=TRUE,"箱玉",IF(EXACT(M355,$A$46)=TRUE,"闇玉",IF(EXACT(M355,$A$47)=TRUE,"旋玉",IF(EXACT(M355,$A$48)=TRUE,"采玉",IF(EXACT(M355,$A$49)=TRUE,"騎玉",IF(EXACT(M355,$A$50)=TRUE,"核玉",IF(EXACT(M355,$A$51)=TRUE,"射玉",IF(EXACT(M355,$A$52)=TRUE,"星玉",IF(EXACT(M355,$A$53)=TRUE,"梱玉",IF(EXACT(M355,$A$54)=TRUE,"貫玉",IF(EXACT(M355,$A$55)=TRUE,"査玉",IF(EXACT(M355,$A$56)=TRUE,"近壁",IF(EXACT(M355,$A$57)=TRUE,"遠壁",IF(EXACT(M355,$A$58)=TRUE,"広壁",IF(EXACT(M355,$A$59)=TRUE,"狭壁",IF(EXACT(M355,$A$60)=TRUE,"タゲ壁",IF(EXACT(M355,$A$61)=TRUE,"エレ壁")))))))))))))))))))))))))))))))))))))))))))))))))))))))))))))</f>
        <v>0</v>
      </c>
    </row>
    <row r="356" spans="11:14" x14ac:dyDescent="0.55000000000000004">
      <c r="K356">
        <v>356</v>
      </c>
      <c r="L356">
        <f t="shared" si="11"/>
        <v>4</v>
      </c>
      <c r="M356" t="str">
        <f t="shared" si="10"/>
        <v/>
      </c>
      <c r="N356">
        <f>IF(EXACT(M356,$A$1)=TRUE,0,IF(EXACT(M356,$A$2)=TRUE,1,IF(EXACT(M356,$A$3)=TRUE,2,IF(EXACT(M356,$A$4)=TRUE,3,IF(EXACT(M356,$A$5)=TRUE,4,IF(EXACT(M356,$A$6)=TRUE,5,IF(EXACT(M356,$A$7)=TRUE,6,IF(EXACT(M356,$A$8)=TRUE,7,IF(EXACT(M356,$A$9)=TRUE,8,IF(EXACT(M356,$A$10)=TRUE,9,IF(EXACT(M356,$A$11)=TRUE,10,IF(EXACT(M356,$A$12)=TRUE,11,IF(EXACT(M356,$A$13)=TRUE,12,IF(EXACT(M356,$A$14)=TRUE,13,IF(EXACT(M356,$A$15)=TRUE,14,IF(EXACT(M356,$A$16)=TRUE,15,IF(EXACT(M356,$A$17)=TRUE,16,IF(EXACT(M356,$A$18)=TRUE,17,IF(EXACT(M356,$A$19)=TRUE,18,IF(EXACT(M356,$A$20)=TRUE,19,IF(EXACT(M356,$A$21)=TRUE,20,IF(EXACT(M356,$A$22)=TRUE,21,IF(EXACT(M356,$A$23)=TRUE,22,IF(EXACT(M356,$A$24)=TRUE,23,IF(EXACT(M356,$A$25)=TRUE,24,IF(EXACT(M356,$A$26)=TRUE,25,IF(EXACT(M356,$A$27)=TRUE,26,IF(EXACT(M356,$A$28)=TRUE,27,IF(EXACT(M356,$A$29)=TRUE,28,IF(EXACT(M356,$A$30)=TRUE,29,IF(EXACT(M356,$A$31)=TRUE,30,IF(EXACT(M356,$A$32)=TRUE,31,IF(EXACT(M356,$A$33)=TRUE,32,IF(EXACT(M356,$A$34)=TRUE,33,IF(EXACT(M356,$A$35)=TRUE,34,IF(EXACT(M356,$A$36)=TRUE,35,IF(EXACT(M356,$A$37)=TRUE,36,IF(EXACT(M356,$A$38)=TRUE,37,IF(EXACT(M356,$A$39)=TRUE,38,IF(EXACT(M356,$A$40)=TRUE,39,IF(EXACT(M356,$A$41)=TRUE,40,IF(EXACT(M356,$A$42)=TRUE,41,IF(EXACT(M356,$A$43)=TRUE,42,IF(EXACT(M356,$A$44)=TRUE,43,IF(EXACT(M356,$A$45)=TRUE,44,IF(EXACT(M356,$A$46)=TRUE,45,IF(EXACT(M356,$A$47)=TRUE,46,IF(EXACT(M356,$A$48)=TRUE,47,IF(EXACT(M356,$A$49)=TRUE,48,IF(EXACT(M356,$A$50)=TRUE,49,IF(EXACT(M356,$A$51)=TRUE,50,IF(EXACT(M356,$A$52)=TRUE,51,IF(EXACT(M356,$A$53)=TRUE,52,IF(EXACT(M356,$A$54)=TRUE,53,IF(EXACT(M356,$A$55)=TRUE,54,IF(EXACT(M356,$A$56)=TRUE,55,IF(EXACT(M356,$A$57)=TRUE,56,IF(EXACT(M356,$A$58)=TRUE,57,IF(EXACT(M356,$A$59)=TRUE,58,IF(EXACT(M356,$A$60)=TRUE,59,IF(EXACT(M356,$A$61)=TRUE,60,IF(EXACT(M356,$A$62)=TRUE,61))))))))))))))))))))))))))))))))))))))))))))))))))))))))))))))*61^$L356</f>
        <v>0</v>
      </c>
    </row>
    <row r="357" spans="11:14" x14ac:dyDescent="0.55000000000000004">
      <c r="K357">
        <v>357</v>
      </c>
      <c r="L357">
        <f t="shared" si="11"/>
        <v>3</v>
      </c>
      <c r="M357" t="str">
        <f t="shared" si="10"/>
        <v/>
      </c>
      <c r="N357">
        <f>IF(EXACT(M357,$A$1)=TRUE,0,IF(EXACT(M357,$A$2)=TRUE,1,IF(EXACT(M357,$A$3)=TRUE,2,IF(EXACT(M357,$A$4)=TRUE,3,IF(EXACT(M357,$A$5)=TRUE,4,IF(EXACT(M357,$A$6)=TRUE,5,IF(EXACT(M357,$A$7)=TRUE,6,IF(EXACT(M357,$A$8)=TRUE,7,IF(EXACT(M357,$A$9)=TRUE,8,IF(EXACT(M357,$A$10)=TRUE,9,IF(EXACT(M357,$A$11)=TRUE,10,IF(EXACT(M357,$A$12)=TRUE,11,IF(EXACT(M357,$A$13)=TRUE,12,IF(EXACT(M357,$A$14)=TRUE,13,IF(EXACT(M357,$A$15)=TRUE,14,IF(EXACT(M357,$A$16)=TRUE,15,IF(EXACT(M357,$A$17)=TRUE,16,IF(EXACT(M357,$A$18)=TRUE,17,IF(EXACT(M357,$A$19)=TRUE,18,IF(EXACT(M357,$A$20)=TRUE,19,IF(EXACT(M357,$A$21)=TRUE,20,IF(EXACT(M357,$A$22)=TRUE,21,IF(EXACT(M357,$A$23)=TRUE,22,IF(EXACT(M357,$A$24)=TRUE,23,IF(EXACT(M357,$A$25)=TRUE,24,IF(EXACT(M357,$A$26)=TRUE,25,IF(EXACT(M357,$A$27)=TRUE,26,IF(EXACT(M357,$A$28)=TRUE,27,IF(EXACT(M357,$A$29)=TRUE,28,IF(EXACT(M357,$A$30)=TRUE,29,IF(EXACT(M357,$A$31)=TRUE,30,IF(EXACT(M357,$A$32)=TRUE,31,IF(EXACT(M357,$A$33)=TRUE,32,IF(EXACT(M357,$A$34)=TRUE,33,IF(EXACT(M357,$A$35)=TRUE,34,IF(EXACT(M357,$A$36)=TRUE,35,IF(EXACT(M357,$A$37)=TRUE,36,IF(EXACT(M357,$A$38)=TRUE,37,IF(EXACT(M357,$A$39)=TRUE,38,IF(EXACT(M357,$A$40)=TRUE,39,IF(EXACT(M357,$A$41)=TRUE,40,IF(EXACT(M357,$A$42)=TRUE,41,IF(EXACT(M357,$A$43)=TRUE,42,IF(EXACT(M357,$A$44)=TRUE,43,IF(EXACT(M357,$A$45)=TRUE,44,IF(EXACT(M357,$A$46)=TRUE,45,IF(EXACT(M357,$A$47)=TRUE,46,IF(EXACT(M357,$A$48)=TRUE,47,IF(EXACT(M357,$A$49)=TRUE,48,IF(EXACT(M357,$A$50)=TRUE,49,IF(EXACT(M357,$A$51)=TRUE,50,IF(EXACT(M357,$A$52)=TRUE,51,IF(EXACT(M357,$A$53)=TRUE,52,IF(EXACT(M357,$A$54)=TRUE,53,IF(EXACT(M357,$A$55)=TRUE,54,IF(EXACT(M357,$A$56)=TRUE,55,IF(EXACT(M357,$A$57)=TRUE,56,IF(EXACT(M357,$A$58)=TRUE,57,IF(EXACT(M357,$A$59)=TRUE,58,IF(EXACT(M357,$A$60)=TRUE,59,IF(EXACT(M357,$A$61)=TRUE,60,IF(EXACT(M357,$A$62)=TRUE,61))))))))))))))))))))))))))))))))))))))))))))))))))))))))))))))*61^$L357</f>
        <v>0</v>
      </c>
    </row>
    <row r="358" spans="11:14" x14ac:dyDescent="0.55000000000000004">
      <c r="K358">
        <v>358</v>
      </c>
      <c r="L358">
        <f t="shared" si="11"/>
        <v>2</v>
      </c>
      <c r="M358" t="str">
        <f t="shared" si="10"/>
        <v/>
      </c>
      <c r="N358">
        <f>IF(EXACT(M358,$A$1)=TRUE,0,IF(EXACT(M358,$A$2)=TRUE,1,IF(EXACT(M358,$A$3)=TRUE,2,IF(EXACT(M358,$A$4)=TRUE,3,IF(EXACT(M358,$A$5)=TRUE,4,IF(EXACT(M358,$A$6)=TRUE,5,IF(EXACT(M358,$A$7)=TRUE,6,IF(EXACT(M358,$A$8)=TRUE,7,IF(EXACT(M358,$A$9)=TRUE,8,IF(EXACT(M358,$A$10)=TRUE,9,IF(EXACT(M358,$A$11)=TRUE,10,IF(EXACT(M358,$A$12)=TRUE,11,IF(EXACT(M358,$A$13)=TRUE,12,IF(EXACT(M358,$A$14)=TRUE,13,IF(EXACT(M358,$A$15)=TRUE,14,IF(EXACT(M358,$A$16)=TRUE,15,IF(EXACT(M358,$A$17)=TRUE,16,IF(EXACT(M358,$A$18)=TRUE,17,IF(EXACT(M358,$A$19)=TRUE,18,IF(EXACT(M358,$A$20)=TRUE,19,IF(EXACT(M358,$A$21)=TRUE,20,IF(EXACT(M358,$A$22)=TRUE,21,IF(EXACT(M358,$A$23)=TRUE,22,IF(EXACT(M358,$A$24)=TRUE,23,IF(EXACT(M358,$A$25)=TRUE,24,IF(EXACT(M358,$A$26)=TRUE,25,IF(EXACT(M358,$A$27)=TRUE,26,IF(EXACT(M358,$A$28)=TRUE,27,IF(EXACT(M358,$A$29)=TRUE,28,IF(EXACT(M358,$A$30)=TRUE,29,IF(EXACT(M358,$A$31)=TRUE,30,IF(EXACT(M358,$A$32)=TRUE,31,IF(EXACT(M358,$A$33)=TRUE,32,IF(EXACT(M358,$A$34)=TRUE,33,IF(EXACT(M358,$A$35)=TRUE,34,IF(EXACT(M358,$A$36)=TRUE,35,IF(EXACT(M358,$A$37)=TRUE,36,IF(EXACT(M358,$A$38)=TRUE,37,IF(EXACT(M358,$A$39)=TRUE,38,IF(EXACT(M358,$A$40)=TRUE,39,IF(EXACT(M358,$A$41)=TRUE,40,IF(EXACT(M358,$A$42)=TRUE,41,IF(EXACT(M358,$A$43)=TRUE,42,IF(EXACT(M358,$A$44)=TRUE,43,IF(EXACT(M358,$A$45)=TRUE,44,IF(EXACT(M358,$A$46)=TRUE,45,IF(EXACT(M358,$A$47)=TRUE,46,IF(EXACT(M358,$A$48)=TRUE,47,IF(EXACT(M358,$A$49)=TRUE,48,IF(EXACT(M358,$A$50)=TRUE,49,IF(EXACT(M358,$A$51)=TRUE,50,IF(EXACT(M358,$A$52)=TRUE,51,IF(EXACT(M358,$A$53)=TRUE,52,IF(EXACT(M358,$A$54)=TRUE,53,IF(EXACT(M358,$A$55)=TRUE,54,IF(EXACT(M358,$A$56)=TRUE,55,IF(EXACT(M358,$A$57)=TRUE,56,IF(EXACT(M358,$A$58)=TRUE,57,IF(EXACT(M358,$A$59)=TRUE,58,IF(EXACT(M358,$A$60)=TRUE,59,IF(EXACT(M358,$A$61)=TRUE,60,IF(EXACT(M358,$A$62)=TRUE,61))))))))))))))))))))))))))))))))))))))))))))))))))))))))))))))*61^$L358</f>
        <v>0</v>
      </c>
    </row>
    <row r="359" spans="11:14" x14ac:dyDescent="0.55000000000000004">
      <c r="K359">
        <v>359</v>
      </c>
      <c r="L359">
        <f t="shared" si="11"/>
        <v>1</v>
      </c>
      <c r="M359" t="str">
        <f t="shared" si="10"/>
        <v/>
      </c>
      <c r="N359">
        <f>IF(EXACT(M359,$A$1)=TRUE,0,IF(EXACT(M359,$A$2)=TRUE,1,IF(EXACT(M359,$A$3)=TRUE,2,IF(EXACT(M359,$A$4)=TRUE,3,IF(EXACT(M359,$A$5)=TRUE,4,IF(EXACT(M359,$A$6)=TRUE,5,IF(EXACT(M359,$A$7)=TRUE,6,IF(EXACT(M359,$A$8)=TRUE,7,IF(EXACT(M359,$A$9)=TRUE,8,IF(EXACT(M359,$A$10)=TRUE,9,IF(EXACT(M359,$A$11)=TRUE,10,IF(EXACT(M359,$A$12)=TRUE,11,IF(EXACT(M359,$A$13)=TRUE,12,IF(EXACT(M359,$A$14)=TRUE,13,IF(EXACT(M359,$A$15)=TRUE,14,IF(EXACT(M359,$A$16)=TRUE,15,IF(EXACT(M359,$A$17)=TRUE,16,IF(EXACT(M359,$A$18)=TRUE,17,IF(EXACT(M359,$A$19)=TRUE,18,IF(EXACT(M359,$A$20)=TRUE,19,IF(EXACT(M359,$A$21)=TRUE,20,IF(EXACT(M359,$A$22)=TRUE,21,IF(EXACT(M359,$A$23)=TRUE,22,IF(EXACT(M359,$A$24)=TRUE,23,IF(EXACT(M359,$A$25)=TRUE,24,IF(EXACT(M359,$A$26)=TRUE,25,IF(EXACT(M359,$A$27)=TRUE,26,IF(EXACT(M359,$A$28)=TRUE,27,IF(EXACT(M359,$A$29)=TRUE,28,IF(EXACT(M359,$A$30)=TRUE,29,IF(EXACT(M359,$A$31)=TRUE,30,IF(EXACT(M359,$A$32)=TRUE,31,IF(EXACT(M359,$A$33)=TRUE,32,IF(EXACT(M359,$A$34)=TRUE,33,IF(EXACT(M359,$A$35)=TRUE,34,IF(EXACT(M359,$A$36)=TRUE,35,IF(EXACT(M359,$A$37)=TRUE,36,IF(EXACT(M359,$A$38)=TRUE,37,IF(EXACT(M359,$A$39)=TRUE,38,IF(EXACT(M359,$A$40)=TRUE,39,IF(EXACT(M359,$A$41)=TRUE,40,IF(EXACT(M359,$A$42)=TRUE,41,IF(EXACT(M359,$A$43)=TRUE,42,IF(EXACT(M359,$A$44)=TRUE,43,IF(EXACT(M359,$A$45)=TRUE,44,IF(EXACT(M359,$A$46)=TRUE,45,IF(EXACT(M359,$A$47)=TRUE,46,IF(EXACT(M359,$A$48)=TRUE,47,IF(EXACT(M359,$A$49)=TRUE,48,IF(EXACT(M359,$A$50)=TRUE,49,IF(EXACT(M359,$A$51)=TRUE,50,IF(EXACT(M359,$A$52)=TRUE,51,IF(EXACT(M359,$A$53)=TRUE,52,IF(EXACT(M359,$A$54)=TRUE,53,IF(EXACT(M359,$A$55)=TRUE,54,IF(EXACT(M359,$A$56)=TRUE,55,IF(EXACT(M359,$A$57)=TRUE,56,IF(EXACT(M359,$A$58)=TRUE,57,IF(EXACT(M359,$A$59)=TRUE,58,IF(EXACT(M359,$A$60)=TRUE,59,IF(EXACT(M359,$A$61)=TRUE,60,IF(EXACT(M359,$A$62)=TRUE,61))))))))))))))))))))))))))))))))))))))))))))))))))))))))))))))*61^$L359</f>
        <v>0</v>
      </c>
    </row>
    <row r="360" spans="11:14" x14ac:dyDescent="0.55000000000000004">
      <c r="K360">
        <v>360</v>
      </c>
      <c r="L360">
        <f t="shared" si="11"/>
        <v>0</v>
      </c>
      <c r="M360" t="str">
        <f t="shared" si="10"/>
        <v/>
      </c>
      <c r="N360">
        <f>IF(EXACT(M360,$A$1)=TRUE,0,IF(EXACT(M360,$A$2)=TRUE,1,IF(EXACT(M360,$A$3)=TRUE,2,IF(EXACT(M360,$A$4)=TRUE,3,IF(EXACT(M360,$A$5)=TRUE,4,IF(EXACT(M360,$A$6)=TRUE,5,IF(EXACT(M360,$A$7)=TRUE,6,IF(EXACT(M360,$A$8)=TRUE,7,IF(EXACT(M360,$A$9)=TRUE,8,IF(EXACT(M360,$A$10)=TRUE,9,IF(EXACT(M360,$A$11)=TRUE,10,IF(EXACT(M360,$A$12)=TRUE,11,IF(EXACT(M360,$A$13)=TRUE,12,IF(EXACT(M360,$A$14)=TRUE,13,IF(EXACT(M360,$A$15)=TRUE,14,IF(EXACT(M360,$A$16)=TRUE,15,IF(EXACT(M360,$A$17)=TRUE,16,IF(EXACT(M360,$A$18)=TRUE,17,IF(EXACT(M360,$A$19)=TRUE,18,IF(EXACT(M360,$A$20)=TRUE,19,IF(EXACT(M360,$A$21)=TRUE,20,IF(EXACT(M360,$A$22)=TRUE,21,IF(EXACT(M360,$A$23)=TRUE,22,IF(EXACT(M360,$A$24)=TRUE,23,IF(EXACT(M360,$A$25)=TRUE,24,IF(EXACT(M360,$A$26)=TRUE,25,IF(EXACT(M360,$A$27)=TRUE,26,IF(EXACT(M360,$A$28)=TRUE,27,IF(EXACT(M360,$A$29)=TRUE,28,IF(EXACT(M360,$A$30)=TRUE,29,IF(EXACT(M360,$A$31)=TRUE,30,IF(EXACT(M360,$A$32)=TRUE,31,IF(EXACT(M360,$A$33)=TRUE,32,IF(EXACT(M360,$A$34)=TRUE,33,IF(EXACT(M360,$A$35)=TRUE,34,IF(EXACT(M360,$A$36)=TRUE,35,IF(EXACT(M360,$A$37)=TRUE,36,IF(EXACT(M360,$A$38)=TRUE,37,IF(EXACT(M360,$A$39)=TRUE,38,IF(EXACT(M360,$A$40)=TRUE,39,IF(EXACT(M360,$A$41)=TRUE,40,IF(EXACT(M360,$A$42)=TRUE,41,IF(EXACT(M360,$A$43)=TRUE,42,IF(EXACT(M360,$A$44)=TRUE,43,IF(EXACT(M360,$A$45)=TRUE,44,IF(EXACT(M360,$A$46)=TRUE,45,IF(EXACT(M360,$A$47)=TRUE,46,IF(EXACT(M360,$A$48)=TRUE,47,IF(EXACT(M360,$A$49)=TRUE,48,IF(EXACT(M360,$A$50)=TRUE,49,IF(EXACT(M360,$A$51)=TRUE,50,IF(EXACT(M360,$A$52)=TRUE,51,IF(EXACT(M360,$A$53)=TRUE,52,IF(EXACT(M360,$A$54)=TRUE,53,IF(EXACT(M360,$A$55)=TRUE,54,IF(EXACT(M360,$A$56)=TRUE,55,IF(EXACT(M360,$A$57)=TRUE,56,IF(EXACT(M360,$A$58)=TRUE,57,IF(EXACT(M360,$A$59)=TRUE,58,IF(EXACT(M360,$A$60)=TRUE,59,IF(EXACT(M360,$A$61)=TRUE,60,IF(EXACT(M360,$A$62)=TRUE,61))))))))))))))))))))))))))))))))))))))))))))))))))))))))))))))*61^$L360</f>
        <v>0</v>
      </c>
    </row>
    <row r="361" spans="11:14" x14ac:dyDescent="0.55000000000000004">
      <c r="K361">
        <v>361</v>
      </c>
      <c r="L361">
        <f t="shared" si="11"/>
        <v>5</v>
      </c>
      <c r="M361" t="str">
        <f t="shared" si="10"/>
        <v/>
      </c>
      <c r="N361" t="b">
        <f>IF(EXACT(M361,$A$1)=TRUE,"コア",IF(EXACT(M361,$A$2)=TRUE,"弓玉",IF(EXACT(M361,$A$3)=TRUE,"銃玉",IF(EXACT(M361,$A$4)=TRUE,"剣玉",IF(EXACT(M361,$A$5)=TRUE,"盾玉",IF(EXACT(M361,$A$6)=TRUE,"爆玉",IF(EXACT(M361,$A$7)=TRUE,"魔玉",IF(EXACT(M361,$A$8)=TRUE,"弩玉",IF(EXACT(M361,$A$9)=TRUE,"槍玉",IF(EXACT(M361,$A$10)=TRUE,"砲玉",IF(EXACT(M361,$A$11)=TRUE,"薙玉",IF(EXACT(M361,$A$12)=TRUE,"跳玉",IF(EXACT(M361,$A$13)=TRUE,"裂玉",IF(EXACT(M361,$A$14)=TRUE,"散玉",IF(EXACT(M361,$A$15)=TRUE,"狙玉",IF(EXACT(M361,$A$16)=TRUE,"浮玉",IF(EXACT(M361,$A$17)=TRUE,"導玉",IF(EXACT(M361,$A$18)=TRUE,"繕玉",IF(EXACT(M361,$A$19)=TRUE,"癒玉",IF(EXACT(M361,$A$20)=TRUE,"壁玉",IF(EXACT(M361,$A$21)=TRUE,"飛玉",IF(EXACT(M361,$A$22)=TRUE,"戦玉",IF(EXACT(M361,$A$23)=TRUE,"機玉",IF(EXACT(M361,$A$24)=TRUE,"変玉",IF(EXACT(M361,$A$25)=TRUE,"界玉",IF(EXACT(M361,$A$26)=TRUE,"木壁",IF(EXACT(M361,$A$27)=TRUE,"石壁",IF(EXACT(M361,$A$28)=TRUE,"紙壁",IF(EXACT(M361,$A$29)=TRUE,"鉄壁",IF(EXACT(M361,$A$30)=TRUE,"ジェット",IF(EXACT(M361,$A$31)=TRUE,"ターボ",IF(EXACT(M361,$A$32)=TRUE,"骨玉",IF(EXACT(M361,$A$33)=TRUE,"撃玉",IF(EXACT(M361,$A$34)=TRUE,"弾玉",IF(EXACT(M361,$A$35)=TRUE,"聖玉",IF(EXACT(M361,$A$36)=TRUE,"忍玉",IF(EXACT(M361,$A$37)=TRUE,"障玉",IF(EXACT(M361,$A$38)=TRUE,"花玉",IF(EXACT(M361,$A$39)=TRUE,"反玉",IF(EXACT(M361,$A$40)=TRUE,"押玉",IF(EXACT(M361,$A$41)=TRUE,"迎玉",IF(EXACT(M361,$A$42)=TRUE,"贄玉",IF(EXACT(M361,$A$43)=TRUE,"的玉",IF(EXACT(M361,$A$44)=TRUE,"墜玉",IF(EXACT(M361,$A$45)=TRUE,"箱玉",IF(EXACT(M361,$A$46)=TRUE,"闇玉",IF(EXACT(M361,$A$47)=TRUE,"旋玉",IF(EXACT(M361,$A$48)=TRUE,"采玉",IF(EXACT(M361,$A$49)=TRUE,"騎玉",IF(EXACT(M361,$A$50)=TRUE,"核玉",IF(EXACT(M361,$A$51)=TRUE,"射玉",IF(EXACT(M361,$A$52)=TRUE,"星玉",IF(EXACT(M361,$A$53)=TRUE,"梱玉",IF(EXACT(M361,$A$54)=TRUE,"貫玉",IF(EXACT(M361,$A$55)=TRUE,"査玉",IF(EXACT(M361,$A$56)=TRUE,"近壁",IF(EXACT(M361,$A$57)=TRUE,"遠壁",IF(EXACT(M361,$A$58)=TRUE,"広壁",IF(EXACT(M361,$A$59)=TRUE,"狭壁",IF(EXACT(M361,$A$60)=TRUE,"タゲ壁",IF(EXACT(M361,$A$61)=TRUE,"エレ壁")))))))))))))))))))))))))))))))))))))))))))))))))))))))))))))</f>
        <v>0</v>
      </c>
    </row>
    <row r="362" spans="11:14" x14ac:dyDescent="0.55000000000000004">
      <c r="K362">
        <v>362</v>
      </c>
      <c r="L362">
        <f t="shared" si="11"/>
        <v>4</v>
      </c>
      <c r="M362" t="str">
        <f t="shared" si="10"/>
        <v/>
      </c>
      <c r="N362">
        <f>IF(EXACT(M362,$A$1)=TRUE,0,IF(EXACT(M362,$A$2)=TRUE,1,IF(EXACT(M362,$A$3)=TRUE,2,IF(EXACT(M362,$A$4)=TRUE,3,IF(EXACT(M362,$A$5)=TRUE,4,IF(EXACT(M362,$A$6)=TRUE,5,IF(EXACT(M362,$A$7)=TRUE,6,IF(EXACT(M362,$A$8)=TRUE,7,IF(EXACT(M362,$A$9)=TRUE,8,IF(EXACT(M362,$A$10)=TRUE,9,IF(EXACT(M362,$A$11)=TRUE,10,IF(EXACT(M362,$A$12)=TRUE,11,IF(EXACT(M362,$A$13)=TRUE,12,IF(EXACT(M362,$A$14)=TRUE,13,IF(EXACT(M362,$A$15)=TRUE,14,IF(EXACT(M362,$A$16)=TRUE,15,IF(EXACT(M362,$A$17)=TRUE,16,IF(EXACT(M362,$A$18)=TRUE,17,IF(EXACT(M362,$A$19)=TRUE,18,IF(EXACT(M362,$A$20)=TRUE,19,IF(EXACT(M362,$A$21)=TRUE,20,IF(EXACT(M362,$A$22)=TRUE,21,IF(EXACT(M362,$A$23)=TRUE,22,IF(EXACT(M362,$A$24)=TRUE,23,IF(EXACT(M362,$A$25)=TRUE,24,IF(EXACT(M362,$A$26)=TRUE,25,IF(EXACT(M362,$A$27)=TRUE,26,IF(EXACT(M362,$A$28)=TRUE,27,IF(EXACT(M362,$A$29)=TRUE,28,IF(EXACT(M362,$A$30)=TRUE,29,IF(EXACT(M362,$A$31)=TRUE,30,IF(EXACT(M362,$A$32)=TRUE,31,IF(EXACT(M362,$A$33)=TRUE,32,IF(EXACT(M362,$A$34)=TRUE,33,IF(EXACT(M362,$A$35)=TRUE,34,IF(EXACT(M362,$A$36)=TRUE,35,IF(EXACT(M362,$A$37)=TRUE,36,IF(EXACT(M362,$A$38)=TRUE,37,IF(EXACT(M362,$A$39)=TRUE,38,IF(EXACT(M362,$A$40)=TRUE,39,IF(EXACT(M362,$A$41)=TRUE,40,IF(EXACT(M362,$A$42)=TRUE,41,IF(EXACT(M362,$A$43)=TRUE,42,IF(EXACT(M362,$A$44)=TRUE,43,IF(EXACT(M362,$A$45)=TRUE,44,IF(EXACT(M362,$A$46)=TRUE,45,IF(EXACT(M362,$A$47)=TRUE,46,IF(EXACT(M362,$A$48)=TRUE,47,IF(EXACT(M362,$A$49)=TRUE,48,IF(EXACT(M362,$A$50)=TRUE,49,IF(EXACT(M362,$A$51)=TRUE,50,IF(EXACT(M362,$A$52)=TRUE,51,IF(EXACT(M362,$A$53)=TRUE,52,IF(EXACT(M362,$A$54)=TRUE,53,IF(EXACT(M362,$A$55)=TRUE,54,IF(EXACT(M362,$A$56)=TRUE,55,IF(EXACT(M362,$A$57)=TRUE,56,IF(EXACT(M362,$A$58)=TRUE,57,IF(EXACT(M362,$A$59)=TRUE,58,IF(EXACT(M362,$A$60)=TRUE,59,IF(EXACT(M362,$A$61)=TRUE,60,IF(EXACT(M362,$A$62)=TRUE,61))))))))))))))))))))))))))))))))))))))))))))))))))))))))))))))*61^$L362</f>
        <v>0</v>
      </c>
    </row>
    <row r="363" spans="11:14" x14ac:dyDescent="0.55000000000000004">
      <c r="K363">
        <v>363</v>
      </c>
      <c r="L363">
        <f t="shared" si="11"/>
        <v>3</v>
      </c>
      <c r="M363" t="str">
        <f t="shared" si="10"/>
        <v/>
      </c>
      <c r="N363">
        <f>IF(EXACT(M363,$A$1)=TRUE,0,IF(EXACT(M363,$A$2)=TRUE,1,IF(EXACT(M363,$A$3)=TRUE,2,IF(EXACT(M363,$A$4)=TRUE,3,IF(EXACT(M363,$A$5)=TRUE,4,IF(EXACT(M363,$A$6)=TRUE,5,IF(EXACT(M363,$A$7)=TRUE,6,IF(EXACT(M363,$A$8)=TRUE,7,IF(EXACT(M363,$A$9)=TRUE,8,IF(EXACT(M363,$A$10)=TRUE,9,IF(EXACT(M363,$A$11)=TRUE,10,IF(EXACT(M363,$A$12)=TRUE,11,IF(EXACT(M363,$A$13)=TRUE,12,IF(EXACT(M363,$A$14)=TRUE,13,IF(EXACT(M363,$A$15)=TRUE,14,IF(EXACT(M363,$A$16)=TRUE,15,IF(EXACT(M363,$A$17)=TRUE,16,IF(EXACT(M363,$A$18)=TRUE,17,IF(EXACT(M363,$A$19)=TRUE,18,IF(EXACT(M363,$A$20)=TRUE,19,IF(EXACT(M363,$A$21)=TRUE,20,IF(EXACT(M363,$A$22)=TRUE,21,IF(EXACT(M363,$A$23)=TRUE,22,IF(EXACT(M363,$A$24)=TRUE,23,IF(EXACT(M363,$A$25)=TRUE,24,IF(EXACT(M363,$A$26)=TRUE,25,IF(EXACT(M363,$A$27)=TRUE,26,IF(EXACT(M363,$A$28)=TRUE,27,IF(EXACT(M363,$A$29)=TRUE,28,IF(EXACT(M363,$A$30)=TRUE,29,IF(EXACT(M363,$A$31)=TRUE,30,IF(EXACT(M363,$A$32)=TRUE,31,IF(EXACT(M363,$A$33)=TRUE,32,IF(EXACT(M363,$A$34)=TRUE,33,IF(EXACT(M363,$A$35)=TRUE,34,IF(EXACT(M363,$A$36)=TRUE,35,IF(EXACT(M363,$A$37)=TRUE,36,IF(EXACT(M363,$A$38)=TRUE,37,IF(EXACT(M363,$A$39)=TRUE,38,IF(EXACT(M363,$A$40)=TRUE,39,IF(EXACT(M363,$A$41)=TRUE,40,IF(EXACT(M363,$A$42)=TRUE,41,IF(EXACT(M363,$A$43)=TRUE,42,IF(EXACT(M363,$A$44)=TRUE,43,IF(EXACT(M363,$A$45)=TRUE,44,IF(EXACT(M363,$A$46)=TRUE,45,IF(EXACT(M363,$A$47)=TRUE,46,IF(EXACT(M363,$A$48)=TRUE,47,IF(EXACT(M363,$A$49)=TRUE,48,IF(EXACT(M363,$A$50)=TRUE,49,IF(EXACT(M363,$A$51)=TRUE,50,IF(EXACT(M363,$A$52)=TRUE,51,IF(EXACT(M363,$A$53)=TRUE,52,IF(EXACT(M363,$A$54)=TRUE,53,IF(EXACT(M363,$A$55)=TRUE,54,IF(EXACT(M363,$A$56)=TRUE,55,IF(EXACT(M363,$A$57)=TRUE,56,IF(EXACT(M363,$A$58)=TRUE,57,IF(EXACT(M363,$A$59)=TRUE,58,IF(EXACT(M363,$A$60)=TRUE,59,IF(EXACT(M363,$A$61)=TRUE,60,IF(EXACT(M363,$A$62)=TRUE,61))))))))))))))))))))))))))))))))))))))))))))))))))))))))))))))*61^$L363</f>
        <v>0</v>
      </c>
    </row>
    <row r="364" spans="11:14" x14ac:dyDescent="0.55000000000000004">
      <c r="K364">
        <v>364</v>
      </c>
      <c r="L364">
        <f t="shared" si="11"/>
        <v>2</v>
      </c>
      <c r="M364" t="str">
        <f t="shared" si="10"/>
        <v/>
      </c>
      <c r="N364">
        <f>IF(EXACT(M364,$A$1)=TRUE,0,IF(EXACT(M364,$A$2)=TRUE,1,IF(EXACT(M364,$A$3)=TRUE,2,IF(EXACT(M364,$A$4)=TRUE,3,IF(EXACT(M364,$A$5)=TRUE,4,IF(EXACT(M364,$A$6)=TRUE,5,IF(EXACT(M364,$A$7)=TRUE,6,IF(EXACT(M364,$A$8)=TRUE,7,IF(EXACT(M364,$A$9)=TRUE,8,IF(EXACT(M364,$A$10)=TRUE,9,IF(EXACT(M364,$A$11)=TRUE,10,IF(EXACT(M364,$A$12)=TRUE,11,IF(EXACT(M364,$A$13)=TRUE,12,IF(EXACT(M364,$A$14)=TRUE,13,IF(EXACT(M364,$A$15)=TRUE,14,IF(EXACT(M364,$A$16)=TRUE,15,IF(EXACT(M364,$A$17)=TRUE,16,IF(EXACT(M364,$A$18)=TRUE,17,IF(EXACT(M364,$A$19)=TRUE,18,IF(EXACT(M364,$A$20)=TRUE,19,IF(EXACT(M364,$A$21)=TRUE,20,IF(EXACT(M364,$A$22)=TRUE,21,IF(EXACT(M364,$A$23)=TRUE,22,IF(EXACT(M364,$A$24)=TRUE,23,IF(EXACT(M364,$A$25)=TRUE,24,IF(EXACT(M364,$A$26)=TRUE,25,IF(EXACT(M364,$A$27)=TRUE,26,IF(EXACT(M364,$A$28)=TRUE,27,IF(EXACT(M364,$A$29)=TRUE,28,IF(EXACT(M364,$A$30)=TRUE,29,IF(EXACT(M364,$A$31)=TRUE,30,IF(EXACT(M364,$A$32)=TRUE,31,IF(EXACT(M364,$A$33)=TRUE,32,IF(EXACT(M364,$A$34)=TRUE,33,IF(EXACT(M364,$A$35)=TRUE,34,IF(EXACT(M364,$A$36)=TRUE,35,IF(EXACT(M364,$A$37)=TRUE,36,IF(EXACT(M364,$A$38)=TRUE,37,IF(EXACT(M364,$A$39)=TRUE,38,IF(EXACT(M364,$A$40)=TRUE,39,IF(EXACT(M364,$A$41)=TRUE,40,IF(EXACT(M364,$A$42)=TRUE,41,IF(EXACT(M364,$A$43)=TRUE,42,IF(EXACT(M364,$A$44)=TRUE,43,IF(EXACT(M364,$A$45)=TRUE,44,IF(EXACT(M364,$A$46)=TRUE,45,IF(EXACT(M364,$A$47)=TRUE,46,IF(EXACT(M364,$A$48)=TRUE,47,IF(EXACT(M364,$A$49)=TRUE,48,IF(EXACT(M364,$A$50)=TRUE,49,IF(EXACT(M364,$A$51)=TRUE,50,IF(EXACT(M364,$A$52)=TRUE,51,IF(EXACT(M364,$A$53)=TRUE,52,IF(EXACT(M364,$A$54)=TRUE,53,IF(EXACT(M364,$A$55)=TRUE,54,IF(EXACT(M364,$A$56)=TRUE,55,IF(EXACT(M364,$A$57)=TRUE,56,IF(EXACT(M364,$A$58)=TRUE,57,IF(EXACT(M364,$A$59)=TRUE,58,IF(EXACT(M364,$A$60)=TRUE,59,IF(EXACT(M364,$A$61)=TRUE,60,IF(EXACT(M364,$A$62)=TRUE,61))))))))))))))))))))))))))))))))))))))))))))))))))))))))))))))*61^$L364</f>
        <v>0</v>
      </c>
    </row>
    <row r="365" spans="11:14" x14ac:dyDescent="0.55000000000000004">
      <c r="K365">
        <v>365</v>
      </c>
      <c r="L365">
        <f t="shared" si="11"/>
        <v>1</v>
      </c>
      <c r="M365" t="str">
        <f t="shared" si="10"/>
        <v/>
      </c>
      <c r="N365">
        <f>IF(EXACT(M365,$A$1)=TRUE,0,IF(EXACT(M365,$A$2)=TRUE,1,IF(EXACT(M365,$A$3)=TRUE,2,IF(EXACT(M365,$A$4)=TRUE,3,IF(EXACT(M365,$A$5)=TRUE,4,IF(EXACT(M365,$A$6)=TRUE,5,IF(EXACT(M365,$A$7)=TRUE,6,IF(EXACT(M365,$A$8)=TRUE,7,IF(EXACT(M365,$A$9)=TRUE,8,IF(EXACT(M365,$A$10)=TRUE,9,IF(EXACT(M365,$A$11)=TRUE,10,IF(EXACT(M365,$A$12)=TRUE,11,IF(EXACT(M365,$A$13)=TRUE,12,IF(EXACT(M365,$A$14)=TRUE,13,IF(EXACT(M365,$A$15)=TRUE,14,IF(EXACT(M365,$A$16)=TRUE,15,IF(EXACT(M365,$A$17)=TRUE,16,IF(EXACT(M365,$A$18)=TRUE,17,IF(EXACT(M365,$A$19)=TRUE,18,IF(EXACT(M365,$A$20)=TRUE,19,IF(EXACT(M365,$A$21)=TRUE,20,IF(EXACT(M365,$A$22)=TRUE,21,IF(EXACT(M365,$A$23)=TRUE,22,IF(EXACT(M365,$A$24)=TRUE,23,IF(EXACT(M365,$A$25)=TRUE,24,IF(EXACT(M365,$A$26)=TRUE,25,IF(EXACT(M365,$A$27)=TRUE,26,IF(EXACT(M365,$A$28)=TRUE,27,IF(EXACT(M365,$A$29)=TRUE,28,IF(EXACT(M365,$A$30)=TRUE,29,IF(EXACT(M365,$A$31)=TRUE,30,IF(EXACT(M365,$A$32)=TRUE,31,IF(EXACT(M365,$A$33)=TRUE,32,IF(EXACT(M365,$A$34)=TRUE,33,IF(EXACT(M365,$A$35)=TRUE,34,IF(EXACT(M365,$A$36)=TRUE,35,IF(EXACT(M365,$A$37)=TRUE,36,IF(EXACT(M365,$A$38)=TRUE,37,IF(EXACT(M365,$A$39)=TRUE,38,IF(EXACT(M365,$A$40)=TRUE,39,IF(EXACT(M365,$A$41)=TRUE,40,IF(EXACT(M365,$A$42)=TRUE,41,IF(EXACT(M365,$A$43)=TRUE,42,IF(EXACT(M365,$A$44)=TRUE,43,IF(EXACT(M365,$A$45)=TRUE,44,IF(EXACT(M365,$A$46)=TRUE,45,IF(EXACT(M365,$A$47)=TRUE,46,IF(EXACT(M365,$A$48)=TRUE,47,IF(EXACT(M365,$A$49)=TRUE,48,IF(EXACT(M365,$A$50)=TRUE,49,IF(EXACT(M365,$A$51)=TRUE,50,IF(EXACT(M365,$A$52)=TRUE,51,IF(EXACT(M365,$A$53)=TRUE,52,IF(EXACT(M365,$A$54)=TRUE,53,IF(EXACT(M365,$A$55)=TRUE,54,IF(EXACT(M365,$A$56)=TRUE,55,IF(EXACT(M365,$A$57)=TRUE,56,IF(EXACT(M365,$A$58)=TRUE,57,IF(EXACT(M365,$A$59)=TRUE,58,IF(EXACT(M365,$A$60)=TRUE,59,IF(EXACT(M365,$A$61)=TRUE,60,IF(EXACT(M365,$A$62)=TRUE,61))))))))))))))))))))))))))))))))))))))))))))))))))))))))))))))*61^$L365</f>
        <v>0</v>
      </c>
    </row>
    <row r="366" spans="11:14" x14ac:dyDescent="0.55000000000000004">
      <c r="K366">
        <v>366</v>
      </c>
      <c r="L366">
        <f t="shared" si="11"/>
        <v>0</v>
      </c>
      <c r="M366" t="str">
        <f t="shared" si="10"/>
        <v/>
      </c>
      <c r="N366">
        <f>IF(EXACT(M366,$A$1)=TRUE,0,IF(EXACT(M366,$A$2)=TRUE,1,IF(EXACT(M366,$A$3)=TRUE,2,IF(EXACT(M366,$A$4)=TRUE,3,IF(EXACT(M366,$A$5)=TRUE,4,IF(EXACT(M366,$A$6)=TRUE,5,IF(EXACT(M366,$A$7)=TRUE,6,IF(EXACT(M366,$A$8)=TRUE,7,IF(EXACT(M366,$A$9)=TRUE,8,IF(EXACT(M366,$A$10)=TRUE,9,IF(EXACT(M366,$A$11)=TRUE,10,IF(EXACT(M366,$A$12)=TRUE,11,IF(EXACT(M366,$A$13)=TRUE,12,IF(EXACT(M366,$A$14)=TRUE,13,IF(EXACT(M366,$A$15)=TRUE,14,IF(EXACT(M366,$A$16)=TRUE,15,IF(EXACT(M366,$A$17)=TRUE,16,IF(EXACT(M366,$A$18)=TRUE,17,IF(EXACT(M366,$A$19)=TRUE,18,IF(EXACT(M366,$A$20)=TRUE,19,IF(EXACT(M366,$A$21)=TRUE,20,IF(EXACT(M366,$A$22)=TRUE,21,IF(EXACT(M366,$A$23)=TRUE,22,IF(EXACT(M366,$A$24)=TRUE,23,IF(EXACT(M366,$A$25)=TRUE,24,IF(EXACT(M366,$A$26)=TRUE,25,IF(EXACT(M366,$A$27)=TRUE,26,IF(EXACT(M366,$A$28)=TRUE,27,IF(EXACT(M366,$A$29)=TRUE,28,IF(EXACT(M366,$A$30)=TRUE,29,IF(EXACT(M366,$A$31)=TRUE,30,IF(EXACT(M366,$A$32)=TRUE,31,IF(EXACT(M366,$A$33)=TRUE,32,IF(EXACT(M366,$A$34)=TRUE,33,IF(EXACT(M366,$A$35)=TRUE,34,IF(EXACT(M366,$A$36)=TRUE,35,IF(EXACT(M366,$A$37)=TRUE,36,IF(EXACT(M366,$A$38)=TRUE,37,IF(EXACT(M366,$A$39)=TRUE,38,IF(EXACT(M366,$A$40)=TRUE,39,IF(EXACT(M366,$A$41)=TRUE,40,IF(EXACT(M366,$A$42)=TRUE,41,IF(EXACT(M366,$A$43)=TRUE,42,IF(EXACT(M366,$A$44)=TRUE,43,IF(EXACT(M366,$A$45)=TRUE,44,IF(EXACT(M366,$A$46)=TRUE,45,IF(EXACT(M366,$A$47)=TRUE,46,IF(EXACT(M366,$A$48)=TRUE,47,IF(EXACT(M366,$A$49)=TRUE,48,IF(EXACT(M366,$A$50)=TRUE,49,IF(EXACT(M366,$A$51)=TRUE,50,IF(EXACT(M366,$A$52)=TRUE,51,IF(EXACT(M366,$A$53)=TRUE,52,IF(EXACT(M366,$A$54)=TRUE,53,IF(EXACT(M366,$A$55)=TRUE,54,IF(EXACT(M366,$A$56)=TRUE,55,IF(EXACT(M366,$A$57)=TRUE,56,IF(EXACT(M366,$A$58)=TRUE,57,IF(EXACT(M366,$A$59)=TRUE,58,IF(EXACT(M366,$A$60)=TRUE,59,IF(EXACT(M366,$A$61)=TRUE,60,IF(EXACT(M366,$A$62)=TRUE,61))))))))))))))))))))))))))))))))))))))))))))))))))))))))))))))*61^$L366</f>
        <v>0</v>
      </c>
    </row>
    <row r="367" spans="11:14" x14ac:dyDescent="0.55000000000000004">
      <c r="K367">
        <v>367</v>
      </c>
      <c r="L367">
        <f t="shared" si="11"/>
        <v>5</v>
      </c>
      <c r="M367" t="str">
        <f t="shared" si="10"/>
        <v/>
      </c>
      <c r="N367" t="b">
        <f>IF(EXACT(M367,$A$1)=TRUE,"コア",IF(EXACT(M367,$A$2)=TRUE,"弓玉",IF(EXACT(M367,$A$3)=TRUE,"銃玉",IF(EXACT(M367,$A$4)=TRUE,"剣玉",IF(EXACT(M367,$A$5)=TRUE,"盾玉",IF(EXACT(M367,$A$6)=TRUE,"爆玉",IF(EXACT(M367,$A$7)=TRUE,"魔玉",IF(EXACT(M367,$A$8)=TRUE,"弩玉",IF(EXACT(M367,$A$9)=TRUE,"槍玉",IF(EXACT(M367,$A$10)=TRUE,"砲玉",IF(EXACT(M367,$A$11)=TRUE,"薙玉",IF(EXACT(M367,$A$12)=TRUE,"跳玉",IF(EXACT(M367,$A$13)=TRUE,"裂玉",IF(EXACT(M367,$A$14)=TRUE,"散玉",IF(EXACT(M367,$A$15)=TRUE,"狙玉",IF(EXACT(M367,$A$16)=TRUE,"浮玉",IF(EXACT(M367,$A$17)=TRUE,"導玉",IF(EXACT(M367,$A$18)=TRUE,"繕玉",IF(EXACT(M367,$A$19)=TRUE,"癒玉",IF(EXACT(M367,$A$20)=TRUE,"壁玉",IF(EXACT(M367,$A$21)=TRUE,"飛玉",IF(EXACT(M367,$A$22)=TRUE,"戦玉",IF(EXACT(M367,$A$23)=TRUE,"機玉",IF(EXACT(M367,$A$24)=TRUE,"変玉",IF(EXACT(M367,$A$25)=TRUE,"界玉",IF(EXACT(M367,$A$26)=TRUE,"木壁",IF(EXACT(M367,$A$27)=TRUE,"石壁",IF(EXACT(M367,$A$28)=TRUE,"紙壁",IF(EXACT(M367,$A$29)=TRUE,"鉄壁",IF(EXACT(M367,$A$30)=TRUE,"ジェット",IF(EXACT(M367,$A$31)=TRUE,"ターボ",IF(EXACT(M367,$A$32)=TRUE,"骨玉",IF(EXACT(M367,$A$33)=TRUE,"撃玉",IF(EXACT(M367,$A$34)=TRUE,"弾玉",IF(EXACT(M367,$A$35)=TRUE,"聖玉",IF(EXACT(M367,$A$36)=TRUE,"忍玉",IF(EXACT(M367,$A$37)=TRUE,"障玉",IF(EXACT(M367,$A$38)=TRUE,"花玉",IF(EXACT(M367,$A$39)=TRUE,"反玉",IF(EXACT(M367,$A$40)=TRUE,"押玉",IF(EXACT(M367,$A$41)=TRUE,"迎玉",IF(EXACT(M367,$A$42)=TRUE,"贄玉",IF(EXACT(M367,$A$43)=TRUE,"的玉",IF(EXACT(M367,$A$44)=TRUE,"墜玉",IF(EXACT(M367,$A$45)=TRUE,"箱玉",IF(EXACT(M367,$A$46)=TRUE,"闇玉",IF(EXACT(M367,$A$47)=TRUE,"旋玉",IF(EXACT(M367,$A$48)=TRUE,"采玉",IF(EXACT(M367,$A$49)=TRUE,"騎玉",IF(EXACT(M367,$A$50)=TRUE,"核玉",IF(EXACT(M367,$A$51)=TRUE,"射玉",IF(EXACT(M367,$A$52)=TRUE,"星玉",IF(EXACT(M367,$A$53)=TRUE,"梱玉",IF(EXACT(M367,$A$54)=TRUE,"貫玉",IF(EXACT(M367,$A$55)=TRUE,"査玉",IF(EXACT(M367,$A$56)=TRUE,"近壁",IF(EXACT(M367,$A$57)=TRUE,"遠壁",IF(EXACT(M367,$A$58)=TRUE,"広壁",IF(EXACT(M367,$A$59)=TRUE,"狭壁",IF(EXACT(M367,$A$60)=TRUE,"タゲ壁",IF(EXACT(M367,$A$61)=TRUE,"エレ壁")))))))))))))))))))))))))))))))))))))))))))))))))))))))))))))</f>
        <v>0</v>
      </c>
    </row>
    <row r="368" spans="11:14" x14ac:dyDescent="0.55000000000000004">
      <c r="K368">
        <v>368</v>
      </c>
      <c r="L368">
        <f t="shared" si="11"/>
        <v>4</v>
      </c>
      <c r="M368" t="str">
        <f t="shared" si="10"/>
        <v/>
      </c>
      <c r="N368">
        <f>IF(EXACT(M368,$A$1)=TRUE,0,IF(EXACT(M368,$A$2)=TRUE,1,IF(EXACT(M368,$A$3)=TRUE,2,IF(EXACT(M368,$A$4)=TRUE,3,IF(EXACT(M368,$A$5)=TRUE,4,IF(EXACT(M368,$A$6)=TRUE,5,IF(EXACT(M368,$A$7)=TRUE,6,IF(EXACT(M368,$A$8)=TRUE,7,IF(EXACT(M368,$A$9)=TRUE,8,IF(EXACT(M368,$A$10)=TRUE,9,IF(EXACT(M368,$A$11)=TRUE,10,IF(EXACT(M368,$A$12)=TRUE,11,IF(EXACT(M368,$A$13)=TRUE,12,IF(EXACT(M368,$A$14)=TRUE,13,IF(EXACT(M368,$A$15)=TRUE,14,IF(EXACT(M368,$A$16)=TRUE,15,IF(EXACT(M368,$A$17)=TRUE,16,IF(EXACT(M368,$A$18)=TRUE,17,IF(EXACT(M368,$A$19)=TRUE,18,IF(EXACT(M368,$A$20)=TRUE,19,IF(EXACT(M368,$A$21)=TRUE,20,IF(EXACT(M368,$A$22)=TRUE,21,IF(EXACT(M368,$A$23)=TRUE,22,IF(EXACT(M368,$A$24)=TRUE,23,IF(EXACT(M368,$A$25)=TRUE,24,IF(EXACT(M368,$A$26)=TRUE,25,IF(EXACT(M368,$A$27)=TRUE,26,IF(EXACT(M368,$A$28)=TRUE,27,IF(EXACT(M368,$A$29)=TRUE,28,IF(EXACT(M368,$A$30)=TRUE,29,IF(EXACT(M368,$A$31)=TRUE,30,IF(EXACT(M368,$A$32)=TRUE,31,IF(EXACT(M368,$A$33)=TRUE,32,IF(EXACT(M368,$A$34)=TRUE,33,IF(EXACT(M368,$A$35)=TRUE,34,IF(EXACT(M368,$A$36)=TRUE,35,IF(EXACT(M368,$A$37)=TRUE,36,IF(EXACT(M368,$A$38)=TRUE,37,IF(EXACT(M368,$A$39)=TRUE,38,IF(EXACT(M368,$A$40)=TRUE,39,IF(EXACT(M368,$A$41)=TRUE,40,IF(EXACT(M368,$A$42)=TRUE,41,IF(EXACT(M368,$A$43)=TRUE,42,IF(EXACT(M368,$A$44)=TRUE,43,IF(EXACT(M368,$A$45)=TRUE,44,IF(EXACT(M368,$A$46)=TRUE,45,IF(EXACT(M368,$A$47)=TRUE,46,IF(EXACT(M368,$A$48)=TRUE,47,IF(EXACT(M368,$A$49)=TRUE,48,IF(EXACT(M368,$A$50)=TRUE,49,IF(EXACT(M368,$A$51)=TRUE,50,IF(EXACT(M368,$A$52)=TRUE,51,IF(EXACT(M368,$A$53)=TRUE,52,IF(EXACT(M368,$A$54)=TRUE,53,IF(EXACT(M368,$A$55)=TRUE,54,IF(EXACT(M368,$A$56)=TRUE,55,IF(EXACT(M368,$A$57)=TRUE,56,IF(EXACT(M368,$A$58)=TRUE,57,IF(EXACT(M368,$A$59)=TRUE,58,IF(EXACT(M368,$A$60)=TRUE,59,IF(EXACT(M368,$A$61)=TRUE,60,IF(EXACT(M368,$A$62)=TRUE,61))))))))))))))))))))))))))))))))))))))))))))))))))))))))))))))*61^$L368</f>
        <v>0</v>
      </c>
    </row>
    <row r="369" spans="11:14" x14ac:dyDescent="0.55000000000000004">
      <c r="K369">
        <v>369</v>
      </c>
      <c r="L369">
        <f t="shared" si="11"/>
        <v>3</v>
      </c>
      <c r="M369" t="str">
        <f t="shared" si="10"/>
        <v/>
      </c>
      <c r="N369">
        <f>IF(EXACT(M369,$A$1)=TRUE,0,IF(EXACT(M369,$A$2)=TRUE,1,IF(EXACT(M369,$A$3)=TRUE,2,IF(EXACT(M369,$A$4)=TRUE,3,IF(EXACT(M369,$A$5)=TRUE,4,IF(EXACT(M369,$A$6)=TRUE,5,IF(EXACT(M369,$A$7)=TRUE,6,IF(EXACT(M369,$A$8)=TRUE,7,IF(EXACT(M369,$A$9)=TRUE,8,IF(EXACT(M369,$A$10)=TRUE,9,IF(EXACT(M369,$A$11)=TRUE,10,IF(EXACT(M369,$A$12)=TRUE,11,IF(EXACT(M369,$A$13)=TRUE,12,IF(EXACT(M369,$A$14)=TRUE,13,IF(EXACT(M369,$A$15)=TRUE,14,IF(EXACT(M369,$A$16)=TRUE,15,IF(EXACT(M369,$A$17)=TRUE,16,IF(EXACT(M369,$A$18)=TRUE,17,IF(EXACT(M369,$A$19)=TRUE,18,IF(EXACT(M369,$A$20)=TRUE,19,IF(EXACT(M369,$A$21)=TRUE,20,IF(EXACT(M369,$A$22)=TRUE,21,IF(EXACT(M369,$A$23)=TRUE,22,IF(EXACT(M369,$A$24)=TRUE,23,IF(EXACT(M369,$A$25)=TRUE,24,IF(EXACT(M369,$A$26)=TRUE,25,IF(EXACT(M369,$A$27)=TRUE,26,IF(EXACT(M369,$A$28)=TRUE,27,IF(EXACT(M369,$A$29)=TRUE,28,IF(EXACT(M369,$A$30)=TRUE,29,IF(EXACT(M369,$A$31)=TRUE,30,IF(EXACT(M369,$A$32)=TRUE,31,IF(EXACT(M369,$A$33)=TRUE,32,IF(EXACT(M369,$A$34)=TRUE,33,IF(EXACT(M369,$A$35)=TRUE,34,IF(EXACT(M369,$A$36)=TRUE,35,IF(EXACT(M369,$A$37)=TRUE,36,IF(EXACT(M369,$A$38)=TRUE,37,IF(EXACT(M369,$A$39)=TRUE,38,IF(EXACT(M369,$A$40)=TRUE,39,IF(EXACT(M369,$A$41)=TRUE,40,IF(EXACT(M369,$A$42)=TRUE,41,IF(EXACT(M369,$A$43)=TRUE,42,IF(EXACT(M369,$A$44)=TRUE,43,IF(EXACT(M369,$A$45)=TRUE,44,IF(EXACT(M369,$A$46)=TRUE,45,IF(EXACT(M369,$A$47)=TRUE,46,IF(EXACT(M369,$A$48)=TRUE,47,IF(EXACT(M369,$A$49)=TRUE,48,IF(EXACT(M369,$A$50)=TRUE,49,IF(EXACT(M369,$A$51)=TRUE,50,IF(EXACT(M369,$A$52)=TRUE,51,IF(EXACT(M369,$A$53)=TRUE,52,IF(EXACT(M369,$A$54)=TRUE,53,IF(EXACT(M369,$A$55)=TRUE,54,IF(EXACT(M369,$A$56)=TRUE,55,IF(EXACT(M369,$A$57)=TRUE,56,IF(EXACT(M369,$A$58)=TRUE,57,IF(EXACT(M369,$A$59)=TRUE,58,IF(EXACT(M369,$A$60)=TRUE,59,IF(EXACT(M369,$A$61)=TRUE,60,IF(EXACT(M369,$A$62)=TRUE,61))))))))))))))))))))))))))))))))))))))))))))))))))))))))))))))*61^$L369</f>
        <v>0</v>
      </c>
    </row>
    <row r="370" spans="11:14" x14ac:dyDescent="0.55000000000000004">
      <c r="K370">
        <v>370</v>
      </c>
      <c r="L370">
        <f t="shared" si="11"/>
        <v>2</v>
      </c>
      <c r="M370" t="str">
        <f t="shared" si="10"/>
        <v/>
      </c>
      <c r="N370">
        <f>IF(EXACT(M370,$A$1)=TRUE,0,IF(EXACT(M370,$A$2)=TRUE,1,IF(EXACT(M370,$A$3)=TRUE,2,IF(EXACT(M370,$A$4)=TRUE,3,IF(EXACT(M370,$A$5)=TRUE,4,IF(EXACT(M370,$A$6)=TRUE,5,IF(EXACT(M370,$A$7)=TRUE,6,IF(EXACT(M370,$A$8)=TRUE,7,IF(EXACT(M370,$A$9)=TRUE,8,IF(EXACT(M370,$A$10)=TRUE,9,IF(EXACT(M370,$A$11)=TRUE,10,IF(EXACT(M370,$A$12)=TRUE,11,IF(EXACT(M370,$A$13)=TRUE,12,IF(EXACT(M370,$A$14)=TRUE,13,IF(EXACT(M370,$A$15)=TRUE,14,IF(EXACT(M370,$A$16)=TRUE,15,IF(EXACT(M370,$A$17)=TRUE,16,IF(EXACT(M370,$A$18)=TRUE,17,IF(EXACT(M370,$A$19)=TRUE,18,IF(EXACT(M370,$A$20)=TRUE,19,IF(EXACT(M370,$A$21)=TRUE,20,IF(EXACT(M370,$A$22)=TRUE,21,IF(EXACT(M370,$A$23)=TRUE,22,IF(EXACT(M370,$A$24)=TRUE,23,IF(EXACT(M370,$A$25)=TRUE,24,IF(EXACT(M370,$A$26)=TRUE,25,IF(EXACT(M370,$A$27)=TRUE,26,IF(EXACT(M370,$A$28)=TRUE,27,IF(EXACT(M370,$A$29)=TRUE,28,IF(EXACT(M370,$A$30)=TRUE,29,IF(EXACT(M370,$A$31)=TRUE,30,IF(EXACT(M370,$A$32)=TRUE,31,IF(EXACT(M370,$A$33)=TRUE,32,IF(EXACT(M370,$A$34)=TRUE,33,IF(EXACT(M370,$A$35)=TRUE,34,IF(EXACT(M370,$A$36)=TRUE,35,IF(EXACT(M370,$A$37)=TRUE,36,IF(EXACT(M370,$A$38)=TRUE,37,IF(EXACT(M370,$A$39)=TRUE,38,IF(EXACT(M370,$A$40)=TRUE,39,IF(EXACT(M370,$A$41)=TRUE,40,IF(EXACT(M370,$A$42)=TRUE,41,IF(EXACT(M370,$A$43)=TRUE,42,IF(EXACT(M370,$A$44)=TRUE,43,IF(EXACT(M370,$A$45)=TRUE,44,IF(EXACT(M370,$A$46)=TRUE,45,IF(EXACT(M370,$A$47)=TRUE,46,IF(EXACT(M370,$A$48)=TRUE,47,IF(EXACT(M370,$A$49)=TRUE,48,IF(EXACT(M370,$A$50)=TRUE,49,IF(EXACT(M370,$A$51)=TRUE,50,IF(EXACT(M370,$A$52)=TRUE,51,IF(EXACT(M370,$A$53)=TRUE,52,IF(EXACT(M370,$A$54)=TRUE,53,IF(EXACT(M370,$A$55)=TRUE,54,IF(EXACT(M370,$A$56)=TRUE,55,IF(EXACT(M370,$A$57)=TRUE,56,IF(EXACT(M370,$A$58)=TRUE,57,IF(EXACT(M370,$A$59)=TRUE,58,IF(EXACT(M370,$A$60)=TRUE,59,IF(EXACT(M370,$A$61)=TRUE,60,IF(EXACT(M370,$A$62)=TRUE,61))))))))))))))))))))))))))))))))))))))))))))))))))))))))))))))*61^$L370</f>
        <v>0</v>
      </c>
    </row>
    <row r="371" spans="11:14" x14ac:dyDescent="0.55000000000000004">
      <c r="K371">
        <v>371</v>
      </c>
      <c r="L371">
        <f t="shared" si="11"/>
        <v>1</v>
      </c>
      <c r="M371" t="str">
        <f t="shared" si="10"/>
        <v/>
      </c>
      <c r="N371">
        <f>IF(EXACT(M371,$A$1)=TRUE,0,IF(EXACT(M371,$A$2)=TRUE,1,IF(EXACT(M371,$A$3)=TRUE,2,IF(EXACT(M371,$A$4)=TRUE,3,IF(EXACT(M371,$A$5)=TRUE,4,IF(EXACT(M371,$A$6)=TRUE,5,IF(EXACT(M371,$A$7)=TRUE,6,IF(EXACT(M371,$A$8)=TRUE,7,IF(EXACT(M371,$A$9)=TRUE,8,IF(EXACT(M371,$A$10)=TRUE,9,IF(EXACT(M371,$A$11)=TRUE,10,IF(EXACT(M371,$A$12)=TRUE,11,IF(EXACT(M371,$A$13)=TRUE,12,IF(EXACT(M371,$A$14)=TRUE,13,IF(EXACT(M371,$A$15)=TRUE,14,IF(EXACT(M371,$A$16)=TRUE,15,IF(EXACT(M371,$A$17)=TRUE,16,IF(EXACT(M371,$A$18)=TRUE,17,IF(EXACT(M371,$A$19)=TRUE,18,IF(EXACT(M371,$A$20)=TRUE,19,IF(EXACT(M371,$A$21)=TRUE,20,IF(EXACT(M371,$A$22)=TRUE,21,IF(EXACT(M371,$A$23)=TRUE,22,IF(EXACT(M371,$A$24)=TRUE,23,IF(EXACT(M371,$A$25)=TRUE,24,IF(EXACT(M371,$A$26)=TRUE,25,IF(EXACT(M371,$A$27)=TRUE,26,IF(EXACT(M371,$A$28)=TRUE,27,IF(EXACT(M371,$A$29)=TRUE,28,IF(EXACT(M371,$A$30)=TRUE,29,IF(EXACT(M371,$A$31)=TRUE,30,IF(EXACT(M371,$A$32)=TRUE,31,IF(EXACT(M371,$A$33)=TRUE,32,IF(EXACT(M371,$A$34)=TRUE,33,IF(EXACT(M371,$A$35)=TRUE,34,IF(EXACT(M371,$A$36)=TRUE,35,IF(EXACT(M371,$A$37)=TRUE,36,IF(EXACT(M371,$A$38)=TRUE,37,IF(EXACT(M371,$A$39)=TRUE,38,IF(EXACT(M371,$A$40)=TRUE,39,IF(EXACT(M371,$A$41)=TRUE,40,IF(EXACT(M371,$A$42)=TRUE,41,IF(EXACT(M371,$A$43)=TRUE,42,IF(EXACT(M371,$A$44)=TRUE,43,IF(EXACT(M371,$A$45)=TRUE,44,IF(EXACT(M371,$A$46)=TRUE,45,IF(EXACT(M371,$A$47)=TRUE,46,IF(EXACT(M371,$A$48)=TRUE,47,IF(EXACT(M371,$A$49)=TRUE,48,IF(EXACT(M371,$A$50)=TRUE,49,IF(EXACT(M371,$A$51)=TRUE,50,IF(EXACT(M371,$A$52)=TRUE,51,IF(EXACT(M371,$A$53)=TRUE,52,IF(EXACT(M371,$A$54)=TRUE,53,IF(EXACT(M371,$A$55)=TRUE,54,IF(EXACT(M371,$A$56)=TRUE,55,IF(EXACT(M371,$A$57)=TRUE,56,IF(EXACT(M371,$A$58)=TRUE,57,IF(EXACT(M371,$A$59)=TRUE,58,IF(EXACT(M371,$A$60)=TRUE,59,IF(EXACT(M371,$A$61)=TRUE,60,IF(EXACT(M371,$A$62)=TRUE,61))))))))))))))))))))))))))))))))))))))))))))))))))))))))))))))*61^$L371</f>
        <v>0</v>
      </c>
    </row>
    <row r="372" spans="11:14" x14ac:dyDescent="0.55000000000000004">
      <c r="K372">
        <v>372</v>
      </c>
      <c r="L372">
        <f t="shared" si="11"/>
        <v>0</v>
      </c>
      <c r="M372" t="str">
        <f t="shared" si="10"/>
        <v/>
      </c>
      <c r="N372">
        <f>IF(EXACT(M372,$A$1)=TRUE,0,IF(EXACT(M372,$A$2)=TRUE,1,IF(EXACT(M372,$A$3)=TRUE,2,IF(EXACT(M372,$A$4)=TRUE,3,IF(EXACT(M372,$A$5)=TRUE,4,IF(EXACT(M372,$A$6)=TRUE,5,IF(EXACT(M372,$A$7)=TRUE,6,IF(EXACT(M372,$A$8)=TRUE,7,IF(EXACT(M372,$A$9)=TRUE,8,IF(EXACT(M372,$A$10)=TRUE,9,IF(EXACT(M372,$A$11)=TRUE,10,IF(EXACT(M372,$A$12)=TRUE,11,IF(EXACT(M372,$A$13)=TRUE,12,IF(EXACT(M372,$A$14)=TRUE,13,IF(EXACT(M372,$A$15)=TRUE,14,IF(EXACT(M372,$A$16)=TRUE,15,IF(EXACT(M372,$A$17)=TRUE,16,IF(EXACT(M372,$A$18)=TRUE,17,IF(EXACT(M372,$A$19)=TRUE,18,IF(EXACT(M372,$A$20)=TRUE,19,IF(EXACT(M372,$A$21)=TRUE,20,IF(EXACT(M372,$A$22)=TRUE,21,IF(EXACT(M372,$A$23)=TRUE,22,IF(EXACT(M372,$A$24)=TRUE,23,IF(EXACT(M372,$A$25)=TRUE,24,IF(EXACT(M372,$A$26)=TRUE,25,IF(EXACT(M372,$A$27)=TRUE,26,IF(EXACT(M372,$A$28)=TRUE,27,IF(EXACT(M372,$A$29)=TRUE,28,IF(EXACT(M372,$A$30)=TRUE,29,IF(EXACT(M372,$A$31)=TRUE,30,IF(EXACT(M372,$A$32)=TRUE,31,IF(EXACT(M372,$A$33)=TRUE,32,IF(EXACT(M372,$A$34)=TRUE,33,IF(EXACT(M372,$A$35)=TRUE,34,IF(EXACT(M372,$A$36)=TRUE,35,IF(EXACT(M372,$A$37)=TRUE,36,IF(EXACT(M372,$A$38)=TRUE,37,IF(EXACT(M372,$A$39)=TRUE,38,IF(EXACT(M372,$A$40)=TRUE,39,IF(EXACT(M372,$A$41)=TRUE,40,IF(EXACT(M372,$A$42)=TRUE,41,IF(EXACT(M372,$A$43)=TRUE,42,IF(EXACT(M372,$A$44)=TRUE,43,IF(EXACT(M372,$A$45)=TRUE,44,IF(EXACT(M372,$A$46)=TRUE,45,IF(EXACT(M372,$A$47)=TRUE,46,IF(EXACT(M372,$A$48)=TRUE,47,IF(EXACT(M372,$A$49)=TRUE,48,IF(EXACT(M372,$A$50)=TRUE,49,IF(EXACT(M372,$A$51)=TRUE,50,IF(EXACT(M372,$A$52)=TRUE,51,IF(EXACT(M372,$A$53)=TRUE,52,IF(EXACT(M372,$A$54)=TRUE,53,IF(EXACT(M372,$A$55)=TRUE,54,IF(EXACT(M372,$A$56)=TRUE,55,IF(EXACT(M372,$A$57)=TRUE,56,IF(EXACT(M372,$A$58)=TRUE,57,IF(EXACT(M372,$A$59)=TRUE,58,IF(EXACT(M372,$A$60)=TRUE,59,IF(EXACT(M372,$A$61)=TRUE,60,IF(EXACT(M372,$A$62)=TRUE,61))))))))))))))))))))))))))))))))))))))))))))))))))))))))))))))*61^$L372</f>
        <v>0</v>
      </c>
    </row>
    <row r="373" spans="11:14" x14ac:dyDescent="0.55000000000000004">
      <c r="K373">
        <v>373</v>
      </c>
      <c r="L373">
        <f t="shared" si="11"/>
        <v>5</v>
      </c>
      <c r="M373" t="str">
        <f t="shared" si="10"/>
        <v/>
      </c>
      <c r="N373" t="b">
        <f>IF(EXACT(M373,$A$1)=TRUE,"コア",IF(EXACT(M373,$A$2)=TRUE,"弓玉",IF(EXACT(M373,$A$3)=TRUE,"銃玉",IF(EXACT(M373,$A$4)=TRUE,"剣玉",IF(EXACT(M373,$A$5)=TRUE,"盾玉",IF(EXACT(M373,$A$6)=TRUE,"爆玉",IF(EXACT(M373,$A$7)=TRUE,"魔玉",IF(EXACT(M373,$A$8)=TRUE,"弩玉",IF(EXACT(M373,$A$9)=TRUE,"槍玉",IF(EXACT(M373,$A$10)=TRUE,"砲玉",IF(EXACT(M373,$A$11)=TRUE,"薙玉",IF(EXACT(M373,$A$12)=TRUE,"跳玉",IF(EXACT(M373,$A$13)=TRUE,"裂玉",IF(EXACT(M373,$A$14)=TRUE,"散玉",IF(EXACT(M373,$A$15)=TRUE,"狙玉",IF(EXACT(M373,$A$16)=TRUE,"浮玉",IF(EXACT(M373,$A$17)=TRUE,"導玉",IF(EXACT(M373,$A$18)=TRUE,"繕玉",IF(EXACT(M373,$A$19)=TRUE,"癒玉",IF(EXACT(M373,$A$20)=TRUE,"壁玉",IF(EXACT(M373,$A$21)=TRUE,"飛玉",IF(EXACT(M373,$A$22)=TRUE,"戦玉",IF(EXACT(M373,$A$23)=TRUE,"機玉",IF(EXACT(M373,$A$24)=TRUE,"変玉",IF(EXACT(M373,$A$25)=TRUE,"界玉",IF(EXACT(M373,$A$26)=TRUE,"木壁",IF(EXACT(M373,$A$27)=TRUE,"石壁",IF(EXACT(M373,$A$28)=TRUE,"紙壁",IF(EXACT(M373,$A$29)=TRUE,"鉄壁",IF(EXACT(M373,$A$30)=TRUE,"ジェット",IF(EXACT(M373,$A$31)=TRUE,"ターボ",IF(EXACT(M373,$A$32)=TRUE,"骨玉",IF(EXACT(M373,$A$33)=TRUE,"撃玉",IF(EXACT(M373,$A$34)=TRUE,"弾玉",IF(EXACT(M373,$A$35)=TRUE,"聖玉",IF(EXACT(M373,$A$36)=TRUE,"忍玉",IF(EXACT(M373,$A$37)=TRUE,"障玉",IF(EXACT(M373,$A$38)=TRUE,"花玉",IF(EXACT(M373,$A$39)=TRUE,"反玉",IF(EXACT(M373,$A$40)=TRUE,"押玉",IF(EXACT(M373,$A$41)=TRUE,"迎玉",IF(EXACT(M373,$A$42)=TRUE,"贄玉",IF(EXACT(M373,$A$43)=TRUE,"的玉",IF(EXACT(M373,$A$44)=TRUE,"墜玉",IF(EXACT(M373,$A$45)=TRUE,"箱玉",IF(EXACT(M373,$A$46)=TRUE,"闇玉",IF(EXACT(M373,$A$47)=TRUE,"旋玉",IF(EXACT(M373,$A$48)=TRUE,"采玉",IF(EXACT(M373,$A$49)=TRUE,"騎玉",IF(EXACT(M373,$A$50)=TRUE,"核玉",IF(EXACT(M373,$A$51)=TRUE,"射玉",IF(EXACT(M373,$A$52)=TRUE,"星玉",IF(EXACT(M373,$A$53)=TRUE,"梱玉",IF(EXACT(M373,$A$54)=TRUE,"貫玉",IF(EXACT(M373,$A$55)=TRUE,"査玉",IF(EXACT(M373,$A$56)=TRUE,"近壁",IF(EXACT(M373,$A$57)=TRUE,"遠壁",IF(EXACT(M373,$A$58)=TRUE,"広壁",IF(EXACT(M373,$A$59)=TRUE,"狭壁",IF(EXACT(M373,$A$60)=TRUE,"タゲ壁",IF(EXACT(M373,$A$61)=TRUE,"エレ壁")))))))))))))))))))))))))))))))))))))))))))))))))))))))))))))</f>
        <v>0</v>
      </c>
    </row>
    <row r="374" spans="11:14" x14ac:dyDescent="0.55000000000000004">
      <c r="K374">
        <v>374</v>
      </c>
      <c r="L374">
        <f t="shared" si="11"/>
        <v>4</v>
      </c>
      <c r="M374" t="str">
        <f t="shared" si="10"/>
        <v/>
      </c>
      <c r="N374">
        <f>IF(EXACT(M374,$A$1)=TRUE,0,IF(EXACT(M374,$A$2)=TRUE,1,IF(EXACT(M374,$A$3)=TRUE,2,IF(EXACT(M374,$A$4)=TRUE,3,IF(EXACT(M374,$A$5)=TRUE,4,IF(EXACT(M374,$A$6)=TRUE,5,IF(EXACT(M374,$A$7)=TRUE,6,IF(EXACT(M374,$A$8)=TRUE,7,IF(EXACT(M374,$A$9)=TRUE,8,IF(EXACT(M374,$A$10)=TRUE,9,IF(EXACT(M374,$A$11)=TRUE,10,IF(EXACT(M374,$A$12)=TRUE,11,IF(EXACT(M374,$A$13)=TRUE,12,IF(EXACT(M374,$A$14)=TRUE,13,IF(EXACT(M374,$A$15)=TRUE,14,IF(EXACT(M374,$A$16)=TRUE,15,IF(EXACT(M374,$A$17)=TRUE,16,IF(EXACT(M374,$A$18)=TRUE,17,IF(EXACT(M374,$A$19)=TRUE,18,IF(EXACT(M374,$A$20)=TRUE,19,IF(EXACT(M374,$A$21)=TRUE,20,IF(EXACT(M374,$A$22)=TRUE,21,IF(EXACT(M374,$A$23)=TRUE,22,IF(EXACT(M374,$A$24)=TRUE,23,IF(EXACT(M374,$A$25)=TRUE,24,IF(EXACT(M374,$A$26)=TRUE,25,IF(EXACT(M374,$A$27)=TRUE,26,IF(EXACT(M374,$A$28)=TRUE,27,IF(EXACT(M374,$A$29)=TRUE,28,IF(EXACT(M374,$A$30)=TRUE,29,IF(EXACT(M374,$A$31)=TRUE,30,IF(EXACT(M374,$A$32)=TRUE,31,IF(EXACT(M374,$A$33)=TRUE,32,IF(EXACT(M374,$A$34)=TRUE,33,IF(EXACT(M374,$A$35)=TRUE,34,IF(EXACT(M374,$A$36)=TRUE,35,IF(EXACT(M374,$A$37)=TRUE,36,IF(EXACT(M374,$A$38)=TRUE,37,IF(EXACT(M374,$A$39)=TRUE,38,IF(EXACT(M374,$A$40)=TRUE,39,IF(EXACT(M374,$A$41)=TRUE,40,IF(EXACT(M374,$A$42)=TRUE,41,IF(EXACT(M374,$A$43)=TRUE,42,IF(EXACT(M374,$A$44)=TRUE,43,IF(EXACT(M374,$A$45)=TRUE,44,IF(EXACT(M374,$A$46)=TRUE,45,IF(EXACT(M374,$A$47)=TRUE,46,IF(EXACT(M374,$A$48)=TRUE,47,IF(EXACT(M374,$A$49)=TRUE,48,IF(EXACT(M374,$A$50)=TRUE,49,IF(EXACT(M374,$A$51)=TRUE,50,IF(EXACT(M374,$A$52)=TRUE,51,IF(EXACT(M374,$A$53)=TRUE,52,IF(EXACT(M374,$A$54)=TRUE,53,IF(EXACT(M374,$A$55)=TRUE,54,IF(EXACT(M374,$A$56)=TRUE,55,IF(EXACT(M374,$A$57)=TRUE,56,IF(EXACT(M374,$A$58)=TRUE,57,IF(EXACT(M374,$A$59)=TRUE,58,IF(EXACT(M374,$A$60)=TRUE,59,IF(EXACT(M374,$A$61)=TRUE,60,IF(EXACT(M374,$A$62)=TRUE,61))))))))))))))))))))))))))))))))))))))))))))))))))))))))))))))*61^$L374</f>
        <v>0</v>
      </c>
    </row>
    <row r="375" spans="11:14" x14ac:dyDescent="0.55000000000000004">
      <c r="K375">
        <v>375</v>
      </c>
      <c r="L375">
        <f t="shared" si="11"/>
        <v>3</v>
      </c>
      <c r="M375" t="str">
        <f t="shared" si="10"/>
        <v/>
      </c>
      <c r="N375">
        <f>IF(EXACT(M375,$A$1)=TRUE,0,IF(EXACT(M375,$A$2)=TRUE,1,IF(EXACT(M375,$A$3)=TRUE,2,IF(EXACT(M375,$A$4)=TRUE,3,IF(EXACT(M375,$A$5)=TRUE,4,IF(EXACT(M375,$A$6)=TRUE,5,IF(EXACT(M375,$A$7)=TRUE,6,IF(EXACT(M375,$A$8)=TRUE,7,IF(EXACT(M375,$A$9)=TRUE,8,IF(EXACT(M375,$A$10)=TRUE,9,IF(EXACT(M375,$A$11)=TRUE,10,IF(EXACT(M375,$A$12)=TRUE,11,IF(EXACT(M375,$A$13)=TRUE,12,IF(EXACT(M375,$A$14)=TRUE,13,IF(EXACT(M375,$A$15)=TRUE,14,IF(EXACT(M375,$A$16)=TRUE,15,IF(EXACT(M375,$A$17)=TRUE,16,IF(EXACT(M375,$A$18)=TRUE,17,IF(EXACT(M375,$A$19)=TRUE,18,IF(EXACT(M375,$A$20)=TRUE,19,IF(EXACT(M375,$A$21)=TRUE,20,IF(EXACT(M375,$A$22)=TRUE,21,IF(EXACT(M375,$A$23)=TRUE,22,IF(EXACT(M375,$A$24)=TRUE,23,IF(EXACT(M375,$A$25)=TRUE,24,IF(EXACT(M375,$A$26)=TRUE,25,IF(EXACT(M375,$A$27)=TRUE,26,IF(EXACT(M375,$A$28)=TRUE,27,IF(EXACT(M375,$A$29)=TRUE,28,IF(EXACT(M375,$A$30)=TRUE,29,IF(EXACT(M375,$A$31)=TRUE,30,IF(EXACT(M375,$A$32)=TRUE,31,IF(EXACT(M375,$A$33)=TRUE,32,IF(EXACT(M375,$A$34)=TRUE,33,IF(EXACT(M375,$A$35)=TRUE,34,IF(EXACT(M375,$A$36)=TRUE,35,IF(EXACT(M375,$A$37)=TRUE,36,IF(EXACT(M375,$A$38)=TRUE,37,IF(EXACT(M375,$A$39)=TRUE,38,IF(EXACT(M375,$A$40)=TRUE,39,IF(EXACT(M375,$A$41)=TRUE,40,IF(EXACT(M375,$A$42)=TRUE,41,IF(EXACT(M375,$A$43)=TRUE,42,IF(EXACT(M375,$A$44)=TRUE,43,IF(EXACT(M375,$A$45)=TRUE,44,IF(EXACT(M375,$A$46)=TRUE,45,IF(EXACT(M375,$A$47)=TRUE,46,IF(EXACT(M375,$A$48)=TRUE,47,IF(EXACT(M375,$A$49)=TRUE,48,IF(EXACT(M375,$A$50)=TRUE,49,IF(EXACT(M375,$A$51)=TRUE,50,IF(EXACT(M375,$A$52)=TRUE,51,IF(EXACT(M375,$A$53)=TRUE,52,IF(EXACT(M375,$A$54)=TRUE,53,IF(EXACT(M375,$A$55)=TRUE,54,IF(EXACT(M375,$A$56)=TRUE,55,IF(EXACT(M375,$A$57)=TRUE,56,IF(EXACT(M375,$A$58)=TRUE,57,IF(EXACT(M375,$A$59)=TRUE,58,IF(EXACT(M375,$A$60)=TRUE,59,IF(EXACT(M375,$A$61)=TRUE,60,IF(EXACT(M375,$A$62)=TRUE,61))))))))))))))))))))))))))))))))))))))))))))))))))))))))))))))*61^$L375</f>
        <v>0</v>
      </c>
    </row>
    <row r="376" spans="11:14" x14ac:dyDescent="0.55000000000000004">
      <c r="K376">
        <v>376</v>
      </c>
      <c r="L376">
        <f t="shared" si="11"/>
        <v>2</v>
      </c>
      <c r="M376" t="str">
        <f t="shared" si="10"/>
        <v/>
      </c>
      <c r="N376">
        <f>IF(EXACT(M376,$A$1)=TRUE,0,IF(EXACT(M376,$A$2)=TRUE,1,IF(EXACT(M376,$A$3)=TRUE,2,IF(EXACT(M376,$A$4)=TRUE,3,IF(EXACT(M376,$A$5)=TRUE,4,IF(EXACT(M376,$A$6)=TRUE,5,IF(EXACT(M376,$A$7)=TRUE,6,IF(EXACT(M376,$A$8)=TRUE,7,IF(EXACT(M376,$A$9)=TRUE,8,IF(EXACT(M376,$A$10)=TRUE,9,IF(EXACT(M376,$A$11)=TRUE,10,IF(EXACT(M376,$A$12)=TRUE,11,IF(EXACT(M376,$A$13)=TRUE,12,IF(EXACT(M376,$A$14)=TRUE,13,IF(EXACT(M376,$A$15)=TRUE,14,IF(EXACT(M376,$A$16)=TRUE,15,IF(EXACT(M376,$A$17)=TRUE,16,IF(EXACT(M376,$A$18)=TRUE,17,IF(EXACT(M376,$A$19)=TRUE,18,IF(EXACT(M376,$A$20)=TRUE,19,IF(EXACT(M376,$A$21)=TRUE,20,IF(EXACT(M376,$A$22)=TRUE,21,IF(EXACT(M376,$A$23)=TRUE,22,IF(EXACT(M376,$A$24)=TRUE,23,IF(EXACT(M376,$A$25)=TRUE,24,IF(EXACT(M376,$A$26)=TRUE,25,IF(EXACT(M376,$A$27)=TRUE,26,IF(EXACT(M376,$A$28)=TRUE,27,IF(EXACT(M376,$A$29)=TRUE,28,IF(EXACT(M376,$A$30)=TRUE,29,IF(EXACT(M376,$A$31)=TRUE,30,IF(EXACT(M376,$A$32)=TRUE,31,IF(EXACT(M376,$A$33)=TRUE,32,IF(EXACT(M376,$A$34)=TRUE,33,IF(EXACT(M376,$A$35)=TRUE,34,IF(EXACT(M376,$A$36)=TRUE,35,IF(EXACT(M376,$A$37)=TRUE,36,IF(EXACT(M376,$A$38)=TRUE,37,IF(EXACT(M376,$A$39)=TRUE,38,IF(EXACT(M376,$A$40)=TRUE,39,IF(EXACT(M376,$A$41)=TRUE,40,IF(EXACT(M376,$A$42)=TRUE,41,IF(EXACT(M376,$A$43)=TRUE,42,IF(EXACT(M376,$A$44)=TRUE,43,IF(EXACT(M376,$A$45)=TRUE,44,IF(EXACT(M376,$A$46)=TRUE,45,IF(EXACT(M376,$A$47)=TRUE,46,IF(EXACT(M376,$A$48)=TRUE,47,IF(EXACT(M376,$A$49)=TRUE,48,IF(EXACT(M376,$A$50)=TRUE,49,IF(EXACT(M376,$A$51)=TRUE,50,IF(EXACT(M376,$A$52)=TRUE,51,IF(EXACT(M376,$A$53)=TRUE,52,IF(EXACT(M376,$A$54)=TRUE,53,IF(EXACT(M376,$A$55)=TRUE,54,IF(EXACT(M376,$A$56)=TRUE,55,IF(EXACT(M376,$A$57)=TRUE,56,IF(EXACT(M376,$A$58)=TRUE,57,IF(EXACT(M376,$A$59)=TRUE,58,IF(EXACT(M376,$A$60)=TRUE,59,IF(EXACT(M376,$A$61)=TRUE,60,IF(EXACT(M376,$A$62)=TRUE,61))))))))))))))))))))))))))))))))))))))))))))))))))))))))))))))*61^$L376</f>
        <v>0</v>
      </c>
    </row>
    <row r="377" spans="11:14" x14ac:dyDescent="0.55000000000000004">
      <c r="K377">
        <v>377</v>
      </c>
      <c r="L377">
        <f t="shared" si="11"/>
        <v>1</v>
      </c>
      <c r="M377" t="str">
        <f t="shared" si="10"/>
        <v/>
      </c>
      <c r="N377">
        <f>IF(EXACT(M377,$A$1)=TRUE,0,IF(EXACT(M377,$A$2)=TRUE,1,IF(EXACT(M377,$A$3)=TRUE,2,IF(EXACT(M377,$A$4)=TRUE,3,IF(EXACT(M377,$A$5)=TRUE,4,IF(EXACT(M377,$A$6)=TRUE,5,IF(EXACT(M377,$A$7)=TRUE,6,IF(EXACT(M377,$A$8)=TRUE,7,IF(EXACT(M377,$A$9)=TRUE,8,IF(EXACT(M377,$A$10)=TRUE,9,IF(EXACT(M377,$A$11)=TRUE,10,IF(EXACT(M377,$A$12)=TRUE,11,IF(EXACT(M377,$A$13)=TRUE,12,IF(EXACT(M377,$A$14)=TRUE,13,IF(EXACT(M377,$A$15)=TRUE,14,IF(EXACT(M377,$A$16)=TRUE,15,IF(EXACT(M377,$A$17)=TRUE,16,IF(EXACT(M377,$A$18)=TRUE,17,IF(EXACT(M377,$A$19)=TRUE,18,IF(EXACT(M377,$A$20)=TRUE,19,IF(EXACT(M377,$A$21)=TRUE,20,IF(EXACT(M377,$A$22)=TRUE,21,IF(EXACT(M377,$A$23)=TRUE,22,IF(EXACT(M377,$A$24)=TRUE,23,IF(EXACT(M377,$A$25)=TRUE,24,IF(EXACT(M377,$A$26)=TRUE,25,IF(EXACT(M377,$A$27)=TRUE,26,IF(EXACT(M377,$A$28)=TRUE,27,IF(EXACT(M377,$A$29)=TRUE,28,IF(EXACT(M377,$A$30)=TRUE,29,IF(EXACT(M377,$A$31)=TRUE,30,IF(EXACT(M377,$A$32)=TRUE,31,IF(EXACT(M377,$A$33)=TRUE,32,IF(EXACT(M377,$A$34)=TRUE,33,IF(EXACT(M377,$A$35)=TRUE,34,IF(EXACT(M377,$A$36)=TRUE,35,IF(EXACT(M377,$A$37)=TRUE,36,IF(EXACT(M377,$A$38)=TRUE,37,IF(EXACT(M377,$A$39)=TRUE,38,IF(EXACT(M377,$A$40)=TRUE,39,IF(EXACT(M377,$A$41)=TRUE,40,IF(EXACT(M377,$A$42)=TRUE,41,IF(EXACT(M377,$A$43)=TRUE,42,IF(EXACT(M377,$A$44)=TRUE,43,IF(EXACT(M377,$A$45)=TRUE,44,IF(EXACT(M377,$A$46)=TRUE,45,IF(EXACT(M377,$A$47)=TRUE,46,IF(EXACT(M377,$A$48)=TRUE,47,IF(EXACT(M377,$A$49)=TRUE,48,IF(EXACT(M377,$A$50)=TRUE,49,IF(EXACT(M377,$A$51)=TRUE,50,IF(EXACT(M377,$A$52)=TRUE,51,IF(EXACT(M377,$A$53)=TRUE,52,IF(EXACT(M377,$A$54)=TRUE,53,IF(EXACT(M377,$A$55)=TRUE,54,IF(EXACT(M377,$A$56)=TRUE,55,IF(EXACT(M377,$A$57)=TRUE,56,IF(EXACT(M377,$A$58)=TRUE,57,IF(EXACT(M377,$A$59)=TRUE,58,IF(EXACT(M377,$A$60)=TRUE,59,IF(EXACT(M377,$A$61)=TRUE,60,IF(EXACT(M377,$A$62)=TRUE,61))))))))))))))))))))))))))))))))))))))))))))))))))))))))))))))*61^$L377</f>
        <v>0</v>
      </c>
    </row>
    <row r="378" spans="11:14" x14ac:dyDescent="0.55000000000000004">
      <c r="K378">
        <v>378</v>
      </c>
      <c r="L378">
        <f t="shared" si="11"/>
        <v>0</v>
      </c>
      <c r="M378" t="str">
        <f t="shared" si="10"/>
        <v/>
      </c>
      <c r="N378">
        <f>IF(EXACT(M378,$A$1)=TRUE,0,IF(EXACT(M378,$A$2)=TRUE,1,IF(EXACT(M378,$A$3)=TRUE,2,IF(EXACT(M378,$A$4)=TRUE,3,IF(EXACT(M378,$A$5)=TRUE,4,IF(EXACT(M378,$A$6)=TRUE,5,IF(EXACT(M378,$A$7)=TRUE,6,IF(EXACT(M378,$A$8)=TRUE,7,IF(EXACT(M378,$A$9)=TRUE,8,IF(EXACT(M378,$A$10)=TRUE,9,IF(EXACT(M378,$A$11)=TRUE,10,IF(EXACT(M378,$A$12)=TRUE,11,IF(EXACT(M378,$A$13)=TRUE,12,IF(EXACT(M378,$A$14)=TRUE,13,IF(EXACT(M378,$A$15)=TRUE,14,IF(EXACT(M378,$A$16)=TRUE,15,IF(EXACT(M378,$A$17)=TRUE,16,IF(EXACT(M378,$A$18)=TRUE,17,IF(EXACT(M378,$A$19)=TRUE,18,IF(EXACT(M378,$A$20)=TRUE,19,IF(EXACT(M378,$A$21)=TRUE,20,IF(EXACT(M378,$A$22)=TRUE,21,IF(EXACT(M378,$A$23)=TRUE,22,IF(EXACT(M378,$A$24)=TRUE,23,IF(EXACT(M378,$A$25)=TRUE,24,IF(EXACT(M378,$A$26)=TRUE,25,IF(EXACT(M378,$A$27)=TRUE,26,IF(EXACT(M378,$A$28)=TRUE,27,IF(EXACT(M378,$A$29)=TRUE,28,IF(EXACT(M378,$A$30)=TRUE,29,IF(EXACT(M378,$A$31)=TRUE,30,IF(EXACT(M378,$A$32)=TRUE,31,IF(EXACT(M378,$A$33)=TRUE,32,IF(EXACT(M378,$A$34)=TRUE,33,IF(EXACT(M378,$A$35)=TRUE,34,IF(EXACT(M378,$A$36)=TRUE,35,IF(EXACT(M378,$A$37)=TRUE,36,IF(EXACT(M378,$A$38)=TRUE,37,IF(EXACT(M378,$A$39)=TRUE,38,IF(EXACT(M378,$A$40)=TRUE,39,IF(EXACT(M378,$A$41)=TRUE,40,IF(EXACT(M378,$A$42)=TRUE,41,IF(EXACT(M378,$A$43)=TRUE,42,IF(EXACT(M378,$A$44)=TRUE,43,IF(EXACT(M378,$A$45)=TRUE,44,IF(EXACT(M378,$A$46)=TRUE,45,IF(EXACT(M378,$A$47)=TRUE,46,IF(EXACT(M378,$A$48)=TRUE,47,IF(EXACT(M378,$A$49)=TRUE,48,IF(EXACT(M378,$A$50)=TRUE,49,IF(EXACT(M378,$A$51)=TRUE,50,IF(EXACT(M378,$A$52)=TRUE,51,IF(EXACT(M378,$A$53)=TRUE,52,IF(EXACT(M378,$A$54)=TRUE,53,IF(EXACT(M378,$A$55)=TRUE,54,IF(EXACT(M378,$A$56)=TRUE,55,IF(EXACT(M378,$A$57)=TRUE,56,IF(EXACT(M378,$A$58)=TRUE,57,IF(EXACT(M378,$A$59)=TRUE,58,IF(EXACT(M378,$A$60)=TRUE,59,IF(EXACT(M378,$A$61)=TRUE,60,IF(EXACT(M378,$A$62)=TRUE,61))))))))))))))))))))))))))))))))))))))))))))))))))))))))))))))*61^$L378</f>
        <v>0</v>
      </c>
    </row>
    <row r="379" spans="11:14" x14ac:dyDescent="0.55000000000000004">
      <c r="K379">
        <v>379</v>
      </c>
      <c r="L379">
        <f t="shared" si="11"/>
        <v>5</v>
      </c>
      <c r="M379" t="str">
        <f t="shared" si="10"/>
        <v/>
      </c>
      <c r="N379" t="b">
        <f>IF(EXACT(M379,$A$1)=TRUE,"コア",IF(EXACT(M379,$A$2)=TRUE,"弓玉",IF(EXACT(M379,$A$3)=TRUE,"銃玉",IF(EXACT(M379,$A$4)=TRUE,"剣玉",IF(EXACT(M379,$A$5)=TRUE,"盾玉",IF(EXACT(M379,$A$6)=TRUE,"爆玉",IF(EXACT(M379,$A$7)=TRUE,"魔玉",IF(EXACT(M379,$A$8)=TRUE,"弩玉",IF(EXACT(M379,$A$9)=TRUE,"槍玉",IF(EXACT(M379,$A$10)=TRUE,"砲玉",IF(EXACT(M379,$A$11)=TRUE,"薙玉",IF(EXACT(M379,$A$12)=TRUE,"跳玉",IF(EXACT(M379,$A$13)=TRUE,"裂玉",IF(EXACT(M379,$A$14)=TRUE,"散玉",IF(EXACT(M379,$A$15)=TRUE,"狙玉",IF(EXACT(M379,$A$16)=TRUE,"浮玉",IF(EXACT(M379,$A$17)=TRUE,"導玉",IF(EXACT(M379,$A$18)=TRUE,"繕玉",IF(EXACT(M379,$A$19)=TRUE,"癒玉",IF(EXACT(M379,$A$20)=TRUE,"壁玉",IF(EXACT(M379,$A$21)=TRUE,"飛玉",IF(EXACT(M379,$A$22)=TRUE,"戦玉",IF(EXACT(M379,$A$23)=TRUE,"機玉",IF(EXACT(M379,$A$24)=TRUE,"変玉",IF(EXACT(M379,$A$25)=TRUE,"界玉",IF(EXACT(M379,$A$26)=TRUE,"木壁",IF(EXACT(M379,$A$27)=TRUE,"石壁",IF(EXACT(M379,$A$28)=TRUE,"紙壁",IF(EXACT(M379,$A$29)=TRUE,"鉄壁",IF(EXACT(M379,$A$30)=TRUE,"ジェット",IF(EXACT(M379,$A$31)=TRUE,"ターボ",IF(EXACT(M379,$A$32)=TRUE,"骨玉",IF(EXACT(M379,$A$33)=TRUE,"撃玉",IF(EXACT(M379,$A$34)=TRUE,"弾玉",IF(EXACT(M379,$A$35)=TRUE,"聖玉",IF(EXACT(M379,$A$36)=TRUE,"忍玉",IF(EXACT(M379,$A$37)=TRUE,"障玉",IF(EXACT(M379,$A$38)=TRUE,"花玉",IF(EXACT(M379,$A$39)=TRUE,"反玉",IF(EXACT(M379,$A$40)=TRUE,"押玉",IF(EXACT(M379,$A$41)=TRUE,"迎玉",IF(EXACT(M379,$A$42)=TRUE,"贄玉",IF(EXACT(M379,$A$43)=TRUE,"的玉",IF(EXACT(M379,$A$44)=TRUE,"墜玉",IF(EXACT(M379,$A$45)=TRUE,"箱玉",IF(EXACT(M379,$A$46)=TRUE,"闇玉",IF(EXACT(M379,$A$47)=TRUE,"旋玉",IF(EXACT(M379,$A$48)=TRUE,"采玉",IF(EXACT(M379,$A$49)=TRUE,"騎玉",IF(EXACT(M379,$A$50)=TRUE,"核玉",IF(EXACT(M379,$A$51)=TRUE,"射玉",IF(EXACT(M379,$A$52)=TRUE,"星玉",IF(EXACT(M379,$A$53)=TRUE,"梱玉",IF(EXACT(M379,$A$54)=TRUE,"貫玉",IF(EXACT(M379,$A$55)=TRUE,"査玉",IF(EXACT(M379,$A$56)=TRUE,"近壁",IF(EXACT(M379,$A$57)=TRUE,"遠壁",IF(EXACT(M379,$A$58)=TRUE,"広壁",IF(EXACT(M379,$A$59)=TRUE,"狭壁",IF(EXACT(M379,$A$60)=TRUE,"タゲ壁",IF(EXACT(M379,$A$61)=TRUE,"エレ壁")))))))))))))))))))))))))))))))))))))))))))))))))))))))))))))</f>
        <v>0</v>
      </c>
    </row>
    <row r="380" spans="11:14" x14ac:dyDescent="0.55000000000000004">
      <c r="K380">
        <v>380</v>
      </c>
      <c r="L380">
        <f t="shared" si="11"/>
        <v>4</v>
      </c>
      <c r="M380" t="str">
        <f t="shared" si="10"/>
        <v/>
      </c>
      <c r="N380">
        <f>IF(EXACT(M380,$A$1)=TRUE,0,IF(EXACT(M380,$A$2)=TRUE,1,IF(EXACT(M380,$A$3)=TRUE,2,IF(EXACT(M380,$A$4)=TRUE,3,IF(EXACT(M380,$A$5)=TRUE,4,IF(EXACT(M380,$A$6)=TRUE,5,IF(EXACT(M380,$A$7)=TRUE,6,IF(EXACT(M380,$A$8)=TRUE,7,IF(EXACT(M380,$A$9)=TRUE,8,IF(EXACT(M380,$A$10)=TRUE,9,IF(EXACT(M380,$A$11)=TRUE,10,IF(EXACT(M380,$A$12)=TRUE,11,IF(EXACT(M380,$A$13)=TRUE,12,IF(EXACT(M380,$A$14)=TRUE,13,IF(EXACT(M380,$A$15)=TRUE,14,IF(EXACT(M380,$A$16)=TRUE,15,IF(EXACT(M380,$A$17)=TRUE,16,IF(EXACT(M380,$A$18)=TRUE,17,IF(EXACT(M380,$A$19)=TRUE,18,IF(EXACT(M380,$A$20)=TRUE,19,IF(EXACT(M380,$A$21)=TRUE,20,IF(EXACT(M380,$A$22)=TRUE,21,IF(EXACT(M380,$A$23)=TRUE,22,IF(EXACT(M380,$A$24)=TRUE,23,IF(EXACT(M380,$A$25)=TRUE,24,IF(EXACT(M380,$A$26)=TRUE,25,IF(EXACT(M380,$A$27)=TRUE,26,IF(EXACT(M380,$A$28)=TRUE,27,IF(EXACT(M380,$A$29)=TRUE,28,IF(EXACT(M380,$A$30)=TRUE,29,IF(EXACT(M380,$A$31)=TRUE,30,IF(EXACT(M380,$A$32)=TRUE,31,IF(EXACT(M380,$A$33)=TRUE,32,IF(EXACT(M380,$A$34)=TRUE,33,IF(EXACT(M380,$A$35)=TRUE,34,IF(EXACT(M380,$A$36)=TRUE,35,IF(EXACT(M380,$A$37)=TRUE,36,IF(EXACT(M380,$A$38)=TRUE,37,IF(EXACT(M380,$A$39)=TRUE,38,IF(EXACT(M380,$A$40)=TRUE,39,IF(EXACT(M380,$A$41)=TRUE,40,IF(EXACT(M380,$A$42)=TRUE,41,IF(EXACT(M380,$A$43)=TRUE,42,IF(EXACT(M380,$A$44)=TRUE,43,IF(EXACT(M380,$A$45)=TRUE,44,IF(EXACT(M380,$A$46)=TRUE,45,IF(EXACT(M380,$A$47)=TRUE,46,IF(EXACT(M380,$A$48)=TRUE,47,IF(EXACT(M380,$A$49)=TRUE,48,IF(EXACT(M380,$A$50)=TRUE,49,IF(EXACT(M380,$A$51)=TRUE,50,IF(EXACT(M380,$A$52)=TRUE,51,IF(EXACT(M380,$A$53)=TRUE,52,IF(EXACT(M380,$A$54)=TRUE,53,IF(EXACT(M380,$A$55)=TRUE,54,IF(EXACT(M380,$A$56)=TRUE,55,IF(EXACT(M380,$A$57)=TRUE,56,IF(EXACT(M380,$A$58)=TRUE,57,IF(EXACT(M380,$A$59)=TRUE,58,IF(EXACT(M380,$A$60)=TRUE,59,IF(EXACT(M380,$A$61)=TRUE,60,IF(EXACT(M380,$A$62)=TRUE,61))))))))))))))))))))))))))))))))))))))))))))))))))))))))))))))*61^$L380</f>
        <v>0</v>
      </c>
    </row>
    <row r="381" spans="11:14" x14ac:dyDescent="0.55000000000000004">
      <c r="K381">
        <v>381</v>
      </c>
      <c r="L381">
        <f t="shared" si="11"/>
        <v>3</v>
      </c>
      <c r="M381" t="str">
        <f t="shared" si="10"/>
        <v/>
      </c>
      <c r="N381">
        <f>IF(EXACT(M381,$A$1)=TRUE,0,IF(EXACT(M381,$A$2)=TRUE,1,IF(EXACT(M381,$A$3)=TRUE,2,IF(EXACT(M381,$A$4)=TRUE,3,IF(EXACT(M381,$A$5)=TRUE,4,IF(EXACT(M381,$A$6)=TRUE,5,IF(EXACT(M381,$A$7)=TRUE,6,IF(EXACT(M381,$A$8)=TRUE,7,IF(EXACT(M381,$A$9)=TRUE,8,IF(EXACT(M381,$A$10)=TRUE,9,IF(EXACT(M381,$A$11)=TRUE,10,IF(EXACT(M381,$A$12)=TRUE,11,IF(EXACT(M381,$A$13)=TRUE,12,IF(EXACT(M381,$A$14)=TRUE,13,IF(EXACT(M381,$A$15)=TRUE,14,IF(EXACT(M381,$A$16)=TRUE,15,IF(EXACT(M381,$A$17)=TRUE,16,IF(EXACT(M381,$A$18)=TRUE,17,IF(EXACT(M381,$A$19)=TRUE,18,IF(EXACT(M381,$A$20)=TRUE,19,IF(EXACT(M381,$A$21)=TRUE,20,IF(EXACT(M381,$A$22)=TRUE,21,IF(EXACT(M381,$A$23)=TRUE,22,IF(EXACT(M381,$A$24)=TRUE,23,IF(EXACT(M381,$A$25)=TRUE,24,IF(EXACT(M381,$A$26)=TRUE,25,IF(EXACT(M381,$A$27)=TRUE,26,IF(EXACT(M381,$A$28)=TRUE,27,IF(EXACT(M381,$A$29)=TRUE,28,IF(EXACT(M381,$A$30)=TRUE,29,IF(EXACT(M381,$A$31)=TRUE,30,IF(EXACT(M381,$A$32)=TRUE,31,IF(EXACT(M381,$A$33)=TRUE,32,IF(EXACT(M381,$A$34)=TRUE,33,IF(EXACT(M381,$A$35)=TRUE,34,IF(EXACT(M381,$A$36)=TRUE,35,IF(EXACT(M381,$A$37)=TRUE,36,IF(EXACT(M381,$A$38)=TRUE,37,IF(EXACT(M381,$A$39)=TRUE,38,IF(EXACT(M381,$A$40)=TRUE,39,IF(EXACT(M381,$A$41)=TRUE,40,IF(EXACT(M381,$A$42)=TRUE,41,IF(EXACT(M381,$A$43)=TRUE,42,IF(EXACT(M381,$A$44)=TRUE,43,IF(EXACT(M381,$A$45)=TRUE,44,IF(EXACT(M381,$A$46)=TRUE,45,IF(EXACT(M381,$A$47)=TRUE,46,IF(EXACT(M381,$A$48)=TRUE,47,IF(EXACT(M381,$A$49)=TRUE,48,IF(EXACT(M381,$A$50)=TRUE,49,IF(EXACT(M381,$A$51)=TRUE,50,IF(EXACT(M381,$A$52)=TRUE,51,IF(EXACT(M381,$A$53)=TRUE,52,IF(EXACT(M381,$A$54)=TRUE,53,IF(EXACT(M381,$A$55)=TRUE,54,IF(EXACT(M381,$A$56)=TRUE,55,IF(EXACT(M381,$A$57)=TRUE,56,IF(EXACT(M381,$A$58)=TRUE,57,IF(EXACT(M381,$A$59)=TRUE,58,IF(EXACT(M381,$A$60)=TRUE,59,IF(EXACT(M381,$A$61)=TRUE,60,IF(EXACT(M381,$A$62)=TRUE,61))))))))))))))))))))))))))))))))))))))))))))))))))))))))))))))*61^$L381</f>
        <v>0</v>
      </c>
    </row>
    <row r="382" spans="11:14" x14ac:dyDescent="0.55000000000000004">
      <c r="K382">
        <v>382</v>
      </c>
      <c r="L382">
        <f t="shared" si="11"/>
        <v>2</v>
      </c>
      <c r="M382" t="str">
        <f t="shared" si="10"/>
        <v/>
      </c>
      <c r="N382">
        <f>IF(EXACT(M382,$A$1)=TRUE,0,IF(EXACT(M382,$A$2)=TRUE,1,IF(EXACT(M382,$A$3)=TRUE,2,IF(EXACT(M382,$A$4)=TRUE,3,IF(EXACT(M382,$A$5)=TRUE,4,IF(EXACT(M382,$A$6)=TRUE,5,IF(EXACT(M382,$A$7)=TRUE,6,IF(EXACT(M382,$A$8)=TRUE,7,IF(EXACT(M382,$A$9)=TRUE,8,IF(EXACT(M382,$A$10)=TRUE,9,IF(EXACT(M382,$A$11)=TRUE,10,IF(EXACT(M382,$A$12)=TRUE,11,IF(EXACT(M382,$A$13)=TRUE,12,IF(EXACT(M382,$A$14)=TRUE,13,IF(EXACT(M382,$A$15)=TRUE,14,IF(EXACT(M382,$A$16)=TRUE,15,IF(EXACT(M382,$A$17)=TRUE,16,IF(EXACT(M382,$A$18)=TRUE,17,IF(EXACT(M382,$A$19)=TRUE,18,IF(EXACT(M382,$A$20)=TRUE,19,IF(EXACT(M382,$A$21)=TRUE,20,IF(EXACT(M382,$A$22)=TRUE,21,IF(EXACT(M382,$A$23)=TRUE,22,IF(EXACT(M382,$A$24)=TRUE,23,IF(EXACT(M382,$A$25)=TRUE,24,IF(EXACT(M382,$A$26)=TRUE,25,IF(EXACT(M382,$A$27)=TRUE,26,IF(EXACT(M382,$A$28)=TRUE,27,IF(EXACT(M382,$A$29)=TRUE,28,IF(EXACT(M382,$A$30)=TRUE,29,IF(EXACT(M382,$A$31)=TRUE,30,IF(EXACT(M382,$A$32)=TRUE,31,IF(EXACT(M382,$A$33)=TRUE,32,IF(EXACT(M382,$A$34)=TRUE,33,IF(EXACT(M382,$A$35)=TRUE,34,IF(EXACT(M382,$A$36)=TRUE,35,IF(EXACT(M382,$A$37)=TRUE,36,IF(EXACT(M382,$A$38)=TRUE,37,IF(EXACT(M382,$A$39)=TRUE,38,IF(EXACT(M382,$A$40)=TRUE,39,IF(EXACT(M382,$A$41)=TRUE,40,IF(EXACT(M382,$A$42)=TRUE,41,IF(EXACT(M382,$A$43)=TRUE,42,IF(EXACT(M382,$A$44)=TRUE,43,IF(EXACT(M382,$A$45)=TRUE,44,IF(EXACT(M382,$A$46)=TRUE,45,IF(EXACT(M382,$A$47)=TRUE,46,IF(EXACT(M382,$A$48)=TRUE,47,IF(EXACT(M382,$A$49)=TRUE,48,IF(EXACT(M382,$A$50)=TRUE,49,IF(EXACT(M382,$A$51)=TRUE,50,IF(EXACT(M382,$A$52)=TRUE,51,IF(EXACT(M382,$A$53)=TRUE,52,IF(EXACT(M382,$A$54)=TRUE,53,IF(EXACT(M382,$A$55)=TRUE,54,IF(EXACT(M382,$A$56)=TRUE,55,IF(EXACT(M382,$A$57)=TRUE,56,IF(EXACT(M382,$A$58)=TRUE,57,IF(EXACT(M382,$A$59)=TRUE,58,IF(EXACT(M382,$A$60)=TRUE,59,IF(EXACT(M382,$A$61)=TRUE,60,IF(EXACT(M382,$A$62)=TRUE,61))))))))))))))))))))))))))))))))))))))))))))))))))))))))))))))*61^$L382</f>
        <v>0</v>
      </c>
    </row>
    <row r="383" spans="11:14" x14ac:dyDescent="0.55000000000000004">
      <c r="K383">
        <v>383</v>
      </c>
      <c r="L383">
        <f t="shared" si="11"/>
        <v>1</v>
      </c>
      <c r="M383" t="str">
        <f t="shared" si="10"/>
        <v/>
      </c>
      <c r="N383">
        <f>IF(EXACT(M383,$A$1)=TRUE,0,IF(EXACT(M383,$A$2)=TRUE,1,IF(EXACT(M383,$A$3)=TRUE,2,IF(EXACT(M383,$A$4)=TRUE,3,IF(EXACT(M383,$A$5)=TRUE,4,IF(EXACT(M383,$A$6)=TRUE,5,IF(EXACT(M383,$A$7)=TRUE,6,IF(EXACT(M383,$A$8)=TRUE,7,IF(EXACT(M383,$A$9)=TRUE,8,IF(EXACT(M383,$A$10)=TRUE,9,IF(EXACT(M383,$A$11)=TRUE,10,IF(EXACT(M383,$A$12)=TRUE,11,IF(EXACT(M383,$A$13)=TRUE,12,IF(EXACT(M383,$A$14)=TRUE,13,IF(EXACT(M383,$A$15)=TRUE,14,IF(EXACT(M383,$A$16)=TRUE,15,IF(EXACT(M383,$A$17)=TRUE,16,IF(EXACT(M383,$A$18)=TRUE,17,IF(EXACT(M383,$A$19)=TRUE,18,IF(EXACT(M383,$A$20)=TRUE,19,IF(EXACT(M383,$A$21)=TRUE,20,IF(EXACT(M383,$A$22)=TRUE,21,IF(EXACT(M383,$A$23)=TRUE,22,IF(EXACT(M383,$A$24)=TRUE,23,IF(EXACT(M383,$A$25)=TRUE,24,IF(EXACT(M383,$A$26)=TRUE,25,IF(EXACT(M383,$A$27)=TRUE,26,IF(EXACT(M383,$A$28)=TRUE,27,IF(EXACT(M383,$A$29)=TRUE,28,IF(EXACT(M383,$A$30)=TRUE,29,IF(EXACT(M383,$A$31)=TRUE,30,IF(EXACT(M383,$A$32)=TRUE,31,IF(EXACT(M383,$A$33)=TRUE,32,IF(EXACT(M383,$A$34)=TRUE,33,IF(EXACT(M383,$A$35)=TRUE,34,IF(EXACT(M383,$A$36)=TRUE,35,IF(EXACT(M383,$A$37)=TRUE,36,IF(EXACT(M383,$A$38)=TRUE,37,IF(EXACT(M383,$A$39)=TRUE,38,IF(EXACT(M383,$A$40)=TRUE,39,IF(EXACT(M383,$A$41)=TRUE,40,IF(EXACT(M383,$A$42)=TRUE,41,IF(EXACT(M383,$A$43)=TRUE,42,IF(EXACT(M383,$A$44)=TRUE,43,IF(EXACT(M383,$A$45)=TRUE,44,IF(EXACT(M383,$A$46)=TRUE,45,IF(EXACT(M383,$A$47)=TRUE,46,IF(EXACT(M383,$A$48)=TRUE,47,IF(EXACT(M383,$A$49)=TRUE,48,IF(EXACT(M383,$A$50)=TRUE,49,IF(EXACT(M383,$A$51)=TRUE,50,IF(EXACT(M383,$A$52)=TRUE,51,IF(EXACT(M383,$A$53)=TRUE,52,IF(EXACT(M383,$A$54)=TRUE,53,IF(EXACT(M383,$A$55)=TRUE,54,IF(EXACT(M383,$A$56)=TRUE,55,IF(EXACT(M383,$A$57)=TRUE,56,IF(EXACT(M383,$A$58)=TRUE,57,IF(EXACT(M383,$A$59)=TRUE,58,IF(EXACT(M383,$A$60)=TRUE,59,IF(EXACT(M383,$A$61)=TRUE,60,IF(EXACT(M383,$A$62)=TRUE,61))))))))))))))))))))))))))))))))))))))))))))))))))))))))))))))*61^$L383</f>
        <v>0</v>
      </c>
    </row>
    <row r="384" spans="11:14" x14ac:dyDescent="0.55000000000000004">
      <c r="K384">
        <v>384</v>
      </c>
      <c r="L384">
        <f t="shared" si="11"/>
        <v>0</v>
      </c>
      <c r="M384" t="str">
        <f t="shared" si="10"/>
        <v/>
      </c>
      <c r="N384">
        <f>IF(EXACT(M384,$A$1)=TRUE,0,IF(EXACT(M384,$A$2)=TRUE,1,IF(EXACT(M384,$A$3)=TRUE,2,IF(EXACT(M384,$A$4)=TRUE,3,IF(EXACT(M384,$A$5)=TRUE,4,IF(EXACT(M384,$A$6)=TRUE,5,IF(EXACT(M384,$A$7)=TRUE,6,IF(EXACT(M384,$A$8)=TRUE,7,IF(EXACT(M384,$A$9)=TRUE,8,IF(EXACT(M384,$A$10)=TRUE,9,IF(EXACT(M384,$A$11)=TRUE,10,IF(EXACT(M384,$A$12)=TRUE,11,IF(EXACT(M384,$A$13)=TRUE,12,IF(EXACT(M384,$A$14)=TRUE,13,IF(EXACT(M384,$A$15)=TRUE,14,IF(EXACT(M384,$A$16)=TRUE,15,IF(EXACT(M384,$A$17)=TRUE,16,IF(EXACT(M384,$A$18)=TRUE,17,IF(EXACT(M384,$A$19)=TRUE,18,IF(EXACT(M384,$A$20)=TRUE,19,IF(EXACT(M384,$A$21)=TRUE,20,IF(EXACT(M384,$A$22)=TRUE,21,IF(EXACT(M384,$A$23)=TRUE,22,IF(EXACT(M384,$A$24)=TRUE,23,IF(EXACT(M384,$A$25)=TRUE,24,IF(EXACT(M384,$A$26)=TRUE,25,IF(EXACT(M384,$A$27)=TRUE,26,IF(EXACT(M384,$A$28)=TRUE,27,IF(EXACT(M384,$A$29)=TRUE,28,IF(EXACT(M384,$A$30)=TRUE,29,IF(EXACT(M384,$A$31)=TRUE,30,IF(EXACT(M384,$A$32)=TRUE,31,IF(EXACT(M384,$A$33)=TRUE,32,IF(EXACT(M384,$A$34)=TRUE,33,IF(EXACT(M384,$A$35)=TRUE,34,IF(EXACT(M384,$A$36)=TRUE,35,IF(EXACT(M384,$A$37)=TRUE,36,IF(EXACT(M384,$A$38)=TRUE,37,IF(EXACT(M384,$A$39)=TRUE,38,IF(EXACT(M384,$A$40)=TRUE,39,IF(EXACT(M384,$A$41)=TRUE,40,IF(EXACT(M384,$A$42)=TRUE,41,IF(EXACT(M384,$A$43)=TRUE,42,IF(EXACT(M384,$A$44)=TRUE,43,IF(EXACT(M384,$A$45)=TRUE,44,IF(EXACT(M384,$A$46)=TRUE,45,IF(EXACT(M384,$A$47)=TRUE,46,IF(EXACT(M384,$A$48)=TRUE,47,IF(EXACT(M384,$A$49)=TRUE,48,IF(EXACT(M384,$A$50)=TRUE,49,IF(EXACT(M384,$A$51)=TRUE,50,IF(EXACT(M384,$A$52)=TRUE,51,IF(EXACT(M384,$A$53)=TRUE,52,IF(EXACT(M384,$A$54)=TRUE,53,IF(EXACT(M384,$A$55)=TRUE,54,IF(EXACT(M384,$A$56)=TRUE,55,IF(EXACT(M384,$A$57)=TRUE,56,IF(EXACT(M384,$A$58)=TRUE,57,IF(EXACT(M384,$A$59)=TRUE,58,IF(EXACT(M384,$A$60)=TRUE,59,IF(EXACT(M384,$A$61)=TRUE,60,IF(EXACT(M384,$A$62)=TRUE,61))))))))))))))))))))))))))))))))))))))))))))))))))))))))))))))*61^$L384</f>
        <v>0</v>
      </c>
    </row>
    <row r="385" spans="11:14" x14ac:dyDescent="0.55000000000000004">
      <c r="K385">
        <v>385</v>
      </c>
      <c r="L385">
        <f t="shared" si="11"/>
        <v>5</v>
      </c>
      <c r="M385" t="str">
        <f t="shared" ref="M385:M448" si="12">MID(D$2,$K385,1)</f>
        <v/>
      </c>
      <c r="N385" t="b">
        <f>IF(EXACT(M385,$A$1)=TRUE,"コア",IF(EXACT(M385,$A$2)=TRUE,"弓玉",IF(EXACT(M385,$A$3)=TRUE,"銃玉",IF(EXACT(M385,$A$4)=TRUE,"剣玉",IF(EXACT(M385,$A$5)=TRUE,"盾玉",IF(EXACT(M385,$A$6)=TRUE,"爆玉",IF(EXACT(M385,$A$7)=TRUE,"魔玉",IF(EXACT(M385,$A$8)=TRUE,"弩玉",IF(EXACT(M385,$A$9)=TRUE,"槍玉",IF(EXACT(M385,$A$10)=TRUE,"砲玉",IF(EXACT(M385,$A$11)=TRUE,"薙玉",IF(EXACT(M385,$A$12)=TRUE,"跳玉",IF(EXACT(M385,$A$13)=TRUE,"裂玉",IF(EXACT(M385,$A$14)=TRUE,"散玉",IF(EXACT(M385,$A$15)=TRUE,"狙玉",IF(EXACT(M385,$A$16)=TRUE,"浮玉",IF(EXACT(M385,$A$17)=TRUE,"導玉",IF(EXACT(M385,$A$18)=TRUE,"繕玉",IF(EXACT(M385,$A$19)=TRUE,"癒玉",IF(EXACT(M385,$A$20)=TRUE,"壁玉",IF(EXACT(M385,$A$21)=TRUE,"飛玉",IF(EXACT(M385,$A$22)=TRUE,"戦玉",IF(EXACT(M385,$A$23)=TRUE,"機玉",IF(EXACT(M385,$A$24)=TRUE,"変玉",IF(EXACT(M385,$A$25)=TRUE,"界玉",IF(EXACT(M385,$A$26)=TRUE,"木壁",IF(EXACT(M385,$A$27)=TRUE,"石壁",IF(EXACT(M385,$A$28)=TRUE,"紙壁",IF(EXACT(M385,$A$29)=TRUE,"鉄壁",IF(EXACT(M385,$A$30)=TRUE,"ジェット",IF(EXACT(M385,$A$31)=TRUE,"ターボ",IF(EXACT(M385,$A$32)=TRUE,"骨玉",IF(EXACT(M385,$A$33)=TRUE,"撃玉",IF(EXACT(M385,$A$34)=TRUE,"弾玉",IF(EXACT(M385,$A$35)=TRUE,"聖玉",IF(EXACT(M385,$A$36)=TRUE,"忍玉",IF(EXACT(M385,$A$37)=TRUE,"障玉",IF(EXACT(M385,$A$38)=TRUE,"花玉",IF(EXACT(M385,$A$39)=TRUE,"反玉",IF(EXACT(M385,$A$40)=TRUE,"押玉",IF(EXACT(M385,$A$41)=TRUE,"迎玉",IF(EXACT(M385,$A$42)=TRUE,"贄玉",IF(EXACT(M385,$A$43)=TRUE,"的玉",IF(EXACT(M385,$A$44)=TRUE,"墜玉",IF(EXACT(M385,$A$45)=TRUE,"箱玉",IF(EXACT(M385,$A$46)=TRUE,"闇玉",IF(EXACT(M385,$A$47)=TRUE,"旋玉",IF(EXACT(M385,$A$48)=TRUE,"采玉",IF(EXACT(M385,$A$49)=TRUE,"騎玉",IF(EXACT(M385,$A$50)=TRUE,"核玉",IF(EXACT(M385,$A$51)=TRUE,"射玉",IF(EXACT(M385,$A$52)=TRUE,"星玉",IF(EXACT(M385,$A$53)=TRUE,"梱玉",IF(EXACT(M385,$A$54)=TRUE,"貫玉",IF(EXACT(M385,$A$55)=TRUE,"査玉",IF(EXACT(M385,$A$56)=TRUE,"近壁",IF(EXACT(M385,$A$57)=TRUE,"遠壁",IF(EXACT(M385,$A$58)=TRUE,"広壁",IF(EXACT(M385,$A$59)=TRUE,"狭壁",IF(EXACT(M385,$A$60)=TRUE,"タゲ壁",IF(EXACT(M385,$A$61)=TRUE,"エレ壁")))))))))))))))))))))))))))))))))))))))))))))))))))))))))))))</f>
        <v>0</v>
      </c>
    </row>
    <row r="386" spans="11:14" x14ac:dyDescent="0.55000000000000004">
      <c r="K386">
        <v>386</v>
      </c>
      <c r="L386">
        <f t="shared" ref="L386:L449" si="13">MOD(LEN($D$2)-K386,6)</f>
        <v>4</v>
      </c>
      <c r="M386" t="str">
        <f t="shared" si="12"/>
        <v/>
      </c>
      <c r="N386">
        <f>IF(EXACT(M386,$A$1)=TRUE,0,IF(EXACT(M386,$A$2)=TRUE,1,IF(EXACT(M386,$A$3)=TRUE,2,IF(EXACT(M386,$A$4)=TRUE,3,IF(EXACT(M386,$A$5)=TRUE,4,IF(EXACT(M386,$A$6)=TRUE,5,IF(EXACT(M386,$A$7)=TRUE,6,IF(EXACT(M386,$A$8)=TRUE,7,IF(EXACT(M386,$A$9)=TRUE,8,IF(EXACT(M386,$A$10)=TRUE,9,IF(EXACT(M386,$A$11)=TRUE,10,IF(EXACT(M386,$A$12)=TRUE,11,IF(EXACT(M386,$A$13)=TRUE,12,IF(EXACT(M386,$A$14)=TRUE,13,IF(EXACT(M386,$A$15)=TRUE,14,IF(EXACT(M386,$A$16)=TRUE,15,IF(EXACT(M386,$A$17)=TRUE,16,IF(EXACT(M386,$A$18)=TRUE,17,IF(EXACT(M386,$A$19)=TRUE,18,IF(EXACT(M386,$A$20)=TRUE,19,IF(EXACT(M386,$A$21)=TRUE,20,IF(EXACT(M386,$A$22)=TRUE,21,IF(EXACT(M386,$A$23)=TRUE,22,IF(EXACT(M386,$A$24)=TRUE,23,IF(EXACT(M386,$A$25)=TRUE,24,IF(EXACT(M386,$A$26)=TRUE,25,IF(EXACT(M386,$A$27)=TRUE,26,IF(EXACT(M386,$A$28)=TRUE,27,IF(EXACT(M386,$A$29)=TRUE,28,IF(EXACT(M386,$A$30)=TRUE,29,IF(EXACT(M386,$A$31)=TRUE,30,IF(EXACT(M386,$A$32)=TRUE,31,IF(EXACT(M386,$A$33)=TRUE,32,IF(EXACT(M386,$A$34)=TRUE,33,IF(EXACT(M386,$A$35)=TRUE,34,IF(EXACT(M386,$A$36)=TRUE,35,IF(EXACT(M386,$A$37)=TRUE,36,IF(EXACT(M386,$A$38)=TRUE,37,IF(EXACT(M386,$A$39)=TRUE,38,IF(EXACT(M386,$A$40)=TRUE,39,IF(EXACT(M386,$A$41)=TRUE,40,IF(EXACT(M386,$A$42)=TRUE,41,IF(EXACT(M386,$A$43)=TRUE,42,IF(EXACT(M386,$A$44)=TRUE,43,IF(EXACT(M386,$A$45)=TRUE,44,IF(EXACT(M386,$A$46)=TRUE,45,IF(EXACT(M386,$A$47)=TRUE,46,IF(EXACT(M386,$A$48)=TRUE,47,IF(EXACT(M386,$A$49)=TRUE,48,IF(EXACT(M386,$A$50)=TRUE,49,IF(EXACT(M386,$A$51)=TRUE,50,IF(EXACT(M386,$A$52)=TRUE,51,IF(EXACT(M386,$A$53)=TRUE,52,IF(EXACT(M386,$A$54)=TRUE,53,IF(EXACT(M386,$A$55)=TRUE,54,IF(EXACT(M386,$A$56)=TRUE,55,IF(EXACT(M386,$A$57)=TRUE,56,IF(EXACT(M386,$A$58)=TRUE,57,IF(EXACT(M386,$A$59)=TRUE,58,IF(EXACT(M386,$A$60)=TRUE,59,IF(EXACT(M386,$A$61)=TRUE,60,IF(EXACT(M386,$A$62)=TRUE,61))))))))))))))))))))))))))))))))))))))))))))))))))))))))))))))*61^$L386</f>
        <v>0</v>
      </c>
    </row>
    <row r="387" spans="11:14" x14ac:dyDescent="0.55000000000000004">
      <c r="K387">
        <v>387</v>
      </c>
      <c r="L387">
        <f t="shared" si="13"/>
        <v>3</v>
      </c>
      <c r="M387" t="str">
        <f t="shared" si="12"/>
        <v/>
      </c>
      <c r="N387">
        <f>IF(EXACT(M387,$A$1)=TRUE,0,IF(EXACT(M387,$A$2)=TRUE,1,IF(EXACT(M387,$A$3)=TRUE,2,IF(EXACT(M387,$A$4)=TRUE,3,IF(EXACT(M387,$A$5)=TRUE,4,IF(EXACT(M387,$A$6)=TRUE,5,IF(EXACT(M387,$A$7)=TRUE,6,IF(EXACT(M387,$A$8)=TRUE,7,IF(EXACT(M387,$A$9)=TRUE,8,IF(EXACT(M387,$A$10)=TRUE,9,IF(EXACT(M387,$A$11)=TRUE,10,IF(EXACT(M387,$A$12)=TRUE,11,IF(EXACT(M387,$A$13)=TRUE,12,IF(EXACT(M387,$A$14)=TRUE,13,IF(EXACT(M387,$A$15)=TRUE,14,IF(EXACT(M387,$A$16)=TRUE,15,IF(EXACT(M387,$A$17)=TRUE,16,IF(EXACT(M387,$A$18)=TRUE,17,IF(EXACT(M387,$A$19)=TRUE,18,IF(EXACT(M387,$A$20)=TRUE,19,IF(EXACT(M387,$A$21)=TRUE,20,IF(EXACT(M387,$A$22)=TRUE,21,IF(EXACT(M387,$A$23)=TRUE,22,IF(EXACT(M387,$A$24)=TRUE,23,IF(EXACT(M387,$A$25)=TRUE,24,IF(EXACT(M387,$A$26)=TRUE,25,IF(EXACT(M387,$A$27)=TRUE,26,IF(EXACT(M387,$A$28)=TRUE,27,IF(EXACT(M387,$A$29)=TRUE,28,IF(EXACT(M387,$A$30)=TRUE,29,IF(EXACT(M387,$A$31)=TRUE,30,IF(EXACT(M387,$A$32)=TRUE,31,IF(EXACT(M387,$A$33)=TRUE,32,IF(EXACT(M387,$A$34)=TRUE,33,IF(EXACT(M387,$A$35)=TRUE,34,IF(EXACT(M387,$A$36)=TRUE,35,IF(EXACT(M387,$A$37)=TRUE,36,IF(EXACT(M387,$A$38)=TRUE,37,IF(EXACT(M387,$A$39)=TRUE,38,IF(EXACT(M387,$A$40)=TRUE,39,IF(EXACT(M387,$A$41)=TRUE,40,IF(EXACT(M387,$A$42)=TRUE,41,IF(EXACT(M387,$A$43)=TRUE,42,IF(EXACT(M387,$A$44)=TRUE,43,IF(EXACT(M387,$A$45)=TRUE,44,IF(EXACT(M387,$A$46)=TRUE,45,IF(EXACT(M387,$A$47)=TRUE,46,IF(EXACT(M387,$A$48)=TRUE,47,IF(EXACT(M387,$A$49)=TRUE,48,IF(EXACT(M387,$A$50)=TRUE,49,IF(EXACT(M387,$A$51)=TRUE,50,IF(EXACT(M387,$A$52)=TRUE,51,IF(EXACT(M387,$A$53)=TRUE,52,IF(EXACT(M387,$A$54)=TRUE,53,IF(EXACT(M387,$A$55)=TRUE,54,IF(EXACT(M387,$A$56)=TRUE,55,IF(EXACT(M387,$A$57)=TRUE,56,IF(EXACT(M387,$A$58)=TRUE,57,IF(EXACT(M387,$A$59)=TRUE,58,IF(EXACT(M387,$A$60)=TRUE,59,IF(EXACT(M387,$A$61)=TRUE,60,IF(EXACT(M387,$A$62)=TRUE,61))))))))))))))))))))))))))))))))))))))))))))))))))))))))))))))*61^$L387</f>
        <v>0</v>
      </c>
    </row>
    <row r="388" spans="11:14" x14ac:dyDescent="0.55000000000000004">
      <c r="K388">
        <v>388</v>
      </c>
      <c r="L388">
        <f t="shared" si="13"/>
        <v>2</v>
      </c>
      <c r="M388" t="str">
        <f t="shared" si="12"/>
        <v/>
      </c>
      <c r="N388">
        <f>IF(EXACT(M388,$A$1)=TRUE,0,IF(EXACT(M388,$A$2)=TRUE,1,IF(EXACT(M388,$A$3)=TRUE,2,IF(EXACT(M388,$A$4)=TRUE,3,IF(EXACT(M388,$A$5)=TRUE,4,IF(EXACT(M388,$A$6)=TRUE,5,IF(EXACT(M388,$A$7)=TRUE,6,IF(EXACT(M388,$A$8)=TRUE,7,IF(EXACT(M388,$A$9)=TRUE,8,IF(EXACT(M388,$A$10)=TRUE,9,IF(EXACT(M388,$A$11)=TRUE,10,IF(EXACT(M388,$A$12)=TRUE,11,IF(EXACT(M388,$A$13)=TRUE,12,IF(EXACT(M388,$A$14)=TRUE,13,IF(EXACT(M388,$A$15)=TRUE,14,IF(EXACT(M388,$A$16)=TRUE,15,IF(EXACT(M388,$A$17)=TRUE,16,IF(EXACT(M388,$A$18)=TRUE,17,IF(EXACT(M388,$A$19)=TRUE,18,IF(EXACT(M388,$A$20)=TRUE,19,IF(EXACT(M388,$A$21)=TRUE,20,IF(EXACT(M388,$A$22)=TRUE,21,IF(EXACT(M388,$A$23)=TRUE,22,IF(EXACT(M388,$A$24)=TRUE,23,IF(EXACT(M388,$A$25)=TRUE,24,IF(EXACT(M388,$A$26)=TRUE,25,IF(EXACT(M388,$A$27)=TRUE,26,IF(EXACT(M388,$A$28)=TRUE,27,IF(EXACT(M388,$A$29)=TRUE,28,IF(EXACT(M388,$A$30)=TRUE,29,IF(EXACT(M388,$A$31)=TRUE,30,IF(EXACT(M388,$A$32)=TRUE,31,IF(EXACT(M388,$A$33)=TRUE,32,IF(EXACT(M388,$A$34)=TRUE,33,IF(EXACT(M388,$A$35)=TRUE,34,IF(EXACT(M388,$A$36)=TRUE,35,IF(EXACT(M388,$A$37)=TRUE,36,IF(EXACT(M388,$A$38)=TRUE,37,IF(EXACT(M388,$A$39)=TRUE,38,IF(EXACT(M388,$A$40)=TRUE,39,IF(EXACT(M388,$A$41)=TRUE,40,IF(EXACT(M388,$A$42)=TRUE,41,IF(EXACT(M388,$A$43)=TRUE,42,IF(EXACT(M388,$A$44)=TRUE,43,IF(EXACT(M388,$A$45)=TRUE,44,IF(EXACT(M388,$A$46)=TRUE,45,IF(EXACT(M388,$A$47)=TRUE,46,IF(EXACT(M388,$A$48)=TRUE,47,IF(EXACT(M388,$A$49)=TRUE,48,IF(EXACT(M388,$A$50)=TRUE,49,IF(EXACT(M388,$A$51)=TRUE,50,IF(EXACT(M388,$A$52)=TRUE,51,IF(EXACT(M388,$A$53)=TRUE,52,IF(EXACT(M388,$A$54)=TRUE,53,IF(EXACT(M388,$A$55)=TRUE,54,IF(EXACT(M388,$A$56)=TRUE,55,IF(EXACT(M388,$A$57)=TRUE,56,IF(EXACT(M388,$A$58)=TRUE,57,IF(EXACT(M388,$A$59)=TRUE,58,IF(EXACT(M388,$A$60)=TRUE,59,IF(EXACT(M388,$A$61)=TRUE,60,IF(EXACT(M388,$A$62)=TRUE,61))))))))))))))))))))))))))))))))))))))))))))))))))))))))))))))*61^$L388</f>
        <v>0</v>
      </c>
    </row>
    <row r="389" spans="11:14" x14ac:dyDescent="0.55000000000000004">
      <c r="K389">
        <v>389</v>
      </c>
      <c r="L389">
        <f t="shared" si="13"/>
        <v>1</v>
      </c>
      <c r="M389" t="str">
        <f t="shared" si="12"/>
        <v/>
      </c>
      <c r="N389">
        <f>IF(EXACT(M389,$A$1)=TRUE,0,IF(EXACT(M389,$A$2)=TRUE,1,IF(EXACT(M389,$A$3)=TRUE,2,IF(EXACT(M389,$A$4)=TRUE,3,IF(EXACT(M389,$A$5)=TRUE,4,IF(EXACT(M389,$A$6)=TRUE,5,IF(EXACT(M389,$A$7)=TRUE,6,IF(EXACT(M389,$A$8)=TRUE,7,IF(EXACT(M389,$A$9)=TRUE,8,IF(EXACT(M389,$A$10)=TRUE,9,IF(EXACT(M389,$A$11)=TRUE,10,IF(EXACT(M389,$A$12)=TRUE,11,IF(EXACT(M389,$A$13)=TRUE,12,IF(EXACT(M389,$A$14)=TRUE,13,IF(EXACT(M389,$A$15)=TRUE,14,IF(EXACT(M389,$A$16)=TRUE,15,IF(EXACT(M389,$A$17)=TRUE,16,IF(EXACT(M389,$A$18)=TRUE,17,IF(EXACT(M389,$A$19)=TRUE,18,IF(EXACT(M389,$A$20)=TRUE,19,IF(EXACT(M389,$A$21)=TRUE,20,IF(EXACT(M389,$A$22)=TRUE,21,IF(EXACT(M389,$A$23)=TRUE,22,IF(EXACT(M389,$A$24)=TRUE,23,IF(EXACT(M389,$A$25)=TRUE,24,IF(EXACT(M389,$A$26)=TRUE,25,IF(EXACT(M389,$A$27)=TRUE,26,IF(EXACT(M389,$A$28)=TRUE,27,IF(EXACT(M389,$A$29)=TRUE,28,IF(EXACT(M389,$A$30)=TRUE,29,IF(EXACT(M389,$A$31)=TRUE,30,IF(EXACT(M389,$A$32)=TRUE,31,IF(EXACT(M389,$A$33)=TRUE,32,IF(EXACT(M389,$A$34)=TRUE,33,IF(EXACT(M389,$A$35)=TRUE,34,IF(EXACT(M389,$A$36)=TRUE,35,IF(EXACT(M389,$A$37)=TRUE,36,IF(EXACT(M389,$A$38)=TRUE,37,IF(EXACT(M389,$A$39)=TRUE,38,IF(EXACT(M389,$A$40)=TRUE,39,IF(EXACT(M389,$A$41)=TRUE,40,IF(EXACT(M389,$A$42)=TRUE,41,IF(EXACT(M389,$A$43)=TRUE,42,IF(EXACT(M389,$A$44)=TRUE,43,IF(EXACT(M389,$A$45)=TRUE,44,IF(EXACT(M389,$A$46)=TRUE,45,IF(EXACT(M389,$A$47)=TRUE,46,IF(EXACT(M389,$A$48)=TRUE,47,IF(EXACT(M389,$A$49)=TRUE,48,IF(EXACT(M389,$A$50)=TRUE,49,IF(EXACT(M389,$A$51)=TRUE,50,IF(EXACT(M389,$A$52)=TRUE,51,IF(EXACT(M389,$A$53)=TRUE,52,IF(EXACT(M389,$A$54)=TRUE,53,IF(EXACT(M389,$A$55)=TRUE,54,IF(EXACT(M389,$A$56)=TRUE,55,IF(EXACT(M389,$A$57)=TRUE,56,IF(EXACT(M389,$A$58)=TRUE,57,IF(EXACT(M389,$A$59)=TRUE,58,IF(EXACT(M389,$A$60)=TRUE,59,IF(EXACT(M389,$A$61)=TRUE,60,IF(EXACT(M389,$A$62)=TRUE,61))))))))))))))))))))))))))))))))))))))))))))))))))))))))))))))*61^$L389</f>
        <v>0</v>
      </c>
    </row>
    <row r="390" spans="11:14" x14ac:dyDescent="0.55000000000000004">
      <c r="K390">
        <v>390</v>
      </c>
      <c r="L390">
        <f t="shared" si="13"/>
        <v>0</v>
      </c>
      <c r="M390" t="str">
        <f t="shared" si="12"/>
        <v/>
      </c>
      <c r="N390">
        <f>IF(EXACT(M390,$A$1)=TRUE,0,IF(EXACT(M390,$A$2)=TRUE,1,IF(EXACT(M390,$A$3)=TRUE,2,IF(EXACT(M390,$A$4)=TRUE,3,IF(EXACT(M390,$A$5)=TRUE,4,IF(EXACT(M390,$A$6)=TRUE,5,IF(EXACT(M390,$A$7)=TRUE,6,IF(EXACT(M390,$A$8)=TRUE,7,IF(EXACT(M390,$A$9)=TRUE,8,IF(EXACT(M390,$A$10)=TRUE,9,IF(EXACT(M390,$A$11)=TRUE,10,IF(EXACT(M390,$A$12)=TRUE,11,IF(EXACT(M390,$A$13)=TRUE,12,IF(EXACT(M390,$A$14)=TRUE,13,IF(EXACT(M390,$A$15)=TRUE,14,IF(EXACT(M390,$A$16)=TRUE,15,IF(EXACT(M390,$A$17)=TRUE,16,IF(EXACT(M390,$A$18)=TRUE,17,IF(EXACT(M390,$A$19)=TRUE,18,IF(EXACT(M390,$A$20)=TRUE,19,IF(EXACT(M390,$A$21)=TRUE,20,IF(EXACT(M390,$A$22)=TRUE,21,IF(EXACT(M390,$A$23)=TRUE,22,IF(EXACT(M390,$A$24)=TRUE,23,IF(EXACT(M390,$A$25)=TRUE,24,IF(EXACT(M390,$A$26)=TRUE,25,IF(EXACT(M390,$A$27)=TRUE,26,IF(EXACT(M390,$A$28)=TRUE,27,IF(EXACT(M390,$A$29)=TRUE,28,IF(EXACT(M390,$A$30)=TRUE,29,IF(EXACT(M390,$A$31)=TRUE,30,IF(EXACT(M390,$A$32)=TRUE,31,IF(EXACT(M390,$A$33)=TRUE,32,IF(EXACT(M390,$A$34)=TRUE,33,IF(EXACT(M390,$A$35)=TRUE,34,IF(EXACT(M390,$A$36)=TRUE,35,IF(EXACT(M390,$A$37)=TRUE,36,IF(EXACT(M390,$A$38)=TRUE,37,IF(EXACT(M390,$A$39)=TRUE,38,IF(EXACT(M390,$A$40)=TRUE,39,IF(EXACT(M390,$A$41)=TRUE,40,IF(EXACT(M390,$A$42)=TRUE,41,IF(EXACT(M390,$A$43)=TRUE,42,IF(EXACT(M390,$A$44)=TRUE,43,IF(EXACT(M390,$A$45)=TRUE,44,IF(EXACT(M390,$A$46)=TRUE,45,IF(EXACT(M390,$A$47)=TRUE,46,IF(EXACT(M390,$A$48)=TRUE,47,IF(EXACT(M390,$A$49)=TRUE,48,IF(EXACT(M390,$A$50)=TRUE,49,IF(EXACT(M390,$A$51)=TRUE,50,IF(EXACT(M390,$A$52)=TRUE,51,IF(EXACT(M390,$A$53)=TRUE,52,IF(EXACT(M390,$A$54)=TRUE,53,IF(EXACT(M390,$A$55)=TRUE,54,IF(EXACT(M390,$A$56)=TRUE,55,IF(EXACT(M390,$A$57)=TRUE,56,IF(EXACT(M390,$A$58)=TRUE,57,IF(EXACT(M390,$A$59)=TRUE,58,IF(EXACT(M390,$A$60)=TRUE,59,IF(EXACT(M390,$A$61)=TRUE,60,IF(EXACT(M390,$A$62)=TRUE,61))))))))))))))))))))))))))))))))))))))))))))))))))))))))))))))*61^$L390</f>
        <v>0</v>
      </c>
    </row>
    <row r="391" spans="11:14" x14ac:dyDescent="0.55000000000000004">
      <c r="K391">
        <v>391</v>
      </c>
      <c r="L391">
        <f t="shared" si="13"/>
        <v>5</v>
      </c>
      <c r="M391" t="str">
        <f t="shared" si="12"/>
        <v/>
      </c>
      <c r="N391" t="b">
        <f>IF(EXACT(M391,$A$1)=TRUE,"コア",IF(EXACT(M391,$A$2)=TRUE,"弓玉",IF(EXACT(M391,$A$3)=TRUE,"銃玉",IF(EXACT(M391,$A$4)=TRUE,"剣玉",IF(EXACT(M391,$A$5)=TRUE,"盾玉",IF(EXACT(M391,$A$6)=TRUE,"爆玉",IF(EXACT(M391,$A$7)=TRUE,"魔玉",IF(EXACT(M391,$A$8)=TRUE,"弩玉",IF(EXACT(M391,$A$9)=TRUE,"槍玉",IF(EXACT(M391,$A$10)=TRUE,"砲玉",IF(EXACT(M391,$A$11)=TRUE,"薙玉",IF(EXACT(M391,$A$12)=TRUE,"跳玉",IF(EXACT(M391,$A$13)=TRUE,"裂玉",IF(EXACT(M391,$A$14)=TRUE,"散玉",IF(EXACT(M391,$A$15)=TRUE,"狙玉",IF(EXACT(M391,$A$16)=TRUE,"浮玉",IF(EXACT(M391,$A$17)=TRUE,"導玉",IF(EXACT(M391,$A$18)=TRUE,"繕玉",IF(EXACT(M391,$A$19)=TRUE,"癒玉",IF(EXACT(M391,$A$20)=TRUE,"壁玉",IF(EXACT(M391,$A$21)=TRUE,"飛玉",IF(EXACT(M391,$A$22)=TRUE,"戦玉",IF(EXACT(M391,$A$23)=TRUE,"機玉",IF(EXACT(M391,$A$24)=TRUE,"変玉",IF(EXACT(M391,$A$25)=TRUE,"界玉",IF(EXACT(M391,$A$26)=TRUE,"木壁",IF(EXACT(M391,$A$27)=TRUE,"石壁",IF(EXACT(M391,$A$28)=TRUE,"紙壁",IF(EXACT(M391,$A$29)=TRUE,"鉄壁",IF(EXACT(M391,$A$30)=TRUE,"ジェット",IF(EXACT(M391,$A$31)=TRUE,"ターボ",IF(EXACT(M391,$A$32)=TRUE,"骨玉",IF(EXACT(M391,$A$33)=TRUE,"撃玉",IF(EXACT(M391,$A$34)=TRUE,"弾玉",IF(EXACT(M391,$A$35)=TRUE,"聖玉",IF(EXACT(M391,$A$36)=TRUE,"忍玉",IF(EXACT(M391,$A$37)=TRUE,"障玉",IF(EXACT(M391,$A$38)=TRUE,"花玉",IF(EXACT(M391,$A$39)=TRUE,"反玉",IF(EXACT(M391,$A$40)=TRUE,"押玉",IF(EXACT(M391,$A$41)=TRUE,"迎玉",IF(EXACT(M391,$A$42)=TRUE,"贄玉",IF(EXACT(M391,$A$43)=TRUE,"的玉",IF(EXACT(M391,$A$44)=TRUE,"墜玉",IF(EXACT(M391,$A$45)=TRUE,"箱玉",IF(EXACT(M391,$A$46)=TRUE,"闇玉",IF(EXACT(M391,$A$47)=TRUE,"旋玉",IF(EXACT(M391,$A$48)=TRUE,"采玉",IF(EXACT(M391,$A$49)=TRUE,"騎玉",IF(EXACT(M391,$A$50)=TRUE,"核玉",IF(EXACT(M391,$A$51)=TRUE,"射玉",IF(EXACT(M391,$A$52)=TRUE,"星玉",IF(EXACT(M391,$A$53)=TRUE,"梱玉",IF(EXACT(M391,$A$54)=TRUE,"貫玉",IF(EXACT(M391,$A$55)=TRUE,"査玉",IF(EXACT(M391,$A$56)=TRUE,"近壁",IF(EXACT(M391,$A$57)=TRUE,"遠壁",IF(EXACT(M391,$A$58)=TRUE,"広壁",IF(EXACT(M391,$A$59)=TRUE,"狭壁",IF(EXACT(M391,$A$60)=TRUE,"タゲ壁",IF(EXACT(M391,$A$61)=TRUE,"エレ壁")))))))))))))))))))))))))))))))))))))))))))))))))))))))))))))</f>
        <v>0</v>
      </c>
    </row>
    <row r="392" spans="11:14" x14ac:dyDescent="0.55000000000000004">
      <c r="K392">
        <v>392</v>
      </c>
      <c r="L392">
        <f t="shared" si="13"/>
        <v>4</v>
      </c>
      <c r="M392" t="str">
        <f t="shared" si="12"/>
        <v/>
      </c>
      <c r="N392">
        <f>IF(EXACT(M392,$A$1)=TRUE,0,IF(EXACT(M392,$A$2)=TRUE,1,IF(EXACT(M392,$A$3)=TRUE,2,IF(EXACT(M392,$A$4)=TRUE,3,IF(EXACT(M392,$A$5)=TRUE,4,IF(EXACT(M392,$A$6)=TRUE,5,IF(EXACT(M392,$A$7)=TRUE,6,IF(EXACT(M392,$A$8)=TRUE,7,IF(EXACT(M392,$A$9)=TRUE,8,IF(EXACT(M392,$A$10)=TRUE,9,IF(EXACT(M392,$A$11)=TRUE,10,IF(EXACT(M392,$A$12)=TRUE,11,IF(EXACT(M392,$A$13)=TRUE,12,IF(EXACT(M392,$A$14)=TRUE,13,IF(EXACT(M392,$A$15)=TRUE,14,IF(EXACT(M392,$A$16)=TRUE,15,IF(EXACT(M392,$A$17)=TRUE,16,IF(EXACT(M392,$A$18)=TRUE,17,IF(EXACT(M392,$A$19)=TRUE,18,IF(EXACT(M392,$A$20)=TRUE,19,IF(EXACT(M392,$A$21)=TRUE,20,IF(EXACT(M392,$A$22)=TRUE,21,IF(EXACT(M392,$A$23)=TRUE,22,IF(EXACT(M392,$A$24)=TRUE,23,IF(EXACT(M392,$A$25)=TRUE,24,IF(EXACT(M392,$A$26)=TRUE,25,IF(EXACT(M392,$A$27)=TRUE,26,IF(EXACT(M392,$A$28)=TRUE,27,IF(EXACT(M392,$A$29)=TRUE,28,IF(EXACT(M392,$A$30)=TRUE,29,IF(EXACT(M392,$A$31)=TRUE,30,IF(EXACT(M392,$A$32)=TRUE,31,IF(EXACT(M392,$A$33)=TRUE,32,IF(EXACT(M392,$A$34)=TRUE,33,IF(EXACT(M392,$A$35)=TRUE,34,IF(EXACT(M392,$A$36)=TRUE,35,IF(EXACT(M392,$A$37)=TRUE,36,IF(EXACT(M392,$A$38)=TRUE,37,IF(EXACT(M392,$A$39)=TRUE,38,IF(EXACT(M392,$A$40)=TRUE,39,IF(EXACT(M392,$A$41)=TRUE,40,IF(EXACT(M392,$A$42)=TRUE,41,IF(EXACT(M392,$A$43)=TRUE,42,IF(EXACT(M392,$A$44)=TRUE,43,IF(EXACT(M392,$A$45)=TRUE,44,IF(EXACT(M392,$A$46)=TRUE,45,IF(EXACT(M392,$A$47)=TRUE,46,IF(EXACT(M392,$A$48)=TRUE,47,IF(EXACT(M392,$A$49)=TRUE,48,IF(EXACT(M392,$A$50)=TRUE,49,IF(EXACT(M392,$A$51)=TRUE,50,IF(EXACT(M392,$A$52)=TRUE,51,IF(EXACT(M392,$A$53)=TRUE,52,IF(EXACT(M392,$A$54)=TRUE,53,IF(EXACT(M392,$A$55)=TRUE,54,IF(EXACT(M392,$A$56)=TRUE,55,IF(EXACT(M392,$A$57)=TRUE,56,IF(EXACT(M392,$A$58)=TRUE,57,IF(EXACT(M392,$A$59)=TRUE,58,IF(EXACT(M392,$A$60)=TRUE,59,IF(EXACT(M392,$A$61)=TRUE,60,IF(EXACT(M392,$A$62)=TRUE,61))))))))))))))))))))))))))))))))))))))))))))))))))))))))))))))*61^$L392</f>
        <v>0</v>
      </c>
    </row>
    <row r="393" spans="11:14" x14ac:dyDescent="0.55000000000000004">
      <c r="K393">
        <v>393</v>
      </c>
      <c r="L393">
        <f t="shared" si="13"/>
        <v>3</v>
      </c>
      <c r="M393" t="str">
        <f t="shared" si="12"/>
        <v/>
      </c>
      <c r="N393">
        <f>IF(EXACT(M393,$A$1)=TRUE,0,IF(EXACT(M393,$A$2)=TRUE,1,IF(EXACT(M393,$A$3)=TRUE,2,IF(EXACT(M393,$A$4)=TRUE,3,IF(EXACT(M393,$A$5)=TRUE,4,IF(EXACT(M393,$A$6)=TRUE,5,IF(EXACT(M393,$A$7)=TRUE,6,IF(EXACT(M393,$A$8)=TRUE,7,IF(EXACT(M393,$A$9)=TRUE,8,IF(EXACT(M393,$A$10)=TRUE,9,IF(EXACT(M393,$A$11)=TRUE,10,IF(EXACT(M393,$A$12)=TRUE,11,IF(EXACT(M393,$A$13)=TRUE,12,IF(EXACT(M393,$A$14)=TRUE,13,IF(EXACT(M393,$A$15)=TRUE,14,IF(EXACT(M393,$A$16)=TRUE,15,IF(EXACT(M393,$A$17)=TRUE,16,IF(EXACT(M393,$A$18)=TRUE,17,IF(EXACT(M393,$A$19)=TRUE,18,IF(EXACT(M393,$A$20)=TRUE,19,IF(EXACT(M393,$A$21)=TRUE,20,IF(EXACT(M393,$A$22)=TRUE,21,IF(EXACT(M393,$A$23)=TRUE,22,IF(EXACT(M393,$A$24)=TRUE,23,IF(EXACT(M393,$A$25)=TRUE,24,IF(EXACT(M393,$A$26)=TRUE,25,IF(EXACT(M393,$A$27)=TRUE,26,IF(EXACT(M393,$A$28)=TRUE,27,IF(EXACT(M393,$A$29)=TRUE,28,IF(EXACT(M393,$A$30)=TRUE,29,IF(EXACT(M393,$A$31)=TRUE,30,IF(EXACT(M393,$A$32)=TRUE,31,IF(EXACT(M393,$A$33)=TRUE,32,IF(EXACT(M393,$A$34)=TRUE,33,IF(EXACT(M393,$A$35)=TRUE,34,IF(EXACT(M393,$A$36)=TRUE,35,IF(EXACT(M393,$A$37)=TRUE,36,IF(EXACT(M393,$A$38)=TRUE,37,IF(EXACT(M393,$A$39)=TRUE,38,IF(EXACT(M393,$A$40)=TRUE,39,IF(EXACT(M393,$A$41)=TRUE,40,IF(EXACT(M393,$A$42)=TRUE,41,IF(EXACT(M393,$A$43)=TRUE,42,IF(EXACT(M393,$A$44)=TRUE,43,IF(EXACT(M393,$A$45)=TRUE,44,IF(EXACT(M393,$A$46)=TRUE,45,IF(EXACT(M393,$A$47)=TRUE,46,IF(EXACT(M393,$A$48)=TRUE,47,IF(EXACT(M393,$A$49)=TRUE,48,IF(EXACT(M393,$A$50)=TRUE,49,IF(EXACT(M393,$A$51)=TRUE,50,IF(EXACT(M393,$A$52)=TRUE,51,IF(EXACT(M393,$A$53)=TRUE,52,IF(EXACT(M393,$A$54)=TRUE,53,IF(EXACT(M393,$A$55)=TRUE,54,IF(EXACT(M393,$A$56)=TRUE,55,IF(EXACT(M393,$A$57)=TRUE,56,IF(EXACT(M393,$A$58)=TRUE,57,IF(EXACT(M393,$A$59)=TRUE,58,IF(EXACT(M393,$A$60)=TRUE,59,IF(EXACT(M393,$A$61)=TRUE,60,IF(EXACT(M393,$A$62)=TRUE,61))))))))))))))))))))))))))))))))))))))))))))))))))))))))))))))*61^$L393</f>
        <v>0</v>
      </c>
    </row>
    <row r="394" spans="11:14" x14ac:dyDescent="0.55000000000000004">
      <c r="K394">
        <v>394</v>
      </c>
      <c r="L394">
        <f t="shared" si="13"/>
        <v>2</v>
      </c>
      <c r="M394" t="str">
        <f t="shared" si="12"/>
        <v/>
      </c>
      <c r="N394">
        <f>IF(EXACT(M394,$A$1)=TRUE,0,IF(EXACT(M394,$A$2)=TRUE,1,IF(EXACT(M394,$A$3)=TRUE,2,IF(EXACT(M394,$A$4)=TRUE,3,IF(EXACT(M394,$A$5)=TRUE,4,IF(EXACT(M394,$A$6)=TRUE,5,IF(EXACT(M394,$A$7)=TRUE,6,IF(EXACT(M394,$A$8)=TRUE,7,IF(EXACT(M394,$A$9)=TRUE,8,IF(EXACT(M394,$A$10)=TRUE,9,IF(EXACT(M394,$A$11)=TRUE,10,IF(EXACT(M394,$A$12)=TRUE,11,IF(EXACT(M394,$A$13)=TRUE,12,IF(EXACT(M394,$A$14)=TRUE,13,IF(EXACT(M394,$A$15)=TRUE,14,IF(EXACT(M394,$A$16)=TRUE,15,IF(EXACT(M394,$A$17)=TRUE,16,IF(EXACT(M394,$A$18)=TRUE,17,IF(EXACT(M394,$A$19)=TRUE,18,IF(EXACT(M394,$A$20)=TRUE,19,IF(EXACT(M394,$A$21)=TRUE,20,IF(EXACT(M394,$A$22)=TRUE,21,IF(EXACT(M394,$A$23)=TRUE,22,IF(EXACT(M394,$A$24)=TRUE,23,IF(EXACT(M394,$A$25)=TRUE,24,IF(EXACT(M394,$A$26)=TRUE,25,IF(EXACT(M394,$A$27)=TRUE,26,IF(EXACT(M394,$A$28)=TRUE,27,IF(EXACT(M394,$A$29)=TRUE,28,IF(EXACT(M394,$A$30)=TRUE,29,IF(EXACT(M394,$A$31)=TRUE,30,IF(EXACT(M394,$A$32)=TRUE,31,IF(EXACT(M394,$A$33)=TRUE,32,IF(EXACT(M394,$A$34)=TRUE,33,IF(EXACT(M394,$A$35)=TRUE,34,IF(EXACT(M394,$A$36)=TRUE,35,IF(EXACT(M394,$A$37)=TRUE,36,IF(EXACT(M394,$A$38)=TRUE,37,IF(EXACT(M394,$A$39)=TRUE,38,IF(EXACT(M394,$A$40)=TRUE,39,IF(EXACT(M394,$A$41)=TRUE,40,IF(EXACT(M394,$A$42)=TRUE,41,IF(EXACT(M394,$A$43)=TRUE,42,IF(EXACT(M394,$A$44)=TRUE,43,IF(EXACT(M394,$A$45)=TRUE,44,IF(EXACT(M394,$A$46)=TRUE,45,IF(EXACT(M394,$A$47)=TRUE,46,IF(EXACT(M394,$A$48)=TRUE,47,IF(EXACT(M394,$A$49)=TRUE,48,IF(EXACT(M394,$A$50)=TRUE,49,IF(EXACT(M394,$A$51)=TRUE,50,IF(EXACT(M394,$A$52)=TRUE,51,IF(EXACT(M394,$A$53)=TRUE,52,IF(EXACT(M394,$A$54)=TRUE,53,IF(EXACT(M394,$A$55)=TRUE,54,IF(EXACT(M394,$A$56)=TRUE,55,IF(EXACT(M394,$A$57)=TRUE,56,IF(EXACT(M394,$A$58)=TRUE,57,IF(EXACT(M394,$A$59)=TRUE,58,IF(EXACT(M394,$A$60)=TRUE,59,IF(EXACT(M394,$A$61)=TRUE,60,IF(EXACT(M394,$A$62)=TRUE,61))))))))))))))))))))))))))))))))))))))))))))))))))))))))))))))*61^$L394</f>
        <v>0</v>
      </c>
    </row>
    <row r="395" spans="11:14" x14ac:dyDescent="0.55000000000000004">
      <c r="K395">
        <v>395</v>
      </c>
      <c r="L395">
        <f t="shared" si="13"/>
        <v>1</v>
      </c>
      <c r="M395" t="str">
        <f t="shared" si="12"/>
        <v/>
      </c>
      <c r="N395">
        <f>IF(EXACT(M395,$A$1)=TRUE,0,IF(EXACT(M395,$A$2)=TRUE,1,IF(EXACT(M395,$A$3)=TRUE,2,IF(EXACT(M395,$A$4)=TRUE,3,IF(EXACT(M395,$A$5)=TRUE,4,IF(EXACT(M395,$A$6)=TRUE,5,IF(EXACT(M395,$A$7)=TRUE,6,IF(EXACT(M395,$A$8)=TRUE,7,IF(EXACT(M395,$A$9)=TRUE,8,IF(EXACT(M395,$A$10)=TRUE,9,IF(EXACT(M395,$A$11)=TRUE,10,IF(EXACT(M395,$A$12)=TRUE,11,IF(EXACT(M395,$A$13)=TRUE,12,IF(EXACT(M395,$A$14)=TRUE,13,IF(EXACT(M395,$A$15)=TRUE,14,IF(EXACT(M395,$A$16)=TRUE,15,IF(EXACT(M395,$A$17)=TRUE,16,IF(EXACT(M395,$A$18)=TRUE,17,IF(EXACT(M395,$A$19)=TRUE,18,IF(EXACT(M395,$A$20)=TRUE,19,IF(EXACT(M395,$A$21)=TRUE,20,IF(EXACT(M395,$A$22)=TRUE,21,IF(EXACT(M395,$A$23)=TRUE,22,IF(EXACT(M395,$A$24)=TRUE,23,IF(EXACT(M395,$A$25)=TRUE,24,IF(EXACT(M395,$A$26)=TRUE,25,IF(EXACT(M395,$A$27)=TRUE,26,IF(EXACT(M395,$A$28)=TRUE,27,IF(EXACT(M395,$A$29)=TRUE,28,IF(EXACT(M395,$A$30)=TRUE,29,IF(EXACT(M395,$A$31)=TRUE,30,IF(EXACT(M395,$A$32)=TRUE,31,IF(EXACT(M395,$A$33)=TRUE,32,IF(EXACT(M395,$A$34)=TRUE,33,IF(EXACT(M395,$A$35)=TRUE,34,IF(EXACT(M395,$A$36)=TRUE,35,IF(EXACT(M395,$A$37)=TRUE,36,IF(EXACT(M395,$A$38)=TRUE,37,IF(EXACT(M395,$A$39)=TRUE,38,IF(EXACT(M395,$A$40)=TRUE,39,IF(EXACT(M395,$A$41)=TRUE,40,IF(EXACT(M395,$A$42)=TRUE,41,IF(EXACT(M395,$A$43)=TRUE,42,IF(EXACT(M395,$A$44)=TRUE,43,IF(EXACT(M395,$A$45)=TRUE,44,IF(EXACT(M395,$A$46)=TRUE,45,IF(EXACT(M395,$A$47)=TRUE,46,IF(EXACT(M395,$A$48)=TRUE,47,IF(EXACT(M395,$A$49)=TRUE,48,IF(EXACT(M395,$A$50)=TRUE,49,IF(EXACT(M395,$A$51)=TRUE,50,IF(EXACT(M395,$A$52)=TRUE,51,IF(EXACT(M395,$A$53)=TRUE,52,IF(EXACT(M395,$A$54)=TRUE,53,IF(EXACT(M395,$A$55)=TRUE,54,IF(EXACT(M395,$A$56)=TRUE,55,IF(EXACT(M395,$A$57)=TRUE,56,IF(EXACT(M395,$A$58)=TRUE,57,IF(EXACT(M395,$A$59)=TRUE,58,IF(EXACT(M395,$A$60)=TRUE,59,IF(EXACT(M395,$A$61)=TRUE,60,IF(EXACT(M395,$A$62)=TRUE,61))))))))))))))))))))))))))))))))))))))))))))))))))))))))))))))*61^$L395</f>
        <v>0</v>
      </c>
    </row>
    <row r="396" spans="11:14" x14ac:dyDescent="0.55000000000000004">
      <c r="K396">
        <v>396</v>
      </c>
      <c r="L396">
        <f t="shared" si="13"/>
        <v>0</v>
      </c>
      <c r="M396" t="str">
        <f t="shared" si="12"/>
        <v/>
      </c>
      <c r="N396">
        <f>IF(EXACT(M396,$A$1)=TRUE,0,IF(EXACT(M396,$A$2)=TRUE,1,IF(EXACT(M396,$A$3)=TRUE,2,IF(EXACT(M396,$A$4)=TRUE,3,IF(EXACT(M396,$A$5)=TRUE,4,IF(EXACT(M396,$A$6)=TRUE,5,IF(EXACT(M396,$A$7)=TRUE,6,IF(EXACT(M396,$A$8)=TRUE,7,IF(EXACT(M396,$A$9)=TRUE,8,IF(EXACT(M396,$A$10)=TRUE,9,IF(EXACT(M396,$A$11)=TRUE,10,IF(EXACT(M396,$A$12)=TRUE,11,IF(EXACT(M396,$A$13)=TRUE,12,IF(EXACT(M396,$A$14)=TRUE,13,IF(EXACT(M396,$A$15)=TRUE,14,IF(EXACT(M396,$A$16)=TRUE,15,IF(EXACT(M396,$A$17)=TRUE,16,IF(EXACT(M396,$A$18)=TRUE,17,IF(EXACT(M396,$A$19)=TRUE,18,IF(EXACT(M396,$A$20)=TRUE,19,IF(EXACT(M396,$A$21)=TRUE,20,IF(EXACT(M396,$A$22)=TRUE,21,IF(EXACT(M396,$A$23)=TRUE,22,IF(EXACT(M396,$A$24)=TRUE,23,IF(EXACT(M396,$A$25)=TRUE,24,IF(EXACT(M396,$A$26)=TRUE,25,IF(EXACT(M396,$A$27)=TRUE,26,IF(EXACT(M396,$A$28)=TRUE,27,IF(EXACT(M396,$A$29)=TRUE,28,IF(EXACT(M396,$A$30)=TRUE,29,IF(EXACT(M396,$A$31)=TRUE,30,IF(EXACT(M396,$A$32)=TRUE,31,IF(EXACT(M396,$A$33)=TRUE,32,IF(EXACT(M396,$A$34)=TRUE,33,IF(EXACT(M396,$A$35)=TRUE,34,IF(EXACT(M396,$A$36)=TRUE,35,IF(EXACT(M396,$A$37)=TRUE,36,IF(EXACT(M396,$A$38)=TRUE,37,IF(EXACT(M396,$A$39)=TRUE,38,IF(EXACT(M396,$A$40)=TRUE,39,IF(EXACT(M396,$A$41)=TRUE,40,IF(EXACT(M396,$A$42)=TRUE,41,IF(EXACT(M396,$A$43)=TRUE,42,IF(EXACT(M396,$A$44)=TRUE,43,IF(EXACT(M396,$A$45)=TRUE,44,IF(EXACT(M396,$A$46)=TRUE,45,IF(EXACT(M396,$A$47)=TRUE,46,IF(EXACT(M396,$A$48)=TRUE,47,IF(EXACT(M396,$A$49)=TRUE,48,IF(EXACT(M396,$A$50)=TRUE,49,IF(EXACT(M396,$A$51)=TRUE,50,IF(EXACT(M396,$A$52)=TRUE,51,IF(EXACT(M396,$A$53)=TRUE,52,IF(EXACT(M396,$A$54)=TRUE,53,IF(EXACT(M396,$A$55)=TRUE,54,IF(EXACT(M396,$A$56)=TRUE,55,IF(EXACT(M396,$A$57)=TRUE,56,IF(EXACT(M396,$A$58)=TRUE,57,IF(EXACT(M396,$A$59)=TRUE,58,IF(EXACT(M396,$A$60)=TRUE,59,IF(EXACT(M396,$A$61)=TRUE,60,IF(EXACT(M396,$A$62)=TRUE,61))))))))))))))))))))))))))))))))))))))))))))))))))))))))))))))*61^$L396</f>
        <v>0</v>
      </c>
    </row>
    <row r="397" spans="11:14" x14ac:dyDescent="0.55000000000000004">
      <c r="K397">
        <v>397</v>
      </c>
      <c r="L397">
        <f t="shared" si="13"/>
        <v>5</v>
      </c>
      <c r="M397" t="str">
        <f t="shared" si="12"/>
        <v/>
      </c>
      <c r="N397" t="b">
        <f>IF(EXACT(M397,$A$1)=TRUE,"コア",IF(EXACT(M397,$A$2)=TRUE,"弓玉",IF(EXACT(M397,$A$3)=TRUE,"銃玉",IF(EXACT(M397,$A$4)=TRUE,"剣玉",IF(EXACT(M397,$A$5)=TRUE,"盾玉",IF(EXACT(M397,$A$6)=TRUE,"爆玉",IF(EXACT(M397,$A$7)=TRUE,"魔玉",IF(EXACT(M397,$A$8)=TRUE,"弩玉",IF(EXACT(M397,$A$9)=TRUE,"槍玉",IF(EXACT(M397,$A$10)=TRUE,"砲玉",IF(EXACT(M397,$A$11)=TRUE,"薙玉",IF(EXACT(M397,$A$12)=TRUE,"跳玉",IF(EXACT(M397,$A$13)=TRUE,"裂玉",IF(EXACT(M397,$A$14)=TRUE,"散玉",IF(EXACT(M397,$A$15)=TRUE,"狙玉",IF(EXACT(M397,$A$16)=TRUE,"浮玉",IF(EXACT(M397,$A$17)=TRUE,"導玉",IF(EXACT(M397,$A$18)=TRUE,"繕玉",IF(EXACT(M397,$A$19)=TRUE,"癒玉",IF(EXACT(M397,$A$20)=TRUE,"壁玉",IF(EXACT(M397,$A$21)=TRUE,"飛玉",IF(EXACT(M397,$A$22)=TRUE,"戦玉",IF(EXACT(M397,$A$23)=TRUE,"機玉",IF(EXACT(M397,$A$24)=TRUE,"変玉",IF(EXACT(M397,$A$25)=TRUE,"界玉",IF(EXACT(M397,$A$26)=TRUE,"木壁",IF(EXACT(M397,$A$27)=TRUE,"石壁",IF(EXACT(M397,$A$28)=TRUE,"紙壁",IF(EXACT(M397,$A$29)=TRUE,"鉄壁",IF(EXACT(M397,$A$30)=TRUE,"ジェット",IF(EXACT(M397,$A$31)=TRUE,"ターボ",IF(EXACT(M397,$A$32)=TRUE,"骨玉",IF(EXACT(M397,$A$33)=TRUE,"撃玉",IF(EXACT(M397,$A$34)=TRUE,"弾玉",IF(EXACT(M397,$A$35)=TRUE,"聖玉",IF(EXACT(M397,$A$36)=TRUE,"忍玉",IF(EXACT(M397,$A$37)=TRUE,"障玉",IF(EXACT(M397,$A$38)=TRUE,"花玉",IF(EXACT(M397,$A$39)=TRUE,"反玉",IF(EXACT(M397,$A$40)=TRUE,"押玉",IF(EXACT(M397,$A$41)=TRUE,"迎玉",IF(EXACT(M397,$A$42)=TRUE,"贄玉",IF(EXACT(M397,$A$43)=TRUE,"的玉",IF(EXACT(M397,$A$44)=TRUE,"墜玉",IF(EXACT(M397,$A$45)=TRUE,"箱玉",IF(EXACT(M397,$A$46)=TRUE,"闇玉",IF(EXACT(M397,$A$47)=TRUE,"旋玉",IF(EXACT(M397,$A$48)=TRUE,"采玉",IF(EXACT(M397,$A$49)=TRUE,"騎玉",IF(EXACT(M397,$A$50)=TRUE,"核玉",IF(EXACT(M397,$A$51)=TRUE,"射玉",IF(EXACT(M397,$A$52)=TRUE,"星玉",IF(EXACT(M397,$A$53)=TRUE,"梱玉",IF(EXACT(M397,$A$54)=TRUE,"貫玉",IF(EXACT(M397,$A$55)=TRUE,"査玉",IF(EXACT(M397,$A$56)=TRUE,"近壁",IF(EXACT(M397,$A$57)=TRUE,"遠壁",IF(EXACT(M397,$A$58)=TRUE,"広壁",IF(EXACT(M397,$A$59)=TRUE,"狭壁",IF(EXACT(M397,$A$60)=TRUE,"タゲ壁",IF(EXACT(M397,$A$61)=TRUE,"エレ壁")))))))))))))))))))))))))))))))))))))))))))))))))))))))))))))</f>
        <v>0</v>
      </c>
    </row>
    <row r="398" spans="11:14" x14ac:dyDescent="0.55000000000000004">
      <c r="K398">
        <v>398</v>
      </c>
      <c r="L398">
        <f t="shared" si="13"/>
        <v>4</v>
      </c>
      <c r="M398" t="str">
        <f t="shared" si="12"/>
        <v/>
      </c>
      <c r="N398">
        <f>IF(EXACT(M398,$A$1)=TRUE,0,IF(EXACT(M398,$A$2)=TRUE,1,IF(EXACT(M398,$A$3)=TRUE,2,IF(EXACT(M398,$A$4)=TRUE,3,IF(EXACT(M398,$A$5)=TRUE,4,IF(EXACT(M398,$A$6)=TRUE,5,IF(EXACT(M398,$A$7)=TRUE,6,IF(EXACT(M398,$A$8)=TRUE,7,IF(EXACT(M398,$A$9)=TRUE,8,IF(EXACT(M398,$A$10)=TRUE,9,IF(EXACT(M398,$A$11)=TRUE,10,IF(EXACT(M398,$A$12)=TRUE,11,IF(EXACT(M398,$A$13)=TRUE,12,IF(EXACT(M398,$A$14)=TRUE,13,IF(EXACT(M398,$A$15)=TRUE,14,IF(EXACT(M398,$A$16)=TRUE,15,IF(EXACT(M398,$A$17)=TRUE,16,IF(EXACT(M398,$A$18)=TRUE,17,IF(EXACT(M398,$A$19)=TRUE,18,IF(EXACT(M398,$A$20)=TRUE,19,IF(EXACT(M398,$A$21)=TRUE,20,IF(EXACT(M398,$A$22)=TRUE,21,IF(EXACT(M398,$A$23)=TRUE,22,IF(EXACT(M398,$A$24)=TRUE,23,IF(EXACT(M398,$A$25)=TRUE,24,IF(EXACT(M398,$A$26)=TRUE,25,IF(EXACT(M398,$A$27)=TRUE,26,IF(EXACT(M398,$A$28)=TRUE,27,IF(EXACT(M398,$A$29)=TRUE,28,IF(EXACT(M398,$A$30)=TRUE,29,IF(EXACT(M398,$A$31)=TRUE,30,IF(EXACT(M398,$A$32)=TRUE,31,IF(EXACT(M398,$A$33)=TRUE,32,IF(EXACT(M398,$A$34)=TRUE,33,IF(EXACT(M398,$A$35)=TRUE,34,IF(EXACT(M398,$A$36)=TRUE,35,IF(EXACT(M398,$A$37)=TRUE,36,IF(EXACT(M398,$A$38)=TRUE,37,IF(EXACT(M398,$A$39)=TRUE,38,IF(EXACT(M398,$A$40)=TRUE,39,IF(EXACT(M398,$A$41)=TRUE,40,IF(EXACT(M398,$A$42)=TRUE,41,IF(EXACT(M398,$A$43)=TRUE,42,IF(EXACT(M398,$A$44)=TRUE,43,IF(EXACT(M398,$A$45)=TRUE,44,IF(EXACT(M398,$A$46)=TRUE,45,IF(EXACT(M398,$A$47)=TRUE,46,IF(EXACT(M398,$A$48)=TRUE,47,IF(EXACT(M398,$A$49)=TRUE,48,IF(EXACT(M398,$A$50)=TRUE,49,IF(EXACT(M398,$A$51)=TRUE,50,IF(EXACT(M398,$A$52)=TRUE,51,IF(EXACT(M398,$A$53)=TRUE,52,IF(EXACT(M398,$A$54)=TRUE,53,IF(EXACT(M398,$A$55)=TRUE,54,IF(EXACT(M398,$A$56)=TRUE,55,IF(EXACT(M398,$A$57)=TRUE,56,IF(EXACT(M398,$A$58)=TRUE,57,IF(EXACT(M398,$A$59)=TRUE,58,IF(EXACT(M398,$A$60)=TRUE,59,IF(EXACT(M398,$A$61)=TRUE,60,IF(EXACT(M398,$A$62)=TRUE,61))))))))))))))))))))))))))))))))))))))))))))))))))))))))))))))*61^$L398</f>
        <v>0</v>
      </c>
    </row>
    <row r="399" spans="11:14" x14ac:dyDescent="0.55000000000000004">
      <c r="K399">
        <v>399</v>
      </c>
      <c r="L399">
        <f t="shared" si="13"/>
        <v>3</v>
      </c>
      <c r="M399" t="str">
        <f t="shared" si="12"/>
        <v/>
      </c>
      <c r="N399">
        <f>IF(EXACT(M399,$A$1)=TRUE,0,IF(EXACT(M399,$A$2)=TRUE,1,IF(EXACT(M399,$A$3)=TRUE,2,IF(EXACT(M399,$A$4)=TRUE,3,IF(EXACT(M399,$A$5)=TRUE,4,IF(EXACT(M399,$A$6)=TRUE,5,IF(EXACT(M399,$A$7)=TRUE,6,IF(EXACT(M399,$A$8)=TRUE,7,IF(EXACT(M399,$A$9)=TRUE,8,IF(EXACT(M399,$A$10)=TRUE,9,IF(EXACT(M399,$A$11)=TRUE,10,IF(EXACT(M399,$A$12)=TRUE,11,IF(EXACT(M399,$A$13)=TRUE,12,IF(EXACT(M399,$A$14)=TRUE,13,IF(EXACT(M399,$A$15)=TRUE,14,IF(EXACT(M399,$A$16)=TRUE,15,IF(EXACT(M399,$A$17)=TRUE,16,IF(EXACT(M399,$A$18)=TRUE,17,IF(EXACT(M399,$A$19)=TRUE,18,IF(EXACT(M399,$A$20)=TRUE,19,IF(EXACT(M399,$A$21)=TRUE,20,IF(EXACT(M399,$A$22)=TRUE,21,IF(EXACT(M399,$A$23)=TRUE,22,IF(EXACT(M399,$A$24)=TRUE,23,IF(EXACT(M399,$A$25)=TRUE,24,IF(EXACT(M399,$A$26)=TRUE,25,IF(EXACT(M399,$A$27)=TRUE,26,IF(EXACT(M399,$A$28)=TRUE,27,IF(EXACT(M399,$A$29)=TRUE,28,IF(EXACT(M399,$A$30)=TRUE,29,IF(EXACT(M399,$A$31)=TRUE,30,IF(EXACT(M399,$A$32)=TRUE,31,IF(EXACT(M399,$A$33)=TRUE,32,IF(EXACT(M399,$A$34)=TRUE,33,IF(EXACT(M399,$A$35)=TRUE,34,IF(EXACT(M399,$A$36)=TRUE,35,IF(EXACT(M399,$A$37)=TRUE,36,IF(EXACT(M399,$A$38)=TRUE,37,IF(EXACT(M399,$A$39)=TRUE,38,IF(EXACT(M399,$A$40)=TRUE,39,IF(EXACT(M399,$A$41)=TRUE,40,IF(EXACT(M399,$A$42)=TRUE,41,IF(EXACT(M399,$A$43)=TRUE,42,IF(EXACT(M399,$A$44)=TRUE,43,IF(EXACT(M399,$A$45)=TRUE,44,IF(EXACT(M399,$A$46)=TRUE,45,IF(EXACT(M399,$A$47)=TRUE,46,IF(EXACT(M399,$A$48)=TRUE,47,IF(EXACT(M399,$A$49)=TRUE,48,IF(EXACT(M399,$A$50)=TRUE,49,IF(EXACT(M399,$A$51)=TRUE,50,IF(EXACT(M399,$A$52)=TRUE,51,IF(EXACT(M399,$A$53)=TRUE,52,IF(EXACT(M399,$A$54)=TRUE,53,IF(EXACT(M399,$A$55)=TRUE,54,IF(EXACT(M399,$A$56)=TRUE,55,IF(EXACT(M399,$A$57)=TRUE,56,IF(EXACT(M399,$A$58)=TRUE,57,IF(EXACT(M399,$A$59)=TRUE,58,IF(EXACT(M399,$A$60)=TRUE,59,IF(EXACT(M399,$A$61)=TRUE,60,IF(EXACT(M399,$A$62)=TRUE,61))))))))))))))))))))))))))))))))))))))))))))))))))))))))))))))*61^$L399</f>
        <v>0</v>
      </c>
    </row>
    <row r="400" spans="11:14" x14ac:dyDescent="0.55000000000000004">
      <c r="K400">
        <v>400</v>
      </c>
      <c r="L400">
        <f t="shared" si="13"/>
        <v>2</v>
      </c>
      <c r="M400" t="str">
        <f t="shared" si="12"/>
        <v/>
      </c>
      <c r="N400">
        <f>IF(EXACT(M400,$A$1)=TRUE,0,IF(EXACT(M400,$A$2)=TRUE,1,IF(EXACT(M400,$A$3)=TRUE,2,IF(EXACT(M400,$A$4)=TRUE,3,IF(EXACT(M400,$A$5)=TRUE,4,IF(EXACT(M400,$A$6)=TRUE,5,IF(EXACT(M400,$A$7)=TRUE,6,IF(EXACT(M400,$A$8)=TRUE,7,IF(EXACT(M400,$A$9)=TRUE,8,IF(EXACT(M400,$A$10)=TRUE,9,IF(EXACT(M400,$A$11)=TRUE,10,IF(EXACT(M400,$A$12)=TRUE,11,IF(EXACT(M400,$A$13)=TRUE,12,IF(EXACT(M400,$A$14)=TRUE,13,IF(EXACT(M400,$A$15)=TRUE,14,IF(EXACT(M400,$A$16)=TRUE,15,IF(EXACT(M400,$A$17)=TRUE,16,IF(EXACT(M400,$A$18)=TRUE,17,IF(EXACT(M400,$A$19)=TRUE,18,IF(EXACT(M400,$A$20)=TRUE,19,IF(EXACT(M400,$A$21)=TRUE,20,IF(EXACT(M400,$A$22)=TRUE,21,IF(EXACT(M400,$A$23)=TRUE,22,IF(EXACT(M400,$A$24)=TRUE,23,IF(EXACT(M400,$A$25)=TRUE,24,IF(EXACT(M400,$A$26)=TRUE,25,IF(EXACT(M400,$A$27)=TRUE,26,IF(EXACT(M400,$A$28)=TRUE,27,IF(EXACT(M400,$A$29)=TRUE,28,IF(EXACT(M400,$A$30)=TRUE,29,IF(EXACT(M400,$A$31)=TRUE,30,IF(EXACT(M400,$A$32)=TRUE,31,IF(EXACT(M400,$A$33)=TRUE,32,IF(EXACT(M400,$A$34)=TRUE,33,IF(EXACT(M400,$A$35)=TRUE,34,IF(EXACT(M400,$A$36)=TRUE,35,IF(EXACT(M400,$A$37)=TRUE,36,IF(EXACT(M400,$A$38)=TRUE,37,IF(EXACT(M400,$A$39)=TRUE,38,IF(EXACT(M400,$A$40)=TRUE,39,IF(EXACT(M400,$A$41)=TRUE,40,IF(EXACT(M400,$A$42)=TRUE,41,IF(EXACT(M400,$A$43)=TRUE,42,IF(EXACT(M400,$A$44)=TRUE,43,IF(EXACT(M400,$A$45)=TRUE,44,IF(EXACT(M400,$A$46)=TRUE,45,IF(EXACT(M400,$A$47)=TRUE,46,IF(EXACT(M400,$A$48)=TRUE,47,IF(EXACT(M400,$A$49)=TRUE,48,IF(EXACT(M400,$A$50)=TRUE,49,IF(EXACT(M400,$A$51)=TRUE,50,IF(EXACT(M400,$A$52)=TRUE,51,IF(EXACT(M400,$A$53)=TRUE,52,IF(EXACT(M400,$A$54)=TRUE,53,IF(EXACT(M400,$A$55)=TRUE,54,IF(EXACT(M400,$A$56)=TRUE,55,IF(EXACT(M400,$A$57)=TRUE,56,IF(EXACT(M400,$A$58)=TRUE,57,IF(EXACT(M400,$A$59)=TRUE,58,IF(EXACT(M400,$A$60)=TRUE,59,IF(EXACT(M400,$A$61)=TRUE,60,IF(EXACT(M400,$A$62)=TRUE,61))))))))))))))))))))))))))))))))))))))))))))))))))))))))))))))*61^$L400</f>
        <v>0</v>
      </c>
    </row>
    <row r="401" spans="11:14" x14ac:dyDescent="0.55000000000000004">
      <c r="K401">
        <v>401</v>
      </c>
      <c r="L401">
        <f t="shared" si="13"/>
        <v>1</v>
      </c>
      <c r="M401" t="str">
        <f t="shared" si="12"/>
        <v/>
      </c>
      <c r="N401">
        <f>IF(EXACT(M401,$A$1)=TRUE,0,IF(EXACT(M401,$A$2)=TRUE,1,IF(EXACT(M401,$A$3)=TRUE,2,IF(EXACT(M401,$A$4)=TRUE,3,IF(EXACT(M401,$A$5)=TRUE,4,IF(EXACT(M401,$A$6)=TRUE,5,IF(EXACT(M401,$A$7)=TRUE,6,IF(EXACT(M401,$A$8)=TRUE,7,IF(EXACT(M401,$A$9)=TRUE,8,IF(EXACT(M401,$A$10)=TRUE,9,IF(EXACT(M401,$A$11)=TRUE,10,IF(EXACT(M401,$A$12)=TRUE,11,IF(EXACT(M401,$A$13)=TRUE,12,IF(EXACT(M401,$A$14)=TRUE,13,IF(EXACT(M401,$A$15)=TRUE,14,IF(EXACT(M401,$A$16)=TRUE,15,IF(EXACT(M401,$A$17)=TRUE,16,IF(EXACT(M401,$A$18)=TRUE,17,IF(EXACT(M401,$A$19)=TRUE,18,IF(EXACT(M401,$A$20)=TRUE,19,IF(EXACT(M401,$A$21)=TRUE,20,IF(EXACT(M401,$A$22)=TRUE,21,IF(EXACT(M401,$A$23)=TRUE,22,IF(EXACT(M401,$A$24)=TRUE,23,IF(EXACT(M401,$A$25)=TRUE,24,IF(EXACT(M401,$A$26)=TRUE,25,IF(EXACT(M401,$A$27)=TRUE,26,IF(EXACT(M401,$A$28)=TRUE,27,IF(EXACT(M401,$A$29)=TRUE,28,IF(EXACT(M401,$A$30)=TRUE,29,IF(EXACT(M401,$A$31)=TRUE,30,IF(EXACT(M401,$A$32)=TRUE,31,IF(EXACT(M401,$A$33)=TRUE,32,IF(EXACT(M401,$A$34)=TRUE,33,IF(EXACT(M401,$A$35)=TRUE,34,IF(EXACT(M401,$A$36)=TRUE,35,IF(EXACT(M401,$A$37)=TRUE,36,IF(EXACT(M401,$A$38)=TRUE,37,IF(EXACT(M401,$A$39)=TRUE,38,IF(EXACT(M401,$A$40)=TRUE,39,IF(EXACT(M401,$A$41)=TRUE,40,IF(EXACT(M401,$A$42)=TRUE,41,IF(EXACT(M401,$A$43)=TRUE,42,IF(EXACT(M401,$A$44)=TRUE,43,IF(EXACT(M401,$A$45)=TRUE,44,IF(EXACT(M401,$A$46)=TRUE,45,IF(EXACT(M401,$A$47)=TRUE,46,IF(EXACT(M401,$A$48)=TRUE,47,IF(EXACT(M401,$A$49)=TRUE,48,IF(EXACT(M401,$A$50)=TRUE,49,IF(EXACT(M401,$A$51)=TRUE,50,IF(EXACT(M401,$A$52)=TRUE,51,IF(EXACT(M401,$A$53)=TRUE,52,IF(EXACT(M401,$A$54)=TRUE,53,IF(EXACT(M401,$A$55)=TRUE,54,IF(EXACT(M401,$A$56)=TRUE,55,IF(EXACT(M401,$A$57)=TRUE,56,IF(EXACT(M401,$A$58)=TRUE,57,IF(EXACT(M401,$A$59)=TRUE,58,IF(EXACT(M401,$A$60)=TRUE,59,IF(EXACT(M401,$A$61)=TRUE,60,IF(EXACT(M401,$A$62)=TRUE,61))))))))))))))))))))))))))))))))))))))))))))))))))))))))))))))*61^$L401</f>
        <v>0</v>
      </c>
    </row>
    <row r="402" spans="11:14" x14ac:dyDescent="0.55000000000000004">
      <c r="K402">
        <v>402</v>
      </c>
      <c r="L402">
        <f t="shared" si="13"/>
        <v>0</v>
      </c>
      <c r="M402" t="str">
        <f t="shared" si="12"/>
        <v/>
      </c>
      <c r="N402">
        <f>IF(EXACT(M402,$A$1)=TRUE,0,IF(EXACT(M402,$A$2)=TRUE,1,IF(EXACT(M402,$A$3)=TRUE,2,IF(EXACT(M402,$A$4)=TRUE,3,IF(EXACT(M402,$A$5)=TRUE,4,IF(EXACT(M402,$A$6)=TRUE,5,IF(EXACT(M402,$A$7)=TRUE,6,IF(EXACT(M402,$A$8)=TRUE,7,IF(EXACT(M402,$A$9)=TRUE,8,IF(EXACT(M402,$A$10)=TRUE,9,IF(EXACT(M402,$A$11)=TRUE,10,IF(EXACT(M402,$A$12)=TRUE,11,IF(EXACT(M402,$A$13)=TRUE,12,IF(EXACT(M402,$A$14)=TRUE,13,IF(EXACT(M402,$A$15)=TRUE,14,IF(EXACT(M402,$A$16)=TRUE,15,IF(EXACT(M402,$A$17)=TRUE,16,IF(EXACT(M402,$A$18)=TRUE,17,IF(EXACT(M402,$A$19)=TRUE,18,IF(EXACT(M402,$A$20)=TRUE,19,IF(EXACT(M402,$A$21)=TRUE,20,IF(EXACT(M402,$A$22)=TRUE,21,IF(EXACT(M402,$A$23)=TRUE,22,IF(EXACT(M402,$A$24)=TRUE,23,IF(EXACT(M402,$A$25)=TRUE,24,IF(EXACT(M402,$A$26)=TRUE,25,IF(EXACT(M402,$A$27)=TRUE,26,IF(EXACT(M402,$A$28)=TRUE,27,IF(EXACT(M402,$A$29)=TRUE,28,IF(EXACT(M402,$A$30)=TRUE,29,IF(EXACT(M402,$A$31)=TRUE,30,IF(EXACT(M402,$A$32)=TRUE,31,IF(EXACT(M402,$A$33)=TRUE,32,IF(EXACT(M402,$A$34)=TRUE,33,IF(EXACT(M402,$A$35)=TRUE,34,IF(EXACT(M402,$A$36)=TRUE,35,IF(EXACT(M402,$A$37)=TRUE,36,IF(EXACT(M402,$A$38)=TRUE,37,IF(EXACT(M402,$A$39)=TRUE,38,IF(EXACT(M402,$A$40)=TRUE,39,IF(EXACT(M402,$A$41)=TRUE,40,IF(EXACT(M402,$A$42)=TRUE,41,IF(EXACT(M402,$A$43)=TRUE,42,IF(EXACT(M402,$A$44)=TRUE,43,IF(EXACT(M402,$A$45)=TRUE,44,IF(EXACT(M402,$A$46)=TRUE,45,IF(EXACT(M402,$A$47)=TRUE,46,IF(EXACT(M402,$A$48)=TRUE,47,IF(EXACT(M402,$A$49)=TRUE,48,IF(EXACT(M402,$A$50)=TRUE,49,IF(EXACT(M402,$A$51)=TRUE,50,IF(EXACT(M402,$A$52)=TRUE,51,IF(EXACT(M402,$A$53)=TRUE,52,IF(EXACT(M402,$A$54)=TRUE,53,IF(EXACT(M402,$A$55)=TRUE,54,IF(EXACT(M402,$A$56)=TRUE,55,IF(EXACT(M402,$A$57)=TRUE,56,IF(EXACT(M402,$A$58)=TRUE,57,IF(EXACT(M402,$A$59)=TRUE,58,IF(EXACT(M402,$A$60)=TRUE,59,IF(EXACT(M402,$A$61)=TRUE,60,IF(EXACT(M402,$A$62)=TRUE,61))))))))))))))))))))))))))))))))))))))))))))))))))))))))))))))*61^$L402</f>
        <v>0</v>
      </c>
    </row>
    <row r="403" spans="11:14" x14ac:dyDescent="0.55000000000000004">
      <c r="K403">
        <v>403</v>
      </c>
      <c r="L403">
        <f t="shared" si="13"/>
        <v>5</v>
      </c>
      <c r="M403" t="str">
        <f t="shared" si="12"/>
        <v/>
      </c>
      <c r="N403" t="b">
        <f>IF(EXACT(M403,$A$1)=TRUE,"コア",IF(EXACT(M403,$A$2)=TRUE,"弓玉",IF(EXACT(M403,$A$3)=TRUE,"銃玉",IF(EXACT(M403,$A$4)=TRUE,"剣玉",IF(EXACT(M403,$A$5)=TRUE,"盾玉",IF(EXACT(M403,$A$6)=TRUE,"爆玉",IF(EXACT(M403,$A$7)=TRUE,"魔玉",IF(EXACT(M403,$A$8)=TRUE,"弩玉",IF(EXACT(M403,$A$9)=TRUE,"槍玉",IF(EXACT(M403,$A$10)=TRUE,"砲玉",IF(EXACT(M403,$A$11)=TRUE,"薙玉",IF(EXACT(M403,$A$12)=TRUE,"跳玉",IF(EXACT(M403,$A$13)=TRUE,"裂玉",IF(EXACT(M403,$A$14)=TRUE,"散玉",IF(EXACT(M403,$A$15)=TRUE,"狙玉",IF(EXACT(M403,$A$16)=TRUE,"浮玉",IF(EXACT(M403,$A$17)=TRUE,"導玉",IF(EXACT(M403,$A$18)=TRUE,"繕玉",IF(EXACT(M403,$A$19)=TRUE,"癒玉",IF(EXACT(M403,$A$20)=TRUE,"壁玉",IF(EXACT(M403,$A$21)=TRUE,"飛玉",IF(EXACT(M403,$A$22)=TRUE,"戦玉",IF(EXACT(M403,$A$23)=TRUE,"機玉",IF(EXACT(M403,$A$24)=TRUE,"変玉",IF(EXACT(M403,$A$25)=TRUE,"界玉",IF(EXACT(M403,$A$26)=TRUE,"木壁",IF(EXACT(M403,$A$27)=TRUE,"石壁",IF(EXACT(M403,$A$28)=TRUE,"紙壁",IF(EXACT(M403,$A$29)=TRUE,"鉄壁",IF(EXACT(M403,$A$30)=TRUE,"ジェット",IF(EXACT(M403,$A$31)=TRUE,"ターボ",IF(EXACT(M403,$A$32)=TRUE,"骨玉",IF(EXACT(M403,$A$33)=TRUE,"撃玉",IF(EXACT(M403,$A$34)=TRUE,"弾玉",IF(EXACT(M403,$A$35)=TRUE,"聖玉",IF(EXACT(M403,$A$36)=TRUE,"忍玉",IF(EXACT(M403,$A$37)=TRUE,"障玉",IF(EXACT(M403,$A$38)=TRUE,"花玉",IF(EXACT(M403,$A$39)=TRUE,"反玉",IF(EXACT(M403,$A$40)=TRUE,"押玉",IF(EXACT(M403,$A$41)=TRUE,"迎玉",IF(EXACT(M403,$A$42)=TRUE,"贄玉",IF(EXACT(M403,$A$43)=TRUE,"的玉",IF(EXACT(M403,$A$44)=TRUE,"墜玉",IF(EXACT(M403,$A$45)=TRUE,"箱玉",IF(EXACT(M403,$A$46)=TRUE,"闇玉",IF(EXACT(M403,$A$47)=TRUE,"旋玉",IF(EXACT(M403,$A$48)=TRUE,"采玉",IF(EXACT(M403,$A$49)=TRUE,"騎玉",IF(EXACT(M403,$A$50)=TRUE,"核玉",IF(EXACT(M403,$A$51)=TRUE,"射玉",IF(EXACT(M403,$A$52)=TRUE,"星玉",IF(EXACT(M403,$A$53)=TRUE,"梱玉",IF(EXACT(M403,$A$54)=TRUE,"貫玉",IF(EXACT(M403,$A$55)=TRUE,"査玉",IF(EXACT(M403,$A$56)=TRUE,"近壁",IF(EXACT(M403,$A$57)=TRUE,"遠壁",IF(EXACT(M403,$A$58)=TRUE,"広壁",IF(EXACT(M403,$A$59)=TRUE,"狭壁",IF(EXACT(M403,$A$60)=TRUE,"タゲ壁",IF(EXACT(M403,$A$61)=TRUE,"エレ壁")))))))))))))))))))))))))))))))))))))))))))))))))))))))))))))</f>
        <v>0</v>
      </c>
    </row>
    <row r="404" spans="11:14" x14ac:dyDescent="0.55000000000000004">
      <c r="K404">
        <v>404</v>
      </c>
      <c r="L404">
        <f t="shared" si="13"/>
        <v>4</v>
      </c>
      <c r="M404" t="str">
        <f t="shared" si="12"/>
        <v/>
      </c>
      <c r="N404">
        <f>IF(EXACT(M404,$A$1)=TRUE,0,IF(EXACT(M404,$A$2)=TRUE,1,IF(EXACT(M404,$A$3)=TRUE,2,IF(EXACT(M404,$A$4)=TRUE,3,IF(EXACT(M404,$A$5)=TRUE,4,IF(EXACT(M404,$A$6)=TRUE,5,IF(EXACT(M404,$A$7)=TRUE,6,IF(EXACT(M404,$A$8)=TRUE,7,IF(EXACT(M404,$A$9)=TRUE,8,IF(EXACT(M404,$A$10)=TRUE,9,IF(EXACT(M404,$A$11)=TRUE,10,IF(EXACT(M404,$A$12)=TRUE,11,IF(EXACT(M404,$A$13)=TRUE,12,IF(EXACT(M404,$A$14)=TRUE,13,IF(EXACT(M404,$A$15)=TRUE,14,IF(EXACT(M404,$A$16)=TRUE,15,IF(EXACT(M404,$A$17)=TRUE,16,IF(EXACT(M404,$A$18)=TRUE,17,IF(EXACT(M404,$A$19)=TRUE,18,IF(EXACT(M404,$A$20)=TRUE,19,IF(EXACT(M404,$A$21)=TRUE,20,IF(EXACT(M404,$A$22)=TRUE,21,IF(EXACT(M404,$A$23)=TRUE,22,IF(EXACT(M404,$A$24)=TRUE,23,IF(EXACT(M404,$A$25)=TRUE,24,IF(EXACT(M404,$A$26)=TRUE,25,IF(EXACT(M404,$A$27)=TRUE,26,IF(EXACT(M404,$A$28)=TRUE,27,IF(EXACT(M404,$A$29)=TRUE,28,IF(EXACT(M404,$A$30)=TRUE,29,IF(EXACT(M404,$A$31)=TRUE,30,IF(EXACT(M404,$A$32)=TRUE,31,IF(EXACT(M404,$A$33)=TRUE,32,IF(EXACT(M404,$A$34)=TRUE,33,IF(EXACT(M404,$A$35)=TRUE,34,IF(EXACT(M404,$A$36)=TRUE,35,IF(EXACT(M404,$A$37)=TRUE,36,IF(EXACT(M404,$A$38)=TRUE,37,IF(EXACT(M404,$A$39)=TRUE,38,IF(EXACT(M404,$A$40)=TRUE,39,IF(EXACT(M404,$A$41)=TRUE,40,IF(EXACT(M404,$A$42)=TRUE,41,IF(EXACT(M404,$A$43)=TRUE,42,IF(EXACT(M404,$A$44)=TRUE,43,IF(EXACT(M404,$A$45)=TRUE,44,IF(EXACT(M404,$A$46)=TRUE,45,IF(EXACT(M404,$A$47)=TRUE,46,IF(EXACT(M404,$A$48)=TRUE,47,IF(EXACT(M404,$A$49)=TRUE,48,IF(EXACT(M404,$A$50)=TRUE,49,IF(EXACT(M404,$A$51)=TRUE,50,IF(EXACT(M404,$A$52)=TRUE,51,IF(EXACT(M404,$A$53)=TRUE,52,IF(EXACT(M404,$A$54)=TRUE,53,IF(EXACT(M404,$A$55)=TRUE,54,IF(EXACT(M404,$A$56)=TRUE,55,IF(EXACT(M404,$A$57)=TRUE,56,IF(EXACT(M404,$A$58)=TRUE,57,IF(EXACT(M404,$A$59)=TRUE,58,IF(EXACT(M404,$A$60)=TRUE,59,IF(EXACT(M404,$A$61)=TRUE,60,IF(EXACT(M404,$A$62)=TRUE,61))))))))))))))))))))))))))))))))))))))))))))))))))))))))))))))*61^$L404</f>
        <v>0</v>
      </c>
    </row>
    <row r="405" spans="11:14" x14ac:dyDescent="0.55000000000000004">
      <c r="K405">
        <v>405</v>
      </c>
      <c r="L405">
        <f t="shared" si="13"/>
        <v>3</v>
      </c>
      <c r="M405" t="str">
        <f t="shared" si="12"/>
        <v/>
      </c>
      <c r="N405">
        <f>IF(EXACT(M405,$A$1)=TRUE,0,IF(EXACT(M405,$A$2)=TRUE,1,IF(EXACT(M405,$A$3)=TRUE,2,IF(EXACT(M405,$A$4)=TRUE,3,IF(EXACT(M405,$A$5)=TRUE,4,IF(EXACT(M405,$A$6)=TRUE,5,IF(EXACT(M405,$A$7)=TRUE,6,IF(EXACT(M405,$A$8)=TRUE,7,IF(EXACT(M405,$A$9)=TRUE,8,IF(EXACT(M405,$A$10)=TRUE,9,IF(EXACT(M405,$A$11)=TRUE,10,IF(EXACT(M405,$A$12)=TRUE,11,IF(EXACT(M405,$A$13)=TRUE,12,IF(EXACT(M405,$A$14)=TRUE,13,IF(EXACT(M405,$A$15)=TRUE,14,IF(EXACT(M405,$A$16)=TRUE,15,IF(EXACT(M405,$A$17)=TRUE,16,IF(EXACT(M405,$A$18)=TRUE,17,IF(EXACT(M405,$A$19)=TRUE,18,IF(EXACT(M405,$A$20)=TRUE,19,IF(EXACT(M405,$A$21)=TRUE,20,IF(EXACT(M405,$A$22)=TRUE,21,IF(EXACT(M405,$A$23)=TRUE,22,IF(EXACT(M405,$A$24)=TRUE,23,IF(EXACT(M405,$A$25)=TRUE,24,IF(EXACT(M405,$A$26)=TRUE,25,IF(EXACT(M405,$A$27)=TRUE,26,IF(EXACT(M405,$A$28)=TRUE,27,IF(EXACT(M405,$A$29)=TRUE,28,IF(EXACT(M405,$A$30)=TRUE,29,IF(EXACT(M405,$A$31)=TRUE,30,IF(EXACT(M405,$A$32)=TRUE,31,IF(EXACT(M405,$A$33)=TRUE,32,IF(EXACT(M405,$A$34)=TRUE,33,IF(EXACT(M405,$A$35)=TRUE,34,IF(EXACT(M405,$A$36)=TRUE,35,IF(EXACT(M405,$A$37)=TRUE,36,IF(EXACT(M405,$A$38)=TRUE,37,IF(EXACT(M405,$A$39)=TRUE,38,IF(EXACT(M405,$A$40)=TRUE,39,IF(EXACT(M405,$A$41)=TRUE,40,IF(EXACT(M405,$A$42)=TRUE,41,IF(EXACT(M405,$A$43)=TRUE,42,IF(EXACT(M405,$A$44)=TRUE,43,IF(EXACT(M405,$A$45)=TRUE,44,IF(EXACT(M405,$A$46)=TRUE,45,IF(EXACT(M405,$A$47)=TRUE,46,IF(EXACT(M405,$A$48)=TRUE,47,IF(EXACT(M405,$A$49)=TRUE,48,IF(EXACT(M405,$A$50)=TRUE,49,IF(EXACT(M405,$A$51)=TRUE,50,IF(EXACT(M405,$A$52)=TRUE,51,IF(EXACT(M405,$A$53)=TRUE,52,IF(EXACT(M405,$A$54)=TRUE,53,IF(EXACT(M405,$A$55)=TRUE,54,IF(EXACT(M405,$A$56)=TRUE,55,IF(EXACT(M405,$A$57)=TRUE,56,IF(EXACT(M405,$A$58)=TRUE,57,IF(EXACT(M405,$A$59)=TRUE,58,IF(EXACT(M405,$A$60)=TRUE,59,IF(EXACT(M405,$A$61)=TRUE,60,IF(EXACT(M405,$A$62)=TRUE,61))))))))))))))))))))))))))))))))))))))))))))))))))))))))))))))*61^$L405</f>
        <v>0</v>
      </c>
    </row>
    <row r="406" spans="11:14" x14ac:dyDescent="0.55000000000000004">
      <c r="K406">
        <v>406</v>
      </c>
      <c r="L406">
        <f t="shared" si="13"/>
        <v>2</v>
      </c>
      <c r="M406" t="str">
        <f t="shared" si="12"/>
        <v/>
      </c>
      <c r="N406">
        <f>IF(EXACT(M406,$A$1)=TRUE,0,IF(EXACT(M406,$A$2)=TRUE,1,IF(EXACT(M406,$A$3)=TRUE,2,IF(EXACT(M406,$A$4)=TRUE,3,IF(EXACT(M406,$A$5)=TRUE,4,IF(EXACT(M406,$A$6)=TRUE,5,IF(EXACT(M406,$A$7)=TRUE,6,IF(EXACT(M406,$A$8)=TRUE,7,IF(EXACT(M406,$A$9)=TRUE,8,IF(EXACT(M406,$A$10)=TRUE,9,IF(EXACT(M406,$A$11)=TRUE,10,IF(EXACT(M406,$A$12)=TRUE,11,IF(EXACT(M406,$A$13)=TRUE,12,IF(EXACT(M406,$A$14)=TRUE,13,IF(EXACT(M406,$A$15)=TRUE,14,IF(EXACT(M406,$A$16)=TRUE,15,IF(EXACT(M406,$A$17)=TRUE,16,IF(EXACT(M406,$A$18)=TRUE,17,IF(EXACT(M406,$A$19)=TRUE,18,IF(EXACT(M406,$A$20)=TRUE,19,IF(EXACT(M406,$A$21)=TRUE,20,IF(EXACT(M406,$A$22)=TRUE,21,IF(EXACT(M406,$A$23)=TRUE,22,IF(EXACT(M406,$A$24)=TRUE,23,IF(EXACT(M406,$A$25)=TRUE,24,IF(EXACT(M406,$A$26)=TRUE,25,IF(EXACT(M406,$A$27)=TRUE,26,IF(EXACT(M406,$A$28)=TRUE,27,IF(EXACT(M406,$A$29)=TRUE,28,IF(EXACT(M406,$A$30)=TRUE,29,IF(EXACT(M406,$A$31)=TRUE,30,IF(EXACT(M406,$A$32)=TRUE,31,IF(EXACT(M406,$A$33)=TRUE,32,IF(EXACT(M406,$A$34)=TRUE,33,IF(EXACT(M406,$A$35)=TRUE,34,IF(EXACT(M406,$A$36)=TRUE,35,IF(EXACT(M406,$A$37)=TRUE,36,IF(EXACT(M406,$A$38)=TRUE,37,IF(EXACT(M406,$A$39)=TRUE,38,IF(EXACT(M406,$A$40)=TRUE,39,IF(EXACT(M406,$A$41)=TRUE,40,IF(EXACT(M406,$A$42)=TRUE,41,IF(EXACT(M406,$A$43)=TRUE,42,IF(EXACT(M406,$A$44)=TRUE,43,IF(EXACT(M406,$A$45)=TRUE,44,IF(EXACT(M406,$A$46)=TRUE,45,IF(EXACT(M406,$A$47)=TRUE,46,IF(EXACT(M406,$A$48)=TRUE,47,IF(EXACT(M406,$A$49)=TRUE,48,IF(EXACT(M406,$A$50)=TRUE,49,IF(EXACT(M406,$A$51)=TRUE,50,IF(EXACT(M406,$A$52)=TRUE,51,IF(EXACT(M406,$A$53)=TRUE,52,IF(EXACT(M406,$A$54)=TRUE,53,IF(EXACT(M406,$A$55)=TRUE,54,IF(EXACT(M406,$A$56)=TRUE,55,IF(EXACT(M406,$A$57)=TRUE,56,IF(EXACT(M406,$A$58)=TRUE,57,IF(EXACT(M406,$A$59)=TRUE,58,IF(EXACT(M406,$A$60)=TRUE,59,IF(EXACT(M406,$A$61)=TRUE,60,IF(EXACT(M406,$A$62)=TRUE,61))))))))))))))))))))))))))))))))))))))))))))))))))))))))))))))*61^$L406</f>
        <v>0</v>
      </c>
    </row>
    <row r="407" spans="11:14" x14ac:dyDescent="0.55000000000000004">
      <c r="K407">
        <v>407</v>
      </c>
      <c r="L407">
        <f t="shared" si="13"/>
        <v>1</v>
      </c>
      <c r="M407" t="str">
        <f t="shared" si="12"/>
        <v/>
      </c>
      <c r="N407">
        <f>IF(EXACT(M407,$A$1)=TRUE,0,IF(EXACT(M407,$A$2)=TRUE,1,IF(EXACT(M407,$A$3)=TRUE,2,IF(EXACT(M407,$A$4)=TRUE,3,IF(EXACT(M407,$A$5)=TRUE,4,IF(EXACT(M407,$A$6)=TRUE,5,IF(EXACT(M407,$A$7)=TRUE,6,IF(EXACT(M407,$A$8)=TRUE,7,IF(EXACT(M407,$A$9)=TRUE,8,IF(EXACT(M407,$A$10)=TRUE,9,IF(EXACT(M407,$A$11)=TRUE,10,IF(EXACT(M407,$A$12)=TRUE,11,IF(EXACT(M407,$A$13)=TRUE,12,IF(EXACT(M407,$A$14)=TRUE,13,IF(EXACT(M407,$A$15)=TRUE,14,IF(EXACT(M407,$A$16)=TRUE,15,IF(EXACT(M407,$A$17)=TRUE,16,IF(EXACT(M407,$A$18)=TRUE,17,IF(EXACT(M407,$A$19)=TRUE,18,IF(EXACT(M407,$A$20)=TRUE,19,IF(EXACT(M407,$A$21)=TRUE,20,IF(EXACT(M407,$A$22)=TRUE,21,IF(EXACT(M407,$A$23)=TRUE,22,IF(EXACT(M407,$A$24)=TRUE,23,IF(EXACT(M407,$A$25)=TRUE,24,IF(EXACT(M407,$A$26)=TRUE,25,IF(EXACT(M407,$A$27)=TRUE,26,IF(EXACT(M407,$A$28)=TRUE,27,IF(EXACT(M407,$A$29)=TRUE,28,IF(EXACT(M407,$A$30)=TRUE,29,IF(EXACT(M407,$A$31)=TRUE,30,IF(EXACT(M407,$A$32)=TRUE,31,IF(EXACT(M407,$A$33)=TRUE,32,IF(EXACT(M407,$A$34)=TRUE,33,IF(EXACT(M407,$A$35)=TRUE,34,IF(EXACT(M407,$A$36)=TRUE,35,IF(EXACT(M407,$A$37)=TRUE,36,IF(EXACT(M407,$A$38)=TRUE,37,IF(EXACT(M407,$A$39)=TRUE,38,IF(EXACT(M407,$A$40)=TRUE,39,IF(EXACT(M407,$A$41)=TRUE,40,IF(EXACT(M407,$A$42)=TRUE,41,IF(EXACT(M407,$A$43)=TRUE,42,IF(EXACT(M407,$A$44)=TRUE,43,IF(EXACT(M407,$A$45)=TRUE,44,IF(EXACT(M407,$A$46)=TRUE,45,IF(EXACT(M407,$A$47)=TRUE,46,IF(EXACT(M407,$A$48)=TRUE,47,IF(EXACT(M407,$A$49)=TRUE,48,IF(EXACT(M407,$A$50)=TRUE,49,IF(EXACT(M407,$A$51)=TRUE,50,IF(EXACT(M407,$A$52)=TRUE,51,IF(EXACT(M407,$A$53)=TRUE,52,IF(EXACT(M407,$A$54)=TRUE,53,IF(EXACT(M407,$A$55)=TRUE,54,IF(EXACT(M407,$A$56)=TRUE,55,IF(EXACT(M407,$A$57)=TRUE,56,IF(EXACT(M407,$A$58)=TRUE,57,IF(EXACT(M407,$A$59)=TRUE,58,IF(EXACT(M407,$A$60)=TRUE,59,IF(EXACT(M407,$A$61)=TRUE,60,IF(EXACT(M407,$A$62)=TRUE,61))))))))))))))))))))))))))))))))))))))))))))))))))))))))))))))*61^$L407</f>
        <v>0</v>
      </c>
    </row>
    <row r="408" spans="11:14" x14ac:dyDescent="0.55000000000000004">
      <c r="K408">
        <v>408</v>
      </c>
      <c r="L408">
        <f t="shared" si="13"/>
        <v>0</v>
      </c>
      <c r="M408" t="str">
        <f t="shared" si="12"/>
        <v/>
      </c>
      <c r="N408">
        <f>IF(EXACT(M408,$A$1)=TRUE,0,IF(EXACT(M408,$A$2)=TRUE,1,IF(EXACT(M408,$A$3)=TRUE,2,IF(EXACT(M408,$A$4)=TRUE,3,IF(EXACT(M408,$A$5)=TRUE,4,IF(EXACT(M408,$A$6)=TRUE,5,IF(EXACT(M408,$A$7)=TRUE,6,IF(EXACT(M408,$A$8)=TRUE,7,IF(EXACT(M408,$A$9)=TRUE,8,IF(EXACT(M408,$A$10)=TRUE,9,IF(EXACT(M408,$A$11)=TRUE,10,IF(EXACT(M408,$A$12)=TRUE,11,IF(EXACT(M408,$A$13)=TRUE,12,IF(EXACT(M408,$A$14)=TRUE,13,IF(EXACT(M408,$A$15)=TRUE,14,IF(EXACT(M408,$A$16)=TRUE,15,IF(EXACT(M408,$A$17)=TRUE,16,IF(EXACT(M408,$A$18)=TRUE,17,IF(EXACT(M408,$A$19)=TRUE,18,IF(EXACT(M408,$A$20)=TRUE,19,IF(EXACT(M408,$A$21)=TRUE,20,IF(EXACT(M408,$A$22)=TRUE,21,IF(EXACT(M408,$A$23)=TRUE,22,IF(EXACT(M408,$A$24)=TRUE,23,IF(EXACT(M408,$A$25)=TRUE,24,IF(EXACT(M408,$A$26)=TRUE,25,IF(EXACT(M408,$A$27)=TRUE,26,IF(EXACT(M408,$A$28)=TRUE,27,IF(EXACT(M408,$A$29)=TRUE,28,IF(EXACT(M408,$A$30)=TRUE,29,IF(EXACT(M408,$A$31)=TRUE,30,IF(EXACT(M408,$A$32)=TRUE,31,IF(EXACT(M408,$A$33)=TRUE,32,IF(EXACT(M408,$A$34)=TRUE,33,IF(EXACT(M408,$A$35)=TRUE,34,IF(EXACT(M408,$A$36)=TRUE,35,IF(EXACT(M408,$A$37)=TRUE,36,IF(EXACT(M408,$A$38)=TRUE,37,IF(EXACT(M408,$A$39)=TRUE,38,IF(EXACT(M408,$A$40)=TRUE,39,IF(EXACT(M408,$A$41)=TRUE,40,IF(EXACT(M408,$A$42)=TRUE,41,IF(EXACT(M408,$A$43)=TRUE,42,IF(EXACT(M408,$A$44)=TRUE,43,IF(EXACT(M408,$A$45)=TRUE,44,IF(EXACT(M408,$A$46)=TRUE,45,IF(EXACT(M408,$A$47)=TRUE,46,IF(EXACT(M408,$A$48)=TRUE,47,IF(EXACT(M408,$A$49)=TRUE,48,IF(EXACT(M408,$A$50)=TRUE,49,IF(EXACT(M408,$A$51)=TRUE,50,IF(EXACT(M408,$A$52)=TRUE,51,IF(EXACT(M408,$A$53)=TRUE,52,IF(EXACT(M408,$A$54)=TRUE,53,IF(EXACT(M408,$A$55)=TRUE,54,IF(EXACT(M408,$A$56)=TRUE,55,IF(EXACT(M408,$A$57)=TRUE,56,IF(EXACT(M408,$A$58)=TRUE,57,IF(EXACT(M408,$A$59)=TRUE,58,IF(EXACT(M408,$A$60)=TRUE,59,IF(EXACT(M408,$A$61)=TRUE,60,IF(EXACT(M408,$A$62)=TRUE,61))))))))))))))))))))))))))))))))))))))))))))))))))))))))))))))*61^$L408</f>
        <v>0</v>
      </c>
    </row>
    <row r="409" spans="11:14" x14ac:dyDescent="0.55000000000000004">
      <c r="K409">
        <v>409</v>
      </c>
      <c r="L409">
        <f t="shared" si="13"/>
        <v>5</v>
      </c>
      <c r="M409" t="str">
        <f t="shared" si="12"/>
        <v/>
      </c>
      <c r="N409" t="b">
        <f>IF(EXACT(M409,$A$1)=TRUE,"コア",IF(EXACT(M409,$A$2)=TRUE,"弓玉",IF(EXACT(M409,$A$3)=TRUE,"銃玉",IF(EXACT(M409,$A$4)=TRUE,"剣玉",IF(EXACT(M409,$A$5)=TRUE,"盾玉",IF(EXACT(M409,$A$6)=TRUE,"爆玉",IF(EXACT(M409,$A$7)=TRUE,"魔玉",IF(EXACT(M409,$A$8)=TRUE,"弩玉",IF(EXACT(M409,$A$9)=TRUE,"槍玉",IF(EXACT(M409,$A$10)=TRUE,"砲玉",IF(EXACT(M409,$A$11)=TRUE,"薙玉",IF(EXACT(M409,$A$12)=TRUE,"跳玉",IF(EXACT(M409,$A$13)=TRUE,"裂玉",IF(EXACT(M409,$A$14)=TRUE,"散玉",IF(EXACT(M409,$A$15)=TRUE,"狙玉",IF(EXACT(M409,$A$16)=TRUE,"浮玉",IF(EXACT(M409,$A$17)=TRUE,"導玉",IF(EXACT(M409,$A$18)=TRUE,"繕玉",IF(EXACT(M409,$A$19)=TRUE,"癒玉",IF(EXACT(M409,$A$20)=TRUE,"壁玉",IF(EXACT(M409,$A$21)=TRUE,"飛玉",IF(EXACT(M409,$A$22)=TRUE,"戦玉",IF(EXACT(M409,$A$23)=TRUE,"機玉",IF(EXACT(M409,$A$24)=TRUE,"変玉",IF(EXACT(M409,$A$25)=TRUE,"界玉",IF(EXACT(M409,$A$26)=TRUE,"木壁",IF(EXACT(M409,$A$27)=TRUE,"石壁",IF(EXACT(M409,$A$28)=TRUE,"紙壁",IF(EXACT(M409,$A$29)=TRUE,"鉄壁",IF(EXACT(M409,$A$30)=TRUE,"ジェット",IF(EXACT(M409,$A$31)=TRUE,"ターボ",IF(EXACT(M409,$A$32)=TRUE,"骨玉",IF(EXACT(M409,$A$33)=TRUE,"撃玉",IF(EXACT(M409,$A$34)=TRUE,"弾玉",IF(EXACT(M409,$A$35)=TRUE,"聖玉",IF(EXACT(M409,$A$36)=TRUE,"忍玉",IF(EXACT(M409,$A$37)=TRUE,"障玉",IF(EXACT(M409,$A$38)=TRUE,"花玉",IF(EXACT(M409,$A$39)=TRUE,"反玉",IF(EXACT(M409,$A$40)=TRUE,"押玉",IF(EXACT(M409,$A$41)=TRUE,"迎玉",IF(EXACT(M409,$A$42)=TRUE,"贄玉",IF(EXACT(M409,$A$43)=TRUE,"的玉",IF(EXACT(M409,$A$44)=TRUE,"墜玉",IF(EXACT(M409,$A$45)=TRUE,"箱玉",IF(EXACT(M409,$A$46)=TRUE,"闇玉",IF(EXACT(M409,$A$47)=TRUE,"旋玉",IF(EXACT(M409,$A$48)=TRUE,"采玉",IF(EXACT(M409,$A$49)=TRUE,"騎玉",IF(EXACT(M409,$A$50)=TRUE,"核玉",IF(EXACT(M409,$A$51)=TRUE,"射玉",IF(EXACT(M409,$A$52)=TRUE,"星玉",IF(EXACT(M409,$A$53)=TRUE,"梱玉",IF(EXACT(M409,$A$54)=TRUE,"貫玉",IF(EXACT(M409,$A$55)=TRUE,"査玉",IF(EXACT(M409,$A$56)=TRUE,"近壁",IF(EXACT(M409,$A$57)=TRUE,"遠壁",IF(EXACT(M409,$A$58)=TRUE,"広壁",IF(EXACT(M409,$A$59)=TRUE,"狭壁",IF(EXACT(M409,$A$60)=TRUE,"タゲ壁",IF(EXACT(M409,$A$61)=TRUE,"エレ壁")))))))))))))))))))))))))))))))))))))))))))))))))))))))))))))</f>
        <v>0</v>
      </c>
    </row>
    <row r="410" spans="11:14" x14ac:dyDescent="0.55000000000000004">
      <c r="K410">
        <v>410</v>
      </c>
      <c r="L410">
        <f t="shared" si="13"/>
        <v>4</v>
      </c>
      <c r="M410" t="str">
        <f t="shared" si="12"/>
        <v/>
      </c>
      <c r="N410">
        <f>IF(EXACT(M410,$A$1)=TRUE,0,IF(EXACT(M410,$A$2)=TRUE,1,IF(EXACT(M410,$A$3)=TRUE,2,IF(EXACT(M410,$A$4)=TRUE,3,IF(EXACT(M410,$A$5)=TRUE,4,IF(EXACT(M410,$A$6)=TRUE,5,IF(EXACT(M410,$A$7)=TRUE,6,IF(EXACT(M410,$A$8)=TRUE,7,IF(EXACT(M410,$A$9)=TRUE,8,IF(EXACT(M410,$A$10)=TRUE,9,IF(EXACT(M410,$A$11)=TRUE,10,IF(EXACT(M410,$A$12)=TRUE,11,IF(EXACT(M410,$A$13)=TRUE,12,IF(EXACT(M410,$A$14)=TRUE,13,IF(EXACT(M410,$A$15)=TRUE,14,IF(EXACT(M410,$A$16)=TRUE,15,IF(EXACT(M410,$A$17)=TRUE,16,IF(EXACT(M410,$A$18)=TRUE,17,IF(EXACT(M410,$A$19)=TRUE,18,IF(EXACT(M410,$A$20)=TRUE,19,IF(EXACT(M410,$A$21)=TRUE,20,IF(EXACT(M410,$A$22)=TRUE,21,IF(EXACT(M410,$A$23)=TRUE,22,IF(EXACT(M410,$A$24)=TRUE,23,IF(EXACT(M410,$A$25)=TRUE,24,IF(EXACT(M410,$A$26)=TRUE,25,IF(EXACT(M410,$A$27)=TRUE,26,IF(EXACT(M410,$A$28)=TRUE,27,IF(EXACT(M410,$A$29)=TRUE,28,IF(EXACT(M410,$A$30)=TRUE,29,IF(EXACT(M410,$A$31)=TRUE,30,IF(EXACT(M410,$A$32)=TRUE,31,IF(EXACT(M410,$A$33)=TRUE,32,IF(EXACT(M410,$A$34)=TRUE,33,IF(EXACT(M410,$A$35)=TRUE,34,IF(EXACT(M410,$A$36)=TRUE,35,IF(EXACT(M410,$A$37)=TRUE,36,IF(EXACT(M410,$A$38)=TRUE,37,IF(EXACT(M410,$A$39)=TRUE,38,IF(EXACT(M410,$A$40)=TRUE,39,IF(EXACT(M410,$A$41)=TRUE,40,IF(EXACT(M410,$A$42)=TRUE,41,IF(EXACT(M410,$A$43)=TRUE,42,IF(EXACT(M410,$A$44)=TRUE,43,IF(EXACT(M410,$A$45)=TRUE,44,IF(EXACT(M410,$A$46)=TRUE,45,IF(EXACT(M410,$A$47)=TRUE,46,IF(EXACT(M410,$A$48)=TRUE,47,IF(EXACT(M410,$A$49)=TRUE,48,IF(EXACT(M410,$A$50)=TRUE,49,IF(EXACT(M410,$A$51)=TRUE,50,IF(EXACT(M410,$A$52)=TRUE,51,IF(EXACT(M410,$A$53)=TRUE,52,IF(EXACT(M410,$A$54)=TRUE,53,IF(EXACT(M410,$A$55)=TRUE,54,IF(EXACT(M410,$A$56)=TRUE,55,IF(EXACT(M410,$A$57)=TRUE,56,IF(EXACT(M410,$A$58)=TRUE,57,IF(EXACT(M410,$A$59)=TRUE,58,IF(EXACT(M410,$A$60)=TRUE,59,IF(EXACT(M410,$A$61)=TRUE,60,IF(EXACT(M410,$A$62)=TRUE,61))))))))))))))))))))))))))))))))))))))))))))))))))))))))))))))*61^$L410</f>
        <v>0</v>
      </c>
    </row>
    <row r="411" spans="11:14" x14ac:dyDescent="0.55000000000000004">
      <c r="K411">
        <v>411</v>
      </c>
      <c r="L411">
        <f t="shared" si="13"/>
        <v>3</v>
      </c>
      <c r="M411" t="str">
        <f t="shared" si="12"/>
        <v/>
      </c>
      <c r="N411">
        <f>IF(EXACT(M411,$A$1)=TRUE,0,IF(EXACT(M411,$A$2)=TRUE,1,IF(EXACT(M411,$A$3)=TRUE,2,IF(EXACT(M411,$A$4)=TRUE,3,IF(EXACT(M411,$A$5)=TRUE,4,IF(EXACT(M411,$A$6)=TRUE,5,IF(EXACT(M411,$A$7)=TRUE,6,IF(EXACT(M411,$A$8)=TRUE,7,IF(EXACT(M411,$A$9)=TRUE,8,IF(EXACT(M411,$A$10)=TRUE,9,IF(EXACT(M411,$A$11)=TRUE,10,IF(EXACT(M411,$A$12)=TRUE,11,IF(EXACT(M411,$A$13)=TRUE,12,IF(EXACT(M411,$A$14)=TRUE,13,IF(EXACT(M411,$A$15)=TRUE,14,IF(EXACT(M411,$A$16)=TRUE,15,IF(EXACT(M411,$A$17)=TRUE,16,IF(EXACT(M411,$A$18)=TRUE,17,IF(EXACT(M411,$A$19)=TRUE,18,IF(EXACT(M411,$A$20)=TRUE,19,IF(EXACT(M411,$A$21)=TRUE,20,IF(EXACT(M411,$A$22)=TRUE,21,IF(EXACT(M411,$A$23)=TRUE,22,IF(EXACT(M411,$A$24)=TRUE,23,IF(EXACT(M411,$A$25)=TRUE,24,IF(EXACT(M411,$A$26)=TRUE,25,IF(EXACT(M411,$A$27)=TRUE,26,IF(EXACT(M411,$A$28)=TRUE,27,IF(EXACT(M411,$A$29)=TRUE,28,IF(EXACT(M411,$A$30)=TRUE,29,IF(EXACT(M411,$A$31)=TRUE,30,IF(EXACT(M411,$A$32)=TRUE,31,IF(EXACT(M411,$A$33)=TRUE,32,IF(EXACT(M411,$A$34)=TRUE,33,IF(EXACT(M411,$A$35)=TRUE,34,IF(EXACT(M411,$A$36)=TRUE,35,IF(EXACT(M411,$A$37)=TRUE,36,IF(EXACT(M411,$A$38)=TRUE,37,IF(EXACT(M411,$A$39)=TRUE,38,IF(EXACT(M411,$A$40)=TRUE,39,IF(EXACT(M411,$A$41)=TRUE,40,IF(EXACT(M411,$A$42)=TRUE,41,IF(EXACT(M411,$A$43)=TRUE,42,IF(EXACT(M411,$A$44)=TRUE,43,IF(EXACT(M411,$A$45)=TRUE,44,IF(EXACT(M411,$A$46)=TRUE,45,IF(EXACT(M411,$A$47)=TRUE,46,IF(EXACT(M411,$A$48)=TRUE,47,IF(EXACT(M411,$A$49)=TRUE,48,IF(EXACT(M411,$A$50)=TRUE,49,IF(EXACT(M411,$A$51)=TRUE,50,IF(EXACT(M411,$A$52)=TRUE,51,IF(EXACT(M411,$A$53)=TRUE,52,IF(EXACT(M411,$A$54)=TRUE,53,IF(EXACT(M411,$A$55)=TRUE,54,IF(EXACT(M411,$A$56)=TRUE,55,IF(EXACT(M411,$A$57)=TRUE,56,IF(EXACT(M411,$A$58)=TRUE,57,IF(EXACT(M411,$A$59)=TRUE,58,IF(EXACT(M411,$A$60)=TRUE,59,IF(EXACT(M411,$A$61)=TRUE,60,IF(EXACT(M411,$A$62)=TRUE,61))))))))))))))))))))))))))))))))))))))))))))))))))))))))))))))*61^$L411</f>
        <v>0</v>
      </c>
    </row>
    <row r="412" spans="11:14" x14ac:dyDescent="0.55000000000000004">
      <c r="K412">
        <v>412</v>
      </c>
      <c r="L412">
        <f t="shared" si="13"/>
        <v>2</v>
      </c>
      <c r="M412" t="str">
        <f t="shared" si="12"/>
        <v/>
      </c>
      <c r="N412">
        <f>IF(EXACT(M412,$A$1)=TRUE,0,IF(EXACT(M412,$A$2)=TRUE,1,IF(EXACT(M412,$A$3)=TRUE,2,IF(EXACT(M412,$A$4)=TRUE,3,IF(EXACT(M412,$A$5)=TRUE,4,IF(EXACT(M412,$A$6)=TRUE,5,IF(EXACT(M412,$A$7)=TRUE,6,IF(EXACT(M412,$A$8)=TRUE,7,IF(EXACT(M412,$A$9)=TRUE,8,IF(EXACT(M412,$A$10)=TRUE,9,IF(EXACT(M412,$A$11)=TRUE,10,IF(EXACT(M412,$A$12)=TRUE,11,IF(EXACT(M412,$A$13)=TRUE,12,IF(EXACT(M412,$A$14)=TRUE,13,IF(EXACT(M412,$A$15)=TRUE,14,IF(EXACT(M412,$A$16)=TRUE,15,IF(EXACT(M412,$A$17)=TRUE,16,IF(EXACT(M412,$A$18)=TRUE,17,IF(EXACT(M412,$A$19)=TRUE,18,IF(EXACT(M412,$A$20)=TRUE,19,IF(EXACT(M412,$A$21)=TRUE,20,IF(EXACT(M412,$A$22)=TRUE,21,IF(EXACT(M412,$A$23)=TRUE,22,IF(EXACT(M412,$A$24)=TRUE,23,IF(EXACT(M412,$A$25)=TRUE,24,IF(EXACT(M412,$A$26)=TRUE,25,IF(EXACT(M412,$A$27)=TRUE,26,IF(EXACT(M412,$A$28)=TRUE,27,IF(EXACT(M412,$A$29)=TRUE,28,IF(EXACT(M412,$A$30)=TRUE,29,IF(EXACT(M412,$A$31)=TRUE,30,IF(EXACT(M412,$A$32)=TRUE,31,IF(EXACT(M412,$A$33)=TRUE,32,IF(EXACT(M412,$A$34)=TRUE,33,IF(EXACT(M412,$A$35)=TRUE,34,IF(EXACT(M412,$A$36)=TRUE,35,IF(EXACT(M412,$A$37)=TRUE,36,IF(EXACT(M412,$A$38)=TRUE,37,IF(EXACT(M412,$A$39)=TRUE,38,IF(EXACT(M412,$A$40)=TRUE,39,IF(EXACT(M412,$A$41)=TRUE,40,IF(EXACT(M412,$A$42)=TRUE,41,IF(EXACT(M412,$A$43)=TRUE,42,IF(EXACT(M412,$A$44)=TRUE,43,IF(EXACT(M412,$A$45)=TRUE,44,IF(EXACT(M412,$A$46)=TRUE,45,IF(EXACT(M412,$A$47)=TRUE,46,IF(EXACT(M412,$A$48)=TRUE,47,IF(EXACT(M412,$A$49)=TRUE,48,IF(EXACT(M412,$A$50)=TRUE,49,IF(EXACT(M412,$A$51)=TRUE,50,IF(EXACT(M412,$A$52)=TRUE,51,IF(EXACT(M412,$A$53)=TRUE,52,IF(EXACT(M412,$A$54)=TRUE,53,IF(EXACT(M412,$A$55)=TRUE,54,IF(EXACT(M412,$A$56)=TRUE,55,IF(EXACT(M412,$A$57)=TRUE,56,IF(EXACT(M412,$A$58)=TRUE,57,IF(EXACT(M412,$A$59)=TRUE,58,IF(EXACT(M412,$A$60)=TRUE,59,IF(EXACT(M412,$A$61)=TRUE,60,IF(EXACT(M412,$A$62)=TRUE,61))))))))))))))))))))))))))))))))))))))))))))))))))))))))))))))*61^$L412</f>
        <v>0</v>
      </c>
    </row>
    <row r="413" spans="11:14" x14ac:dyDescent="0.55000000000000004">
      <c r="K413">
        <v>413</v>
      </c>
      <c r="L413">
        <f t="shared" si="13"/>
        <v>1</v>
      </c>
      <c r="M413" t="str">
        <f t="shared" si="12"/>
        <v/>
      </c>
      <c r="N413">
        <f>IF(EXACT(M413,$A$1)=TRUE,0,IF(EXACT(M413,$A$2)=TRUE,1,IF(EXACT(M413,$A$3)=TRUE,2,IF(EXACT(M413,$A$4)=TRUE,3,IF(EXACT(M413,$A$5)=TRUE,4,IF(EXACT(M413,$A$6)=TRUE,5,IF(EXACT(M413,$A$7)=TRUE,6,IF(EXACT(M413,$A$8)=TRUE,7,IF(EXACT(M413,$A$9)=TRUE,8,IF(EXACT(M413,$A$10)=TRUE,9,IF(EXACT(M413,$A$11)=TRUE,10,IF(EXACT(M413,$A$12)=TRUE,11,IF(EXACT(M413,$A$13)=TRUE,12,IF(EXACT(M413,$A$14)=TRUE,13,IF(EXACT(M413,$A$15)=TRUE,14,IF(EXACT(M413,$A$16)=TRUE,15,IF(EXACT(M413,$A$17)=TRUE,16,IF(EXACT(M413,$A$18)=TRUE,17,IF(EXACT(M413,$A$19)=TRUE,18,IF(EXACT(M413,$A$20)=TRUE,19,IF(EXACT(M413,$A$21)=TRUE,20,IF(EXACT(M413,$A$22)=TRUE,21,IF(EXACT(M413,$A$23)=TRUE,22,IF(EXACT(M413,$A$24)=TRUE,23,IF(EXACT(M413,$A$25)=TRUE,24,IF(EXACT(M413,$A$26)=TRUE,25,IF(EXACT(M413,$A$27)=TRUE,26,IF(EXACT(M413,$A$28)=TRUE,27,IF(EXACT(M413,$A$29)=TRUE,28,IF(EXACT(M413,$A$30)=TRUE,29,IF(EXACT(M413,$A$31)=TRUE,30,IF(EXACT(M413,$A$32)=TRUE,31,IF(EXACT(M413,$A$33)=TRUE,32,IF(EXACT(M413,$A$34)=TRUE,33,IF(EXACT(M413,$A$35)=TRUE,34,IF(EXACT(M413,$A$36)=TRUE,35,IF(EXACT(M413,$A$37)=TRUE,36,IF(EXACT(M413,$A$38)=TRUE,37,IF(EXACT(M413,$A$39)=TRUE,38,IF(EXACT(M413,$A$40)=TRUE,39,IF(EXACT(M413,$A$41)=TRUE,40,IF(EXACT(M413,$A$42)=TRUE,41,IF(EXACT(M413,$A$43)=TRUE,42,IF(EXACT(M413,$A$44)=TRUE,43,IF(EXACT(M413,$A$45)=TRUE,44,IF(EXACT(M413,$A$46)=TRUE,45,IF(EXACT(M413,$A$47)=TRUE,46,IF(EXACT(M413,$A$48)=TRUE,47,IF(EXACT(M413,$A$49)=TRUE,48,IF(EXACT(M413,$A$50)=TRUE,49,IF(EXACT(M413,$A$51)=TRUE,50,IF(EXACT(M413,$A$52)=TRUE,51,IF(EXACT(M413,$A$53)=TRUE,52,IF(EXACT(M413,$A$54)=TRUE,53,IF(EXACT(M413,$A$55)=TRUE,54,IF(EXACT(M413,$A$56)=TRUE,55,IF(EXACT(M413,$A$57)=TRUE,56,IF(EXACT(M413,$A$58)=TRUE,57,IF(EXACT(M413,$A$59)=TRUE,58,IF(EXACT(M413,$A$60)=TRUE,59,IF(EXACT(M413,$A$61)=TRUE,60,IF(EXACT(M413,$A$62)=TRUE,61))))))))))))))))))))))))))))))))))))))))))))))))))))))))))))))*61^$L413</f>
        <v>0</v>
      </c>
    </row>
    <row r="414" spans="11:14" x14ac:dyDescent="0.55000000000000004">
      <c r="K414">
        <v>414</v>
      </c>
      <c r="L414">
        <f t="shared" si="13"/>
        <v>0</v>
      </c>
      <c r="M414" t="str">
        <f t="shared" si="12"/>
        <v/>
      </c>
      <c r="N414">
        <f>IF(EXACT(M414,$A$1)=TRUE,0,IF(EXACT(M414,$A$2)=TRUE,1,IF(EXACT(M414,$A$3)=TRUE,2,IF(EXACT(M414,$A$4)=TRUE,3,IF(EXACT(M414,$A$5)=TRUE,4,IF(EXACT(M414,$A$6)=TRUE,5,IF(EXACT(M414,$A$7)=TRUE,6,IF(EXACT(M414,$A$8)=TRUE,7,IF(EXACT(M414,$A$9)=TRUE,8,IF(EXACT(M414,$A$10)=TRUE,9,IF(EXACT(M414,$A$11)=TRUE,10,IF(EXACT(M414,$A$12)=TRUE,11,IF(EXACT(M414,$A$13)=TRUE,12,IF(EXACT(M414,$A$14)=TRUE,13,IF(EXACT(M414,$A$15)=TRUE,14,IF(EXACT(M414,$A$16)=TRUE,15,IF(EXACT(M414,$A$17)=TRUE,16,IF(EXACT(M414,$A$18)=TRUE,17,IF(EXACT(M414,$A$19)=TRUE,18,IF(EXACT(M414,$A$20)=TRUE,19,IF(EXACT(M414,$A$21)=TRUE,20,IF(EXACT(M414,$A$22)=TRUE,21,IF(EXACT(M414,$A$23)=TRUE,22,IF(EXACT(M414,$A$24)=TRUE,23,IF(EXACT(M414,$A$25)=TRUE,24,IF(EXACT(M414,$A$26)=TRUE,25,IF(EXACT(M414,$A$27)=TRUE,26,IF(EXACT(M414,$A$28)=TRUE,27,IF(EXACT(M414,$A$29)=TRUE,28,IF(EXACT(M414,$A$30)=TRUE,29,IF(EXACT(M414,$A$31)=TRUE,30,IF(EXACT(M414,$A$32)=TRUE,31,IF(EXACT(M414,$A$33)=TRUE,32,IF(EXACT(M414,$A$34)=TRUE,33,IF(EXACT(M414,$A$35)=TRUE,34,IF(EXACT(M414,$A$36)=TRUE,35,IF(EXACT(M414,$A$37)=TRUE,36,IF(EXACT(M414,$A$38)=TRUE,37,IF(EXACT(M414,$A$39)=TRUE,38,IF(EXACT(M414,$A$40)=TRUE,39,IF(EXACT(M414,$A$41)=TRUE,40,IF(EXACT(M414,$A$42)=TRUE,41,IF(EXACT(M414,$A$43)=TRUE,42,IF(EXACT(M414,$A$44)=TRUE,43,IF(EXACT(M414,$A$45)=TRUE,44,IF(EXACT(M414,$A$46)=TRUE,45,IF(EXACT(M414,$A$47)=TRUE,46,IF(EXACT(M414,$A$48)=TRUE,47,IF(EXACT(M414,$A$49)=TRUE,48,IF(EXACT(M414,$A$50)=TRUE,49,IF(EXACT(M414,$A$51)=TRUE,50,IF(EXACT(M414,$A$52)=TRUE,51,IF(EXACT(M414,$A$53)=TRUE,52,IF(EXACT(M414,$A$54)=TRUE,53,IF(EXACT(M414,$A$55)=TRUE,54,IF(EXACT(M414,$A$56)=TRUE,55,IF(EXACT(M414,$A$57)=TRUE,56,IF(EXACT(M414,$A$58)=TRUE,57,IF(EXACT(M414,$A$59)=TRUE,58,IF(EXACT(M414,$A$60)=TRUE,59,IF(EXACT(M414,$A$61)=TRUE,60,IF(EXACT(M414,$A$62)=TRUE,61))))))))))))))))))))))))))))))))))))))))))))))))))))))))))))))*61^$L414</f>
        <v>0</v>
      </c>
    </row>
    <row r="415" spans="11:14" x14ac:dyDescent="0.55000000000000004">
      <c r="K415">
        <v>415</v>
      </c>
      <c r="L415">
        <f t="shared" si="13"/>
        <v>5</v>
      </c>
      <c r="M415" t="str">
        <f t="shared" si="12"/>
        <v/>
      </c>
      <c r="N415" t="b">
        <f>IF(EXACT(M415,$A$1)=TRUE,"コア",IF(EXACT(M415,$A$2)=TRUE,"弓玉",IF(EXACT(M415,$A$3)=TRUE,"銃玉",IF(EXACT(M415,$A$4)=TRUE,"剣玉",IF(EXACT(M415,$A$5)=TRUE,"盾玉",IF(EXACT(M415,$A$6)=TRUE,"爆玉",IF(EXACT(M415,$A$7)=TRUE,"魔玉",IF(EXACT(M415,$A$8)=TRUE,"弩玉",IF(EXACT(M415,$A$9)=TRUE,"槍玉",IF(EXACT(M415,$A$10)=TRUE,"砲玉",IF(EXACT(M415,$A$11)=TRUE,"薙玉",IF(EXACT(M415,$A$12)=TRUE,"跳玉",IF(EXACT(M415,$A$13)=TRUE,"裂玉",IF(EXACT(M415,$A$14)=TRUE,"散玉",IF(EXACT(M415,$A$15)=TRUE,"狙玉",IF(EXACT(M415,$A$16)=TRUE,"浮玉",IF(EXACT(M415,$A$17)=TRUE,"導玉",IF(EXACT(M415,$A$18)=TRUE,"繕玉",IF(EXACT(M415,$A$19)=TRUE,"癒玉",IF(EXACT(M415,$A$20)=TRUE,"壁玉",IF(EXACT(M415,$A$21)=TRUE,"飛玉",IF(EXACT(M415,$A$22)=TRUE,"戦玉",IF(EXACT(M415,$A$23)=TRUE,"機玉",IF(EXACT(M415,$A$24)=TRUE,"変玉",IF(EXACT(M415,$A$25)=TRUE,"界玉",IF(EXACT(M415,$A$26)=TRUE,"木壁",IF(EXACT(M415,$A$27)=TRUE,"石壁",IF(EXACT(M415,$A$28)=TRUE,"紙壁",IF(EXACT(M415,$A$29)=TRUE,"鉄壁",IF(EXACT(M415,$A$30)=TRUE,"ジェット",IF(EXACT(M415,$A$31)=TRUE,"ターボ",IF(EXACT(M415,$A$32)=TRUE,"骨玉",IF(EXACT(M415,$A$33)=TRUE,"撃玉",IF(EXACT(M415,$A$34)=TRUE,"弾玉",IF(EXACT(M415,$A$35)=TRUE,"聖玉",IF(EXACT(M415,$A$36)=TRUE,"忍玉",IF(EXACT(M415,$A$37)=TRUE,"障玉",IF(EXACT(M415,$A$38)=TRUE,"花玉",IF(EXACT(M415,$A$39)=TRUE,"反玉",IF(EXACT(M415,$A$40)=TRUE,"押玉",IF(EXACT(M415,$A$41)=TRUE,"迎玉",IF(EXACT(M415,$A$42)=TRUE,"贄玉",IF(EXACT(M415,$A$43)=TRUE,"的玉",IF(EXACT(M415,$A$44)=TRUE,"墜玉",IF(EXACT(M415,$A$45)=TRUE,"箱玉",IF(EXACT(M415,$A$46)=TRUE,"闇玉",IF(EXACT(M415,$A$47)=TRUE,"旋玉",IF(EXACT(M415,$A$48)=TRUE,"采玉",IF(EXACT(M415,$A$49)=TRUE,"騎玉",IF(EXACT(M415,$A$50)=TRUE,"核玉",IF(EXACT(M415,$A$51)=TRUE,"射玉",IF(EXACT(M415,$A$52)=TRUE,"星玉",IF(EXACT(M415,$A$53)=TRUE,"梱玉",IF(EXACT(M415,$A$54)=TRUE,"貫玉",IF(EXACT(M415,$A$55)=TRUE,"査玉",IF(EXACT(M415,$A$56)=TRUE,"近壁",IF(EXACT(M415,$A$57)=TRUE,"遠壁",IF(EXACT(M415,$A$58)=TRUE,"広壁",IF(EXACT(M415,$A$59)=TRUE,"狭壁",IF(EXACT(M415,$A$60)=TRUE,"タゲ壁",IF(EXACT(M415,$A$61)=TRUE,"エレ壁")))))))))))))))))))))))))))))))))))))))))))))))))))))))))))))</f>
        <v>0</v>
      </c>
    </row>
    <row r="416" spans="11:14" x14ac:dyDescent="0.55000000000000004">
      <c r="K416">
        <v>416</v>
      </c>
      <c r="L416">
        <f t="shared" si="13"/>
        <v>4</v>
      </c>
      <c r="M416" t="str">
        <f t="shared" si="12"/>
        <v/>
      </c>
      <c r="N416">
        <f>IF(EXACT(M416,$A$1)=TRUE,0,IF(EXACT(M416,$A$2)=TRUE,1,IF(EXACT(M416,$A$3)=TRUE,2,IF(EXACT(M416,$A$4)=TRUE,3,IF(EXACT(M416,$A$5)=TRUE,4,IF(EXACT(M416,$A$6)=TRUE,5,IF(EXACT(M416,$A$7)=TRUE,6,IF(EXACT(M416,$A$8)=TRUE,7,IF(EXACT(M416,$A$9)=TRUE,8,IF(EXACT(M416,$A$10)=TRUE,9,IF(EXACT(M416,$A$11)=TRUE,10,IF(EXACT(M416,$A$12)=TRUE,11,IF(EXACT(M416,$A$13)=TRUE,12,IF(EXACT(M416,$A$14)=TRUE,13,IF(EXACT(M416,$A$15)=TRUE,14,IF(EXACT(M416,$A$16)=TRUE,15,IF(EXACT(M416,$A$17)=TRUE,16,IF(EXACT(M416,$A$18)=TRUE,17,IF(EXACT(M416,$A$19)=TRUE,18,IF(EXACT(M416,$A$20)=TRUE,19,IF(EXACT(M416,$A$21)=TRUE,20,IF(EXACT(M416,$A$22)=TRUE,21,IF(EXACT(M416,$A$23)=TRUE,22,IF(EXACT(M416,$A$24)=TRUE,23,IF(EXACT(M416,$A$25)=TRUE,24,IF(EXACT(M416,$A$26)=TRUE,25,IF(EXACT(M416,$A$27)=TRUE,26,IF(EXACT(M416,$A$28)=TRUE,27,IF(EXACT(M416,$A$29)=TRUE,28,IF(EXACT(M416,$A$30)=TRUE,29,IF(EXACT(M416,$A$31)=TRUE,30,IF(EXACT(M416,$A$32)=TRUE,31,IF(EXACT(M416,$A$33)=TRUE,32,IF(EXACT(M416,$A$34)=TRUE,33,IF(EXACT(M416,$A$35)=TRUE,34,IF(EXACT(M416,$A$36)=TRUE,35,IF(EXACT(M416,$A$37)=TRUE,36,IF(EXACT(M416,$A$38)=TRUE,37,IF(EXACT(M416,$A$39)=TRUE,38,IF(EXACT(M416,$A$40)=TRUE,39,IF(EXACT(M416,$A$41)=TRUE,40,IF(EXACT(M416,$A$42)=TRUE,41,IF(EXACT(M416,$A$43)=TRUE,42,IF(EXACT(M416,$A$44)=TRUE,43,IF(EXACT(M416,$A$45)=TRUE,44,IF(EXACT(M416,$A$46)=TRUE,45,IF(EXACT(M416,$A$47)=TRUE,46,IF(EXACT(M416,$A$48)=TRUE,47,IF(EXACT(M416,$A$49)=TRUE,48,IF(EXACT(M416,$A$50)=TRUE,49,IF(EXACT(M416,$A$51)=TRUE,50,IF(EXACT(M416,$A$52)=TRUE,51,IF(EXACT(M416,$A$53)=TRUE,52,IF(EXACT(M416,$A$54)=TRUE,53,IF(EXACT(M416,$A$55)=TRUE,54,IF(EXACT(M416,$A$56)=TRUE,55,IF(EXACT(M416,$A$57)=TRUE,56,IF(EXACT(M416,$A$58)=TRUE,57,IF(EXACT(M416,$A$59)=TRUE,58,IF(EXACT(M416,$A$60)=TRUE,59,IF(EXACT(M416,$A$61)=TRUE,60,IF(EXACT(M416,$A$62)=TRUE,61))))))))))))))))))))))))))))))))))))))))))))))))))))))))))))))*61^$L416</f>
        <v>0</v>
      </c>
    </row>
    <row r="417" spans="11:14" x14ac:dyDescent="0.55000000000000004">
      <c r="K417">
        <v>417</v>
      </c>
      <c r="L417">
        <f t="shared" si="13"/>
        <v>3</v>
      </c>
      <c r="M417" t="str">
        <f t="shared" si="12"/>
        <v/>
      </c>
      <c r="N417">
        <f>IF(EXACT(M417,$A$1)=TRUE,0,IF(EXACT(M417,$A$2)=TRUE,1,IF(EXACT(M417,$A$3)=TRUE,2,IF(EXACT(M417,$A$4)=TRUE,3,IF(EXACT(M417,$A$5)=TRUE,4,IF(EXACT(M417,$A$6)=TRUE,5,IF(EXACT(M417,$A$7)=TRUE,6,IF(EXACT(M417,$A$8)=TRUE,7,IF(EXACT(M417,$A$9)=TRUE,8,IF(EXACT(M417,$A$10)=TRUE,9,IF(EXACT(M417,$A$11)=TRUE,10,IF(EXACT(M417,$A$12)=TRUE,11,IF(EXACT(M417,$A$13)=TRUE,12,IF(EXACT(M417,$A$14)=TRUE,13,IF(EXACT(M417,$A$15)=TRUE,14,IF(EXACT(M417,$A$16)=TRUE,15,IF(EXACT(M417,$A$17)=TRUE,16,IF(EXACT(M417,$A$18)=TRUE,17,IF(EXACT(M417,$A$19)=TRUE,18,IF(EXACT(M417,$A$20)=TRUE,19,IF(EXACT(M417,$A$21)=TRUE,20,IF(EXACT(M417,$A$22)=TRUE,21,IF(EXACT(M417,$A$23)=TRUE,22,IF(EXACT(M417,$A$24)=TRUE,23,IF(EXACT(M417,$A$25)=TRUE,24,IF(EXACT(M417,$A$26)=TRUE,25,IF(EXACT(M417,$A$27)=TRUE,26,IF(EXACT(M417,$A$28)=TRUE,27,IF(EXACT(M417,$A$29)=TRUE,28,IF(EXACT(M417,$A$30)=TRUE,29,IF(EXACT(M417,$A$31)=TRUE,30,IF(EXACT(M417,$A$32)=TRUE,31,IF(EXACT(M417,$A$33)=TRUE,32,IF(EXACT(M417,$A$34)=TRUE,33,IF(EXACT(M417,$A$35)=TRUE,34,IF(EXACT(M417,$A$36)=TRUE,35,IF(EXACT(M417,$A$37)=TRUE,36,IF(EXACT(M417,$A$38)=TRUE,37,IF(EXACT(M417,$A$39)=TRUE,38,IF(EXACT(M417,$A$40)=TRUE,39,IF(EXACT(M417,$A$41)=TRUE,40,IF(EXACT(M417,$A$42)=TRUE,41,IF(EXACT(M417,$A$43)=TRUE,42,IF(EXACT(M417,$A$44)=TRUE,43,IF(EXACT(M417,$A$45)=TRUE,44,IF(EXACT(M417,$A$46)=TRUE,45,IF(EXACT(M417,$A$47)=TRUE,46,IF(EXACT(M417,$A$48)=TRUE,47,IF(EXACT(M417,$A$49)=TRUE,48,IF(EXACT(M417,$A$50)=TRUE,49,IF(EXACT(M417,$A$51)=TRUE,50,IF(EXACT(M417,$A$52)=TRUE,51,IF(EXACT(M417,$A$53)=TRUE,52,IF(EXACT(M417,$A$54)=TRUE,53,IF(EXACT(M417,$A$55)=TRUE,54,IF(EXACT(M417,$A$56)=TRUE,55,IF(EXACT(M417,$A$57)=TRUE,56,IF(EXACT(M417,$A$58)=TRUE,57,IF(EXACT(M417,$A$59)=TRUE,58,IF(EXACT(M417,$A$60)=TRUE,59,IF(EXACT(M417,$A$61)=TRUE,60,IF(EXACT(M417,$A$62)=TRUE,61))))))))))))))))))))))))))))))))))))))))))))))))))))))))))))))*61^$L417</f>
        <v>0</v>
      </c>
    </row>
    <row r="418" spans="11:14" x14ac:dyDescent="0.55000000000000004">
      <c r="K418">
        <v>418</v>
      </c>
      <c r="L418">
        <f t="shared" si="13"/>
        <v>2</v>
      </c>
      <c r="M418" t="str">
        <f t="shared" si="12"/>
        <v/>
      </c>
      <c r="N418">
        <f>IF(EXACT(M418,$A$1)=TRUE,0,IF(EXACT(M418,$A$2)=TRUE,1,IF(EXACT(M418,$A$3)=TRUE,2,IF(EXACT(M418,$A$4)=TRUE,3,IF(EXACT(M418,$A$5)=TRUE,4,IF(EXACT(M418,$A$6)=TRUE,5,IF(EXACT(M418,$A$7)=TRUE,6,IF(EXACT(M418,$A$8)=TRUE,7,IF(EXACT(M418,$A$9)=TRUE,8,IF(EXACT(M418,$A$10)=TRUE,9,IF(EXACT(M418,$A$11)=TRUE,10,IF(EXACT(M418,$A$12)=TRUE,11,IF(EXACT(M418,$A$13)=TRUE,12,IF(EXACT(M418,$A$14)=TRUE,13,IF(EXACT(M418,$A$15)=TRUE,14,IF(EXACT(M418,$A$16)=TRUE,15,IF(EXACT(M418,$A$17)=TRUE,16,IF(EXACT(M418,$A$18)=TRUE,17,IF(EXACT(M418,$A$19)=TRUE,18,IF(EXACT(M418,$A$20)=TRUE,19,IF(EXACT(M418,$A$21)=TRUE,20,IF(EXACT(M418,$A$22)=TRUE,21,IF(EXACT(M418,$A$23)=TRUE,22,IF(EXACT(M418,$A$24)=TRUE,23,IF(EXACT(M418,$A$25)=TRUE,24,IF(EXACT(M418,$A$26)=TRUE,25,IF(EXACT(M418,$A$27)=TRUE,26,IF(EXACT(M418,$A$28)=TRUE,27,IF(EXACT(M418,$A$29)=TRUE,28,IF(EXACT(M418,$A$30)=TRUE,29,IF(EXACT(M418,$A$31)=TRUE,30,IF(EXACT(M418,$A$32)=TRUE,31,IF(EXACT(M418,$A$33)=TRUE,32,IF(EXACT(M418,$A$34)=TRUE,33,IF(EXACT(M418,$A$35)=TRUE,34,IF(EXACT(M418,$A$36)=TRUE,35,IF(EXACT(M418,$A$37)=TRUE,36,IF(EXACT(M418,$A$38)=TRUE,37,IF(EXACT(M418,$A$39)=TRUE,38,IF(EXACT(M418,$A$40)=TRUE,39,IF(EXACT(M418,$A$41)=TRUE,40,IF(EXACT(M418,$A$42)=TRUE,41,IF(EXACT(M418,$A$43)=TRUE,42,IF(EXACT(M418,$A$44)=TRUE,43,IF(EXACT(M418,$A$45)=TRUE,44,IF(EXACT(M418,$A$46)=TRUE,45,IF(EXACT(M418,$A$47)=TRUE,46,IF(EXACT(M418,$A$48)=TRUE,47,IF(EXACT(M418,$A$49)=TRUE,48,IF(EXACT(M418,$A$50)=TRUE,49,IF(EXACT(M418,$A$51)=TRUE,50,IF(EXACT(M418,$A$52)=TRUE,51,IF(EXACT(M418,$A$53)=TRUE,52,IF(EXACT(M418,$A$54)=TRUE,53,IF(EXACT(M418,$A$55)=TRUE,54,IF(EXACT(M418,$A$56)=TRUE,55,IF(EXACT(M418,$A$57)=TRUE,56,IF(EXACT(M418,$A$58)=TRUE,57,IF(EXACT(M418,$A$59)=TRUE,58,IF(EXACT(M418,$A$60)=TRUE,59,IF(EXACT(M418,$A$61)=TRUE,60,IF(EXACT(M418,$A$62)=TRUE,61))))))))))))))))))))))))))))))))))))))))))))))))))))))))))))))*61^$L418</f>
        <v>0</v>
      </c>
    </row>
    <row r="419" spans="11:14" x14ac:dyDescent="0.55000000000000004">
      <c r="K419">
        <v>419</v>
      </c>
      <c r="L419">
        <f t="shared" si="13"/>
        <v>1</v>
      </c>
      <c r="M419" t="str">
        <f t="shared" si="12"/>
        <v/>
      </c>
      <c r="N419">
        <f>IF(EXACT(M419,$A$1)=TRUE,0,IF(EXACT(M419,$A$2)=TRUE,1,IF(EXACT(M419,$A$3)=TRUE,2,IF(EXACT(M419,$A$4)=TRUE,3,IF(EXACT(M419,$A$5)=TRUE,4,IF(EXACT(M419,$A$6)=TRUE,5,IF(EXACT(M419,$A$7)=TRUE,6,IF(EXACT(M419,$A$8)=TRUE,7,IF(EXACT(M419,$A$9)=TRUE,8,IF(EXACT(M419,$A$10)=TRUE,9,IF(EXACT(M419,$A$11)=TRUE,10,IF(EXACT(M419,$A$12)=TRUE,11,IF(EXACT(M419,$A$13)=TRUE,12,IF(EXACT(M419,$A$14)=TRUE,13,IF(EXACT(M419,$A$15)=TRUE,14,IF(EXACT(M419,$A$16)=TRUE,15,IF(EXACT(M419,$A$17)=TRUE,16,IF(EXACT(M419,$A$18)=TRUE,17,IF(EXACT(M419,$A$19)=TRUE,18,IF(EXACT(M419,$A$20)=TRUE,19,IF(EXACT(M419,$A$21)=TRUE,20,IF(EXACT(M419,$A$22)=TRUE,21,IF(EXACT(M419,$A$23)=TRUE,22,IF(EXACT(M419,$A$24)=TRUE,23,IF(EXACT(M419,$A$25)=TRUE,24,IF(EXACT(M419,$A$26)=TRUE,25,IF(EXACT(M419,$A$27)=TRUE,26,IF(EXACT(M419,$A$28)=TRUE,27,IF(EXACT(M419,$A$29)=TRUE,28,IF(EXACT(M419,$A$30)=TRUE,29,IF(EXACT(M419,$A$31)=TRUE,30,IF(EXACT(M419,$A$32)=TRUE,31,IF(EXACT(M419,$A$33)=TRUE,32,IF(EXACT(M419,$A$34)=TRUE,33,IF(EXACT(M419,$A$35)=TRUE,34,IF(EXACT(M419,$A$36)=TRUE,35,IF(EXACT(M419,$A$37)=TRUE,36,IF(EXACT(M419,$A$38)=TRUE,37,IF(EXACT(M419,$A$39)=TRUE,38,IF(EXACT(M419,$A$40)=TRUE,39,IF(EXACT(M419,$A$41)=TRUE,40,IF(EXACT(M419,$A$42)=TRUE,41,IF(EXACT(M419,$A$43)=TRUE,42,IF(EXACT(M419,$A$44)=TRUE,43,IF(EXACT(M419,$A$45)=TRUE,44,IF(EXACT(M419,$A$46)=TRUE,45,IF(EXACT(M419,$A$47)=TRUE,46,IF(EXACT(M419,$A$48)=TRUE,47,IF(EXACT(M419,$A$49)=TRUE,48,IF(EXACT(M419,$A$50)=TRUE,49,IF(EXACT(M419,$A$51)=TRUE,50,IF(EXACT(M419,$A$52)=TRUE,51,IF(EXACT(M419,$A$53)=TRUE,52,IF(EXACT(M419,$A$54)=TRUE,53,IF(EXACT(M419,$A$55)=TRUE,54,IF(EXACT(M419,$A$56)=TRUE,55,IF(EXACT(M419,$A$57)=TRUE,56,IF(EXACT(M419,$A$58)=TRUE,57,IF(EXACT(M419,$A$59)=TRUE,58,IF(EXACT(M419,$A$60)=TRUE,59,IF(EXACT(M419,$A$61)=TRUE,60,IF(EXACT(M419,$A$62)=TRUE,61))))))))))))))))))))))))))))))))))))))))))))))))))))))))))))))*61^$L419</f>
        <v>0</v>
      </c>
    </row>
    <row r="420" spans="11:14" x14ac:dyDescent="0.55000000000000004">
      <c r="K420">
        <v>420</v>
      </c>
      <c r="L420">
        <f t="shared" si="13"/>
        <v>0</v>
      </c>
      <c r="M420" t="str">
        <f t="shared" si="12"/>
        <v/>
      </c>
      <c r="N420">
        <f>IF(EXACT(M420,$A$1)=TRUE,0,IF(EXACT(M420,$A$2)=TRUE,1,IF(EXACT(M420,$A$3)=TRUE,2,IF(EXACT(M420,$A$4)=TRUE,3,IF(EXACT(M420,$A$5)=TRUE,4,IF(EXACT(M420,$A$6)=TRUE,5,IF(EXACT(M420,$A$7)=TRUE,6,IF(EXACT(M420,$A$8)=TRUE,7,IF(EXACT(M420,$A$9)=TRUE,8,IF(EXACT(M420,$A$10)=TRUE,9,IF(EXACT(M420,$A$11)=TRUE,10,IF(EXACT(M420,$A$12)=TRUE,11,IF(EXACT(M420,$A$13)=TRUE,12,IF(EXACT(M420,$A$14)=TRUE,13,IF(EXACT(M420,$A$15)=TRUE,14,IF(EXACT(M420,$A$16)=TRUE,15,IF(EXACT(M420,$A$17)=TRUE,16,IF(EXACT(M420,$A$18)=TRUE,17,IF(EXACT(M420,$A$19)=TRUE,18,IF(EXACT(M420,$A$20)=TRUE,19,IF(EXACT(M420,$A$21)=TRUE,20,IF(EXACT(M420,$A$22)=TRUE,21,IF(EXACT(M420,$A$23)=TRUE,22,IF(EXACT(M420,$A$24)=TRUE,23,IF(EXACT(M420,$A$25)=TRUE,24,IF(EXACT(M420,$A$26)=TRUE,25,IF(EXACT(M420,$A$27)=TRUE,26,IF(EXACT(M420,$A$28)=TRUE,27,IF(EXACT(M420,$A$29)=TRUE,28,IF(EXACT(M420,$A$30)=TRUE,29,IF(EXACT(M420,$A$31)=TRUE,30,IF(EXACT(M420,$A$32)=TRUE,31,IF(EXACT(M420,$A$33)=TRUE,32,IF(EXACT(M420,$A$34)=TRUE,33,IF(EXACT(M420,$A$35)=TRUE,34,IF(EXACT(M420,$A$36)=TRUE,35,IF(EXACT(M420,$A$37)=TRUE,36,IF(EXACT(M420,$A$38)=TRUE,37,IF(EXACT(M420,$A$39)=TRUE,38,IF(EXACT(M420,$A$40)=TRUE,39,IF(EXACT(M420,$A$41)=TRUE,40,IF(EXACT(M420,$A$42)=TRUE,41,IF(EXACT(M420,$A$43)=TRUE,42,IF(EXACT(M420,$A$44)=TRUE,43,IF(EXACT(M420,$A$45)=TRUE,44,IF(EXACT(M420,$A$46)=TRUE,45,IF(EXACT(M420,$A$47)=TRUE,46,IF(EXACT(M420,$A$48)=TRUE,47,IF(EXACT(M420,$A$49)=TRUE,48,IF(EXACT(M420,$A$50)=TRUE,49,IF(EXACT(M420,$A$51)=TRUE,50,IF(EXACT(M420,$A$52)=TRUE,51,IF(EXACT(M420,$A$53)=TRUE,52,IF(EXACT(M420,$A$54)=TRUE,53,IF(EXACT(M420,$A$55)=TRUE,54,IF(EXACT(M420,$A$56)=TRUE,55,IF(EXACT(M420,$A$57)=TRUE,56,IF(EXACT(M420,$A$58)=TRUE,57,IF(EXACT(M420,$A$59)=TRUE,58,IF(EXACT(M420,$A$60)=TRUE,59,IF(EXACT(M420,$A$61)=TRUE,60,IF(EXACT(M420,$A$62)=TRUE,61))))))))))))))))))))))))))))))))))))))))))))))))))))))))))))))*61^$L420</f>
        <v>0</v>
      </c>
    </row>
    <row r="421" spans="11:14" x14ac:dyDescent="0.55000000000000004">
      <c r="K421">
        <v>421</v>
      </c>
      <c r="L421">
        <f t="shared" si="13"/>
        <v>5</v>
      </c>
      <c r="M421" t="str">
        <f t="shared" si="12"/>
        <v/>
      </c>
      <c r="N421" t="b">
        <f>IF(EXACT(M421,$A$1)=TRUE,"コア",IF(EXACT(M421,$A$2)=TRUE,"弓玉",IF(EXACT(M421,$A$3)=TRUE,"銃玉",IF(EXACT(M421,$A$4)=TRUE,"剣玉",IF(EXACT(M421,$A$5)=TRUE,"盾玉",IF(EXACT(M421,$A$6)=TRUE,"爆玉",IF(EXACT(M421,$A$7)=TRUE,"魔玉",IF(EXACT(M421,$A$8)=TRUE,"弩玉",IF(EXACT(M421,$A$9)=TRUE,"槍玉",IF(EXACT(M421,$A$10)=TRUE,"砲玉",IF(EXACT(M421,$A$11)=TRUE,"薙玉",IF(EXACT(M421,$A$12)=TRUE,"跳玉",IF(EXACT(M421,$A$13)=TRUE,"裂玉",IF(EXACT(M421,$A$14)=TRUE,"散玉",IF(EXACT(M421,$A$15)=TRUE,"狙玉",IF(EXACT(M421,$A$16)=TRUE,"浮玉",IF(EXACT(M421,$A$17)=TRUE,"導玉",IF(EXACT(M421,$A$18)=TRUE,"繕玉",IF(EXACT(M421,$A$19)=TRUE,"癒玉",IF(EXACT(M421,$A$20)=TRUE,"壁玉",IF(EXACT(M421,$A$21)=TRUE,"飛玉",IF(EXACT(M421,$A$22)=TRUE,"戦玉",IF(EXACT(M421,$A$23)=TRUE,"機玉",IF(EXACT(M421,$A$24)=TRUE,"変玉",IF(EXACT(M421,$A$25)=TRUE,"界玉",IF(EXACT(M421,$A$26)=TRUE,"木壁",IF(EXACT(M421,$A$27)=TRUE,"石壁",IF(EXACT(M421,$A$28)=TRUE,"紙壁",IF(EXACT(M421,$A$29)=TRUE,"鉄壁",IF(EXACT(M421,$A$30)=TRUE,"ジェット",IF(EXACT(M421,$A$31)=TRUE,"ターボ",IF(EXACT(M421,$A$32)=TRUE,"骨玉",IF(EXACT(M421,$A$33)=TRUE,"撃玉",IF(EXACT(M421,$A$34)=TRUE,"弾玉",IF(EXACT(M421,$A$35)=TRUE,"聖玉",IF(EXACT(M421,$A$36)=TRUE,"忍玉",IF(EXACT(M421,$A$37)=TRUE,"障玉",IF(EXACT(M421,$A$38)=TRUE,"花玉",IF(EXACT(M421,$A$39)=TRUE,"反玉",IF(EXACT(M421,$A$40)=TRUE,"押玉",IF(EXACT(M421,$A$41)=TRUE,"迎玉",IF(EXACT(M421,$A$42)=TRUE,"贄玉",IF(EXACT(M421,$A$43)=TRUE,"的玉",IF(EXACT(M421,$A$44)=TRUE,"墜玉",IF(EXACT(M421,$A$45)=TRUE,"箱玉",IF(EXACT(M421,$A$46)=TRUE,"闇玉",IF(EXACT(M421,$A$47)=TRUE,"旋玉",IF(EXACT(M421,$A$48)=TRUE,"采玉",IF(EXACT(M421,$A$49)=TRUE,"騎玉",IF(EXACT(M421,$A$50)=TRUE,"核玉",IF(EXACT(M421,$A$51)=TRUE,"射玉",IF(EXACT(M421,$A$52)=TRUE,"星玉",IF(EXACT(M421,$A$53)=TRUE,"梱玉",IF(EXACT(M421,$A$54)=TRUE,"貫玉",IF(EXACT(M421,$A$55)=TRUE,"査玉",IF(EXACT(M421,$A$56)=TRUE,"近壁",IF(EXACT(M421,$A$57)=TRUE,"遠壁",IF(EXACT(M421,$A$58)=TRUE,"広壁",IF(EXACT(M421,$A$59)=TRUE,"狭壁",IF(EXACT(M421,$A$60)=TRUE,"タゲ壁",IF(EXACT(M421,$A$61)=TRUE,"エレ壁")))))))))))))))))))))))))))))))))))))))))))))))))))))))))))))</f>
        <v>0</v>
      </c>
    </row>
    <row r="422" spans="11:14" x14ac:dyDescent="0.55000000000000004">
      <c r="K422">
        <v>422</v>
      </c>
      <c r="L422">
        <f t="shared" si="13"/>
        <v>4</v>
      </c>
      <c r="M422" t="str">
        <f t="shared" si="12"/>
        <v/>
      </c>
      <c r="N422">
        <f>IF(EXACT(M422,$A$1)=TRUE,0,IF(EXACT(M422,$A$2)=TRUE,1,IF(EXACT(M422,$A$3)=TRUE,2,IF(EXACT(M422,$A$4)=TRUE,3,IF(EXACT(M422,$A$5)=TRUE,4,IF(EXACT(M422,$A$6)=TRUE,5,IF(EXACT(M422,$A$7)=TRUE,6,IF(EXACT(M422,$A$8)=TRUE,7,IF(EXACT(M422,$A$9)=TRUE,8,IF(EXACT(M422,$A$10)=TRUE,9,IF(EXACT(M422,$A$11)=TRUE,10,IF(EXACT(M422,$A$12)=TRUE,11,IF(EXACT(M422,$A$13)=TRUE,12,IF(EXACT(M422,$A$14)=TRUE,13,IF(EXACT(M422,$A$15)=TRUE,14,IF(EXACT(M422,$A$16)=TRUE,15,IF(EXACT(M422,$A$17)=TRUE,16,IF(EXACT(M422,$A$18)=TRUE,17,IF(EXACT(M422,$A$19)=TRUE,18,IF(EXACT(M422,$A$20)=TRUE,19,IF(EXACT(M422,$A$21)=TRUE,20,IF(EXACT(M422,$A$22)=TRUE,21,IF(EXACT(M422,$A$23)=TRUE,22,IF(EXACT(M422,$A$24)=TRUE,23,IF(EXACT(M422,$A$25)=TRUE,24,IF(EXACT(M422,$A$26)=TRUE,25,IF(EXACT(M422,$A$27)=TRUE,26,IF(EXACT(M422,$A$28)=TRUE,27,IF(EXACT(M422,$A$29)=TRUE,28,IF(EXACT(M422,$A$30)=TRUE,29,IF(EXACT(M422,$A$31)=TRUE,30,IF(EXACT(M422,$A$32)=TRUE,31,IF(EXACT(M422,$A$33)=TRUE,32,IF(EXACT(M422,$A$34)=TRUE,33,IF(EXACT(M422,$A$35)=TRUE,34,IF(EXACT(M422,$A$36)=TRUE,35,IF(EXACT(M422,$A$37)=TRUE,36,IF(EXACT(M422,$A$38)=TRUE,37,IF(EXACT(M422,$A$39)=TRUE,38,IF(EXACT(M422,$A$40)=TRUE,39,IF(EXACT(M422,$A$41)=TRUE,40,IF(EXACT(M422,$A$42)=TRUE,41,IF(EXACT(M422,$A$43)=TRUE,42,IF(EXACT(M422,$A$44)=TRUE,43,IF(EXACT(M422,$A$45)=TRUE,44,IF(EXACT(M422,$A$46)=TRUE,45,IF(EXACT(M422,$A$47)=TRUE,46,IF(EXACT(M422,$A$48)=TRUE,47,IF(EXACT(M422,$A$49)=TRUE,48,IF(EXACT(M422,$A$50)=TRUE,49,IF(EXACT(M422,$A$51)=TRUE,50,IF(EXACT(M422,$A$52)=TRUE,51,IF(EXACT(M422,$A$53)=TRUE,52,IF(EXACT(M422,$A$54)=TRUE,53,IF(EXACT(M422,$A$55)=TRUE,54,IF(EXACT(M422,$A$56)=TRUE,55,IF(EXACT(M422,$A$57)=TRUE,56,IF(EXACT(M422,$A$58)=TRUE,57,IF(EXACT(M422,$A$59)=TRUE,58,IF(EXACT(M422,$A$60)=TRUE,59,IF(EXACT(M422,$A$61)=TRUE,60,IF(EXACT(M422,$A$62)=TRUE,61))))))))))))))))))))))))))))))))))))))))))))))))))))))))))))))*61^$L422</f>
        <v>0</v>
      </c>
    </row>
    <row r="423" spans="11:14" x14ac:dyDescent="0.55000000000000004">
      <c r="K423">
        <v>423</v>
      </c>
      <c r="L423">
        <f t="shared" si="13"/>
        <v>3</v>
      </c>
      <c r="M423" t="str">
        <f t="shared" si="12"/>
        <v/>
      </c>
      <c r="N423">
        <f>IF(EXACT(M423,$A$1)=TRUE,0,IF(EXACT(M423,$A$2)=TRUE,1,IF(EXACT(M423,$A$3)=TRUE,2,IF(EXACT(M423,$A$4)=TRUE,3,IF(EXACT(M423,$A$5)=TRUE,4,IF(EXACT(M423,$A$6)=TRUE,5,IF(EXACT(M423,$A$7)=TRUE,6,IF(EXACT(M423,$A$8)=TRUE,7,IF(EXACT(M423,$A$9)=TRUE,8,IF(EXACT(M423,$A$10)=TRUE,9,IF(EXACT(M423,$A$11)=TRUE,10,IF(EXACT(M423,$A$12)=TRUE,11,IF(EXACT(M423,$A$13)=TRUE,12,IF(EXACT(M423,$A$14)=TRUE,13,IF(EXACT(M423,$A$15)=TRUE,14,IF(EXACT(M423,$A$16)=TRUE,15,IF(EXACT(M423,$A$17)=TRUE,16,IF(EXACT(M423,$A$18)=TRUE,17,IF(EXACT(M423,$A$19)=TRUE,18,IF(EXACT(M423,$A$20)=TRUE,19,IF(EXACT(M423,$A$21)=TRUE,20,IF(EXACT(M423,$A$22)=TRUE,21,IF(EXACT(M423,$A$23)=TRUE,22,IF(EXACT(M423,$A$24)=TRUE,23,IF(EXACT(M423,$A$25)=TRUE,24,IF(EXACT(M423,$A$26)=TRUE,25,IF(EXACT(M423,$A$27)=TRUE,26,IF(EXACT(M423,$A$28)=TRUE,27,IF(EXACT(M423,$A$29)=TRUE,28,IF(EXACT(M423,$A$30)=TRUE,29,IF(EXACT(M423,$A$31)=TRUE,30,IF(EXACT(M423,$A$32)=TRUE,31,IF(EXACT(M423,$A$33)=TRUE,32,IF(EXACT(M423,$A$34)=TRUE,33,IF(EXACT(M423,$A$35)=TRUE,34,IF(EXACT(M423,$A$36)=TRUE,35,IF(EXACT(M423,$A$37)=TRUE,36,IF(EXACT(M423,$A$38)=TRUE,37,IF(EXACT(M423,$A$39)=TRUE,38,IF(EXACT(M423,$A$40)=TRUE,39,IF(EXACT(M423,$A$41)=TRUE,40,IF(EXACT(M423,$A$42)=TRUE,41,IF(EXACT(M423,$A$43)=TRUE,42,IF(EXACT(M423,$A$44)=TRUE,43,IF(EXACT(M423,$A$45)=TRUE,44,IF(EXACT(M423,$A$46)=TRUE,45,IF(EXACT(M423,$A$47)=TRUE,46,IF(EXACT(M423,$A$48)=TRUE,47,IF(EXACT(M423,$A$49)=TRUE,48,IF(EXACT(M423,$A$50)=TRUE,49,IF(EXACT(M423,$A$51)=TRUE,50,IF(EXACT(M423,$A$52)=TRUE,51,IF(EXACT(M423,$A$53)=TRUE,52,IF(EXACT(M423,$A$54)=TRUE,53,IF(EXACT(M423,$A$55)=TRUE,54,IF(EXACT(M423,$A$56)=TRUE,55,IF(EXACT(M423,$A$57)=TRUE,56,IF(EXACT(M423,$A$58)=TRUE,57,IF(EXACT(M423,$A$59)=TRUE,58,IF(EXACT(M423,$A$60)=TRUE,59,IF(EXACT(M423,$A$61)=TRUE,60,IF(EXACT(M423,$A$62)=TRUE,61))))))))))))))))))))))))))))))))))))))))))))))))))))))))))))))*61^$L423</f>
        <v>0</v>
      </c>
    </row>
    <row r="424" spans="11:14" x14ac:dyDescent="0.55000000000000004">
      <c r="K424">
        <v>424</v>
      </c>
      <c r="L424">
        <f t="shared" si="13"/>
        <v>2</v>
      </c>
      <c r="M424" t="str">
        <f t="shared" si="12"/>
        <v/>
      </c>
      <c r="N424">
        <f>IF(EXACT(M424,$A$1)=TRUE,0,IF(EXACT(M424,$A$2)=TRUE,1,IF(EXACT(M424,$A$3)=TRUE,2,IF(EXACT(M424,$A$4)=TRUE,3,IF(EXACT(M424,$A$5)=TRUE,4,IF(EXACT(M424,$A$6)=TRUE,5,IF(EXACT(M424,$A$7)=TRUE,6,IF(EXACT(M424,$A$8)=TRUE,7,IF(EXACT(M424,$A$9)=TRUE,8,IF(EXACT(M424,$A$10)=TRUE,9,IF(EXACT(M424,$A$11)=TRUE,10,IF(EXACT(M424,$A$12)=TRUE,11,IF(EXACT(M424,$A$13)=TRUE,12,IF(EXACT(M424,$A$14)=TRUE,13,IF(EXACT(M424,$A$15)=TRUE,14,IF(EXACT(M424,$A$16)=TRUE,15,IF(EXACT(M424,$A$17)=TRUE,16,IF(EXACT(M424,$A$18)=TRUE,17,IF(EXACT(M424,$A$19)=TRUE,18,IF(EXACT(M424,$A$20)=TRUE,19,IF(EXACT(M424,$A$21)=TRUE,20,IF(EXACT(M424,$A$22)=TRUE,21,IF(EXACT(M424,$A$23)=TRUE,22,IF(EXACT(M424,$A$24)=TRUE,23,IF(EXACT(M424,$A$25)=TRUE,24,IF(EXACT(M424,$A$26)=TRUE,25,IF(EXACT(M424,$A$27)=TRUE,26,IF(EXACT(M424,$A$28)=TRUE,27,IF(EXACT(M424,$A$29)=TRUE,28,IF(EXACT(M424,$A$30)=TRUE,29,IF(EXACT(M424,$A$31)=TRUE,30,IF(EXACT(M424,$A$32)=TRUE,31,IF(EXACT(M424,$A$33)=TRUE,32,IF(EXACT(M424,$A$34)=TRUE,33,IF(EXACT(M424,$A$35)=TRUE,34,IF(EXACT(M424,$A$36)=TRUE,35,IF(EXACT(M424,$A$37)=TRUE,36,IF(EXACT(M424,$A$38)=TRUE,37,IF(EXACT(M424,$A$39)=TRUE,38,IF(EXACT(M424,$A$40)=TRUE,39,IF(EXACT(M424,$A$41)=TRUE,40,IF(EXACT(M424,$A$42)=TRUE,41,IF(EXACT(M424,$A$43)=TRUE,42,IF(EXACT(M424,$A$44)=TRUE,43,IF(EXACT(M424,$A$45)=TRUE,44,IF(EXACT(M424,$A$46)=TRUE,45,IF(EXACT(M424,$A$47)=TRUE,46,IF(EXACT(M424,$A$48)=TRUE,47,IF(EXACT(M424,$A$49)=TRUE,48,IF(EXACT(M424,$A$50)=TRUE,49,IF(EXACT(M424,$A$51)=TRUE,50,IF(EXACT(M424,$A$52)=TRUE,51,IF(EXACT(M424,$A$53)=TRUE,52,IF(EXACT(M424,$A$54)=TRUE,53,IF(EXACT(M424,$A$55)=TRUE,54,IF(EXACT(M424,$A$56)=TRUE,55,IF(EXACT(M424,$A$57)=TRUE,56,IF(EXACT(M424,$A$58)=TRUE,57,IF(EXACT(M424,$A$59)=TRUE,58,IF(EXACT(M424,$A$60)=TRUE,59,IF(EXACT(M424,$A$61)=TRUE,60,IF(EXACT(M424,$A$62)=TRUE,61))))))))))))))))))))))))))))))))))))))))))))))))))))))))))))))*61^$L424</f>
        <v>0</v>
      </c>
    </row>
    <row r="425" spans="11:14" x14ac:dyDescent="0.55000000000000004">
      <c r="K425">
        <v>425</v>
      </c>
      <c r="L425">
        <f t="shared" si="13"/>
        <v>1</v>
      </c>
      <c r="M425" t="str">
        <f t="shared" si="12"/>
        <v/>
      </c>
      <c r="N425">
        <f>IF(EXACT(M425,$A$1)=TRUE,0,IF(EXACT(M425,$A$2)=TRUE,1,IF(EXACT(M425,$A$3)=TRUE,2,IF(EXACT(M425,$A$4)=TRUE,3,IF(EXACT(M425,$A$5)=TRUE,4,IF(EXACT(M425,$A$6)=TRUE,5,IF(EXACT(M425,$A$7)=TRUE,6,IF(EXACT(M425,$A$8)=TRUE,7,IF(EXACT(M425,$A$9)=TRUE,8,IF(EXACT(M425,$A$10)=TRUE,9,IF(EXACT(M425,$A$11)=TRUE,10,IF(EXACT(M425,$A$12)=TRUE,11,IF(EXACT(M425,$A$13)=TRUE,12,IF(EXACT(M425,$A$14)=TRUE,13,IF(EXACT(M425,$A$15)=TRUE,14,IF(EXACT(M425,$A$16)=TRUE,15,IF(EXACT(M425,$A$17)=TRUE,16,IF(EXACT(M425,$A$18)=TRUE,17,IF(EXACT(M425,$A$19)=TRUE,18,IF(EXACT(M425,$A$20)=TRUE,19,IF(EXACT(M425,$A$21)=TRUE,20,IF(EXACT(M425,$A$22)=TRUE,21,IF(EXACT(M425,$A$23)=TRUE,22,IF(EXACT(M425,$A$24)=TRUE,23,IF(EXACT(M425,$A$25)=TRUE,24,IF(EXACT(M425,$A$26)=TRUE,25,IF(EXACT(M425,$A$27)=TRUE,26,IF(EXACT(M425,$A$28)=TRUE,27,IF(EXACT(M425,$A$29)=TRUE,28,IF(EXACT(M425,$A$30)=TRUE,29,IF(EXACT(M425,$A$31)=TRUE,30,IF(EXACT(M425,$A$32)=TRUE,31,IF(EXACT(M425,$A$33)=TRUE,32,IF(EXACT(M425,$A$34)=TRUE,33,IF(EXACT(M425,$A$35)=TRUE,34,IF(EXACT(M425,$A$36)=TRUE,35,IF(EXACT(M425,$A$37)=TRUE,36,IF(EXACT(M425,$A$38)=TRUE,37,IF(EXACT(M425,$A$39)=TRUE,38,IF(EXACT(M425,$A$40)=TRUE,39,IF(EXACT(M425,$A$41)=TRUE,40,IF(EXACT(M425,$A$42)=TRUE,41,IF(EXACT(M425,$A$43)=TRUE,42,IF(EXACT(M425,$A$44)=TRUE,43,IF(EXACT(M425,$A$45)=TRUE,44,IF(EXACT(M425,$A$46)=TRUE,45,IF(EXACT(M425,$A$47)=TRUE,46,IF(EXACT(M425,$A$48)=TRUE,47,IF(EXACT(M425,$A$49)=TRUE,48,IF(EXACT(M425,$A$50)=TRUE,49,IF(EXACT(M425,$A$51)=TRUE,50,IF(EXACT(M425,$A$52)=TRUE,51,IF(EXACT(M425,$A$53)=TRUE,52,IF(EXACT(M425,$A$54)=TRUE,53,IF(EXACT(M425,$A$55)=TRUE,54,IF(EXACT(M425,$A$56)=TRUE,55,IF(EXACT(M425,$A$57)=TRUE,56,IF(EXACT(M425,$A$58)=TRUE,57,IF(EXACT(M425,$A$59)=TRUE,58,IF(EXACT(M425,$A$60)=TRUE,59,IF(EXACT(M425,$A$61)=TRUE,60,IF(EXACT(M425,$A$62)=TRUE,61))))))))))))))))))))))))))))))))))))))))))))))))))))))))))))))*61^$L425</f>
        <v>0</v>
      </c>
    </row>
    <row r="426" spans="11:14" x14ac:dyDescent="0.55000000000000004">
      <c r="K426">
        <v>426</v>
      </c>
      <c r="L426">
        <f t="shared" si="13"/>
        <v>0</v>
      </c>
      <c r="M426" t="str">
        <f t="shared" si="12"/>
        <v/>
      </c>
      <c r="N426">
        <f>IF(EXACT(M426,$A$1)=TRUE,0,IF(EXACT(M426,$A$2)=TRUE,1,IF(EXACT(M426,$A$3)=TRUE,2,IF(EXACT(M426,$A$4)=TRUE,3,IF(EXACT(M426,$A$5)=TRUE,4,IF(EXACT(M426,$A$6)=TRUE,5,IF(EXACT(M426,$A$7)=TRUE,6,IF(EXACT(M426,$A$8)=TRUE,7,IF(EXACT(M426,$A$9)=TRUE,8,IF(EXACT(M426,$A$10)=TRUE,9,IF(EXACT(M426,$A$11)=TRUE,10,IF(EXACT(M426,$A$12)=TRUE,11,IF(EXACT(M426,$A$13)=TRUE,12,IF(EXACT(M426,$A$14)=TRUE,13,IF(EXACT(M426,$A$15)=TRUE,14,IF(EXACT(M426,$A$16)=TRUE,15,IF(EXACT(M426,$A$17)=TRUE,16,IF(EXACT(M426,$A$18)=TRUE,17,IF(EXACT(M426,$A$19)=TRUE,18,IF(EXACT(M426,$A$20)=TRUE,19,IF(EXACT(M426,$A$21)=TRUE,20,IF(EXACT(M426,$A$22)=TRUE,21,IF(EXACT(M426,$A$23)=TRUE,22,IF(EXACT(M426,$A$24)=TRUE,23,IF(EXACT(M426,$A$25)=TRUE,24,IF(EXACT(M426,$A$26)=TRUE,25,IF(EXACT(M426,$A$27)=TRUE,26,IF(EXACT(M426,$A$28)=TRUE,27,IF(EXACT(M426,$A$29)=TRUE,28,IF(EXACT(M426,$A$30)=TRUE,29,IF(EXACT(M426,$A$31)=TRUE,30,IF(EXACT(M426,$A$32)=TRUE,31,IF(EXACT(M426,$A$33)=TRUE,32,IF(EXACT(M426,$A$34)=TRUE,33,IF(EXACT(M426,$A$35)=TRUE,34,IF(EXACT(M426,$A$36)=TRUE,35,IF(EXACT(M426,$A$37)=TRUE,36,IF(EXACT(M426,$A$38)=TRUE,37,IF(EXACT(M426,$A$39)=TRUE,38,IF(EXACT(M426,$A$40)=TRUE,39,IF(EXACT(M426,$A$41)=TRUE,40,IF(EXACT(M426,$A$42)=TRUE,41,IF(EXACT(M426,$A$43)=TRUE,42,IF(EXACT(M426,$A$44)=TRUE,43,IF(EXACT(M426,$A$45)=TRUE,44,IF(EXACT(M426,$A$46)=TRUE,45,IF(EXACT(M426,$A$47)=TRUE,46,IF(EXACT(M426,$A$48)=TRUE,47,IF(EXACT(M426,$A$49)=TRUE,48,IF(EXACT(M426,$A$50)=TRUE,49,IF(EXACT(M426,$A$51)=TRUE,50,IF(EXACT(M426,$A$52)=TRUE,51,IF(EXACT(M426,$A$53)=TRUE,52,IF(EXACT(M426,$A$54)=TRUE,53,IF(EXACT(M426,$A$55)=TRUE,54,IF(EXACT(M426,$A$56)=TRUE,55,IF(EXACT(M426,$A$57)=TRUE,56,IF(EXACT(M426,$A$58)=TRUE,57,IF(EXACT(M426,$A$59)=TRUE,58,IF(EXACT(M426,$A$60)=TRUE,59,IF(EXACT(M426,$A$61)=TRUE,60,IF(EXACT(M426,$A$62)=TRUE,61))))))))))))))))))))))))))))))))))))))))))))))))))))))))))))))*61^$L426</f>
        <v>0</v>
      </c>
    </row>
    <row r="427" spans="11:14" x14ac:dyDescent="0.55000000000000004">
      <c r="K427">
        <v>427</v>
      </c>
      <c r="L427">
        <f t="shared" si="13"/>
        <v>5</v>
      </c>
      <c r="M427" t="str">
        <f t="shared" si="12"/>
        <v/>
      </c>
      <c r="N427" t="b">
        <f>IF(EXACT(M427,$A$1)=TRUE,"コア",IF(EXACT(M427,$A$2)=TRUE,"弓玉",IF(EXACT(M427,$A$3)=TRUE,"銃玉",IF(EXACT(M427,$A$4)=TRUE,"剣玉",IF(EXACT(M427,$A$5)=TRUE,"盾玉",IF(EXACT(M427,$A$6)=TRUE,"爆玉",IF(EXACT(M427,$A$7)=TRUE,"魔玉",IF(EXACT(M427,$A$8)=TRUE,"弩玉",IF(EXACT(M427,$A$9)=TRUE,"槍玉",IF(EXACT(M427,$A$10)=TRUE,"砲玉",IF(EXACT(M427,$A$11)=TRUE,"薙玉",IF(EXACT(M427,$A$12)=TRUE,"跳玉",IF(EXACT(M427,$A$13)=TRUE,"裂玉",IF(EXACT(M427,$A$14)=TRUE,"散玉",IF(EXACT(M427,$A$15)=TRUE,"狙玉",IF(EXACT(M427,$A$16)=TRUE,"浮玉",IF(EXACT(M427,$A$17)=TRUE,"導玉",IF(EXACT(M427,$A$18)=TRUE,"繕玉",IF(EXACT(M427,$A$19)=TRUE,"癒玉",IF(EXACT(M427,$A$20)=TRUE,"壁玉",IF(EXACT(M427,$A$21)=TRUE,"飛玉",IF(EXACT(M427,$A$22)=TRUE,"戦玉",IF(EXACT(M427,$A$23)=TRUE,"機玉",IF(EXACT(M427,$A$24)=TRUE,"変玉",IF(EXACT(M427,$A$25)=TRUE,"界玉",IF(EXACT(M427,$A$26)=TRUE,"木壁",IF(EXACT(M427,$A$27)=TRUE,"石壁",IF(EXACT(M427,$A$28)=TRUE,"紙壁",IF(EXACT(M427,$A$29)=TRUE,"鉄壁",IF(EXACT(M427,$A$30)=TRUE,"ジェット",IF(EXACT(M427,$A$31)=TRUE,"ターボ",IF(EXACT(M427,$A$32)=TRUE,"骨玉",IF(EXACT(M427,$A$33)=TRUE,"撃玉",IF(EXACT(M427,$A$34)=TRUE,"弾玉",IF(EXACT(M427,$A$35)=TRUE,"聖玉",IF(EXACT(M427,$A$36)=TRUE,"忍玉",IF(EXACT(M427,$A$37)=TRUE,"障玉",IF(EXACT(M427,$A$38)=TRUE,"花玉",IF(EXACT(M427,$A$39)=TRUE,"反玉",IF(EXACT(M427,$A$40)=TRUE,"押玉",IF(EXACT(M427,$A$41)=TRUE,"迎玉",IF(EXACT(M427,$A$42)=TRUE,"贄玉",IF(EXACT(M427,$A$43)=TRUE,"的玉",IF(EXACT(M427,$A$44)=TRUE,"墜玉",IF(EXACT(M427,$A$45)=TRUE,"箱玉",IF(EXACT(M427,$A$46)=TRUE,"闇玉",IF(EXACT(M427,$A$47)=TRUE,"旋玉",IF(EXACT(M427,$A$48)=TRUE,"采玉",IF(EXACT(M427,$A$49)=TRUE,"騎玉",IF(EXACT(M427,$A$50)=TRUE,"核玉",IF(EXACT(M427,$A$51)=TRUE,"射玉",IF(EXACT(M427,$A$52)=TRUE,"星玉",IF(EXACT(M427,$A$53)=TRUE,"梱玉",IF(EXACT(M427,$A$54)=TRUE,"貫玉",IF(EXACT(M427,$A$55)=TRUE,"査玉",IF(EXACT(M427,$A$56)=TRUE,"近壁",IF(EXACT(M427,$A$57)=TRUE,"遠壁",IF(EXACT(M427,$A$58)=TRUE,"広壁",IF(EXACT(M427,$A$59)=TRUE,"狭壁",IF(EXACT(M427,$A$60)=TRUE,"タゲ壁",IF(EXACT(M427,$A$61)=TRUE,"エレ壁")))))))))))))))))))))))))))))))))))))))))))))))))))))))))))))</f>
        <v>0</v>
      </c>
    </row>
    <row r="428" spans="11:14" x14ac:dyDescent="0.55000000000000004">
      <c r="K428">
        <v>428</v>
      </c>
      <c r="L428">
        <f t="shared" si="13"/>
        <v>4</v>
      </c>
      <c r="M428" t="str">
        <f t="shared" si="12"/>
        <v/>
      </c>
      <c r="N428">
        <f>IF(EXACT(M428,$A$1)=TRUE,0,IF(EXACT(M428,$A$2)=TRUE,1,IF(EXACT(M428,$A$3)=TRUE,2,IF(EXACT(M428,$A$4)=TRUE,3,IF(EXACT(M428,$A$5)=TRUE,4,IF(EXACT(M428,$A$6)=TRUE,5,IF(EXACT(M428,$A$7)=TRUE,6,IF(EXACT(M428,$A$8)=TRUE,7,IF(EXACT(M428,$A$9)=TRUE,8,IF(EXACT(M428,$A$10)=TRUE,9,IF(EXACT(M428,$A$11)=TRUE,10,IF(EXACT(M428,$A$12)=TRUE,11,IF(EXACT(M428,$A$13)=TRUE,12,IF(EXACT(M428,$A$14)=TRUE,13,IF(EXACT(M428,$A$15)=TRUE,14,IF(EXACT(M428,$A$16)=TRUE,15,IF(EXACT(M428,$A$17)=TRUE,16,IF(EXACT(M428,$A$18)=TRUE,17,IF(EXACT(M428,$A$19)=TRUE,18,IF(EXACT(M428,$A$20)=TRUE,19,IF(EXACT(M428,$A$21)=TRUE,20,IF(EXACT(M428,$A$22)=TRUE,21,IF(EXACT(M428,$A$23)=TRUE,22,IF(EXACT(M428,$A$24)=TRUE,23,IF(EXACT(M428,$A$25)=TRUE,24,IF(EXACT(M428,$A$26)=TRUE,25,IF(EXACT(M428,$A$27)=TRUE,26,IF(EXACT(M428,$A$28)=TRUE,27,IF(EXACT(M428,$A$29)=TRUE,28,IF(EXACT(M428,$A$30)=TRUE,29,IF(EXACT(M428,$A$31)=TRUE,30,IF(EXACT(M428,$A$32)=TRUE,31,IF(EXACT(M428,$A$33)=TRUE,32,IF(EXACT(M428,$A$34)=TRUE,33,IF(EXACT(M428,$A$35)=TRUE,34,IF(EXACT(M428,$A$36)=TRUE,35,IF(EXACT(M428,$A$37)=TRUE,36,IF(EXACT(M428,$A$38)=TRUE,37,IF(EXACT(M428,$A$39)=TRUE,38,IF(EXACT(M428,$A$40)=TRUE,39,IF(EXACT(M428,$A$41)=TRUE,40,IF(EXACT(M428,$A$42)=TRUE,41,IF(EXACT(M428,$A$43)=TRUE,42,IF(EXACT(M428,$A$44)=TRUE,43,IF(EXACT(M428,$A$45)=TRUE,44,IF(EXACT(M428,$A$46)=TRUE,45,IF(EXACT(M428,$A$47)=TRUE,46,IF(EXACT(M428,$A$48)=TRUE,47,IF(EXACT(M428,$A$49)=TRUE,48,IF(EXACT(M428,$A$50)=TRUE,49,IF(EXACT(M428,$A$51)=TRUE,50,IF(EXACT(M428,$A$52)=TRUE,51,IF(EXACT(M428,$A$53)=TRUE,52,IF(EXACT(M428,$A$54)=TRUE,53,IF(EXACT(M428,$A$55)=TRUE,54,IF(EXACT(M428,$A$56)=TRUE,55,IF(EXACT(M428,$A$57)=TRUE,56,IF(EXACT(M428,$A$58)=TRUE,57,IF(EXACT(M428,$A$59)=TRUE,58,IF(EXACT(M428,$A$60)=TRUE,59,IF(EXACT(M428,$A$61)=TRUE,60,IF(EXACT(M428,$A$62)=TRUE,61))))))))))))))))))))))))))))))))))))))))))))))))))))))))))))))*61^$L428</f>
        <v>0</v>
      </c>
    </row>
    <row r="429" spans="11:14" x14ac:dyDescent="0.55000000000000004">
      <c r="K429">
        <v>429</v>
      </c>
      <c r="L429">
        <f t="shared" si="13"/>
        <v>3</v>
      </c>
      <c r="M429" t="str">
        <f t="shared" si="12"/>
        <v/>
      </c>
      <c r="N429">
        <f>IF(EXACT(M429,$A$1)=TRUE,0,IF(EXACT(M429,$A$2)=TRUE,1,IF(EXACT(M429,$A$3)=TRUE,2,IF(EXACT(M429,$A$4)=TRUE,3,IF(EXACT(M429,$A$5)=TRUE,4,IF(EXACT(M429,$A$6)=TRUE,5,IF(EXACT(M429,$A$7)=TRUE,6,IF(EXACT(M429,$A$8)=TRUE,7,IF(EXACT(M429,$A$9)=TRUE,8,IF(EXACT(M429,$A$10)=TRUE,9,IF(EXACT(M429,$A$11)=TRUE,10,IF(EXACT(M429,$A$12)=TRUE,11,IF(EXACT(M429,$A$13)=TRUE,12,IF(EXACT(M429,$A$14)=TRUE,13,IF(EXACT(M429,$A$15)=TRUE,14,IF(EXACT(M429,$A$16)=TRUE,15,IF(EXACT(M429,$A$17)=TRUE,16,IF(EXACT(M429,$A$18)=TRUE,17,IF(EXACT(M429,$A$19)=TRUE,18,IF(EXACT(M429,$A$20)=TRUE,19,IF(EXACT(M429,$A$21)=TRUE,20,IF(EXACT(M429,$A$22)=TRUE,21,IF(EXACT(M429,$A$23)=TRUE,22,IF(EXACT(M429,$A$24)=TRUE,23,IF(EXACT(M429,$A$25)=TRUE,24,IF(EXACT(M429,$A$26)=TRUE,25,IF(EXACT(M429,$A$27)=TRUE,26,IF(EXACT(M429,$A$28)=TRUE,27,IF(EXACT(M429,$A$29)=TRUE,28,IF(EXACT(M429,$A$30)=TRUE,29,IF(EXACT(M429,$A$31)=TRUE,30,IF(EXACT(M429,$A$32)=TRUE,31,IF(EXACT(M429,$A$33)=TRUE,32,IF(EXACT(M429,$A$34)=TRUE,33,IF(EXACT(M429,$A$35)=TRUE,34,IF(EXACT(M429,$A$36)=TRUE,35,IF(EXACT(M429,$A$37)=TRUE,36,IF(EXACT(M429,$A$38)=TRUE,37,IF(EXACT(M429,$A$39)=TRUE,38,IF(EXACT(M429,$A$40)=TRUE,39,IF(EXACT(M429,$A$41)=TRUE,40,IF(EXACT(M429,$A$42)=TRUE,41,IF(EXACT(M429,$A$43)=TRUE,42,IF(EXACT(M429,$A$44)=TRUE,43,IF(EXACT(M429,$A$45)=TRUE,44,IF(EXACT(M429,$A$46)=TRUE,45,IF(EXACT(M429,$A$47)=TRUE,46,IF(EXACT(M429,$A$48)=TRUE,47,IF(EXACT(M429,$A$49)=TRUE,48,IF(EXACT(M429,$A$50)=TRUE,49,IF(EXACT(M429,$A$51)=TRUE,50,IF(EXACT(M429,$A$52)=TRUE,51,IF(EXACT(M429,$A$53)=TRUE,52,IF(EXACT(M429,$A$54)=TRUE,53,IF(EXACT(M429,$A$55)=TRUE,54,IF(EXACT(M429,$A$56)=TRUE,55,IF(EXACT(M429,$A$57)=TRUE,56,IF(EXACT(M429,$A$58)=TRUE,57,IF(EXACT(M429,$A$59)=TRUE,58,IF(EXACT(M429,$A$60)=TRUE,59,IF(EXACT(M429,$A$61)=TRUE,60,IF(EXACT(M429,$A$62)=TRUE,61))))))))))))))))))))))))))))))))))))))))))))))))))))))))))))))*61^$L429</f>
        <v>0</v>
      </c>
    </row>
    <row r="430" spans="11:14" x14ac:dyDescent="0.55000000000000004">
      <c r="K430">
        <v>430</v>
      </c>
      <c r="L430">
        <f t="shared" si="13"/>
        <v>2</v>
      </c>
      <c r="M430" t="str">
        <f t="shared" si="12"/>
        <v/>
      </c>
      <c r="N430">
        <f>IF(EXACT(M430,$A$1)=TRUE,0,IF(EXACT(M430,$A$2)=TRUE,1,IF(EXACT(M430,$A$3)=TRUE,2,IF(EXACT(M430,$A$4)=TRUE,3,IF(EXACT(M430,$A$5)=TRUE,4,IF(EXACT(M430,$A$6)=TRUE,5,IF(EXACT(M430,$A$7)=TRUE,6,IF(EXACT(M430,$A$8)=TRUE,7,IF(EXACT(M430,$A$9)=TRUE,8,IF(EXACT(M430,$A$10)=TRUE,9,IF(EXACT(M430,$A$11)=TRUE,10,IF(EXACT(M430,$A$12)=TRUE,11,IF(EXACT(M430,$A$13)=TRUE,12,IF(EXACT(M430,$A$14)=TRUE,13,IF(EXACT(M430,$A$15)=TRUE,14,IF(EXACT(M430,$A$16)=TRUE,15,IF(EXACT(M430,$A$17)=TRUE,16,IF(EXACT(M430,$A$18)=TRUE,17,IF(EXACT(M430,$A$19)=TRUE,18,IF(EXACT(M430,$A$20)=TRUE,19,IF(EXACT(M430,$A$21)=TRUE,20,IF(EXACT(M430,$A$22)=TRUE,21,IF(EXACT(M430,$A$23)=TRUE,22,IF(EXACT(M430,$A$24)=TRUE,23,IF(EXACT(M430,$A$25)=TRUE,24,IF(EXACT(M430,$A$26)=TRUE,25,IF(EXACT(M430,$A$27)=TRUE,26,IF(EXACT(M430,$A$28)=TRUE,27,IF(EXACT(M430,$A$29)=TRUE,28,IF(EXACT(M430,$A$30)=TRUE,29,IF(EXACT(M430,$A$31)=TRUE,30,IF(EXACT(M430,$A$32)=TRUE,31,IF(EXACT(M430,$A$33)=TRUE,32,IF(EXACT(M430,$A$34)=TRUE,33,IF(EXACT(M430,$A$35)=TRUE,34,IF(EXACT(M430,$A$36)=TRUE,35,IF(EXACT(M430,$A$37)=TRUE,36,IF(EXACT(M430,$A$38)=TRUE,37,IF(EXACT(M430,$A$39)=TRUE,38,IF(EXACT(M430,$A$40)=TRUE,39,IF(EXACT(M430,$A$41)=TRUE,40,IF(EXACT(M430,$A$42)=TRUE,41,IF(EXACT(M430,$A$43)=TRUE,42,IF(EXACT(M430,$A$44)=TRUE,43,IF(EXACT(M430,$A$45)=TRUE,44,IF(EXACT(M430,$A$46)=TRUE,45,IF(EXACT(M430,$A$47)=TRUE,46,IF(EXACT(M430,$A$48)=TRUE,47,IF(EXACT(M430,$A$49)=TRUE,48,IF(EXACT(M430,$A$50)=TRUE,49,IF(EXACT(M430,$A$51)=TRUE,50,IF(EXACT(M430,$A$52)=TRUE,51,IF(EXACT(M430,$A$53)=TRUE,52,IF(EXACT(M430,$A$54)=TRUE,53,IF(EXACT(M430,$A$55)=TRUE,54,IF(EXACT(M430,$A$56)=TRUE,55,IF(EXACT(M430,$A$57)=TRUE,56,IF(EXACT(M430,$A$58)=TRUE,57,IF(EXACT(M430,$A$59)=TRUE,58,IF(EXACT(M430,$A$60)=TRUE,59,IF(EXACT(M430,$A$61)=TRUE,60,IF(EXACT(M430,$A$62)=TRUE,61))))))))))))))))))))))))))))))))))))))))))))))))))))))))))))))*61^$L430</f>
        <v>0</v>
      </c>
    </row>
    <row r="431" spans="11:14" x14ac:dyDescent="0.55000000000000004">
      <c r="K431">
        <v>431</v>
      </c>
      <c r="L431">
        <f t="shared" si="13"/>
        <v>1</v>
      </c>
      <c r="M431" t="str">
        <f t="shared" si="12"/>
        <v/>
      </c>
      <c r="N431">
        <f>IF(EXACT(M431,$A$1)=TRUE,0,IF(EXACT(M431,$A$2)=TRUE,1,IF(EXACT(M431,$A$3)=TRUE,2,IF(EXACT(M431,$A$4)=TRUE,3,IF(EXACT(M431,$A$5)=TRUE,4,IF(EXACT(M431,$A$6)=TRUE,5,IF(EXACT(M431,$A$7)=TRUE,6,IF(EXACT(M431,$A$8)=TRUE,7,IF(EXACT(M431,$A$9)=TRUE,8,IF(EXACT(M431,$A$10)=TRUE,9,IF(EXACT(M431,$A$11)=TRUE,10,IF(EXACT(M431,$A$12)=TRUE,11,IF(EXACT(M431,$A$13)=TRUE,12,IF(EXACT(M431,$A$14)=TRUE,13,IF(EXACT(M431,$A$15)=TRUE,14,IF(EXACT(M431,$A$16)=TRUE,15,IF(EXACT(M431,$A$17)=TRUE,16,IF(EXACT(M431,$A$18)=TRUE,17,IF(EXACT(M431,$A$19)=TRUE,18,IF(EXACT(M431,$A$20)=TRUE,19,IF(EXACT(M431,$A$21)=TRUE,20,IF(EXACT(M431,$A$22)=TRUE,21,IF(EXACT(M431,$A$23)=TRUE,22,IF(EXACT(M431,$A$24)=TRUE,23,IF(EXACT(M431,$A$25)=TRUE,24,IF(EXACT(M431,$A$26)=TRUE,25,IF(EXACT(M431,$A$27)=TRUE,26,IF(EXACT(M431,$A$28)=TRUE,27,IF(EXACT(M431,$A$29)=TRUE,28,IF(EXACT(M431,$A$30)=TRUE,29,IF(EXACT(M431,$A$31)=TRUE,30,IF(EXACT(M431,$A$32)=TRUE,31,IF(EXACT(M431,$A$33)=TRUE,32,IF(EXACT(M431,$A$34)=TRUE,33,IF(EXACT(M431,$A$35)=TRUE,34,IF(EXACT(M431,$A$36)=TRUE,35,IF(EXACT(M431,$A$37)=TRUE,36,IF(EXACT(M431,$A$38)=TRUE,37,IF(EXACT(M431,$A$39)=TRUE,38,IF(EXACT(M431,$A$40)=TRUE,39,IF(EXACT(M431,$A$41)=TRUE,40,IF(EXACT(M431,$A$42)=TRUE,41,IF(EXACT(M431,$A$43)=TRUE,42,IF(EXACT(M431,$A$44)=TRUE,43,IF(EXACT(M431,$A$45)=TRUE,44,IF(EXACT(M431,$A$46)=TRUE,45,IF(EXACT(M431,$A$47)=TRUE,46,IF(EXACT(M431,$A$48)=TRUE,47,IF(EXACT(M431,$A$49)=TRUE,48,IF(EXACT(M431,$A$50)=TRUE,49,IF(EXACT(M431,$A$51)=TRUE,50,IF(EXACT(M431,$A$52)=TRUE,51,IF(EXACT(M431,$A$53)=TRUE,52,IF(EXACT(M431,$A$54)=TRUE,53,IF(EXACT(M431,$A$55)=TRUE,54,IF(EXACT(M431,$A$56)=TRUE,55,IF(EXACT(M431,$A$57)=TRUE,56,IF(EXACT(M431,$A$58)=TRUE,57,IF(EXACT(M431,$A$59)=TRUE,58,IF(EXACT(M431,$A$60)=TRUE,59,IF(EXACT(M431,$A$61)=TRUE,60,IF(EXACT(M431,$A$62)=TRUE,61))))))))))))))))))))))))))))))))))))))))))))))))))))))))))))))*61^$L431</f>
        <v>0</v>
      </c>
    </row>
    <row r="432" spans="11:14" x14ac:dyDescent="0.55000000000000004">
      <c r="K432">
        <v>432</v>
      </c>
      <c r="L432">
        <f t="shared" si="13"/>
        <v>0</v>
      </c>
      <c r="M432" t="str">
        <f t="shared" si="12"/>
        <v/>
      </c>
      <c r="N432">
        <f>IF(EXACT(M432,$A$1)=TRUE,0,IF(EXACT(M432,$A$2)=TRUE,1,IF(EXACT(M432,$A$3)=TRUE,2,IF(EXACT(M432,$A$4)=TRUE,3,IF(EXACT(M432,$A$5)=TRUE,4,IF(EXACT(M432,$A$6)=TRUE,5,IF(EXACT(M432,$A$7)=TRUE,6,IF(EXACT(M432,$A$8)=TRUE,7,IF(EXACT(M432,$A$9)=TRUE,8,IF(EXACT(M432,$A$10)=TRUE,9,IF(EXACT(M432,$A$11)=TRUE,10,IF(EXACT(M432,$A$12)=TRUE,11,IF(EXACT(M432,$A$13)=TRUE,12,IF(EXACT(M432,$A$14)=TRUE,13,IF(EXACT(M432,$A$15)=TRUE,14,IF(EXACT(M432,$A$16)=TRUE,15,IF(EXACT(M432,$A$17)=TRUE,16,IF(EXACT(M432,$A$18)=TRUE,17,IF(EXACT(M432,$A$19)=TRUE,18,IF(EXACT(M432,$A$20)=TRUE,19,IF(EXACT(M432,$A$21)=TRUE,20,IF(EXACT(M432,$A$22)=TRUE,21,IF(EXACT(M432,$A$23)=TRUE,22,IF(EXACT(M432,$A$24)=TRUE,23,IF(EXACT(M432,$A$25)=TRUE,24,IF(EXACT(M432,$A$26)=TRUE,25,IF(EXACT(M432,$A$27)=TRUE,26,IF(EXACT(M432,$A$28)=TRUE,27,IF(EXACT(M432,$A$29)=TRUE,28,IF(EXACT(M432,$A$30)=TRUE,29,IF(EXACT(M432,$A$31)=TRUE,30,IF(EXACT(M432,$A$32)=TRUE,31,IF(EXACT(M432,$A$33)=TRUE,32,IF(EXACT(M432,$A$34)=TRUE,33,IF(EXACT(M432,$A$35)=TRUE,34,IF(EXACT(M432,$A$36)=TRUE,35,IF(EXACT(M432,$A$37)=TRUE,36,IF(EXACT(M432,$A$38)=TRUE,37,IF(EXACT(M432,$A$39)=TRUE,38,IF(EXACT(M432,$A$40)=TRUE,39,IF(EXACT(M432,$A$41)=TRUE,40,IF(EXACT(M432,$A$42)=TRUE,41,IF(EXACT(M432,$A$43)=TRUE,42,IF(EXACT(M432,$A$44)=TRUE,43,IF(EXACT(M432,$A$45)=TRUE,44,IF(EXACT(M432,$A$46)=TRUE,45,IF(EXACT(M432,$A$47)=TRUE,46,IF(EXACT(M432,$A$48)=TRUE,47,IF(EXACT(M432,$A$49)=TRUE,48,IF(EXACT(M432,$A$50)=TRUE,49,IF(EXACT(M432,$A$51)=TRUE,50,IF(EXACT(M432,$A$52)=TRUE,51,IF(EXACT(M432,$A$53)=TRUE,52,IF(EXACT(M432,$A$54)=TRUE,53,IF(EXACT(M432,$A$55)=TRUE,54,IF(EXACT(M432,$A$56)=TRUE,55,IF(EXACT(M432,$A$57)=TRUE,56,IF(EXACT(M432,$A$58)=TRUE,57,IF(EXACT(M432,$A$59)=TRUE,58,IF(EXACT(M432,$A$60)=TRUE,59,IF(EXACT(M432,$A$61)=TRUE,60,IF(EXACT(M432,$A$62)=TRUE,61))))))))))))))))))))))))))))))))))))))))))))))))))))))))))))))*61^$L432</f>
        <v>0</v>
      </c>
    </row>
    <row r="433" spans="11:14" x14ac:dyDescent="0.55000000000000004">
      <c r="K433">
        <v>433</v>
      </c>
      <c r="L433">
        <f t="shared" si="13"/>
        <v>5</v>
      </c>
      <c r="M433" t="str">
        <f t="shared" si="12"/>
        <v/>
      </c>
      <c r="N433" t="b">
        <f>IF(EXACT(M433,$A$1)=TRUE,"コア",IF(EXACT(M433,$A$2)=TRUE,"弓玉",IF(EXACT(M433,$A$3)=TRUE,"銃玉",IF(EXACT(M433,$A$4)=TRUE,"剣玉",IF(EXACT(M433,$A$5)=TRUE,"盾玉",IF(EXACT(M433,$A$6)=TRUE,"爆玉",IF(EXACT(M433,$A$7)=TRUE,"魔玉",IF(EXACT(M433,$A$8)=TRUE,"弩玉",IF(EXACT(M433,$A$9)=TRUE,"槍玉",IF(EXACT(M433,$A$10)=TRUE,"砲玉",IF(EXACT(M433,$A$11)=TRUE,"薙玉",IF(EXACT(M433,$A$12)=TRUE,"跳玉",IF(EXACT(M433,$A$13)=TRUE,"裂玉",IF(EXACT(M433,$A$14)=TRUE,"散玉",IF(EXACT(M433,$A$15)=TRUE,"狙玉",IF(EXACT(M433,$A$16)=TRUE,"浮玉",IF(EXACT(M433,$A$17)=TRUE,"導玉",IF(EXACT(M433,$A$18)=TRUE,"繕玉",IF(EXACT(M433,$A$19)=TRUE,"癒玉",IF(EXACT(M433,$A$20)=TRUE,"壁玉",IF(EXACT(M433,$A$21)=TRUE,"飛玉",IF(EXACT(M433,$A$22)=TRUE,"戦玉",IF(EXACT(M433,$A$23)=TRUE,"機玉",IF(EXACT(M433,$A$24)=TRUE,"変玉",IF(EXACT(M433,$A$25)=TRUE,"界玉",IF(EXACT(M433,$A$26)=TRUE,"木壁",IF(EXACT(M433,$A$27)=TRUE,"石壁",IF(EXACT(M433,$A$28)=TRUE,"紙壁",IF(EXACT(M433,$A$29)=TRUE,"鉄壁",IF(EXACT(M433,$A$30)=TRUE,"ジェット",IF(EXACT(M433,$A$31)=TRUE,"ターボ",IF(EXACT(M433,$A$32)=TRUE,"骨玉",IF(EXACT(M433,$A$33)=TRUE,"撃玉",IF(EXACT(M433,$A$34)=TRUE,"弾玉",IF(EXACT(M433,$A$35)=TRUE,"聖玉",IF(EXACT(M433,$A$36)=TRUE,"忍玉",IF(EXACT(M433,$A$37)=TRUE,"障玉",IF(EXACT(M433,$A$38)=TRUE,"花玉",IF(EXACT(M433,$A$39)=TRUE,"反玉",IF(EXACT(M433,$A$40)=TRUE,"押玉",IF(EXACT(M433,$A$41)=TRUE,"迎玉",IF(EXACT(M433,$A$42)=TRUE,"贄玉",IF(EXACT(M433,$A$43)=TRUE,"的玉",IF(EXACT(M433,$A$44)=TRUE,"墜玉",IF(EXACT(M433,$A$45)=TRUE,"箱玉",IF(EXACT(M433,$A$46)=TRUE,"闇玉",IF(EXACT(M433,$A$47)=TRUE,"旋玉",IF(EXACT(M433,$A$48)=TRUE,"采玉",IF(EXACT(M433,$A$49)=TRUE,"騎玉",IF(EXACT(M433,$A$50)=TRUE,"核玉",IF(EXACT(M433,$A$51)=TRUE,"射玉",IF(EXACT(M433,$A$52)=TRUE,"星玉",IF(EXACT(M433,$A$53)=TRUE,"梱玉",IF(EXACT(M433,$A$54)=TRUE,"貫玉",IF(EXACT(M433,$A$55)=TRUE,"査玉",IF(EXACT(M433,$A$56)=TRUE,"近壁",IF(EXACT(M433,$A$57)=TRUE,"遠壁",IF(EXACT(M433,$A$58)=TRUE,"広壁",IF(EXACT(M433,$A$59)=TRUE,"狭壁",IF(EXACT(M433,$A$60)=TRUE,"タゲ壁",IF(EXACT(M433,$A$61)=TRUE,"エレ壁")))))))))))))))))))))))))))))))))))))))))))))))))))))))))))))</f>
        <v>0</v>
      </c>
    </row>
    <row r="434" spans="11:14" x14ac:dyDescent="0.55000000000000004">
      <c r="K434">
        <v>434</v>
      </c>
      <c r="L434">
        <f t="shared" si="13"/>
        <v>4</v>
      </c>
      <c r="M434" t="str">
        <f t="shared" si="12"/>
        <v/>
      </c>
      <c r="N434">
        <f>IF(EXACT(M434,$A$1)=TRUE,0,IF(EXACT(M434,$A$2)=TRUE,1,IF(EXACT(M434,$A$3)=TRUE,2,IF(EXACT(M434,$A$4)=TRUE,3,IF(EXACT(M434,$A$5)=TRUE,4,IF(EXACT(M434,$A$6)=TRUE,5,IF(EXACT(M434,$A$7)=TRUE,6,IF(EXACT(M434,$A$8)=TRUE,7,IF(EXACT(M434,$A$9)=TRUE,8,IF(EXACT(M434,$A$10)=TRUE,9,IF(EXACT(M434,$A$11)=TRUE,10,IF(EXACT(M434,$A$12)=TRUE,11,IF(EXACT(M434,$A$13)=TRUE,12,IF(EXACT(M434,$A$14)=TRUE,13,IF(EXACT(M434,$A$15)=TRUE,14,IF(EXACT(M434,$A$16)=TRUE,15,IF(EXACT(M434,$A$17)=TRUE,16,IF(EXACT(M434,$A$18)=TRUE,17,IF(EXACT(M434,$A$19)=TRUE,18,IF(EXACT(M434,$A$20)=TRUE,19,IF(EXACT(M434,$A$21)=TRUE,20,IF(EXACT(M434,$A$22)=TRUE,21,IF(EXACT(M434,$A$23)=TRUE,22,IF(EXACT(M434,$A$24)=TRUE,23,IF(EXACT(M434,$A$25)=TRUE,24,IF(EXACT(M434,$A$26)=TRUE,25,IF(EXACT(M434,$A$27)=TRUE,26,IF(EXACT(M434,$A$28)=TRUE,27,IF(EXACT(M434,$A$29)=TRUE,28,IF(EXACT(M434,$A$30)=TRUE,29,IF(EXACT(M434,$A$31)=TRUE,30,IF(EXACT(M434,$A$32)=TRUE,31,IF(EXACT(M434,$A$33)=TRUE,32,IF(EXACT(M434,$A$34)=TRUE,33,IF(EXACT(M434,$A$35)=TRUE,34,IF(EXACT(M434,$A$36)=TRUE,35,IF(EXACT(M434,$A$37)=TRUE,36,IF(EXACT(M434,$A$38)=TRUE,37,IF(EXACT(M434,$A$39)=TRUE,38,IF(EXACT(M434,$A$40)=TRUE,39,IF(EXACT(M434,$A$41)=TRUE,40,IF(EXACT(M434,$A$42)=TRUE,41,IF(EXACT(M434,$A$43)=TRUE,42,IF(EXACT(M434,$A$44)=TRUE,43,IF(EXACT(M434,$A$45)=TRUE,44,IF(EXACT(M434,$A$46)=TRUE,45,IF(EXACT(M434,$A$47)=TRUE,46,IF(EXACT(M434,$A$48)=TRUE,47,IF(EXACT(M434,$A$49)=TRUE,48,IF(EXACT(M434,$A$50)=TRUE,49,IF(EXACT(M434,$A$51)=TRUE,50,IF(EXACT(M434,$A$52)=TRUE,51,IF(EXACT(M434,$A$53)=TRUE,52,IF(EXACT(M434,$A$54)=TRUE,53,IF(EXACT(M434,$A$55)=TRUE,54,IF(EXACT(M434,$A$56)=TRUE,55,IF(EXACT(M434,$A$57)=TRUE,56,IF(EXACT(M434,$A$58)=TRUE,57,IF(EXACT(M434,$A$59)=TRUE,58,IF(EXACT(M434,$A$60)=TRUE,59,IF(EXACT(M434,$A$61)=TRUE,60,IF(EXACT(M434,$A$62)=TRUE,61))))))))))))))))))))))))))))))))))))))))))))))))))))))))))))))*61^$L434</f>
        <v>0</v>
      </c>
    </row>
    <row r="435" spans="11:14" x14ac:dyDescent="0.55000000000000004">
      <c r="K435">
        <v>435</v>
      </c>
      <c r="L435">
        <f t="shared" si="13"/>
        <v>3</v>
      </c>
      <c r="M435" t="str">
        <f t="shared" si="12"/>
        <v/>
      </c>
      <c r="N435">
        <f>IF(EXACT(M435,$A$1)=TRUE,0,IF(EXACT(M435,$A$2)=TRUE,1,IF(EXACT(M435,$A$3)=TRUE,2,IF(EXACT(M435,$A$4)=TRUE,3,IF(EXACT(M435,$A$5)=TRUE,4,IF(EXACT(M435,$A$6)=TRUE,5,IF(EXACT(M435,$A$7)=TRUE,6,IF(EXACT(M435,$A$8)=TRUE,7,IF(EXACT(M435,$A$9)=TRUE,8,IF(EXACT(M435,$A$10)=TRUE,9,IF(EXACT(M435,$A$11)=TRUE,10,IF(EXACT(M435,$A$12)=TRUE,11,IF(EXACT(M435,$A$13)=TRUE,12,IF(EXACT(M435,$A$14)=TRUE,13,IF(EXACT(M435,$A$15)=TRUE,14,IF(EXACT(M435,$A$16)=TRUE,15,IF(EXACT(M435,$A$17)=TRUE,16,IF(EXACT(M435,$A$18)=TRUE,17,IF(EXACT(M435,$A$19)=TRUE,18,IF(EXACT(M435,$A$20)=TRUE,19,IF(EXACT(M435,$A$21)=TRUE,20,IF(EXACT(M435,$A$22)=TRUE,21,IF(EXACT(M435,$A$23)=TRUE,22,IF(EXACT(M435,$A$24)=TRUE,23,IF(EXACT(M435,$A$25)=TRUE,24,IF(EXACT(M435,$A$26)=TRUE,25,IF(EXACT(M435,$A$27)=TRUE,26,IF(EXACT(M435,$A$28)=TRUE,27,IF(EXACT(M435,$A$29)=TRUE,28,IF(EXACT(M435,$A$30)=TRUE,29,IF(EXACT(M435,$A$31)=TRUE,30,IF(EXACT(M435,$A$32)=TRUE,31,IF(EXACT(M435,$A$33)=TRUE,32,IF(EXACT(M435,$A$34)=TRUE,33,IF(EXACT(M435,$A$35)=TRUE,34,IF(EXACT(M435,$A$36)=TRUE,35,IF(EXACT(M435,$A$37)=TRUE,36,IF(EXACT(M435,$A$38)=TRUE,37,IF(EXACT(M435,$A$39)=TRUE,38,IF(EXACT(M435,$A$40)=TRUE,39,IF(EXACT(M435,$A$41)=TRUE,40,IF(EXACT(M435,$A$42)=TRUE,41,IF(EXACT(M435,$A$43)=TRUE,42,IF(EXACT(M435,$A$44)=TRUE,43,IF(EXACT(M435,$A$45)=TRUE,44,IF(EXACT(M435,$A$46)=TRUE,45,IF(EXACT(M435,$A$47)=TRUE,46,IF(EXACT(M435,$A$48)=TRUE,47,IF(EXACT(M435,$A$49)=TRUE,48,IF(EXACT(M435,$A$50)=TRUE,49,IF(EXACT(M435,$A$51)=TRUE,50,IF(EXACT(M435,$A$52)=TRUE,51,IF(EXACT(M435,$A$53)=TRUE,52,IF(EXACT(M435,$A$54)=TRUE,53,IF(EXACT(M435,$A$55)=TRUE,54,IF(EXACT(M435,$A$56)=TRUE,55,IF(EXACT(M435,$A$57)=TRUE,56,IF(EXACT(M435,$A$58)=TRUE,57,IF(EXACT(M435,$A$59)=TRUE,58,IF(EXACT(M435,$A$60)=TRUE,59,IF(EXACT(M435,$A$61)=TRUE,60,IF(EXACT(M435,$A$62)=TRUE,61))))))))))))))))))))))))))))))))))))))))))))))))))))))))))))))*61^$L435</f>
        <v>0</v>
      </c>
    </row>
    <row r="436" spans="11:14" x14ac:dyDescent="0.55000000000000004">
      <c r="K436">
        <v>436</v>
      </c>
      <c r="L436">
        <f t="shared" si="13"/>
        <v>2</v>
      </c>
      <c r="M436" t="str">
        <f t="shared" si="12"/>
        <v/>
      </c>
      <c r="N436">
        <f>IF(EXACT(M436,$A$1)=TRUE,0,IF(EXACT(M436,$A$2)=TRUE,1,IF(EXACT(M436,$A$3)=TRUE,2,IF(EXACT(M436,$A$4)=TRUE,3,IF(EXACT(M436,$A$5)=TRUE,4,IF(EXACT(M436,$A$6)=TRUE,5,IF(EXACT(M436,$A$7)=TRUE,6,IF(EXACT(M436,$A$8)=TRUE,7,IF(EXACT(M436,$A$9)=TRUE,8,IF(EXACT(M436,$A$10)=TRUE,9,IF(EXACT(M436,$A$11)=TRUE,10,IF(EXACT(M436,$A$12)=TRUE,11,IF(EXACT(M436,$A$13)=TRUE,12,IF(EXACT(M436,$A$14)=TRUE,13,IF(EXACT(M436,$A$15)=TRUE,14,IF(EXACT(M436,$A$16)=TRUE,15,IF(EXACT(M436,$A$17)=TRUE,16,IF(EXACT(M436,$A$18)=TRUE,17,IF(EXACT(M436,$A$19)=TRUE,18,IF(EXACT(M436,$A$20)=TRUE,19,IF(EXACT(M436,$A$21)=TRUE,20,IF(EXACT(M436,$A$22)=TRUE,21,IF(EXACT(M436,$A$23)=TRUE,22,IF(EXACT(M436,$A$24)=TRUE,23,IF(EXACT(M436,$A$25)=TRUE,24,IF(EXACT(M436,$A$26)=TRUE,25,IF(EXACT(M436,$A$27)=TRUE,26,IF(EXACT(M436,$A$28)=TRUE,27,IF(EXACT(M436,$A$29)=TRUE,28,IF(EXACT(M436,$A$30)=TRUE,29,IF(EXACT(M436,$A$31)=TRUE,30,IF(EXACT(M436,$A$32)=TRUE,31,IF(EXACT(M436,$A$33)=TRUE,32,IF(EXACT(M436,$A$34)=TRUE,33,IF(EXACT(M436,$A$35)=TRUE,34,IF(EXACT(M436,$A$36)=TRUE,35,IF(EXACT(M436,$A$37)=TRUE,36,IF(EXACT(M436,$A$38)=TRUE,37,IF(EXACT(M436,$A$39)=TRUE,38,IF(EXACT(M436,$A$40)=TRUE,39,IF(EXACT(M436,$A$41)=TRUE,40,IF(EXACT(M436,$A$42)=TRUE,41,IF(EXACT(M436,$A$43)=TRUE,42,IF(EXACT(M436,$A$44)=TRUE,43,IF(EXACT(M436,$A$45)=TRUE,44,IF(EXACT(M436,$A$46)=TRUE,45,IF(EXACT(M436,$A$47)=TRUE,46,IF(EXACT(M436,$A$48)=TRUE,47,IF(EXACT(M436,$A$49)=TRUE,48,IF(EXACT(M436,$A$50)=TRUE,49,IF(EXACT(M436,$A$51)=TRUE,50,IF(EXACT(M436,$A$52)=TRUE,51,IF(EXACT(M436,$A$53)=TRUE,52,IF(EXACT(M436,$A$54)=TRUE,53,IF(EXACT(M436,$A$55)=TRUE,54,IF(EXACT(M436,$A$56)=TRUE,55,IF(EXACT(M436,$A$57)=TRUE,56,IF(EXACT(M436,$A$58)=TRUE,57,IF(EXACT(M436,$A$59)=TRUE,58,IF(EXACT(M436,$A$60)=TRUE,59,IF(EXACT(M436,$A$61)=TRUE,60,IF(EXACT(M436,$A$62)=TRUE,61))))))))))))))))))))))))))))))))))))))))))))))))))))))))))))))*61^$L436</f>
        <v>0</v>
      </c>
    </row>
    <row r="437" spans="11:14" x14ac:dyDescent="0.55000000000000004">
      <c r="K437">
        <v>437</v>
      </c>
      <c r="L437">
        <f t="shared" si="13"/>
        <v>1</v>
      </c>
      <c r="M437" t="str">
        <f t="shared" si="12"/>
        <v/>
      </c>
      <c r="N437">
        <f>IF(EXACT(M437,$A$1)=TRUE,0,IF(EXACT(M437,$A$2)=TRUE,1,IF(EXACT(M437,$A$3)=TRUE,2,IF(EXACT(M437,$A$4)=TRUE,3,IF(EXACT(M437,$A$5)=TRUE,4,IF(EXACT(M437,$A$6)=TRUE,5,IF(EXACT(M437,$A$7)=TRUE,6,IF(EXACT(M437,$A$8)=TRUE,7,IF(EXACT(M437,$A$9)=TRUE,8,IF(EXACT(M437,$A$10)=TRUE,9,IF(EXACT(M437,$A$11)=TRUE,10,IF(EXACT(M437,$A$12)=TRUE,11,IF(EXACT(M437,$A$13)=TRUE,12,IF(EXACT(M437,$A$14)=TRUE,13,IF(EXACT(M437,$A$15)=TRUE,14,IF(EXACT(M437,$A$16)=TRUE,15,IF(EXACT(M437,$A$17)=TRUE,16,IF(EXACT(M437,$A$18)=TRUE,17,IF(EXACT(M437,$A$19)=TRUE,18,IF(EXACT(M437,$A$20)=TRUE,19,IF(EXACT(M437,$A$21)=TRUE,20,IF(EXACT(M437,$A$22)=TRUE,21,IF(EXACT(M437,$A$23)=TRUE,22,IF(EXACT(M437,$A$24)=TRUE,23,IF(EXACT(M437,$A$25)=TRUE,24,IF(EXACT(M437,$A$26)=TRUE,25,IF(EXACT(M437,$A$27)=TRUE,26,IF(EXACT(M437,$A$28)=TRUE,27,IF(EXACT(M437,$A$29)=TRUE,28,IF(EXACT(M437,$A$30)=TRUE,29,IF(EXACT(M437,$A$31)=TRUE,30,IF(EXACT(M437,$A$32)=TRUE,31,IF(EXACT(M437,$A$33)=TRUE,32,IF(EXACT(M437,$A$34)=TRUE,33,IF(EXACT(M437,$A$35)=TRUE,34,IF(EXACT(M437,$A$36)=TRUE,35,IF(EXACT(M437,$A$37)=TRUE,36,IF(EXACT(M437,$A$38)=TRUE,37,IF(EXACT(M437,$A$39)=TRUE,38,IF(EXACT(M437,$A$40)=TRUE,39,IF(EXACT(M437,$A$41)=TRUE,40,IF(EXACT(M437,$A$42)=TRUE,41,IF(EXACT(M437,$A$43)=TRUE,42,IF(EXACT(M437,$A$44)=TRUE,43,IF(EXACT(M437,$A$45)=TRUE,44,IF(EXACT(M437,$A$46)=TRUE,45,IF(EXACT(M437,$A$47)=TRUE,46,IF(EXACT(M437,$A$48)=TRUE,47,IF(EXACT(M437,$A$49)=TRUE,48,IF(EXACT(M437,$A$50)=TRUE,49,IF(EXACT(M437,$A$51)=TRUE,50,IF(EXACT(M437,$A$52)=TRUE,51,IF(EXACT(M437,$A$53)=TRUE,52,IF(EXACT(M437,$A$54)=TRUE,53,IF(EXACT(M437,$A$55)=TRUE,54,IF(EXACT(M437,$A$56)=TRUE,55,IF(EXACT(M437,$A$57)=TRUE,56,IF(EXACT(M437,$A$58)=TRUE,57,IF(EXACT(M437,$A$59)=TRUE,58,IF(EXACT(M437,$A$60)=TRUE,59,IF(EXACT(M437,$A$61)=TRUE,60,IF(EXACT(M437,$A$62)=TRUE,61))))))))))))))))))))))))))))))))))))))))))))))))))))))))))))))*61^$L437</f>
        <v>0</v>
      </c>
    </row>
    <row r="438" spans="11:14" x14ac:dyDescent="0.55000000000000004">
      <c r="K438">
        <v>438</v>
      </c>
      <c r="L438">
        <f t="shared" si="13"/>
        <v>0</v>
      </c>
      <c r="M438" t="str">
        <f t="shared" si="12"/>
        <v/>
      </c>
      <c r="N438">
        <f>IF(EXACT(M438,$A$1)=TRUE,0,IF(EXACT(M438,$A$2)=TRUE,1,IF(EXACT(M438,$A$3)=TRUE,2,IF(EXACT(M438,$A$4)=TRUE,3,IF(EXACT(M438,$A$5)=TRUE,4,IF(EXACT(M438,$A$6)=TRUE,5,IF(EXACT(M438,$A$7)=TRUE,6,IF(EXACT(M438,$A$8)=TRUE,7,IF(EXACT(M438,$A$9)=TRUE,8,IF(EXACT(M438,$A$10)=TRUE,9,IF(EXACT(M438,$A$11)=TRUE,10,IF(EXACT(M438,$A$12)=TRUE,11,IF(EXACT(M438,$A$13)=TRUE,12,IF(EXACT(M438,$A$14)=TRUE,13,IF(EXACT(M438,$A$15)=TRUE,14,IF(EXACT(M438,$A$16)=TRUE,15,IF(EXACT(M438,$A$17)=TRUE,16,IF(EXACT(M438,$A$18)=TRUE,17,IF(EXACT(M438,$A$19)=TRUE,18,IF(EXACT(M438,$A$20)=TRUE,19,IF(EXACT(M438,$A$21)=TRUE,20,IF(EXACT(M438,$A$22)=TRUE,21,IF(EXACT(M438,$A$23)=TRUE,22,IF(EXACT(M438,$A$24)=TRUE,23,IF(EXACT(M438,$A$25)=TRUE,24,IF(EXACT(M438,$A$26)=TRUE,25,IF(EXACT(M438,$A$27)=TRUE,26,IF(EXACT(M438,$A$28)=TRUE,27,IF(EXACT(M438,$A$29)=TRUE,28,IF(EXACT(M438,$A$30)=TRUE,29,IF(EXACT(M438,$A$31)=TRUE,30,IF(EXACT(M438,$A$32)=TRUE,31,IF(EXACT(M438,$A$33)=TRUE,32,IF(EXACT(M438,$A$34)=TRUE,33,IF(EXACT(M438,$A$35)=TRUE,34,IF(EXACT(M438,$A$36)=TRUE,35,IF(EXACT(M438,$A$37)=TRUE,36,IF(EXACT(M438,$A$38)=TRUE,37,IF(EXACT(M438,$A$39)=TRUE,38,IF(EXACT(M438,$A$40)=TRUE,39,IF(EXACT(M438,$A$41)=TRUE,40,IF(EXACT(M438,$A$42)=TRUE,41,IF(EXACT(M438,$A$43)=TRUE,42,IF(EXACT(M438,$A$44)=TRUE,43,IF(EXACT(M438,$A$45)=TRUE,44,IF(EXACT(M438,$A$46)=TRUE,45,IF(EXACT(M438,$A$47)=TRUE,46,IF(EXACT(M438,$A$48)=TRUE,47,IF(EXACT(M438,$A$49)=TRUE,48,IF(EXACT(M438,$A$50)=TRUE,49,IF(EXACT(M438,$A$51)=TRUE,50,IF(EXACT(M438,$A$52)=TRUE,51,IF(EXACT(M438,$A$53)=TRUE,52,IF(EXACT(M438,$A$54)=TRUE,53,IF(EXACT(M438,$A$55)=TRUE,54,IF(EXACT(M438,$A$56)=TRUE,55,IF(EXACT(M438,$A$57)=TRUE,56,IF(EXACT(M438,$A$58)=TRUE,57,IF(EXACT(M438,$A$59)=TRUE,58,IF(EXACT(M438,$A$60)=TRUE,59,IF(EXACT(M438,$A$61)=TRUE,60,IF(EXACT(M438,$A$62)=TRUE,61))))))))))))))))))))))))))))))))))))))))))))))))))))))))))))))*61^$L438</f>
        <v>0</v>
      </c>
    </row>
    <row r="439" spans="11:14" x14ac:dyDescent="0.55000000000000004">
      <c r="K439">
        <v>439</v>
      </c>
      <c r="L439">
        <f t="shared" si="13"/>
        <v>5</v>
      </c>
      <c r="M439" t="str">
        <f t="shared" si="12"/>
        <v/>
      </c>
      <c r="N439" t="b">
        <f>IF(EXACT(M439,$A$1)=TRUE,"コア",IF(EXACT(M439,$A$2)=TRUE,"弓玉",IF(EXACT(M439,$A$3)=TRUE,"銃玉",IF(EXACT(M439,$A$4)=TRUE,"剣玉",IF(EXACT(M439,$A$5)=TRUE,"盾玉",IF(EXACT(M439,$A$6)=TRUE,"爆玉",IF(EXACT(M439,$A$7)=TRUE,"魔玉",IF(EXACT(M439,$A$8)=TRUE,"弩玉",IF(EXACT(M439,$A$9)=TRUE,"槍玉",IF(EXACT(M439,$A$10)=TRUE,"砲玉",IF(EXACT(M439,$A$11)=TRUE,"薙玉",IF(EXACT(M439,$A$12)=TRUE,"跳玉",IF(EXACT(M439,$A$13)=TRUE,"裂玉",IF(EXACT(M439,$A$14)=TRUE,"散玉",IF(EXACT(M439,$A$15)=TRUE,"狙玉",IF(EXACT(M439,$A$16)=TRUE,"浮玉",IF(EXACT(M439,$A$17)=TRUE,"導玉",IF(EXACT(M439,$A$18)=TRUE,"繕玉",IF(EXACT(M439,$A$19)=TRUE,"癒玉",IF(EXACT(M439,$A$20)=TRUE,"壁玉",IF(EXACT(M439,$A$21)=TRUE,"飛玉",IF(EXACT(M439,$A$22)=TRUE,"戦玉",IF(EXACT(M439,$A$23)=TRUE,"機玉",IF(EXACT(M439,$A$24)=TRUE,"変玉",IF(EXACT(M439,$A$25)=TRUE,"界玉",IF(EXACT(M439,$A$26)=TRUE,"木壁",IF(EXACT(M439,$A$27)=TRUE,"石壁",IF(EXACT(M439,$A$28)=TRUE,"紙壁",IF(EXACT(M439,$A$29)=TRUE,"鉄壁",IF(EXACT(M439,$A$30)=TRUE,"ジェット",IF(EXACT(M439,$A$31)=TRUE,"ターボ",IF(EXACT(M439,$A$32)=TRUE,"骨玉",IF(EXACT(M439,$A$33)=TRUE,"撃玉",IF(EXACT(M439,$A$34)=TRUE,"弾玉",IF(EXACT(M439,$A$35)=TRUE,"聖玉",IF(EXACT(M439,$A$36)=TRUE,"忍玉",IF(EXACT(M439,$A$37)=TRUE,"障玉",IF(EXACT(M439,$A$38)=TRUE,"花玉",IF(EXACT(M439,$A$39)=TRUE,"反玉",IF(EXACT(M439,$A$40)=TRUE,"押玉",IF(EXACT(M439,$A$41)=TRUE,"迎玉",IF(EXACT(M439,$A$42)=TRUE,"贄玉",IF(EXACT(M439,$A$43)=TRUE,"的玉",IF(EXACT(M439,$A$44)=TRUE,"墜玉",IF(EXACT(M439,$A$45)=TRUE,"箱玉",IF(EXACT(M439,$A$46)=TRUE,"闇玉",IF(EXACT(M439,$A$47)=TRUE,"旋玉",IF(EXACT(M439,$A$48)=TRUE,"采玉",IF(EXACT(M439,$A$49)=TRUE,"騎玉",IF(EXACT(M439,$A$50)=TRUE,"核玉",IF(EXACT(M439,$A$51)=TRUE,"射玉",IF(EXACT(M439,$A$52)=TRUE,"星玉",IF(EXACT(M439,$A$53)=TRUE,"梱玉",IF(EXACT(M439,$A$54)=TRUE,"貫玉",IF(EXACT(M439,$A$55)=TRUE,"査玉",IF(EXACT(M439,$A$56)=TRUE,"近壁",IF(EXACT(M439,$A$57)=TRUE,"遠壁",IF(EXACT(M439,$A$58)=TRUE,"広壁",IF(EXACT(M439,$A$59)=TRUE,"狭壁",IF(EXACT(M439,$A$60)=TRUE,"タゲ壁",IF(EXACT(M439,$A$61)=TRUE,"エレ壁")))))))))))))))))))))))))))))))))))))))))))))))))))))))))))))</f>
        <v>0</v>
      </c>
    </row>
    <row r="440" spans="11:14" x14ac:dyDescent="0.55000000000000004">
      <c r="K440">
        <v>440</v>
      </c>
      <c r="L440">
        <f t="shared" si="13"/>
        <v>4</v>
      </c>
      <c r="M440" t="str">
        <f t="shared" si="12"/>
        <v/>
      </c>
      <c r="N440">
        <f>IF(EXACT(M440,$A$1)=TRUE,0,IF(EXACT(M440,$A$2)=TRUE,1,IF(EXACT(M440,$A$3)=TRUE,2,IF(EXACT(M440,$A$4)=TRUE,3,IF(EXACT(M440,$A$5)=TRUE,4,IF(EXACT(M440,$A$6)=TRUE,5,IF(EXACT(M440,$A$7)=TRUE,6,IF(EXACT(M440,$A$8)=TRUE,7,IF(EXACT(M440,$A$9)=TRUE,8,IF(EXACT(M440,$A$10)=TRUE,9,IF(EXACT(M440,$A$11)=TRUE,10,IF(EXACT(M440,$A$12)=TRUE,11,IF(EXACT(M440,$A$13)=TRUE,12,IF(EXACT(M440,$A$14)=TRUE,13,IF(EXACT(M440,$A$15)=TRUE,14,IF(EXACT(M440,$A$16)=TRUE,15,IF(EXACT(M440,$A$17)=TRUE,16,IF(EXACT(M440,$A$18)=TRUE,17,IF(EXACT(M440,$A$19)=TRUE,18,IF(EXACT(M440,$A$20)=TRUE,19,IF(EXACT(M440,$A$21)=TRUE,20,IF(EXACT(M440,$A$22)=TRUE,21,IF(EXACT(M440,$A$23)=TRUE,22,IF(EXACT(M440,$A$24)=TRUE,23,IF(EXACT(M440,$A$25)=TRUE,24,IF(EXACT(M440,$A$26)=TRUE,25,IF(EXACT(M440,$A$27)=TRUE,26,IF(EXACT(M440,$A$28)=TRUE,27,IF(EXACT(M440,$A$29)=TRUE,28,IF(EXACT(M440,$A$30)=TRUE,29,IF(EXACT(M440,$A$31)=TRUE,30,IF(EXACT(M440,$A$32)=TRUE,31,IF(EXACT(M440,$A$33)=TRUE,32,IF(EXACT(M440,$A$34)=TRUE,33,IF(EXACT(M440,$A$35)=TRUE,34,IF(EXACT(M440,$A$36)=TRUE,35,IF(EXACT(M440,$A$37)=TRUE,36,IF(EXACT(M440,$A$38)=TRUE,37,IF(EXACT(M440,$A$39)=TRUE,38,IF(EXACT(M440,$A$40)=TRUE,39,IF(EXACT(M440,$A$41)=TRUE,40,IF(EXACT(M440,$A$42)=TRUE,41,IF(EXACT(M440,$A$43)=TRUE,42,IF(EXACT(M440,$A$44)=TRUE,43,IF(EXACT(M440,$A$45)=TRUE,44,IF(EXACT(M440,$A$46)=TRUE,45,IF(EXACT(M440,$A$47)=TRUE,46,IF(EXACT(M440,$A$48)=TRUE,47,IF(EXACT(M440,$A$49)=TRUE,48,IF(EXACT(M440,$A$50)=TRUE,49,IF(EXACT(M440,$A$51)=TRUE,50,IF(EXACT(M440,$A$52)=TRUE,51,IF(EXACT(M440,$A$53)=TRUE,52,IF(EXACT(M440,$A$54)=TRUE,53,IF(EXACT(M440,$A$55)=TRUE,54,IF(EXACT(M440,$A$56)=TRUE,55,IF(EXACT(M440,$A$57)=TRUE,56,IF(EXACT(M440,$A$58)=TRUE,57,IF(EXACT(M440,$A$59)=TRUE,58,IF(EXACT(M440,$A$60)=TRUE,59,IF(EXACT(M440,$A$61)=TRUE,60,IF(EXACT(M440,$A$62)=TRUE,61))))))))))))))))))))))))))))))))))))))))))))))))))))))))))))))*61^$L440</f>
        <v>0</v>
      </c>
    </row>
    <row r="441" spans="11:14" x14ac:dyDescent="0.55000000000000004">
      <c r="K441">
        <v>441</v>
      </c>
      <c r="L441">
        <f t="shared" si="13"/>
        <v>3</v>
      </c>
      <c r="M441" t="str">
        <f t="shared" si="12"/>
        <v/>
      </c>
      <c r="N441">
        <f>IF(EXACT(M441,$A$1)=TRUE,0,IF(EXACT(M441,$A$2)=TRUE,1,IF(EXACT(M441,$A$3)=TRUE,2,IF(EXACT(M441,$A$4)=TRUE,3,IF(EXACT(M441,$A$5)=TRUE,4,IF(EXACT(M441,$A$6)=TRUE,5,IF(EXACT(M441,$A$7)=TRUE,6,IF(EXACT(M441,$A$8)=TRUE,7,IF(EXACT(M441,$A$9)=TRUE,8,IF(EXACT(M441,$A$10)=TRUE,9,IF(EXACT(M441,$A$11)=TRUE,10,IF(EXACT(M441,$A$12)=TRUE,11,IF(EXACT(M441,$A$13)=TRUE,12,IF(EXACT(M441,$A$14)=TRUE,13,IF(EXACT(M441,$A$15)=TRUE,14,IF(EXACT(M441,$A$16)=TRUE,15,IF(EXACT(M441,$A$17)=TRUE,16,IF(EXACT(M441,$A$18)=TRUE,17,IF(EXACT(M441,$A$19)=TRUE,18,IF(EXACT(M441,$A$20)=TRUE,19,IF(EXACT(M441,$A$21)=TRUE,20,IF(EXACT(M441,$A$22)=TRUE,21,IF(EXACT(M441,$A$23)=TRUE,22,IF(EXACT(M441,$A$24)=TRUE,23,IF(EXACT(M441,$A$25)=TRUE,24,IF(EXACT(M441,$A$26)=TRUE,25,IF(EXACT(M441,$A$27)=TRUE,26,IF(EXACT(M441,$A$28)=TRUE,27,IF(EXACT(M441,$A$29)=TRUE,28,IF(EXACT(M441,$A$30)=TRUE,29,IF(EXACT(M441,$A$31)=TRUE,30,IF(EXACT(M441,$A$32)=TRUE,31,IF(EXACT(M441,$A$33)=TRUE,32,IF(EXACT(M441,$A$34)=TRUE,33,IF(EXACT(M441,$A$35)=TRUE,34,IF(EXACT(M441,$A$36)=TRUE,35,IF(EXACT(M441,$A$37)=TRUE,36,IF(EXACT(M441,$A$38)=TRUE,37,IF(EXACT(M441,$A$39)=TRUE,38,IF(EXACT(M441,$A$40)=TRUE,39,IF(EXACT(M441,$A$41)=TRUE,40,IF(EXACT(M441,$A$42)=TRUE,41,IF(EXACT(M441,$A$43)=TRUE,42,IF(EXACT(M441,$A$44)=TRUE,43,IF(EXACT(M441,$A$45)=TRUE,44,IF(EXACT(M441,$A$46)=TRUE,45,IF(EXACT(M441,$A$47)=TRUE,46,IF(EXACT(M441,$A$48)=TRUE,47,IF(EXACT(M441,$A$49)=TRUE,48,IF(EXACT(M441,$A$50)=TRUE,49,IF(EXACT(M441,$A$51)=TRUE,50,IF(EXACT(M441,$A$52)=TRUE,51,IF(EXACT(M441,$A$53)=TRUE,52,IF(EXACT(M441,$A$54)=TRUE,53,IF(EXACT(M441,$A$55)=TRUE,54,IF(EXACT(M441,$A$56)=TRUE,55,IF(EXACT(M441,$A$57)=TRUE,56,IF(EXACT(M441,$A$58)=TRUE,57,IF(EXACT(M441,$A$59)=TRUE,58,IF(EXACT(M441,$A$60)=TRUE,59,IF(EXACT(M441,$A$61)=TRUE,60,IF(EXACT(M441,$A$62)=TRUE,61))))))))))))))))))))))))))))))))))))))))))))))))))))))))))))))*61^$L441</f>
        <v>0</v>
      </c>
    </row>
    <row r="442" spans="11:14" x14ac:dyDescent="0.55000000000000004">
      <c r="K442">
        <v>442</v>
      </c>
      <c r="L442">
        <f t="shared" si="13"/>
        <v>2</v>
      </c>
      <c r="M442" t="str">
        <f t="shared" si="12"/>
        <v/>
      </c>
      <c r="N442">
        <f>IF(EXACT(M442,$A$1)=TRUE,0,IF(EXACT(M442,$A$2)=TRUE,1,IF(EXACT(M442,$A$3)=TRUE,2,IF(EXACT(M442,$A$4)=TRUE,3,IF(EXACT(M442,$A$5)=TRUE,4,IF(EXACT(M442,$A$6)=TRUE,5,IF(EXACT(M442,$A$7)=TRUE,6,IF(EXACT(M442,$A$8)=TRUE,7,IF(EXACT(M442,$A$9)=TRUE,8,IF(EXACT(M442,$A$10)=TRUE,9,IF(EXACT(M442,$A$11)=TRUE,10,IF(EXACT(M442,$A$12)=TRUE,11,IF(EXACT(M442,$A$13)=TRUE,12,IF(EXACT(M442,$A$14)=TRUE,13,IF(EXACT(M442,$A$15)=TRUE,14,IF(EXACT(M442,$A$16)=TRUE,15,IF(EXACT(M442,$A$17)=TRUE,16,IF(EXACT(M442,$A$18)=TRUE,17,IF(EXACT(M442,$A$19)=TRUE,18,IF(EXACT(M442,$A$20)=TRUE,19,IF(EXACT(M442,$A$21)=TRUE,20,IF(EXACT(M442,$A$22)=TRUE,21,IF(EXACT(M442,$A$23)=TRUE,22,IF(EXACT(M442,$A$24)=TRUE,23,IF(EXACT(M442,$A$25)=TRUE,24,IF(EXACT(M442,$A$26)=TRUE,25,IF(EXACT(M442,$A$27)=TRUE,26,IF(EXACT(M442,$A$28)=TRUE,27,IF(EXACT(M442,$A$29)=TRUE,28,IF(EXACT(M442,$A$30)=TRUE,29,IF(EXACT(M442,$A$31)=TRUE,30,IF(EXACT(M442,$A$32)=TRUE,31,IF(EXACT(M442,$A$33)=TRUE,32,IF(EXACT(M442,$A$34)=TRUE,33,IF(EXACT(M442,$A$35)=TRUE,34,IF(EXACT(M442,$A$36)=TRUE,35,IF(EXACT(M442,$A$37)=TRUE,36,IF(EXACT(M442,$A$38)=TRUE,37,IF(EXACT(M442,$A$39)=TRUE,38,IF(EXACT(M442,$A$40)=TRUE,39,IF(EXACT(M442,$A$41)=TRUE,40,IF(EXACT(M442,$A$42)=TRUE,41,IF(EXACT(M442,$A$43)=TRUE,42,IF(EXACT(M442,$A$44)=TRUE,43,IF(EXACT(M442,$A$45)=TRUE,44,IF(EXACT(M442,$A$46)=TRUE,45,IF(EXACT(M442,$A$47)=TRUE,46,IF(EXACT(M442,$A$48)=TRUE,47,IF(EXACT(M442,$A$49)=TRUE,48,IF(EXACT(M442,$A$50)=TRUE,49,IF(EXACT(M442,$A$51)=TRUE,50,IF(EXACT(M442,$A$52)=TRUE,51,IF(EXACT(M442,$A$53)=TRUE,52,IF(EXACT(M442,$A$54)=TRUE,53,IF(EXACT(M442,$A$55)=TRUE,54,IF(EXACT(M442,$A$56)=TRUE,55,IF(EXACT(M442,$A$57)=TRUE,56,IF(EXACT(M442,$A$58)=TRUE,57,IF(EXACT(M442,$A$59)=TRUE,58,IF(EXACT(M442,$A$60)=TRUE,59,IF(EXACT(M442,$A$61)=TRUE,60,IF(EXACT(M442,$A$62)=TRUE,61))))))))))))))))))))))))))))))))))))))))))))))))))))))))))))))*61^$L442</f>
        <v>0</v>
      </c>
    </row>
    <row r="443" spans="11:14" x14ac:dyDescent="0.55000000000000004">
      <c r="K443">
        <v>443</v>
      </c>
      <c r="L443">
        <f t="shared" si="13"/>
        <v>1</v>
      </c>
      <c r="M443" t="str">
        <f t="shared" si="12"/>
        <v/>
      </c>
      <c r="N443">
        <f>IF(EXACT(M443,$A$1)=TRUE,0,IF(EXACT(M443,$A$2)=TRUE,1,IF(EXACT(M443,$A$3)=TRUE,2,IF(EXACT(M443,$A$4)=TRUE,3,IF(EXACT(M443,$A$5)=TRUE,4,IF(EXACT(M443,$A$6)=TRUE,5,IF(EXACT(M443,$A$7)=TRUE,6,IF(EXACT(M443,$A$8)=TRUE,7,IF(EXACT(M443,$A$9)=TRUE,8,IF(EXACT(M443,$A$10)=TRUE,9,IF(EXACT(M443,$A$11)=TRUE,10,IF(EXACT(M443,$A$12)=TRUE,11,IF(EXACT(M443,$A$13)=TRUE,12,IF(EXACT(M443,$A$14)=TRUE,13,IF(EXACT(M443,$A$15)=TRUE,14,IF(EXACT(M443,$A$16)=TRUE,15,IF(EXACT(M443,$A$17)=TRUE,16,IF(EXACT(M443,$A$18)=TRUE,17,IF(EXACT(M443,$A$19)=TRUE,18,IF(EXACT(M443,$A$20)=TRUE,19,IF(EXACT(M443,$A$21)=TRUE,20,IF(EXACT(M443,$A$22)=TRUE,21,IF(EXACT(M443,$A$23)=TRUE,22,IF(EXACT(M443,$A$24)=TRUE,23,IF(EXACT(M443,$A$25)=TRUE,24,IF(EXACT(M443,$A$26)=TRUE,25,IF(EXACT(M443,$A$27)=TRUE,26,IF(EXACT(M443,$A$28)=TRUE,27,IF(EXACT(M443,$A$29)=TRUE,28,IF(EXACT(M443,$A$30)=TRUE,29,IF(EXACT(M443,$A$31)=TRUE,30,IF(EXACT(M443,$A$32)=TRUE,31,IF(EXACT(M443,$A$33)=TRUE,32,IF(EXACT(M443,$A$34)=TRUE,33,IF(EXACT(M443,$A$35)=TRUE,34,IF(EXACT(M443,$A$36)=TRUE,35,IF(EXACT(M443,$A$37)=TRUE,36,IF(EXACT(M443,$A$38)=TRUE,37,IF(EXACT(M443,$A$39)=TRUE,38,IF(EXACT(M443,$A$40)=TRUE,39,IF(EXACT(M443,$A$41)=TRUE,40,IF(EXACT(M443,$A$42)=TRUE,41,IF(EXACT(M443,$A$43)=TRUE,42,IF(EXACT(M443,$A$44)=TRUE,43,IF(EXACT(M443,$A$45)=TRUE,44,IF(EXACT(M443,$A$46)=TRUE,45,IF(EXACT(M443,$A$47)=TRUE,46,IF(EXACT(M443,$A$48)=TRUE,47,IF(EXACT(M443,$A$49)=TRUE,48,IF(EXACT(M443,$A$50)=TRUE,49,IF(EXACT(M443,$A$51)=TRUE,50,IF(EXACT(M443,$A$52)=TRUE,51,IF(EXACT(M443,$A$53)=TRUE,52,IF(EXACT(M443,$A$54)=TRUE,53,IF(EXACT(M443,$A$55)=TRUE,54,IF(EXACT(M443,$A$56)=TRUE,55,IF(EXACT(M443,$A$57)=TRUE,56,IF(EXACT(M443,$A$58)=TRUE,57,IF(EXACT(M443,$A$59)=TRUE,58,IF(EXACT(M443,$A$60)=TRUE,59,IF(EXACT(M443,$A$61)=TRUE,60,IF(EXACT(M443,$A$62)=TRUE,61))))))))))))))))))))))))))))))))))))))))))))))))))))))))))))))*61^$L443</f>
        <v>0</v>
      </c>
    </row>
    <row r="444" spans="11:14" x14ac:dyDescent="0.55000000000000004">
      <c r="K444">
        <v>444</v>
      </c>
      <c r="L444">
        <f t="shared" si="13"/>
        <v>0</v>
      </c>
      <c r="M444" t="str">
        <f t="shared" si="12"/>
        <v/>
      </c>
      <c r="N444">
        <f>IF(EXACT(M444,$A$1)=TRUE,0,IF(EXACT(M444,$A$2)=TRUE,1,IF(EXACT(M444,$A$3)=TRUE,2,IF(EXACT(M444,$A$4)=TRUE,3,IF(EXACT(M444,$A$5)=TRUE,4,IF(EXACT(M444,$A$6)=TRUE,5,IF(EXACT(M444,$A$7)=TRUE,6,IF(EXACT(M444,$A$8)=TRUE,7,IF(EXACT(M444,$A$9)=TRUE,8,IF(EXACT(M444,$A$10)=TRUE,9,IF(EXACT(M444,$A$11)=TRUE,10,IF(EXACT(M444,$A$12)=TRUE,11,IF(EXACT(M444,$A$13)=TRUE,12,IF(EXACT(M444,$A$14)=TRUE,13,IF(EXACT(M444,$A$15)=TRUE,14,IF(EXACT(M444,$A$16)=TRUE,15,IF(EXACT(M444,$A$17)=TRUE,16,IF(EXACT(M444,$A$18)=TRUE,17,IF(EXACT(M444,$A$19)=TRUE,18,IF(EXACT(M444,$A$20)=TRUE,19,IF(EXACT(M444,$A$21)=TRUE,20,IF(EXACT(M444,$A$22)=TRUE,21,IF(EXACT(M444,$A$23)=TRUE,22,IF(EXACT(M444,$A$24)=TRUE,23,IF(EXACT(M444,$A$25)=TRUE,24,IF(EXACT(M444,$A$26)=TRUE,25,IF(EXACT(M444,$A$27)=TRUE,26,IF(EXACT(M444,$A$28)=TRUE,27,IF(EXACT(M444,$A$29)=TRUE,28,IF(EXACT(M444,$A$30)=TRUE,29,IF(EXACT(M444,$A$31)=TRUE,30,IF(EXACT(M444,$A$32)=TRUE,31,IF(EXACT(M444,$A$33)=TRUE,32,IF(EXACT(M444,$A$34)=TRUE,33,IF(EXACT(M444,$A$35)=TRUE,34,IF(EXACT(M444,$A$36)=TRUE,35,IF(EXACT(M444,$A$37)=TRUE,36,IF(EXACT(M444,$A$38)=TRUE,37,IF(EXACT(M444,$A$39)=TRUE,38,IF(EXACT(M444,$A$40)=TRUE,39,IF(EXACT(M444,$A$41)=TRUE,40,IF(EXACT(M444,$A$42)=TRUE,41,IF(EXACT(M444,$A$43)=TRUE,42,IF(EXACT(M444,$A$44)=TRUE,43,IF(EXACT(M444,$A$45)=TRUE,44,IF(EXACT(M444,$A$46)=TRUE,45,IF(EXACT(M444,$A$47)=TRUE,46,IF(EXACT(M444,$A$48)=TRUE,47,IF(EXACT(M444,$A$49)=TRUE,48,IF(EXACT(M444,$A$50)=TRUE,49,IF(EXACT(M444,$A$51)=TRUE,50,IF(EXACT(M444,$A$52)=TRUE,51,IF(EXACT(M444,$A$53)=TRUE,52,IF(EXACT(M444,$A$54)=TRUE,53,IF(EXACT(M444,$A$55)=TRUE,54,IF(EXACT(M444,$A$56)=TRUE,55,IF(EXACT(M444,$A$57)=TRUE,56,IF(EXACT(M444,$A$58)=TRUE,57,IF(EXACT(M444,$A$59)=TRUE,58,IF(EXACT(M444,$A$60)=TRUE,59,IF(EXACT(M444,$A$61)=TRUE,60,IF(EXACT(M444,$A$62)=TRUE,61))))))))))))))))))))))))))))))))))))))))))))))))))))))))))))))*61^$L444</f>
        <v>0</v>
      </c>
    </row>
    <row r="445" spans="11:14" x14ac:dyDescent="0.55000000000000004">
      <c r="K445">
        <v>445</v>
      </c>
      <c r="L445">
        <f t="shared" si="13"/>
        <v>5</v>
      </c>
      <c r="M445" t="str">
        <f t="shared" si="12"/>
        <v/>
      </c>
      <c r="N445" t="b">
        <f>IF(EXACT(M445,$A$1)=TRUE,"コア",IF(EXACT(M445,$A$2)=TRUE,"弓玉",IF(EXACT(M445,$A$3)=TRUE,"銃玉",IF(EXACT(M445,$A$4)=TRUE,"剣玉",IF(EXACT(M445,$A$5)=TRUE,"盾玉",IF(EXACT(M445,$A$6)=TRUE,"爆玉",IF(EXACT(M445,$A$7)=TRUE,"魔玉",IF(EXACT(M445,$A$8)=TRUE,"弩玉",IF(EXACT(M445,$A$9)=TRUE,"槍玉",IF(EXACT(M445,$A$10)=TRUE,"砲玉",IF(EXACT(M445,$A$11)=TRUE,"薙玉",IF(EXACT(M445,$A$12)=TRUE,"跳玉",IF(EXACT(M445,$A$13)=TRUE,"裂玉",IF(EXACT(M445,$A$14)=TRUE,"散玉",IF(EXACT(M445,$A$15)=TRUE,"狙玉",IF(EXACT(M445,$A$16)=TRUE,"浮玉",IF(EXACT(M445,$A$17)=TRUE,"導玉",IF(EXACT(M445,$A$18)=TRUE,"繕玉",IF(EXACT(M445,$A$19)=TRUE,"癒玉",IF(EXACT(M445,$A$20)=TRUE,"壁玉",IF(EXACT(M445,$A$21)=TRUE,"飛玉",IF(EXACT(M445,$A$22)=TRUE,"戦玉",IF(EXACT(M445,$A$23)=TRUE,"機玉",IF(EXACT(M445,$A$24)=TRUE,"変玉",IF(EXACT(M445,$A$25)=TRUE,"界玉",IF(EXACT(M445,$A$26)=TRUE,"木壁",IF(EXACT(M445,$A$27)=TRUE,"石壁",IF(EXACT(M445,$A$28)=TRUE,"紙壁",IF(EXACT(M445,$A$29)=TRUE,"鉄壁",IF(EXACT(M445,$A$30)=TRUE,"ジェット",IF(EXACT(M445,$A$31)=TRUE,"ターボ",IF(EXACT(M445,$A$32)=TRUE,"骨玉",IF(EXACT(M445,$A$33)=TRUE,"撃玉",IF(EXACT(M445,$A$34)=TRUE,"弾玉",IF(EXACT(M445,$A$35)=TRUE,"聖玉",IF(EXACT(M445,$A$36)=TRUE,"忍玉",IF(EXACT(M445,$A$37)=TRUE,"障玉",IF(EXACT(M445,$A$38)=TRUE,"花玉",IF(EXACT(M445,$A$39)=TRUE,"反玉",IF(EXACT(M445,$A$40)=TRUE,"押玉",IF(EXACT(M445,$A$41)=TRUE,"迎玉",IF(EXACT(M445,$A$42)=TRUE,"贄玉",IF(EXACT(M445,$A$43)=TRUE,"的玉",IF(EXACT(M445,$A$44)=TRUE,"墜玉",IF(EXACT(M445,$A$45)=TRUE,"箱玉",IF(EXACT(M445,$A$46)=TRUE,"闇玉",IF(EXACT(M445,$A$47)=TRUE,"旋玉",IF(EXACT(M445,$A$48)=TRUE,"采玉",IF(EXACT(M445,$A$49)=TRUE,"騎玉",IF(EXACT(M445,$A$50)=TRUE,"核玉",IF(EXACT(M445,$A$51)=TRUE,"射玉",IF(EXACT(M445,$A$52)=TRUE,"星玉",IF(EXACT(M445,$A$53)=TRUE,"梱玉",IF(EXACT(M445,$A$54)=TRUE,"貫玉",IF(EXACT(M445,$A$55)=TRUE,"査玉",IF(EXACT(M445,$A$56)=TRUE,"近壁",IF(EXACT(M445,$A$57)=TRUE,"遠壁",IF(EXACT(M445,$A$58)=TRUE,"広壁",IF(EXACT(M445,$A$59)=TRUE,"狭壁",IF(EXACT(M445,$A$60)=TRUE,"タゲ壁",IF(EXACT(M445,$A$61)=TRUE,"エレ壁")))))))))))))))))))))))))))))))))))))))))))))))))))))))))))))</f>
        <v>0</v>
      </c>
    </row>
    <row r="446" spans="11:14" x14ac:dyDescent="0.55000000000000004">
      <c r="K446">
        <v>446</v>
      </c>
      <c r="L446">
        <f t="shared" si="13"/>
        <v>4</v>
      </c>
      <c r="M446" t="str">
        <f t="shared" si="12"/>
        <v/>
      </c>
      <c r="N446">
        <f>IF(EXACT(M446,$A$1)=TRUE,0,IF(EXACT(M446,$A$2)=TRUE,1,IF(EXACT(M446,$A$3)=TRUE,2,IF(EXACT(M446,$A$4)=TRUE,3,IF(EXACT(M446,$A$5)=TRUE,4,IF(EXACT(M446,$A$6)=TRUE,5,IF(EXACT(M446,$A$7)=TRUE,6,IF(EXACT(M446,$A$8)=TRUE,7,IF(EXACT(M446,$A$9)=TRUE,8,IF(EXACT(M446,$A$10)=TRUE,9,IF(EXACT(M446,$A$11)=TRUE,10,IF(EXACT(M446,$A$12)=TRUE,11,IF(EXACT(M446,$A$13)=TRUE,12,IF(EXACT(M446,$A$14)=TRUE,13,IF(EXACT(M446,$A$15)=TRUE,14,IF(EXACT(M446,$A$16)=TRUE,15,IF(EXACT(M446,$A$17)=TRUE,16,IF(EXACT(M446,$A$18)=TRUE,17,IF(EXACT(M446,$A$19)=TRUE,18,IF(EXACT(M446,$A$20)=TRUE,19,IF(EXACT(M446,$A$21)=TRUE,20,IF(EXACT(M446,$A$22)=TRUE,21,IF(EXACT(M446,$A$23)=TRUE,22,IF(EXACT(M446,$A$24)=TRUE,23,IF(EXACT(M446,$A$25)=TRUE,24,IF(EXACT(M446,$A$26)=TRUE,25,IF(EXACT(M446,$A$27)=TRUE,26,IF(EXACT(M446,$A$28)=TRUE,27,IF(EXACT(M446,$A$29)=TRUE,28,IF(EXACT(M446,$A$30)=TRUE,29,IF(EXACT(M446,$A$31)=TRUE,30,IF(EXACT(M446,$A$32)=TRUE,31,IF(EXACT(M446,$A$33)=TRUE,32,IF(EXACT(M446,$A$34)=TRUE,33,IF(EXACT(M446,$A$35)=TRUE,34,IF(EXACT(M446,$A$36)=TRUE,35,IF(EXACT(M446,$A$37)=TRUE,36,IF(EXACT(M446,$A$38)=TRUE,37,IF(EXACT(M446,$A$39)=TRUE,38,IF(EXACT(M446,$A$40)=TRUE,39,IF(EXACT(M446,$A$41)=TRUE,40,IF(EXACT(M446,$A$42)=TRUE,41,IF(EXACT(M446,$A$43)=TRUE,42,IF(EXACT(M446,$A$44)=TRUE,43,IF(EXACT(M446,$A$45)=TRUE,44,IF(EXACT(M446,$A$46)=TRUE,45,IF(EXACT(M446,$A$47)=TRUE,46,IF(EXACT(M446,$A$48)=TRUE,47,IF(EXACT(M446,$A$49)=TRUE,48,IF(EXACT(M446,$A$50)=TRUE,49,IF(EXACT(M446,$A$51)=TRUE,50,IF(EXACT(M446,$A$52)=TRUE,51,IF(EXACT(M446,$A$53)=TRUE,52,IF(EXACT(M446,$A$54)=TRUE,53,IF(EXACT(M446,$A$55)=TRUE,54,IF(EXACT(M446,$A$56)=TRUE,55,IF(EXACT(M446,$A$57)=TRUE,56,IF(EXACT(M446,$A$58)=TRUE,57,IF(EXACT(M446,$A$59)=TRUE,58,IF(EXACT(M446,$A$60)=TRUE,59,IF(EXACT(M446,$A$61)=TRUE,60,IF(EXACT(M446,$A$62)=TRUE,61))))))))))))))))))))))))))))))))))))))))))))))))))))))))))))))*61^$L446</f>
        <v>0</v>
      </c>
    </row>
    <row r="447" spans="11:14" x14ac:dyDescent="0.55000000000000004">
      <c r="K447">
        <v>447</v>
      </c>
      <c r="L447">
        <f t="shared" si="13"/>
        <v>3</v>
      </c>
      <c r="M447" t="str">
        <f t="shared" si="12"/>
        <v/>
      </c>
      <c r="N447">
        <f>IF(EXACT(M447,$A$1)=TRUE,0,IF(EXACT(M447,$A$2)=TRUE,1,IF(EXACT(M447,$A$3)=TRUE,2,IF(EXACT(M447,$A$4)=TRUE,3,IF(EXACT(M447,$A$5)=TRUE,4,IF(EXACT(M447,$A$6)=TRUE,5,IF(EXACT(M447,$A$7)=TRUE,6,IF(EXACT(M447,$A$8)=TRUE,7,IF(EXACT(M447,$A$9)=TRUE,8,IF(EXACT(M447,$A$10)=TRUE,9,IF(EXACT(M447,$A$11)=TRUE,10,IF(EXACT(M447,$A$12)=TRUE,11,IF(EXACT(M447,$A$13)=TRUE,12,IF(EXACT(M447,$A$14)=TRUE,13,IF(EXACT(M447,$A$15)=TRUE,14,IF(EXACT(M447,$A$16)=TRUE,15,IF(EXACT(M447,$A$17)=TRUE,16,IF(EXACT(M447,$A$18)=TRUE,17,IF(EXACT(M447,$A$19)=TRUE,18,IF(EXACT(M447,$A$20)=TRUE,19,IF(EXACT(M447,$A$21)=TRUE,20,IF(EXACT(M447,$A$22)=TRUE,21,IF(EXACT(M447,$A$23)=TRUE,22,IF(EXACT(M447,$A$24)=TRUE,23,IF(EXACT(M447,$A$25)=TRUE,24,IF(EXACT(M447,$A$26)=TRUE,25,IF(EXACT(M447,$A$27)=TRUE,26,IF(EXACT(M447,$A$28)=TRUE,27,IF(EXACT(M447,$A$29)=TRUE,28,IF(EXACT(M447,$A$30)=TRUE,29,IF(EXACT(M447,$A$31)=TRUE,30,IF(EXACT(M447,$A$32)=TRUE,31,IF(EXACT(M447,$A$33)=TRUE,32,IF(EXACT(M447,$A$34)=TRUE,33,IF(EXACT(M447,$A$35)=TRUE,34,IF(EXACT(M447,$A$36)=TRUE,35,IF(EXACT(M447,$A$37)=TRUE,36,IF(EXACT(M447,$A$38)=TRUE,37,IF(EXACT(M447,$A$39)=TRUE,38,IF(EXACT(M447,$A$40)=TRUE,39,IF(EXACT(M447,$A$41)=TRUE,40,IF(EXACT(M447,$A$42)=TRUE,41,IF(EXACT(M447,$A$43)=TRUE,42,IF(EXACT(M447,$A$44)=TRUE,43,IF(EXACT(M447,$A$45)=TRUE,44,IF(EXACT(M447,$A$46)=TRUE,45,IF(EXACT(M447,$A$47)=TRUE,46,IF(EXACT(M447,$A$48)=TRUE,47,IF(EXACT(M447,$A$49)=TRUE,48,IF(EXACT(M447,$A$50)=TRUE,49,IF(EXACT(M447,$A$51)=TRUE,50,IF(EXACT(M447,$A$52)=TRUE,51,IF(EXACT(M447,$A$53)=TRUE,52,IF(EXACT(M447,$A$54)=TRUE,53,IF(EXACT(M447,$A$55)=TRUE,54,IF(EXACT(M447,$A$56)=TRUE,55,IF(EXACT(M447,$A$57)=TRUE,56,IF(EXACT(M447,$A$58)=TRUE,57,IF(EXACT(M447,$A$59)=TRUE,58,IF(EXACT(M447,$A$60)=TRUE,59,IF(EXACT(M447,$A$61)=TRUE,60,IF(EXACT(M447,$A$62)=TRUE,61))))))))))))))))))))))))))))))))))))))))))))))))))))))))))))))*61^$L447</f>
        <v>0</v>
      </c>
    </row>
    <row r="448" spans="11:14" x14ac:dyDescent="0.55000000000000004">
      <c r="K448">
        <v>448</v>
      </c>
      <c r="L448">
        <f t="shared" si="13"/>
        <v>2</v>
      </c>
      <c r="M448" t="str">
        <f t="shared" si="12"/>
        <v/>
      </c>
      <c r="N448">
        <f>IF(EXACT(M448,$A$1)=TRUE,0,IF(EXACT(M448,$A$2)=TRUE,1,IF(EXACT(M448,$A$3)=TRUE,2,IF(EXACT(M448,$A$4)=TRUE,3,IF(EXACT(M448,$A$5)=TRUE,4,IF(EXACT(M448,$A$6)=TRUE,5,IF(EXACT(M448,$A$7)=TRUE,6,IF(EXACT(M448,$A$8)=TRUE,7,IF(EXACT(M448,$A$9)=TRUE,8,IF(EXACT(M448,$A$10)=TRUE,9,IF(EXACT(M448,$A$11)=TRUE,10,IF(EXACT(M448,$A$12)=TRUE,11,IF(EXACT(M448,$A$13)=TRUE,12,IF(EXACT(M448,$A$14)=TRUE,13,IF(EXACT(M448,$A$15)=TRUE,14,IF(EXACT(M448,$A$16)=TRUE,15,IF(EXACT(M448,$A$17)=TRUE,16,IF(EXACT(M448,$A$18)=TRUE,17,IF(EXACT(M448,$A$19)=TRUE,18,IF(EXACT(M448,$A$20)=TRUE,19,IF(EXACT(M448,$A$21)=TRUE,20,IF(EXACT(M448,$A$22)=TRUE,21,IF(EXACT(M448,$A$23)=TRUE,22,IF(EXACT(M448,$A$24)=TRUE,23,IF(EXACT(M448,$A$25)=TRUE,24,IF(EXACT(M448,$A$26)=TRUE,25,IF(EXACT(M448,$A$27)=TRUE,26,IF(EXACT(M448,$A$28)=TRUE,27,IF(EXACT(M448,$A$29)=TRUE,28,IF(EXACT(M448,$A$30)=TRUE,29,IF(EXACT(M448,$A$31)=TRUE,30,IF(EXACT(M448,$A$32)=TRUE,31,IF(EXACT(M448,$A$33)=TRUE,32,IF(EXACT(M448,$A$34)=TRUE,33,IF(EXACT(M448,$A$35)=TRUE,34,IF(EXACT(M448,$A$36)=TRUE,35,IF(EXACT(M448,$A$37)=TRUE,36,IF(EXACT(M448,$A$38)=TRUE,37,IF(EXACT(M448,$A$39)=TRUE,38,IF(EXACT(M448,$A$40)=TRUE,39,IF(EXACT(M448,$A$41)=TRUE,40,IF(EXACT(M448,$A$42)=TRUE,41,IF(EXACT(M448,$A$43)=TRUE,42,IF(EXACT(M448,$A$44)=TRUE,43,IF(EXACT(M448,$A$45)=TRUE,44,IF(EXACT(M448,$A$46)=TRUE,45,IF(EXACT(M448,$A$47)=TRUE,46,IF(EXACT(M448,$A$48)=TRUE,47,IF(EXACT(M448,$A$49)=TRUE,48,IF(EXACT(M448,$A$50)=TRUE,49,IF(EXACT(M448,$A$51)=TRUE,50,IF(EXACT(M448,$A$52)=TRUE,51,IF(EXACT(M448,$A$53)=TRUE,52,IF(EXACT(M448,$A$54)=TRUE,53,IF(EXACT(M448,$A$55)=TRUE,54,IF(EXACT(M448,$A$56)=TRUE,55,IF(EXACT(M448,$A$57)=TRUE,56,IF(EXACT(M448,$A$58)=TRUE,57,IF(EXACT(M448,$A$59)=TRUE,58,IF(EXACT(M448,$A$60)=TRUE,59,IF(EXACT(M448,$A$61)=TRUE,60,IF(EXACT(M448,$A$62)=TRUE,61))))))))))))))))))))))))))))))))))))))))))))))))))))))))))))))*61^$L448</f>
        <v>0</v>
      </c>
    </row>
    <row r="449" spans="11:14" x14ac:dyDescent="0.55000000000000004">
      <c r="K449">
        <v>449</v>
      </c>
      <c r="L449">
        <f t="shared" si="13"/>
        <v>1</v>
      </c>
      <c r="M449" t="str">
        <f t="shared" ref="M449:M512" si="14">MID(D$2,$K449,1)</f>
        <v/>
      </c>
      <c r="N449">
        <f>IF(EXACT(M449,$A$1)=TRUE,0,IF(EXACT(M449,$A$2)=TRUE,1,IF(EXACT(M449,$A$3)=TRUE,2,IF(EXACT(M449,$A$4)=TRUE,3,IF(EXACT(M449,$A$5)=TRUE,4,IF(EXACT(M449,$A$6)=TRUE,5,IF(EXACT(M449,$A$7)=TRUE,6,IF(EXACT(M449,$A$8)=TRUE,7,IF(EXACT(M449,$A$9)=TRUE,8,IF(EXACT(M449,$A$10)=TRUE,9,IF(EXACT(M449,$A$11)=TRUE,10,IF(EXACT(M449,$A$12)=TRUE,11,IF(EXACT(M449,$A$13)=TRUE,12,IF(EXACT(M449,$A$14)=TRUE,13,IF(EXACT(M449,$A$15)=TRUE,14,IF(EXACT(M449,$A$16)=TRUE,15,IF(EXACT(M449,$A$17)=TRUE,16,IF(EXACT(M449,$A$18)=TRUE,17,IF(EXACT(M449,$A$19)=TRUE,18,IF(EXACT(M449,$A$20)=TRUE,19,IF(EXACT(M449,$A$21)=TRUE,20,IF(EXACT(M449,$A$22)=TRUE,21,IF(EXACT(M449,$A$23)=TRUE,22,IF(EXACT(M449,$A$24)=TRUE,23,IF(EXACT(M449,$A$25)=TRUE,24,IF(EXACT(M449,$A$26)=TRUE,25,IF(EXACT(M449,$A$27)=TRUE,26,IF(EXACT(M449,$A$28)=TRUE,27,IF(EXACT(M449,$A$29)=TRUE,28,IF(EXACT(M449,$A$30)=TRUE,29,IF(EXACT(M449,$A$31)=TRUE,30,IF(EXACT(M449,$A$32)=TRUE,31,IF(EXACT(M449,$A$33)=TRUE,32,IF(EXACT(M449,$A$34)=TRUE,33,IF(EXACT(M449,$A$35)=TRUE,34,IF(EXACT(M449,$A$36)=TRUE,35,IF(EXACT(M449,$A$37)=TRUE,36,IF(EXACT(M449,$A$38)=TRUE,37,IF(EXACT(M449,$A$39)=TRUE,38,IF(EXACT(M449,$A$40)=TRUE,39,IF(EXACT(M449,$A$41)=TRUE,40,IF(EXACT(M449,$A$42)=TRUE,41,IF(EXACT(M449,$A$43)=TRUE,42,IF(EXACT(M449,$A$44)=TRUE,43,IF(EXACT(M449,$A$45)=TRUE,44,IF(EXACT(M449,$A$46)=TRUE,45,IF(EXACT(M449,$A$47)=TRUE,46,IF(EXACT(M449,$A$48)=TRUE,47,IF(EXACT(M449,$A$49)=TRUE,48,IF(EXACT(M449,$A$50)=TRUE,49,IF(EXACT(M449,$A$51)=TRUE,50,IF(EXACT(M449,$A$52)=TRUE,51,IF(EXACT(M449,$A$53)=TRUE,52,IF(EXACT(M449,$A$54)=TRUE,53,IF(EXACT(M449,$A$55)=TRUE,54,IF(EXACT(M449,$A$56)=TRUE,55,IF(EXACT(M449,$A$57)=TRUE,56,IF(EXACT(M449,$A$58)=TRUE,57,IF(EXACT(M449,$A$59)=TRUE,58,IF(EXACT(M449,$A$60)=TRUE,59,IF(EXACT(M449,$A$61)=TRUE,60,IF(EXACT(M449,$A$62)=TRUE,61))))))))))))))))))))))))))))))))))))))))))))))))))))))))))))))*61^$L449</f>
        <v>0</v>
      </c>
    </row>
    <row r="450" spans="11:14" x14ac:dyDescent="0.55000000000000004">
      <c r="K450">
        <v>450</v>
      </c>
      <c r="L450">
        <f t="shared" ref="L450:L513" si="15">MOD(LEN($D$2)-K450,6)</f>
        <v>0</v>
      </c>
      <c r="M450" t="str">
        <f t="shared" si="14"/>
        <v/>
      </c>
      <c r="N450">
        <f>IF(EXACT(M450,$A$1)=TRUE,0,IF(EXACT(M450,$A$2)=TRUE,1,IF(EXACT(M450,$A$3)=TRUE,2,IF(EXACT(M450,$A$4)=TRUE,3,IF(EXACT(M450,$A$5)=TRUE,4,IF(EXACT(M450,$A$6)=TRUE,5,IF(EXACT(M450,$A$7)=TRUE,6,IF(EXACT(M450,$A$8)=TRUE,7,IF(EXACT(M450,$A$9)=TRUE,8,IF(EXACT(M450,$A$10)=TRUE,9,IF(EXACT(M450,$A$11)=TRUE,10,IF(EXACT(M450,$A$12)=TRUE,11,IF(EXACT(M450,$A$13)=TRUE,12,IF(EXACT(M450,$A$14)=TRUE,13,IF(EXACT(M450,$A$15)=TRUE,14,IF(EXACT(M450,$A$16)=TRUE,15,IF(EXACT(M450,$A$17)=TRUE,16,IF(EXACT(M450,$A$18)=TRUE,17,IF(EXACT(M450,$A$19)=TRUE,18,IF(EXACT(M450,$A$20)=TRUE,19,IF(EXACT(M450,$A$21)=TRUE,20,IF(EXACT(M450,$A$22)=TRUE,21,IF(EXACT(M450,$A$23)=TRUE,22,IF(EXACT(M450,$A$24)=TRUE,23,IF(EXACT(M450,$A$25)=TRUE,24,IF(EXACT(M450,$A$26)=TRUE,25,IF(EXACT(M450,$A$27)=TRUE,26,IF(EXACT(M450,$A$28)=TRUE,27,IF(EXACT(M450,$A$29)=TRUE,28,IF(EXACT(M450,$A$30)=TRUE,29,IF(EXACT(M450,$A$31)=TRUE,30,IF(EXACT(M450,$A$32)=TRUE,31,IF(EXACT(M450,$A$33)=TRUE,32,IF(EXACT(M450,$A$34)=TRUE,33,IF(EXACT(M450,$A$35)=TRUE,34,IF(EXACT(M450,$A$36)=TRUE,35,IF(EXACT(M450,$A$37)=TRUE,36,IF(EXACT(M450,$A$38)=TRUE,37,IF(EXACT(M450,$A$39)=TRUE,38,IF(EXACT(M450,$A$40)=TRUE,39,IF(EXACT(M450,$A$41)=TRUE,40,IF(EXACT(M450,$A$42)=TRUE,41,IF(EXACT(M450,$A$43)=TRUE,42,IF(EXACT(M450,$A$44)=TRUE,43,IF(EXACT(M450,$A$45)=TRUE,44,IF(EXACT(M450,$A$46)=TRUE,45,IF(EXACT(M450,$A$47)=TRUE,46,IF(EXACT(M450,$A$48)=TRUE,47,IF(EXACT(M450,$A$49)=TRUE,48,IF(EXACT(M450,$A$50)=TRUE,49,IF(EXACT(M450,$A$51)=TRUE,50,IF(EXACT(M450,$A$52)=TRUE,51,IF(EXACT(M450,$A$53)=TRUE,52,IF(EXACT(M450,$A$54)=TRUE,53,IF(EXACT(M450,$A$55)=TRUE,54,IF(EXACT(M450,$A$56)=TRUE,55,IF(EXACT(M450,$A$57)=TRUE,56,IF(EXACT(M450,$A$58)=TRUE,57,IF(EXACT(M450,$A$59)=TRUE,58,IF(EXACT(M450,$A$60)=TRUE,59,IF(EXACT(M450,$A$61)=TRUE,60,IF(EXACT(M450,$A$62)=TRUE,61))))))))))))))))))))))))))))))))))))))))))))))))))))))))))))))*61^$L450</f>
        <v>0</v>
      </c>
    </row>
    <row r="451" spans="11:14" x14ac:dyDescent="0.55000000000000004">
      <c r="K451">
        <v>451</v>
      </c>
      <c r="L451">
        <f t="shared" si="15"/>
        <v>5</v>
      </c>
      <c r="M451" t="str">
        <f t="shared" si="14"/>
        <v/>
      </c>
      <c r="N451" t="b">
        <f>IF(EXACT(M451,$A$1)=TRUE,"コア",IF(EXACT(M451,$A$2)=TRUE,"弓玉",IF(EXACT(M451,$A$3)=TRUE,"銃玉",IF(EXACT(M451,$A$4)=TRUE,"剣玉",IF(EXACT(M451,$A$5)=TRUE,"盾玉",IF(EXACT(M451,$A$6)=TRUE,"爆玉",IF(EXACT(M451,$A$7)=TRUE,"魔玉",IF(EXACT(M451,$A$8)=TRUE,"弩玉",IF(EXACT(M451,$A$9)=TRUE,"槍玉",IF(EXACT(M451,$A$10)=TRUE,"砲玉",IF(EXACT(M451,$A$11)=TRUE,"薙玉",IF(EXACT(M451,$A$12)=TRUE,"跳玉",IF(EXACT(M451,$A$13)=TRUE,"裂玉",IF(EXACT(M451,$A$14)=TRUE,"散玉",IF(EXACT(M451,$A$15)=TRUE,"狙玉",IF(EXACT(M451,$A$16)=TRUE,"浮玉",IF(EXACT(M451,$A$17)=TRUE,"導玉",IF(EXACT(M451,$A$18)=TRUE,"繕玉",IF(EXACT(M451,$A$19)=TRUE,"癒玉",IF(EXACT(M451,$A$20)=TRUE,"壁玉",IF(EXACT(M451,$A$21)=TRUE,"飛玉",IF(EXACT(M451,$A$22)=TRUE,"戦玉",IF(EXACT(M451,$A$23)=TRUE,"機玉",IF(EXACT(M451,$A$24)=TRUE,"変玉",IF(EXACT(M451,$A$25)=TRUE,"界玉",IF(EXACT(M451,$A$26)=TRUE,"木壁",IF(EXACT(M451,$A$27)=TRUE,"石壁",IF(EXACT(M451,$A$28)=TRUE,"紙壁",IF(EXACT(M451,$A$29)=TRUE,"鉄壁",IF(EXACT(M451,$A$30)=TRUE,"ジェット",IF(EXACT(M451,$A$31)=TRUE,"ターボ",IF(EXACT(M451,$A$32)=TRUE,"骨玉",IF(EXACT(M451,$A$33)=TRUE,"撃玉",IF(EXACT(M451,$A$34)=TRUE,"弾玉",IF(EXACT(M451,$A$35)=TRUE,"聖玉",IF(EXACT(M451,$A$36)=TRUE,"忍玉",IF(EXACT(M451,$A$37)=TRUE,"障玉",IF(EXACT(M451,$A$38)=TRUE,"花玉",IF(EXACT(M451,$A$39)=TRUE,"反玉",IF(EXACT(M451,$A$40)=TRUE,"押玉",IF(EXACT(M451,$A$41)=TRUE,"迎玉",IF(EXACT(M451,$A$42)=TRUE,"贄玉",IF(EXACT(M451,$A$43)=TRUE,"的玉",IF(EXACT(M451,$A$44)=TRUE,"墜玉",IF(EXACT(M451,$A$45)=TRUE,"箱玉",IF(EXACT(M451,$A$46)=TRUE,"闇玉",IF(EXACT(M451,$A$47)=TRUE,"旋玉",IF(EXACT(M451,$A$48)=TRUE,"采玉",IF(EXACT(M451,$A$49)=TRUE,"騎玉",IF(EXACT(M451,$A$50)=TRUE,"核玉",IF(EXACT(M451,$A$51)=TRUE,"射玉",IF(EXACT(M451,$A$52)=TRUE,"星玉",IF(EXACT(M451,$A$53)=TRUE,"梱玉",IF(EXACT(M451,$A$54)=TRUE,"貫玉",IF(EXACT(M451,$A$55)=TRUE,"査玉",IF(EXACT(M451,$A$56)=TRUE,"近壁",IF(EXACT(M451,$A$57)=TRUE,"遠壁",IF(EXACT(M451,$A$58)=TRUE,"広壁",IF(EXACT(M451,$A$59)=TRUE,"狭壁",IF(EXACT(M451,$A$60)=TRUE,"タゲ壁",IF(EXACT(M451,$A$61)=TRUE,"エレ壁")))))))))))))))))))))))))))))))))))))))))))))))))))))))))))))</f>
        <v>0</v>
      </c>
    </row>
    <row r="452" spans="11:14" x14ac:dyDescent="0.55000000000000004">
      <c r="K452">
        <v>452</v>
      </c>
      <c r="L452">
        <f t="shared" si="15"/>
        <v>4</v>
      </c>
      <c r="M452" t="str">
        <f t="shared" si="14"/>
        <v/>
      </c>
      <c r="N452">
        <f>IF(EXACT(M452,$A$1)=TRUE,0,IF(EXACT(M452,$A$2)=TRUE,1,IF(EXACT(M452,$A$3)=TRUE,2,IF(EXACT(M452,$A$4)=TRUE,3,IF(EXACT(M452,$A$5)=TRUE,4,IF(EXACT(M452,$A$6)=TRUE,5,IF(EXACT(M452,$A$7)=TRUE,6,IF(EXACT(M452,$A$8)=TRUE,7,IF(EXACT(M452,$A$9)=TRUE,8,IF(EXACT(M452,$A$10)=TRUE,9,IF(EXACT(M452,$A$11)=TRUE,10,IF(EXACT(M452,$A$12)=TRUE,11,IF(EXACT(M452,$A$13)=TRUE,12,IF(EXACT(M452,$A$14)=TRUE,13,IF(EXACT(M452,$A$15)=TRUE,14,IF(EXACT(M452,$A$16)=TRUE,15,IF(EXACT(M452,$A$17)=TRUE,16,IF(EXACT(M452,$A$18)=TRUE,17,IF(EXACT(M452,$A$19)=TRUE,18,IF(EXACT(M452,$A$20)=TRUE,19,IF(EXACT(M452,$A$21)=TRUE,20,IF(EXACT(M452,$A$22)=TRUE,21,IF(EXACT(M452,$A$23)=TRUE,22,IF(EXACT(M452,$A$24)=TRUE,23,IF(EXACT(M452,$A$25)=TRUE,24,IF(EXACT(M452,$A$26)=TRUE,25,IF(EXACT(M452,$A$27)=TRUE,26,IF(EXACT(M452,$A$28)=TRUE,27,IF(EXACT(M452,$A$29)=TRUE,28,IF(EXACT(M452,$A$30)=TRUE,29,IF(EXACT(M452,$A$31)=TRUE,30,IF(EXACT(M452,$A$32)=TRUE,31,IF(EXACT(M452,$A$33)=TRUE,32,IF(EXACT(M452,$A$34)=TRUE,33,IF(EXACT(M452,$A$35)=TRUE,34,IF(EXACT(M452,$A$36)=TRUE,35,IF(EXACT(M452,$A$37)=TRUE,36,IF(EXACT(M452,$A$38)=TRUE,37,IF(EXACT(M452,$A$39)=TRUE,38,IF(EXACT(M452,$A$40)=TRUE,39,IF(EXACT(M452,$A$41)=TRUE,40,IF(EXACT(M452,$A$42)=TRUE,41,IF(EXACT(M452,$A$43)=TRUE,42,IF(EXACT(M452,$A$44)=TRUE,43,IF(EXACT(M452,$A$45)=TRUE,44,IF(EXACT(M452,$A$46)=TRUE,45,IF(EXACT(M452,$A$47)=TRUE,46,IF(EXACT(M452,$A$48)=TRUE,47,IF(EXACT(M452,$A$49)=TRUE,48,IF(EXACT(M452,$A$50)=TRUE,49,IF(EXACT(M452,$A$51)=TRUE,50,IF(EXACT(M452,$A$52)=TRUE,51,IF(EXACT(M452,$A$53)=TRUE,52,IF(EXACT(M452,$A$54)=TRUE,53,IF(EXACT(M452,$A$55)=TRUE,54,IF(EXACT(M452,$A$56)=TRUE,55,IF(EXACT(M452,$A$57)=TRUE,56,IF(EXACT(M452,$A$58)=TRUE,57,IF(EXACT(M452,$A$59)=TRUE,58,IF(EXACT(M452,$A$60)=TRUE,59,IF(EXACT(M452,$A$61)=TRUE,60,IF(EXACT(M452,$A$62)=TRUE,61))))))))))))))))))))))))))))))))))))))))))))))))))))))))))))))*61^$L452</f>
        <v>0</v>
      </c>
    </row>
    <row r="453" spans="11:14" x14ac:dyDescent="0.55000000000000004">
      <c r="K453">
        <v>453</v>
      </c>
      <c r="L453">
        <f t="shared" si="15"/>
        <v>3</v>
      </c>
      <c r="M453" t="str">
        <f t="shared" si="14"/>
        <v/>
      </c>
      <c r="N453">
        <f>IF(EXACT(M453,$A$1)=TRUE,0,IF(EXACT(M453,$A$2)=TRUE,1,IF(EXACT(M453,$A$3)=TRUE,2,IF(EXACT(M453,$A$4)=TRUE,3,IF(EXACT(M453,$A$5)=TRUE,4,IF(EXACT(M453,$A$6)=TRUE,5,IF(EXACT(M453,$A$7)=TRUE,6,IF(EXACT(M453,$A$8)=TRUE,7,IF(EXACT(M453,$A$9)=TRUE,8,IF(EXACT(M453,$A$10)=TRUE,9,IF(EXACT(M453,$A$11)=TRUE,10,IF(EXACT(M453,$A$12)=TRUE,11,IF(EXACT(M453,$A$13)=TRUE,12,IF(EXACT(M453,$A$14)=TRUE,13,IF(EXACT(M453,$A$15)=TRUE,14,IF(EXACT(M453,$A$16)=TRUE,15,IF(EXACT(M453,$A$17)=TRUE,16,IF(EXACT(M453,$A$18)=TRUE,17,IF(EXACT(M453,$A$19)=TRUE,18,IF(EXACT(M453,$A$20)=TRUE,19,IF(EXACT(M453,$A$21)=TRUE,20,IF(EXACT(M453,$A$22)=TRUE,21,IF(EXACT(M453,$A$23)=TRUE,22,IF(EXACT(M453,$A$24)=TRUE,23,IF(EXACT(M453,$A$25)=TRUE,24,IF(EXACT(M453,$A$26)=TRUE,25,IF(EXACT(M453,$A$27)=TRUE,26,IF(EXACT(M453,$A$28)=TRUE,27,IF(EXACT(M453,$A$29)=TRUE,28,IF(EXACT(M453,$A$30)=TRUE,29,IF(EXACT(M453,$A$31)=TRUE,30,IF(EXACT(M453,$A$32)=TRUE,31,IF(EXACT(M453,$A$33)=TRUE,32,IF(EXACT(M453,$A$34)=TRUE,33,IF(EXACT(M453,$A$35)=TRUE,34,IF(EXACT(M453,$A$36)=TRUE,35,IF(EXACT(M453,$A$37)=TRUE,36,IF(EXACT(M453,$A$38)=TRUE,37,IF(EXACT(M453,$A$39)=TRUE,38,IF(EXACT(M453,$A$40)=TRUE,39,IF(EXACT(M453,$A$41)=TRUE,40,IF(EXACT(M453,$A$42)=TRUE,41,IF(EXACT(M453,$A$43)=TRUE,42,IF(EXACT(M453,$A$44)=TRUE,43,IF(EXACT(M453,$A$45)=TRUE,44,IF(EXACT(M453,$A$46)=TRUE,45,IF(EXACT(M453,$A$47)=TRUE,46,IF(EXACT(M453,$A$48)=TRUE,47,IF(EXACT(M453,$A$49)=TRUE,48,IF(EXACT(M453,$A$50)=TRUE,49,IF(EXACT(M453,$A$51)=TRUE,50,IF(EXACT(M453,$A$52)=TRUE,51,IF(EXACT(M453,$A$53)=TRUE,52,IF(EXACT(M453,$A$54)=TRUE,53,IF(EXACT(M453,$A$55)=TRUE,54,IF(EXACT(M453,$A$56)=TRUE,55,IF(EXACT(M453,$A$57)=TRUE,56,IF(EXACT(M453,$A$58)=TRUE,57,IF(EXACT(M453,$A$59)=TRUE,58,IF(EXACT(M453,$A$60)=TRUE,59,IF(EXACT(M453,$A$61)=TRUE,60,IF(EXACT(M453,$A$62)=TRUE,61))))))))))))))))))))))))))))))))))))))))))))))))))))))))))))))*61^$L453</f>
        <v>0</v>
      </c>
    </row>
    <row r="454" spans="11:14" x14ac:dyDescent="0.55000000000000004">
      <c r="K454">
        <v>454</v>
      </c>
      <c r="L454">
        <f t="shared" si="15"/>
        <v>2</v>
      </c>
      <c r="M454" t="str">
        <f t="shared" si="14"/>
        <v/>
      </c>
      <c r="N454">
        <f>IF(EXACT(M454,$A$1)=TRUE,0,IF(EXACT(M454,$A$2)=TRUE,1,IF(EXACT(M454,$A$3)=TRUE,2,IF(EXACT(M454,$A$4)=TRUE,3,IF(EXACT(M454,$A$5)=TRUE,4,IF(EXACT(M454,$A$6)=TRUE,5,IF(EXACT(M454,$A$7)=TRUE,6,IF(EXACT(M454,$A$8)=TRUE,7,IF(EXACT(M454,$A$9)=TRUE,8,IF(EXACT(M454,$A$10)=TRUE,9,IF(EXACT(M454,$A$11)=TRUE,10,IF(EXACT(M454,$A$12)=TRUE,11,IF(EXACT(M454,$A$13)=TRUE,12,IF(EXACT(M454,$A$14)=TRUE,13,IF(EXACT(M454,$A$15)=TRUE,14,IF(EXACT(M454,$A$16)=TRUE,15,IF(EXACT(M454,$A$17)=TRUE,16,IF(EXACT(M454,$A$18)=TRUE,17,IF(EXACT(M454,$A$19)=TRUE,18,IF(EXACT(M454,$A$20)=TRUE,19,IF(EXACT(M454,$A$21)=TRUE,20,IF(EXACT(M454,$A$22)=TRUE,21,IF(EXACT(M454,$A$23)=TRUE,22,IF(EXACT(M454,$A$24)=TRUE,23,IF(EXACT(M454,$A$25)=TRUE,24,IF(EXACT(M454,$A$26)=TRUE,25,IF(EXACT(M454,$A$27)=TRUE,26,IF(EXACT(M454,$A$28)=TRUE,27,IF(EXACT(M454,$A$29)=TRUE,28,IF(EXACT(M454,$A$30)=TRUE,29,IF(EXACT(M454,$A$31)=TRUE,30,IF(EXACT(M454,$A$32)=TRUE,31,IF(EXACT(M454,$A$33)=TRUE,32,IF(EXACT(M454,$A$34)=TRUE,33,IF(EXACT(M454,$A$35)=TRUE,34,IF(EXACT(M454,$A$36)=TRUE,35,IF(EXACT(M454,$A$37)=TRUE,36,IF(EXACT(M454,$A$38)=TRUE,37,IF(EXACT(M454,$A$39)=TRUE,38,IF(EXACT(M454,$A$40)=TRUE,39,IF(EXACT(M454,$A$41)=TRUE,40,IF(EXACT(M454,$A$42)=TRUE,41,IF(EXACT(M454,$A$43)=TRUE,42,IF(EXACT(M454,$A$44)=TRUE,43,IF(EXACT(M454,$A$45)=TRUE,44,IF(EXACT(M454,$A$46)=TRUE,45,IF(EXACT(M454,$A$47)=TRUE,46,IF(EXACT(M454,$A$48)=TRUE,47,IF(EXACT(M454,$A$49)=TRUE,48,IF(EXACT(M454,$A$50)=TRUE,49,IF(EXACT(M454,$A$51)=TRUE,50,IF(EXACT(M454,$A$52)=TRUE,51,IF(EXACT(M454,$A$53)=TRUE,52,IF(EXACT(M454,$A$54)=TRUE,53,IF(EXACT(M454,$A$55)=TRUE,54,IF(EXACT(M454,$A$56)=TRUE,55,IF(EXACT(M454,$A$57)=TRUE,56,IF(EXACT(M454,$A$58)=TRUE,57,IF(EXACT(M454,$A$59)=TRUE,58,IF(EXACT(M454,$A$60)=TRUE,59,IF(EXACT(M454,$A$61)=TRUE,60,IF(EXACT(M454,$A$62)=TRUE,61))))))))))))))))))))))))))))))))))))))))))))))))))))))))))))))*61^$L454</f>
        <v>0</v>
      </c>
    </row>
    <row r="455" spans="11:14" x14ac:dyDescent="0.55000000000000004">
      <c r="K455">
        <v>455</v>
      </c>
      <c r="L455">
        <f t="shared" si="15"/>
        <v>1</v>
      </c>
      <c r="M455" t="str">
        <f t="shared" si="14"/>
        <v/>
      </c>
      <c r="N455">
        <f>IF(EXACT(M455,$A$1)=TRUE,0,IF(EXACT(M455,$A$2)=TRUE,1,IF(EXACT(M455,$A$3)=TRUE,2,IF(EXACT(M455,$A$4)=TRUE,3,IF(EXACT(M455,$A$5)=TRUE,4,IF(EXACT(M455,$A$6)=TRUE,5,IF(EXACT(M455,$A$7)=TRUE,6,IF(EXACT(M455,$A$8)=TRUE,7,IF(EXACT(M455,$A$9)=TRUE,8,IF(EXACT(M455,$A$10)=TRUE,9,IF(EXACT(M455,$A$11)=TRUE,10,IF(EXACT(M455,$A$12)=TRUE,11,IF(EXACT(M455,$A$13)=TRUE,12,IF(EXACT(M455,$A$14)=TRUE,13,IF(EXACT(M455,$A$15)=TRUE,14,IF(EXACT(M455,$A$16)=TRUE,15,IF(EXACT(M455,$A$17)=TRUE,16,IF(EXACT(M455,$A$18)=TRUE,17,IF(EXACT(M455,$A$19)=TRUE,18,IF(EXACT(M455,$A$20)=TRUE,19,IF(EXACT(M455,$A$21)=TRUE,20,IF(EXACT(M455,$A$22)=TRUE,21,IF(EXACT(M455,$A$23)=TRUE,22,IF(EXACT(M455,$A$24)=TRUE,23,IF(EXACT(M455,$A$25)=TRUE,24,IF(EXACT(M455,$A$26)=TRUE,25,IF(EXACT(M455,$A$27)=TRUE,26,IF(EXACT(M455,$A$28)=TRUE,27,IF(EXACT(M455,$A$29)=TRUE,28,IF(EXACT(M455,$A$30)=TRUE,29,IF(EXACT(M455,$A$31)=TRUE,30,IF(EXACT(M455,$A$32)=TRUE,31,IF(EXACT(M455,$A$33)=TRUE,32,IF(EXACT(M455,$A$34)=TRUE,33,IF(EXACT(M455,$A$35)=TRUE,34,IF(EXACT(M455,$A$36)=TRUE,35,IF(EXACT(M455,$A$37)=TRUE,36,IF(EXACT(M455,$A$38)=TRUE,37,IF(EXACT(M455,$A$39)=TRUE,38,IF(EXACT(M455,$A$40)=TRUE,39,IF(EXACT(M455,$A$41)=TRUE,40,IF(EXACT(M455,$A$42)=TRUE,41,IF(EXACT(M455,$A$43)=TRUE,42,IF(EXACT(M455,$A$44)=TRUE,43,IF(EXACT(M455,$A$45)=TRUE,44,IF(EXACT(M455,$A$46)=TRUE,45,IF(EXACT(M455,$A$47)=TRUE,46,IF(EXACT(M455,$A$48)=TRUE,47,IF(EXACT(M455,$A$49)=TRUE,48,IF(EXACT(M455,$A$50)=TRUE,49,IF(EXACT(M455,$A$51)=TRUE,50,IF(EXACT(M455,$A$52)=TRUE,51,IF(EXACT(M455,$A$53)=TRUE,52,IF(EXACT(M455,$A$54)=TRUE,53,IF(EXACT(M455,$A$55)=TRUE,54,IF(EXACT(M455,$A$56)=TRUE,55,IF(EXACT(M455,$A$57)=TRUE,56,IF(EXACT(M455,$A$58)=TRUE,57,IF(EXACT(M455,$A$59)=TRUE,58,IF(EXACT(M455,$A$60)=TRUE,59,IF(EXACT(M455,$A$61)=TRUE,60,IF(EXACT(M455,$A$62)=TRUE,61))))))))))))))))))))))))))))))))))))))))))))))))))))))))))))))*61^$L455</f>
        <v>0</v>
      </c>
    </row>
    <row r="456" spans="11:14" x14ac:dyDescent="0.55000000000000004">
      <c r="K456">
        <v>456</v>
      </c>
      <c r="L456">
        <f t="shared" si="15"/>
        <v>0</v>
      </c>
      <c r="M456" t="str">
        <f t="shared" si="14"/>
        <v/>
      </c>
      <c r="N456">
        <f>IF(EXACT(M456,$A$1)=TRUE,0,IF(EXACT(M456,$A$2)=TRUE,1,IF(EXACT(M456,$A$3)=TRUE,2,IF(EXACT(M456,$A$4)=TRUE,3,IF(EXACT(M456,$A$5)=TRUE,4,IF(EXACT(M456,$A$6)=TRUE,5,IF(EXACT(M456,$A$7)=TRUE,6,IF(EXACT(M456,$A$8)=TRUE,7,IF(EXACT(M456,$A$9)=TRUE,8,IF(EXACT(M456,$A$10)=TRUE,9,IF(EXACT(M456,$A$11)=TRUE,10,IF(EXACT(M456,$A$12)=TRUE,11,IF(EXACT(M456,$A$13)=TRUE,12,IF(EXACT(M456,$A$14)=TRUE,13,IF(EXACT(M456,$A$15)=TRUE,14,IF(EXACT(M456,$A$16)=TRUE,15,IF(EXACT(M456,$A$17)=TRUE,16,IF(EXACT(M456,$A$18)=TRUE,17,IF(EXACT(M456,$A$19)=TRUE,18,IF(EXACT(M456,$A$20)=TRUE,19,IF(EXACT(M456,$A$21)=TRUE,20,IF(EXACT(M456,$A$22)=TRUE,21,IF(EXACT(M456,$A$23)=TRUE,22,IF(EXACT(M456,$A$24)=TRUE,23,IF(EXACT(M456,$A$25)=TRUE,24,IF(EXACT(M456,$A$26)=TRUE,25,IF(EXACT(M456,$A$27)=TRUE,26,IF(EXACT(M456,$A$28)=TRUE,27,IF(EXACT(M456,$A$29)=TRUE,28,IF(EXACT(M456,$A$30)=TRUE,29,IF(EXACT(M456,$A$31)=TRUE,30,IF(EXACT(M456,$A$32)=TRUE,31,IF(EXACT(M456,$A$33)=TRUE,32,IF(EXACT(M456,$A$34)=TRUE,33,IF(EXACT(M456,$A$35)=TRUE,34,IF(EXACT(M456,$A$36)=TRUE,35,IF(EXACT(M456,$A$37)=TRUE,36,IF(EXACT(M456,$A$38)=TRUE,37,IF(EXACT(M456,$A$39)=TRUE,38,IF(EXACT(M456,$A$40)=TRUE,39,IF(EXACT(M456,$A$41)=TRUE,40,IF(EXACT(M456,$A$42)=TRUE,41,IF(EXACT(M456,$A$43)=TRUE,42,IF(EXACT(M456,$A$44)=TRUE,43,IF(EXACT(M456,$A$45)=TRUE,44,IF(EXACT(M456,$A$46)=TRUE,45,IF(EXACT(M456,$A$47)=TRUE,46,IF(EXACT(M456,$A$48)=TRUE,47,IF(EXACT(M456,$A$49)=TRUE,48,IF(EXACT(M456,$A$50)=TRUE,49,IF(EXACT(M456,$A$51)=TRUE,50,IF(EXACT(M456,$A$52)=TRUE,51,IF(EXACT(M456,$A$53)=TRUE,52,IF(EXACT(M456,$A$54)=TRUE,53,IF(EXACT(M456,$A$55)=TRUE,54,IF(EXACT(M456,$A$56)=TRUE,55,IF(EXACT(M456,$A$57)=TRUE,56,IF(EXACT(M456,$A$58)=TRUE,57,IF(EXACT(M456,$A$59)=TRUE,58,IF(EXACT(M456,$A$60)=TRUE,59,IF(EXACT(M456,$A$61)=TRUE,60,IF(EXACT(M456,$A$62)=TRUE,61))))))))))))))))))))))))))))))))))))))))))))))))))))))))))))))*61^$L456</f>
        <v>0</v>
      </c>
    </row>
    <row r="457" spans="11:14" x14ac:dyDescent="0.55000000000000004">
      <c r="K457">
        <v>457</v>
      </c>
      <c r="L457">
        <f t="shared" si="15"/>
        <v>5</v>
      </c>
      <c r="M457" t="str">
        <f t="shared" si="14"/>
        <v/>
      </c>
      <c r="N457" t="b">
        <f>IF(EXACT(M457,$A$1)=TRUE,"コア",IF(EXACT(M457,$A$2)=TRUE,"弓玉",IF(EXACT(M457,$A$3)=TRUE,"銃玉",IF(EXACT(M457,$A$4)=TRUE,"剣玉",IF(EXACT(M457,$A$5)=TRUE,"盾玉",IF(EXACT(M457,$A$6)=TRUE,"爆玉",IF(EXACT(M457,$A$7)=TRUE,"魔玉",IF(EXACT(M457,$A$8)=TRUE,"弩玉",IF(EXACT(M457,$A$9)=TRUE,"槍玉",IF(EXACT(M457,$A$10)=TRUE,"砲玉",IF(EXACT(M457,$A$11)=TRUE,"薙玉",IF(EXACT(M457,$A$12)=TRUE,"跳玉",IF(EXACT(M457,$A$13)=TRUE,"裂玉",IF(EXACT(M457,$A$14)=TRUE,"散玉",IF(EXACT(M457,$A$15)=TRUE,"狙玉",IF(EXACT(M457,$A$16)=TRUE,"浮玉",IF(EXACT(M457,$A$17)=TRUE,"導玉",IF(EXACT(M457,$A$18)=TRUE,"繕玉",IF(EXACT(M457,$A$19)=TRUE,"癒玉",IF(EXACT(M457,$A$20)=TRUE,"壁玉",IF(EXACT(M457,$A$21)=TRUE,"飛玉",IF(EXACT(M457,$A$22)=TRUE,"戦玉",IF(EXACT(M457,$A$23)=TRUE,"機玉",IF(EXACT(M457,$A$24)=TRUE,"変玉",IF(EXACT(M457,$A$25)=TRUE,"界玉",IF(EXACT(M457,$A$26)=TRUE,"木壁",IF(EXACT(M457,$A$27)=TRUE,"石壁",IF(EXACT(M457,$A$28)=TRUE,"紙壁",IF(EXACT(M457,$A$29)=TRUE,"鉄壁",IF(EXACT(M457,$A$30)=TRUE,"ジェット",IF(EXACT(M457,$A$31)=TRUE,"ターボ",IF(EXACT(M457,$A$32)=TRUE,"骨玉",IF(EXACT(M457,$A$33)=TRUE,"撃玉",IF(EXACT(M457,$A$34)=TRUE,"弾玉",IF(EXACT(M457,$A$35)=TRUE,"聖玉",IF(EXACT(M457,$A$36)=TRUE,"忍玉",IF(EXACT(M457,$A$37)=TRUE,"障玉",IF(EXACT(M457,$A$38)=TRUE,"花玉",IF(EXACT(M457,$A$39)=TRUE,"反玉",IF(EXACT(M457,$A$40)=TRUE,"押玉",IF(EXACT(M457,$A$41)=TRUE,"迎玉",IF(EXACT(M457,$A$42)=TRUE,"贄玉",IF(EXACT(M457,$A$43)=TRUE,"的玉",IF(EXACT(M457,$A$44)=TRUE,"墜玉",IF(EXACT(M457,$A$45)=TRUE,"箱玉",IF(EXACT(M457,$A$46)=TRUE,"闇玉",IF(EXACT(M457,$A$47)=TRUE,"旋玉",IF(EXACT(M457,$A$48)=TRUE,"采玉",IF(EXACT(M457,$A$49)=TRUE,"騎玉",IF(EXACT(M457,$A$50)=TRUE,"核玉",IF(EXACT(M457,$A$51)=TRUE,"射玉",IF(EXACT(M457,$A$52)=TRUE,"星玉",IF(EXACT(M457,$A$53)=TRUE,"梱玉",IF(EXACT(M457,$A$54)=TRUE,"貫玉",IF(EXACT(M457,$A$55)=TRUE,"査玉",IF(EXACT(M457,$A$56)=TRUE,"近壁",IF(EXACT(M457,$A$57)=TRUE,"遠壁",IF(EXACT(M457,$A$58)=TRUE,"広壁",IF(EXACT(M457,$A$59)=TRUE,"狭壁",IF(EXACT(M457,$A$60)=TRUE,"タゲ壁",IF(EXACT(M457,$A$61)=TRUE,"エレ壁")))))))))))))))))))))))))))))))))))))))))))))))))))))))))))))</f>
        <v>0</v>
      </c>
    </row>
    <row r="458" spans="11:14" x14ac:dyDescent="0.55000000000000004">
      <c r="K458">
        <v>458</v>
      </c>
      <c r="L458">
        <f t="shared" si="15"/>
        <v>4</v>
      </c>
      <c r="M458" t="str">
        <f t="shared" si="14"/>
        <v/>
      </c>
      <c r="N458">
        <f>IF(EXACT(M458,$A$1)=TRUE,0,IF(EXACT(M458,$A$2)=TRUE,1,IF(EXACT(M458,$A$3)=TRUE,2,IF(EXACT(M458,$A$4)=TRUE,3,IF(EXACT(M458,$A$5)=TRUE,4,IF(EXACT(M458,$A$6)=TRUE,5,IF(EXACT(M458,$A$7)=TRUE,6,IF(EXACT(M458,$A$8)=TRUE,7,IF(EXACT(M458,$A$9)=TRUE,8,IF(EXACT(M458,$A$10)=TRUE,9,IF(EXACT(M458,$A$11)=TRUE,10,IF(EXACT(M458,$A$12)=TRUE,11,IF(EXACT(M458,$A$13)=TRUE,12,IF(EXACT(M458,$A$14)=TRUE,13,IF(EXACT(M458,$A$15)=TRUE,14,IF(EXACT(M458,$A$16)=TRUE,15,IF(EXACT(M458,$A$17)=TRUE,16,IF(EXACT(M458,$A$18)=TRUE,17,IF(EXACT(M458,$A$19)=TRUE,18,IF(EXACT(M458,$A$20)=TRUE,19,IF(EXACT(M458,$A$21)=TRUE,20,IF(EXACT(M458,$A$22)=TRUE,21,IF(EXACT(M458,$A$23)=TRUE,22,IF(EXACT(M458,$A$24)=TRUE,23,IF(EXACT(M458,$A$25)=TRUE,24,IF(EXACT(M458,$A$26)=TRUE,25,IF(EXACT(M458,$A$27)=TRUE,26,IF(EXACT(M458,$A$28)=TRUE,27,IF(EXACT(M458,$A$29)=TRUE,28,IF(EXACT(M458,$A$30)=TRUE,29,IF(EXACT(M458,$A$31)=TRUE,30,IF(EXACT(M458,$A$32)=TRUE,31,IF(EXACT(M458,$A$33)=TRUE,32,IF(EXACT(M458,$A$34)=TRUE,33,IF(EXACT(M458,$A$35)=TRUE,34,IF(EXACT(M458,$A$36)=TRUE,35,IF(EXACT(M458,$A$37)=TRUE,36,IF(EXACT(M458,$A$38)=TRUE,37,IF(EXACT(M458,$A$39)=TRUE,38,IF(EXACT(M458,$A$40)=TRUE,39,IF(EXACT(M458,$A$41)=TRUE,40,IF(EXACT(M458,$A$42)=TRUE,41,IF(EXACT(M458,$A$43)=TRUE,42,IF(EXACT(M458,$A$44)=TRUE,43,IF(EXACT(M458,$A$45)=TRUE,44,IF(EXACT(M458,$A$46)=TRUE,45,IF(EXACT(M458,$A$47)=TRUE,46,IF(EXACT(M458,$A$48)=TRUE,47,IF(EXACT(M458,$A$49)=TRUE,48,IF(EXACT(M458,$A$50)=TRUE,49,IF(EXACT(M458,$A$51)=TRUE,50,IF(EXACT(M458,$A$52)=TRUE,51,IF(EXACT(M458,$A$53)=TRUE,52,IF(EXACT(M458,$A$54)=TRUE,53,IF(EXACT(M458,$A$55)=TRUE,54,IF(EXACT(M458,$A$56)=TRUE,55,IF(EXACT(M458,$A$57)=TRUE,56,IF(EXACT(M458,$A$58)=TRUE,57,IF(EXACT(M458,$A$59)=TRUE,58,IF(EXACT(M458,$A$60)=TRUE,59,IF(EXACT(M458,$A$61)=TRUE,60,IF(EXACT(M458,$A$62)=TRUE,61))))))))))))))))))))))))))))))))))))))))))))))))))))))))))))))*61^$L458</f>
        <v>0</v>
      </c>
    </row>
    <row r="459" spans="11:14" x14ac:dyDescent="0.55000000000000004">
      <c r="K459">
        <v>459</v>
      </c>
      <c r="L459">
        <f t="shared" si="15"/>
        <v>3</v>
      </c>
      <c r="M459" t="str">
        <f t="shared" si="14"/>
        <v/>
      </c>
      <c r="N459">
        <f>IF(EXACT(M459,$A$1)=TRUE,0,IF(EXACT(M459,$A$2)=TRUE,1,IF(EXACT(M459,$A$3)=TRUE,2,IF(EXACT(M459,$A$4)=TRUE,3,IF(EXACT(M459,$A$5)=TRUE,4,IF(EXACT(M459,$A$6)=TRUE,5,IF(EXACT(M459,$A$7)=TRUE,6,IF(EXACT(M459,$A$8)=TRUE,7,IF(EXACT(M459,$A$9)=TRUE,8,IF(EXACT(M459,$A$10)=TRUE,9,IF(EXACT(M459,$A$11)=TRUE,10,IF(EXACT(M459,$A$12)=TRUE,11,IF(EXACT(M459,$A$13)=TRUE,12,IF(EXACT(M459,$A$14)=TRUE,13,IF(EXACT(M459,$A$15)=TRUE,14,IF(EXACT(M459,$A$16)=TRUE,15,IF(EXACT(M459,$A$17)=TRUE,16,IF(EXACT(M459,$A$18)=TRUE,17,IF(EXACT(M459,$A$19)=TRUE,18,IF(EXACT(M459,$A$20)=TRUE,19,IF(EXACT(M459,$A$21)=TRUE,20,IF(EXACT(M459,$A$22)=TRUE,21,IF(EXACT(M459,$A$23)=TRUE,22,IF(EXACT(M459,$A$24)=TRUE,23,IF(EXACT(M459,$A$25)=TRUE,24,IF(EXACT(M459,$A$26)=TRUE,25,IF(EXACT(M459,$A$27)=TRUE,26,IF(EXACT(M459,$A$28)=TRUE,27,IF(EXACT(M459,$A$29)=TRUE,28,IF(EXACT(M459,$A$30)=TRUE,29,IF(EXACT(M459,$A$31)=TRUE,30,IF(EXACT(M459,$A$32)=TRUE,31,IF(EXACT(M459,$A$33)=TRUE,32,IF(EXACT(M459,$A$34)=TRUE,33,IF(EXACT(M459,$A$35)=TRUE,34,IF(EXACT(M459,$A$36)=TRUE,35,IF(EXACT(M459,$A$37)=TRUE,36,IF(EXACT(M459,$A$38)=TRUE,37,IF(EXACT(M459,$A$39)=TRUE,38,IF(EXACT(M459,$A$40)=TRUE,39,IF(EXACT(M459,$A$41)=TRUE,40,IF(EXACT(M459,$A$42)=TRUE,41,IF(EXACT(M459,$A$43)=TRUE,42,IF(EXACT(M459,$A$44)=TRUE,43,IF(EXACT(M459,$A$45)=TRUE,44,IF(EXACT(M459,$A$46)=TRUE,45,IF(EXACT(M459,$A$47)=TRUE,46,IF(EXACT(M459,$A$48)=TRUE,47,IF(EXACT(M459,$A$49)=TRUE,48,IF(EXACT(M459,$A$50)=TRUE,49,IF(EXACT(M459,$A$51)=TRUE,50,IF(EXACT(M459,$A$52)=TRUE,51,IF(EXACT(M459,$A$53)=TRUE,52,IF(EXACT(M459,$A$54)=TRUE,53,IF(EXACT(M459,$A$55)=TRUE,54,IF(EXACT(M459,$A$56)=TRUE,55,IF(EXACT(M459,$A$57)=TRUE,56,IF(EXACT(M459,$A$58)=TRUE,57,IF(EXACT(M459,$A$59)=TRUE,58,IF(EXACT(M459,$A$60)=TRUE,59,IF(EXACT(M459,$A$61)=TRUE,60,IF(EXACT(M459,$A$62)=TRUE,61))))))))))))))))))))))))))))))))))))))))))))))))))))))))))))))*61^$L459</f>
        <v>0</v>
      </c>
    </row>
    <row r="460" spans="11:14" x14ac:dyDescent="0.55000000000000004">
      <c r="K460">
        <v>460</v>
      </c>
      <c r="L460">
        <f t="shared" si="15"/>
        <v>2</v>
      </c>
      <c r="M460" t="str">
        <f t="shared" si="14"/>
        <v/>
      </c>
      <c r="N460">
        <f>IF(EXACT(M460,$A$1)=TRUE,0,IF(EXACT(M460,$A$2)=TRUE,1,IF(EXACT(M460,$A$3)=TRUE,2,IF(EXACT(M460,$A$4)=TRUE,3,IF(EXACT(M460,$A$5)=TRUE,4,IF(EXACT(M460,$A$6)=TRUE,5,IF(EXACT(M460,$A$7)=TRUE,6,IF(EXACT(M460,$A$8)=TRUE,7,IF(EXACT(M460,$A$9)=TRUE,8,IF(EXACT(M460,$A$10)=TRUE,9,IF(EXACT(M460,$A$11)=TRUE,10,IF(EXACT(M460,$A$12)=TRUE,11,IF(EXACT(M460,$A$13)=TRUE,12,IF(EXACT(M460,$A$14)=TRUE,13,IF(EXACT(M460,$A$15)=TRUE,14,IF(EXACT(M460,$A$16)=TRUE,15,IF(EXACT(M460,$A$17)=TRUE,16,IF(EXACT(M460,$A$18)=TRUE,17,IF(EXACT(M460,$A$19)=TRUE,18,IF(EXACT(M460,$A$20)=TRUE,19,IF(EXACT(M460,$A$21)=TRUE,20,IF(EXACT(M460,$A$22)=TRUE,21,IF(EXACT(M460,$A$23)=TRUE,22,IF(EXACT(M460,$A$24)=TRUE,23,IF(EXACT(M460,$A$25)=TRUE,24,IF(EXACT(M460,$A$26)=TRUE,25,IF(EXACT(M460,$A$27)=TRUE,26,IF(EXACT(M460,$A$28)=TRUE,27,IF(EXACT(M460,$A$29)=TRUE,28,IF(EXACT(M460,$A$30)=TRUE,29,IF(EXACT(M460,$A$31)=TRUE,30,IF(EXACT(M460,$A$32)=TRUE,31,IF(EXACT(M460,$A$33)=TRUE,32,IF(EXACT(M460,$A$34)=TRUE,33,IF(EXACT(M460,$A$35)=TRUE,34,IF(EXACT(M460,$A$36)=TRUE,35,IF(EXACT(M460,$A$37)=TRUE,36,IF(EXACT(M460,$A$38)=TRUE,37,IF(EXACT(M460,$A$39)=TRUE,38,IF(EXACT(M460,$A$40)=TRUE,39,IF(EXACT(M460,$A$41)=TRUE,40,IF(EXACT(M460,$A$42)=TRUE,41,IF(EXACT(M460,$A$43)=TRUE,42,IF(EXACT(M460,$A$44)=TRUE,43,IF(EXACT(M460,$A$45)=TRUE,44,IF(EXACT(M460,$A$46)=TRUE,45,IF(EXACT(M460,$A$47)=TRUE,46,IF(EXACT(M460,$A$48)=TRUE,47,IF(EXACT(M460,$A$49)=TRUE,48,IF(EXACT(M460,$A$50)=TRUE,49,IF(EXACT(M460,$A$51)=TRUE,50,IF(EXACT(M460,$A$52)=TRUE,51,IF(EXACT(M460,$A$53)=TRUE,52,IF(EXACT(M460,$A$54)=TRUE,53,IF(EXACT(M460,$A$55)=TRUE,54,IF(EXACT(M460,$A$56)=TRUE,55,IF(EXACT(M460,$A$57)=TRUE,56,IF(EXACT(M460,$A$58)=TRUE,57,IF(EXACT(M460,$A$59)=TRUE,58,IF(EXACT(M460,$A$60)=TRUE,59,IF(EXACT(M460,$A$61)=TRUE,60,IF(EXACT(M460,$A$62)=TRUE,61))))))))))))))))))))))))))))))))))))))))))))))))))))))))))))))*61^$L460</f>
        <v>0</v>
      </c>
    </row>
    <row r="461" spans="11:14" x14ac:dyDescent="0.55000000000000004">
      <c r="K461">
        <v>461</v>
      </c>
      <c r="L461">
        <f t="shared" si="15"/>
        <v>1</v>
      </c>
      <c r="M461" t="str">
        <f t="shared" si="14"/>
        <v/>
      </c>
      <c r="N461">
        <f>IF(EXACT(M461,$A$1)=TRUE,0,IF(EXACT(M461,$A$2)=TRUE,1,IF(EXACT(M461,$A$3)=TRUE,2,IF(EXACT(M461,$A$4)=TRUE,3,IF(EXACT(M461,$A$5)=TRUE,4,IF(EXACT(M461,$A$6)=TRUE,5,IF(EXACT(M461,$A$7)=TRUE,6,IF(EXACT(M461,$A$8)=TRUE,7,IF(EXACT(M461,$A$9)=TRUE,8,IF(EXACT(M461,$A$10)=TRUE,9,IF(EXACT(M461,$A$11)=TRUE,10,IF(EXACT(M461,$A$12)=TRUE,11,IF(EXACT(M461,$A$13)=TRUE,12,IF(EXACT(M461,$A$14)=TRUE,13,IF(EXACT(M461,$A$15)=TRUE,14,IF(EXACT(M461,$A$16)=TRUE,15,IF(EXACT(M461,$A$17)=TRUE,16,IF(EXACT(M461,$A$18)=TRUE,17,IF(EXACT(M461,$A$19)=TRUE,18,IF(EXACT(M461,$A$20)=TRUE,19,IF(EXACT(M461,$A$21)=TRUE,20,IF(EXACT(M461,$A$22)=TRUE,21,IF(EXACT(M461,$A$23)=TRUE,22,IF(EXACT(M461,$A$24)=TRUE,23,IF(EXACT(M461,$A$25)=TRUE,24,IF(EXACT(M461,$A$26)=TRUE,25,IF(EXACT(M461,$A$27)=TRUE,26,IF(EXACT(M461,$A$28)=TRUE,27,IF(EXACT(M461,$A$29)=TRUE,28,IF(EXACT(M461,$A$30)=TRUE,29,IF(EXACT(M461,$A$31)=TRUE,30,IF(EXACT(M461,$A$32)=TRUE,31,IF(EXACT(M461,$A$33)=TRUE,32,IF(EXACT(M461,$A$34)=TRUE,33,IF(EXACT(M461,$A$35)=TRUE,34,IF(EXACT(M461,$A$36)=TRUE,35,IF(EXACT(M461,$A$37)=TRUE,36,IF(EXACT(M461,$A$38)=TRUE,37,IF(EXACT(M461,$A$39)=TRUE,38,IF(EXACT(M461,$A$40)=TRUE,39,IF(EXACT(M461,$A$41)=TRUE,40,IF(EXACT(M461,$A$42)=TRUE,41,IF(EXACT(M461,$A$43)=TRUE,42,IF(EXACT(M461,$A$44)=TRUE,43,IF(EXACT(M461,$A$45)=TRUE,44,IF(EXACT(M461,$A$46)=TRUE,45,IF(EXACT(M461,$A$47)=TRUE,46,IF(EXACT(M461,$A$48)=TRUE,47,IF(EXACT(M461,$A$49)=TRUE,48,IF(EXACT(M461,$A$50)=TRUE,49,IF(EXACT(M461,$A$51)=TRUE,50,IF(EXACT(M461,$A$52)=TRUE,51,IF(EXACT(M461,$A$53)=TRUE,52,IF(EXACT(M461,$A$54)=TRUE,53,IF(EXACT(M461,$A$55)=TRUE,54,IF(EXACT(M461,$A$56)=TRUE,55,IF(EXACT(M461,$A$57)=TRUE,56,IF(EXACT(M461,$A$58)=TRUE,57,IF(EXACT(M461,$A$59)=TRUE,58,IF(EXACT(M461,$A$60)=TRUE,59,IF(EXACT(M461,$A$61)=TRUE,60,IF(EXACT(M461,$A$62)=TRUE,61))))))))))))))))))))))))))))))))))))))))))))))))))))))))))))))*61^$L461</f>
        <v>0</v>
      </c>
    </row>
    <row r="462" spans="11:14" x14ac:dyDescent="0.55000000000000004">
      <c r="K462">
        <v>462</v>
      </c>
      <c r="L462">
        <f t="shared" si="15"/>
        <v>0</v>
      </c>
      <c r="M462" t="str">
        <f t="shared" si="14"/>
        <v/>
      </c>
      <c r="N462">
        <f>IF(EXACT(M462,$A$1)=TRUE,0,IF(EXACT(M462,$A$2)=TRUE,1,IF(EXACT(M462,$A$3)=TRUE,2,IF(EXACT(M462,$A$4)=TRUE,3,IF(EXACT(M462,$A$5)=TRUE,4,IF(EXACT(M462,$A$6)=TRUE,5,IF(EXACT(M462,$A$7)=TRUE,6,IF(EXACT(M462,$A$8)=TRUE,7,IF(EXACT(M462,$A$9)=TRUE,8,IF(EXACT(M462,$A$10)=TRUE,9,IF(EXACT(M462,$A$11)=TRUE,10,IF(EXACT(M462,$A$12)=TRUE,11,IF(EXACT(M462,$A$13)=TRUE,12,IF(EXACT(M462,$A$14)=TRUE,13,IF(EXACT(M462,$A$15)=TRUE,14,IF(EXACT(M462,$A$16)=TRUE,15,IF(EXACT(M462,$A$17)=TRUE,16,IF(EXACT(M462,$A$18)=TRUE,17,IF(EXACT(M462,$A$19)=TRUE,18,IF(EXACT(M462,$A$20)=TRUE,19,IF(EXACT(M462,$A$21)=TRUE,20,IF(EXACT(M462,$A$22)=TRUE,21,IF(EXACT(M462,$A$23)=TRUE,22,IF(EXACT(M462,$A$24)=TRUE,23,IF(EXACT(M462,$A$25)=TRUE,24,IF(EXACT(M462,$A$26)=TRUE,25,IF(EXACT(M462,$A$27)=TRUE,26,IF(EXACT(M462,$A$28)=TRUE,27,IF(EXACT(M462,$A$29)=TRUE,28,IF(EXACT(M462,$A$30)=TRUE,29,IF(EXACT(M462,$A$31)=TRUE,30,IF(EXACT(M462,$A$32)=TRUE,31,IF(EXACT(M462,$A$33)=TRUE,32,IF(EXACT(M462,$A$34)=TRUE,33,IF(EXACT(M462,$A$35)=TRUE,34,IF(EXACT(M462,$A$36)=TRUE,35,IF(EXACT(M462,$A$37)=TRUE,36,IF(EXACT(M462,$A$38)=TRUE,37,IF(EXACT(M462,$A$39)=TRUE,38,IF(EXACT(M462,$A$40)=TRUE,39,IF(EXACT(M462,$A$41)=TRUE,40,IF(EXACT(M462,$A$42)=TRUE,41,IF(EXACT(M462,$A$43)=TRUE,42,IF(EXACT(M462,$A$44)=TRUE,43,IF(EXACT(M462,$A$45)=TRUE,44,IF(EXACT(M462,$A$46)=TRUE,45,IF(EXACT(M462,$A$47)=TRUE,46,IF(EXACT(M462,$A$48)=TRUE,47,IF(EXACT(M462,$A$49)=TRUE,48,IF(EXACT(M462,$A$50)=TRUE,49,IF(EXACT(M462,$A$51)=TRUE,50,IF(EXACT(M462,$A$52)=TRUE,51,IF(EXACT(M462,$A$53)=TRUE,52,IF(EXACT(M462,$A$54)=TRUE,53,IF(EXACT(M462,$A$55)=TRUE,54,IF(EXACT(M462,$A$56)=TRUE,55,IF(EXACT(M462,$A$57)=TRUE,56,IF(EXACT(M462,$A$58)=TRUE,57,IF(EXACT(M462,$A$59)=TRUE,58,IF(EXACT(M462,$A$60)=TRUE,59,IF(EXACT(M462,$A$61)=TRUE,60,IF(EXACT(M462,$A$62)=TRUE,61))))))))))))))))))))))))))))))))))))))))))))))))))))))))))))))*61^$L462</f>
        <v>0</v>
      </c>
    </row>
    <row r="463" spans="11:14" x14ac:dyDescent="0.55000000000000004">
      <c r="K463">
        <v>463</v>
      </c>
      <c r="L463">
        <f t="shared" si="15"/>
        <v>5</v>
      </c>
      <c r="M463" t="str">
        <f t="shared" si="14"/>
        <v/>
      </c>
      <c r="N463" t="b">
        <f>IF(EXACT(M463,$A$1)=TRUE,"コア",IF(EXACT(M463,$A$2)=TRUE,"弓玉",IF(EXACT(M463,$A$3)=TRUE,"銃玉",IF(EXACT(M463,$A$4)=TRUE,"剣玉",IF(EXACT(M463,$A$5)=TRUE,"盾玉",IF(EXACT(M463,$A$6)=TRUE,"爆玉",IF(EXACT(M463,$A$7)=TRUE,"魔玉",IF(EXACT(M463,$A$8)=TRUE,"弩玉",IF(EXACT(M463,$A$9)=TRUE,"槍玉",IF(EXACT(M463,$A$10)=TRUE,"砲玉",IF(EXACT(M463,$A$11)=TRUE,"薙玉",IF(EXACT(M463,$A$12)=TRUE,"跳玉",IF(EXACT(M463,$A$13)=TRUE,"裂玉",IF(EXACT(M463,$A$14)=TRUE,"散玉",IF(EXACT(M463,$A$15)=TRUE,"狙玉",IF(EXACT(M463,$A$16)=TRUE,"浮玉",IF(EXACT(M463,$A$17)=TRUE,"導玉",IF(EXACT(M463,$A$18)=TRUE,"繕玉",IF(EXACT(M463,$A$19)=TRUE,"癒玉",IF(EXACT(M463,$A$20)=TRUE,"壁玉",IF(EXACT(M463,$A$21)=TRUE,"飛玉",IF(EXACT(M463,$A$22)=TRUE,"戦玉",IF(EXACT(M463,$A$23)=TRUE,"機玉",IF(EXACT(M463,$A$24)=TRUE,"変玉",IF(EXACT(M463,$A$25)=TRUE,"界玉",IF(EXACT(M463,$A$26)=TRUE,"木壁",IF(EXACT(M463,$A$27)=TRUE,"石壁",IF(EXACT(M463,$A$28)=TRUE,"紙壁",IF(EXACT(M463,$A$29)=TRUE,"鉄壁",IF(EXACT(M463,$A$30)=TRUE,"ジェット",IF(EXACT(M463,$A$31)=TRUE,"ターボ",IF(EXACT(M463,$A$32)=TRUE,"骨玉",IF(EXACT(M463,$A$33)=TRUE,"撃玉",IF(EXACT(M463,$A$34)=TRUE,"弾玉",IF(EXACT(M463,$A$35)=TRUE,"聖玉",IF(EXACT(M463,$A$36)=TRUE,"忍玉",IF(EXACT(M463,$A$37)=TRUE,"障玉",IF(EXACT(M463,$A$38)=TRUE,"花玉",IF(EXACT(M463,$A$39)=TRUE,"反玉",IF(EXACT(M463,$A$40)=TRUE,"押玉",IF(EXACT(M463,$A$41)=TRUE,"迎玉",IF(EXACT(M463,$A$42)=TRUE,"贄玉",IF(EXACT(M463,$A$43)=TRUE,"的玉",IF(EXACT(M463,$A$44)=TRUE,"墜玉",IF(EXACT(M463,$A$45)=TRUE,"箱玉",IF(EXACT(M463,$A$46)=TRUE,"闇玉",IF(EXACT(M463,$A$47)=TRUE,"旋玉",IF(EXACT(M463,$A$48)=TRUE,"采玉",IF(EXACT(M463,$A$49)=TRUE,"騎玉",IF(EXACT(M463,$A$50)=TRUE,"核玉",IF(EXACT(M463,$A$51)=TRUE,"射玉",IF(EXACT(M463,$A$52)=TRUE,"星玉",IF(EXACT(M463,$A$53)=TRUE,"梱玉",IF(EXACT(M463,$A$54)=TRUE,"貫玉",IF(EXACT(M463,$A$55)=TRUE,"査玉",IF(EXACT(M463,$A$56)=TRUE,"近壁",IF(EXACT(M463,$A$57)=TRUE,"遠壁",IF(EXACT(M463,$A$58)=TRUE,"広壁",IF(EXACT(M463,$A$59)=TRUE,"狭壁",IF(EXACT(M463,$A$60)=TRUE,"タゲ壁",IF(EXACT(M463,$A$61)=TRUE,"エレ壁")))))))))))))))))))))))))))))))))))))))))))))))))))))))))))))</f>
        <v>0</v>
      </c>
    </row>
    <row r="464" spans="11:14" x14ac:dyDescent="0.55000000000000004">
      <c r="K464">
        <v>464</v>
      </c>
      <c r="L464">
        <f t="shared" si="15"/>
        <v>4</v>
      </c>
      <c r="M464" t="str">
        <f t="shared" si="14"/>
        <v/>
      </c>
      <c r="N464">
        <f>IF(EXACT(M464,$A$1)=TRUE,0,IF(EXACT(M464,$A$2)=TRUE,1,IF(EXACT(M464,$A$3)=TRUE,2,IF(EXACT(M464,$A$4)=TRUE,3,IF(EXACT(M464,$A$5)=TRUE,4,IF(EXACT(M464,$A$6)=TRUE,5,IF(EXACT(M464,$A$7)=TRUE,6,IF(EXACT(M464,$A$8)=TRUE,7,IF(EXACT(M464,$A$9)=TRUE,8,IF(EXACT(M464,$A$10)=TRUE,9,IF(EXACT(M464,$A$11)=TRUE,10,IF(EXACT(M464,$A$12)=TRUE,11,IF(EXACT(M464,$A$13)=TRUE,12,IF(EXACT(M464,$A$14)=TRUE,13,IF(EXACT(M464,$A$15)=TRUE,14,IF(EXACT(M464,$A$16)=TRUE,15,IF(EXACT(M464,$A$17)=TRUE,16,IF(EXACT(M464,$A$18)=TRUE,17,IF(EXACT(M464,$A$19)=TRUE,18,IF(EXACT(M464,$A$20)=TRUE,19,IF(EXACT(M464,$A$21)=TRUE,20,IF(EXACT(M464,$A$22)=TRUE,21,IF(EXACT(M464,$A$23)=TRUE,22,IF(EXACT(M464,$A$24)=TRUE,23,IF(EXACT(M464,$A$25)=TRUE,24,IF(EXACT(M464,$A$26)=TRUE,25,IF(EXACT(M464,$A$27)=TRUE,26,IF(EXACT(M464,$A$28)=TRUE,27,IF(EXACT(M464,$A$29)=TRUE,28,IF(EXACT(M464,$A$30)=TRUE,29,IF(EXACT(M464,$A$31)=TRUE,30,IF(EXACT(M464,$A$32)=TRUE,31,IF(EXACT(M464,$A$33)=TRUE,32,IF(EXACT(M464,$A$34)=TRUE,33,IF(EXACT(M464,$A$35)=TRUE,34,IF(EXACT(M464,$A$36)=TRUE,35,IF(EXACT(M464,$A$37)=TRUE,36,IF(EXACT(M464,$A$38)=TRUE,37,IF(EXACT(M464,$A$39)=TRUE,38,IF(EXACT(M464,$A$40)=TRUE,39,IF(EXACT(M464,$A$41)=TRUE,40,IF(EXACT(M464,$A$42)=TRUE,41,IF(EXACT(M464,$A$43)=TRUE,42,IF(EXACT(M464,$A$44)=TRUE,43,IF(EXACT(M464,$A$45)=TRUE,44,IF(EXACT(M464,$A$46)=TRUE,45,IF(EXACT(M464,$A$47)=TRUE,46,IF(EXACT(M464,$A$48)=TRUE,47,IF(EXACT(M464,$A$49)=TRUE,48,IF(EXACT(M464,$A$50)=TRUE,49,IF(EXACT(M464,$A$51)=TRUE,50,IF(EXACT(M464,$A$52)=TRUE,51,IF(EXACT(M464,$A$53)=TRUE,52,IF(EXACT(M464,$A$54)=TRUE,53,IF(EXACT(M464,$A$55)=TRUE,54,IF(EXACT(M464,$A$56)=TRUE,55,IF(EXACT(M464,$A$57)=TRUE,56,IF(EXACT(M464,$A$58)=TRUE,57,IF(EXACT(M464,$A$59)=TRUE,58,IF(EXACT(M464,$A$60)=TRUE,59,IF(EXACT(M464,$A$61)=TRUE,60,IF(EXACT(M464,$A$62)=TRUE,61))))))))))))))))))))))))))))))))))))))))))))))))))))))))))))))*61^$L464</f>
        <v>0</v>
      </c>
    </row>
    <row r="465" spans="11:14" x14ac:dyDescent="0.55000000000000004">
      <c r="K465">
        <v>465</v>
      </c>
      <c r="L465">
        <f t="shared" si="15"/>
        <v>3</v>
      </c>
      <c r="M465" t="str">
        <f t="shared" si="14"/>
        <v/>
      </c>
      <c r="N465">
        <f>IF(EXACT(M465,$A$1)=TRUE,0,IF(EXACT(M465,$A$2)=TRUE,1,IF(EXACT(M465,$A$3)=TRUE,2,IF(EXACT(M465,$A$4)=TRUE,3,IF(EXACT(M465,$A$5)=TRUE,4,IF(EXACT(M465,$A$6)=TRUE,5,IF(EXACT(M465,$A$7)=TRUE,6,IF(EXACT(M465,$A$8)=TRUE,7,IF(EXACT(M465,$A$9)=TRUE,8,IF(EXACT(M465,$A$10)=TRUE,9,IF(EXACT(M465,$A$11)=TRUE,10,IF(EXACT(M465,$A$12)=TRUE,11,IF(EXACT(M465,$A$13)=TRUE,12,IF(EXACT(M465,$A$14)=TRUE,13,IF(EXACT(M465,$A$15)=TRUE,14,IF(EXACT(M465,$A$16)=TRUE,15,IF(EXACT(M465,$A$17)=TRUE,16,IF(EXACT(M465,$A$18)=TRUE,17,IF(EXACT(M465,$A$19)=TRUE,18,IF(EXACT(M465,$A$20)=TRUE,19,IF(EXACT(M465,$A$21)=TRUE,20,IF(EXACT(M465,$A$22)=TRUE,21,IF(EXACT(M465,$A$23)=TRUE,22,IF(EXACT(M465,$A$24)=TRUE,23,IF(EXACT(M465,$A$25)=TRUE,24,IF(EXACT(M465,$A$26)=TRUE,25,IF(EXACT(M465,$A$27)=TRUE,26,IF(EXACT(M465,$A$28)=TRUE,27,IF(EXACT(M465,$A$29)=TRUE,28,IF(EXACT(M465,$A$30)=TRUE,29,IF(EXACT(M465,$A$31)=TRUE,30,IF(EXACT(M465,$A$32)=TRUE,31,IF(EXACT(M465,$A$33)=TRUE,32,IF(EXACT(M465,$A$34)=TRUE,33,IF(EXACT(M465,$A$35)=TRUE,34,IF(EXACT(M465,$A$36)=TRUE,35,IF(EXACT(M465,$A$37)=TRUE,36,IF(EXACT(M465,$A$38)=TRUE,37,IF(EXACT(M465,$A$39)=TRUE,38,IF(EXACT(M465,$A$40)=TRUE,39,IF(EXACT(M465,$A$41)=TRUE,40,IF(EXACT(M465,$A$42)=TRUE,41,IF(EXACT(M465,$A$43)=TRUE,42,IF(EXACT(M465,$A$44)=TRUE,43,IF(EXACT(M465,$A$45)=TRUE,44,IF(EXACT(M465,$A$46)=TRUE,45,IF(EXACT(M465,$A$47)=TRUE,46,IF(EXACT(M465,$A$48)=TRUE,47,IF(EXACT(M465,$A$49)=TRUE,48,IF(EXACT(M465,$A$50)=TRUE,49,IF(EXACT(M465,$A$51)=TRUE,50,IF(EXACT(M465,$A$52)=TRUE,51,IF(EXACT(M465,$A$53)=TRUE,52,IF(EXACT(M465,$A$54)=TRUE,53,IF(EXACT(M465,$A$55)=TRUE,54,IF(EXACT(M465,$A$56)=TRUE,55,IF(EXACT(M465,$A$57)=TRUE,56,IF(EXACT(M465,$A$58)=TRUE,57,IF(EXACT(M465,$A$59)=TRUE,58,IF(EXACT(M465,$A$60)=TRUE,59,IF(EXACT(M465,$A$61)=TRUE,60,IF(EXACT(M465,$A$62)=TRUE,61))))))))))))))))))))))))))))))))))))))))))))))))))))))))))))))*61^$L465</f>
        <v>0</v>
      </c>
    </row>
    <row r="466" spans="11:14" x14ac:dyDescent="0.55000000000000004">
      <c r="K466">
        <v>466</v>
      </c>
      <c r="L466">
        <f t="shared" si="15"/>
        <v>2</v>
      </c>
      <c r="M466" t="str">
        <f t="shared" si="14"/>
        <v/>
      </c>
      <c r="N466">
        <f>IF(EXACT(M466,$A$1)=TRUE,0,IF(EXACT(M466,$A$2)=TRUE,1,IF(EXACT(M466,$A$3)=TRUE,2,IF(EXACT(M466,$A$4)=TRUE,3,IF(EXACT(M466,$A$5)=TRUE,4,IF(EXACT(M466,$A$6)=TRUE,5,IF(EXACT(M466,$A$7)=TRUE,6,IF(EXACT(M466,$A$8)=TRUE,7,IF(EXACT(M466,$A$9)=TRUE,8,IF(EXACT(M466,$A$10)=TRUE,9,IF(EXACT(M466,$A$11)=TRUE,10,IF(EXACT(M466,$A$12)=TRUE,11,IF(EXACT(M466,$A$13)=TRUE,12,IF(EXACT(M466,$A$14)=TRUE,13,IF(EXACT(M466,$A$15)=TRUE,14,IF(EXACT(M466,$A$16)=TRUE,15,IF(EXACT(M466,$A$17)=TRUE,16,IF(EXACT(M466,$A$18)=TRUE,17,IF(EXACT(M466,$A$19)=TRUE,18,IF(EXACT(M466,$A$20)=TRUE,19,IF(EXACT(M466,$A$21)=TRUE,20,IF(EXACT(M466,$A$22)=TRUE,21,IF(EXACT(M466,$A$23)=TRUE,22,IF(EXACT(M466,$A$24)=TRUE,23,IF(EXACT(M466,$A$25)=TRUE,24,IF(EXACT(M466,$A$26)=TRUE,25,IF(EXACT(M466,$A$27)=TRUE,26,IF(EXACT(M466,$A$28)=TRUE,27,IF(EXACT(M466,$A$29)=TRUE,28,IF(EXACT(M466,$A$30)=TRUE,29,IF(EXACT(M466,$A$31)=TRUE,30,IF(EXACT(M466,$A$32)=TRUE,31,IF(EXACT(M466,$A$33)=TRUE,32,IF(EXACT(M466,$A$34)=TRUE,33,IF(EXACT(M466,$A$35)=TRUE,34,IF(EXACT(M466,$A$36)=TRUE,35,IF(EXACT(M466,$A$37)=TRUE,36,IF(EXACT(M466,$A$38)=TRUE,37,IF(EXACT(M466,$A$39)=TRUE,38,IF(EXACT(M466,$A$40)=TRUE,39,IF(EXACT(M466,$A$41)=TRUE,40,IF(EXACT(M466,$A$42)=TRUE,41,IF(EXACT(M466,$A$43)=TRUE,42,IF(EXACT(M466,$A$44)=TRUE,43,IF(EXACT(M466,$A$45)=TRUE,44,IF(EXACT(M466,$A$46)=TRUE,45,IF(EXACT(M466,$A$47)=TRUE,46,IF(EXACT(M466,$A$48)=TRUE,47,IF(EXACT(M466,$A$49)=TRUE,48,IF(EXACT(M466,$A$50)=TRUE,49,IF(EXACT(M466,$A$51)=TRUE,50,IF(EXACT(M466,$A$52)=TRUE,51,IF(EXACT(M466,$A$53)=TRUE,52,IF(EXACT(M466,$A$54)=TRUE,53,IF(EXACT(M466,$A$55)=TRUE,54,IF(EXACT(M466,$A$56)=TRUE,55,IF(EXACT(M466,$A$57)=TRUE,56,IF(EXACT(M466,$A$58)=TRUE,57,IF(EXACT(M466,$A$59)=TRUE,58,IF(EXACT(M466,$A$60)=TRUE,59,IF(EXACT(M466,$A$61)=TRUE,60,IF(EXACT(M466,$A$62)=TRUE,61))))))))))))))))))))))))))))))))))))))))))))))))))))))))))))))*61^$L466</f>
        <v>0</v>
      </c>
    </row>
    <row r="467" spans="11:14" x14ac:dyDescent="0.55000000000000004">
      <c r="K467">
        <v>467</v>
      </c>
      <c r="L467">
        <f t="shared" si="15"/>
        <v>1</v>
      </c>
      <c r="M467" t="str">
        <f t="shared" si="14"/>
        <v/>
      </c>
      <c r="N467">
        <f>IF(EXACT(M467,$A$1)=TRUE,0,IF(EXACT(M467,$A$2)=TRUE,1,IF(EXACT(M467,$A$3)=TRUE,2,IF(EXACT(M467,$A$4)=TRUE,3,IF(EXACT(M467,$A$5)=TRUE,4,IF(EXACT(M467,$A$6)=TRUE,5,IF(EXACT(M467,$A$7)=TRUE,6,IF(EXACT(M467,$A$8)=TRUE,7,IF(EXACT(M467,$A$9)=TRUE,8,IF(EXACT(M467,$A$10)=TRUE,9,IF(EXACT(M467,$A$11)=TRUE,10,IF(EXACT(M467,$A$12)=TRUE,11,IF(EXACT(M467,$A$13)=TRUE,12,IF(EXACT(M467,$A$14)=TRUE,13,IF(EXACT(M467,$A$15)=TRUE,14,IF(EXACT(M467,$A$16)=TRUE,15,IF(EXACT(M467,$A$17)=TRUE,16,IF(EXACT(M467,$A$18)=TRUE,17,IF(EXACT(M467,$A$19)=TRUE,18,IF(EXACT(M467,$A$20)=TRUE,19,IF(EXACT(M467,$A$21)=TRUE,20,IF(EXACT(M467,$A$22)=TRUE,21,IF(EXACT(M467,$A$23)=TRUE,22,IF(EXACT(M467,$A$24)=TRUE,23,IF(EXACT(M467,$A$25)=TRUE,24,IF(EXACT(M467,$A$26)=TRUE,25,IF(EXACT(M467,$A$27)=TRUE,26,IF(EXACT(M467,$A$28)=TRUE,27,IF(EXACT(M467,$A$29)=TRUE,28,IF(EXACT(M467,$A$30)=TRUE,29,IF(EXACT(M467,$A$31)=TRUE,30,IF(EXACT(M467,$A$32)=TRUE,31,IF(EXACT(M467,$A$33)=TRUE,32,IF(EXACT(M467,$A$34)=TRUE,33,IF(EXACT(M467,$A$35)=TRUE,34,IF(EXACT(M467,$A$36)=TRUE,35,IF(EXACT(M467,$A$37)=TRUE,36,IF(EXACT(M467,$A$38)=TRUE,37,IF(EXACT(M467,$A$39)=TRUE,38,IF(EXACT(M467,$A$40)=TRUE,39,IF(EXACT(M467,$A$41)=TRUE,40,IF(EXACT(M467,$A$42)=TRUE,41,IF(EXACT(M467,$A$43)=TRUE,42,IF(EXACT(M467,$A$44)=TRUE,43,IF(EXACT(M467,$A$45)=TRUE,44,IF(EXACT(M467,$A$46)=TRUE,45,IF(EXACT(M467,$A$47)=TRUE,46,IF(EXACT(M467,$A$48)=TRUE,47,IF(EXACT(M467,$A$49)=TRUE,48,IF(EXACT(M467,$A$50)=TRUE,49,IF(EXACT(M467,$A$51)=TRUE,50,IF(EXACT(M467,$A$52)=TRUE,51,IF(EXACT(M467,$A$53)=TRUE,52,IF(EXACT(M467,$A$54)=TRUE,53,IF(EXACT(M467,$A$55)=TRUE,54,IF(EXACT(M467,$A$56)=TRUE,55,IF(EXACT(M467,$A$57)=TRUE,56,IF(EXACT(M467,$A$58)=TRUE,57,IF(EXACT(M467,$A$59)=TRUE,58,IF(EXACT(M467,$A$60)=TRUE,59,IF(EXACT(M467,$A$61)=TRUE,60,IF(EXACT(M467,$A$62)=TRUE,61))))))))))))))))))))))))))))))))))))))))))))))))))))))))))))))*61^$L467</f>
        <v>0</v>
      </c>
    </row>
    <row r="468" spans="11:14" x14ac:dyDescent="0.55000000000000004">
      <c r="K468">
        <v>468</v>
      </c>
      <c r="L468">
        <f t="shared" si="15"/>
        <v>0</v>
      </c>
      <c r="M468" t="str">
        <f t="shared" si="14"/>
        <v/>
      </c>
      <c r="N468">
        <f>IF(EXACT(M468,$A$1)=TRUE,0,IF(EXACT(M468,$A$2)=TRUE,1,IF(EXACT(M468,$A$3)=TRUE,2,IF(EXACT(M468,$A$4)=TRUE,3,IF(EXACT(M468,$A$5)=TRUE,4,IF(EXACT(M468,$A$6)=TRUE,5,IF(EXACT(M468,$A$7)=TRUE,6,IF(EXACT(M468,$A$8)=TRUE,7,IF(EXACT(M468,$A$9)=TRUE,8,IF(EXACT(M468,$A$10)=TRUE,9,IF(EXACT(M468,$A$11)=TRUE,10,IF(EXACT(M468,$A$12)=TRUE,11,IF(EXACT(M468,$A$13)=TRUE,12,IF(EXACT(M468,$A$14)=TRUE,13,IF(EXACT(M468,$A$15)=TRUE,14,IF(EXACT(M468,$A$16)=TRUE,15,IF(EXACT(M468,$A$17)=TRUE,16,IF(EXACT(M468,$A$18)=TRUE,17,IF(EXACT(M468,$A$19)=TRUE,18,IF(EXACT(M468,$A$20)=TRUE,19,IF(EXACT(M468,$A$21)=TRUE,20,IF(EXACT(M468,$A$22)=TRUE,21,IF(EXACT(M468,$A$23)=TRUE,22,IF(EXACT(M468,$A$24)=TRUE,23,IF(EXACT(M468,$A$25)=TRUE,24,IF(EXACT(M468,$A$26)=TRUE,25,IF(EXACT(M468,$A$27)=TRUE,26,IF(EXACT(M468,$A$28)=TRUE,27,IF(EXACT(M468,$A$29)=TRUE,28,IF(EXACT(M468,$A$30)=TRUE,29,IF(EXACT(M468,$A$31)=TRUE,30,IF(EXACT(M468,$A$32)=TRUE,31,IF(EXACT(M468,$A$33)=TRUE,32,IF(EXACT(M468,$A$34)=TRUE,33,IF(EXACT(M468,$A$35)=TRUE,34,IF(EXACT(M468,$A$36)=TRUE,35,IF(EXACT(M468,$A$37)=TRUE,36,IF(EXACT(M468,$A$38)=TRUE,37,IF(EXACT(M468,$A$39)=TRUE,38,IF(EXACT(M468,$A$40)=TRUE,39,IF(EXACT(M468,$A$41)=TRUE,40,IF(EXACT(M468,$A$42)=TRUE,41,IF(EXACT(M468,$A$43)=TRUE,42,IF(EXACT(M468,$A$44)=TRUE,43,IF(EXACT(M468,$A$45)=TRUE,44,IF(EXACT(M468,$A$46)=TRUE,45,IF(EXACT(M468,$A$47)=TRUE,46,IF(EXACT(M468,$A$48)=TRUE,47,IF(EXACT(M468,$A$49)=TRUE,48,IF(EXACT(M468,$A$50)=TRUE,49,IF(EXACT(M468,$A$51)=TRUE,50,IF(EXACT(M468,$A$52)=TRUE,51,IF(EXACT(M468,$A$53)=TRUE,52,IF(EXACT(M468,$A$54)=TRUE,53,IF(EXACT(M468,$A$55)=TRUE,54,IF(EXACT(M468,$A$56)=TRUE,55,IF(EXACT(M468,$A$57)=TRUE,56,IF(EXACT(M468,$A$58)=TRUE,57,IF(EXACT(M468,$A$59)=TRUE,58,IF(EXACT(M468,$A$60)=TRUE,59,IF(EXACT(M468,$A$61)=TRUE,60,IF(EXACT(M468,$A$62)=TRUE,61))))))))))))))))))))))))))))))))))))))))))))))))))))))))))))))*61^$L468</f>
        <v>0</v>
      </c>
    </row>
    <row r="469" spans="11:14" x14ac:dyDescent="0.55000000000000004">
      <c r="K469">
        <v>469</v>
      </c>
      <c r="L469">
        <f t="shared" si="15"/>
        <v>5</v>
      </c>
      <c r="M469" t="str">
        <f t="shared" si="14"/>
        <v/>
      </c>
      <c r="N469" t="b">
        <f>IF(EXACT(M469,$A$1)=TRUE,"コア",IF(EXACT(M469,$A$2)=TRUE,"弓玉",IF(EXACT(M469,$A$3)=TRUE,"銃玉",IF(EXACT(M469,$A$4)=TRUE,"剣玉",IF(EXACT(M469,$A$5)=TRUE,"盾玉",IF(EXACT(M469,$A$6)=TRUE,"爆玉",IF(EXACT(M469,$A$7)=TRUE,"魔玉",IF(EXACT(M469,$A$8)=TRUE,"弩玉",IF(EXACT(M469,$A$9)=TRUE,"槍玉",IF(EXACT(M469,$A$10)=TRUE,"砲玉",IF(EXACT(M469,$A$11)=TRUE,"薙玉",IF(EXACT(M469,$A$12)=TRUE,"跳玉",IF(EXACT(M469,$A$13)=TRUE,"裂玉",IF(EXACT(M469,$A$14)=TRUE,"散玉",IF(EXACT(M469,$A$15)=TRUE,"狙玉",IF(EXACT(M469,$A$16)=TRUE,"浮玉",IF(EXACT(M469,$A$17)=TRUE,"導玉",IF(EXACT(M469,$A$18)=TRUE,"繕玉",IF(EXACT(M469,$A$19)=TRUE,"癒玉",IF(EXACT(M469,$A$20)=TRUE,"壁玉",IF(EXACT(M469,$A$21)=TRUE,"飛玉",IF(EXACT(M469,$A$22)=TRUE,"戦玉",IF(EXACT(M469,$A$23)=TRUE,"機玉",IF(EXACT(M469,$A$24)=TRUE,"変玉",IF(EXACT(M469,$A$25)=TRUE,"界玉",IF(EXACT(M469,$A$26)=TRUE,"木壁",IF(EXACT(M469,$A$27)=TRUE,"石壁",IF(EXACT(M469,$A$28)=TRUE,"紙壁",IF(EXACT(M469,$A$29)=TRUE,"鉄壁",IF(EXACT(M469,$A$30)=TRUE,"ジェット",IF(EXACT(M469,$A$31)=TRUE,"ターボ",IF(EXACT(M469,$A$32)=TRUE,"骨玉",IF(EXACT(M469,$A$33)=TRUE,"撃玉",IF(EXACT(M469,$A$34)=TRUE,"弾玉",IF(EXACT(M469,$A$35)=TRUE,"聖玉",IF(EXACT(M469,$A$36)=TRUE,"忍玉",IF(EXACT(M469,$A$37)=TRUE,"障玉",IF(EXACT(M469,$A$38)=TRUE,"花玉",IF(EXACT(M469,$A$39)=TRUE,"反玉",IF(EXACT(M469,$A$40)=TRUE,"押玉",IF(EXACT(M469,$A$41)=TRUE,"迎玉",IF(EXACT(M469,$A$42)=TRUE,"贄玉",IF(EXACT(M469,$A$43)=TRUE,"的玉",IF(EXACT(M469,$A$44)=TRUE,"墜玉",IF(EXACT(M469,$A$45)=TRUE,"箱玉",IF(EXACT(M469,$A$46)=TRUE,"闇玉",IF(EXACT(M469,$A$47)=TRUE,"旋玉",IF(EXACT(M469,$A$48)=TRUE,"采玉",IF(EXACT(M469,$A$49)=TRUE,"騎玉",IF(EXACT(M469,$A$50)=TRUE,"核玉",IF(EXACT(M469,$A$51)=TRUE,"射玉",IF(EXACT(M469,$A$52)=TRUE,"星玉",IF(EXACT(M469,$A$53)=TRUE,"梱玉",IF(EXACT(M469,$A$54)=TRUE,"貫玉",IF(EXACT(M469,$A$55)=TRUE,"査玉",IF(EXACT(M469,$A$56)=TRUE,"近壁",IF(EXACT(M469,$A$57)=TRUE,"遠壁",IF(EXACT(M469,$A$58)=TRUE,"広壁",IF(EXACT(M469,$A$59)=TRUE,"狭壁",IF(EXACT(M469,$A$60)=TRUE,"タゲ壁",IF(EXACT(M469,$A$61)=TRUE,"エレ壁")))))))))))))))))))))))))))))))))))))))))))))))))))))))))))))</f>
        <v>0</v>
      </c>
    </row>
    <row r="470" spans="11:14" x14ac:dyDescent="0.55000000000000004">
      <c r="K470">
        <v>470</v>
      </c>
      <c r="L470">
        <f t="shared" si="15"/>
        <v>4</v>
      </c>
      <c r="M470" t="str">
        <f t="shared" si="14"/>
        <v/>
      </c>
      <c r="N470">
        <f>IF(EXACT(M470,$A$1)=TRUE,0,IF(EXACT(M470,$A$2)=TRUE,1,IF(EXACT(M470,$A$3)=TRUE,2,IF(EXACT(M470,$A$4)=TRUE,3,IF(EXACT(M470,$A$5)=TRUE,4,IF(EXACT(M470,$A$6)=TRUE,5,IF(EXACT(M470,$A$7)=TRUE,6,IF(EXACT(M470,$A$8)=TRUE,7,IF(EXACT(M470,$A$9)=TRUE,8,IF(EXACT(M470,$A$10)=TRUE,9,IF(EXACT(M470,$A$11)=TRUE,10,IF(EXACT(M470,$A$12)=TRUE,11,IF(EXACT(M470,$A$13)=TRUE,12,IF(EXACT(M470,$A$14)=TRUE,13,IF(EXACT(M470,$A$15)=TRUE,14,IF(EXACT(M470,$A$16)=TRUE,15,IF(EXACT(M470,$A$17)=TRUE,16,IF(EXACT(M470,$A$18)=TRUE,17,IF(EXACT(M470,$A$19)=TRUE,18,IF(EXACT(M470,$A$20)=TRUE,19,IF(EXACT(M470,$A$21)=TRUE,20,IF(EXACT(M470,$A$22)=TRUE,21,IF(EXACT(M470,$A$23)=TRUE,22,IF(EXACT(M470,$A$24)=TRUE,23,IF(EXACT(M470,$A$25)=TRUE,24,IF(EXACT(M470,$A$26)=TRUE,25,IF(EXACT(M470,$A$27)=TRUE,26,IF(EXACT(M470,$A$28)=TRUE,27,IF(EXACT(M470,$A$29)=TRUE,28,IF(EXACT(M470,$A$30)=TRUE,29,IF(EXACT(M470,$A$31)=TRUE,30,IF(EXACT(M470,$A$32)=TRUE,31,IF(EXACT(M470,$A$33)=TRUE,32,IF(EXACT(M470,$A$34)=TRUE,33,IF(EXACT(M470,$A$35)=TRUE,34,IF(EXACT(M470,$A$36)=TRUE,35,IF(EXACT(M470,$A$37)=TRUE,36,IF(EXACT(M470,$A$38)=TRUE,37,IF(EXACT(M470,$A$39)=TRUE,38,IF(EXACT(M470,$A$40)=TRUE,39,IF(EXACT(M470,$A$41)=TRUE,40,IF(EXACT(M470,$A$42)=TRUE,41,IF(EXACT(M470,$A$43)=TRUE,42,IF(EXACT(M470,$A$44)=TRUE,43,IF(EXACT(M470,$A$45)=TRUE,44,IF(EXACT(M470,$A$46)=TRUE,45,IF(EXACT(M470,$A$47)=TRUE,46,IF(EXACT(M470,$A$48)=TRUE,47,IF(EXACT(M470,$A$49)=TRUE,48,IF(EXACT(M470,$A$50)=TRUE,49,IF(EXACT(M470,$A$51)=TRUE,50,IF(EXACT(M470,$A$52)=TRUE,51,IF(EXACT(M470,$A$53)=TRUE,52,IF(EXACT(M470,$A$54)=TRUE,53,IF(EXACT(M470,$A$55)=TRUE,54,IF(EXACT(M470,$A$56)=TRUE,55,IF(EXACT(M470,$A$57)=TRUE,56,IF(EXACT(M470,$A$58)=TRUE,57,IF(EXACT(M470,$A$59)=TRUE,58,IF(EXACT(M470,$A$60)=TRUE,59,IF(EXACT(M470,$A$61)=TRUE,60,IF(EXACT(M470,$A$62)=TRUE,61))))))))))))))))))))))))))))))))))))))))))))))))))))))))))))))*61^$L470</f>
        <v>0</v>
      </c>
    </row>
    <row r="471" spans="11:14" x14ac:dyDescent="0.55000000000000004">
      <c r="K471">
        <v>471</v>
      </c>
      <c r="L471">
        <f t="shared" si="15"/>
        <v>3</v>
      </c>
      <c r="M471" t="str">
        <f t="shared" si="14"/>
        <v/>
      </c>
      <c r="N471">
        <f>IF(EXACT(M471,$A$1)=TRUE,0,IF(EXACT(M471,$A$2)=TRUE,1,IF(EXACT(M471,$A$3)=TRUE,2,IF(EXACT(M471,$A$4)=TRUE,3,IF(EXACT(M471,$A$5)=TRUE,4,IF(EXACT(M471,$A$6)=TRUE,5,IF(EXACT(M471,$A$7)=TRUE,6,IF(EXACT(M471,$A$8)=TRUE,7,IF(EXACT(M471,$A$9)=TRUE,8,IF(EXACT(M471,$A$10)=TRUE,9,IF(EXACT(M471,$A$11)=TRUE,10,IF(EXACT(M471,$A$12)=TRUE,11,IF(EXACT(M471,$A$13)=TRUE,12,IF(EXACT(M471,$A$14)=TRUE,13,IF(EXACT(M471,$A$15)=TRUE,14,IF(EXACT(M471,$A$16)=TRUE,15,IF(EXACT(M471,$A$17)=TRUE,16,IF(EXACT(M471,$A$18)=TRUE,17,IF(EXACT(M471,$A$19)=TRUE,18,IF(EXACT(M471,$A$20)=TRUE,19,IF(EXACT(M471,$A$21)=TRUE,20,IF(EXACT(M471,$A$22)=TRUE,21,IF(EXACT(M471,$A$23)=TRUE,22,IF(EXACT(M471,$A$24)=TRUE,23,IF(EXACT(M471,$A$25)=TRUE,24,IF(EXACT(M471,$A$26)=TRUE,25,IF(EXACT(M471,$A$27)=TRUE,26,IF(EXACT(M471,$A$28)=TRUE,27,IF(EXACT(M471,$A$29)=TRUE,28,IF(EXACT(M471,$A$30)=TRUE,29,IF(EXACT(M471,$A$31)=TRUE,30,IF(EXACT(M471,$A$32)=TRUE,31,IF(EXACT(M471,$A$33)=TRUE,32,IF(EXACT(M471,$A$34)=TRUE,33,IF(EXACT(M471,$A$35)=TRUE,34,IF(EXACT(M471,$A$36)=TRUE,35,IF(EXACT(M471,$A$37)=TRUE,36,IF(EXACT(M471,$A$38)=TRUE,37,IF(EXACT(M471,$A$39)=TRUE,38,IF(EXACT(M471,$A$40)=TRUE,39,IF(EXACT(M471,$A$41)=TRUE,40,IF(EXACT(M471,$A$42)=TRUE,41,IF(EXACT(M471,$A$43)=TRUE,42,IF(EXACT(M471,$A$44)=TRUE,43,IF(EXACT(M471,$A$45)=TRUE,44,IF(EXACT(M471,$A$46)=TRUE,45,IF(EXACT(M471,$A$47)=TRUE,46,IF(EXACT(M471,$A$48)=TRUE,47,IF(EXACT(M471,$A$49)=TRUE,48,IF(EXACT(M471,$A$50)=TRUE,49,IF(EXACT(M471,$A$51)=TRUE,50,IF(EXACT(M471,$A$52)=TRUE,51,IF(EXACT(M471,$A$53)=TRUE,52,IF(EXACT(M471,$A$54)=TRUE,53,IF(EXACT(M471,$A$55)=TRUE,54,IF(EXACT(M471,$A$56)=TRUE,55,IF(EXACT(M471,$A$57)=TRUE,56,IF(EXACT(M471,$A$58)=TRUE,57,IF(EXACT(M471,$A$59)=TRUE,58,IF(EXACT(M471,$A$60)=TRUE,59,IF(EXACT(M471,$A$61)=TRUE,60,IF(EXACT(M471,$A$62)=TRUE,61))))))))))))))))))))))))))))))))))))))))))))))))))))))))))))))*61^$L471</f>
        <v>0</v>
      </c>
    </row>
    <row r="472" spans="11:14" x14ac:dyDescent="0.55000000000000004">
      <c r="K472">
        <v>472</v>
      </c>
      <c r="L472">
        <f t="shared" si="15"/>
        <v>2</v>
      </c>
      <c r="M472" t="str">
        <f t="shared" si="14"/>
        <v/>
      </c>
      <c r="N472">
        <f>IF(EXACT(M472,$A$1)=TRUE,0,IF(EXACT(M472,$A$2)=TRUE,1,IF(EXACT(M472,$A$3)=TRUE,2,IF(EXACT(M472,$A$4)=TRUE,3,IF(EXACT(M472,$A$5)=TRUE,4,IF(EXACT(M472,$A$6)=TRUE,5,IF(EXACT(M472,$A$7)=TRUE,6,IF(EXACT(M472,$A$8)=TRUE,7,IF(EXACT(M472,$A$9)=TRUE,8,IF(EXACT(M472,$A$10)=TRUE,9,IF(EXACT(M472,$A$11)=TRUE,10,IF(EXACT(M472,$A$12)=TRUE,11,IF(EXACT(M472,$A$13)=TRUE,12,IF(EXACT(M472,$A$14)=TRUE,13,IF(EXACT(M472,$A$15)=TRUE,14,IF(EXACT(M472,$A$16)=TRUE,15,IF(EXACT(M472,$A$17)=TRUE,16,IF(EXACT(M472,$A$18)=TRUE,17,IF(EXACT(M472,$A$19)=TRUE,18,IF(EXACT(M472,$A$20)=TRUE,19,IF(EXACT(M472,$A$21)=TRUE,20,IF(EXACT(M472,$A$22)=TRUE,21,IF(EXACT(M472,$A$23)=TRUE,22,IF(EXACT(M472,$A$24)=TRUE,23,IF(EXACT(M472,$A$25)=TRUE,24,IF(EXACT(M472,$A$26)=TRUE,25,IF(EXACT(M472,$A$27)=TRUE,26,IF(EXACT(M472,$A$28)=TRUE,27,IF(EXACT(M472,$A$29)=TRUE,28,IF(EXACT(M472,$A$30)=TRUE,29,IF(EXACT(M472,$A$31)=TRUE,30,IF(EXACT(M472,$A$32)=TRUE,31,IF(EXACT(M472,$A$33)=TRUE,32,IF(EXACT(M472,$A$34)=TRUE,33,IF(EXACT(M472,$A$35)=TRUE,34,IF(EXACT(M472,$A$36)=TRUE,35,IF(EXACT(M472,$A$37)=TRUE,36,IF(EXACT(M472,$A$38)=TRUE,37,IF(EXACT(M472,$A$39)=TRUE,38,IF(EXACT(M472,$A$40)=TRUE,39,IF(EXACT(M472,$A$41)=TRUE,40,IF(EXACT(M472,$A$42)=TRUE,41,IF(EXACT(M472,$A$43)=TRUE,42,IF(EXACT(M472,$A$44)=TRUE,43,IF(EXACT(M472,$A$45)=TRUE,44,IF(EXACT(M472,$A$46)=TRUE,45,IF(EXACT(M472,$A$47)=TRUE,46,IF(EXACT(M472,$A$48)=TRUE,47,IF(EXACT(M472,$A$49)=TRUE,48,IF(EXACT(M472,$A$50)=TRUE,49,IF(EXACT(M472,$A$51)=TRUE,50,IF(EXACT(M472,$A$52)=TRUE,51,IF(EXACT(M472,$A$53)=TRUE,52,IF(EXACT(M472,$A$54)=TRUE,53,IF(EXACT(M472,$A$55)=TRUE,54,IF(EXACT(M472,$A$56)=TRUE,55,IF(EXACT(M472,$A$57)=TRUE,56,IF(EXACT(M472,$A$58)=TRUE,57,IF(EXACT(M472,$A$59)=TRUE,58,IF(EXACT(M472,$A$60)=TRUE,59,IF(EXACT(M472,$A$61)=TRUE,60,IF(EXACT(M472,$A$62)=TRUE,61))))))))))))))))))))))))))))))))))))))))))))))))))))))))))))))*61^$L472</f>
        <v>0</v>
      </c>
    </row>
    <row r="473" spans="11:14" x14ac:dyDescent="0.55000000000000004">
      <c r="K473">
        <v>473</v>
      </c>
      <c r="L473">
        <f t="shared" si="15"/>
        <v>1</v>
      </c>
      <c r="M473" t="str">
        <f t="shared" si="14"/>
        <v/>
      </c>
      <c r="N473">
        <f>IF(EXACT(M473,$A$1)=TRUE,0,IF(EXACT(M473,$A$2)=TRUE,1,IF(EXACT(M473,$A$3)=TRUE,2,IF(EXACT(M473,$A$4)=TRUE,3,IF(EXACT(M473,$A$5)=TRUE,4,IF(EXACT(M473,$A$6)=TRUE,5,IF(EXACT(M473,$A$7)=TRUE,6,IF(EXACT(M473,$A$8)=TRUE,7,IF(EXACT(M473,$A$9)=TRUE,8,IF(EXACT(M473,$A$10)=TRUE,9,IF(EXACT(M473,$A$11)=TRUE,10,IF(EXACT(M473,$A$12)=TRUE,11,IF(EXACT(M473,$A$13)=TRUE,12,IF(EXACT(M473,$A$14)=TRUE,13,IF(EXACT(M473,$A$15)=TRUE,14,IF(EXACT(M473,$A$16)=TRUE,15,IF(EXACT(M473,$A$17)=TRUE,16,IF(EXACT(M473,$A$18)=TRUE,17,IF(EXACT(M473,$A$19)=TRUE,18,IF(EXACT(M473,$A$20)=TRUE,19,IF(EXACT(M473,$A$21)=TRUE,20,IF(EXACT(M473,$A$22)=TRUE,21,IF(EXACT(M473,$A$23)=TRUE,22,IF(EXACT(M473,$A$24)=TRUE,23,IF(EXACT(M473,$A$25)=TRUE,24,IF(EXACT(M473,$A$26)=TRUE,25,IF(EXACT(M473,$A$27)=TRUE,26,IF(EXACT(M473,$A$28)=TRUE,27,IF(EXACT(M473,$A$29)=TRUE,28,IF(EXACT(M473,$A$30)=TRUE,29,IF(EXACT(M473,$A$31)=TRUE,30,IF(EXACT(M473,$A$32)=TRUE,31,IF(EXACT(M473,$A$33)=TRUE,32,IF(EXACT(M473,$A$34)=TRUE,33,IF(EXACT(M473,$A$35)=TRUE,34,IF(EXACT(M473,$A$36)=TRUE,35,IF(EXACT(M473,$A$37)=TRUE,36,IF(EXACT(M473,$A$38)=TRUE,37,IF(EXACT(M473,$A$39)=TRUE,38,IF(EXACT(M473,$A$40)=TRUE,39,IF(EXACT(M473,$A$41)=TRUE,40,IF(EXACT(M473,$A$42)=TRUE,41,IF(EXACT(M473,$A$43)=TRUE,42,IF(EXACT(M473,$A$44)=TRUE,43,IF(EXACT(M473,$A$45)=TRUE,44,IF(EXACT(M473,$A$46)=TRUE,45,IF(EXACT(M473,$A$47)=TRUE,46,IF(EXACT(M473,$A$48)=TRUE,47,IF(EXACT(M473,$A$49)=TRUE,48,IF(EXACT(M473,$A$50)=TRUE,49,IF(EXACT(M473,$A$51)=TRUE,50,IF(EXACT(M473,$A$52)=TRUE,51,IF(EXACT(M473,$A$53)=TRUE,52,IF(EXACT(M473,$A$54)=TRUE,53,IF(EXACT(M473,$A$55)=TRUE,54,IF(EXACT(M473,$A$56)=TRUE,55,IF(EXACT(M473,$A$57)=TRUE,56,IF(EXACT(M473,$A$58)=TRUE,57,IF(EXACT(M473,$A$59)=TRUE,58,IF(EXACT(M473,$A$60)=TRUE,59,IF(EXACT(M473,$A$61)=TRUE,60,IF(EXACT(M473,$A$62)=TRUE,61))))))))))))))))))))))))))))))))))))))))))))))))))))))))))))))*61^$L473</f>
        <v>0</v>
      </c>
    </row>
    <row r="474" spans="11:14" x14ac:dyDescent="0.55000000000000004">
      <c r="K474">
        <v>474</v>
      </c>
      <c r="L474">
        <f t="shared" si="15"/>
        <v>0</v>
      </c>
      <c r="M474" t="str">
        <f t="shared" si="14"/>
        <v/>
      </c>
      <c r="N474">
        <f>IF(EXACT(M474,$A$1)=TRUE,0,IF(EXACT(M474,$A$2)=TRUE,1,IF(EXACT(M474,$A$3)=TRUE,2,IF(EXACT(M474,$A$4)=TRUE,3,IF(EXACT(M474,$A$5)=TRUE,4,IF(EXACT(M474,$A$6)=TRUE,5,IF(EXACT(M474,$A$7)=TRUE,6,IF(EXACT(M474,$A$8)=TRUE,7,IF(EXACT(M474,$A$9)=TRUE,8,IF(EXACT(M474,$A$10)=TRUE,9,IF(EXACT(M474,$A$11)=TRUE,10,IF(EXACT(M474,$A$12)=TRUE,11,IF(EXACT(M474,$A$13)=TRUE,12,IF(EXACT(M474,$A$14)=TRUE,13,IF(EXACT(M474,$A$15)=TRUE,14,IF(EXACT(M474,$A$16)=TRUE,15,IF(EXACT(M474,$A$17)=TRUE,16,IF(EXACT(M474,$A$18)=TRUE,17,IF(EXACT(M474,$A$19)=TRUE,18,IF(EXACT(M474,$A$20)=TRUE,19,IF(EXACT(M474,$A$21)=TRUE,20,IF(EXACT(M474,$A$22)=TRUE,21,IF(EXACT(M474,$A$23)=TRUE,22,IF(EXACT(M474,$A$24)=TRUE,23,IF(EXACT(M474,$A$25)=TRUE,24,IF(EXACT(M474,$A$26)=TRUE,25,IF(EXACT(M474,$A$27)=TRUE,26,IF(EXACT(M474,$A$28)=TRUE,27,IF(EXACT(M474,$A$29)=TRUE,28,IF(EXACT(M474,$A$30)=TRUE,29,IF(EXACT(M474,$A$31)=TRUE,30,IF(EXACT(M474,$A$32)=TRUE,31,IF(EXACT(M474,$A$33)=TRUE,32,IF(EXACT(M474,$A$34)=TRUE,33,IF(EXACT(M474,$A$35)=TRUE,34,IF(EXACT(M474,$A$36)=TRUE,35,IF(EXACT(M474,$A$37)=TRUE,36,IF(EXACT(M474,$A$38)=TRUE,37,IF(EXACT(M474,$A$39)=TRUE,38,IF(EXACT(M474,$A$40)=TRUE,39,IF(EXACT(M474,$A$41)=TRUE,40,IF(EXACT(M474,$A$42)=TRUE,41,IF(EXACT(M474,$A$43)=TRUE,42,IF(EXACT(M474,$A$44)=TRUE,43,IF(EXACT(M474,$A$45)=TRUE,44,IF(EXACT(M474,$A$46)=TRUE,45,IF(EXACT(M474,$A$47)=TRUE,46,IF(EXACT(M474,$A$48)=TRUE,47,IF(EXACT(M474,$A$49)=TRUE,48,IF(EXACT(M474,$A$50)=TRUE,49,IF(EXACT(M474,$A$51)=TRUE,50,IF(EXACT(M474,$A$52)=TRUE,51,IF(EXACT(M474,$A$53)=TRUE,52,IF(EXACT(M474,$A$54)=TRUE,53,IF(EXACT(M474,$A$55)=TRUE,54,IF(EXACT(M474,$A$56)=TRUE,55,IF(EXACT(M474,$A$57)=TRUE,56,IF(EXACT(M474,$A$58)=TRUE,57,IF(EXACT(M474,$A$59)=TRUE,58,IF(EXACT(M474,$A$60)=TRUE,59,IF(EXACT(M474,$A$61)=TRUE,60,IF(EXACT(M474,$A$62)=TRUE,61))))))))))))))))))))))))))))))))))))))))))))))))))))))))))))))*61^$L474</f>
        <v>0</v>
      </c>
    </row>
    <row r="475" spans="11:14" x14ac:dyDescent="0.55000000000000004">
      <c r="K475">
        <v>475</v>
      </c>
      <c r="L475">
        <f t="shared" si="15"/>
        <v>5</v>
      </c>
      <c r="M475" t="str">
        <f t="shared" si="14"/>
        <v/>
      </c>
      <c r="N475" t="b">
        <f>IF(EXACT(M475,$A$1)=TRUE,"コア",IF(EXACT(M475,$A$2)=TRUE,"弓玉",IF(EXACT(M475,$A$3)=TRUE,"銃玉",IF(EXACT(M475,$A$4)=TRUE,"剣玉",IF(EXACT(M475,$A$5)=TRUE,"盾玉",IF(EXACT(M475,$A$6)=TRUE,"爆玉",IF(EXACT(M475,$A$7)=TRUE,"魔玉",IF(EXACT(M475,$A$8)=TRUE,"弩玉",IF(EXACT(M475,$A$9)=TRUE,"槍玉",IF(EXACT(M475,$A$10)=TRUE,"砲玉",IF(EXACT(M475,$A$11)=TRUE,"薙玉",IF(EXACT(M475,$A$12)=TRUE,"跳玉",IF(EXACT(M475,$A$13)=TRUE,"裂玉",IF(EXACT(M475,$A$14)=TRUE,"散玉",IF(EXACT(M475,$A$15)=TRUE,"狙玉",IF(EXACT(M475,$A$16)=TRUE,"浮玉",IF(EXACT(M475,$A$17)=TRUE,"導玉",IF(EXACT(M475,$A$18)=TRUE,"繕玉",IF(EXACT(M475,$A$19)=TRUE,"癒玉",IF(EXACT(M475,$A$20)=TRUE,"壁玉",IF(EXACT(M475,$A$21)=TRUE,"飛玉",IF(EXACT(M475,$A$22)=TRUE,"戦玉",IF(EXACT(M475,$A$23)=TRUE,"機玉",IF(EXACT(M475,$A$24)=TRUE,"変玉",IF(EXACT(M475,$A$25)=TRUE,"界玉",IF(EXACT(M475,$A$26)=TRUE,"木壁",IF(EXACT(M475,$A$27)=TRUE,"石壁",IF(EXACT(M475,$A$28)=TRUE,"紙壁",IF(EXACT(M475,$A$29)=TRUE,"鉄壁",IF(EXACT(M475,$A$30)=TRUE,"ジェット",IF(EXACT(M475,$A$31)=TRUE,"ターボ",IF(EXACT(M475,$A$32)=TRUE,"骨玉",IF(EXACT(M475,$A$33)=TRUE,"撃玉",IF(EXACT(M475,$A$34)=TRUE,"弾玉",IF(EXACT(M475,$A$35)=TRUE,"聖玉",IF(EXACT(M475,$A$36)=TRUE,"忍玉",IF(EXACT(M475,$A$37)=TRUE,"障玉",IF(EXACT(M475,$A$38)=TRUE,"花玉",IF(EXACT(M475,$A$39)=TRUE,"反玉",IF(EXACT(M475,$A$40)=TRUE,"押玉",IF(EXACT(M475,$A$41)=TRUE,"迎玉",IF(EXACT(M475,$A$42)=TRUE,"贄玉",IF(EXACT(M475,$A$43)=TRUE,"的玉",IF(EXACT(M475,$A$44)=TRUE,"墜玉",IF(EXACT(M475,$A$45)=TRUE,"箱玉",IF(EXACT(M475,$A$46)=TRUE,"闇玉",IF(EXACT(M475,$A$47)=TRUE,"旋玉",IF(EXACT(M475,$A$48)=TRUE,"采玉",IF(EXACT(M475,$A$49)=TRUE,"騎玉",IF(EXACT(M475,$A$50)=TRUE,"核玉",IF(EXACT(M475,$A$51)=TRUE,"射玉",IF(EXACT(M475,$A$52)=TRUE,"星玉",IF(EXACT(M475,$A$53)=TRUE,"梱玉",IF(EXACT(M475,$A$54)=TRUE,"貫玉",IF(EXACT(M475,$A$55)=TRUE,"査玉",IF(EXACT(M475,$A$56)=TRUE,"近壁",IF(EXACT(M475,$A$57)=TRUE,"遠壁",IF(EXACT(M475,$A$58)=TRUE,"広壁",IF(EXACT(M475,$A$59)=TRUE,"狭壁",IF(EXACT(M475,$A$60)=TRUE,"タゲ壁",IF(EXACT(M475,$A$61)=TRUE,"エレ壁")))))))))))))))))))))))))))))))))))))))))))))))))))))))))))))</f>
        <v>0</v>
      </c>
    </row>
    <row r="476" spans="11:14" x14ac:dyDescent="0.55000000000000004">
      <c r="K476">
        <v>476</v>
      </c>
      <c r="L476">
        <f t="shared" si="15"/>
        <v>4</v>
      </c>
      <c r="M476" t="str">
        <f t="shared" si="14"/>
        <v/>
      </c>
      <c r="N476">
        <f>IF(EXACT(M476,$A$1)=TRUE,0,IF(EXACT(M476,$A$2)=TRUE,1,IF(EXACT(M476,$A$3)=TRUE,2,IF(EXACT(M476,$A$4)=TRUE,3,IF(EXACT(M476,$A$5)=TRUE,4,IF(EXACT(M476,$A$6)=TRUE,5,IF(EXACT(M476,$A$7)=TRUE,6,IF(EXACT(M476,$A$8)=TRUE,7,IF(EXACT(M476,$A$9)=TRUE,8,IF(EXACT(M476,$A$10)=TRUE,9,IF(EXACT(M476,$A$11)=TRUE,10,IF(EXACT(M476,$A$12)=TRUE,11,IF(EXACT(M476,$A$13)=TRUE,12,IF(EXACT(M476,$A$14)=TRUE,13,IF(EXACT(M476,$A$15)=TRUE,14,IF(EXACT(M476,$A$16)=TRUE,15,IF(EXACT(M476,$A$17)=TRUE,16,IF(EXACT(M476,$A$18)=TRUE,17,IF(EXACT(M476,$A$19)=TRUE,18,IF(EXACT(M476,$A$20)=TRUE,19,IF(EXACT(M476,$A$21)=TRUE,20,IF(EXACT(M476,$A$22)=TRUE,21,IF(EXACT(M476,$A$23)=TRUE,22,IF(EXACT(M476,$A$24)=TRUE,23,IF(EXACT(M476,$A$25)=TRUE,24,IF(EXACT(M476,$A$26)=TRUE,25,IF(EXACT(M476,$A$27)=TRUE,26,IF(EXACT(M476,$A$28)=TRUE,27,IF(EXACT(M476,$A$29)=TRUE,28,IF(EXACT(M476,$A$30)=TRUE,29,IF(EXACT(M476,$A$31)=TRUE,30,IF(EXACT(M476,$A$32)=TRUE,31,IF(EXACT(M476,$A$33)=TRUE,32,IF(EXACT(M476,$A$34)=TRUE,33,IF(EXACT(M476,$A$35)=TRUE,34,IF(EXACT(M476,$A$36)=TRUE,35,IF(EXACT(M476,$A$37)=TRUE,36,IF(EXACT(M476,$A$38)=TRUE,37,IF(EXACT(M476,$A$39)=TRUE,38,IF(EXACT(M476,$A$40)=TRUE,39,IF(EXACT(M476,$A$41)=TRUE,40,IF(EXACT(M476,$A$42)=TRUE,41,IF(EXACT(M476,$A$43)=TRUE,42,IF(EXACT(M476,$A$44)=TRUE,43,IF(EXACT(M476,$A$45)=TRUE,44,IF(EXACT(M476,$A$46)=TRUE,45,IF(EXACT(M476,$A$47)=TRUE,46,IF(EXACT(M476,$A$48)=TRUE,47,IF(EXACT(M476,$A$49)=TRUE,48,IF(EXACT(M476,$A$50)=TRUE,49,IF(EXACT(M476,$A$51)=TRUE,50,IF(EXACT(M476,$A$52)=TRUE,51,IF(EXACT(M476,$A$53)=TRUE,52,IF(EXACT(M476,$A$54)=TRUE,53,IF(EXACT(M476,$A$55)=TRUE,54,IF(EXACT(M476,$A$56)=TRUE,55,IF(EXACT(M476,$A$57)=TRUE,56,IF(EXACT(M476,$A$58)=TRUE,57,IF(EXACT(M476,$A$59)=TRUE,58,IF(EXACT(M476,$A$60)=TRUE,59,IF(EXACT(M476,$A$61)=TRUE,60,IF(EXACT(M476,$A$62)=TRUE,61))))))))))))))))))))))))))))))))))))))))))))))))))))))))))))))*61^$L476</f>
        <v>0</v>
      </c>
    </row>
    <row r="477" spans="11:14" x14ac:dyDescent="0.55000000000000004">
      <c r="K477">
        <v>477</v>
      </c>
      <c r="L477">
        <f t="shared" si="15"/>
        <v>3</v>
      </c>
      <c r="M477" t="str">
        <f t="shared" si="14"/>
        <v/>
      </c>
      <c r="N477">
        <f>IF(EXACT(M477,$A$1)=TRUE,0,IF(EXACT(M477,$A$2)=TRUE,1,IF(EXACT(M477,$A$3)=TRUE,2,IF(EXACT(M477,$A$4)=TRUE,3,IF(EXACT(M477,$A$5)=TRUE,4,IF(EXACT(M477,$A$6)=TRUE,5,IF(EXACT(M477,$A$7)=TRUE,6,IF(EXACT(M477,$A$8)=TRUE,7,IF(EXACT(M477,$A$9)=TRUE,8,IF(EXACT(M477,$A$10)=TRUE,9,IF(EXACT(M477,$A$11)=TRUE,10,IF(EXACT(M477,$A$12)=TRUE,11,IF(EXACT(M477,$A$13)=TRUE,12,IF(EXACT(M477,$A$14)=TRUE,13,IF(EXACT(M477,$A$15)=TRUE,14,IF(EXACT(M477,$A$16)=TRUE,15,IF(EXACT(M477,$A$17)=TRUE,16,IF(EXACT(M477,$A$18)=TRUE,17,IF(EXACT(M477,$A$19)=TRUE,18,IF(EXACT(M477,$A$20)=TRUE,19,IF(EXACT(M477,$A$21)=TRUE,20,IF(EXACT(M477,$A$22)=TRUE,21,IF(EXACT(M477,$A$23)=TRUE,22,IF(EXACT(M477,$A$24)=TRUE,23,IF(EXACT(M477,$A$25)=TRUE,24,IF(EXACT(M477,$A$26)=TRUE,25,IF(EXACT(M477,$A$27)=TRUE,26,IF(EXACT(M477,$A$28)=TRUE,27,IF(EXACT(M477,$A$29)=TRUE,28,IF(EXACT(M477,$A$30)=TRUE,29,IF(EXACT(M477,$A$31)=TRUE,30,IF(EXACT(M477,$A$32)=TRUE,31,IF(EXACT(M477,$A$33)=TRUE,32,IF(EXACT(M477,$A$34)=TRUE,33,IF(EXACT(M477,$A$35)=TRUE,34,IF(EXACT(M477,$A$36)=TRUE,35,IF(EXACT(M477,$A$37)=TRUE,36,IF(EXACT(M477,$A$38)=TRUE,37,IF(EXACT(M477,$A$39)=TRUE,38,IF(EXACT(M477,$A$40)=TRUE,39,IF(EXACT(M477,$A$41)=TRUE,40,IF(EXACT(M477,$A$42)=TRUE,41,IF(EXACT(M477,$A$43)=TRUE,42,IF(EXACT(M477,$A$44)=TRUE,43,IF(EXACT(M477,$A$45)=TRUE,44,IF(EXACT(M477,$A$46)=TRUE,45,IF(EXACT(M477,$A$47)=TRUE,46,IF(EXACT(M477,$A$48)=TRUE,47,IF(EXACT(M477,$A$49)=TRUE,48,IF(EXACT(M477,$A$50)=TRUE,49,IF(EXACT(M477,$A$51)=TRUE,50,IF(EXACT(M477,$A$52)=TRUE,51,IF(EXACT(M477,$A$53)=TRUE,52,IF(EXACT(M477,$A$54)=TRUE,53,IF(EXACT(M477,$A$55)=TRUE,54,IF(EXACT(M477,$A$56)=TRUE,55,IF(EXACT(M477,$A$57)=TRUE,56,IF(EXACT(M477,$A$58)=TRUE,57,IF(EXACT(M477,$A$59)=TRUE,58,IF(EXACT(M477,$A$60)=TRUE,59,IF(EXACT(M477,$A$61)=TRUE,60,IF(EXACT(M477,$A$62)=TRUE,61))))))))))))))))))))))))))))))))))))))))))))))))))))))))))))))*61^$L477</f>
        <v>0</v>
      </c>
    </row>
    <row r="478" spans="11:14" x14ac:dyDescent="0.55000000000000004">
      <c r="K478">
        <v>478</v>
      </c>
      <c r="L478">
        <f t="shared" si="15"/>
        <v>2</v>
      </c>
      <c r="M478" t="str">
        <f t="shared" si="14"/>
        <v/>
      </c>
      <c r="N478">
        <f>IF(EXACT(M478,$A$1)=TRUE,0,IF(EXACT(M478,$A$2)=TRUE,1,IF(EXACT(M478,$A$3)=TRUE,2,IF(EXACT(M478,$A$4)=TRUE,3,IF(EXACT(M478,$A$5)=TRUE,4,IF(EXACT(M478,$A$6)=TRUE,5,IF(EXACT(M478,$A$7)=TRUE,6,IF(EXACT(M478,$A$8)=TRUE,7,IF(EXACT(M478,$A$9)=TRUE,8,IF(EXACT(M478,$A$10)=TRUE,9,IF(EXACT(M478,$A$11)=TRUE,10,IF(EXACT(M478,$A$12)=TRUE,11,IF(EXACT(M478,$A$13)=TRUE,12,IF(EXACT(M478,$A$14)=TRUE,13,IF(EXACT(M478,$A$15)=TRUE,14,IF(EXACT(M478,$A$16)=TRUE,15,IF(EXACT(M478,$A$17)=TRUE,16,IF(EXACT(M478,$A$18)=TRUE,17,IF(EXACT(M478,$A$19)=TRUE,18,IF(EXACT(M478,$A$20)=TRUE,19,IF(EXACT(M478,$A$21)=TRUE,20,IF(EXACT(M478,$A$22)=TRUE,21,IF(EXACT(M478,$A$23)=TRUE,22,IF(EXACT(M478,$A$24)=TRUE,23,IF(EXACT(M478,$A$25)=TRUE,24,IF(EXACT(M478,$A$26)=TRUE,25,IF(EXACT(M478,$A$27)=TRUE,26,IF(EXACT(M478,$A$28)=TRUE,27,IF(EXACT(M478,$A$29)=TRUE,28,IF(EXACT(M478,$A$30)=TRUE,29,IF(EXACT(M478,$A$31)=TRUE,30,IF(EXACT(M478,$A$32)=TRUE,31,IF(EXACT(M478,$A$33)=TRUE,32,IF(EXACT(M478,$A$34)=TRUE,33,IF(EXACT(M478,$A$35)=TRUE,34,IF(EXACT(M478,$A$36)=TRUE,35,IF(EXACT(M478,$A$37)=TRUE,36,IF(EXACT(M478,$A$38)=TRUE,37,IF(EXACT(M478,$A$39)=TRUE,38,IF(EXACT(M478,$A$40)=TRUE,39,IF(EXACT(M478,$A$41)=TRUE,40,IF(EXACT(M478,$A$42)=TRUE,41,IF(EXACT(M478,$A$43)=TRUE,42,IF(EXACT(M478,$A$44)=TRUE,43,IF(EXACT(M478,$A$45)=TRUE,44,IF(EXACT(M478,$A$46)=TRUE,45,IF(EXACT(M478,$A$47)=TRUE,46,IF(EXACT(M478,$A$48)=TRUE,47,IF(EXACT(M478,$A$49)=TRUE,48,IF(EXACT(M478,$A$50)=TRUE,49,IF(EXACT(M478,$A$51)=TRUE,50,IF(EXACT(M478,$A$52)=TRUE,51,IF(EXACT(M478,$A$53)=TRUE,52,IF(EXACT(M478,$A$54)=TRUE,53,IF(EXACT(M478,$A$55)=TRUE,54,IF(EXACT(M478,$A$56)=TRUE,55,IF(EXACT(M478,$A$57)=TRUE,56,IF(EXACT(M478,$A$58)=TRUE,57,IF(EXACT(M478,$A$59)=TRUE,58,IF(EXACT(M478,$A$60)=TRUE,59,IF(EXACT(M478,$A$61)=TRUE,60,IF(EXACT(M478,$A$62)=TRUE,61))))))))))))))))))))))))))))))))))))))))))))))))))))))))))))))*61^$L478</f>
        <v>0</v>
      </c>
    </row>
    <row r="479" spans="11:14" x14ac:dyDescent="0.55000000000000004">
      <c r="K479">
        <v>479</v>
      </c>
      <c r="L479">
        <f t="shared" si="15"/>
        <v>1</v>
      </c>
      <c r="M479" t="str">
        <f t="shared" si="14"/>
        <v/>
      </c>
      <c r="N479">
        <f>IF(EXACT(M479,$A$1)=TRUE,0,IF(EXACT(M479,$A$2)=TRUE,1,IF(EXACT(M479,$A$3)=TRUE,2,IF(EXACT(M479,$A$4)=TRUE,3,IF(EXACT(M479,$A$5)=TRUE,4,IF(EXACT(M479,$A$6)=TRUE,5,IF(EXACT(M479,$A$7)=TRUE,6,IF(EXACT(M479,$A$8)=TRUE,7,IF(EXACT(M479,$A$9)=TRUE,8,IF(EXACT(M479,$A$10)=TRUE,9,IF(EXACT(M479,$A$11)=TRUE,10,IF(EXACT(M479,$A$12)=TRUE,11,IF(EXACT(M479,$A$13)=TRUE,12,IF(EXACT(M479,$A$14)=TRUE,13,IF(EXACT(M479,$A$15)=TRUE,14,IF(EXACT(M479,$A$16)=TRUE,15,IF(EXACT(M479,$A$17)=TRUE,16,IF(EXACT(M479,$A$18)=TRUE,17,IF(EXACT(M479,$A$19)=TRUE,18,IF(EXACT(M479,$A$20)=TRUE,19,IF(EXACT(M479,$A$21)=TRUE,20,IF(EXACT(M479,$A$22)=TRUE,21,IF(EXACT(M479,$A$23)=TRUE,22,IF(EXACT(M479,$A$24)=TRUE,23,IF(EXACT(M479,$A$25)=TRUE,24,IF(EXACT(M479,$A$26)=TRUE,25,IF(EXACT(M479,$A$27)=TRUE,26,IF(EXACT(M479,$A$28)=TRUE,27,IF(EXACT(M479,$A$29)=TRUE,28,IF(EXACT(M479,$A$30)=TRUE,29,IF(EXACT(M479,$A$31)=TRUE,30,IF(EXACT(M479,$A$32)=TRUE,31,IF(EXACT(M479,$A$33)=TRUE,32,IF(EXACT(M479,$A$34)=TRUE,33,IF(EXACT(M479,$A$35)=TRUE,34,IF(EXACT(M479,$A$36)=TRUE,35,IF(EXACT(M479,$A$37)=TRUE,36,IF(EXACT(M479,$A$38)=TRUE,37,IF(EXACT(M479,$A$39)=TRUE,38,IF(EXACT(M479,$A$40)=TRUE,39,IF(EXACT(M479,$A$41)=TRUE,40,IF(EXACT(M479,$A$42)=TRUE,41,IF(EXACT(M479,$A$43)=TRUE,42,IF(EXACT(M479,$A$44)=TRUE,43,IF(EXACT(M479,$A$45)=TRUE,44,IF(EXACT(M479,$A$46)=TRUE,45,IF(EXACT(M479,$A$47)=TRUE,46,IF(EXACT(M479,$A$48)=TRUE,47,IF(EXACT(M479,$A$49)=TRUE,48,IF(EXACT(M479,$A$50)=TRUE,49,IF(EXACT(M479,$A$51)=TRUE,50,IF(EXACT(M479,$A$52)=TRUE,51,IF(EXACT(M479,$A$53)=TRUE,52,IF(EXACT(M479,$A$54)=TRUE,53,IF(EXACT(M479,$A$55)=TRUE,54,IF(EXACT(M479,$A$56)=TRUE,55,IF(EXACT(M479,$A$57)=TRUE,56,IF(EXACT(M479,$A$58)=TRUE,57,IF(EXACT(M479,$A$59)=TRUE,58,IF(EXACT(M479,$A$60)=TRUE,59,IF(EXACT(M479,$A$61)=TRUE,60,IF(EXACT(M479,$A$62)=TRUE,61))))))))))))))))))))))))))))))))))))))))))))))))))))))))))))))*61^$L479</f>
        <v>0</v>
      </c>
    </row>
    <row r="480" spans="11:14" x14ac:dyDescent="0.55000000000000004">
      <c r="K480">
        <v>480</v>
      </c>
      <c r="L480">
        <f t="shared" si="15"/>
        <v>0</v>
      </c>
      <c r="M480" t="str">
        <f t="shared" si="14"/>
        <v/>
      </c>
      <c r="N480">
        <f>IF(EXACT(M480,$A$1)=TRUE,0,IF(EXACT(M480,$A$2)=TRUE,1,IF(EXACT(M480,$A$3)=TRUE,2,IF(EXACT(M480,$A$4)=TRUE,3,IF(EXACT(M480,$A$5)=TRUE,4,IF(EXACT(M480,$A$6)=TRUE,5,IF(EXACT(M480,$A$7)=TRUE,6,IF(EXACT(M480,$A$8)=TRUE,7,IF(EXACT(M480,$A$9)=TRUE,8,IF(EXACT(M480,$A$10)=TRUE,9,IF(EXACT(M480,$A$11)=TRUE,10,IF(EXACT(M480,$A$12)=TRUE,11,IF(EXACT(M480,$A$13)=TRUE,12,IF(EXACT(M480,$A$14)=TRUE,13,IF(EXACT(M480,$A$15)=TRUE,14,IF(EXACT(M480,$A$16)=TRUE,15,IF(EXACT(M480,$A$17)=TRUE,16,IF(EXACT(M480,$A$18)=TRUE,17,IF(EXACT(M480,$A$19)=TRUE,18,IF(EXACT(M480,$A$20)=TRUE,19,IF(EXACT(M480,$A$21)=TRUE,20,IF(EXACT(M480,$A$22)=TRUE,21,IF(EXACT(M480,$A$23)=TRUE,22,IF(EXACT(M480,$A$24)=TRUE,23,IF(EXACT(M480,$A$25)=TRUE,24,IF(EXACT(M480,$A$26)=TRUE,25,IF(EXACT(M480,$A$27)=TRUE,26,IF(EXACT(M480,$A$28)=TRUE,27,IF(EXACT(M480,$A$29)=TRUE,28,IF(EXACT(M480,$A$30)=TRUE,29,IF(EXACT(M480,$A$31)=TRUE,30,IF(EXACT(M480,$A$32)=TRUE,31,IF(EXACT(M480,$A$33)=TRUE,32,IF(EXACT(M480,$A$34)=TRUE,33,IF(EXACT(M480,$A$35)=TRUE,34,IF(EXACT(M480,$A$36)=TRUE,35,IF(EXACT(M480,$A$37)=TRUE,36,IF(EXACT(M480,$A$38)=TRUE,37,IF(EXACT(M480,$A$39)=TRUE,38,IF(EXACT(M480,$A$40)=TRUE,39,IF(EXACT(M480,$A$41)=TRUE,40,IF(EXACT(M480,$A$42)=TRUE,41,IF(EXACT(M480,$A$43)=TRUE,42,IF(EXACT(M480,$A$44)=TRUE,43,IF(EXACT(M480,$A$45)=TRUE,44,IF(EXACT(M480,$A$46)=TRUE,45,IF(EXACT(M480,$A$47)=TRUE,46,IF(EXACT(M480,$A$48)=TRUE,47,IF(EXACT(M480,$A$49)=TRUE,48,IF(EXACT(M480,$A$50)=TRUE,49,IF(EXACT(M480,$A$51)=TRUE,50,IF(EXACT(M480,$A$52)=TRUE,51,IF(EXACT(M480,$A$53)=TRUE,52,IF(EXACT(M480,$A$54)=TRUE,53,IF(EXACT(M480,$A$55)=TRUE,54,IF(EXACT(M480,$A$56)=TRUE,55,IF(EXACT(M480,$A$57)=TRUE,56,IF(EXACT(M480,$A$58)=TRUE,57,IF(EXACT(M480,$A$59)=TRUE,58,IF(EXACT(M480,$A$60)=TRUE,59,IF(EXACT(M480,$A$61)=TRUE,60,IF(EXACT(M480,$A$62)=TRUE,61))))))))))))))))))))))))))))))))))))))))))))))))))))))))))))))*61^$L480</f>
        <v>0</v>
      </c>
    </row>
    <row r="481" spans="11:14" x14ac:dyDescent="0.55000000000000004">
      <c r="K481">
        <v>481</v>
      </c>
      <c r="L481">
        <f t="shared" si="15"/>
        <v>5</v>
      </c>
      <c r="M481" t="str">
        <f t="shared" si="14"/>
        <v/>
      </c>
      <c r="N481" t="b">
        <f>IF(EXACT(M481,$A$1)=TRUE,"コア",IF(EXACT(M481,$A$2)=TRUE,"弓玉",IF(EXACT(M481,$A$3)=TRUE,"銃玉",IF(EXACT(M481,$A$4)=TRUE,"剣玉",IF(EXACT(M481,$A$5)=TRUE,"盾玉",IF(EXACT(M481,$A$6)=TRUE,"爆玉",IF(EXACT(M481,$A$7)=TRUE,"魔玉",IF(EXACT(M481,$A$8)=TRUE,"弩玉",IF(EXACT(M481,$A$9)=TRUE,"槍玉",IF(EXACT(M481,$A$10)=TRUE,"砲玉",IF(EXACT(M481,$A$11)=TRUE,"薙玉",IF(EXACT(M481,$A$12)=TRUE,"跳玉",IF(EXACT(M481,$A$13)=TRUE,"裂玉",IF(EXACT(M481,$A$14)=TRUE,"散玉",IF(EXACT(M481,$A$15)=TRUE,"狙玉",IF(EXACT(M481,$A$16)=TRUE,"浮玉",IF(EXACT(M481,$A$17)=TRUE,"導玉",IF(EXACT(M481,$A$18)=TRUE,"繕玉",IF(EXACT(M481,$A$19)=TRUE,"癒玉",IF(EXACT(M481,$A$20)=TRUE,"壁玉",IF(EXACT(M481,$A$21)=TRUE,"飛玉",IF(EXACT(M481,$A$22)=TRUE,"戦玉",IF(EXACT(M481,$A$23)=TRUE,"機玉",IF(EXACT(M481,$A$24)=TRUE,"変玉",IF(EXACT(M481,$A$25)=TRUE,"界玉",IF(EXACT(M481,$A$26)=TRUE,"木壁",IF(EXACT(M481,$A$27)=TRUE,"石壁",IF(EXACT(M481,$A$28)=TRUE,"紙壁",IF(EXACT(M481,$A$29)=TRUE,"鉄壁",IF(EXACT(M481,$A$30)=TRUE,"ジェット",IF(EXACT(M481,$A$31)=TRUE,"ターボ",IF(EXACT(M481,$A$32)=TRUE,"骨玉",IF(EXACT(M481,$A$33)=TRUE,"撃玉",IF(EXACT(M481,$A$34)=TRUE,"弾玉",IF(EXACT(M481,$A$35)=TRUE,"聖玉",IF(EXACT(M481,$A$36)=TRUE,"忍玉",IF(EXACT(M481,$A$37)=TRUE,"障玉",IF(EXACT(M481,$A$38)=TRUE,"花玉",IF(EXACT(M481,$A$39)=TRUE,"反玉",IF(EXACT(M481,$A$40)=TRUE,"押玉",IF(EXACT(M481,$A$41)=TRUE,"迎玉",IF(EXACT(M481,$A$42)=TRUE,"贄玉",IF(EXACT(M481,$A$43)=TRUE,"的玉",IF(EXACT(M481,$A$44)=TRUE,"墜玉",IF(EXACT(M481,$A$45)=TRUE,"箱玉",IF(EXACT(M481,$A$46)=TRUE,"闇玉",IF(EXACT(M481,$A$47)=TRUE,"旋玉",IF(EXACT(M481,$A$48)=TRUE,"采玉",IF(EXACT(M481,$A$49)=TRUE,"騎玉",IF(EXACT(M481,$A$50)=TRUE,"核玉",IF(EXACT(M481,$A$51)=TRUE,"射玉",IF(EXACT(M481,$A$52)=TRUE,"星玉",IF(EXACT(M481,$A$53)=TRUE,"梱玉",IF(EXACT(M481,$A$54)=TRUE,"貫玉",IF(EXACT(M481,$A$55)=TRUE,"査玉",IF(EXACT(M481,$A$56)=TRUE,"近壁",IF(EXACT(M481,$A$57)=TRUE,"遠壁",IF(EXACT(M481,$A$58)=TRUE,"広壁",IF(EXACT(M481,$A$59)=TRUE,"狭壁",IF(EXACT(M481,$A$60)=TRUE,"タゲ壁",IF(EXACT(M481,$A$61)=TRUE,"エレ壁")))))))))))))))))))))))))))))))))))))))))))))))))))))))))))))</f>
        <v>0</v>
      </c>
    </row>
    <row r="482" spans="11:14" x14ac:dyDescent="0.55000000000000004">
      <c r="K482">
        <v>482</v>
      </c>
      <c r="L482">
        <f t="shared" si="15"/>
        <v>4</v>
      </c>
      <c r="M482" t="str">
        <f t="shared" si="14"/>
        <v/>
      </c>
      <c r="N482">
        <f>IF(EXACT(M482,$A$1)=TRUE,0,IF(EXACT(M482,$A$2)=TRUE,1,IF(EXACT(M482,$A$3)=TRUE,2,IF(EXACT(M482,$A$4)=TRUE,3,IF(EXACT(M482,$A$5)=TRUE,4,IF(EXACT(M482,$A$6)=TRUE,5,IF(EXACT(M482,$A$7)=TRUE,6,IF(EXACT(M482,$A$8)=TRUE,7,IF(EXACT(M482,$A$9)=TRUE,8,IF(EXACT(M482,$A$10)=TRUE,9,IF(EXACT(M482,$A$11)=TRUE,10,IF(EXACT(M482,$A$12)=TRUE,11,IF(EXACT(M482,$A$13)=TRUE,12,IF(EXACT(M482,$A$14)=TRUE,13,IF(EXACT(M482,$A$15)=TRUE,14,IF(EXACT(M482,$A$16)=TRUE,15,IF(EXACT(M482,$A$17)=TRUE,16,IF(EXACT(M482,$A$18)=TRUE,17,IF(EXACT(M482,$A$19)=TRUE,18,IF(EXACT(M482,$A$20)=TRUE,19,IF(EXACT(M482,$A$21)=TRUE,20,IF(EXACT(M482,$A$22)=TRUE,21,IF(EXACT(M482,$A$23)=TRUE,22,IF(EXACT(M482,$A$24)=TRUE,23,IF(EXACT(M482,$A$25)=TRUE,24,IF(EXACT(M482,$A$26)=TRUE,25,IF(EXACT(M482,$A$27)=TRUE,26,IF(EXACT(M482,$A$28)=TRUE,27,IF(EXACT(M482,$A$29)=TRUE,28,IF(EXACT(M482,$A$30)=TRUE,29,IF(EXACT(M482,$A$31)=TRUE,30,IF(EXACT(M482,$A$32)=TRUE,31,IF(EXACT(M482,$A$33)=TRUE,32,IF(EXACT(M482,$A$34)=TRUE,33,IF(EXACT(M482,$A$35)=TRUE,34,IF(EXACT(M482,$A$36)=TRUE,35,IF(EXACT(M482,$A$37)=TRUE,36,IF(EXACT(M482,$A$38)=TRUE,37,IF(EXACT(M482,$A$39)=TRUE,38,IF(EXACT(M482,$A$40)=TRUE,39,IF(EXACT(M482,$A$41)=TRUE,40,IF(EXACT(M482,$A$42)=TRUE,41,IF(EXACT(M482,$A$43)=TRUE,42,IF(EXACT(M482,$A$44)=TRUE,43,IF(EXACT(M482,$A$45)=TRUE,44,IF(EXACT(M482,$A$46)=TRUE,45,IF(EXACT(M482,$A$47)=TRUE,46,IF(EXACT(M482,$A$48)=TRUE,47,IF(EXACT(M482,$A$49)=TRUE,48,IF(EXACT(M482,$A$50)=TRUE,49,IF(EXACT(M482,$A$51)=TRUE,50,IF(EXACT(M482,$A$52)=TRUE,51,IF(EXACT(M482,$A$53)=TRUE,52,IF(EXACT(M482,$A$54)=TRUE,53,IF(EXACT(M482,$A$55)=TRUE,54,IF(EXACT(M482,$A$56)=TRUE,55,IF(EXACT(M482,$A$57)=TRUE,56,IF(EXACT(M482,$A$58)=TRUE,57,IF(EXACT(M482,$A$59)=TRUE,58,IF(EXACT(M482,$A$60)=TRUE,59,IF(EXACT(M482,$A$61)=TRUE,60,IF(EXACT(M482,$A$62)=TRUE,61))))))))))))))))))))))))))))))))))))))))))))))))))))))))))))))*61^$L482</f>
        <v>0</v>
      </c>
    </row>
    <row r="483" spans="11:14" x14ac:dyDescent="0.55000000000000004">
      <c r="K483">
        <v>483</v>
      </c>
      <c r="L483">
        <f t="shared" si="15"/>
        <v>3</v>
      </c>
      <c r="M483" t="str">
        <f t="shared" si="14"/>
        <v/>
      </c>
      <c r="N483">
        <f>IF(EXACT(M483,$A$1)=TRUE,0,IF(EXACT(M483,$A$2)=TRUE,1,IF(EXACT(M483,$A$3)=TRUE,2,IF(EXACT(M483,$A$4)=TRUE,3,IF(EXACT(M483,$A$5)=TRUE,4,IF(EXACT(M483,$A$6)=TRUE,5,IF(EXACT(M483,$A$7)=TRUE,6,IF(EXACT(M483,$A$8)=TRUE,7,IF(EXACT(M483,$A$9)=TRUE,8,IF(EXACT(M483,$A$10)=TRUE,9,IF(EXACT(M483,$A$11)=TRUE,10,IF(EXACT(M483,$A$12)=TRUE,11,IF(EXACT(M483,$A$13)=TRUE,12,IF(EXACT(M483,$A$14)=TRUE,13,IF(EXACT(M483,$A$15)=TRUE,14,IF(EXACT(M483,$A$16)=TRUE,15,IF(EXACT(M483,$A$17)=TRUE,16,IF(EXACT(M483,$A$18)=TRUE,17,IF(EXACT(M483,$A$19)=TRUE,18,IF(EXACT(M483,$A$20)=TRUE,19,IF(EXACT(M483,$A$21)=TRUE,20,IF(EXACT(M483,$A$22)=TRUE,21,IF(EXACT(M483,$A$23)=TRUE,22,IF(EXACT(M483,$A$24)=TRUE,23,IF(EXACT(M483,$A$25)=TRUE,24,IF(EXACT(M483,$A$26)=TRUE,25,IF(EXACT(M483,$A$27)=TRUE,26,IF(EXACT(M483,$A$28)=TRUE,27,IF(EXACT(M483,$A$29)=TRUE,28,IF(EXACT(M483,$A$30)=TRUE,29,IF(EXACT(M483,$A$31)=TRUE,30,IF(EXACT(M483,$A$32)=TRUE,31,IF(EXACT(M483,$A$33)=TRUE,32,IF(EXACT(M483,$A$34)=TRUE,33,IF(EXACT(M483,$A$35)=TRUE,34,IF(EXACT(M483,$A$36)=TRUE,35,IF(EXACT(M483,$A$37)=TRUE,36,IF(EXACT(M483,$A$38)=TRUE,37,IF(EXACT(M483,$A$39)=TRUE,38,IF(EXACT(M483,$A$40)=TRUE,39,IF(EXACT(M483,$A$41)=TRUE,40,IF(EXACT(M483,$A$42)=TRUE,41,IF(EXACT(M483,$A$43)=TRUE,42,IF(EXACT(M483,$A$44)=TRUE,43,IF(EXACT(M483,$A$45)=TRUE,44,IF(EXACT(M483,$A$46)=TRUE,45,IF(EXACT(M483,$A$47)=TRUE,46,IF(EXACT(M483,$A$48)=TRUE,47,IF(EXACT(M483,$A$49)=TRUE,48,IF(EXACT(M483,$A$50)=TRUE,49,IF(EXACT(M483,$A$51)=TRUE,50,IF(EXACT(M483,$A$52)=TRUE,51,IF(EXACT(M483,$A$53)=TRUE,52,IF(EXACT(M483,$A$54)=TRUE,53,IF(EXACT(M483,$A$55)=TRUE,54,IF(EXACT(M483,$A$56)=TRUE,55,IF(EXACT(M483,$A$57)=TRUE,56,IF(EXACT(M483,$A$58)=TRUE,57,IF(EXACT(M483,$A$59)=TRUE,58,IF(EXACT(M483,$A$60)=TRUE,59,IF(EXACT(M483,$A$61)=TRUE,60,IF(EXACT(M483,$A$62)=TRUE,61))))))))))))))))))))))))))))))))))))))))))))))))))))))))))))))*61^$L483</f>
        <v>0</v>
      </c>
    </row>
    <row r="484" spans="11:14" x14ac:dyDescent="0.55000000000000004">
      <c r="K484">
        <v>484</v>
      </c>
      <c r="L484">
        <f t="shared" si="15"/>
        <v>2</v>
      </c>
      <c r="M484" t="str">
        <f t="shared" si="14"/>
        <v/>
      </c>
      <c r="N484">
        <f>IF(EXACT(M484,$A$1)=TRUE,0,IF(EXACT(M484,$A$2)=TRUE,1,IF(EXACT(M484,$A$3)=TRUE,2,IF(EXACT(M484,$A$4)=TRUE,3,IF(EXACT(M484,$A$5)=TRUE,4,IF(EXACT(M484,$A$6)=TRUE,5,IF(EXACT(M484,$A$7)=TRUE,6,IF(EXACT(M484,$A$8)=TRUE,7,IF(EXACT(M484,$A$9)=TRUE,8,IF(EXACT(M484,$A$10)=TRUE,9,IF(EXACT(M484,$A$11)=TRUE,10,IF(EXACT(M484,$A$12)=TRUE,11,IF(EXACT(M484,$A$13)=TRUE,12,IF(EXACT(M484,$A$14)=TRUE,13,IF(EXACT(M484,$A$15)=TRUE,14,IF(EXACT(M484,$A$16)=TRUE,15,IF(EXACT(M484,$A$17)=TRUE,16,IF(EXACT(M484,$A$18)=TRUE,17,IF(EXACT(M484,$A$19)=TRUE,18,IF(EXACT(M484,$A$20)=TRUE,19,IF(EXACT(M484,$A$21)=TRUE,20,IF(EXACT(M484,$A$22)=TRUE,21,IF(EXACT(M484,$A$23)=TRUE,22,IF(EXACT(M484,$A$24)=TRUE,23,IF(EXACT(M484,$A$25)=TRUE,24,IF(EXACT(M484,$A$26)=TRUE,25,IF(EXACT(M484,$A$27)=TRUE,26,IF(EXACT(M484,$A$28)=TRUE,27,IF(EXACT(M484,$A$29)=TRUE,28,IF(EXACT(M484,$A$30)=TRUE,29,IF(EXACT(M484,$A$31)=TRUE,30,IF(EXACT(M484,$A$32)=TRUE,31,IF(EXACT(M484,$A$33)=TRUE,32,IF(EXACT(M484,$A$34)=TRUE,33,IF(EXACT(M484,$A$35)=TRUE,34,IF(EXACT(M484,$A$36)=TRUE,35,IF(EXACT(M484,$A$37)=TRUE,36,IF(EXACT(M484,$A$38)=TRUE,37,IF(EXACT(M484,$A$39)=TRUE,38,IF(EXACT(M484,$A$40)=TRUE,39,IF(EXACT(M484,$A$41)=TRUE,40,IF(EXACT(M484,$A$42)=TRUE,41,IF(EXACT(M484,$A$43)=TRUE,42,IF(EXACT(M484,$A$44)=TRUE,43,IF(EXACT(M484,$A$45)=TRUE,44,IF(EXACT(M484,$A$46)=TRUE,45,IF(EXACT(M484,$A$47)=TRUE,46,IF(EXACT(M484,$A$48)=TRUE,47,IF(EXACT(M484,$A$49)=TRUE,48,IF(EXACT(M484,$A$50)=TRUE,49,IF(EXACT(M484,$A$51)=TRUE,50,IF(EXACT(M484,$A$52)=TRUE,51,IF(EXACT(M484,$A$53)=TRUE,52,IF(EXACT(M484,$A$54)=TRUE,53,IF(EXACT(M484,$A$55)=TRUE,54,IF(EXACT(M484,$A$56)=TRUE,55,IF(EXACT(M484,$A$57)=TRUE,56,IF(EXACT(M484,$A$58)=TRUE,57,IF(EXACT(M484,$A$59)=TRUE,58,IF(EXACT(M484,$A$60)=TRUE,59,IF(EXACT(M484,$A$61)=TRUE,60,IF(EXACT(M484,$A$62)=TRUE,61))))))))))))))))))))))))))))))))))))))))))))))))))))))))))))))*61^$L484</f>
        <v>0</v>
      </c>
    </row>
    <row r="485" spans="11:14" x14ac:dyDescent="0.55000000000000004">
      <c r="K485">
        <v>485</v>
      </c>
      <c r="L485">
        <f t="shared" si="15"/>
        <v>1</v>
      </c>
      <c r="M485" t="str">
        <f t="shared" si="14"/>
        <v/>
      </c>
      <c r="N485">
        <f>IF(EXACT(M485,$A$1)=TRUE,0,IF(EXACT(M485,$A$2)=TRUE,1,IF(EXACT(M485,$A$3)=TRUE,2,IF(EXACT(M485,$A$4)=TRUE,3,IF(EXACT(M485,$A$5)=TRUE,4,IF(EXACT(M485,$A$6)=TRUE,5,IF(EXACT(M485,$A$7)=TRUE,6,IF(EXACT(M485,$A$8)=TRUE,7,IF(EXACT(M485,$A$9)=TRUE,8,IF(EXACT(M485,$A$10)=TRUE,9,IF(EXACT(M485,$A$11)=TRUE,10,IF(EXACT(M485,$A$12)=TRUE,11,IF(EXACT(M485,$A$13)=TRUE,12,IF(EXACT(M485,$A$14)=TRUE,13,IF(EXACT(M485,$A$15)=TRUE,14,IF(EXACT(M485,$A$16)=TRUE,15,IF(EXACT(M485,$A$17)=TRUE,16,IF(EXACT(M485,$A$18)=TRUE,17,IF(EXACT(M485,$A$19)=TRUE,18,IF(EXACT(M485,$A$20)=TRUE,19,IF(EXACT(M485,$A$21)=TRUE,20,IF(EXACT(M485,$A$22)=TRUE,21,IF(EXACT(M485,$A$23)=TRUE,22,IF(EXACT(M485,$A$24)=TRUE,23,IF(EXACT(M485,$A$25)=TRUE,24,IF(EXACT(M485,$A$26)=TRUE,25,IF(EXACT(M485,$A$27)=TRUE,26,IF(EXACT(M485,$A$28)=TRUE,27,IF(EXACT(M485,$A$29)=TRUE,28,IF(EXACT(M485,$A$30)=TRUE,29,IF(EXACT(M485,$A$31)=TRUE,30,IF(EXACT(M485,$A$32)=TRUE,31,IF(EXACT(M485,$A$33)=TRUE,32,IF(EXACT(M485,$A$34)=TRUE,33,IF(EXACT(M485,$A$35)=TRUE,34,IF(EXACT(M485,$A$36)=TRUE,35,IF(EXACT(M485,$A$37)=TRUE,36,IF(EXACT(M485,$A$38)=TRUE,37,IF(EXACT(M485,$A$39)=TRUE,38,IF(EXACT(M485,$A$40)=TRUE,39,IF(EXACT(M485,$A$41)=TRUE,40,IF(EXACT(M485,$A$42)=TRUE,41,IF(EXACT(M485,$A$43)=TRUE,42,IF(EXACT(M485,$A$44)=TRUE,43,IF(EXACT(M485,$A$45)=TRUE,44,IF(EXACT(M485,$A$46)=TRUE,45,IF(EXACT(M485,$A$47)=TRUE,46,IF(EXACT(M485,$A$48)=TRUE,47,IF(EXACT(M485,$A$49)=TRUE,48,IF(EXACT(M485,$A$50)=TRUE,49,IF(EXACT(M485,$A$51)=TRUE,50,IF(EXACT(M485,$A$52)=TRUE,51,IF(EXACT(M485,$A$53)=TRUE,52,IF(EXACT(M485,$A$54)=TRUE,53,IF(EXACT(M485,$A$55)=TRUE,54,IF(EXACT(M485,$A$56)=TRUE,55,IF(EXACT(M485,$A$57)=TRUE,56,IF(EXACT(M485,$A$58)=TRUE,57,IF(EXACT(M485,$A$59)=TRUE,58,IF(EXACT(M485,$A$60)=TRUE,59,IF(EXACT(M485,$A$61)=TRUE,60,IF(EXACT(M485,$A$62)=TRUE,61))))))))))))))))))))))))))))))))))))))))))))))))))))))))))))))*61^$L485</f>
        <v>0</v>
      </c>
    </row>
    <row r="486" spans="11:14" x14ac:dyDescent="0.55000000000000004">
      <c r="K486">
        <v>486</v>
      </c>
      <c r="L486">
        <f t="shared" si="15"/>
        <v>0</v>
      </c>
      <c r="M486" t="str">
        <f t="shared" si="14"/>
        <v/>
      </c>
      <c r="N486">
        <f>IF(EXACT(M486,$A$1)=TRUE,0,IF(EXACT(M486,$A$2)=TRUE,1,IF(EXACT(M486,$A$3)=TRUE,2,IF(EXACT(M486,$A$4)=TRUE,3,IF(EXACT(M486,$A$5)=TRUE,4,IF(EXACT(M486,$A$6)=TRUE,5,IF(EXACT(M486,$A$7)=TRUE,6,IF(EXACT(M486,$A$8)=TRUE,7,IF(EXACT(M486,$A$9)=TRUE,8,IF(EXACT(M486,$A$10)=TRUE,9,IF(EXACT(M486,$A$11)=TRUE,10,IF(EXACT(M486,$A$12)=TRUE,11,IF(EXACT(M486,$A$13)=TRUE,12,IF(EXACT(M486,$A$14)=TRUE,13,IF(EXACT(M486,$A$15)=TRUE,14,IF(EXACT(M486,$A$16)=TRUE,15,IF(EXACT(M486,$A$17)=TRUE,16,IF(EXACT(M486,$A$18)=TRUE,17,IF(EXACT(M486,$A$19)=TRUE,18,IF(EXACT(M486,$A$20)=TRUE,19,IF(EXACT(M486,$A$21)=TRUE,20,IF(EXACT(M486,$A$22)=TRUE,21,IF(EXACT(M486,$A$23)=TRUE,22,IF(EXACT(M486,$A$24)=TRUE,23,IF(EXACT(M486,$A$25)=TRUE,24,IF(EXACT(M486,$A$26)=TRUE,25,IF(EXACT(M486,$A$27)=TRUE,26,IF(EXACT(M486,$A$28)=TRUE,27,IF(EXACT(M486,$A$29)=TRUE,28,IF(EXACT(M486,$A$30)=TRUE,29,IF(EXACT(M486,$A$31)=TRUE,30,IF(EXACT(M486,$A$32)=TRUE,31,IF(EXACT(M486,$A$33)=TRUE,32,IF(EXACT(M486,$A$34)=TRUE,33,IF(EXACT(M486,$A$35)=TRUE,34,IF(EXACT(M486,$A$36)=TRUE,35,IF(EXACT(M486,$A$37)=TRUE,36,IF(EXACT(M486,$A$38)=TRUE,37,IF(EXACT(M486,$A$39)=TRUE,38,IF(EXACT(M486,$A$40)=TRUE,39,IF(EXACT(M486,$A$41)=TRUE,40,IF(EXACT(M486,$A$42)=TRUE,41,IF(EXACT(M486,$A$43)=TRUE,42,IF(EXACT(M486,$A$44)=TRUE,43,IF(EXACT(M486,$A$45)=TRUE,44,IF(EXACT(M486,$A$46)=TRUE,45,IF(EXACT(M486,$A$47)=TRUE,46,IF(EXACT(M486,$A$48)=TRUE,47,IF(EXACT(M486,$A$49)=TRUE,48,IF(EXACT(M486,$A$50)=TRUE,49,IF(EXACT(M486,$A$51)=TRUE,50,IF(EXACT(M486,$A$52)=TRUE,51,IF(EXACT(M486,$A$53)=TRUE,52,IF(EXACT(M486,$A$54)=TRUE,53,IF(EXACT(M486,$A$55)=TRUE,54,IF(EXACT(M486,$A$56)=TRUE,55,IF(EXACT(M486,$A$57)=TRUE,56,IF(EXACT(M486,$A$58)=TRUE,57,IF(EXACT(M486,$A$59)=TRUE,58,IF(EXACT(M486,$A$60)=TRUE,59,IF(EXACT(M486,$A$61)=TRUE,60,IF(EXACT(M486,$A$62)=TRUE,61))))))))))))))))))))))))))))))))))))))))))))))))))))))))))))))*61^$L486</f>
        <v>0</v>
      </c>
    </row>
    <row r="487" spans="11:14" x14ac:dyDescent="0.55000000000000004">
      <c r="K487">
        <v>487</v>
      </c>
      <c r="L487">
        <f t="shared" si="15"/>
        <v>5</v>
      </c>
      <c r="M487" t="str">
        <f t="shared" si="14"/>
        <v/>
      </c>
      <c r="N487" t="b">
        <f>IF(EXACT(M487,$A$1)=TRUE,"コア",IF(EXACT(M487,$A$2)=TRUE,"弓玉",IF(EXACT(M487,$A$3)=TRUE,"銃玉",IF(EXACT(M487,$A$4)=TRUE,"剣玉",IF(EXACT(M487,$A$5)=TRUE,"盾玉",IF(EXACT(M487,$A$6)=TRUE,"爆玉",IF(EXACT(M487,$A$7)=TRUE,"魔玉",IF(EXACT(M487,$A$8)=TRUE,"弩玉",IF(EXACT(M487,$A$9)=TRUE,"槍玉",IF(EXACT(M487,$A$10)=TRUE,"砲玉",IF(EXACT(M487,$A$11)=TRUE,"薙玉",IF(EXACT(M487,$A$12)=TRUE,"跳玉",IF(EXACT(M487,$A$13)=TRUE,"裂玉",IF(EXACT(M487,$A$14)=TRUE,"散玉",IF(EXACT(M487,$A$15)=TRUE,"狙玉",IF(EXACT(M487,$A$16)=TRUE,"浮玉",IF(EXACT(M487,$A$17)=TRUE,"導玉",IF(EXACT(M487,$A$18)=TRUE,"繕玉",IF(EXACT(M487,$A$19)=TRUE,"癒玉",IF(EXACT(M487,$A$20)=TRUE,"壁玉",IF(EXACT(M487,$A$21)=TRUE,"飛玉",IF(EXACT(M487,$A$22)=TRUE,"戦玉",IF(EXACT(M487,$A$23)=TRUE,"機玉",IF(EXACT(M487,$A$24)=TRUE,"変玉",IF(EXACT(M487,$A$25)=TRUE,"界玉",IF(EXACT(M487,$A$26)=TRUE,"木壁",IF(EXACT(M487,$A$27)=TRUE,"石壁",IF(EXACT(M487,$A$28)=TRUE,"紙壁",IF(EXACT(M487,$A$29)=TRUE,"鉄壁",IF(EXACT(M487,$A$30)=TRUE,"ジェット",IF(EXACT(M487,$A$31)=TRUE,"ターボ",IF(EXACT(M487,$A$32)=TRUE,"骨玉",IF(EXACT(M487,$A$33)=TRUE,"撃玉",IF(EXACT(M487,$A$34)=TRUE,"弾玉",IF(EXACT(M487,$A$35)=TRUE,"聖玉",IF(EXACT(M487,$A$36)=TRUE,"忍玉",IF(EXACT(M487,$A$37)=TRUE,"障玉",IF(EXACT(M487,$A$38)=TRUE,"花玉",IF(EXACT(M487,$A$39)=TRUE,"反玉",IF(EXACT(M487,$A$40)=TRUE,"押玉",IF(EXACT(M487,$A$41)=TRUE,"迎玉",IF(EXACT(M487,$A$42)=TRUE,"贄玉",IF(EXACT(M487,$A$43)=TRUE,"的玉",IF(EXACT(M487,$A$44)=TRUE,"墜玉",IF(EXACT(M487,$A$45)=TRUE,"箱玉",IF(EXACT(M487,$A$46)=TRUE,"闇玉",IF(EXACT(M487,$A$47)=TRUE,"旋玉",IF(EXACT(M487,$A$48)=TRUE,"采玉",IF(EXACT(M487,$A$49)=TRUE,"騎玉",IF(EXACT(M487,$A$50)=TRUE,"核玉",IF(EXACT(M487,$A$51)=TRUE,"射玉",IF(EXACT(M487,$A$52)=TRUE,"星玉",IF(EXACT(M487,$A$53)=TRUE,"梱玉",IF(EXACT(M487,$A$54)=TRUE,"貫玉",IF(EXACT(M487,$A$55)=TRUE,"査玉",IF(EXACT(M487,$A$56)=TRUE,"近壁",IF(EXACT(M487,$A$57)=TRUE,"遠壁",IF(EXACT(M487,$A$58)=TRUE,"広壁",IF(EXACT(M487,$A$59)=TRUE,"狭壁",IF(EXACT(M487,$A$60)=TRUE,"タゲ壁",IF(EXACT(M487,$A$61)=TRUE,"エレ壁")))))))))))))))))))))))))))))))))))))))))))))))))))))))))))))</f>
        <v>0</v>
      </c>
    </row>
    <row r="488" spans="11:14" x14ac:dyDescent="0.55000000000000004">
      <c r="K488">
        <v>488</v>
      </c>
      <c r="L488">
        <f t="shared" si="15"/>
        <v>4</v>
      </c>
      <c r="M488" t="str">
        <f t="shared" si="14"/>
        <v/>
      </c>
      <c r="N488">
        <f>IF(EXACT(M488,$A$1)=TRUE,0,IF(EXACT(M488,$A$2)=TRUE,1,IF(EXACT(M488,$A$3)=TRUE,2,IF(EXACT(M488,$A$4)=TRUE,3,IF(EXACT(M488,$A$5)=TRUE,4,IF(EXACT(M488,$A$6)=TRUE,5,IF(EXACT(M488,$A$7)=TRUE,6,IF(EXACT(M488,$A$8)=TRUE,7,IF(EXACT(M488,$A$9)=TRUE,8,IF(EXACT(M488,$A$10)=TRUE,9,IF(EXACT(M488,$A$11)=TRUE,10,IF(EXACT(M488,$A$12)=TRUE,11,IF(EXACT(M488,$A$13)=TRUE,12,IF(EXACT(M488,$A$14)=TRUE,13,IF(EXACT(M488,$A$15)=TRUE,14,IF(EXACT(M488,$A$16)=TRUE,15,IF(EXACT(M488,$A$17)=TRUE,16,IF(EXACT(M488,$A$18)=TRUE,17,IF(EXACT(M488,$A$19)=TRUE,18,IF(EXACT(M488,$A$20)=TRUE,19,IF(EXACT(M488,$A$21)=TRUE,20,IF(EXACT(M488,$A$22)=TRUE,21,IF(EXACT(M488,$A$23)=TRUE,22,IF(EXACT(M488,$A$24)=TRUE,23,IF(EXACT(M488,$A$25)=TRUE,24,IF(EXACT(M488,$A$26)=TRUE,25,IF(EXACT(M488,$A$27)=TRUE,26,IF(EXACT(M488,$A$28)=TRUE,27,IF(EXACT(M488,$A$29)=TRUE,28,IF(EXACT(M488,$A$30)=TRUE,29,IF(EXACT(M488,$A$31)=TRUE,30,IF(EXACT(M488,$A$32)=TRUE,31,IF(EXACT(M488,$A$33)=TRUE,32,IF(EXACT(M488,$A$34)=TRUE,33,IF(EXACT(M488,$A$35)=TRUE,34,IF(EXACT(M488,$A$36)=TRUE,35,IF(EXACT(M488,$A$37)=TRUE,36,IF(EXACT(M488,$A$38)=TRUE,37,IF(EXACT(M488,$A$39)=TRUE,38,IF(EXACT(M488,$A$40)=TRUE,39,IF(EXACT(M488,$A$41)=TRUE,40,IF(EXACT(M488,$A$42)=TRUE,41,IF(EXACT(M488,$A$43)=TRUE,42,IF(EXACT(M488,$A$44)=TRUE,43,IF(EXACT(M488,$A$45)=TRUE,44,IF(EXACT(M488,$A$46)=TRUE,45,IF(EXACT(M488,$A$47)=TRUE,46,IF(EXACT(M488,$A$48)=TRUE,47,IF(EXACT(M488,$A$49)=TRUE,48,IF(EXACT(M488,$A$50)=TRUE,49,IF(EXACT(M488,$A$51)=TRUE,50,IF(EXACT(M488,$A$52)=TRUE,51,IF(EXACT(M488,$A$53)=TRUE,52,IF(EXACT(M488,$A$54)=TRUE,53,IF(EXACT(M488,$A$55)=TRUE,54,IF(EXACT(M488,$A$56)=TRUE,55,IF(EXACT(M488,$A$57)=TRUE,56,IF(EXACT(M488,$A$58)=TRUE,57,IF(EXACT(M488,$A$59)=TRUE,58,IF(EXACT(M488,$A$60)=TRUE,59,IF(EXACT(M488,$A$61)=TRUE,60,IF(EXACT(M488,$A$62)=TRUE,61))))))))))))))))))))))))))))))))))))))))))))))))))))))))))))))*61^$L488</f>
        <v>0</v>
      </c>
    </row>
    <row r="489" spans="11:14" x14ac:dyDescent="0.55000000000000004">
      <c r="K489">
        <v>489</v>
      </c>
      <c r="L489">
        <f t="shared" si="15"/>
        <v>3</v>
      </c>
      <c r="M489" t="str">
        <f t="shared" si="14"/>
        <v/>
      </c>
      <c r="N489">
        <f>IF(EXACT(M489,$A$1)=TRUE,0,IF(EXACT(M489,$A$2)=TRUE,1,IF(EXACT(M489,$A$3)=TRUE,2,IF(EXACT(M489,$A$4)=TRUE,3,IF(EXACT(M489,$A$5)=TRUE,4,IF(EXACT(M489,$A$6)=TRUE,5,IF(EXACT(M489,$A$7)=TRUE,6,IF(EXACT(M489,$A$8)=TRUE,7,IF(EXACT(M489,$A$9)=TRUE,8,IF(EXACT(M489,$A$10)=TRUE,9,IF(EXACT(M489,$A$11)=TRUE,10,IF(EXACT(M489,$A$12)=TRUE,11,IF(EXACT(M489,$A$13)=TRUE,12,IF(EXACT(M489,$A$14)=TRUE,13,IF(EXACT(M489,$A$15)=TRUE,14,IF(EXACT(M489,$A$16)=TRUE,15,IF(EXACT(M489,$A$17)=TRUE,16,IF(EXACT(M489,$A$18)=TRUE,17,IF(EXACT(M489,$A$19)=TRUE,18,IF(EXACT(M489,$A$20)=TRUE,19,IF(EXACT(M489,$A$21)=TRUE,20,IF(EXACT(M489,$A$22)=TRUE,21,IF(EXACT(M489,$A$23)=TRUE,22,IF(EXACT(M489,$A$24)=TRUE,23,IF(EXACT(M489,$A$25)=TRUE,24,IF(EXACT(M489,$A$26)=TRUE,25,IF(EXACT(M489,$A$27)=TRUE,26,IF(EXACT(M489,$A$28)=TRUE,27,IF(EXACT(M489,$A$29)=TRUE,28,IF(EXACT(M489,$A$30)=TRUE,29,IF(EXACT(M489,$A$31)=TRUE,30,IF(EXACT(M489,$A$32)=TRUE,31,IF(EXACT(M489,$A$33)=TRUE,32,IF(EXACT(M489,$A$34)=TRUE,33,IF(EXACT(M489,$A$35)=TRUE,34,IF(EXACT(M489,$A$36)=TRUE,35,IF(EXACT(M489,$A$37)=TRUE,36,IF(EXACT(M489,$A$38)=TRUE,37,IF(EXACT(M489,$A$39)=TRUE,38,IF(EXACT(M489,$A$40)=TRUE,39,IF(EXACT(M489,$A$41)=TRUE,40,IF(EXACT(M489,$A$42)=TRUE,41,IF(EXACT(M489,$A$43)=TRUE,42,IF(EXACT(M489,$A$44)=TRUE,43,IF(EXACT(M489,$A$45)=TRUE,44,IF(EXACT(M489,$A$46)=TRUE,45,IF(EXACT(M489,$A$47)=TRUE,46,IF(EXACT(M489,$A$48)=TRUE,47,IF(EXACT(M489,$A$49)=TRUE,48,IF(EXACT(M489,$A$50)=TRUE,49,IF(EXACT(M489,$A$51)=TRUE,50,IF(EXACT(M489,$A$52)=TRUE,51,IF(EXACT(M489,$A$53)=TRUE,52,IF(EXACT(M489,$A$54)=TRUE,53,IF(EXACT(M489,$A$55)=TRUE,54,IF(EXACT(M489,$A$56)=TRUE,55,IF(EXACT(M489,$A$57)=TRUE,56,IF(EXACT(M489,$A$58)=TRUE,57,IF(EXACT(M489,$A$59)=TRUE,58,IF(EXACT(M489,$A$60)=TRUE,59,IF(EXACT(M489,$A$61)=TRUE,60,IF(EXACT(M489,$A$62)=TRUE,61))))))))))))))))))))))))))))))))))))))))))))))))))))))))))))))*61^$L489</f>
        <v>0</v>
      </c>
    </row>
    <row r="490" spans="11:14" x14ac:dyDescent="0.55000000000000004">
      <c r="K490">
        <v>490</v>
      </c>
      <c r="L490">
        <f t="shared" si="15"/>
        <v>2</v>
      </c>
      <c r="M490" t="str">
        <f t="shared" si="14"/>
        <v/>
      </c>
      <c r="N490">
        <f>IF(EXACT(M490,$A$1)=TRUE,0,IF(EXACT(M490,$A$2)=TRUE,1,IF(EXACT(M490,$A$3)=TRUE,2,IF(EXACT(M490,$A$4)=TRUE,3,IF(EXACT(M490,$A$5)=TRUE,4,IF(EXACT(M490,$A$6)=TRUE,5,IF(EXACT(M490,$A$7)=TRUE,6,IF(EXACT(M490,$A$8)=TRUE,7,IF(EXACT(M490,$A$9)=TRUE,8,IF(EXACT(M490,$A$10)=TRUE,9,IF(EXACT(M490,$A$11)=TRUE,10,IF(EXACT(M490,$A$12)=TRUE,11,IF(EXACT(M490,$A$13)=TRUE,12,IF(EXACT(M490,$A$14)=TRUE,13,IF(EXACT(M490,$A$15)=TRUE,14,IF(EXACT(M490,$A$16)=TRUE,15,IF(EXACT(M490,$A$17)=TRUE,16,IF(EXACT(M490,$A$18)=TRUE,17,IF(EXACT(M490,$A$19)=TRUE,18,IF(EXACT(M490,$A$20)=TRUE,19,IF(EXACT(M490,$A$21)=TRUE,20,IF(EXACT(M490,$A$22)=TRUE,21,IF(EXACT(M490,$A$23)=TRUE,22,IF(EXACT(M490,$A$24)=TRUE,23,IF(EXACT(M490,$A$25)=TRUE,24,IF(EXACT(M490,$A$26)=TRUE,25,IF(EXACT(M490,$A$27)=TRUE,26,IF(EXACT(M490,$A$28)=TRUE,27,IF(EXACT(M490,$A$29)=TRUE,28,IF(EXACT(M490,$A$30)=TRUE,29,IF(EXACT(M490,$A$31)=TRUE,30,IF(EXACT(M490,$A$32)=TRUE,31,IF(EXACT(M490,$A$33)=TRUE,32,IF(EXACT(M490,$A$34)=TRUE,33,IF(EXACT(M490,$A$35)=TRUE,34,IF(EXACT(M490,$A$36)=TRUE,35,IF(EXACT(M490,$A$37)=TRUE,36,IF(EXACT(M490,$A$38)=TRUE,37,IF(EXACT(M490,$A$39)=TRUE,38,IF(EXACT(M490,$A$40)=TRUE,39,IF(EXACT(M490,$A$41)=TRUE,40,IF(EXACT(M490,$A$42)=TRUE,41,IF(EXACT(M490,$A$43)=TRUE,42,IF(EXACT(M490,$A$44)=TRUE,43,IF(EXACT(M490,$A$45)=TRUE,44,IF(EXACT(M490,$A$46)=TRUE,45,IF(EXACT(M490,$A$47)=TRUE,46,IF(EXACT(M490,$A$48)=TRUE,47,IF(EXACT(M490,$A$49)=TRUE,48,IF(EXACT(M490,$A$50)=TRUE,49,IF(EXACT(M490,$A$51)=TRUE,50,IF(EXACT(M490,$A$52)=TRUE,51,IF(EXACT(M490,$A$53)=TRUE,52,IF(EXACT(M490,$A$54)=TRUE,53,IF(EXACT(M490,$A$55)=TRUE,54,IF(EXACT(M490,$A$56)=TRUE,55,IF(EXACT(M490,$A$57)=TRUE,56,IF(EXACT(M490,$A$58)=TRUE,57,IF(EXACT(M490,$A$59)=TRUE,58,IF(EXACT(M490,$A$60)=TRUE,59,IF(EXACT(M490,$A$61)=TRUE,60,IF(EXACT(M490,$A$62)=TRUE,61))))))))))))))))))))))))))))))))))))))))))))))))))))))))))))))*61^$L490</f>
        <v>0</v>
      </c>
    </row>
    <row r="491" spans="11:14" x14ac:dyDescent="0.55000000000000004">
      <c r="K491">
        <v>491</v>
      </c>
      <c r="L491">
        <f t="shared" si="15"/>
        <v>1</v>
      </c>
      <c r="M491" t="str">
        <f t="shared" si="14"/>
        <v/>
      </c>
      <c r="N491">
        <f>IF(EXACT(M491,$A$1)=TRUE,0,IF(EXACT(M491,$A$2)=TRUE,1,IF(EXACT(M491,$A$3)=TRUE,2,IF(EXACT(M491,$A$4)=TRUE,3,IF(EXACT(M491,$A$5)=TRUE,4,IF(EXACT(M491,$A$6)=TRUE,5,IF(EXACT(M491,$A$7)=TRUE,6,IF(EXACT(M491,$A$8)=TRUE,7,IF(EXACT(M491,$A$9)=TRUE,8,IF(EXACT(M491,$A$10)=TRUE,9,IF(EXACT(M491,$A$11)=TRUE,10,IF(EXACT(M491,$A$12)=TRUE,11,IF(EXACT(M491,$A$13)=TRUE,12,IF(EXACT(M491,$A$14)=TRUE,13,IF(EXACT(M491,$A$15)=TRUE,14,IF(EXACT(M491,$A$16)=TRUE,15,IF(EXACT(M491,$A$17)=TRUE,16,IF(EXACT(M491,$A$18)=TRUE,17,IF(EXACT(M491,$A$19)=TRUE,18,IF(EXACT(M491,$A$20)=TRUE,19,IF(EXACT(M491,$A$21)=TRUE,20,IF(EXACT(M491,$A$22)=TRUE,21,IF(EXACT(M491,$A$23)=TRUE,22,IF(EXACT(M491,$A$24)=TRUE,23,IF(EXACT(M491,$A$25)=TRUE,24,IF(EXACT(M491,$A$26)=TRUE,25,IF(EXACT(M491,$A$27)=TRUE,26,IF(EXACT(M491,$A$28)=TRUE,27,IF(EXACT(M491,$A$29)=TRUE,28,IF(EXACT(M491,$A$30)=TRUE,29,IF(EXACT(M491,$A$31)=TRUE,30,IF(EXACT(M491,$A$32)=TRUE,31,IF(EXACT(M491,$A$33)=TRUE,32,IF(EXACT(M491,$A$34)=TRUE,33,IF(EXACT(M491,$A$35)=TRUE,34,IF(EXACT(M491,$A$36)=TRUE,35,IF(EXACT(M491,$A$37)=TRUE,36,IF(EXACT(M491,$A$38)=TRUE,37,IF(EXACT(M491,$A$39)=TRUE,38,IF(EXACT(M491,$A$40)=TRUE,39,IF(EXACT(M491,$A$41)=TRUE,40,IF(EXACT(M491,$A$42)=TRUE,41,IF(EXACT(M491,$A$43)=TRUE,42,IF(EXACT(M491,$A$44)=TRUE,43,IF(EXACT(M491,$A$45)=TRUE,44,IF(EXACT(M491,$A$46)=TRUE,45,IF(EXACT(M491,$A$47)=TRUE,46,IF(EXACT(M491,$A$48)=TRUE,47,IF(EXACT(M491,$A$49)=TRUE,48,IF(EXACT(M491,$A$50)=TRUE,49,IF(EXACT(M491,$A$51)=TRUE,50,IF(EXACT(M491,$A$52)=TRUE,51,IF(EXACT(M491,$A$53)=TRUE,52,IF(EXACT(M491,$A$54)=TRUE,53,IF(EXACT(M491,$A$55)=TRUE,54,IF(EXACT(M491,$A$56)=TRUE,55,IF(EXACT(M491,$A$57)=TRUE,56,IF(EXACT(M491,$A$58)=TRUE,57,IF(EXACT(M491,$A$59)=TRUE,58,IF(EXACT(M491,$A$60)=TRUE,59,IF(EXACT(M491,$A$61)=TRUE,60,IF(EXACT(M491,$A$62)=TRUE,61))))))))))))))))))))))))))))))))))))))))))))))))))))))))))))))*61^$L491</f>
        <v>0</v>
      </c>
    </row>
    <row r="492" spans="11:14" x14ac:dyDescent="0.55000000000000004">
      <c r="K492">
        <v>492</v>
      </c>
      <c r="L492">
        <f t="shared" si="15"/>
        <v>0</v>
      </c>
      <c r="M492" t="str">
        <f t="shared" si="14"/>
        <v/>
      </c>
      <c r="N492">
        <f>IF(EXACT(M492,$A$1)=TRUE,0,IF(EXACT(M492,$A$2)=TRUE,1,IF(EXACT(M492,$A$3)=TRUE,2,IF(EXACT(M492,$A$4)=TRUE,3,IF(EXACT(M492,$A$5)=TRUE,4,IF(EXACT(M492,$A$6)=TRUE,5,IF(EXACT(M492,$A$7)=TRUE,6,IF(EXACT(M492,$A$8)=TRUE,7,IF(EXACT(M492,$A$9)=TRUE,8,IF(EXACT(M492,$A$10)=TRUE,9,IF(EXACT(M492,$A$11)=TRUE,10,IF(EXACT(M492,$A$12)=TRUE,11,IF(EXACT(M492,$A$13)=TRUE,12,IF(EXACT(M492,$A$14)=TRUE,13,IF(EXACT(M492,$A$15)=TRUE,14,IF(EXACT(M492,$A$16)=TRUE,15,IF(EXACT(M492,$A$17)=TRUE,16,IF(EXACT(M492,$A$18)=TRUE,17,IF(EXACT(M492,$A$19)=TRUE,18,IF(EXACT(M492,$A$20)=TRUE,19,IF(EXACT(M492,$A$21)=TRUE,20,IF(EXACT(M492,$A$22)=TRUE,21,IF(EXACT(M492,$A$23)=TRUE,22,IF(EXACT(M492,$A$24)=TRUE,23,IF(EXACT(M492,$A$25)=TRUE,24,IF(EXACT(M492,$A$26)=TRUE,25,IF(EXACT(M492,$A$27)=TRUE,26,IF(EXACT(M492,$A$28)=TRUE,27,IF(EXACT(M492,$A$29)=TRUE,28,IF(EXACT(M492,$A$30)=TRUE,29,IF(EXACT(M492,$A$31)=TRUE,30,IF(EXACT(M492,$A$32)=TRUE,31,IF(EXACT(M492,$A$33)=TRUE,32,IF(EXACT(M492,$A$34)=TRUE,33,IF(EXACT(M492,$A$35)=TRUE,34,IF(EXACT(M492,$A$36)=TRUE,35,IF(EXACT(M492,$A$37)=TRUE,36,IF(EXACT(M492,$A$38)=TRUE,37,IF(EXACT(M492,$A$39)=TRUE,38,IF(EXACT(M492,$A$40)=TRUE,39,IF(EXACT(M492,$A$41)=TRUE,40,IF(EXACT(M492,$A$42)=TRUE,41,IF(EXACT(M492,$A$43)=TRUE,42,IF(EXACT(M492,$A$44)=TRUE,43,IF(EXACT(M492,$A$45)=TRUE,44,IF(EXACT(M492,$A$46)=TRUE,45,IF(EXACT(M492,$A$47)=TRUE,46,IF(EXACT(M492,$A$48)=TRUE,47,IF(EXACT(M492,$A$49)=TRUE,48,IF(EXACT(M492,$A$50)=TRUE,49,IF(EXACT(M492,$A$51)=TRUE,50,IF(EXACT(M492,$A$52)=TRUE,51,IF(EXACT(M492,$A$53)=TRUE,52,IF(EXACT(M492,$A$54)=TRUE,53,IF(EXACT(M492,$A$55)=TRUE,54,IF(EXACT(M492,$A$56)=TRUE,55,IF(EXACT(M492,$A$57)=TRUE,56,IF(EXACT(M492,$A$58)=TRUE,57,IF(EXACT(M492,$A$59)=TRUE,58,IF(EXACT(M492,$A$60)=TRUE,59,IF(EXACT(M492,$A$61)=TRUE,60,IF(EXACT(M492,$A$62)=TRUE,61))))))))))))))))))))))))))))))))))))))))))))))))))))))))))))))*61^$L492</f>
        <v>0</v>
      </c>
    </row>
    <row r="493" spans="11:14" x14ac:dyDescent="0.55000000000000004">
      <c r="K493">
        <v>493</v>
      </c>
      <c r="L493">
        <f t="shared" si="15"/>
        <v>5</v>
      </c>
      <c r="M493" t="str">
        <f t="shared" si="14"/>
        <v/>
      </c>
      <c r="N493" t="b">
        <f>IF(EXACT(M493,$A$1)=TRUE,"コア",IF(EXACT(M493,$A$2)=TRUE,"弓玉",IF(EXACT(M493,$A$3)=TRUE,"銃玉",IF(EXACT(M493,$A$4)=TRUE,"剣玉",IF(EXACT(M493,$A$5)=TRUE,"盾玉",IF(EXACT(M493,$A$6)=TRUE,"爆玉",IF(EXACT(M493,$A$7)=TRUE,"魔玉",IF(EXACT(M493,$A$8)=TRUE,"弩玉",IF(EXACT(M493,$A$9)=TRUE,"槍玉",IF(EXACT(M493,$A$10)=TRUE,"砲玉",IF(EXACT(M493,$A$11)=TRUE,"薙玉",IF(EXACT(M493,$A$12)=TRUE,"跳玉",IF(EXACT(M493,$A$13)=TRUE,"裂玉",IF(EXACT(M493,$A$14)=TRUE,"散玉",IF(EXACT(M493,$A$15)=TRUE,"狙玉",IF(EXACT(M493,$A$16)=TRUE,"浮玉",IF(EXACT(M493,$A$17)=TRUE,"導玉",IF(EXACT(M493,$A$18)=TRUE,"繕玉",IF(EXACT(M493,$A$19)=TRUE,"癒玉",IF(EXACT(M493,$A$20)=TRUE,"壁玉",IF(EXACT(M493,$A$21)=TRUE,"飛玉",IF(EXACT(M493,$A$22)=TRUE,"戦玉",IF(EXACT(M493,$A$23)=TRUE,"機玉",IF(EXACT(M493,$A$24)=TRUE,"変玉",IF(EXACT(M493,$A$25)=TRUE,"界玉",IF(EXACT(M493,$A$26)=TRUE,"木壁",IF(EXACT(M493,$A$27)=TRUE,"石壁",IF(EXACT(M493,$A$28)=TRUE,"紙壁",IF(EXACT(M493,$A$29)=TRUE,"鉄壁",IF(EXACT(M493,$A$30)=TRUE,"ジェット",IF(EXACT(M493,$A$31)=TRUE,"ターボ",IF(EXACT(M493,$A$32)=TRUE,"骨玉",IF(EXACT(M493,$A$33)=TRUE,"撃玉",IF(EXACT(M493,$A$34)=TRUE,"弾玉",IF(EXACT(M493,$A$35)=TRUE,"聖玉",IF(EXACT(M493,$A$36)=TRUE,"忍玉",IF(EXACT(M493,$A$37)=TRUE,"障玉",IF(EXACT(M493,$A$38)=TRUE,"花玉",IF(EXACT(M493,$A$39)=TRUE,"反玉",IF(EXACT(M493,$A$40)=TRUE,"押玉",IF(EXACT(M493,$A$41)=TRUE,"迎玉",IF(EXACT(M493,$A$42)=TRUE,"贄玉",IF(EXACT(M493,$A$43)=TRUE,"的玉",IF(EXACT(M493,$A$44)=TRUE,"墜玉",IF(EXACT(M493,$A$45)=TRUE,"箱玉",IF(EXACT(M493,$A$46)=TRUE,"闇玉",IF(EXACT(M493,$A$47)=TRUE,"旋玉",IF(EXACT(M493,$A$48)=TRUE,"采玉",IF(EXACT(M493,$A$49)=TRUE,"騎玉",IF(EXACT(M493,$A$50)=TRUE,"核玉",IF(EXACT(M493,$A$51)=TRUE,"射玉",IF(EXACT(M493,$A$52)=TRUE,"星玉",IF(EXACT(M493,$A$53)=TRUE,"梱玉",IF(EXACT(M493,$A$54)=TRUE,"貫玉",IF(EXACT(M493,$A$55)=TRUE,"査玉",IF(EXACT(M493,$A$56)=TRUE,"近壁",IF(EXACT(M493,$A$57)=TRUE,"遠壁",IF(EXACT(M493,$A$58)=TRUE,"広壁",IF(EXACT(M493,$A$59)=TRUE,"狭壁",IF(EXACT(M493,$A$60)=TRUE,"タゲ壁",IF(EXACT(M493,$A$61)=TRUE,"エレ壁")))))))))))))))))))))))))))))))))))))))))))))))))))))))))))))</f>
        <v>0</v>
      </c>
    </row>
    <row r="494" spans="11:14" x14ac:dyDescent="0.55000000000000004">
      <c r="K494">
        <v>494</v>
      </c>
      <c r="L494">
        <f t="shared" si="15"/>
        <v>4</v>
      </c>
      <c r="M494" t="str">
        <f t="shared" si="14"/>
        <v/>
      </c>
      <c r="N494">
        <f>IF(EXACT(M494,$A$1)=TRUE,0,IF(EXACT(M494,$A$2)=TRUE,1,IF(EXACT(M494,$A$3)=TRUE,2,IF(EXACT(M494,$A$4)=TRUE,3,IF(EXACT(M494,$A$5)=TRUE,4,IF(EXACT(M494,$A$6)=TRUE,5,IF(EXACT(M494,$A$7)=TRUE,6,IF(EXACT(M494,$A$8)=TRUE,7,IF(EXACT(M494,$A$9)=TRUE,8,IF(EXACT(M494,$A$10)=TRUE,9,IF(EXACT(M494,$A$11)=TRUE,10,IF(EXACT(M494,$A$12)=TRUE,11,IF(EXACT(M494,$A$13)=TRUE,12,IF(EXACT(M494,$A$14)=TRUE,13,IF(EXACT(M494,$A$15)=TRUE,14,IF(EXACT(M494,$A$16)=TRUE,15,IF(EXACT(M494,$A$17)=TRUE,16,IF(EXACT(M494,$A$18)=TRUE,17,IF(EXACT(M494,$A$19)=TRUE,18,IF(EXACT(M494,$A$20)=TRUE,19,IF(EXACT(M494,$A$21)=TRUE,20,IF(EXACT(M494,$A$22)=TRUE,21,IF(EXACT(M494,$A$23)=TRUE,22,IF(EXACT(M494,$A$24)=TRUE,23,IF(EXACT(M494,$A$25)=TRUE,24,IF(EXACT(M494,$A$26)=TRUE,25,IF(EXACT(M494,$A$27)=TRUE,26,IF(EXACT(M494,$A$28)=TRUE,27,IF(EXACT(M494,$A$29)=TRUE,28,IF(EXACT(M494,$A$30)=TRUE,29,IF(EXACT(M494,$A$31)=TRUE,30,IF(EXACT(M494,$A$32)=TRUE,31,IF(EXACT(M494,$A$33)=TRUE,32,IF(EXACT(M494,$A$34)=TRUE,33,IF(EXACT(M494,$A$35)=TRUE,34,IF(EXACT(M494,$A$36)=TRUE,35,IF(EXACT(M494,$A$37)=TRUE,36,IF(EXACT(M494,$A$38)=TRUE,37,IF(EXACT(M494,$A$39)=TRUE,38,IF(EXACT(M494,$A$40)=TRUE,39,IF(EXACT(M494,$A$41)=TRUE,40,IF(EXACT(M494,$A$42)=TRUE,41,IF(EXACT(M494,$A$43)=TRUE,42,IF(EXACT(M494,$A$44)=TRUE,43,IF(EXACT(M494,$A$45)=TRUE,44,IF(EXACT(M494,$A$46)=TRUE,45,IF(EXACT(M494,$A$47)=TRUE,46,IF(EXACT(M494,$A$48)=TRUE,47,IF(EXACT(M494,$A$49)=TRUE,48,IF(EXACT(M494,$A$50)=TRUE,49,IF(EXACT(M494,$A$51)=TRUE,50,IF(EXACT(M494,$A$52)=TRUE,51,IF(EXACT(M494,$A$53)=TRUE,52,IF(EXACT(M494,$A$54)=TRUE,53,IF(EXACT(M494,$A$55)=TRUE,54,IF(EXACT(M494,$A$56)=TRUE,55,IF(EXACT(M494,$A$57)=TRUE,56,IF(EXACT(M494,$A$58)=TRUE,57,IF(EXACT(M494,$A$59)=TRUE,58,IF(EXACT(M494,$A$60)=TRUE,59,IF(EXACT(M494,$A$61)=TRUE,60,IF(EXACT(M494,$A$62)=TRUE,61))))))))))))))))))))))))))))))))))))))))))))))))))))))))))))))*61^$L494</f>
        <v>0</v>
      </c>
    </row>
    <row r="495" spans="11:14" x14ac:dyDescent="0.55000000000000004">
      <c r="K495">
        <v>495</v>
      </c>
      <c r="L495">
        <f t="shared" si="15"/>
        <v>3</v>
      </c>
      <c r="M495" t="str">
        <f t="shared" si="14"/>
        <v/>
      </c>
      <c r="N495">
        <f>IF(EXACT(M495,$A$1)=TRUE,0,IF(EXACT(M495,$A$2)=TRUE,1,IF(EXACT(M495,$A$3)=TRUE,2,IF(EXACT(M495,$A$4)=TRUE,3,IF(EXACT(M495,$A$5)=TRUE,4,IF(EXACT(M495,$A$6)=TRUE,5,IF(EXACT(M495,$A$7)=TRUE,6,IF(EXACT(M495,$A$8)=TRUE,7,IF(EXACT(M495,$A$9)=TRUE,8,IF(EXACT(M495,$A$10)=TRUE,9,IF(EXACT(M495,$A$11)=TRUE,10,IF(EXACT(M495,$A$12)=TRUE,11,IF(EXACT(M495,$A$13)=TRUE,12,IF(EXACT(M495,$A$14)=TRUE,13,IF(EXACT(M495,$A$15)=TRUE,14,IF(EXACT(M495,$A$16)=TRUE,15,IF(EXACT(M495,$A$17)=TRUE,16,IF(EXACT(M495,$A$18)=TRUE,17,IF(EXACT(M495,$A$19)=TRUE,18,IF(EXACT(M495,$A$20)=TRUE,19,IF(EXACT(M495,$A$21)=TRUE,20,IF(EXACT(M495,$A$22)=TRUE,21,IF(EXACT(M495,$A$23)=TRUE,22,IF(EXACT(M495,$A$24)=TRUE,23,IF(EXACT(M495,$A$25)=TRUE,24,IF(EXACT(M495,$A$26)=TRUE,25,IF(EXACT(M495,$A$27)=TRUE,26,IF(EXACT(M495,$A$28)=TRUE,27,IF(EXACT(M495,$A$29)=TRUE,28,IF(EXACT(M495,$A$30)=TRUE,29,IF(EXACT(M495,$A$31)=TRUE,30,IF(EXACT(M495,$A$32)=TRUE,31,IF(EXACT(M495,$A$33)=TRUE,32,IF(EXACT(M495,$A$34)=TRUE,33,IF(EXACT(M495,$A$35)=TRUE,34,IF(EXACT(M495,$A$36)=TRUE,35,IF(EXACT(M495,$A$37)=TRUE,36,IF(EXACT(M495,$A$38)=TRUE,37,IF(EXACT(M495,$A$39)=TRUE,38,IF(EXACT(M495,$A$40)=TRUE,39,IF(EXACT(M495,$A$41)=TRUE,40,IF(EXACT(M495,$A$42)=TRUE,41,IF(EXACT(M495,$A$43)=TRUE,42,IF(EXACT(M495,$A$44)=TRUE,43,IF(EXACT(M495,$A$45)=TRUE,44,IF(EXACT(M495,$A$46)=TRUE,45,IF(EXACT(M495,$A$47)=TRUE,46,IF(EXACT(M495,$A$48)=TRUE,47,IF(EXACT(M495,$A$49)=TRUE,48,IF(EXACT(M495,$A$50)=TRUE,49,IF(EXACT(M495,$A$51)=TRUE,50,IF(EXACT(M495,$A$52)=TRUE,51,IF(EXACT(M495,$A$53)=TRUE,52,IF(EXACT(M495,$A$54)=TRUE,53,IF(EXACT(M495,$A$55)=TRUE,54,IF(EXACT(M495,$A$56)=TRUE,55,IF(EXACT(M495,$A$57)=TRUE,56,IF(EXACT(M495,$A$58)=TRUE,57,IF(EXACT(M495,$A$59)=TRUE,58,IF(EXACT(M495,$A$60)=TRUE,59,IF(EXACT(M495,$A$61)=TRUE,60,IF(EXACT(M495,$A$62)=TRUE,61))))))))))))))))))))))))))))))))))))))))))))))))))))))))))))))*61^$L495</f>
        <v>0</v>
      </c>
    </row>
    <row r="496" spans="11:14" x14ac:dyDescent="0.55000000000000004">
      <c r="K496">
        <v>496</v>
      </c>
      <c r="L496">
        <f t="shared" si="15"/>
        <v>2</v>
      </c>
      <c r="M496" t="str">
        <f t="shared" si="14"/>
        <v/>
      </c>
      <c r="N496">
        <f>IF(EXACT(M496,$A$1)=TRUE,0,IF(EXACT(M496,$A$2)=TRUE,1,IF(EXACT(M496,$A$3)=TRUE,2,IF(EXACT(M496,$A$4)=TRUE,3,IF(EXACT(M496,$A$5)=TRUE,4,IF(EXACT(M496,$A$6)=TRUE,5,IF(EXACT(M496,$A$7)=TRUE,6,IF(EXACT(M496,$A$8)=TRUE,7,IF(EXACT(M496,$A$9)=TRUE,8,IF(EXACT(M496,$A$10)=TRUE,9,IF(EXACT(M496,$A$11)=TRUE,10,IF(EXACT(M496,$A$12)=TRUE,11,IF(EXACT(M496,$A$13)=TRUE,12,IF(EXACT(M496,$A$14)=TRUE,13,IF(EXACT(M496,$A$15)=TRUE,14,IF(EXACT(M496,$A$16)=TRUE,15,IF(EXACT(M496,$A$17)=TRUE,16,IF(EXACT(M496,$A$18)=TRUE,17,IF(EXACT(M496,$A$19)=TRUE,18,IF(EXACT(M496,$A$20)=TRUE,19,IF(EXACT(M496,$A$21)=TRUE,20,IF(EXACT(M496,$A$22)=TRUE,21,IF(EXACT(M496,$A$23)=TRUE,22,IF(EXACT(M496,$A$24)=TRUE,23,IF(EXACT(M496,$A$25)=TRUE,24,IF(EXACT(M496,$A$26)=TRUE,25,IF(EXACT(M496,$A$27)=TRUE,26,IF(EXACT(M496,$A$28)=TRUE,27,IF(EXACT(M496,$A$29)=TRUE,28,IF(EXACT(M496,$A$30)=TRUE,29,IF(EXACT(M496,$A$31)=TRUE,30,IF(EXACT(M496,$A$32)=TRUE,31,IF(EXACT(M496,$A$33)=TRUE,32,IF(EXACT(M496,$A$34)=TRUE,33,IF(EXACT(M496,$A$35)=TRUE,34,IF(EXACT(M496,$A$36)=TRUE,35,IF(EXACT(M496,$A$37)=TRUE,36,IF(EXACT(M496,$A$38)=TRUE,37,IF(EXACT(M496,$A$39)=TRUE,38,IF(EXACT(M496,$A$40)=TRUE,39,IF(EXACT(M496,$A$41)=TRUE,40,IF(EXACT(M496,$A$42)=TRUE,41,IF(EXACT(M496,$A$43)=TRUE,42,IF(EXACT(M496,$A$44)=TRUE,43,IF(EXACT(M496,$A$45)=TRUE,44,IF(EXACT(M496,$A$46)=TRUE,45,IF(EXACT(M496,$A$47)=TRUE,46,IF(EXACT(M496,$A$48)=TRUE,47,IF(EXACT(M496,$A$49)=TRUE,48,IF(EXACT(M496,$A$50)=TRUE,49,IF(EXACT(M496,$A$51)=TRUE,50,IF(EXACT(M496,$A$52)=TRUE,51,IF(EXACT(M496,$A$53)=TRUE,52,IF(EXACT(M496,$A$54)=TRUE,53,IF(EXACT(M496,$A$55)=TRUE,54,IF(EXACT(M496,$A$56)=TRUE,55,IF(EXACT(M496,$A$57)=TRUE,56,IF(EXACT(M496,$A$58)=TRUE,57,IF(EXACT(M496,$A$59)=TRUE,58,IF(EXACT(M496,$A$60)=TRUE,59,IF(EXACT(M496,$A$61)=TRUE,60,IF(EXACT(M496,$A$62)=TRUE,61))))))))))))))))))))))))))))))))))))))))))))))))))))))))))))))*61^$L496</f>
        <v>0</v>
      </c>
    </row>
    <row r="497" spans="11:14" x14ac:dyDescent="0.55000000000000004">
      <c r="K497">
        <v>497</v>
      </c>
      <c r="L497">
        <f t="shared" si="15"/>
        <v>1</v>
      </c>
      <c r="M497" t="str">
        <f t="shared" si="14"/>
        <v/>
      </c>
      <c r="N497">
        <f>IF(EXACT(M497,$A$1)=TRUE,0,IF(EXACT(M497,$A$2)=TRUE,1,IF(EXACT(M497,$A$3)=TRUE,2,IF(EXACT(M497,$A$4)=TRUE,3,IF(EXACT(M497,$A$5)=TRUE,4,IF(EXACT(M497,$A$6)=TRUE,5,IF(EXACT(M497,$A$7)=TRUE,6,IF(EXACT(M497,$A$8)=TRUE,7,IF(EXACT(M497,$A$9)=TRUE,8,IF(EXACT(M497,$A$10)=TRUE,9,IF(EXACT(M497,$A$11)=TRUE,10,IF(EXACT(M497,$A$12)=TRUE,11,IF(EXACT(M497,$A$13)=TRUE,12,IF(EXACT(M497,$A$14)=TRUE,13,IF(EXACT(M497,$A$15)=TRUE,14,IF(EXACT(M497,$A$16)=TRUE,15,IF(EXACT(M497,$A$17)=TRUE,16,IF(EXACT(M497,$A$18)=TRUE,17,IF(EXACT(M497,$A$19)=TRUE,18,IF(EXACT(M497,$A$20)=TRUE,19,IF(EXACT(M497,$A$21)=TRUE,20,IF(EXACT(M497,$A$22)=TRUE,21,IF(EXACT(M497,$A$23)=TRUE,22,IF(EXACT(M497,$A$24)=TRUE,23,IF(EXACT(M497,$A$25)=TRUE,24,IF(EXACT(M497,$A$26)=TRUE,25,IF(EXACT(M497,$A$27)=TRUE,26,IF(EXACT(M497,$A$28)=TRUE,27,IF(EXACT(M497,$A$29)=TRUE,28,IF(EXACT(M497,$A$30)=TRUE,29,IF(EXACT(M497,$A$31)=TRUE,30,IF(EXACT(M497,$A$32)=TRUE,31,IF(EXACT(M497,$A$33)=TRUE,32,IF(EXACT(M497,$A$34)=TRUE,33,IF(EXACT(M497,$A$35)=TRUE,34,IF(EXACT(M497,$A$36)=TRUE,35,IF(EXACT(M497,$A$37)=TRUE,36,IF(EXACT(M497,$A$38)=TRUE,37,IF(EXACT(M497,$A$39)=TRUE,38,IF(EXACT(M497,$A$40)=TRUE,39,IF(EXACT(M497,$A$41)=TRUE,40,IF(EXACT(M497,$A$42)=TRUE,41,IF(EXACT(M497,$A$43)=TRUE,42,IF(EXACT(M497,$A$44)=TRUE,43,IF(EXACT(M497,$A$45)=TRUE,44,IF(EXACT(M497,$A$46)=TRUE,45,IF(EXACT(M497,$A$47)=TRUE,46,IF(EXACT(M497,$A$48)=TRUE,47,IF(EXACT(M497,$A$49)=TRUE,48,IF(EXACT(M497,$A$50)=TRUE,49,IF(EXACT(M497,$A$51)=TRUE,50,IF(EXACT(M497,$A$52)=TRUE,51,IF(EXACT(M497,$A$53)=TRUE,52,IF(EXACT(M497,$A$54)=TRUE,53,IF(EXACT(M497,$A$55)=TRUE,54,IF(EXACT(M497,$A$56)=TRUE,55,IF(EXACT(M497,$A$57)=TRUE,56,IF(EXACT(M497,$A$58)=TRUE,57,IF(EXACT(M497,$A$59)=TRUE,58,IF(EXACT(M497,$A$60)=TRUE,59,IF(EXACT(M497,$A$61)=TRUE,60,IF(EXACT(M497,$A$62)=TRUE,61))))))))))))))))))))))))))))))))))))))))))))))))))))))))))))))*61^$L497</f>
        <v>0</v>
      </c>
    </row>
    <row r="498" spans="11:14" x14ac:dyDescent="0.55000000000000004">
      <c r="K498">
        <v>498</v>
      </c>
      <c r="L498">
        <f t="shared" si="15"/>
        <v>0</v>
      </c>
      <c r="M498" t="str">
        <f t="shared" si="14"/>
        <v/>
      </c>
      <c r="N498">
        <f>IF(EXACT(M498,$A$1)=TRUE,0,IF(EXACT(M498,$A$2)=TRUE,1,IF(EXACT(M498,$A$3)=TRUE,2,IF(EXACT(M498,$A$4)=TRUE,3,IF(EXACT(M498,$A$5)=TRUE,4,IF(EXACT(M498,$A$6)=TRUE,5,IF(EXACT(M498,$A$7)=TRUE,6,IF(EXACT(M498,$A$8)=TRUE,7,IF(EXACT(M498,$A$9)=TRUE,8,IF(EXACT(M498,$A$10)=TRUE,9,IF(EXACT(M498,$A$11)=TRUE,10,IF(EXACT(M498,$A$12)=TRUE,11,IF(EXACT(M498,$A$13)=TRUE,12,IF(EXACT(M498,$A$14)=TRUE,13,IF(EXACT(M498,$A$15)=TRUE,14,IF(EXACT(M498,$A$16)=TRUE,15,IF(EXACT(M498,$A$17)=TRUE,16,IF(EXACT(M498,$A$18)=TRUE,17,IF(EXACT(M498,$A$19)=TRUE,18,IF(EXACT(M498,$A$20)=TRUE,19,IF(EXACT(M498,$A$21)=TRUE,20,IF(EXACT(M498,$A$22)=TRUE,21,IF(EXACT(M498,$A$23)=TRUE,22,IF(EXACT(M498,$A$24)=TRUE,23,IF(EXACT(M498,$A$25)=TRUE,24,IF(EXACT(M498,$A$26)=TRUE,25,IF(EXACT(M498,$A$27)=TRUE,26,IF(EXACT(M498,$A$28)=TRUE,27,IF(EXACT(M498,$A$29)=TRUE,28,IF(EXACT(M498,$A$30)=TRUE,29,IF(EXACT(M498,$A$31)=TRUE,30,IF(EXACT(M498,$A$32)=TRUE,31,IF(EXACT(M498,$A$33)=TRUE,32,IF(EXACT(M498,$A$34)=TRUE,33,IF(EXACT(M498,$A$35)=TRUE,34,IF(EXACT(M498,$A$36)=TRUE,35,IF(EXACT(M498,$A$37)=TRUE,36,IF(EXACT(M498,$A$38)=TRUE,37,IF(EXACT(M498,$A$39)=TRUE,38,IF(EXACT(M498,$A$40)=TRUE,39,IF(EXACT(M498,$A$41)=TRUE,40,IF(EXACT(M498,$A$42)=TRUE,41,IF(EXACT(M498,$A$43)=TRUE,42,IF(EXACT(M498,$A$44)=TRUE,43,IF(EXACT(M498,$A$45)=TRUE,44,IF(EXACT(M498,$A$46)=TRUE,45,IF(EXACT(M498,$A$47)=TRUE,46,IF(EXACT(M498,$A$48)=TRUE,47,IF(EXACT(M498,$A$49)=TRUE,48,IF(EXACT(M498,$A$50)=TRUE,49,IF(EXACT(M498,$A$51)=TRUE,50,IF(EXACT(M498,$A$52)=TRUE,51,IF(EXACT(M498,$A$53)=TRUE,52,IF(EXACT(M498,$A$54)=TRUE,53,IF(EXACT(M498,$A$55)=TRUE,54,IF(EXACT(M498,$A$56)=TRUE,55,IF(EXACT(M498,$A$57)=TRUE,56,IF(EXACT(M498,$A$58)=TRUE,57,IF(EXACT(M498,$A$59)=TRUE,58,IF(EXACT(M498,$A$60)=TRUE,59,IF(EXACT(M498,$A$61)=TRUE,60,IF(EXACT(M498,$A$62)=TRUE,61))))))))))))))))))))))))))))))))))))))))))))))))))))))))))))))*61^$L498</f>
        <v>0</v>
      </c>
    </row>
    <row r="499" spans="11:14" x14ac:dyDescent="0.55000000000000004">
      <c r="K499">
        <v>499</v>
      </c>
      <c r="L499">
        <f t="shared" si="15"/>
        <v>5</v>
      </c>
      <c r="M499" t="str">
        <f t="shared" si="14"/>
        <v/>
      </c>
      <c r="N499" t="b">
        <f>IF(EXACT(M499,$A$1)=TRUE,"コア",IF(EXACT(M499,$A$2)=TRUE,"弓玉",IF(EXACT(M499,$A$3)=TRUE,"銃玉",IF(EXACT(M499,$A$4)=TRUE,"剣玉",IF(EXACT(M499,$A$5)=TRUE,"盾玉",IF(EXACT(M499,$A$6)=TRUE,"爆玉",IF(EXACT(M499,$A$7)=TRUE,"魔玉",IF(EXACT(M499,$A$8)=TRUE,"弩玉",IF(EXACT(M499,$A$9)=TRUE,"槍玉",IF(EXACT(M499,$A$10)=TRUE,"砲玉",IF(EXACT(M499,$A$11)=TRUE,"薙玉",IF(EXACT(M499,$A$12)=TRUE,"跳玉",IF(EXACT(M499,$A$13)=TRUE,"裂玉",IF(EXACT(M499,$A$14)=TRUE,"散玉",IF(EXACT(M499,$A$15)=TRUE,"狙玉",IF(EXACT(M499,$A$16)=TRUE,"浮玉",IF(EXACT(M499,$A$17)=TRUE,"導玉",IF(EXACT(M499,$A$18)=TRUE,"繕玉",IF(EXACT(M499,$A$19)=TRUE,"癒玉",IF(EXACT(M499,$A$20)=TRUE,"壁玉",IF(EXACT(M499,$A$21)=TRUE,"飛玉",IF(EXACT(M499,$A$22)=TRUE,"戦玉",IF(EXACT(M499,$A$23)=TRUE,"機玉",IF(EXACT(M499,$A$24)=TRUE,"変玉",IF(EXACT(M499,$A$25)=TRUE,"界玉",IF(EXACT(M499,$A$26)=TRUE,"木壁",IF(EXACT(M499,$A$27)=TRUE,"石壁",IF(EXACT(M499,$A$28)=TRUE,"紙壁",IF(EXACT(M499,$A$29)=TRUE,"鉄壁",IF(EXACT(M499,$A$30)=TRUE,"ジェット",IF(EXACT(M499,$A$31)=TRUE,"ターボ",IF(EXACT(M499,$A$32)=TRUE,"骨玉",IF(EXACT(M499,$A$33)=TRUE,"撃玉",IF(EXACT(M499,$A$34)=TRUE,"弾玉",IF(EXACT(M499,$A$35)=TRUE,"聖玉",IF(EXACT(M499,$A$36)=TRUE,"忍玉",IF(EXACT(M499,$A$37)=TRUE,"障玉",IF(EXACT(M499,$A$38)=TRUE,"花玉",IF(EXACT(M499,$A$39)=TRUE,"反玉",IF(EXACT(M499,$A$40)=TRUE,"押玉",IF(EXACT(M499,$A$41)=TRUE,"迎玉",IF(EXACT(M499,$A$42)=TRUE,"贄玉",IF(EXACT(M499,$A$43)=TRUE,"的玉",IF(EXACT(M499,$A$44)=TRUE,"墜玉",IF(EXACT(M499,$A$45)=TRUE,"箱玉",IF(EXACT(M499,$A$46)=TRUE,"闇玉",IF(EXACT(M499,$A$47)=TRUE,"旋玉",IF(EXACT(M499,$A$48)=TRUE,"采玉",IF(EXACT(M499,$A$49)=TRUE,"騎玉",IF(EXACT(M499,$A$50)=TRUE,"核玉",IF(EXACT(M499,$A$51)=TRUE,"射玉",IF(EXACT(M499,$A$52)=TRUE,"星玉",IF(EXACT(M499,$A$53)=TRUE,"梱玉",IF(EXACT(M499,$A$54)=TRUE,"貫玉",IF(EXACT(M499,$A$55)=TRUE,"査玉",IF(EXACT(M499,$A$56)=TRUE,"近壁",IF(EXACT(M499,$A$57)=TRUE,"遠壁",IF(EXACT(M499,$A$58)=TRUE,"広壁",IF(EXACT(M499,$A$59)=TRUE,"狭壁",IF(EXACT(M499,$A$60)=TRUE,"タゲ壁",IF(EXACT(M499,$A$61)=TRUE,"エレ壁")))))))))))))))))))))))))))))))))))))))))))))))))))))))))))))</f>
        <v>0</v>
      </c>
    </row>
    <row r="500" spans="11:14" x14ac:dyDescent="0.55000000000000004">
      <c r="K500">
        <v>500</v>
      </c>
      <c r="L500">
        <f t="shared" si="15"/>
        <v>4</v>
      </c>
      <c r="M500" t="str">
        <f t="shared" si="14"/>
        <v/>
      </c>
      <c r="N500">
        <f>IF(EXACT(M500,$A$1)=TRUE,0,IF(EXACT(M500,$A$2)=TRUE,1,IF(EXACT(M500,$A$3)=TRUE,2,IF(EXACT(M500,$A$4)=TRUE,3,IF(EXACT(M500,$A$5)=TRUE,4,IF(EXACT(M500,$A$6)=TRUE,5,IF(EXACT(M500,$A$7)=TRUE,6,IF(EXACT(M500,$A$8)=TRUE,7,IF(EXACT(M500,$A$9)=TRUE,8,IF(EXACT(M500,$A$10)=TRUE,9,IF(EXACT(M500,$A$11)=TRUE,10,IF(EXACT(M500,$A$12)=TRUE,11,IF(EXACT(M500,$A$13)=TRUE,12,IF(EXACT(M500,$A$14)=TRUE,13,IF(EXACT(M500,$A$15)=TRUE,14,IF(EXACT(M500,$A$16)=TRUE,15,IF(EXACT(M500,$A$17)=TRUE,16,IF(EXACT(M500,$A$18)=TRUE,17,IF(EXACT(M500,$A$19)=TRUE,18,IF(EXACT(M500,$A$20)=TRUE,19,IF(EXACT(M500,$A$21)=TRUE,20,IF(EXACT(M500,$A$22)=TRUE,21,IF(EXACT(M500,$A$23)=TRUE,22,IF(EXACT(M500,$A$24)=TRUE,23,IF(EXACT(M500,$A$25)=TRUE,24,IF(EXACT(M500,$A$26)=TRUE,25,IF(EXACT(M500,$A$27)=TRUE,26,IF(EXACT(M500,$A$28)=TRUE,27,IF(EXACT(M500,$A$29)=TRUE,28,IF(EXACT(M500,$A$30)=TRUE,29,IF(EXACT(M500,$A$31)=TRUE,30,IF(EXACT(M500,$A$32)=TRUE,31,IF(EXACT(M500,$A$33)=TRUE,32,IF(EXACT(M500,$A$34)=TRUE,33,IF(EXACT(M500,$A$35)=TRUE,34,IF(EXACT(M500,$A$36)=TRUE,35,IF(EXACT(M500,$A$37)=TRUE,36,IF(EXACT(M500,$A$38)=TRUE,37,IF(EXACT(M500,$A$39)=TRUE,38,IF(EXACT(M500,$A$40)=TRUE,39,IF(EXACT(M500,$A$41)=TRUE,40,IF(EXACT(M500,$A$42)=TRUE,41,IF(EXACT(M500,$A$43)=TRUE,42,IF(EXACT(M500,$A$44)=TRUE,43,IF(EXACT(M500,$A$45)=TRUE,44,IF(EXACT(M500,$A$46)=TRUE,45,IF(EXACT(M500,$A$47)=TRUE,46,IF(EXACT(M500,$A$48)=TRUE,47,IF(EXACT(M500,$A$49)=TRUE,48,IF(EXACT(M500,$A$50)=TRUE,49,IF(EXACT(M500,$A$51)=TRUE,50,IF(EXACT(M500,$A$52)=TRUE,51,IF(EXACT(M500,$A$53)=TRUE,52,IF(EXACT(M500,$A$54)=TRUE,53,IF(EXACT(M500,$A$55)=TRUE,54,IF(EXACT(M500,$A$56)=TRUE,55,IF(EXACT(M500,$A$57)=TRUE,56,IF(EXACT(M500,$A$58)=TRUE,57,IF(EXACT(M500,$A$59)=TRUE,58,IF(EXACT(M500,$A$60)=TRUE,59,IF(EXACT(M500,$A$61)=TRUE,60,IF(EXACT(M500,$A$62)=TRUE,61))))))))))))))))))))))))))))))))))))))))))))))))))))))))))))))*61^$L500</f>
        <v>0</v>
      </c>
    </row>
    <row r="501" spans="11:14" x14ac:dyDescent="0.55000000000000004">
      <c r="K501">
        <v>501</v>
      </c>
      <c r="L501">
        <f t="shared" si="15"/>
        <v>3</v>
      </c>
      <c r="M501" t="str">
        <f t="shared" si="14"/>
        <v/>
      </c>
      <c r="N501">
        <f>IF(EXACT(M501,$A$1)=TRUE,0,IF(EXACT(M501,$A$2)=TRUE,1,IF(EXACT(M501,$A$3)=TRUE,2,IF(EXACT(M501,$A$4)=TRUE,3,IF(EXACT(M501,$A$5)=TRUE,4,IF(EXACT(M501,$A$6)=TRUE,5,IF(EXACT(M501,$A$7)=TRUE,6,IF(EXACT(M501,$A$8)=TRUE,7,IF(EXACT(M501,$A$9)=TRUE,8,IF(EXACT(M501,$A$10)=TRUE,9,IF(EXACT(M501,$A$11)=TRUE,10,IF(EXACT(M501,$A$12)=TRUE,11,IF(EXACT(M501,$A$13)=TRUE,12,IF(EXACT(M501,$A$14)=TRUE,13,IF(EXACT(M501,$A$15)=TRUE,14,IF(EXACT(M501,$A$16)=TRUE,15,IF(EXACT(M501,$A$17)=TRUE,16,IF(EXACT(M501,$A$18)=TRUE,17,IF(EXACT(M501,$A$19)=TRUE,18,IF(EXACT(M501,$A$20)=TRUE,19,IF(EXACT(M501,$A$21)=TRUE,20,IF(EXACT(M501,$A$22)=TRUE,21,IF(EXACT(M501,$A$23)=TRUE,22,IF(EXACT(M501,$A$24)=TRUE,23,IF(EXACT(M501,$A$25)=TRUE,24,IF(EXACT(M501,$A$26)=TRUE,25,IF(EXACT(M501,$A$27)=TRUE,26,IF(EXACT(M501,$A$28)=TRUE,27,IF(EXACT(M501,$A$29)=TRUE,28,IF(EXACT(M501,$A$30)=TRUE,29,IF(EXACT(M501,$A$31)=TRUE,30,IF(EXACT(M501,$A$32)=TRUE,31,IF(EXACT(M501,$A$33)=TRUE,32,IF(EXACT(M501,$A$34)=TRUE,33,IF(EXACT(M501,$A$35)=TRUE,34,IF(EXACT(M501,$A$36)=TRUE,35,IF(EXACT(M501,$A$37)=TRUE,36,IF(EXACT(M501,$A$38)=TRUE,37,IF(EXACT(M501,$A$39)=TRUE,38,IF(EXACT(M501,$A$40)=TRUE,39,IF(EXACT(M501,$A$41)=TRUE,40,IF(EXACT(M501,$A$42)=TRUE,41,IF(EXACT(M501,$A$43)=TRUE,42,IF(EXACT(M501,$A$44)=TRUE,43,IF(EXACT(M501,$A$45)=TRUE,44,IF(EXACT(M501,$A$46)=TRUE,45,IF(EXACT(M501,$A$47)=TRUE,46,IF(EXACT(M501,$A$48)=TRUE,47,IF(EXACT(M501,$A$49)=TRUE,48,IF(EXACT(M501,$A$50)=TRUE,49,IF(EXACT(M501,$A$51)=TRUE,50,IF(EXACT(M501,$A$52)=TRUE,51,IF(EXACT(M501,$A$53)=TRUE,52,IF(EXACT(M501,$A$54)=TRUE,53,IF(EXACT(M501,$A$55)=TRUE,54,IF(EXACT(M501,$A$56)=TRUE,55,IF(EXACT(M501,$A$57)=TRUE,56,IF(EXACT(M501,$A$58)=TRUE,57,IF(EXACT(M501,$A$59)=TRUE,58,IF(EXACT(M501,$A$60)=TRUE,59,IF(EXACT(M501,$A$61)=TRUE,60,IF(EXACT(M501,$A$62)=TRUE,61))))))))))))))))))))))))))))))))))))))))))))))))))))))))))))))*61^$L501</f>
        <v>0</v>
      </c>
    </row>
    <row r="502" spans="11:14" x14ac:dyDescent="0.55000000000000004">
      <c r="K502">
        <v>502</v>
      </c>
      <c r="L502">
        <f t="shared" si="15"/>
        <v>2</v>
      </c>
      <c r="M502" t="str">
        <f t="shared" si="14"/>
        <v/>
      </c>
      <c r="N502">
        <f>IF(EXACT(M502,$A$1)=TRUE,0,IF(EXACT(M502,$A$2)=TRUE,1,IF(EXACT(M502,$A$3)=TRUE,2,IF(EXACT(M502,$A$4)=TRUE,3,IF(EXACT(M502,$A$5)=TRUE,4,IF(EXACT(M502,$A$6)=TRUE,5,IF(EXACT(M502,$A$7)=TRUE,6,IF(EXACT(M502,$A$8)=TRUE,7,IF(EXACT(M502,$A$9)=TRUE,8,IF(EXACT(M502,$A$10)=TRUE,9,IF(EXACT(M502,$A$11)=TRUE,10,IF(EXACT(M502,$A$12)=TRUE,11,IF(EXACT(M502,$A$13)=TRUE,12,IF(EXACT(M502,$A$14)=TRUE,13,IF(EXACT(M502,$A$15)=TRUE,14,IF(EXACT(M502,$A$16)=TRUE,15,IF(EXACT(M502,$A$17)=TRUE,16,IF(EXACT(M502,$A$18)=TRUE,17,IF(EXACT(M502,$A$19)=TRUE,18,IF(EXACT(M502,$A$20)=TRUE,19,IF(EXACT(M502,$A$21)=TRUE,20,IF(EXACT(M502,$A$22)=TRUE,21,IF(EXACT(M502,$A$23)=TRUE,22,IF(EXACT(M502,$A$24)=TRUE,23,IF(EXACT(M502,$A$25)=TRUE,24,IF(EXACT(M502,$A$26)=TRUE,25,IF(EXACT(M502,$A$27)=TRUE,26,IF(EXACT(M502,$A$28)=TRUE,27,IF(EXACT(M502,$A$29)=TRUE,28,IF(EXACT(M502,$A$30)=TRUE,29,IF(EXACT(M502,$A$31)=TRUE,30,IF(EXACT(M502,$A$32)=TRUE,31,IF(EXACT(M502,$A$33)=TRUE,32,IF(EXACT(M502,$A$34)=TRUE,33,IF(EXACT(M502,$A$35)=TRUE,34,IF(EXACT(M502,$A$36)=TRUE,35,IF(EXACT(M502,$A$37)=TRUE,36,IF(EXACT(M502,$A$38)=TRUE,37,IF(EXACT(M502,$A$39)=TRUE,38,IF(EXACT(M502,$A$40)=TRUE,39,IF(EXACT(M502,$A$41)=TRUE,40,IF(EXACT(M502,$A$42)=TRUE,41,IF(EXACT(M502,$A$43)=TRUE,42,IF(EXACT(M502,$A$44)=TRUE,43,IF(EXACT(M502,$A$45)=TRUE,44,IF(EXACT(M502,$A$46)=TRUE,45,IF(EXACT(M502,$A$47)=TRUE,46,IF(EXACT(M502,$A$48)=TRUE,47,IF(EXACT(M502,$A$49)=TRUE,48,IF(EXACT(M502,$A$50)=TRUE,49,IF(EXACT(M502,$A$51)=TRUE,50,IF(EXACT(M502,$A$52)=TRUE,51,IF(EXACT(M502,$A$53)=TRUE,52,IF(EXACT(M502,$A$54)=TRUE,53,IF(EXACT(M502,$A$55)=TRUE,54,IF(EXACT(M502,$A$56)=TRUE,55,IF(EXACT(M502,$A$57)=TRUE,56,IF(EXACT(M502,$A$58)=TRUE,57,IF(EXACT(M502,$A$59)=TRUE,58,IF(EXACT(M502,$A$60)=TRUE,59,IF(EXACT(M502,$A$61)=TRUE,60,IF(EXACT(M502,$A$62)=TRUE,61))))))))))))))))))))))))))))))))))))))))))))))))))))))))))))))*61^$L502</f>
        <v>0</v>
      </c>
    </row>
    <row r="503" spans="11:14" x14ac:dyDescent="0.55000000000000004">
      <c r="K503">
        <v>503</v>
      </c>
      <c r="L503">
        <f t="shared" si="15"/>
        <v>1</v>
      </c>
      <c r="M503" t="str">
        <f t="shared" si="14"/>
        <v/>
      </c>
      <c r="N503">
        <f>IF(EXACT(M503,$A$1)=TRUE,0,IF(EXACT(M503,$A$2)=TRUE,1,IF(EXACT(M503,$A$3)=TRUE,2,IF(EXACT(M503,$A$4)=TRUE,3,IF(EXACT(M503,$A$5)=TRUE,4,IF(EXACT(M503,$A$6)=TRUE,5,IF(EXACT(M503,$A$7)=TRUE,6,IF(EXACT(M503,$A$8)=TRUE,7,IF(EXACT(M503,$A$9)=TRUE,8,IF(EXACT(M503,$A$10)=TRUE,9,IF(EXACT(M503,$A$11)=TRUE,10,IF(EXACT(M503,$A$12)=TRUE,11,IF(EXACT(M503,$A$13)=TRUE,12,IF(EXACT(M503,$A$14)=TRUE,13,IF(EXACT(M503,$A$15)=TRUE,14,IF(EXACT(M503,$A$16)=TRUE,15,IF(EXACT(M503,$A$17)=TRUE,16,IF(EXACT(M503,$A$18)=TRUE,17,IF(EXACT(M503,$A$19)=TRUE,18,IF(EXACT(M503,$A$20)=TRUE,19,IF(EXACT(M503,$A$21)=TRUE,20,IF(EXACT(M503,$A$22)=TRUE,21,IF(EXACT(M503,$A$23)=TRUE,22,IF(EXACT(M503,$A$24)=TRUE,23,IF(EXACT(M503,$A$25)=TRUE,24,IF(EXACT(M503,$A$26)=TRUE,25,IF(EXACT(M503,$A$27)=TRUE,26,IF(EXACT(M503,$A$28)=TRUE,27,IF(EXACT(M503,$A$29)=TRUE,28,IF(EXACT(M503,$A$30)=TRUE,29,IF(EXACT(M503,$A$31)=TRUE,30,IF(EXACT(M503,$A$32)=TRUE,31,IF(EXACT(M503,$A$33)=TRUE,32,IF(EXACT(M503,$A$34)=TRUE,33,IF(EXACT(M503,$A$35)=TRUE,34,IF(EXACT(M503,$A$36)=TRUE,35,IF(EXACT(M503,$A$37)=TRUE,36,IF(EXACT(M503,$A$38)=TRUE,37,IF(EXACT(M503,$A$39)=TRUE,38,IF(EXACT(M503,$A$40)=TRUE,39,IF(EXACT(M503,$A$41)=TRUE,40,IF(EXACT(M503,$A$42)=TRUE,41,IF(EXACT(M503,$A$43)=TRUE,42,IF(EXACT(M503,$A$44)=TRUE,43,IF(EXACT(M503,$A$45)=TRUE,44,IF(EXACT(M503,$A$46)=TRUE,45,IF(EXACT(M503,$A$47)=TRUE,46,IF(EXACT(M503,$A$48)=TRUE,47,IF(EXACT(M503,$A$49)=TRUE,48,IF(EXACT(M503,$A$50)=TRUE,49,IF(EXACT(M503,$A$51)=TRUE,50,IF(EXACT(M503,$A$52)=TRUE,51,IF(EXACT(M503,$A$53)=TRUE,52,IF(EXACT(M503,$A$54)=TRUE,53,IF(EXACT(M503,$A$55)=TRUE,54,IF(EXACT(M503,$A$56)=TRUE,55,IF(EXACT(M503,$A$57)=TRUE,56,IF(EXACT(M503,$A$58)=TRUE,57,IF(EXACT(M503,$A$59)=TRUE,58,IF(EXACT(M503,$A$60)=TRUE,59,IF(EXACT(M503,$A$61)=TRUE,60,IF(EXACT(M503,$A$62)=TRUE,61))))))))))))))))))))))))))))))))))))))))))))))))))))))))))))))*61^$L503</f>
        <v>0</v>
      </c>
    </row>
    <row r="504" spans="11:14" x14ac:dyDescent="0.55000000000000004">
      <c r="K504">
        <v>504</v>
      </c>
      <c r="L504">
        <f t="shared" si="15"/>
        <v>0</v>
      </c>
      <c r="M504" t="str">
        <f t="shared" si="14"/>
        <v/>
      </c>
      <c r="N504">
        <f>IF(EXACT(M504,$A$1)=TRUE,0,IF(EXACT(M504,$A$2)=TRUE,1,IF(EXACT(M504,$A$3)=TRUE,2,IF(EXACT(M504,$A$4)=TRUE,3,IF(EXACT(M504,$A$5)=TRUE,4,IF(EXACT(M504,$A$6)=TRUE,5,IF(EXACT(M504,$A$7)=TRUE,6,IF(EXACT(M504,$A$8)=TRUE,7,IF(EXACT(M504,$A$9)=TRUE,8,IF(EXACT(M504,$A$10)=TRUE,9,IF(EXACT(M504,$A$11)=TRUE,10,IF(EXACT(M504,$A$12)=TRUE,11,IF(EXACT(M504,$A$13)=TRUE,12,IF(EXACT(M504,$A$14)=TRUE,13,IF(EXACT(M504,$A$15)=TRUE,14,IF(EXACT(M504,$A$16)=TRUE,15,IF(EXACT(M504,$A$17)=TRUE,16,IF(EXACT(M504,$A$18)=TRUE,17,IF(EXACT(M504,$A$19)=TRUE,18,IF(EXACT(M504,$A$20)=TRUE,19,IF(EXACT(M504,$A$21)=TRUE,20,IF(EXACT(M504,$A$22)=TRUE,21,IF(EXACT(M504,$A$23)=TRUE,22,IF(EXACT(M504,$A$24)=TRUE,23,IF(EXACT(M504,$A$25)=TRUE,24,IF(EXACT(M504,$A$26)=TRUE,25,IF(EXACT(M504,$A$27)=TRUE,26,IF(EXACT(M504,$A$28)=TRUE,27,IF(EXACT(M504,$A$29)=TRUE,28,IF(EXACT(M504,$A$30)=TRUE,29,IF(EXACT(M504,$A$31)=TRUE,30,IF(EXACT(M504,$A$32)=TRUE,31,IF(EXACT(M504,$A$33)=TRUE,32,IF(EXACT(M504,$A$34)=TRUE,33,IF(EXACT(M504,$A$35)=TRUE,34,IF(EXACT(M504,$A$36)=TRUE,35,IF(EXACT(M504,$A$37)=TRUE,36,IF(EXACT(M504,$A$38)=TRUE,37,IF(EXACT(M504,$A$39)=TRUE,38,IF(EXACT(M504,$A$40)=TRUE,39,IF(EXACT(M504,$A$41)=TRUE,40,IF(EXACT(M504,$A$42)=TRUE,41,IF(EXACT(M504,$A$43)=TRUE,42,IF(EXACT(M504,$A$44)=TRUE,43,IF(EXACT(M504,$A$45)=TRUE,44,IF(EXACT(M504,$A$46)=TRUE,45,IF(EXACT(M504,$A$47)=TRUE,46,IF(EXACT(M504,$A$48)=TRUE,47,IF(EXACT(M504,$A$49)=TRUE,48,IF(EXACT(M504,$A$50)=TRUE,49,IF(EXACT(M504,$A$51)=TRUE,50,IF(EXACT(M504,$A$52)=TRUE,51,IF(EXACT(M504,$A$53)=TRUE,52,IF(EXACT(M504,$A$54)=TRUE,53,IF(EXACT(M504,$A$55)=TRUE,54,IF(EXACT(M504,$A$56)=TRUE,55,IF(EXACT(M504,$A$57)=TRUE,56,IF(EXACT(M504,$A$58)=TRUE,57,IF(EXACT(M504,$A$59)=TRUE,58,IF(EXACT(M504,$A$60)=TRUE,59,IF(EXACT(M504,$A$61)=TRUE,60,IF(EXACT(M504,$A$62)=TRUE,61))))))))))))))))))))))))))))))))))))))))))))))))))))))))))))))*61^$L504</f>
        <v>0</v>
      </c>
    </row>
    <row r="505" spans="11:14" x14ac:dyDescent="0.55000000000000004">
      <c r="K505">
        <v>505</v>
      </c>
      <c r="L505">
        <f t="shared" si="15"/>
        <v>5</v>
      </c>
      <c r="M505" t="str">
        <f t="shared" si="14"/>
        <v/>
      </c>
      <c r="N505" t="b">
        <f>IF(EXACT(M505,$A$1)=TRUE,"コア",IF(EXACT(M505,$A$2)=TRUE,"弓玉",IF(EXACT(M505,$A$3)=TRUE,"銃玉",IF(EXACT(M505,$A$4)=TRUE,"剣玉",IF(EXACT(M505,$A$5)=TRUE,"盾玉",IF(EXACT(M505,$A$6)=TRUE,"爆玉",IF(EXACT(M505,$A$7)=TRUE,"魔玉",IF(EXACT(M505,$A$8)=TRUE,"弩玉",IF(EXACT(M505,$A$9)=TRUE,"槍玉",IF(EXACT(M505,$A$10)=TRUE,"砲玉",IF(EXACT(M505,$A$11)=TRUE,"薙玉",IF(EXACT(M505,$A$12)=TRUE,"跳玉",IF(EXACT(M505,$A$13)=TRUE,"裂玉",IF(EXACT(M505,$A$14)=TRUE,"散玉",IF(EXACT(M505,$A$15)=TRUE,"狙玉",IF(EXACT(M505,$A$16)=TRUE,"浮玉",IF(EXACT(M505,$A$17)=TRUE,"導玉",IF(EXACT(M505,$A$18)=TRUE,"繕玉",IF(EXACT(M505,$A$19)=TRUE,"癒玉",IF(EXACT(M505,$A$20)=TRUE,"壁玉",IF(EXACT(M505,$A$21)=TRUE,"飛玉",IF(EXACT(M505,$A$22)=TRUE,"戦玉",IF(EXACT(M505,$A$23)=TRUE,"機玉",IF(EXACT(M505,$A$24)=TRUE,"変玉",IF(EXACT(M505,$A$25)=TRUE,"界玉",IF(EXACT(M505,$A$26)=TRUE,"木壁",IF(EXACT(M505,$A$27)=TRUE,"石壁",IF(EXACT(M505,$A$28)=TRUE,"紙壁",IF(EXACT(M505,$A$29)=TRUE,"鉄壁",IF(EXACT(M505,$A$30)=TRUE,"ジェット",IF(EXACT(M505,$A$31)=TRUE,"ターボ",IF(EXACT(M505,$A$32)=TRUE,"骨玉",IF(EXACT(M505,$A$33)=TRUE,"撃玉",IF(EXACT(M505,$A$34)=TRUE,"弾玉",IF(EXACT(M505,$A$35)=TRUE,"聖玉",IF(EXACT(M505,$A$36)=TRUE,"忍玉",IF(EXACT(M505,$A$37)=TRUE,"障玉",IF(EXACT(M505,$A$38)=TRUE,"花玉",IF(EXACT(M505,$A$39)=TRUE,"反玉",IF(EXACT(M505,$A$40)=TRUE,"押玉",IF(EXACT(M505,$A$41)=TRUE,"迎玉",IF(EXACT(M505,$A$42)=TRUE,"贄玉",IF(EXACT(M505,$A$43)=TRUE,"的玉",IF(EXACT(M505,$A$44)=TRUE,"墜玉",IF(EXACT(M505,$A$45)=TRUE,"箱玉",IF(EXACT(M505,$A$46)=TRUE,"闇玉",IF(EXACT(M505,$A$47)=TRUE,"旋玉",IF(EXACT(M505,$A$48)=TRUE,"采玉",IF(EXACT(M505,$A$49)=TRUE,"騎玉",IF(EXACT(M505,$A$50)=TRUE,"核玉",IF(EXACT(M505,$A$51)=TRUE,"射玉",IF(EXACT(M505,$A$52)=TRUE,"星玉",IF(EXACT(M505,$A$53)=TRUE,"梱玉",IF(EXACT(M505,$A$54)=TRUE,"貫玉",IF(EXACT(M505,$A$55)=TRUE,"査玉",IF(EXACT(M505,$A$56)=TRUE,"近壁",IF(EXACT(M505,$A$57)=TRUE,"遠壁",IF(EXACT(M505,$A$58)=TRUE,"広壁",IF(EXACT(M505,$A$59)=TRUE,"狭壁",IF(EXACT(M505,$A$60)=TRUE,"タゲ壁",IF(EXACT(M505,$A$61)=TRUE,"エレ壁")))))))))))))))))))))))))))))))))))))))))))))))))))))))))))))</f>
        <v>0</v>
      </c>
    </row>
    <row r="506" spans="11:14" x14ac:dyDescent="0.55000000000000004">
      <c r="K506">
        <v>506</v>
      </c>
      <c r="L506">
        <f t="shared" si="15"/>
        <v>4</v>
      </c>
      <c r="M506" t="str">
        <f t="shared" si="14"/>
        <v/>
      </c>
      <c r="N506">
        <f>IF(EXACT(M506,$A$1)=TRUE,0,IF(EXACT(M506,$A$2)=TRUE,1,IF(EXACT(M506,$A$3)=TRUE,2,IF(EXACT(M506,$A$4)=TRUE,3,IF(EXACT(M506,$A$5)=TRUE,4,IF(EXACT(M506,$A$6)=TRUE,5,IF(EXACT(M506,$A$7)=TRUE,6,IF(EXACT(M506,$A$8)=TRUE,7,IF(EXACT(M506,$A$9)=TRUE,8,IF(EXACT(M506,$A$10)=TRUE,9,IF(EXACT(M506,$A$11)=TRUE,10,IF(EXACT(M506,$A$12)=TRUE,11,IF(EXACT(M506,$A$13)=TRUE,12,IF(EXACT(M506,$A$14)=TRUE,13,IF(EXACT(M506,$A$15)=TRUE,14,IF(EXACT(M506,$A$16)=TRUE,15,IF(EXACT(M506,$A$17)=TRUE,16,IF(EXACT(M506,$A$18)=TRUE,17,IF(EXACT(M506,$A$19)=TRUE,18,IF(EXACT(M506,$A$20)=TRUE,19,IF(EXACT(M506,$A$21)=TRUE,20,IF(EXACT(M506,$A$22)=TRUE,21,IF(EXACT(M506,$A$23)=TRUE,22,IF(EXACT(M506,$A$24)=TRUE,23,IF(EXACT(M506,$A$25)=TRUE,24,IF(EXACT(M506,$A$26)=TRUE,25,IF(EXACT(M506,$A$27)=TRUE,26,IF(EXACT(M506,$A$28)=TRUE,27,IF(EXACT(M506,$A$29)=TRUE,28,IF(EXACT(M506,$A$30)=TRUE,29,IF(EXACT(M506,$A$31)=TRUE,30,IF(EXACT(M506,$A$32)=TRUE,31,IF(EXACT(M506,$A$33)=TRUE,32,IF(EXACT(M506,$A$34)=TRUE,33,IF(EXACT(M506,$A$35)=TRUE,34,IF(EXACT(M506,$A$36)=TRUE,35,IF(EXACT(M506,$A$37)=TRUE,36,IF(EXACT(M506,$A$38)=TRUE,37,IF(EXACT(M506,$A$39)=TRUE,38,IF(EXACT(M506,$A$40)=TRUE,39,IF(EXACT(M506,$A$41)=TRUE,40,IF(EXACT(M506,$A$42)=TRUE,41,IF(EXACT(M506,$A$43)=TRUE,42,IF(EXACT(M506,$A$44)=TRUE,43,IF(EXACT(M506,$A$45)=TRUE,44,IF(EXACT(M506,$A$46)=TRUE,45,IF(EXACT(M506,$A$47)=TRUE,46,IF(EXACT(M506,$A$48)=TRUE,47,IF(EXACT(M506,$A$49)=TRUE,48,IF(EXACT(M506,$A$50)=TRUE,49,IF(EXACT(M506,$A$51)=TRUE,50,IF(EXACT(M506,$A$52)=TRUE,51,IF(EXACT(M506,$A$53)=TRUE,52,IF(EXACT(M506,$A$54)=TRUE,53,IF(EXACT(M506,$A$55)=TRUE,54,IF(EXACT(M506,$A$56)=TRUE,55,IF(EXACT(M506,$A$57)=TRUE,56,IF(EXACT(M506,$A$58)=TRUE,57,IF(EXACT(M506,$A$59)=TRUE,58,IF(EXACT(M506,$A$60)=TRUE,59,IF(EXACT(M506,$A$61)=TRUE,60,IF(EXACT(M506,$A$62)=TRUE,61))))))))))))))))))))))))))))))))))))))))))))))))))))))))))))))*61^$L506</f>
        <v>0</v>
      </c>
    </row>
    <row r="507" spans="11:14" x14ac:dyDescent="0.55000000000000004">
      <c r="K507">
        <v>507</v>
      </c>
      <c r="L507">
        <f t="shared" si="15"/>
        <v>3</v>
      </c>
      <c r="M507" t="str">
        <f t="shared" si="14"/>
        <v/>
      </c>
      <c r="N507">
        <f>IF(EXACT(M507,$A$1)=TRUE,0,IF(EXACT(M507,$A$2)=TRUE,1,IF(EXACT(M507,$A$3)=TRUE,2,IF(EXACT(M507,$A$4)=TRUE,3,IF(EXACT(M507,$A$5)=TRUE,4,IF(EXACT(M507,$A$6)=TRUE,5,IF(EXACT(M507,$A$7)=TRUE,6,IF(EXACT(M507,$A$8)=TRUE,7,IF(EXACT(M507,$A$9)=TRUE,8,IF(EXACT(M507,$A$10)=TRUE,9,IF(EXACT(M507,$A$11)=TRUE,10,IF(EXACT(M507,$A$12)=TRUE,11,IF(EXACT(M507,$A$13)=TRUE,12,IF(EXACT(M507,$A$14)=TRUE,13,IF(EXACT(M507,$A$15)=TRUE,14,IF(EXACT(M507,$A$16)=TRUE,15,IF(EXACT(M507,$A$17)=TRUE,16,IF(EXACT(M507,$A$18)=TRUE,17,IF(EXACT(M507,$A$19)=TRUE,18,IF(EXACT(M507,$A$20)=TRUE,19,IF(EXACT(M507,$A$21)=TRUE,20,IF(EXACT(M507,$A$22)=TRUE,21,IF(EXACT(M507,$A$23)=TRUE,22,IF(EXACT(M507,$A$24)=TRUE,23,IF(EXACT(M507,$A$25)=TRUE,24,IF(EXACT(M507,$A$26)=TRUE,25,IF(EXACT(M507,$A$27)=TRUE,26,IF(EXACT(M507,$A$28)=TRUE,27,IF(EXACT(M507,$A$29)=TRUE,28,IF(EXACT(M507,$A$30)=TRUE,29,IF(EXACT(M507,$A$31)=TRUE,30,IF(EXACT(M507,$A$32)=TRUE,31,IF(EXACT(M507,$A$33)=TRUE,32,IF(EXACT(M507,$A$34)=TRUE,33,IF(EXACT(M507,$A$35)=TRUE,34,IF(EXACT(M507,$A$36)=TRUE,35,IF(EXACT(M507,$A$37)=TRUE,36,IF(EXACT(M507,$A$38)=TRUE,37,IF(EXACT(M507,$A$39)=TRUE,38,IF(EXACT(M507,$A$40)=TRUE,39,IF(EXACT(M507,$A$41)=TRUE,40,IF(EXACT(M507,$A$42)=TRUE,41,IF(EXACT(M507,$A$43)=TRUE,42,IF(EXACT(M507,$A$44)=TRUE,43,IF(EXACT(M507,$A$45)=TRUE,44,IF(EXACT(M507,$A$46)=TRUE,45,IF(EXACT(M507,$A$47)=TRUE,46,IF(EXACT(M507,$A$48)=TRUE,47,IF(EXACT(M507,$A$49)=TRUE,48,IF(EXACT(M507,$A$50)=TRUE,49,IF(EXACT(M507,$A$51)=TRUE,50,IF(EXACT(M507,$A$52)=TRUE,51,IF(EXACT(M507,$A$53)=TRUE,52,IF(EXACT(M507,$A$54)=TRUE,53,IF(EXACT(M507,$A$55)=TRUE,54,IF(EXACT(M507,$A$56)=TRUE,55,IF(EXACT(M507,$A$57)=TRUE,56,IF(EXACT(M507,$A$58)=TRUE,57,IF(EXACT(M507,$A$59)=TRUE,58,IF(EXACT(M507,$A$60)=TRUE,59,IF(EXACT(M507,$A$61)=TRUE,60,IF(EXACT(M507,$A$62)=TRUE,61))))))))))))))))))))))))))))))))))))))))))))))))))))))))))))))*61^$L507</f>
        <v>0</v>
      </c>
    </row>
    <row r="508" spans="11:14" x14ac:dyDescent="0.55000000000000004">
      <c r="K508">
        <v>508</v>
      </c>
      <c r="L508">
        <f t="shared" si="15"/>
        <v>2</v>
      </c>
      <c r="M508" t="str">
        <f t="shared" si="14"/>
        <v/>
      </c>
      <c r="N508">
        <f>IF(EXACT(M508,$A$1)=TRUE,0,IF(EXACT(M508,$A$2)=TRUE,1,IF(EXACT(M508,$A$3)=TRUE,2,IF(EXACT(M508,$A$4)=TRUE,3,IF(EXACT(M508,$A$5)=TRUE,4,IF(EXACT(M508,$A$6)=TRUE,5,IF(EXACT(M508,$A$7)=TRUE,6,IF(EXACT(M508,$A$8)=TRUE,7,IF(EXACT(M508,$A$9)=TRUE,8,IF(EXACT(M508,$A$10)=TRUE,9,IF(EXACT(M508,$A$11)=TRUE,10,IF(EXACT(M508,$A$12)=TRUE,11,IF(EXACT(M508,$A$13)=TRUE,12,IF(EXACT(M508,$A$14)=TRUE,13,IF(EXACT(M508,$A$15)=TRUE,14,IF(EXACT(M508,$A$16)=TRUE,15,IF(EXACT(M508,$A$17)=TRUE,16,IF(EXACT(M508,$A$18)=TRUE,17,IF(EXACT(M508,$A$19)=TRUE,18,IF(EXACT(M508,$A$20)=TRUE,19,IF(EXACT(M508,$A$21)=TRUE,20,IF(EXACT(M508,$A$22)=TRUE,21,IF(EXACT(M508,$A$23)=TRUE,22,IF(EXACT(M508,$A$24)=TRUE,23,IF(EXACT(M508,$A$25)=TRUE,24,IF(EXACT(M508,$A$26)=TRUE,25,IF(EXACT(M508,$A$27)=TRUE,26,IF(EXACT(M508,$A$28)=TRUE,27,IF(EXACT(M508,$A$29)=TRUE,28,IF(EXACT(M508,$A$30)=TRUE,29,IF(EXACT(M508,$A$31)=TRUE,30,IF(EXACT(M508,$A$32)=TRUE,31,IF(EXACT(M508,$A$33)=TRUE,32,IF(EXACT(M508,$A$34)=TRUE,33,IF(EXACT(M508,$A$35)=TRUE,34,IF(EXACT(M508,$A$36)=TRUE,35,IF(EXACT(M508,$A$37)=TRUE,36,IF(EXACT(M508,$A$38)=TRUE,37,IF(EXACT(M508,$A$39)=TRUE,38,IF(EXACT(M508,$A$40)=TRUE,39,IF(EXACT(M508,$A$41)=TRUE,40,IF(EXACT(M508,$A$42)=TRUE,41,IF(EXACT(M508,$A$43)=TRUE,42,IF(EXACT(M508,$A$44)=TRUE,43,IF(EXACT(M508,$A$45)=TRUE,44,IF(EXACT(M508,$A$46)=TRUE,45,IF(EXACT(M508,$A$47)=TRUE,46,IF(EXACT(M508,$A$48)=TRUE,47,IF(EXACT(M508,$A$49)=TRUE,48,IF(EXACT(M508,$A$50)=TRUE,49,IF(EXACT(M508,$A$51)=TRUE,50,IF(EXACT(M508,$A$52)=TRUE,51,IF(EXACT(M508,$A$53)=TRUE,52,IF(EXACT(M508,$A$54)=TRUE,53,IF(EXACT(M508,$A$55)=TRUE,54,IF(EXACT(M508,$A$56)=TRUE,55,IF(EXACT(M508,$A$57)=TRUE,56,IF(EXACT(M508,$A$58)=TRUE,57,IF(EXACT(M508,$A$59)=TRUE,58,IF(EXACT(M508,$A$60)=TRUE,59,IF(EXACT(M508,$A$61)=TRUE,60,IF(EXACT(M508,$A$62)=TRUE,61))))))))))))))))))))))))))))))))))))))))))))))))))))))))))))))*61^$L508</f>
        <v>0</v>
      </c>
    </row>
    <row r="509" spans="11:14" x14ac:dyDescent="0.55000000000000004">
      <c r="K509">
        <v>509</v>
      </c>
      <c r="L509">
        <f t="shared" si="15"/>
        <v>1</v>
      </c>
      <c r="M509" t="str">
        <f t="shared" si="14"/>
        <v/>
      </c>
      <c r="N509">
        <f>IF(EXACT(M509,$A$1)=TRUE,0,IF(EXACT(M509,$A$2)=TRUE,1,IF(EXACT(M509,$A$3)=TRUE,2,IF(EXACT(M509,$A$4)=TRUE,3,IF(EXACT(M509,$A$5)=TRUE,4,IF(EXACT(M509,$A$6)=TRUE,5,IF(EXACT(M509,$A$7)=TRUE,6,IF(EXACT(M509,$A$8)=TRUE,7,IF(EXACT(M509,$A$9)=TRUE,8,IF(EXACT(M509,$A$10)=TRUE,9,IF(EXACT(M509,$A$11)=TRUE,10,IF(EXACT(M509,$A$12)=TRUE,11,IF(EXACT(M509,$A$13)=TRUE,12,IF(EXACT(M509,$A$14)=TRUE,13,IF(EXACT(M509,$A$15)=TRUE,14,IF(EXACT(M509,$A$16)=TRUE,15,IF(EXACT(M509,$A$17)=TRUE,16,IF(EXACT(M509,$A$18)=TRUE,17,IF(EXACT(M509,$A$19)=TRUE,18,IF(EXACT(M509,$A$20)=TRUE,19,IF(EXACT(M509,$A$21)=TRUE,20,IF(EXACT(M509,$A$22)=TRUE,21,IF(EXACT(M509,$A$23)=TRUE,22,IF(EXACT(M509,$A$24)=TRUE,23,IF(EXACT(M509,$A$25)=TRUE,24,IF(EXACT(M509,$A$26)=TRUE,25,IF(EXACT(M509,$A$27)=TRUE,26,IF(EXACT(M509,$A$28)=TRUE,27,IF(EXACT(M509,$A$29)=TRUE,28,IF(EXACT(M509,$A$30)=TRUE,29,IF(EXACT(M509,$A$31)=TRUE,30,IF(EXACT(M509,$A$32)=TRUE,31,IF(EXACT(M509,$A$33)=TRUE,32,IF(EXACT(M509,$A$34)=TRUE,33,IF(EXACT(M509,$A$35)=TRUE,34,IF(EXACT(M509,$A$36)=TRUE,35,IF(EXACT(M509,$A$37)=TRUE,36,IF(EXACT(M509,$A$38)=TRUE,37,IF(EXACT(M509,$A$39)=TRUE,38,IF(EXACT(M509,$A$40)=TRUE,39,IF(EXACT(M509,$A$41)=TRUE,40,IF(EXACT(M509,$A$42)=TRUE,41,IF(EXACT(M509,$A$43)=TRUE,42,IF(EXACT(M509,$A$44)=TRUE,43,IF(EXACT(M509,$A$45)=TRUE,44,IF(EXACT(M509,$A$46)=TRUE,45,IF(EXACT(M509,$A$47)=TRUE,46,IF(EXACT(M509,$A$48)=TRUE,47,IF(EXACT(M509,$A$49)=TRUE,48,IF(EXACT(M509,$A$50)=TRUE,49,IF(EXACT(M509,$A$51)=TRUE,50,IF(EXACT(M509,$A$52)=TRUE,51,IF(EXACT(M509,$A$53)=TRUE,52,IF(EXACT(M509,$A$54)=TRUE,53,IF(EXACT(M509,$A$55)=TRUE,54,IF(EXACT(M509,$A$56)=TRUE,55,IF(EXACT(M509,$A$57)=TRUE,56,IF(EXACT(M509,$A$58)=TRUE,57,IF(EXACT(M509,$A$59)=TRUE,58,IF(EXACT(M509,$A$60)=TRUE,59,IF(EXACT(M509,$A$61)=TRUE,60,IF(EXACT(M509,$A$62)=TRUE,61))))))))))))))))))))))))))))))))))))))))))))))))))))))))))))))*61^$L509</f>
        <v>0</v>
      </c>
    </row>
    <row r="510" spans="11:14" x14ac:dyDescent="0.55000000000000004">
      <c r="K510">
        <v>510</v>
      </c>
      <c r="L510">
        <f t="shared" si="15"/>
        <v>0</v>
      </c>
      <c r="M510" t="str">
        <f t="shared" si="14"/>
        <v/>
      </c>
      <c r="N510">
        <f>IF(EXACT(M510,$A$1)=TRUE,0,IF(EXACT(M510,$A$2)=TRUE,1,IF(EXACT(M510,$A$3)=TRUE,2,IF(EXACT(M510,$A$4)=TRUE,3,IF(EXACT(M510,$A$5)=TRUE,4,IF(EXACT(M510,$A$6)=TRUE,5,IF(EXACT(M510,$A$7)=TRUE,6,IF(EXACT(M510,$A$8)=TRUE,7,IF(EXACT(M510,$A$9)=TRUE,8,IF(EXACT(M510,$A$10)=TRUE,9,IF(EXACT(M510,$A$11)=TRUE,10,IF(EXACT(M510,$A$12)=TRUE,11,IF(EXACT(M510,$A$13)=TRUE,12,IF(EXACT(M510,$A$14)=TRUE,13,IF(EXACT(M510,$A$15)=TRUE,14,IF(EXACT(M510,$A$16)=TRUE,15,IF(EXACT(M510,$A$17)=TRUE,16,IF(EXACT(M510,$A$18)=TRUE,17,IF(EXACT(M510,$A$19)=TRUE,18,IF(EXACT(M510,$A$20)=TRUE,19,IF(EXACT(M510,$A$21)=TRUE,20,IF(EXACT(M510,$A$22)=TRUE,21,IF(EXACT(M510,$A$23)=TRUE,22,IF(EXACT(M510,$A$24)=TRUE,23,IF(EXACT(M510,$A$25)=TRUE,24,IF(EXACT(M510,$A$26)=TRUE,25,IF(EXACT(M510,$A$27)=TRUE,26,IF(EXACT(M510,$A$28)=TRUE,27,IF(EXACT(M510,$A$29)=TRUE,28,IF(EXACT(M510,$A$30)=TRUE,29,IF(EXACT(M510,$A$31)=TRUE,30,IF(EXACT(M510,$A$32)=TRUE,31,IF(EXACT(M510,$A$33)=TRUE,32,IF(EXACT(M510,$A$34)=TRUE,33,IF(EXACT(M510,$A$35)=TRUE,34,IF(EXACT(M510,$A$36)=TRUE,35,IF(EXACT(M510,$A$37)=TRUE,36,IF(EXACT(M510,$A$38)=TRUE,37,IF(EXACT(M510,$A$39)=TRUE,38,IF(EXACT(M510,$A$40)=TRUE,39,IF(EXACT(M510,$A$41)=TRUE,40,IF(EXACT(M510,$A$42)=TRUE,41,IF(EXACT(M510,$A$43)=TRUE,42,IF(EXACT(M510,$A$44)=TRUE,43,IF(EXACT(M510,$A$45)=TRUE,44,IF(EXACT(M510,$A$46)=TRUE,45,IF(EXACT(M510,$A$47)=TRUE,46,IF(EXACT(M510,$A$48)=TRUE,47,IF(EXACT(M510,$A$49)=TRUE,48,IF(EXACT(M510,$A$50)=TRUE,49,IF(EXACT(M510,$A$51)=TRUE,50,IF(EXACT(M510,$A$52)=TRUE,51,IF(EXACT(M510,$A$53)=TRUE,52,IF(EXACT(M510,$A$54)=TRUE,53,IF(EXACT(M510,$A$55)=TRUE,54,IF(EXACT(M510,$A$56)=TRUE,55,IF(EXACT(M510,$A$57)=TRUE,56,IF(EXACT(M510,$A$58)=TRUE,57,IF(EXACT(M510,$A$59)=TRUE,58,IF(EXACT(M510,$A$60)=TRUE,59,IF(EXACT(M510,$A$61)=TRUE,60,IF(EXACT(M510,$A$62)=TRUE,61))))))))))))))))))))))))))))))))))))))))))))))))))))))))))))))*61^$L510</f>
        <v>0</v>
      </c>
    </row>
    <row r="511" spans="11:14" x14ac:dyDescent="0.55000000000000004">
      <c r="K511">
        <v>511</v>
      </c>
      <c r="L511">
        <f t="shared" si="15"/>
        <v>5</v>
      </c>
      <c r="M511" t="str">
        <f t="shared" si="14"/>
        <v/>
      </c>
      <c r="N511" t="b">
        <f>IF(EXACT(M511,$A$1)=TRUE,"コア",IF(EXACT(M511,$A$2)=TRUE,"弓玉",IF(EXACT(M511,$A$3)=TRUE,"銃玉",IF(EXACT(M511,$A$4)=TRUE,"剣玉",IF(EXACT(M511,$A$5)=TRUE,"盾玉",IF(EXACT(M511,$A$6)=TRUE,"爆玉",IF(EXACT(M511,$A$7)=TRUE,"魔玉",IF(EXACT(M511,$A$8)=TRUE,"弩玉",IF(EXACT(M511,$A$9)=TRUE,"槍玉",IF(EXACT(M511,$A$10)=TRUE,"砲玉",IF(EXACT(M511,$A$11)=TRUE,"薙玉",IF(EXACT(M511,$A$12)=TRUE,"跳玉",IF(EXACT(M511,$A$13)=TRUE,"裂玉",IF(EXACT(M511,$A$14)=TRUE,"散玉",IF(EXACT(M511,$A$15)=TRUE,"狙玉",IF(EXACT(M511,$A$16)=TRUE,"浮玉",IF(EXACT(M511,$A$17)=TRUE,"導玉",IF(EXACT(M511,$A$18)=TRUE,"繕玉",IF(EXACT(M511,$A$19)=TRUE,"癒玉",IF(EXACT(M511,$A$20)=TRUE,"壁玉",IF(EXACT(M511,$A$21)=TRUE,"飛玉",IF(EXACT(M511,$A$22)=TRUE,"戦玉",IF(EXACT(M511,$A$23)=TRUE,"機玉",IF(EXACT(M511,$A$24)=TRUE,"変玉",IF(EXACT(M511,$A$25)=TRUE,"界玉",IF(EXACT(M511,$A$26)=TRUE,"木壁",IF(EXACT(M511,$A$27)=TRUE,"石壁",IF(EXACT(M511,$A$28)=TRUE,"紙壁",IF(EXACT(M511,$A$29)=TRUE,"鉄壁",IF(EXACT(M511,$A$30)=TRUE,"ジェット",IF(EXACT(M511,$A$31)=TRUE,"ターボ",IF(EXACT(M511,$A$32)=TRUE,"骨玉",IF(EXACT(M511,$A$33)=TRUE,"撃玉",IF(EXACT(M511,$A$34)=TRUE,"弾玉",IF(EXACT(M511,$A$35)=TRUE,"聖玉",IF(EXACT(M511,$A$36)=TRUE,"忍玉",IF(EXACT(M511,$A$37)=TRUE,"障玉",IF(EXACT(M511,$A$38)=TRUE,"花玉",IF(EXACT(M511,$A$39)=TRUE,"反玉",IF(EXACT(M511,$A$40)=TRUE,"押玉",IF(EXACT(M511,$A$41)=TRUE,"迎玉",IF(EXACT(M511,$A$42)=TRUE,"贄玉",IF(EXACT(M511,$A$43)=TRUE,"的玉",IF(EXACT(M511,$A$44)=TRUE,"墜玉",IF(EXACT(M511,$A$45)=TRUE,"箱玉",IF(EXACT(M511,$A$46)=TRUE,"闇玉",IF(EXACT(M511,$A$47)=TRUE,"旋玉",IF(EXACT(M511,$A$48)=TRUE,"采玉",IF(EXACT(M511,$A$49)=TRUE,"騎玉",IF(EXACT(M511,$A$50)=TRUE,"核玉",IF(EXACT(M511,$A$51)=TRUE,"射玉",IF(EXACT(M511,$A$52)=TRUE,"星玉",IF(EXACT(M511,$A$53)=TRUE,"梱玉",IF(EXACT(M511,$A$54)=TRUE,"貫玉",IF(EXACT(M511,$A$55)=TRUE,"査玉",IF(EXACT(M511,$A$56)=TRUE,"近壁",IF(EXACT(M511,$A$57)=TRUE,"遠壁",IF(EXACT(M511,$A$58)=TRUE,"広壁",IF(EXACT(M511,$A$59)=TRUE,"狭壁",IF(EXACT(M511,$A$60)=TRUE,"タゲ壁",IF(EXACT(M511,$A$61)=TRUE,"エレ壁")))))))))))))))))))))))))))))))))))))))))))))))))))))))))))))</f>
        <v>0</v>
      </c>
    </row>
    <row r="512" spans="11:14" x14ac:dyDescent="0.55000000000000004">
      <c r="K512">
        <v>512</v>
      </c>
      <c r="L512">
        <f t="shared" si="15"/>
        <v>4</v>
      </c>
      <c r="M512" t="str">
        <f t="shared" si="14"/>
        <v/>
      </c>
      <c r="N512">
        <f>IF(EXACT(M512,$A$1)=TRUE,0,IF(EXACT(M512,$A$2)=TRUE,1,IF(EXACT(M512,$A$3)=TRUE,2,IF(EXACT(M512,$A$4)=TRUE,3,IF(EXACT(M512,$A$5)=TRUE,4,IF(EXACT(M512,$A$6)=TRUE,5,IF(EXACT(M512,$A$7)=TRUE,6,IF(EXACT(M512,$A$8)=TRUE,7,IF(EXACT(M512,$A$9)=TRUE,8,IF(EXACT(M512,$A$10)=TRUE,9,IF(EXACT(M512,$A$11)=TRUE,10,IF(EXACT(M512,$A$12)=TRUE,11,IF(EXACT(M512,$A$13)=TRUE,12,IF(EXACT(M512,$A$14)=TRUE,13,IF(EXACT(M512,$A$15)=TRUE,14,IF(EXACT(M512,$A$16)=TRUE,15,IF(EXACT(M512,$A$17)=TRUE,16,IF(EXACT(M512,$A$18)=TRUE,17,IF(EXACT(M512,$A$19)=TRUE,18,IF(EXACT(M512,$A$20)=TRUE,19,IF(EXACT(M512,$A$21)=TRUE,20,IF(EXACT(M512,$A$22)=TRUE,21,IF(EXACT(M512,$A$23)=TRUE,22,IF(EXACT(M512,$A$24)=TRUE,23,IF(EXACT(M512,$A$25)=TRUE,24,IF(EXACT(M512,$A$26)=TRUE,25,IF(EXACT(M512,$A$27)=TRUE,26,IF(EXACT(M512,$A$28)=TRUE,27,IF(EXACT(M512,$A$29)=TRUE,28,IF(EXACT(M512,$A$30)=TRUE,29,IF(EXACT(M512,$A$31)=TRUE,30,IF(EXACT(M512,$A$32)=TRUE,31,IF(EXACT(M512,$A$33)=TRUE,32,IF(EXACT(M512,$A$34)=TRUE,33,IF(EXACT(M512,$A$35)=TRUE,34,IF(EXACT(M512,$A$36)=TRUE,35,IF(EXACT(M512,$A$37)=TRUE,36,IF(EXACT(M512,$A$38)=TRUE,37,IF(EXACT(M512,$A$39)=TRUE,38,IF(EXACT(M512,$A$40)=TRUE,39,IF(EXACT(M512,$A$41)=TRUE,40,IF(EXACT(M512,$A$42)=TRUE,41,IF(EXACT(M512,$A$43)=TRUE,42,IF(EXACT(M512,$A$44)=TRUE,43,IF(EXACT(M512,$A$45)=TRUE,44,IF(EXACT(M512,$A$46)=TRUE,45,IF(EXACT(M512,$A$47)=TRUE,46,IF(EXACT(M512,$A$48)=TRUE,47,IF(EXACT(M512,$A$49)=TRUE,48,IF(EXACT(M512,$A$50)=TRUE,49,IF(EXACT(M512,$A$51)=TRUE,50,IF(EXACT(M512,$A$52)=TRUE,51,IF(EXACT(M512,$A$53)=TRUE,52,IF(EXACT(M512,$A$54)=TRUE,53,IF(EXACT(M512,$A$55)=TRUE,54,IF(EXACT(M512,$A$56)=TRUE,55,IF(EXACT(M512,$A$57)=TRUE,56,IF(EXACT(M512,$A$58)=TRUE,57,IF(EXACT(M512,$A$59)=TRUE,58,IF(EXACT(M512,$A$60)=TRUE,59,IF(EXACT(M512,$A$61)=TRUE,60,IF(EXACT(M512,$A$62)=TRUE,61))))))))))))))))))))))))))))))))))))))))))))))))))))))))))))))*61^$L512</f>
        <v>0</v>
      </c>
    </row>
    <row r="513" spans="11:14" x14ac:dyDescent="0.55000000000000004">
      <c r="K513">
        <v>513</v>
      </c>
      <c r="L513">
        <f t="shared" si="15"/>
        <v>3</v>
      </c>
      <c r="M513" t="str">
        <f t="shared" ref="M513:M576" si="16">MID(D$2,$K513,1)</f>
        <v/>
      </c>
      <c r="N513">
        <f>IF(EXACT(M513,$A$1)=TRUE,0,IF(EXACT(M513,$A$2)=TRUE,1,IF(EXACT(M513,$A$3)=TRUE,2,IF(EXACT(M513,$A$4)=TRUE,3,IF(EXACT(M513,$A$5)=TRUE,4,IF(EXACT(M513,$A$6)=TRUE,5,IF(EXACT(M513,$A$7)=TRUE,6,IF(EXACT(M513,$A$8)=TRUE,7,IF(EXACT(M513,$A$9)=TRUE,8,IF(EXACT(M513,$A$10)=TRUE,9,IF(EXACT(M513,$A$11)=TRUE,10,IF(EXACT(M513,$A$12)=TRUE,11,IF(EXACT(M513,$A$13)=TRUE,12,IF(EXACT(M513,$A$14)=TRUE,13,IF(EXACT(M513,$A$15)=TRUE,14,IF(EXACT(M513,$A$16)=TRUE,15,IF(EXACT(M513,$A$17)=TRUE,16,IF(EXACT(M513,$A$18)=TRUE,17,IF(EXACT(M513,$A$19)=TRUE,18,IF(EXACT(M513,$A$20)=TRUE,19,IF(EXACT(M513,$A$21)=TRUE,20,IF(EXACT(M513,$A$22)=TRUE,21,IF(EXACT(M513,$A$23)=TRUE,22,IF(EXACT(M513,$A$24)=TRUE,23,IF(EXACT(M513,$A$25)=TRUE,24,IF(EXACT(M513,$A$26)=TRUE,25,IF(EXACT(M513,$A$27)=TRUE,26,IF(EXACT(M513,$A$28)=TRUE,27,IF(EXACT(M513,$A$29)=TRUE,28,IF(EXACT(M513,$A$30)=TRUE,29,IF(EXACT(M513,$A$31)=TRUE,30,IF(EXACT(M513,$A$32)=TRUE,31,IF(EXACT(M513,$A$33)=TRUE,32,IF(EXACT(M513,$A$34)=TRUE,33,IF(EXACT(M513,$A$35)=TRUE,34,IF(EXACT(M513,$A$36)=TRUE,35,IF(EXACT(M513,$A$37)=TRUE,36,IF(EXACT(M513,$A$38)=TRUE,37,IF(EXACT(M513,$A$39)=TRUE,38,IF(EXACT(M513,$A$40)=TRUE,39,IF(EXACT(M513,$A$41)=TRUE,40,IF(EXACT(M513,$A$42)=TRUE,41,IF(EXACT(M513,$A$43)=TRUE,42,IF(EXACT(M513,$A$44)=TRUE,43,IF(EXACT(M513,$A$45)=TRUE,44,IF(EXACT(M513,$A$46)=TRUE,45,IF(EXACT(M513,$A$47)=TRUE,46,IF(EXACT(M513,$A$48)=TRUE,47,IF(EXACT(M513,$A$49)=TRUE,48,IF(EXACT(M513,$A$50)=TRUE,49,IF(EXACT(M513,$A$51)=TRUE,50,IF(EXACT(M513,$A$52)=TRUE,51,IF(EXACT(M513,$A$53)=TRUE,52,IF(EXACT(M513,$A$54)=TRUE,53,IF(EXACT(M513,$A$55)=TRUE,54,IF(EXACT(M513,$A$56)=TRUE,55,IF(EXACT(M513,$A$57)=TRUE,56,IF(EXACT(M513,$A$58)=TRUE,57,IF(EXACT(M513,$A$59)=TRUE,58,IF(EXACT(M513,$A$60)=TRUE,59,IF(EXACT(M513,$A$61)=TRUE,60,IF(EXACT(M513,$A$62)=TRUE,61))))))))))))))))))))))))))))))))))))))))))))))))))))))))))))))*61^$L513</f>
        <v>0</v>
      </c>
    </row>
    <row r="514" spans="11:14" x14ac:dyDescent="0.55000000000000004">
      <c r="K514">
        <v>514</v>
      </c>
      <c r="L514">
        <f t="shared" ref="L514:L577" si="17">MOD(LEN($D$2)-K514,6)</f>
        <v>2</v>
      </c>
      <c r="M514" t="str">
        <f t="shared" si="16"/>
        <v/>
      </c>
      <c r="N514">
        <f>IF(EXACT(M514,$A$1)=TRUE,0,IF(EXACT(M514,$A$2)=TRUE,1,IF(EXACT(M514,$A$3)=TRUE,2,IF(EXACT(M514,$A$4)=TRUE,3,IF(EXACT(M514,$A$5)=TRUE,4,IF(EXACT(M514,$A$6)=TRUE,5,IF(EXACT(M514,$A$7)=TRUE,6,IF(EXACT(M514,$A$8)=TRUE,7,IF(EXACT(M514,$A$9)=TRUE,8,IF(EXACT(M514,$A$10)=TRUE,9,IF(EXACT(M514,$A$11)=TRUE,10,IF(EXACT(M514,$A$12)=TRUE,11,IF(EXACT(M514,$A$13)=TRUE,12,IF(EXACT(M514,$A$14)=TRUE,13,IF(EXACT(M514,$A$15)=TRUE,14,IF(EXACT(M514,$A$16)=TRUE,15,IF(EXACT(M514,$A$17)=TRUE,16,IF(EXACT(M514,$A$18)=TRUE,17,IF(EXACT(M514,$A$19)=TRUE,18,IF(EXACT(M514,$A$20)=TRUE,19,IF(EXACT(M514,$A$21)=TRUE,20,IF(EXACT(M514,$A$22)=TRUE,21,IF(EXACT(M514,$A$23)=TRUE,22,IF(EXACT(M514,$A$24)=TRUE,23,IF(EXACT(M514,$A$25)=TRUE,24,IF(EXACT(M514,$A$26)=TRUE,25,IF(EXACT(M514,$A$27)=TRUE,26,IF(EXACT(M514,$A$28)=TRUE,27,IF(EXACT(M514,$A$29)=TRUE,28,IF(EXACT(M514,$A$30)=TRUE,29,IF(EXACT(M514,$A$31)=TRUE,30,IF(EXACT(M514,$A$32)=TRUE,31,IF(EXACT(M514,$A$33)=TRUE,32,IF(EXACT(M514,$A$34)=TRUE,33,IF(EXACT(M514,$A$35)=TRUE,34,IF(EXACT(M514,$A$36)=TRUE,35,IF(EXACT(M514,$A$37)=TRUE,36,IF(EXACT(M514,$A$38)=TRUE,37,IF(EXACT(M514,$A$39)=TRUE,38,IF(EXACT(M514,$A$40)=TRUE,39,IF(EXACT(M514,$A$41)=TRUE,40,IF(EXACT(M514,$A$42)=TRUE,41,IF(EXACT(M514,$A$43)=TRUE,42,IF(EXACT(M514,$A$44)=TRUE,43,IF(EXACT(M514,$A$45)=TRUE,44,IF(EXACT(M514,$A$46)=TRUE,45,IF(EXACT(M514,$A$47)=TRUE,46,IF(EXACT(M514,$A$48)=TRUE,47,IF(EXACT(M514,$A$49)=TRUE,48,IF(EXACT(M514,$A$50)=TRUE,49,IF(EXACT(M514,$A$51)=TRUE,50,IF(EXACT(M514,$A$52)=TRUE,51,IF(EXACT(M514,$A$53)=TRUE,52,IF(EXACT(M514,$A$54)=TRUE,53,IF(EXACT(M514,$A$55)=TRUE,54,IF(EXACT(M514,$A$56)=TRUE,55,IF(EXACT(M514,$A$57)=TRUE,56,IF(EXACT(M514,$A$58)=TRUE,57,IF(EXACT(M514,$A$59)=TRUE,58,IF(EXACT(M514,$A$60)=TRUE,59,IF(EXACT(M514,$A$61)=TRUE,60,IF(EXACT(M514,$A$62)=TRUE,61))))))))))))))))))))))))))))))))))))))))))))))))))))))))))))))*61^$L514</f>
        <v>0</v>
      </c>
    </row>
    <row r="515" spans="11:14" x14ac:dyDescent="0.55000000000000004">
      <c r="K515">
        <v>515</v>
      </c>
      <c r="L515">
        <f t="shared" si="17"/>
        <v>1</v>
      </c>
      <c r="M515" t="str">
        <f t="shared" si="16"/>
        <v/>
      </c>
      <c r="N515">
        <f>IF(EXACT(M515,$A$1)=TRUE,0,IF(EXACT(M515,$A$2)=TRUE,1,IF(EXACT(M515,$A$3)=TRUE,2,IF(EXACT(M515,$A$4)=TRUE,3,IF(EXACT(M515,$A$5)=TRUE,4,IF(EXACT(M515,$A$6)=TRUE,5,IF(EXACT(M515,$A$7)=TRUE,6,IF(EXACT(M515,$A$8)=TRUE,7,IF(EXACT(M515,$A$9)=TRUE,8,IF(EXACT(M515,$A$10)=TRUE,9,IF(EXACT(M515,$A$11)=TRUE,10,IF(EXACT(M515,$A$12)=TRUE,11,IF(EXACT(M515,$A$13)=TRUE,12,IF(EXACT(M515,$A$14)=TRUE,13,IF(EXACT(M515,$A$15)=TRUE,14,IF(EXACT(M515,$A$16)=TRUE,15,IF(EXACT(M515,$A$17)=TRUE,16,IF(EXACT(M515,$A$18)=TRUE,17,IF(EXACT(M515,$A$19)=TRUE,18,IF(EXACT(M515,$A$20)=TRUE,19,IF(EXACT(M515,$A$21)=TRUE,20,IF(EXACT(M515,$A$22)=TRUE,21,IF(EXACT(M515,$A$23)=TRUE,22,IF(EXACT(M515,$A$24)=TRUE,23,IF(EXACT(M515,$A$25)=TRUE,24,IF(EXACT(M515,$A$26)=TRUE,25,IF(EXACT(M515,$A$27)=TRUE,26,IF(EXACT(M515,$A$28)=TRUE,27,IF(EXACT(M515,$A$29)=TRUE,28,IF(EXACT(M515,$A$30)=TRUE,29,IF(EXACT(M515,$A$31)=TRUE,30,IF(EXACT(M515,$A$32)=TRUE,31,IF(EXACT(M515,$A$33)=TRUE,32,IF(EXACT(M515,$A$34)=TRUE,33,IF(EXACT(M515,$A$35)=TRUE,34,IF(EXACT(M515,$A$36)=TRUE,35,IF(EXACT(M515,$A$37)=TRUE,36,IF(EXACT(M515,$A$38)=TRUE,37,IF(EXACT(M515,$A$39)=TRUE,38,IF(EXACT(M515,$A$40)=TRUE,39,IF(EXACT(M515,$A$41)=TRUE,40,IF(EXACT(M515,$A$42)=TRUE,41,IF(EXACT(M515,$A$43)=TRUE,42,IF(EXACT(M515,$A$44)=TRUE,43,IF(EXACT(M515,$A$45)=TRUE,44,IF(EXACT(M515,$A$46)=TRUE,45,IF(EXACT(M515,$A$47)=TRUE,46,IF(EXACT(M515,$A$48)=TRUE,47,IF(EXACT(M515,$A$49)=TRUE,48,IF(EXACT(M515,$A$50)=TRUE,49,IF(EXACT(M515,$A$51)=TRUE,50,IF(EXACT(M515,$A$52)=TRUE,51,IF(EXACT(M515,$A$53)=TRUE,52,IF(EXACT(M515,$A$54)=TRUE,53,IF(EXACT(M515,$A$55)=TRUE,54,IF(EXACT(M515,$A$56)=TRUE,55,IF(EXACT(M515,$A$57)=TRUE,56,IF(EXACT(M515,$A$58)=TRUE,57,IF(EXACT(M515,$A$59)=TRUE,58,IF(EXACT(M515,$A$60)=TRUE,59,IF(EXACT(M515,$A$61)=TRUE,60,IF(EXACT(M515,$A$62)=TRUE,61))))))))))))))))))))))))))))))))))))))))))))))))))))))))))))))*61^$L515</f>
        <v>0</v>
      </c>
    </row>
    <row r="516" spans="11:14" x14ac:dyDescent="0.55000000000000004">
      <c r="K516">
        <v>516</v>
      </c>
      <c r="L516">
        <f t="shared" si="17"/>
        <v>0</v>
      </c>
      <c r="M516" t="str">
        <f t="shared" si="16"/>
        <v/>
      </c>
      <c r="N516">
        <f>IF(EXACT(M516,$A$1)=TRUE,0,IF(EXACT(M516,$A$2)=TRUE,1,IF(EXACT(M516,$A$3)=TRUE,2,IF(EXACT(M516,$A$4)=TRUE,3,IF(EXACT(M516,$A$5)=TRUE,4,IF(EXACT(M516,$A$6)=TRUE,5,IF(EXACT(M516,$A$7)=TRUE,6,IF(EXACT(M516,$A$8)=TRUE,7,IF(EXACT(M516,$A$9)=TRUE,8,IF(EXACT(M516,$A$10)=TRUE,9,IF(EXACT(M516,$A$11)=TRUE,10,IF(EXACT(M516,$A$12)=TRUE,11,IF(EXACT(M516,$A$13)=TRUE,12,IF(EXACT(M516,$A$14)=TRUE,13,IF(EXACT(M516,$A$15)=TRUE,14,IF(EXACT(M516,$A$16)=TRUE,15,IF(EXACT(M516,$A$17)=TRUE,16,IF(EXACT(M516,$A$18)=TRUE,17,IF(EXACT(M516,$A$19)=TRUE,18,IF(EXACT(M516,$A$20)=TRUE,19,IF(EXACT(M516,$A$21)=TRUE,20,IF(EXACT(M516,$A$22)=TRUE,21,IF(EXACT(M516,$A$23)=TRUE,22,IF(EXACT(M516,$A$24)=TRUE,23,IF(EXACT(M516,$A$25)=TRUE,24,IF(EXACT(M516,$A$26)=TRUE,25,IF(EXACT(M516,$A$27)=TRUE,26,IF(EXACT(M516,$A$28)=TRUE,27,IF(EXACT(M516,$A$29)=TRUE,28,IF(EXACT(M516,$A$30)=TRUE,29,IF(EXACT(M516,$A$31)=TRUE,30,IF(EXACT(M516,$A$32)=TRUE,31,IF(EXACT(M516,$A$33)=TRUE,32,IF(EXACT(M516,$A$34)=TRUE,33,IF(EXACT(M516,$A$35)=TRUE,34,IF(EXACT(M516,$A$36)=TRUE,35,IF(EXACT(M516,$A$37)=TRUE,36,IF(EXACT(M516,$A$38)=TRUE,37,IF(EXACT(M516,$A$39)=TRUE,38,IF(EXACT(M516,$A$40)=TRUE,39,IF(EXACT(M516,$A$41)=TRUE,40,IF(EXACT(M516,$A$42)=TRUE,41,IF(EXACT(M516,$A$43)=TRUE,42,IF(EXACT(M516,$A$44)=TRUE,43,IF(EXACT(M516,$A$45)=TRUE,44,IF(EXACT(M516,$A$46)=TRUE,45,IF(EXACT(M516,$A$47)=TRUE,46,IF(EXACT(M516,$A$48)=TRUE,47,IF(EXACT(M516,$A$49)=TRUE,48,IF(EXACT(M516,$A$50)=TRUE,49,IF(EXACT(M516,$A$51)=TRUE,50,IF(EXACT(M516,$A$52)=TRUE,51,IF(EXACT(M516,$A$53)=TRUE,52,IF(EXACT(M516,$A$54)=TRUE,53,IF(EXACT(M516,$A$55)=TRUE,54,IF(EXACT(M516,$A$56)=TRUE,55,IF(EXACT(M516,$A$57)=TRUE,56,IF(EXACT(M516,$A$58)=TRUE,57,IF(EXACT(M516,$A$59)=TRUE,58,IF(EXACT(M516,$A$60)=TRUE,59,IF(EXACT(M516,$A$61)=TRUE,60,IF(EXACT(M516,$A$62)=TRUE,61))))))))))))))))))))))))))))))))))))))))))))))))))))))))))))))*61^$L516</f>
        <v>0</v>
      </c>
    </row>
    <row r="517" spans="11:14" x14ac:dyDescent="0.55000000000000004">
      <c r="K517">
        <v>517</v>
      </c>
      <c r="L517">
        <f t="shared" si="17"/>
        <v>5</v>
      </c>
      <c r="M517" t="str">
        <f t="shared" si="16"/>
        <v/>
      </c>
      <c r="N517" t="b">
        <f>IF(EXACT(M517,$A$1)=TRUE,"コア",IF(EXACT(M517,$A$2)=TRUE,"弓玉",IF(EXACT(M517,$A$3)=TRUE,"銃玉",IF(EXACT(M517,$A$4)=TRUE,"剣玉",IF(EXACT(M517,$A$5)=TRUE,"盾玉",IF(EXACT(M517,$A$6)=TRUE,"爆玉",IF(EXACT(M517,$A$7)=TRUE,"魔玉",IF(EXACT(M517,$A$8)=TRUE,"弩玉",IF(EXACT(M517,$A$9)=TRUE,"槍玉",IF(EXACT(M517,$A$10)=TRUE,"砲玉",IF(EXACT(M517,$A$11)=TRUE,"薙玉",IF(EXACT(M517,$A$12)=TRUE,"跳玉",IF(EXACT(M517,$A$13)=TRUE,"裂玉",IF(EXACT(M517,$A$14)=TRUE,"散玉",IF(EXACT(M517,$A$15)=TRUE,"狙玉",IF(EXACT(M517,$A$16)=TRUE,"浮玉",IF(EXACT(M517,$A$17)=TRUE,"導玉",IF(EXACT(M517,$A$18)=TRUE,"繕玉",IF(EXACT(M517,$A$19)=TRUE,"癒玉",IF(EXACT(M517,$A$20)=TRUE,"壁玉",IF(EXACT(M517,$A$21)=TRUE,"飛玉",IF(EXACT(M517,$A$22)=TRUE,"戦玉",IF(EXACT(M517,$A$23)=TRUE,"機玉",IF(EXACT(M517,$A$24)=TRUE,"変玉",IF(EXACT(M517,$A$25)=TRUE,"界玉",IF(EXACT(M517,$A$26)=TRUE,"木壁",IF(EXACT(M517,$A$27)=TRUE,"石壁",IF(EXACT(M517,$A$28)=TRUE,"紙壁",IF(EXACT(M517,$A$29)=TRUE,"鉄壁",IF(EXACT(M517,$A$30)=TRUE,"ジェット",IF(EXACT(M517,$A$31)=TRUE,"ターボ",IF(EXACT(M517,$A$32)=TRUE,"骨玉",IF(EXACT(M517,$A$33)=TRUE,"撃玉",IF(EXACT(M517,$A$34)=TRUE,"弾玉",IF(EXACT(M517,$A$35)=TRUE,"聖玉",IF(EXACT(M517,$A$36)=TRUE,"忍玉",IF(EXACT(M517,$A$37)=TRUE,"障玉",IF(EXACT(M517,$A$38)=TRUE,"花玉",IF(EXACT(M517,$A$39)=TRUE,"反玉",IF(EXACT(M517,$A$40)=TRUE,"押玉",IF(EXACT(M517,$A$41)=TRUE,"迎玉",IF(EXACT(M517,$A$42)=TRUE,"贄玉",IF(EXACT(M517,$A$43)=TRUE,"的玉",IF(EXACT(M517,$A$44)=TRUE,"墜玉",IF(EXACT(M517,$A$45)=TRUE,"箱玉",IF(EXACT(M517,$A$46)=TRUE,"闇玉",IF(EXACT(M517,$A$47)=TRUE,"旋玉",IF(EXACT(M517,$A$48)=TRUE,"采玉",IF(EXACT(M517,$A$49)=TRUE,"騎玉",IF(EXACT(M517,$A$50)=TRUE,"核玉",IF(EXACT(M517,$A$51)=TRUE,"射玉",IF(EXACT(M517,$A$52)=TRUE,"星玉",IF(EXACT(M517,$A$53)=TRUE,"梱玉",IF(EXACT(M517,$A$54)=TRUE,"貫玉",IF(EXACT(M517,$A$55)=TRUE,"査玉",IF(EXACT(M517,$A$56)=TRUE,"近壁",IF(EXACT(M517,$A$57)=TRUE,"遠壁",IF(EXACT(M517,$A$58)=TRUE,"広壁",IF(EXACT(M517,$A$59)=TRUE,"狭壁",IF(EXACT(M517,$A$60)=TRUE,"タゲ壁",IF(EXACT(M517,$A$61)=TRUE,"エレ壁")))))))))))))))))))))))))))))))))))))))))))))))))))))))))))))</f>
        <v>0</v>
      </c>
    </row>
    <row r="518" spans="11:14" x14ac:dyDescent="0.55000000000000004">
      <c r="K518">
        <v>518</v>
      </c>
      <c r="L518">
        <f t="shared" si="17"/>
        <v>4</v>
      </c>
      <c r="M518" t="str">
        <f t="shared" si="16"/>
        <v/>
      </c>
      <c r="N518">
        <f>IF(EXACT(M518,$A$1)=TRUE,0,IF(EXACT(M518,$A$2)=TRUE,1,IF(EXACT(M518,$A$3)=TRUE,2,IF(EXACT(M518,$A$4)=TRUE,3,IF(EXACT(M518,$A$5)=TRUE,4,IF(EXACT(M518,$A$6)=TRUE,5,IF(EXACT(M518,$A$7)=TRUE,6,IF(EXACT(M518,$A$8)=TRUE,7,IF(EXACT(M518,$A$9)=TRUE,8,IF(EXACT(M518,$A$10)=TRUE,9,IF(EXACT(M518,$A$11)=TRUE,10,IF(EXACT(M518,$A$12)=TRUE,11,IF(EXACT(M518,$A$13)=TRUE,12,IF(EXACT(M518,$A$14)=TRUE,13,IF(EXACT(M518,$A$15)=TRUE,14,IF(EXACT(M518,$A$16)=TRUE,15,IF(EXACT(M518,$A$17)=TRUE,16,IF(EXACT(M518,$A$18)=TRUE,17,IF(EXACT(M518,$A$19)=TRUE,18,IF(EXACT(M518,$A$20)=TRUE,19,IF(EXACT(M518,$A$21)=TRUE,20,IF(EXACT(M518,$A$22)=TRUE,21,IF(EXACT(M518,$A$23)=TRUE,22,IF(EXACT(M518,$A$24)=TRUE,23,IF(EXACT(M518,$A$25)=TRUE,24,IF(EXACT(M518,$A$26)=TRUE,25,IF(EXACT(M518,$A$27)=TRUE,26,IF(EXACT(M518,$A$28)=TRUE,27,IF(EXACT(M518,$A$29)=TRUE,28,IF(EXACT(M518,$A$30)=TRUE,29,IF(EXACT(M518,$A$31)=TRUE,30,IF(EXACT(M518,$A$32)=TRUE,31,IF(EXACT(M518,$A$33)=TRUE,32,IF(EXACT(M518,$A$34)=TRUE,33,IF(EXACT(M518,$A$35)=TRUE,34,IF(EXACT(M518,$A$36)=TRUE,35,IF(EXACT(M518,$A$37)=TRUE,36,IF(EXACT(M518,$A$38)=TRUE,37,IF(EXACT(M518,$A$39)=TRUE,38,IF(EXACT(M518,$A$40)=TRUE,39,IF(EXACT(M518,$A$41)=TRUE,40,IF(EXACT(M518,$A$42)=TRUE,41,IF(EXACT(M518,$A$43)=TRUE,42,IF(EXACT(M518,$A$44)=TRUE,43,IF(EXACT(M518,$A$45)=TRUE,44,IF(EXACT(M518,$A$46)=TRUE,45,IF(EXACT(M518,$A$47)=TRUE,46,IF(EXACT(M518,$A$48)=TRUE,47,IF(EXACT(M518,$A$49)=TRUE,48,IF(EXACT(M518,$A$50)=TRUE,49,IF(EXACT(M518,$A$51)=TRUE,50,IF(EXACT(M518,$A$52)=TRUE,51,IF(EXACT(M518,$A$53)=TRUE,52,IF(EXACT(M518,$A$54)=TRUE,53,IF(EXACT(M518,$A$55)=TRUE,54,IF(EXACT(M518,$A$56)=TRUE,55,IF(EXACT(M518,$A$57)=TRUE,56,IF(EXACT(M518,$A$58)=TRUE,57,IF(EXACT(M518,$A$59)=TRUE,58,IF(EXACT(M518,$A$60)=TRUE,59,IF(EXACT(M518,$A$61)=TRUE,60,IF(EXACT(M518,$A$62)=TRUE,61))))))))))))))))))))))))))))))))))))))))))))))))))))))))))))))*61^$L518</f>
        <v>0</v>
      </c>
    </row>
    <row r="519" spans="11:14" x14ac:dyDescent="0.55000000000000004">
      <c r="K519">
        <v>519</v>
      </c>
      <c r="L519">
        <f t="shared" si="17"/>
        <v>3</v>
      </c>
      <c r="M519" t="str">
        <f t="shared" si="16"/>
        <v/>
      </c>
      <c r="N519">
        <f>IF(EXACT(M519,$A$1)=TRUE,0,IF(EXACT(M519,$A$2)=TRUE,1,IF(EXACT(M519,$A$3)=TRUE,2,IF(EXACT(M519,$A$4)=TRUE,3,IF(EXACT(M519,$A$5)=TRUE,4,IF(EXACT(M519,$A$6)=TRUE,5,IF(EXACT(M519,$A$7)=TRUE,6,IF(EXACT(M519,$A$8)=TRUE,7,IF(EXACT(M519,$A$9)=TRUE,8,IF(EXACT(M519,$A$10)=TRUE,9,IF(EXACT(M519,$A$11)=TRUE,10,IF(EXACT(M519,$A$12)=TRUE,11,IF(EXACT(M519,$A$13)=TRUE,12,IF(EXACT(M519,$A$14)=TRUE,13,IF(EXACT(M519,$A$15)=TRUE,14,IF(EXACT(M519,$A$16)=TRUE,15,IF(EXACT(M519,$A$17)=TRUE,16,IF(EXACT(M519,$A$18)=TRUE,17,IF(EXACT(M519,$A$19)=TRUE,18,IF(EXACT(M519,$A$20)=TRUE,19,IF(EXACT(M519,$A$21)=TRUE,20,IF(EXACT(M519,$A$22)=TRUE,21,IF(EXACT(M519,$A$23)=TRUE,22,IF(EXACT(M519,$A$24)=TRUE,23,IF(EXACT(M519,$A$25)=TRUE,24,IF(EXACT(M519,$A$26)=TRUE,25,IF(EXACT(M519,$A$27)=TRUE,26,IF(EXACT(M519,$A$28)=TRUE,27,IF(EXACT(M519,$A$29)=TRUE,28,IF(EXACT(M519,$A$30)=TRUE,29,IF(EXACT(M519,$A$31)=TRUE,30,IF(EXACT(M519,$A$32)=TRUE,31,IF(EXACT(M519,$A$33)=TRUE,32,IF(EXACT(M519,$A$34)=TRUE,33,IF(EXACT(M519,$A$35)=TRUE,34,IF(EXACT(M519,$A$36)=TRUE,35,IF(EXACT(M519,$A$37)=TRUE,36,IF(EXACT(M519,$A$38)=TRUE,37,IF(EXACT(M519,$A$39)=TRUE,38,IF(EXACT(M519,$A$40)=TRUE,39,IF(EXACT(M519,$A$41)=TRUE,40,IF(EXACT(M519,$A$42)=TRUE,41,IF(EXACT(M519,$A$43)=TRUE,42,IF(EXACT(M519,$A$44)=TRUE,43,IF(EXACT(M519,$A$45)=TRUE,44,IF(EXACT(M519,$A$46)=TRUE,45,IF(EXACT(M519,$A$47)=TRUE,46,IF(EXACT(M519,$A$48)=TRUE,47,IF(EXACT(M519,$A$49)=TRUE,48,IF(EXACT(M519,$A$50)=TRUE,49,IF(EXACT(M519,$A$51)=TRUE,50,IF(EXACT(M519,$A$52)=TRUE,51,IF(EXACT(M519,$A$53)=TRUE,52,IF(EXACT(M519,$A$54)=TRUE,53,IF(EXACT(M519,$A$55)=TRUE,54,IF(EXACT(M519,$A$56)=TRUE,55,IF(EXACT(M519,$A$57)=TRUE,56,IF(EXACT(M519,$A$58)=TRUE,57,IF(EXACT(M519,$A$59)=TRUE,58,IF(EXACT(M519,$A$60)=TRUE,59,IF(EXACT(M519,$A$61)=TRUE,60,IF(EXACT(M519,$A$62)=TRUE,61))))))))))))))))))))))))))))))))))))))))))))))))))))))))))))))*61^$L519</f>
        <v>0</v>
      </c>
    </row>
    <row r="520" spans="11:14" x14ac:dyDescent="0.55000000000000004">
      <c r="K520">
        <v>520</v>
      </c>
      <c r="L520">
        <f t="shared" si="17"/>
        <v>2</v>
      </c>
      <c r="M520" t="str">
        <f t="shared" si="16"/>
        <v/>
      </c>
      <c r="N520">
        <f>IF(EXACT(M520,$A$1)=TRUE,0,IF(EXACT(M520,$A$2)=TRUE,1,IF(EXACT(M520,$A$3)=TRUE,2,IF(EXACT(M520,$A$4)=TRUE,3,IF(EXACT(M520,$A$5)=TRUE,4,IF(EXACT(M520,$A$6)=TRUE,5,IF(EXACT(M520,$A$7)=TRUE,6,IF(EXACT(M520,$A$8)=TRUE,7,IF(EXACT(M520,$A$9)=TRUE,8,IF(EXACT(M520,$A$10)=TRUE,9,IF(EXACT(M520,$A$11)=TRUE,10,IF(EXACT(M520,$A$12)=TRUE,11,IF(EXACT(M520,$A$13)=TRUE,12,IF(EXACT(M520,$A$14)=TRUE,13,IF(EXACT(M520,$A$15)=TRUE,14,IF(EXACT(M520,$A$16)=TRUE,15,IF(EXACT(M520,$A$17)=TRUE,16,IF(EXACT(M520,$A$18)=TRUE,17,IF(EXACT(M520,$A$19)=TRUE,18,IF(EXACT(M520,$A$20)=TRUE,19,IF(EXACT(M520,$A$21)=TRUE,20,IF(EXACT(M520,$A$22)=TRUE,21,IF(EXACT(M520,$A$23)=TRUE,22,IF(EXACT(M520,$A$24)=TRUE,23,IF(EXACT(M520,$A$25)=TRUE,24,IF(EXACT(M520,$A$26)=TRUE,25,IF(EXACT(M520,$A$27)=TRUE,26,IF(EXACT(M520,$A$28)=TRUE,27,IF(EXACT(M520,$A$29)=TRUE,28,IF(EXACT(M520,$A$30)=TRUE,29,IF(EXACT(M520,$A$31)=TRUE,30,IF(EXACT(M520,$A$32)=TRUE,31,IF(EXACT(M520,$A$33)=TRUE,32,IF(EXACT(M520,$A$34)=TRUE,33,IF(EXACT(M520,$A$35)=TRUE,34,IF(EXACT(M520,$A$36)=TRUE,35,IF(EXACT(M520,$A$37)=TRUE,36,IF(EXACT(M520,$A$38)=TRUE,37,IF(EXACT(M520,$A$39)=TRUE,38,IF(EXACT(M520,$A$40)=TRUE,39,IF(EXACT(M520,$A$41)=TRUE,40,IF(EXACT(M520,$A$42)=TRUE,41,IF(EXACT(M520,$A$43)=TRUE,42,IF(EXACT(M520,$A$44)=TRUE,43,IF(EXACT(M520,$A$45)=TRUE,44,IF(EXACT(M520,$A$46)=TRUE,45,IF(EXACT(M520,$A$47)=TRUE,46,IF(EXACT(M520,$A$48)=TRUE,47,IF(EXACT(M520,$A$49)=TRUE,48,IF(EXACT(M520,$A$50)=TRUE,49,IF(EXACT(M520,$A$51)=TRUE,50,IF(EXACT(M520,$A$52)=TRUE,51,IF(EXACT(M520,$A$53)=TRUE,52,IF(EXACT(M520,$A$54)=TRUE,53,IF(EXACT(M520,$A$55)=TRUE,54,IF(EXACT(M520,$A$56)=TRUE,55,IF(EXACT(M520,$A$57)=TRUE,56,IF(EXACT(M520,$A$58)=TRUE,57,IF(EXACT(M520,$A$59)=TRUE,58,IF(EXACT(M520,$A$60)=TRUE,59,IF(EXACT(M520,$A$61)=TRUE,60,IF(EXACT(M520,$A$62)=TRUE,61))))))))))))))))))))))))))))))))))))))))))))))))))))))))))))))*61^$L520</f>
        <v>0</v>
      </c>
    </row>
    <row r="521" spans="11:14" x14ac:dyDescent="0.55000000000000004">
      <c r="K521">
        <v>521</v>
      </c>
      <c r="L521">
        <f t="shared" si="17"/>
        <v>1</v>
      </c>
      <c r="M521" t="str">
        <f t="shared" si="16"/>
        <v/>
      </c>
      <c r="N521">
        <f>IF(EXACT(M521,$A$1)=TRUE,0,IF(EXACT(M521,$A$2)=TRUE,1,IF(EXACT(M521,$A$3)=TRUE,2,IF(EXACT(M521,$A$4)=TRUE,3,IF(EXACT(M521,$A$5)=TRUE,4,IF(EXACT(M521,$A$6)=TRUE,5,IF(EXACT(M521,$A$7)=TRUE,6,IF(EXACT(M521,$A$8)=TRUE,7,IF(EXACT(M521,$A$9)=TRUE,8,IF(EXACT(M521,$A$10)=TRUE,9,IF(EXACT(M521,$A$11)=TRUE,10,IF(EXACT(M521,$A$12)=TRUE,11,IF(EXACT(M521,$A$13)=TRUE,12,IF(EXACT(M521,$A$14)=TRUE,13,IF(EXACT(M521,$A$15)=TRUE,14,IF(EXACT(M521,$A$16)=TRUE,15,IF(EXACT(M521,$A$17)=TRUE,16,IF(EXACT(M521,$A$18)=TRUE,17,IF(EXACT(M521,$A$19)=TRUE,18,IF(EXACT(M521,$A$20)=TRUE,19,IF(EXACT(M521,$A$21)=TRUE,20,IF(EXACT(M521,$A$22)=TRUE,21,IF(EXACT(M521,$A$23)=TRUE,22,IF(EXACT(M521,$A$24)=TRUE,23,IF(EXACT(M521,$A$25)=TRUE,24,IF(EXACT(M521,$A$26)=TRUE,25,IF(EXACT(M521,$A$27)=TRUE,26,IF(EXACT(M521,$A$28)=TRUE,27,IF(EXACT(M521,$A$29)=TRUE,28,IF(EXACT(M521,$A$30)=TRUE,29,IF(EXACT(M521,$A$31)=TRUE,30,IF(EXACT(M521,$A$32)=TRUE,31,IF(EXACT(M521,$A$33)=TRUE,32,IF(EXACT(M521,$A$34)=TRUE,33,IF(EXACT(M521,$A$35)=TRUE,34,IF(EXACT(M521,$A$36)=TRUE,35,IF(EXACT(M521,$A$37)=TRUE,36,IF(EXACT(M521,$A$38)=TRUE,37,IF(EXACT(M521,$A$39)=TRUE,38,IF(EXACT(M521,$A$40)=TRUE,39,IF(EXACT(M521,$A$41)=TRUE,40,IF(EXACT(M521,$A$42)=TRUE,41,IF(EXACT(M521,$A$43)=TRUE,42,IF(EXACT(M521,$A$44)=TRUE,43,IF(EXACT(M521,$A$45)=TRUE,44,IF(EXACT(M521,$A$46)=TRUE,45,IF(EXACT(M521,$A$47)=TRUE,46,IF(EXACT(M521,$A$48)=TRUE,47,IF(EXACT(M521,$A$49)=TRUE,48,IF(EXACT(M521,$A$50)=TRUE,49,IF(EXACT(M521,$A$51)=TRUE,50,IF(EXACT(M521,$A$52)=TRUE,51,IF(EXACT(M521,$A$53)=TRUE,52,IF(EXACT(M521,$A$54)=TRUE,53,IF(EXACT(M521,$A$55)=TRUE,54,IF(EXACT(M521,$A$56)=TRUE,55,IF(EXACT(M521,$A$57)=TRUE,56,IF(EXACT(M521,$A$58)=TRUE,57,IF(EXACT(M521,$A$59)=TRUE,58,IF(EXACT(M521,$A$60)=TRUE,59,IF(EXACT(M521,$A$61)=TRUE,60,IF(EXACT(M521,$A$62)=TRUE,61))))))))))))))))))))))))))))))))))))))))))))))))))))))))))))))*61^$L521</f>
        <v>0</v>
      </c>
    </row>
    <row r="522" spans="11:14" x14ac:dyDescent="0.55000000000000004">
      <c r="K522">
        <v>522</v>
      </c>
      <c r="L522">
        <f t="shared" si="17"/>
        <v>0</v>
      </c>
      <c r="M522" t="str">
        <f t="shared" si="16"/>
        <v/>
      </c>
      <c r="N522">
        <f>IF(EXACT(M522,$A$1)=TRUE,0,IF(EXACT(M522,$A$2)=TRUE,1,IF(EXACT(M522,$A$3)=TRUE,2,IF(EXACT(M522,$A$4)=TRUE,3,IF(EXACT(M522,$A$5)=TRUE,4,IF(EXACT(M522,$A$6)=TRUE,5,IF(EXACT(M522,$A$7)=TRUE,6,IF(EXACT(M522,$A$8)=TRUE,7,IF(EXACT(M522,$A$9)=TRUE,8,IF(EXACT(M522,$A$10)=TRUE,9,IF(EXACT(M522,$A$11)=TRUE,10,IF(EXACT(M522,$A$12)=TRUE,11,IF(EXACT(M522,$A$13)=TRUE,12,IF(EXACT(M522,$A$14)=TRUE,13,IF(EXACT(M522,$A$15)=TRUE,14,IF(EXACT(M522,$A$16)=TRUE,15,IF(EXACT(M522,$A$17)=TRUE,16,IF(EXACT(M522,$A$18)=TRUE,17,IF(EXACT(M522,$A$19)=TRUE,18,IF(EXACT(M522,$A$20)=TRUE,19,IF(EXACT(M522,$A$21)=TRUE,20,IF(EXACT(M522,$A$22)=TRUE,21,IF(EXACT(M522,$A$23)=TRUE,22,IF(EXACT(M522,$A$24)=TRUE,23,IF(EXACT(M522,$A$25)=TRUE,24,IF(EXACT(M522,$A$26)=TRUE,25,IF(EXACT(M522,$A$27)=TRUE,26,IF(EXACT(M522,$A$28)=TRUE,27,IF(EXACT(M522,$A$29)=TRUE,28,IF(EXACT(M522,$A$30)=TRUE,29,IF(EXACT(M522,$A$31)=TRUE,30,IF(EXACT(M522,$A$32)=TRUE,31,IF(EXACT(M522,$A$33)=TRUE,32,IF(EXACT(M522,$A$34)=TRUE,33,IF(EXACT(M522,$A$35)=TRUE,34,IF(EXACT(M522,$A$36)=TRUE,35,IF(EXACT(M522,$A$37)=TRUE,36,IF(EXACT(M522,$A$38)=TRUE,37,IF(EXACT(M522,$A$39)=TRUE,38,IF(EXACT(M522,$A$40)=TRUE,39,IF(EXACT(M522,$A$41)=TRUE,40,IF(EXACT(M522,$A$42)=TRUE,41,IF(EXACT(M522,$A$43)=TRUE,42,IF(EXACT(M522,$A$44)=TRUE,43,IF(EXACT(M522,$A$45)=TRUE,44,IF(EXACT(M522,$A$46)=TRUE,45,IF(EXACT(M522,$A$47)=TRUE,46,IF(EXACT(M522,$A$48)=TRUE,47,IF(EXACT(M522,$A$49)=TRUE,48,IF(EXACT(M522,$A$50)=TRUE,49,IF(EXACT(M522,$A$51)=TRUE,50,IF(EXACT(M522,$A$52)=TRUE,51,IF(EXACT(M522,$A$53)=TRUE,52,IF(EXACT(M522,$A$54)=TRUE,53,IF(EXACT(M522,$A$55)=TRUE,54,IF(EXACT(M522,$A$56)=TRUE,55,IF(EXACT(M522,$A$57)=TRUE,56,IF(EXACT(M522,$A$58)=TRUE,57,IF(EXACT(M522,$A$59)=TRUE,58,IF(EXACT(M522,$A$60)=TRUE,59,IF(EXACT(M522,$A$61)=TRUE,60,IF(EXACT(M522,$A$62)=TRUE,61))))))))))))))))))))))))))))))))))))))))))))))))))))))))))))))*61^$L522</f>
        <v>0</v>
      </c>
    </row>
    <row r="523" spans="11:14" x14ac:dyDescent="0.55000000000000004">
      <c r="K523">
        <v>523</v>
      </c>
      <c r="L523">
        <f t="shared" si="17"/>
        <v>5</v>
      </c>
      <c r="M523" t="str">
        <f t="shared" si="16"/>
        <v/>
      </c>
      <c r="N523" t="b">
        <f>IF(EXACT(M523,$A$1)=TRUE,"コア",IF(EXACT(M523,$A$2)=TRUE,"弓玉",IF(EXACT(M523,$A$3)=TRUE,"銃玉",IF(EXACT(M523,$A$4)=TRUE,"剣玉",IF(EXACT(M523,$A$5)=TRUE,"盾玉",IF(EXACT(M523,$A$6)=TRUE,"爆玉",IF(EXACT(M523,$A$7)=TRUE,"魔玉",IF(EXACT(M523,$A$8)=TRUE,"弩玉",IF(EXACT(M523,$A$9)=TRUE,"槍玉",IF(EXACT(M523,$A$10)=TRUE,"砲玉",IF(EXACT(M523,$A$11)=TRUE,"薙玉",IF(EXACT(M523,$A$12)=TRUE,"跳玉",IF(EXACT(M523,$A$13)=TRUE,"裂玉",IF(EXACT(M523,$A$14)=TRUE,"散玉",IF(EXACT(M523,$A$15)=TRUE,"狙玉",IF(EXACT(M523,$A$16)=TRUE,"浮玉",IF(EXACT(M523,$A$17)=TRUE,"導玉",IF(EXACT(M523,$A$18)=TRUE,"繕玉",IF(EXACT(M523,$A$19)=TRUE,"癒玉",IF(EXACT(M523,$A$20)=TRUE,"壁玉",IF(EXACT(M523,$A$21)=TRUE,"飛玉",IF(EXACT(M523,$A$22)=TRUE,"戦玉",IF(EXACT(M523,$A$23)=TRUE,"機玉",IF(EXACT(M523,$A$24)=TRUE,"変玉",IF(EXACT(M523,$A$25)=TRUE,"界玉",IF(EXACT(M523,$A$26)=TRUE,"木壁",IF(EXACT(M523,$A$27)=TRUE,"石壁",IF(EXACT(M523,$A$28)=TRUE,"紙壁",IF(EXACT(M523,$A$29)=TRUE,"鉄壁",IF(EXACT(M523,$A$30)=TRUE,"ジェット",IF(EXACT(M523,$A$31)=TRUE,"ターボ",IF(EXACT(M523,$A$32)=TRUE,"骨玉",IF(EXACT(M523,$A$33)=TRUE,"撃玉",IF(EXACT(M523,$A$34)=TRUE,"弾玉",IF(EXACT(M523,$A$35)=TRUE,"聖玉",IF(EXACT(M523,$A$36)=TRUE,"忍玉",IF(EXACT(M523,$A$37)=TRUE,"障玉",IF(EXACT(M523,$A$38)=TRUE,"花玉",IF(EXACT(M523,$A$39)=TRUE,"反玉",IF(EXACT(M523,$A$40)=TRUE,"押玉",IF(EXACT(M523,$A$41)=TRUE,"迎玉",IF(EXACT(M523,$A$42)=TRUE,"贄玉",IF(EXACT(M523,$A$43)=TRUE,"的玉",IF(EXACT(M523,$A$44)=TRUE,"墜玉",IF(EXACT(M523,$A$45)=TRUE,"箱玉",IF(EXACT(M523,$A$46)=TRUE,"闇玉",IF(EXACT(M523,$A$47)=TRUE,"旋玉",IF(EXACT(M523,$A$48)=TRUE,"采玉",IF(EXACT(M523,$A$49)=TRUE,"騎玉",IF(EXACT(M523,$A$50)=TRUE,"核玉",IF(EXACT(M523,$A$51)=TRUE,"射玉",IF(EXACT(M523,$A$52)=TRUE,"星玉",IF(EXACT(M523,$A$53)=TRUE,"梱玉",IF(EXACT(M523,$A$54)=TRUE,"貫玉",IF(EXACT(M523,$A$55)=TRUE,"査玉",IF(EXACT(M523,$A$56)=TRUE,"近壁",IF(EXACT(M523,$A$57)=TRUE,"遠壁",IF(EXACT(M523,$A$58)=TRUE,"広壁",IF(EXACT(M523,$A$59)=TRUE,"狭壁",IF(EXACT(M523,$A$60)=TRUE,"タゲ壁",IF(EXACT(M523,$A$61)=TRUE,"エレ壁")))))))))))))))))))))))))))))))))))))))))))))))))))))))))))))</f>
        <v>0</v>
      </c>
    </row>
    <row r="524" spans="11:14" x14ac:dyDescent="0.55000000000000004">
      <c r="K524">
        <v>524</v>
      </c>
      <c r="L524">
        <f t="shared" si="17"/>
        <v>4</v>
      </c>
      <c r="M524" t="str">
        <f t="shared" si="16"/>
        <v/>
      </c>
      <c r="N524">
        <f>IF(EXACT(M524,$A$1)=TRUE,0,IF(EXACT(M524,$A$2)=TRUE,1,IF(EXACT(M524,$A$3)=TRUE,2,IF(EXACT(M524,$A$4)=TRUE,3,IF(EXACT(M524,$A$5)=TRUE,4,IF(EXACT(M524,$A$6)=TRUE,5,IF(EXACT(M524,$A$7)=TRUE,6,IF(EXACT(M524,$A$8)=TRUE,7,IF(EXACT(M524,$A$9)=TRUE,8,IF(EXACT(M524,$A$10)=TRUE,9,IF(EXACT(M524,$A$11)=TRUE,10,IF(EXACT(M524,$A$12)=TRUE,11,IF(EXACT(M524,$A$13)=TRUE,12,IF(EXACT(M524,$A$14)=TRUE,13,IF(EXACT(M524,$A$15)=TRUE,14,IF(EXACT(M524,$A$16)=TRUE,15,IF(EXACT(M524,$A$17)=TRUE,16,IF(EXACT(M524,$A$18)=TRUE,17,IF(EXACT(M524,$A$19)=TRUE,18,IF(EXACT(M524,$A$20)=TRUE,19,IF(EXACT(M524,$A$21)=TRUE,20,IF(EXACT(M524,$A$22)=TRUE,21,IF(EXACT(M524,$A$23)=TRUE,22,IF(EXACT(M524,$A$24)=TRUE,23,IF(EXACT(M524,$A$25)=TRUE,24,IF(EXACT(M524,$A$26)=TRUE,25,IF(EXACT(M524,$A$27)=TRUE,26,IF(EXACT(M524,$A$28)=TRUE,27,IF(EXACT(M524,$A$29)=TRUE,28,IF(EXACT(M524,$A$30)=TRUE,29,IF(EXACT(M524,$A$31)=TRUE,30,IF(EXACT(M524,$A$32)=TRUE,31,IF(EXACT(M524,$A$33)=TRUE,32,IF(EXACT(M524,$A$34)=TRUE,33,IF(EXACT(M524,$A$35)=TRUE,34,IF(EXACT(M524,$A$36)=TRUE,35,IF(EXACT(M524,$A$37)=TRUE,36,IF(EXACT(M524,$A$38)=TRUE,37,IF(EXACT(M524,$A$39)=TRUE,38,IF(EXACT(M524,$A$40)=TRUE,39,IF(EXACT(M524,$A$41)=TRUE,40,IF(EXACT(M524,$A$42)=TRUE,41,IF(EXACT(M524,$A$43)=TRUE,42,IF(EXACT(M524,$A$44)=TRUE,43,IF(EXACT(M524,$A$45)=TRUE,44,IF(EXACT(M524,$A$46)=TRUE,45,IF(EXACT(M524,$A$47)=TRUE,46,IF(EXACT(M524,$A$48)=TRUE,47,IF(EXACT(M524,$A$49)=TRUE,48,IF(EXACT(M524,$A$50)=TRUE,49,IF(EXACT(M524,$A$51)=TRUE,50,IF(EXACT(M524,$A$52)=TRUE,51,IF(EXACT(M524,$A$53)=TRUE,52,IF(EXACT(M524,$A$54)=TRUE,53,IF(EXACT(M524,$A$55)=TRUE,54,IF(EXACT(M524,$A$56)=TRUE,55,IF(EXACT(M524,$A$57)=TRUE,56,IF(EXACT(M524,$A$58)=TRUE,57,IF(EXACT(M524,$A$59)=TRUE,58,IF(EXACT(M524,$A$60)=TRUE,59,IF(EXACT(M524,$A$61)=TRUE,60,IF(EXACT(M524,$A$62)=TRUE,61))))))))))))))))))))))))))))))))))))))))))))))))))))))))))))))*61^$L524</f>
        <v>0</v>
      </c>
    </row>
    <row r="525" spans="11:14" x14ac:dyDescent="0.55000000000000004">
      <c r="K525">
        <v>525</v>
      </c>
      <c r="L525">
        <f t="shared" si="17"/>
        <v>3</v>
      </c>
      <c r="M525" t="str">
        <f t="shared" si="16"/>
        <v/>
      </c>
      <c r="N525">
        <f>IF(EXACT(M525,$A$1)=TRUE,0,IF(EXACT(M525,$A$2)=TRUE,1,IF(EXACT(M525,$A$3)=TRUE,2,IF(EXACT(M525,$A$4)=TRUE,3,IF(EXACT(M525,$A$5)=TRUE,4,IF(EXACT(M525,$A$6)=TRUE,5,IF(EXACT(M525,$A$7)=TRUE,6,IF(EXACT(M525,$A$8)=TRUE,7,IF(EXACT(M525,$A$9)=TRUE,8,IF(EXACT(M525,$A$10)=TRUE,9,IF(EXACT(M525,$A$11)=TRUE,10,IF(EXACT(M525,$A$12)=TRUE,11,IF(EXACT(M525,$A$13)=TRUE,12,IF(EXACT(M525,$A$14)=TRUE,13,IF(EXACT(M525,$A$15)=TRUE,14,IF(EXACT(M525,$A$16)=TRUE,15,IF(EXACT(M525,$A$17)=TRUE,16,IF(EXACT(M525,$A$18)=TRUE,17,IF(EXACT(M525,$A$19)=TRUE,18,IF(EXACT(M525,$A$20)=TRUE,19,IF(EXACT(M525,$A$21)=TRUE,20,IF(EXACT(M525,$A$22)=TRUE,21,IF(EXACT(M525,$A$23)=TRUE,22,IF(EXACT(M525,$A$24)=TRUE,23,IF(EXACT(M525,$A$25)=TRUE,24,IF(EXACT(M525,$A$26)=TRUE,25,IF(EXACT(M525,$A$27)=TRUE,26,IF(EXACT(M525,$A$28)=TRUE,27,IF(EXACT(M525,$A$29)=TRUE,28,IF(EXACT(M525,$A$30)=TRUE,29,IF(EXACT(M525,$A$31)=TRUE,30,IF(EXACT(M525,$A$32)=TRUE,31,IF(EXACT(M525,$A$33)=TRUE,32,IF(EXACT(M525,$A$34)=TRUE,33,IF(EXACT(M525,$A$35)=TRUE,34,IF(EXACT(M525,$A$36)=TRUE,35,IF(EXACT(M525,$A$37)=TRUE,36,IF(EXACT(M525,$A$38)=TRUE,37,IF(EXACT(M525,$A$39)=TRUE,38,IF(EXACT(M525,$A$40)=TRUE,39,IF(EXACT(M525,$A$41)=TRUE,40,IF(EXACT(M525,$A$42)=TRUE,41,IF(EXACT(M525,$A$43)=TRUE,42,IF(EXACT(M525,$A$44)=TRUE,43,IF(EXACT(M525,$A$45)=TRUE,44,IF(EXACT(M525,$A$46)=TRUE,45,IF(EXACT(M525,$A$47)=TRUE,46,IF(EXACT(M525,$A$48)=TRUE,47,IF(EXACT(M525,$A$49)=TRUE,48,IF(EXACT(M525,$A$50)=TRUE,49,IF(EXACT(M525,$A$51)=TRUE,50,IF(EXACT(M525,$A$52)=TRUE,51,IF(EXACT(M525,$A$53)=TRUE,52,IF(EXACT(M525,$A$54)=TRUE,53,IF(EXACT(M525,$A$55)=TRUE,54,IF(EXACT(M525,$A$56)=TRUE,55,IF(EXACT(M525,$A$57)=TRUE,56,IF(EXACT(M525,$A$58)=TRUE,57,IF(EXACT(M525,$A$59)=TRUE,58,IF(EXACT(M525,$A$60)=TRUE,59,IF(EXACT(M525,$A$61)=TRUE,60,IF(EXACT(M525,$A$62)=TRUE,61))))))))))))))))))))))))))))))))))))))))))))))))))))))))))))))*61^$L525</f>
        <v>0</v>
      </c>
    </row>
    <row r="526" spans="11:14" x14ac:dyDescent="0.55000000000000004">
      <c r="K526">
        <v>526</v>
      </c>
      <c r="L526">
        <f t="shared" si="17"/>
        <v>2</v>
      </c>
      <c r="M526" t="str">
        <f t="shared" si="16"/>
        <v/>
      </c>
      <c r="N526">
        <f>IF(EXACT(M526,$A$1)=TRUE,0,IF(EXACT(M526,$A$2)=TRUE,1,IF(EXACT(M526,$A$3)=TRUE,2,IF(EXACT(M526,$A$4)=TRUE,3,IF(EXACT(M526,$A$5)=TRUE,4,IF(EXACT(M526,$A$6)=TRUE,5,IF(EXACT(M526,$A$7)=TRUE,6,IF(EXACT(M526,$A$8)=TRUE,7,IF(EXACT(M526,$A$9)=TRUE,8,IF(EXACT(M526,$A$10)=TRUE,9,IF(EXACT(M526,$A$11)=TRUE,10,IF(EXACT(M526,$A$12)=TRUE,11,IF(EXACT(M526,$A$13)=TRUE,12,IF(EXACT(M526,$A$14)=TRUE,13,IF(EXACT(M526,$A$15)=TRUE,14,IF(EXACT(M526,$A$16)=TRUE,15,IF(EXACT(M526,$A$17)=TRUE,16,IF(EXACT(M526,$A$18)=TRUE,17,IF(EXACT(M526,$A$19)=TRUE,18,IF(EXACT(M526,$A$20)=TRUE,19,IF(EXACT(M526,$A$21)=TRUE,20,IF(EXACT(M526,$A$22)=TRUE,21,IF(EXACT(M526,$A$23)=TRUE,22,IF(EXACT(M526,$A$24)=TRUE,23,IF(EXACT(M526,$A$25)=TRUE,24,IF(EXACT(M526,$A$26)=TRUE,25,IF(EXACT(M526,$A$27)=TRUE,26,IF(EXACT(M526,$A$28)=TRUE,27,IF(EXACT(M526,$A$29)=TRUE,28,IF(EXACT(M526,$A$30)=TRUE,29,IF(EXACT(M526,$A$31)=TRUE,30,IF(EXACT(M526,$A$32)=TRUE,31,IF(EXACT(M526,$A$33)=TRUE,32,IF(EXACT(M526,$A$34)=TRUE,33,IF(EXACT(M526,$A$35)=TRUE,34,IF(EXACT(M526,$A$36)=TRUE,35,IF(EXACT(M526,$A$37)=TRUE,36,IF(EXACT(M526,$A$38)=TRUE,37,IF(EXACT(M526,$A$39)=TRUE,38,IF(EXACT(M526,$A$40)=TRUE,39,IF(EXACT(M526,$A$41)=TRUE,40,IF(EXACT(M526,$A$42)=TRUE,41,IF(EXACT(M526,$A$43)=TRUE,42,IF(EXACT(M526,$A$44)=TRUE,43,IF(EXACT(M526,$A$45)=TRUE,44,IF(EXACT(M526,$A$46)=TRUE,45,IF(EXACT(M526,$A$47)=TRUE,46,IF(EXACT(M526,$A$48)=TRUE,47,IF(EXACT(M526,$A$49)=TRUE,48,IF(EXACT(M526,$A$50)=TRUE,49,IF(EXACT(M526,$A$51)=TRUE,50,IF(EXACT(M526,$A$52)=TRUE,51,IF(EXACT(M526,$A$53)=TRUE,52,IF(EXACT(M526,$A$54)=TRUE,53,IF(EXACT(M526,$A$55)=TRUE,54,IF(EXACT(M526,$A$56)=TRUE,55,IF(EXACT(M526,$A$57)=TRUE,56,IF(EXACT(M526,$A$58)=TRUE,57,IF(EXACT(M526,$A$59)=TRUE,58,IF(EXACT(M526,$A$60)=TRUE,59,IF(EXACT(M526,$A$61)=TRUE,60,IF(EXACT(M526,$A$62)=TRUE,61))))))))))))))))))))))))))))))))))))))))))))))))))))))))))))))*61^$L526</f>
        <v>0</v>
      </c>
    </row>
    <row r="527" spans="11:14" x14ac:dyDescent="0.55000000000000004">
      <c r="K527">
        <v>527</v>
      </c>
      <c r="L527">
        <f t="shared" si="17"/>
        <v>1</v>
      </c>
      <c r="M527" t="str">
        <f t="shared" si="16"/>
        <v/>
      </c>
      <c r="N527">
        <f>IF(EXACT(M527,$A$1)=TRUE,0,IF(EXACT(M527,$A$2)=TRUE,1,IF(EXACT(M527,$A$3)=TRUE,2,IF(EXACT(M527,$A$4)=TRUE,3,IF(EXACT(M527,$A$5)=TRUE,4,IF(EXACT(M527,$A$6)=TRUE,5,IF(EXACT(M527,$A$7)=TRUE,6,IF(EXACT(M527,$A$8)=TRUE,7,IF(EXACT(M527,$A$9)=TRUE,8,IF(EXACT(M527,$A$10)=TRUE,9,IF(EXACT(M527,$A$11)=TRUE,10,IF(EXACT(M527,$A$12)=TRUE,11,IF(EXACT(M527,$A$13)=TRUE,12,IF(EXACT(M527,$A$14)=TRUE,13,IF(EXACT(M527,$A$15)=TRUE,14,IF(EXACT(M527,$A$16)=TRUE,15,IF(EXACT(M527,$A$17)=TRUE,16,IF(EXACT(M527,$A$18)=TRUE,17,IF(EXACT(M527,$A$19)=TRUE,18,IF(EXACT(M527,$A$20)=TRUE,19,IF(EXACT(M527,$A$21)=TRUE,20,IF(EXACT(M527,$A$22)=TRUE,21,IF(EXACT(M527,$A$23)=TRUE,22,IF(EXACT(M527,$A$24)=TRUE,23,IF(EXACT(M527,$A$25)=TRUE,24,IF(EXACT(M527,$A$26)=TRUE,25,IF(EXACT(M527,$A$27)=TRUE,26,IF(EXACT(M527,$A$28)=TRUE,27,IF(EXACT(M527,$A$29)=TRUE,28,IF(EXACT(M527,$A$30)=TRUE,29,IF(EXACT(M527,$A$31)=TRUE,30,IF(EXACT(M527,$A$32)=TRUE,31,IF(EXACT(M527,$A$33)=TRUE,32,IF(EXACT(M527,$A$34)=TRUE,33,IF(EXACT(M527,$A$35)=TRUE,34,IF(EXACT(M527,$A$36)=TRUE,35,IF(EXACT(M527,$A$37)=TRUE,36,IF(EXACT(M527,$A$38)=TRUE,37,IF(EXACT(M527,$A$39)=TRUE,38,IF(EXACT(M527,$A$40)=TRUE,39,IF(EXACT(M527,$A$41)=TRUE,40,IF(EXACT(M527,$A$42)=TRUE,41,IF(EXACT(M527,$A$43)=TRUE,42,IF(EXACT(M527,$A$44)=TRUE,43,IF(EXACT(M527,$A$45)=TRUE,44,IF(EXACT(M527,$A$46)=TRUE,45,IF(EXACT(M527,$A$47)=TRUE,46,IF(EXACT(M527,$A$48)=TRUE,47,IF(EXACT(M527,$A$49)=TRUE,48,IF(EXACT(M527,$A$50)=TRUE,49,IF(EXACT(M527,$A$51)=TRUE,50,IF(EXACT(M527,$A$52)=TRUE,51,IF(EXACT(M527,$A$53)=TRUE,52,IF(EXACT(M527,$A$54)=TRUE,53,IF(EXACT(M527,$A$55)=TRUE,54,IF(EXACT(M527,$A$56)=TRUE,55,IF(EXACT(M527,$A$57)=TRUE,56,IF(EXACT(M527,$A$58)=TRUE,57,IF(EXACT(M527,$A$59)=TRUE,58,IF(EXACT(M527,$A$60)=TRUE,59,IF(EXACT(M527,$A$61)=TRUE,60,IF(EXACT(M527,$A$62)=TRUE,61))))))))))))))))))))))))))))))))))))))))))))))))))))))))))))))*61^$L527</f>
        <v>0</v>
      </c>
    </row>
    <row r="528" spans="11:14" x14ac:dyDescent="0.55000000000000004">
      <c r="K528">
        <v>528</v>
      </c>
      <c r="L528">
        <f t="shared" si="17"/>
        <v>0</v>
      </c>
      <c r="M528" t="str">
        <f t="shared" si="16"/>
        <v/>
      </c>
      <c r="N528">
        <f>IF(EXACT(M528,$A$1)=TRUE,0,IF(EXACT(M528,$A$2)=TRUE,1,IF(EXACT(M528,$A$3)=TRUE,2,IF(EXACT(M528,$A$4)=TRUE,3,IF(EXACT(M528,$A$5)=TRUE,4,IF(EXACT(M528,$A$6)=TRUE,5,IF(EXACT(M528,$A$7)=TRUE,6,IF(EXACT(M528,$A$8)=TRUE,7,IF(EXACT(M528,$A$9)=TRUE,8,IF(EXACT(M528,$A$10)=TRUE,9,IF(EXACT(M528,$A$11)=TRUE,10,IF(EXACT(M528,$A$12)=TRUE,11,IF(EXACT(M528,$A$13)=TRUE,12,IF(EXACT(M528,$A$14)=TRUE,13,IF(EXACT(M528,$A$15)=TRUE,14,IF(EXACT(M528,$A$16)=TRUE,15,IF(EXACT(M528,$A$17)=TRUE,16,IF(EXACT(M528,$A$18)=TRUE,17,IF(EXACT(M528,$A$19)=TRUE,18,IF(EXACT(M528,$A$20)=TRUE,19,IF(EXACT(M528,$A$21)=TRUE,20,IF(EXACT(M528,$A$22)=TRUE,21,IF(EXACT(M528,$A$23)=TRUE,22,IF(EXACT(M528,$A$24)=TRUE,23,IF(EXACT(M528,$A$25)=TRUE,24,IF(EXACT(M528,$A$26)=TRUE,25,IF(EXACT(M528,$A$27)=TRUE,26,IF(EXACT(M528,$A$28)=TRUE,27,IF(EXACT(M528,$A$29)=TRUE,28,IF(EXACT(M528,$A$30)=TRUE,29,IF(EXACT(M528,$A$31)=TRUE,30,IF(EXACT(M528,$A$32)=TRUE,31,IF(EXACT(M528,$A$33)=TRUE,32,IF(EXACT(M528,$A$34)=TRUE,33,IF(EXACT(M528,$A$35)=TRUE,34,IF(EXACT(M528,$A$36)=TRUE,35,IF(EXACT(M528,$A$37)=TRUE,36,IF(EXACT(M528,$A$38)=TRUE,37,IF(EXACT(M528,$A$39)=TRUE,38,IF(EXACT(M528,$A$40)=TRUE,39,IF(EXACT(M528,$A$41)=TRUE,40,IF(EXACT(M528,$A$42)=TRUE,41,IF(EXACT(M528,$A$43)=TRUE,42,IF(EXACT(M528,$A$44)=TRUE,43,IF(EXACT(M528,$A$45)=TRUE,44,IF(EXACT(M528,$A$46)=TRUE,45,IF(EXACT(M528,$A$47)=TRUE,46,IF(EXACT(M528,$A$48)=TRUE,47,IF(EXACT(M528,$A$49)=TRUE,48,IF(EXACT(M528,$A$50)=TRUE,49,IF(EXACT(M528,$A$51)=TRUE,50,IF(EXACT(M528,$A$52)=TRUE,51,IF(EXACT(M528,$A$53)=TRUE,52,IF(EXACT(M528,$A$54)=TRUE,53,IF(EXACT(M528,$A$55)=TRUE,54,IF(EXACT(M528,$A$56)=TRUE,55,IF(EXACT(M528,$A$57)=TRUE,56,IF(EXACT(M528,$A$58)=TRUE,57,IF(EXACT(M528,$A$59)=TRUE,58,IF(EXACT(M528,$A$60)=TRUE,59,IF(EXACT(M528,$A$61)=TRUE,60,IF(EXACT(M528,$A$62)=TRUE,61))))))))))))))))))))))))))))))))))))))))))))))))))))))))))))))*61^$L528</f>
        <v>0</v>
      </c>
    </row>
    <row r="529" spans="11:14" x14ac:dyDescent="0.55000000000000004">
      <c r="K529">
        <v>529</v>
      </c>
      <c r="L529">
        <f t="shared" si="17"/>
        <v>5</v>
      </c>
      <c r="M529" t="str">
        <f t="shared" si="16"/>
        <v/>
      </c>
      <c r="N529" t="b">
        <f>IF(EXACT(M529,$A$1)=TRUE,"コア",IF(EXACT(M529,$A$2)=TRUE,"弓玉",IF(EXACT(M529,$A$3)=TRUE,"銃玉",IF(EXACT(M529,$A$4)=TRUE,"剣玉",IF(EXACT(M529,$A$5)=TRUE,"盾玉",IF(EXACT(M529,$A$6)=TRUE,"爆玉",IF(EXACT(M529,$A$7)=TRUE,"魔玉",IF(EXACT(M529,$A$8)=TRUE,"弩玉",IF(EXACT(M529,$A$9)=TRUE,"槍玉",IF(EXACT(M529,$A$10)=TRUE,"砲玉",IF(EXACT(M529,$A$11)=TRUE,"薙玉",IF(EXACT(M529,$A$12)=TRUE,"跳玉",IF(EXACT(M529,$A$13)=TRUE,"裂玉",IF(EXACT(M529,$A$14)=TRUE,"散玉",IF(EXACT(M529,$A$15)=TRUE,"狙玉",IF(EXACT(M529,$A$16)=TRUE,"浮玉",IF(EXACT(M529,$A$17)=TRUE,"導玉",IF(EXACT(M529,$A$18)=TRUE,"繕玉",IF(EXACT(M529,$A$19)=TRUE,"癒玉",IF(EXACT(M529,$A$20)=TRUE,"壁玉",IF(EXACT(M529,$A$21)=TRUE,"飛玉",IF(EXACT(M529,$A$22)=TRUE,"戦玉",IF(EXACT(M529,$A$23)=TRUE,"機玉",IF(EXACT(M529,$A$24)=TRUE,"変玉",IF(EXACT(M529,$A$25)=TRUE,"界玉",IF(EXACT(M529,$A$26)=TRUE,"木壁",IF(EXACT(M529,$A$27)=TRUE,"石壁",IF(EXACT(M529,$A$28)=TRUE,"紙壁",IF(EXACT(M529,$A$29)=TRUE,"鉄壁",IF(EXACT(M529,$A$30)=TRUE,"ジェット",IF(EXACT(M529,$A$31)=TRUE,"ターボ",IF(EXACT(M529,$A$32)=TRUE,"骨玉",IF(EXACT(M529,$A$33)=TRUE,"撃玉",IF(EXACT(M529,$A$34)=TRUE,"弾玉",IF(EXACT(M529,$A$35)=TRUE,"聖玉",IF(EXACT(M529,$A$36)=TRUE,"忍玉",IF(EXACT(M529,$A$37)=TRUE,"障玉",IF(EXACT(M529,$A$38)=TRUE,"花玉",IF(EXACT(M529,$A$39)=TRUE,"反玉",IF(EXACT(M529,$A$40)=TRUE,"押玉",IF(EXACT(M529,$A$41)=TRUE,"迎玉",IF(EXACT(M529,$A$42)=TRUE,"贄玉",IF(EXACT(M529,$A$43)=TRUE,"的玉",IF(EXACT(M529,$A$44)=TRUE,"墜玉",IF(EXACT(M529,$A$45)=TRUE,"箱玉",IF(EXACT(M529,$A$46)=TRUE,"闇玉",IF(EXACT(M529,$A$47)=TRUE,"旋玉",IF(EXACT(M529,$A$48)=TRUE,"采玉",IF(EXACT(M529,$A$49)=TRUE,"騎玉",IF(EXACT(M529,$A$50)=TRUE,"核玉",IF(EXACT(M529,$A$51)=TRUE,"射玉",IF(EXACT(M529,$A$52)=TRUE,"星玉",IF(EXACT(M529,$A$53)=TRUE,"梱玉",IF(EXACT(M529,$A$54)=TRUE,"貫玉",IF(EXACT(M529,$A$55)=TRUE,"査玉",IF(EXACT(M529,$A$56)=TRUE,"近壁",IF(EXACT(M529,$A$57)=TRUE,"遠壁",IF(EXACT(M529,$A$58)=TRUE,"広壁",IF(EXACT(M529,$A$59)=TRUE,"狭壁",IF(EXACT(M529,$A$60)=TRUE,"タゲ壁",IF(EXACT(M529,$A$61)=TRUE,"エレ壁")))))))))))))))))))))))))))))))))))))))))))))))))))))))))))))</f>
        <v>0</v>
      </c>
    </row>
    <row r="530" spans="11:14" x14ac:dyDescent="0.55000000000000004">
      <c r="K530">
        <v>530</v>
      </c>
      <c r="L530">
        <f t="shared" si="17"/>
        <v>4</v>
      </c>
      <c r="M530" t="str">
        <f t="shared" si="16"/>
        <v/>
      </c>
      <c r="N530">
        <f>IF(EXACT(M530,$A$1)=TRUE,0,IF(EXACT(M530,$A$2)=TRUE,1,IF(EXACT(M530,$A$3)=TRUE,2,IF(EXACT(M530,$A$4)=TRUE,3,IF(EXACT(M530,$A$5)=TRUE,4,IF(EXACT(M530,$A$6)=TRUE,5,IF(EXACT(M530,$A$7)=TRUE,6,IF(EXACT(M530,$A$8)=TRUE,7,IF(EXACT(M530,$A$9)=TRUE,8,IF(EXACT(M530,$A$10)=TRUE,9,IF(EXACT(M530,$A$11)=TRUE,10,IF(EXACT(M530,$A$12)=TRUE,11,IF(EXACT(M530,$A$13)=TRUE,12,IF(EXACT(M530,$A$14)=TRUE,13,IF(EXACT(M530,$A$15)=TRUE,14,IF(EXACT(M530,$A$16)=TRUE,15,IF(EXACT(M530,$A$17)=TRUE,16,IF(EXACT(M530,$A$18)=TRUE,17,IF(EXACT(M530,$A$19)=TRUE,18,IF(EXACT(M530,$A$20)=TRUE,19,IF(EXACT(M530,$A$21)=TRUE,20,IF(EXACT(M530,$A$22)=TRUE,21,IF(EXACT(M530,$A$23)=TRUE,22,IF(EXACT(M530,$A$24)=TRUE,23,IF(EXACT(M530,$A$25)=TRUE,24,IF(EXACT(M530,$A$26)=TRUE,25,IF(EXACT(M530,$A$27)=TRUE,26,IF(EXACT(M530,$A$28)=TRUE,27,IF(EXACT(M530,$A$29)=TRUE,28,IF(EXACT(M530,$A$30)=TRUE,29,IF(EXACT(M530,$A$31)=TRUE,30,IF(EXACT(M530,$A$32)=TRUE,31,IF(EXACT(M530,$A$33)=TRUE,32,IF(EXACT(M530,$A$34)=TRUE,33,IF(EXACT(M530,$A$35)=TRUE,34,IF(EXACT(M530,$A$36)=TRUE,35,IF(EXACT(M530,$A$37)=TRUE,36,IF(EXACT(M530,$A$38)=TRUE,37,IF(EXACT(M530,$A$39)=TRUE,38,IF(EXACT(M530,$A$40)=TRUE,39,IF(EXACT(M530,$A$41)=TRUE,40,IF(EXACT(M530,$A$42)=TRUE,41,IF(EXACT(M530,$A$43)=TRUE,42,IF(EXACT(M530,$A$44)=TRUE,43,IF(EXACT(M530,$A$45)=TRUE,44,IF(EXACT(M530,$A$46)=TRUE,45,IF(EXACT(M530,$A$47)=TRUE,46,IF(EXACT(M530,$A$48)=TRUE,47,IF(EXACT(M530,$A$49)=TRUE,48,IF(EXACT(M530,$A$50)=TRUE,49,IF(EXACT(M530,$A$51)=TRUE,50,IF(EXACT(M530,$A$52)=TRUE,51,IF(EXACT(M530,$A$53)=TRUE,52,IF(EXACT(M530,$A$54)=TRUE,53,IF(EXACT(M530,$A$55)=TRUE,54,IF(EXACT(M530,$A$56)=TRUE,55,IF(EXACT(M530,$A$57)=TRUE,56,IF(EXACT(M530,$A$58)=TRUE,57,IF(EXACT(M530,$A$59)=TRUE,58,IF(EXACT(M530,$A$60)=TRUE,59,IF(EXACT(M530,$A$61)=TRUE,60,IF(EXACT(M530,$A$62)=TRUE,61))))))))))))))))))))))))))))))))))))))))))))))))))))))))))))))*61^$L530</f>
        <v>0</v>
      </c>
    </row>
    <row r="531" spans="11:14" x14ac:dyDescent="0.55000000000000004">
      <c r="K531">
        <v>531</v>
      </c>
      <c r="L531">
        <f t="shared" si="17"/>
        <v>3</v>
      </c>
      <c r="M531" t="str">
        <f t="shared" si="16"/>
        <v/>
      </c>
      <c r="N531">
        <f>IF(EXACT(M531,$A$1)=TRUE,0,IF(EXACT(M531,$A$2)=TRUE,1,IF(EXACT(M531,$A$3)=TRUE,2,IF(EXACT(M531,$A$4)=TRUE,3,IF(EXACT(M531,$A$5)=TRUE,4,IF(EXACT(M531,$A$6)=TRUE,5,IF(EXACT(M531,$A$7)=TRUE,6,IF(EXACT(M531,$A$8)=TRUE,7,IF(EXACT(M531,$A$9)=TRUE,8,IF(EXACT(M531,$A$10)=TRUE,9,IF(EXACT(M531,$A$11)=TRUE,10,IF(EXACT(M531,$A$12)=TRUE,11,IF(EXACT(M531,$A$13)=TRUE,12,IF(EXACT(M531,$A$14)=TRUE,13,IF(EXACT(M531,$A$15)=TRUE,14,IF(EXACT(M531,$A$16)=TRUE,15,IF(EXACT(M531,$A$17)=TRUE,16,IF(EXACT(M531,$A$18)=TRUE,17,IF(EXACT(M531,$A$19)=TRUE,18,IF(EXACT(M531,$A$20)=TRUE,19,IF(EXACT(M531,$A$21)=TRUE,20,IF(EXACT(M531,$A$22)=TRUE,21,IF(EXACT(M531,$A$23)=TRUE,22,IF(EXACT(M531,$A$24)=TRUE,23,IF(EXACT(M531,$A$25)=TRUE,24,IF(EXACT(M531,$A$26)=TRUE,25,IF(EXACT(M531,$A$27)=TRUE,26,IF(EXACT(M531,$A$28)=TRUE,27,IF(EXACT(M531,$A$29)=TRUE,28,IF(EXACT(M531,$A$30)=TRUE,29,IF(EXACT(M531,$A$31)=TRUE,30,IF(EXACT(M531,$A$32)=TRUE,31,IF(EXACT(M531,$A$33)=TRUE,32,IF(EXACT(M531,$A$34)=TRUE,33,IF(EXACT(M531,$A$35)=TRUE,34,IF(EXACT(M531,$A$36)=TRUE,35,IF(EXACT(M531,$A$37)=TRUE,36,IF(EXACT(M531,$A$38)=TRUE,37,IF(EXACT(M531,$A$39)=TRUE,38,IF(EXACT(M531,$A$40)=TRUE,39,IF(EXACT(M531,$A$41)=TRUE,40,IF(EXACT(M531,$A$42)=TRUE,41,IF(EXACT(M531,$A$43)=TRUE,42,IF(EXACT(M531,$A$44)=TRUE,43,IF(EXACT(M531,$A$45)=TRUE,44,IF(EXACT(M531,$A$46)=TRUE,45,IF(EXACT(M531,$A$47)=TRUE,46,IF(EXACT(M531,$A$48)=TRUE,47,IF(EXACT(M531,$A$49)=TRUE,48,IF(EXACT(M531,$A$50)=TRUE,49,IF(EXACT(M531,$A$51)=TRUE,50,IF(EXACT(M531,$A$52)=TRUE,51,IF(EXACT(M531,$A$53)=TRUE,52,IF(EXACT(M531,$A$54)=TRUE,53,IF(EXACT(M531,$A$55)=TRUE,54,IF(EXACT(M531,$A$56)=TRUE,55,IF(EXACT(M531,$A$57)=TRUE,56,IF(EXACT(M531,$A$58)=TRUE,57,IF(EXACT(M531,$A$59)=TRUE,58,IF(EXACT(M531,$A$60)=TRUE,59,IF(EXACT(M531,$A$61)=TRUE,60,IF(EXACT(M531,$A$62)=TRUE,61))))))))))))))))))))))))))))))))))))))))))))))))))))))))))))))*61^$L531</f>
        <v>0</v>
      </c>
    </row>
    <row r="532" spans="11:14" x14ac:dyDescent="0.55000000000000004">
      <c r="K532">
        <v>532</v>
      </c>
      <c r="L532">
        <f t="shared" si="17"/>
        <v>2</v>
      </c>
      <c r="M532" t="str">
        <f t="shared" si="16"/>
        <v/>
      </c>
      <c r="N532">
        <f>IF(EXACT(M532,$A$1)=TRUE,0,IF(EXACT(M532,$A$2)=TRUE,1,IF(EXACT(M532,$A$3)=TRUE,2,IF(EXACT(M532,$A$4)=TRUE,3,IF(EXACT(M532,$A$5)=TRUE,4,IF(EXACT(M532,$A$6)=TRUE,5,IF(EXACT(M532,$A$7)=TRUE,6,IF(EXACT(M532,$A$8)=TRUE,7,IF(EXACT(M532,$A$9)=TRUE,8,IF(EXACT(M532,$A$10)=TRUE,9,IF(EXACT(M532,$A$11)=TRUE,10,IF(EXACT(M532,$A$12)=TRUE,11,IF(EXACT(M532,$A$13)=TRUE,12,IF(EXACT(M532,$A$14)=TRUE,13,IF(EXACT(M532,$A$15)=TRUE,14,IF(EXACT(M532,$A$16)=TRUE,15,IF(EXACT(M532,$A$17)=TRUE,16,IF(EXACT(M532,$A$18)=TRUE,17,IF(EXACT(M532,$A$19)=TRUE,18,IF(EXACT(M532,$A$20)=TRUE,19,IF(EXACT(M532,$A$21)=TRUE,20,IF(EXACT(M532,$A$22)=TRUE,21,IF(EXACT(M532,$A$23)=TRUE,22,IF(EXACT(M532,$A$24)=TRUE,23,IF(EXACT(M532,$A$25)=TRUE,24,IF(EXACT(M532,$A$26)=TRUE,25,IF(EXACT(M532,$A$27)=TRUE,26,IF(EXACT(M532,$A$28)=TRUE,27,IF(EXACT(M532,$A$29)=TRUE,28,IF(EXACT(M532,$A$30)=TRUE,29,IF(EXACT(M532,$A$31)=TRUE,30,IF(EXACT(M532,$A$32)=TRUE,31,IF(EXACT(M532,$A$33)=TRUE,32,IF(EXACT(M532,$A$34)=TRUE,33,IF(EXACT(M532,$A$35)=TRUE,34,IF(EXACT(M532,$A$36)=TRUE,35,IF(EXACT(M532,$A$37)=TRUE,36,IF(EXACT(M532,$A$38)=TRUE,37,IF(EXACT(M532,$A$39)=TRUE,38,IF(EXACT(M532,$A$40)=TRUE,39,IF(EXACT(M532,$A$41)=TRUE,40,IF(EXACT(M532,$A$42)=TRUE,41,IF(EXACT(M532,$A$43)=TRUE,42,IF(EXACT(M532,$A$44)=TRUE,43,IF(EXACT(M532,$A$45)=TRUE,44,IF(EXACT(M532,$A$46)=TRUE,45,IF(EXACT(M532,$A$47)=TRUE,46,IF(EXACT(M532,$A$48)=TRUE,47,IF(EXACT(M532,$A$49)=TRUE,48,IF(EXACT(M532,$A$50)=TRUE,49,IF(EXACT(M532,$A$51)=TRUE,50,IF(EXACT(M532,$A$52)=TRUE,51,IF(EXACT(M532,$A$53)=TRUE,52,IF(EXACT(M532,$A$54)=TRUE,53,IF(EXACT(M532,$A$55)=TRUE,54,IF(EXACT(M532,$A$56)=TRUE,55,IF(EXACT(M532,$A$57)=TRUE,56,IF(EXACT(M532,$A$58)=TRUE,57,IF(EXACT(M532,$A$59)=TRUE,58,IF(EXACT(M532,$A$60)=TRUE,59,IF(EXACT(M532,$A$61)=TRUE,60,IF(EXACT(M532,$A$62)=TRUE,61))))))))))))))))))))))))))))))))))))))))))))))))))))))))))))))*61^$L532</f>
        <v>0</v>
      </c>
    </row>
    <row r="533" spans="11:14" x14ac:dyDescent="0.55000000000000004">
      <c r="K533">
        <v>533</v>
      </c>
      <c r="L533">
        <f t="shared" si="17"/>
        <v>1</v>
      </c>
      <c r="M533" t="str">
        <f t="shared" si="16"/>
        <v/>
      </c>
      <c r="N533">
        <f>IF(EXACT(M533,$A$1)=TRUE,0,IF(EXACT(M533,$A$2)=TRUE,1,IF(EXACT(M533,$A$3)=TRUE,2,IF(EXACT(M533,$A$4)=TRUE,3,IF(EXACT(M533,$A$5)=TRUE,4,IF(EXACT(M533,$A$6)=TRUE,5,IF(EXACT(M533,$A$7)=TRUE,6,IF(EXACT(M533,$A$8)=TRUE,7,IF(EXACT(M533,$A$9)=TRUE,8,IF(EXACT(M533,$A$10)=TRUE,9,IF(EXACT(M533,$A$11)=TRUE,10,IF(EXACT(M533,$A$12)=TRUE,11,IF(EXACT(M533,$A$13)=TRUE,12,IF(EXACT(M533,$A$14)=TRUE,13,IF(EXACT(M533,$A$15)=TRUE,14,IF(EXACT(M533,$A$16)=TRUE,15,IF(EXACT(M533,$A$17)=TRUE,16,IF(EXACT(M533,$A$18)=TRUE,17,IF(EXACT(M533,$A$19)=TRUE,18,IF(EXACT(M533,$A$20)=TRUE,19,IF(EXACT(M533,$A$21)=TRUE,20,IF(EXACT(M533,$A$22)=TRUE,21,IF(EXACT(M533,$A$23)=TRUE,22,IF(EXACT(M533,$A$24)=TRUE,23,IF(EXACT(M533,$A$25)=TRUE,24,IF(EXACT(M533,$A$26)=TRUE,25,IF(EXACT(M533,$A$27)=TRUE,26,IF(EXACT(M533,$A$28)=TRUE,27,IF(EXACT(M533,$A$29)=TRUE,28,IF(EXACT(M533,$A$30)=TRUE,29,IF(EXACT(M533,$A$31)=TRUE,30,IF(EXACT(M533,$A$32)=TRUE,31,IF(EXACT(M533,$A$33)=TRUE,32,IF(EXACT(M533,$A$34)=TRUE,33,IF(EXACT(M533,$A$35)=TRUE,34,IF(EXACT(M533,$A$36)=TRUE,35,IF(EXACT(M533,$A$37)=TRUE,36,IF(EXACT(M533,$A$38)=TRUE,37,IF(EXACT(M533,$A$39)=TRUE,38,IF(EXACT(M533,$A$40)=TRUE,39,IF(EXACT(M533,$A$41)=TRUE,40,IF(EXACT(M533,$A$42)=TRUE,41,IF(EXACT(M533,$A$43)=TRUE,42,IF(EXACT(M533,$A$44)=TRUE,43,IF(EXACT(M533,$A$45)=TRUE,44,IF(EXACT(M533,$A$46)=TRUE,45,IF(EXACT(M533,$A$47)=TRUE,46,IF(EXACT(M533,$A$48)=TRUE,47,IF(EXACT(M533,$A$49)=TRUE,48,IF(EXACT(M533,$A$50)=TRUE,49,IF(EXACT(M533,$A$51)=TRUE,50,IF(EXACT(M533,$A$52)=TRUE,51,IF(EXACT(M533,$A$53)=TRUE,52,IF(EXACT(M533,$A$54)=TRUE,53,IF(EXACT(M533,$A$55)=TRUE,54,IF(EXACT(M533,$A$56)=TRUE,55,IF(EXACT(M533,$A$57)=TRUE,56,IF(EXACT(M533,$A$58)=TRUE,57,IF(EXACT(M533,$A$59)=TRUE,58,IF(EXACT(M533,$A$60)=TRUE,59,IF(EXACT(M533,$A$61)=TRUE,60,IF(EXACT(M533,$A$62)=TRUE,61))))))))))))))))))))))))))))))))))))))))))))))))))))))))))))))*61^$L533</f>
        <v>0</v>
      </c>
    </row>
    <row r="534" spans="11:14" x14ac:dyDescent="0.55000000000000004">
      <c r="K534">
        <v>534</v>
      </c>
      <c r="L534">
        <f t="shared" si="17"/>
        <v>0</v>
      </c>
      <c r="M534" t="str">
        <f t="shared" si="16"/>
        <v/>
      </c>
      <c r="N534">
        <f>IF(EXACT(M534,$A$1)=TRUE,0,IF(EXACT(M534,$A$2)=TRUE,1,IF(EXACT(M534,$A$3)=TRUE,2,IF(EXACT(M534,$A$4)=TRUE,3,IF(EXACT(M534,$A$5)=TRUE,4,IF(EXACT(M534,$A$6)=TRUE,5,IF(EXACT(M534,$A$7)=TRUE,6,IF(EXACT(M534,$A$8)=TRUE,7,IF(EXACT(M534,$A$9)=TRUE,8,IF(EXACT(M534,$A$10)=TRUE,9,IF(EXACT(M534,$A$11)=TRUE,10,IF(EXACT(M534,$A$12)=TRUE,11,IF(EXACT(M534,$A$13)=TRUE,12,IF(EXACT(M534,$A$14)=TRUE,13,IF(EXACT(M534,$A$15)=TRUE,14,IF(EXACT(M534,$A$16)=TRUE,15,IF(EXACT(M534,$A$17)=TRUE,16,IF(EXACT(M534,$A$18)=TRUE,17,IF(EXACT(M534,$A$19)=TRUE,18,IF(EXACT(M534,$A$20)=TRUE,19,IF(EXACT(M534,$A$21)=TRUE,20,IF(EXACT(M534,$A$22)=TRUE,21,IF(EXACT(M534,$A$23)=TRUE,22,IF(EXACT(M534,$A$24)=TRUE,23,IF(EXACT(M534,$A$25)=TRUE,24,IF(EXACT(M534,$A$26)=TRUE,25,IF(EXACT(M534,$A$27)=TRUE,26,IF(EXACT(M534,$A$28)=TRUE,27,IF(EXACT(M534,$A$29)=TRUE,28,IF(EXACT(M534,$A$30)=TRUE,29,IF(EXACT(M534,$A$31)=TRUE,30,IF(EXACT(M534,$A$32)=TRUE,31,IF(EXACT(M534,$A$33)=TRUE,32,IF(EXACT(M534,$A$34)=TRUE,33,IF(EXACT(M534,$A$35)=TRUE,34,IF(EXACT(M534,$A$36)=TRUE,35,IF(EXACT(M534,$A$37)=TRUE,36,IF(EXACT(M534,$A$38)=TRUE,37,IF(EXACT(M534,$A$39)=TRUE,38,IF(EXACT(M534,$A$40)=TRUE,39,IF(EXACT(M534,$A$41)=TRUE,40,IF(EXACT(M534,$A$42)=TRUE,41,IF(EXACT(M534,$A$43)=TRUE,42,IF(EXACT(M534,$A$44)=TRUE,43,IF(EXACT(M534,$A$45)=TRUE,44,IF(EXACT(M534,$A$46)=TRUE,45,IF(EXACT(M534,$A$47)=TRUE,46,IF(EXACT(M534,$A$48)=TRUE,47,IF(EXACT(M534,$A$49)=TRUE,48,IF(EXACT(M534,$A$50)=TRUE,49,IF(EXACT(M534,$A$51)=TRUE,50,IF(EXACT(M534,$A$52)=TRUE,51,IF(EXACT(M534,$A$53)=TRUE,52,IF(EXACT(M534,$A$54)=TRUE,53,IF(EXACT(M534,$A$55)=TRUE,54,IF(EXACT(M534,$A$56)=TRUE,55,IF(EXACT(M534,$A$57)=TRUE,56,IF(EXACT(M534,$A$58)=TRUE,57,IF(EXACT(M534,$A$59)=TRUE,58,IF(EXACT(M534,$A$60)=TRUE,59,IF(EXACT(M534,$A$61)=TRUE,60,IF(EXACT(M534,$A$62)=TRUE,61))))))))))))))))))))))))))))))))))))))))))))))))))))))))))))))*61^$L534</f>
        <v>0</v>
      </c>
    </row>
    <row r="535" spans="11:14" x14ac:dyDescent="0.55000000000000004">
      <c r="K535">
        <v>535</v>
      </c>
      <c r="L535">
        <f t="shared" si="17"/>
        <v>5</v>
      </c>
      <c r="M535" t="str">
        <f t="shared" si="16"/>
        <v/>
      </c>
      <c r="N535" t="b">
        <f>IF(EXACT(M535,$A$1)=TRUE,"コア",IF(EXACT(M535,$A$2)=TRUE,"弓玉",IF(EXACT(M535,$A$3)=TRUE,"銃玉",IF(EXACT(M535,$A$4)=TRUE,"剣玉",IF(EXACT(M535,$A$5)=TRUE,"盾玉",IF(EXACT(M535,$A$6)=TRUE,"爆玉",IF(EXACT(M535,$A$7)=TRUE,"魔玉",IF(EXACT(M535,$A$8)=TRUE,"弩玉",IF(EXACT(M535,$A$9)=TRUE,"槍玉",IF(EXACT(M535,$A$10)=TRUE,"砲玉",IF(EXACT(M535,$A$11)=TRUE,"薙玉",IF(EXACT(M535,$A$12)=TRUE,"跳玉",IF(EXACT(M535,$A$13)=TRUE,"裂玉",IF(EXACT(M535,$A$14)=TRUE,"散玉",IF(EXACT(M535,$A$15)=TRUE,"狙玉",IF(EXACT(M535,$A$16)=TRUE,"浮玉",IF(EXACT(M535,$A$17)=TRUE,"導玉",IF(EXACT(M535,$A$18)=TRUE,"繕玉",IF(EXACT(M535,$A$19)=TRUE,"癒玉",IF(EXACT(M535,$A$20)=TRUE,"壁玉",IF(EXACT(M535,$A$21)=TRUE,"飛玉",IF(EXACT(M535,$A$22)=TRUE,"戦玉",IF(EXACT(M535,$A$23)=TRUE,"機玉",IF(EXACT(M535,$A$24)=TRUE,"変玉",IF(EXACT(M535,$A$25)=TRUE,"界玉",IF(EXACT(M535,$A$26)=TRUE,"木壁",IF(EXACT(M535,$A$27)=TRUE,"石壁",IF(EXACT(M535,$A$28)=TRUE,"紙壁",IF(EXACT(M535,$A$29)=TRUE,"鉄壁",IF(EXACT(M535,$A$30)=TRUE,"ジェット",IF(EXACT(M535,$A$31)=TRUE,"ターボ",IF(EXACT(M535,$A$32)=TRUE,"骨玉",IF(EXACT(M535,$A$33)=TRUE,"撃玉",IF(EXACT(M535,$A$34)=TRUE,"弾玉",IF(EXACT(M535,$A$35)=TRUE,"聖玉",IF(EXACT(M535,$A$36)=TRUE,"忍玉",IF(EXACT(M535,$A$37)=TRUE,"障玉",IF(EXACT(M535,$A$38)=TRUE,"花玉",IF(EXACT(M535,$A$39)=TRUE,"反玉",IF(EXACT(M535,$A$40)=TRUE,"押玉",IF(EXACT(M535,$A$41)=TRUE,"迎玉",IF(EXACT(M535,$A$42)=TRUE,"贄玉",IF(EXACT(M535,$A$43)=TRUE,"的玉",IF(EXACT(M535,$A$44)=TRUE,"墜玉",IF(EXACT(M535,$A$45)=TRUE,"箱玉",IF(EXACT(M535,$A$46)=TRUE,"闇玉",IF(EXACT(M535,$A$47)=TRUE,"旋玉",IF(EXACT(M535,$A$48)=TRUE,"采玉",IF(EXACT(M535,$A$49)=TRUE,"騎玉",IF(EXACT(M535,$A$50)=TRUE,"核玉",IF(EXACT(M535,$A$51)=TRUE,"射玉",IF(EXACT(M535,$A$52)=TRUE,"星玉",IF(EXACT(M535,$A$53)=TRUE,"梱玉",IF(EXACT(M535,$A$54)=TRUE,"貫玉",IF(EXACT(M535,$A$55)=TRUE,"査玉",IF(EXACT(M535,$A$56)=TRUE,"近壁",IF(EXACT(M535,$A$57)=TRUE,"遠壁",IF(EXACT(M535,$A$58)=TRUE,"広壁",IF(EXACT(M535,$A$59)=TRUE,"狭壁",IF(EXACT(M535,$A$60)=TRUE,"タゲ壁",IF(EXACT(M535,$A$61)=TRUE,"エレ壁")))))))))))))))))))))))))))))))))))))))))))))))))))))))))))))</f>
        <v>0</v>
      </c>
    </row>
    <row r="536" spans="11:14" x14ac:dyDescent="0.55000000000000004">
      <c r="K536">
        <v>536</v>
      </c>
      <c r="L536">
        <f t="shared" si="17"/>
        <v>4</v>
      </c>
      <c r="M536" t="str">
        <f t="shared" si="16"/>
        <v/>
      </c>
      <c r="N536">
        <f>IF(EXACT(M536,$A$1)=TRUE,0,IF(EXACT(M536,$A$2)=TRUE,1,IF(EXACT(M536,$A$3)=TRUE,2,IF(EXACT(M536,$A$4)=TRUE,3,IF(EXACT(M536,$A$5)=TRUE,4,IF(EXACT(M536,$A$6)=TRUE,5,IF(EXACT(M536,$A$7)=TRUE,6,IF(EXACT(M536,$A$8)=TRUE,7,IF(EXACT(M536,$A$9)=TRUE,8,IF(EXACT(M536,$A$10)=TRUE,9,IF(EXACT(M536,$A$11)=TRUE,10,IF(EXACT(M536,$A$12)=TRUE,11,IF(EXACT(M536,$A$13)=TRUE,12,IF(EXACT(M536,$A$14)=TRUE,13,IF(EXACT(M536,$A$15)=TRUE,14,IF(EXACT(M536,$A$16)=TRUE,15,IF(EXACT(M536,$A$17)=TRUE,16,IF(EXACT(M536,$A$18)=TRUE,17,IF(EXACT(M536,$A$19)=TRUE,18,IF(EXACT(M536,$A$20)=TRUE,19,IF(EXACT(M536,$A$21)=TRUE,20,IF(EXACT(M536,$A$22)=TRUE,21,IF(EXACT(M536,$A$23)=TRUE,22,IF(EXACT(M536,$A$24)=TRUE,23,IF(EXACT(M536,$A$25)=TRUE,24,IF(EXACT(M536,$A$26)=TRUE,25,IF(EXACT(M536,$A$27)=TRUE,26,IF(EXACT(M536,$A$28)=TRUE,27,IF(EXACT(M536,$A$29)=TRUE,28,IF(EXACT(M536,$A$30)=TRUE,29,IF(EXACT(M536,$A$31)=TRUE,30,IF(EXACT(M536,$A$32)=TRUE,31,IF(EXACT(M536,$A$33)=TRUE,32,IF(EXACT(M536,$A$34)=TRUE,33,IF(EXACT(M536,$A$35)=TRUE,34,IF(EXACT(M536,$A$36)=TRUE,35,IF(EXACT(M536,$A$37)=TRUE,36,IF(EXACT(M536,$A$38)=TRUE,37,IF(EXACT(M536,$A$39)=TRUE,38,IF(EXACT(M536,$A$40)=TRUE,39,IF(EXACT(M536,$A$41)=TRUE,40,IF(EXACT(M536,$A$42)=TRUE,41,IF(EXACT(M536,$A$43)=TRUE,42,IF(EXACT(M536,$A$44)=TRUE,43,IF(EXACT(M536,$A$45)=TRUE,44,IF(EXACT(M536,$A$46)=TRUE,45,IF(EXACT(M536,$A$47)=TRUE,46,IF(EXACT(M536,$A$48)=TRUE,47,IF(EXACT(M536,$A$49)=TRUE,48,IF(EXACT(M536,$A$50)=TRUE,49,IF(EXACT(M536,$A$51)=TRUE,50,IF(EXACT(M536,$A$52)=TRUE,51,IF(EXACT(M536,$A$53)=TRUE,52,IF(EXACT(M536,$A$54)=TRUE,53,IF(EXACT(M536,$A$55)=TRUE,54,IF(EXACT(M536,$A$56)=TRUE,55,IF(EXACT(M536,$A$57)=TRUE,56,IF(EXACT(M536,$A$58)=TRUE,57,IF(EXACT(M536,$A$59)=TRUE,58,IF(EXACT(M536,$A$60)=TRUE,59,IF(EXACT(M536,$A$61)=TRUE,60,IF(EXACT(M536,$A$62)=TRUE,61))))))))))))))))))))))))))))))))))))))))))))))))))))))))))))))*61^$L536</f>
        <v>0</v>
      </c>
    </row>
    <row r="537" spans="11:14" x14ac:dyDescent="0.55000000000000004">
      <c r="K537">
        <v>537</v>
      </c>
      <c r="L537">
        <f t="shared" si="17"/>
        <v>3</v>
      </c>
      <c r="M537" t="str">
        <f t="shared" si="16"/>
        <v/>
      </c>
      <c r="N537">
        <f>IF(EXACT(M537,$A$1)=TRUE,0,IF(EXACT(M537,$A$2)=TRUE,1,IF(EXACT(M537,$A$3)=TRUE,2,IF(EXACT(M537,$A$4)=TRUE,3,IF(EXACT(M537,$A$5)=TRUE,4,IF(EXACT(M537,$A$6)=TRUE,5,IF(EXACT(M537,$A$7)=TRUE,6,IF(EXACT(M537,$A$8)=TRUE,7,IF(EXACT(M537,$A$9)=TRUE,8,IF(EXACT(M537,$A$10)=TRUE,9,IF(EXACT(M537,$A$11)=TRUE,10,IF(EXACT(M537,$A$12)=TRUE,11,IF(EXACT(M537,$A$13)=TRUE,12,IF(EXACT(M537,$A$14)=TRUE,13,IF(EXACT(M537,$A$15)=TRUE,14,IF(EXACT(M537,$A$16)=TRUE,15,IF(EXACT(M537,$A$17)=TRUE,16,IF(EXACT(M537,$A$18)=TRUE,17,IF(EXACT(M537,$A$19)=TRUE,18,IF(EXACT(M537,$A$20)=TRUE,19,IF(EXACT(M537,$A$21)=TRUE,20,IF(EXACT(M537,$A$22)=TRUE,21,IF(EXACT(M537,$A$23)=TRUE,22,IF(EXACT(M537,$A$24)=TRUE,23,IF(EXACT(M537,$A$25)=TRUE,24,IF(EXACT(M537,$A$26)=TRUE,25,IF(EXACT(M537,$A$27)=TRUE,26,IF(EXACT(M537,$A$28)=TRUE,27,IF(EXACT(M537,$A$29)=TRUE,28,IF(EXACT(M537,$A$30)=TRUE,29,IF(EXACT(M537,$A$31)=TRUE,30,IF(EXACT(M537,$A$32)=TRUE,31,IF(EXACT(M537,$A$33)=TRUE,32,IF(EXACT(M537,$A$34)=TRUE,33,IF(EXACT(M537,$A$35)=TRUE,34,IF(EXACT(M537,$A$36)=TRUE,35,IF(EXACT(M537,$A$37)=TRUE,36,IF(EXACT(M537,$A$38)=TRUE,37,IF(EXACT(M537,$A$39)=TRUE,38,IF(EXACT(M537,$A$40)=TRUE,39,IF(EXACT(M537,$A$41)=TRUE,40,IF(EXACT(M537,$A$42)=TRUE,41,IF(EXACT(M537,$A$43)=TRUE,42,IF(EXACT(M537,$A$44)=TRUE,43,IF(EXACT(M537,$A$45)=TRUE,44,IF(EXACT(M537,$A$46)=TRUE,45,IF(EXACT(M537,$A$47)=TRUE,46,IF(EXACT(M537,$A$48)=TRUE,47,IF(EXACT(M537,$A$49)=TRUE,48,IF(EXACT(M537,$A$50)=TRUE,49,IF(EXACT(M537,$A$51)=TRUE,50,IF(EXACT(M537,$A$52)=TRUE,51,IF(EXACT(M537,$A$53)=TRUE,52,IF(EXACT(M537,$A$54)=TRUE,53,IF(EXACT(M537,$A$55)=TRUE,54,IF(EXACT(M537,$A$56)=TRUE,55,IF(EXACT(M537,$A$57)=TRUE,56,IF(EXACT(M537,$A$58)=TRUE,57,IF(EXACT(M537,$A$59)=TRUE,58,IF(EXACT(M537,$A$60)=TRUE,59,IF(EXACT(M537,$A$61)=TRUE,60,IF(EXACT(M537,$A$62)=TRUE,61))))))))))))))))))))))))))))))))))))))))))))))))))))))))))))))*61^$L537</f>
        <v>0</v>
      </c>
    </row>
    <row r="538" spans="11:14" x14ac:dyDescent="0.55000000000000004">
      <c r="K538">
        <v>538</v>
      </c>
      <c r="L538">
        <f t="shared" si="17"/>
        <v>2</v>
      </c>
      <c r="M538" t="str">
        <f t="shared" si="16"/>
        <v/>
      </c>
      <c r="N538">
        <f>IF(EXACT(M538,$A$1)=TRUE,0,IF(EXACT(M538,$A$2)=TRUE,1,IF(EXACT(M538,$A$3)=TRUE,2,IF(EXACT(M538,$A$4)=TRUE,3,IF(EXACT(M538,$A$5)=TRUE,4,IF(EXACT(M538,$A$6)=TRUE,5,IF(EXACT(M538,$A$7)=TRUE,6,IF(EXACT(M538,$A$8)=TRUE,7,IF(EXACT(M538,$A$9)=TRUE,8,IF(EXACT(M538,$A$10)=TRUE,9,IF(EXACT(M538,$A$11)=TRUE,10,IF(EXACT(M538,$A$12)=TRUE,11,IF(EXACT(M538,$A$13)=TRUE,12,IF(EXACT(M538,$A$14)=TRUE,13,IF(EXACT(M538,$A$15)=TRUE,14,IF(EXACT(M538,$A$16)=TRUE,15,IF(EXACT(M538,$A$17)=TRUE,16,IF(EXACT(M538,$A$18)=TRUE,17,IF(EXACT(M538,$A$19)=TRUE,18,IF(EXACT(M538,$A$20)=TRUE,19,IF(EXACT(M538,$A$21)=TRUE,20,IF(EXACT(M538,$A$22)=TRUE,21,IF(EXACT(M538,$A$23)=TRUE,22,IF(EXACT(M538,$A$24)=TRUE,23,IF(EXACT(M538,$A$25)=TRUE,24,IF(EXACT(M538,$A$26)=TRUE,25,IF(EXACT(M538,$A$27)=TRUE,26,IF(EXACT(M538,$A$28)=TRUE,27,IF(EXACT(M538,$A$29)=TRUE,28,IF(EXACT(M538,$A$30)=TRUE,29,IF(EXACT(M538,$A$31)=TRUE,30,IF(EXACT(M538,$A$32)=TRUE,31,IF(EXACT(M538,$A$33)=TRUE,32,IF(EXACT(M538,$A$34)=TRUE,33,IF(EXACT(M538,$A$35)=TRUE,34,IF(EXACT(M538,$A$36)=TRUE,35,IF(EXACT(M538,$A$37)=TRUE,36,IF(EXACT(M538,$A$38)=TRUE,37,IF(EXACT(M538,$A$39)=TRUE,38,IF(EXACT(M538,$A$40)=TRUE,39,IF(EXACT(M538,$A$41)=TRUE,40,IF(EXACT(M538,$A$42)=TRUE,41,IF(EXACT(M538,$A$43)=TRUE,42,IF(EXACT(M538,$A$44)=TRUE,43,IF(EXACT(M538,$A$45)=TRUE,44,IF(EXACT(M538,$A$46)=TRUE,45,IF(EXACT(M538,$A$47)=TRUE,46,IF(EXACT(M538,$A$48)=TRUE,47,IF(EXACT(M538,$A$49)=TRUE,48,IF(EXACT(M538,$A$50)=TRUE,49,IF(EXACT(M538,$A$51)=TRUE,50,IF(EXACT(M538,$A$52)=TRUE,51,IF(EXACT(M538,$A$53)=TRUE,52,IF(EXACT(M538,$A$54)=TRUE,53,IF(EXACT(M538,$A$55)=TRUE,54,IF(EXACT(M538,$A$56)=TRUE,55,IF(EXACT(M538,$A$57)=TRUE,56,IF(EXACT(M538,$A$58)=TRUE,57,IF(EXACT(M538,$A$59)=TRUE,58,IF(EXACT(M538,$A$60)=TRUE,59,IF(EXACT(M538,$A$61)=TRUE,60,IF(EXACT(M538,$A$62)=TRUE,61))))))))))))))))))))))))))))))))))))))))))))))))))))))))))))))*61^$L538</f>
        <v>0</v>
      </c>
    </row>
    <row r="539" spans="11:14" x14ac:dyDescent="0.55000000000000004">
      <c r="K539">
        <v>539</v>
      </c>
      <c r="L539">
        <f t="shared" si="17"/>
        <v>1</v>
      </c>
      <c r="M539" t="str">
        <f t="shared" si="16"/>
        <v/>
      </c>
      <c r="N539">
        <f>IF(EXACT(M539,$A$1)=TRUE,0,IF(EXACT(M539,$A$2)=TRUE,1,IF(EXACT(M539,$A$3)=TRUE,2,IF(EXACT(M539,$A$4)=TRUE,3,IF(EXACT(M539,$A$5)=TRUE,4,IF(EXACT(M539,$A$6)=TRUE,5,IF(EXACT(M539,$A$7)=TRUE,6,IF(EXACT(M539,$A$8)=TRUE,7,IF(EXACT(M539,$A$9)=TRUE,8,IF(EXACT(M539,$A$10)=TRUE,9,IF(EXACT(M539,$A$11)=TRUE,10,IF(EXACT(M539,$A$12)=TRUE,11,IF(EXACT(M539,$A$13)=TRUE,12,IF(EXACT(M539,$A$14)=TRUE,13,IF(EXACT(M539,$A$15)=TRUE,14,IF(EXACT(M539,$A$16)=TRUE,15,IF(EXACT(M539,$A$17)=TRUE,16,IF(EXACT(M539,$A$18)=TRUE,17,IF(EXACT(M539,$A$19)=TRUE,18,IF(EXACT(M539,$A$20)=TRUE,19,IF(EXACT(M539,$A$21)=TRUE,20,IF(EXACT(M539,$A$22)=TRUE,21,IF(EXACT(M539,$A$23)=TRUE,22,IF(EXACT(M539,$A$24)=TRUE,23,IF(EXACT(M539,$A$25)=TRUE,24,IF(EXACT(M539,$A$26)=TRUE,25,IF(EXACT(M539,$A$27)=TRUE,26,IF(EXACT(M539,$A$28)=TRUE,27,IF(EXACT(M539,$A$29)=TRUE,28,IF(EXACT(M539,$A$30)=TRUE,29,IF(EXACT(M539,$A$31)=TRUE,30,IF(EXACT(M539,$A$32)=TRUE,31,IF(EXACT(M539,$A$33)=TRUE,32,IF(EXACT(M539,$A$34)=TRUE,33,IF(EXACT(M539,$A$35)=TRUE,34,IF(EXACT(M539,$A$36)=TRUE,35,IF(EXACT(M539,$A$37)=TRUE,36,IF(EXACT(M539,$A$38)=TRUE,37,IF(EXACT(M539,$A$39)=TRUE,38,IF(EXACT(M539,$A$40)=TRUE,39,IF(EXACT(M539,$A$41)=TRUE,40,IF(EXACT(M539,$A$42)=TRUE,41,IF(EXACT(M539,$A$43)=TRUE,42,IF(EXACT(M539,$A$44)=TRUE,43,IF(EXACT(M539,$A$45)=TRUE,44,IF(EXACT(M539,$A$46)=TRUE,45,IF(EXACT(M539,$A$47)=TRUE,46,IF(EXACT(M539,$A$48)=TRUE,47,IF(EXACT(M539,$A$49)=TRUE,48,IF(EXACT(M539,$A$50)=TRUE,49,IF(EXACT(M539,$A$51)=TRUE,50,IF(EXACT(M539,$A$52)=TRUE,51,IF(EXACT(M539,$A$53)=TRUE,52,IF(EXACT(M539,$A$54)=TRUE,53,IF(EXACT(M539,$A$55)=TRUE,54,IF(EXACT(M539,$A$56)=TRUE,55,IF(EXACT(M539,$A$57)=TRUE,56,IF(EXACT(M539,$A$58)=TRUE,57,IF(EXACT(M539,$A$59)=TRUE,58,IF(EXACT(M539,$A$60)=TRUE,59,IF(EXACT(M539,$A$61)=TRUE,60,IF(EXACT(M539,$A$62)=TRUE,61))))))))))))))))))))))))))))))))))))))))))))))))))))))))))))))*61^$L539</f>
        <v>0</v>
      </c>
    </row>
    <row r="540" spans="11:14" x14ac:dyDescent="0.55000000000000004">
      <c r="K540">
        <v>540</v>
      </c>
      <c r="L540">
        <f t="shared" si="17"/>
        <v>0</v>
      </c>
      <c r="M540" t="str">
        <f t="shared" si="16"/>
        <v/>
      </c>
      <c r="N540">
        <f>IF(EXACT(M540,$A$1)=TRUE,0,IF(EXACT(M540,$A$2)=TRUE,1,IF(EXACT(M540,$A$3)=TRUE,2,IF(EXACT(M540,$A$4)=TRUE,3,IF(EXACT(M540,$A$5)=TRUE,4,IF(EXACT(M540,$A$6)=TRUE,5,IF(EXACT(M540,$A$7)=TRUE,6,IF(EXACT(M540,$A$8)=TRUE,7,IF(EXACT(M540,$A$9)=TRUE,8,IF(EXACT(M540,$A$10)=TRUE,9,IF(EXACT(M540,$A$11)=TRUE,10,IF(EXACT(M540,$A$12)=TRUE,11,IF(EXACT(M540,$A$13)=TRUE,12,IF(EXACT(M540,$A$14)=TRUE,13,IF(EXACT(M540,$A$15)=TRUE,14,IF(EXACT(M540,$A$16)=TRUE,15,IF(EXACT(M540,$A$17)=TRUE,16,IF(EXACT(M540,$A$18)=TRUE,17,IF(EXACT(M540,$A$19)=TRUE,18,IF(EXACT(M540,$A$20)=TRUE,19,IF(EXACT(M540,$A$21)=TRUE,20,IF(EXACT(M540,$A$22)=TRUE,21,IF(EXACT(M540,$A$23)=TRUE,22,IF(EXACT(M540,$A$24)=TRUE,23,IF(EXACT(M540,$A$25)=TRUE,24,IF(EXACT(M540,$A$26)=TRUE,25,IF(EXACT(M540,$A$27)=TRUE,26,IF(EXACT(M540,$A$28)=TRUE,27,IF(EXACT(M540,$A$29)=TRUE,28,IF(EXACT(M540,$A$30)=TRUE,29,IF(EXACT(M540,$A$31)=TRUE,30,IF(EXACT(M540,$A$32)=TRUE,31,IF(EXACT(M540,$A$33)=TRUE,32,IF(EXACT(M540,$A$34)=TRUE,33,IF(EXACT(M540,$A$35)=TRUE,34,IF(EXACT(M540,$A$36)=TRUE,35,IF(EXACT(M540,$A$37)=TRUE,36,IF(EXACT(M540,$A$38)=TRUE,37,IF(EXACT(M540,$A$39)=TRUE,38,IF(EXACT(M540,$A$40)=TRUE,39,IF(EXACT(M540,$A$41)=TRUE,40,IF(EXACT(M540,$A$42)=TRUE,41,IF(EXACT(M540,$A$43)=TRUE,42,IF(EXACT(M540,$A$44)=TRUE,43,IF(EXACT(M540,$A$45)=TRUE,44,IF(EXACT(M540,$A$46)=TRUE,45,IF(EXACT(M540,$A$47)=TRUE,46,IF(EXACT(M540,$A$48)=TRUE,47,IF(EXACT(M540,$A$49)=TRUE,48,IF(EXACT(M540,$A$50)=TRUE,49,IF(EXACT(M540,$A$51)=TRUE,50,IF(EXACT(M540,$A$52)=TRUE,51,IF(EXACT(M540,$A$53)=TRUE,52,IF(EXACT(M540,$A$54)=TRUE,53,IF(EXACT(M540,$A$55)=TRUE,54,IF(EXACT(M540,$A$56)=TRUE,55,IF(EXACT(M540,$A$57)=TRUE,56,IF(EXACT(M540,$A$58)=TRUE,57,IF(EXACT(M540,$A$59)=TRUE,58,IF(EXACT(M540,$A$60)=TRUE,59,IF(EXACT(M540,$A$61)=TRUE,60,IF(EXACT(M540,$A$62)=TRUE,61))))))))))))))))))))))))))))))))))))))))))))))))))))))))))))))*61^$L540</f>
        <v>0</v>
      </c>
    </row>
    <row r="541" spans="11:14" x14ac:dyDescent="0.55000000000000004">
      <c r="K541">
        <v>541</v>
      </c>
      <c r="L541">
        <f t="shared" si="17"/>
        <v>5</v>
      </c>
      <c r="M541" t="str">
        <f t="shared" si="16"/>
        <v/>
      </c>
      <c r="N541" t="b">
        <f>IF(EXACT(M541,$A$1)=TRUE,"コア",IF(EXACT(M541,$A$2)=TRUE,"弓玉",IF(EXACT(M541,$A$3)=TRUE,"銃玉",IF(EXACT(M541,$A$4)=TRUE,"剣玉",IF(EXACT(M541,$A$5)=TRUE,"盾玉",IF(EXACT(M541,$A$6)=TRUE,"爆玉",IF(EXACT(M541,$A$7)=TRUE,"魔玉",IF(EXACT(M541,$A$8)=TRUE,"弩玉",IF(EXACT(M541,$A$9)=TRUE,"槍玉",IF(EXACT(M541,$A$10)=TRUE,"砲玉",IF(EXACT(M541,$A$11)=TRUE,"薙玉",IF(EXACT(M541,$A$12)=TRUE,"跳玉",IF(EXACT(M541,$A$13)=TRUE,"裂玉",IF(EXACT(M541,$A$14)=TRUE,"散玉",IF(EXACT(M541,$A$15)=TRUE,"狙玉",IF(EXACT(M541,$A$16)=TRUE,"浮玉",IF(EXACT(M541,$A$17)=TRUE,"導玉",IF(EXACT(M541,$A$18)=TRUE,"繕玉",IF(EXACT(M541,$A$19)=TRUE,"癒玉",IF(EXACT(M541,$A$20)=TRUE,"壁玉",IF(EXACT(M541,$A$21)=TRUE,"飛玉",IF(EXACT(M541,$A$22)=TRUE,"戦玉",IF(EXACT(M541,$A$23)=TRUE,"機玉",IF(EXACT(M541,$A$24)=TRUE,"変玉",IF(EXACT(M541,$A$25)=TRUE,"界玉",IF(EXACT(M541,$A$26)=TRUE,"木壁",IF(EXACT(M541,$A$27)=TRUE,"石壁",IF(EXACT(M541,$A$28)=TRUE,"紙壁",IF(EXACT(M541,$A$29)=TRUE,"鉄壁",IF(EXACT(M541,$A$30)=TRUE,"ジェット",IF(EXACT(M541,$A$31)=TRUE,"ターボ",IF(EXACT(M541,$A$32)=TRUE,"骨玉",IF(EXACT(M541,$A$33)=TRUE,"撃玉",IF(EXACT(M541,$A$34)=TRUE,"弾玉",IF(EXACT(M541,$A$35)=TRUE,"聖玉",IF(EXACT(M541,$A$36)=TRUE,"忍玉",IF(EXACT(M541,$A$37)=TRUE,"障玉",IF(EXACT(M541,$A$38)=TRUE,"花玉",IF(EXACT(M541,$A$39)=TRUE,"反玉",IF(EXACT(M541,$A$40)=TRUE,"押玉",IF(EXACT(M541,$A$41)=TRUE,"迎玉",IF(EXACT(M541,$A$42)=TRUE,"贄玉",IF(EXACT(M541,$A$43)=TRUE,"的玉",IF(EXACT(M541,$A$44)=TRUE,"墜玉",IF(EXACT(M541,$A$45)=TRUE,"箱玉",IF(EXACT(M541,$A$46)=TRUE,"闇玉",IF(EXACT(M541,$A$47)=TRUE,"旋玉",IF(EXACT(M541,$A$48)=TRUE,"采玉",IF(EXACT(M541,$A$49)=TRUE,"騎玉",IF(EXACT(M541,$A$50)=TRUE,"核玉",IF(EXACT(M541,$A$51)=TRUE,"射玉",IF(EXACT(M541,$A$52)=TRUE,"星玉",IF(EXACT(M541,$A$53)=TRUE,"梱玉",IF(EXACT(M541,$A$54)=TRUE,"貫玉",IF(EXACT(M541,$A$55)=TRUE,"査玉",IF(EXACT(M541,$A$56)=TRUE,"近壁",IF(EXACT(M541,$A$57)=TRUE,"遠壁",IF(EXACT(M541,$A$58)=TRUE,"広壁",IF(EXACT(M541,$A$59)=TRUE,"狭壁",IF(EXACT(M541,$A$60)=TRUE,"タゲ壁",IF(EXACT(M541,$A$61)=TRUE,"エレ壁")))))))))))))))))))))))))))))))))))))))))))))))))))))))))))))</f>
        <v>0</v>
      </c>
    </row>
    <row r="542" spans="11:14" x14ac:dyDescent="0.55000000000000004">
      <c r="K542">
        <v>542</v>
      </c>
      <c r="L542">
        <f t="shared" si="17"/>
        <v>4</v>
      </c>
      <c r="M542" t="str">
        <f t="shared" si="16"/>
        <v/>
      </c>
      <c r="N542">
        <f>IF(EXACT(M542,$A$1)=TRUE,0,IF(EXACT(M542,$A$2)=TRUE,1,IF(EXACT(M542,$A$3)=TRUE,2,IF(EXACT(M542,$A$4)=TRUE,3,IF(EXACT(M542,$A$5)=TRUE,4,IF(EXACT(M542,$A$6)=TRUE,5,IF(EXACT(M542,$A$7)=TRUE,6,IF(EXACT(M542,$A$8)=TRUE,7,IF(EXACT(M542,$A$9)=TRUE,8,IF(EXACT(M542,$A$10)=TRUE,9,IF(EXACT(M542,$A$11)=TRUE,10,IF(EXACT(M542,$A$12)=TRUE,11,IF(EXACT(M542,$A$13)=TRUE,12,IF(EXACT(M542,$A$14)=TRUE,13,IF(EXACT(M542,$A$15)=TRUE,14,IF(EXACT(M542,$A$16)=TRUE,15,IF(EXACT(M542,$A$17)=TRUE,16,IF(EXACT(M542,$A$18)=TRUE,17,IF(EXACT(M542,$A$19)=TRUE,18,IF(EXACT(M542,$A$20)=TRUE,19,IF(EXACT(M542,$A$21)=TRUE,20,IF(EXACT(M542,$A$22)=TRUE,21,IF(EXACT(M542,$A$23)=TRUE,22,IF(EXACT(M542,$A$24)=TRUE,23,IF(EXACT(M542,$A$25)=TRUE,24,IF(EXACT(M542,$A$26)=TRUE,25,IF(EXACT(M542,$A$27)=TRUE,26,IF(EXACT(M542,$A$28)=TRUE,27,IF(EXACT(M542,$A$29)=TRUE,28,IF(EXACT(M542,$A$30)=TRUE,29,IF(EXACT(M542,$A$31)=TRUE,30,IF(EXACT(M542,$A$32)=TRUE,31,IF(EXACT(M542,$A$33)=TRUE,32,IF(EXACT(M542,$A$34)=TRUE,33,IF(EXACT(M542,$A$35)=TRUE,34,IF(EXACT(M542,$A$36)=TRUE,35,IF(EXACT(M542,$A$37)=TRUE,36,IF(EXACT(M542,$A$38)=TRUE,37,IF(EXACT(M542,$A$39)=TRUE,38,IF(EXACT(M542,$A$40)=TRUE,39,IF(EXACT(M542,$A$41)=TRUE,40,IF(EXACT(M542,$A$42)=TRUE,41,IF(EXACT(M542,$A$43)=TRUE,42,IF(EXACT(M542,$A$44)=TRUE,43,IF(EXACT(M542,$A$45)=TRUE,44,IF(EXACT(M542,$A$46)=TRUE,45,IF(EXACT(M542,$A$47)=TRUE,46,IF(EXACT(M542,$A$48)=TRUE,47,IF(EXACT(M542,$A$49)=TRUE,48,IF(EXACT(M542,$A$50)=TRUE,49,IF(EXACT(M542,$A$51)=TRUE,50,IF(EXACT(M542,$A$52)=TRUE,51,IF(EXACT(M542,$A$53)=TRUE,52,IF(EXACT(M542,$A$54)=TRUE,53,IF(EXACT(M542,$A$55)=TRUE,54,IF(EXACT(M542,$A$56)=TRUE,55,IF(EXACT(M542,$A$57)=TRUE,56,IF(EXACT(M542,$A$58)=TRUE,57,IF(EXACT(M542,$A$59)=TRUE,58,IF(EXACT(M542,$A$60)=TRUE,59,IF(EXACT(M542,$A$61)=TRUE,60,IF(EXACT(M542,$A$62)=TRUE,61))))))))))))))))))))))))))))))))))))))))))))))))))))))))))))))*61^$L542</f>
        <v>0</v>
      </c>
    </row>
    <row r="543" spans="11:14" x14ac:dyDescent="0.55000000000000004">
      <c r="K543">
        <v>543</v>
      </c>
      <c r="L543">
        <f t="shared" si="17"/>
        <v>3</v>
      </c>
      <c r="M543" t="str">
        <f t="shared" si="16"/>
        <v/>
      </c>
      <c r="N543">
        <f>IF(EXACT(M543,$A$1)=TRUE,0,IF(EXACT(M543,$A$2)=TRUE,1,IF(EXACT(M543,$A$3)=TRUE,2,IF(EXACT(M543,$A$4)=TRUE,3,IF(EXACT(M543,$A$5)=TRUE,4,IF(EXACT(M543,$A$6)=TRUE,5,IF(EXACT(M543,$A$7)=TRUE,6,IF(EXACT(M543,$A$8)=TRUE,7,IF(EXACT(M543,$A$9)=TRUE,8,IF(EXACT(M543,$A$10)=TRUE,9,IF(EXACT(M543,$A$11)=TRUE,10,IF(EXACT(M543,$A$12)=TRUE,11,IF(EXACT(M543,$A$13)=TRUE,12,IF(EXACT(M543,$A$14)=TRUE,13,IF(EXACT(M543,$A$15)=TRUE,14,IF(EXACT(M543,$A$16)=TRUE,15,IF(EXACT(M543,$A$17)=TRUE,16,IF(EXACT(M543,$A$18)=TRUE,17,IF(EXACT(M543,$A$19)=TRUE,18,IF(EXACT(M543,$A$20)=TRUE,19,IF(EXACT(M543,$A$21)=TRUE,20,IF(EXACT(M543,$A$22)=TRUE,21,IF(EXACT(M543,$A$23)=TRUE,22,IF(EXACT(M543,$A$24)=TRUE,23,IF(EXACT(M543,$A$25)=TRUE,24,IF(EXACT(M543,$A$26)=TRUE,25,IF(EXACT(M543,$A$27)=TRUE,26,IF(EXACT(M543,$A$28)=TRUE,27,IF(EXACT(M543,$A$29)=TRUE,28,IF(EXACT(M543,$A$30)=TRUE,29,IF(EXACT(M543,$A$31)=TRUE,30,IF(EXACT(M543,$A$32)=TRUE,31,IF(EXACT(M543,$A$33)=TRUE,32,IF(EXACT(M543,$A$34)=TRUE,33,IF(EXACT(M543,$A$35)=TRUE,34,IF(EXACT(M543,$A$36)=TRUE,35,IF(EXACT(M543,$A$37)=TRUE,36,IF(EXACT(M543,$A$38)=TRUE,37,IF(EXACT(M543,$A$39)=TRUE,38,IF(EXACT(M543,$A$40)=TRUE,39,IF(EXACT(M543,$A$41)=TRUE,40,IF(EXACT(M543,$A$42)=TRUE,41,IF(EXACT(M543,$A$43)=TRUE,42,IF(EXACT(M543,$A$44)=TRUE,43,IF(EXACT(M543,$A$45)=TRUE,44,IF(EXACT(M543,$A$46)=TRUE,45,IF(EXACT(M543,$A$47)=TRUE,46,IF(EXACT(M543,$A$48)=TRUE,47,IF(EXACT(M543,$A$49)=TRUE,48,IF(EXACT(M543,$A$50)=TRUE,49,IF(EXACT(M543,$A$51)=TRUE,50,IF(EXACT(M543,$A$52)=TRUE,51,IF(EXACT(M543,$A$53)=TRUE,52,IF(EXACT(M543,$A$54)=TRUE,53,IF(EXACT(M543,$A$55)=TRUE,54,IF(EXACT(M543,$A$56)=TRUE,55,IF(EXACT(M543,$A$57)=TRUE,56,IF(EXACT(M543,$A$58)=TRUE,57,IF(EXACT(M543,$A$59)=TRUE,58,IF(EXACT(M543,$A$60)=TRUE,59,IF(EXACT(M543,$A$61)=TRUE,60,IF(EXACT(M543,$A$62)=TRUE,61))))))))))))))))))))))))))))))))))))))))))))))))))))))))))))))*61^$L543</f>
        <v>0</v>
      </c>
    </row>
    <row r="544" spans="11:14" x14ac:dyDescent="0.55000000000000004">
      <c r="K544">
        <v>544</v>
      </c>
      <c r="L544">
        <f t="shared" si="17"/>
        <v>2</v>
      </c>
      <c r="M544" t="str">
        <f t="shared" si="16"/>
        <v/>
      </c>
      <c r="N544">
        <f>IF(EXACT(M544,$A$1)=TRUE,0,IF(EXACT(M544,$A$2)=TRUE,1,IF(EXACT(M544,$A$3)=TRUE,2,IF(EXACT(M544,$A$4)=TRUE,3,IF(EXACT(M544,$A$5)=TRUE,4,IF(EXACT(M544,$A$6)=TRUE,5,IF(EXACT(M544,$A$7)=TRUE,6,IF(EXACT(M544,$A$8)=TRUE,7,IF(EXACT(M544,$A$9)=TRUE,8,IF(EXACT(M544,$A$10)=TRUE,9,IF(EXACT(M544,$A$11)=TRUE,10,IF(EXACT(M544,$A$12)=TRUE,11,IF(EXACT(M544,$A$13)=TRUE,12,IF(EXACT(M544,$A$14)=TRUE,13,IF(EXACT(M544,$A$15)=TRUE,14,IF(EXACT(M544,$A$16)=TRUE,15,IF(EXACT(M544,$A$17)=TRUE,16,IF(EXACT(M544,$A$18)=TRUE,17,IF(EXACT(M544,$A$19)=TRUE,18,IF(EXACT(M544,$A$20)=TRUE,19,IF(EXACT(M544,$A$21)=TRUE,20,IF(EXACT(M544,$A$22)=TRUE,21,IF(EXACT(M544,$A$23)=TRUE,22,IF(EXACT(M544,$A$24)=TRUE,23,IF(EXACT(M544,$A$25)=TRUE,24,IF(EXACT(M544,$A$26)=TRUE,25,IF(EXACT(M544,$A$27)=TRUE,26,IF(EXACT(M544,$A$28)=TRUE,27,IF(EXACT(M544,$A$29)=TRUE,28,IF(EXACT(M544,$A$30)=TRUE,29,IF(EXACT(M544,$A$31)=TRUE,30,IF(EXACT(M544,$A$32)=TRUE,31,IF(EXACT(M544,$A$33)=TRUE,32,IF(EXACT(M544,$A$34)=TRUE,33,IF(EXACT(M544,$A$35)=TRUE,34,IF(EXACT(M544,$A$36)=TRUE,35,IF(EXACT(M544,$A$37)=TRUE,36,IF(EXACT(M544,$A$38)=TRUE,37,IF(EXACT(M544,$A$39)=TRUE,38,IF(EXACT(M544,$A$40)=TRUE,39,IF(EXACT(M544,$A$41)=TRUE,40,IF(EXACT(M544,$A$42)=TRUE,41,IF(EXACT(M544,$A$43)=TRUE,42,IF(EXACT(M544,$A$44)=TRUE,43,IF(EXACT(M544,$A$45)=TRUE,44,IF(EXACT(M544,$A$46)=TRUE,45,IF(EXACT(M544,$A$47)=TRUE,46,IF(EXACT(M544,$A$48)=TRUE,47,IF(EXACT(M544,$A$49)=TRUE,48,IF(EXACT(M544,$A$50)=TRUE,49,IF(EXACT(M544,$A$51)=TRUE,50,IF(EXACT(M544,$A$52)=TRUE,51,IF(EXACT(M544,$A$53)=TRUE,52,IF(EXACT(M544,$A$54)=TRUE,53,IF(EXACT(M544,$A$55)=TRUE,54,IF(EXACT(M544,$A$56)=TRUE,55,IF(EXACT(M544,$A$57)=TRUE,56,IF(EXACT(M544,$A$58)=TRUE,57,IF(EXACT(M544,$A$59)=TRUE,58,IF(EXACT(M544,$A$60)=TRUE,59,IF(EXACT(M544,$A$61)=TRUE,60,IF(EXACT(M544,$A$62)=TRUE,61))))))))))))))))))))))))))))))))))))))))))))))))))))))))))))))*61^$L544</f>
        <v>0</v>
      </c>
    </row>
    <row r="545" spans="11:14" x14ac:dyDescent="0.55000000000000004">
      <c r="K545">
        <v>545</v>
      </c>
      <c r="L545">
        <f t="shared" si="17"/>
        <v>1</v>
      </c>
      <c r="M545" t="str">
        <f t="shared" si="16"/>
        <v/>
      </c>
      <c r="N545">
        <f>IF(EXACT(M545,$A$1)=TRUE,0,IF(EXACT(M545,$A$2)=TRUE,1,IF(EXACT(M545,$A$3)=TRUE,2,IF(EXACT(M545,$A$4)=TRUE,3,IF(EXACT(M545,$A$5)=TRUE,4,IF(EXACT(M545,$A$6)=TRUE,5,IF(EXACT(M545,$A$7)=TRUE,6,IF(EXACT(M545,$A$8)=TRUE,7,IF(EXACT(M545,$A$9)=TRUE,8,IF(EXACT(M545,$A$10)=TRUE,9,IF(EXACT(M545,$A$11)=TRUE,10,IF(EXACT(M545,$A$12)=TRUE,11,IF(EXACT(M545,$A$13)=TRUE,12,IF(EXACT(M545,$A$14)=TRUE,13,IF(EXACT(M545,$A$15)=TRUE,14,IF(EXACT(M545,$A$16)=TRUE,15,IF(EXACT(M545,$A$17)=TRUE,16,IF(EXACT(M545,$A$18)=TRUE,17,IF(EXACT(M545,$A$19)=TRUE,18,IF(EXACT(M545,$A$20)=TRUE,19,IF(EXACT(M545,$A$21)=TRUE,20,IF(EXACT(M545,$A$22)=TRUE,21,IF(EXACT(M545,$A$23)=TRUE,22,IF(EXACT(M545,$A$24)=TRUE,23,IF(EXACT(M545,$A$25)=TRUE,24,IF(EXACT(M545,$A$26)=TRUE,25,IF(EXACT(M545,$A$27)=TRUE,26,IF(EXACT(M545,$A$28)=TRUE,27,IF(EXACT(M545,$A$29)=TRUE,28,IF(EXACT(M545,$A$30)=TRUE,29,IF(EXACT(M545,$A$31)=TRUE,30,IF(EXACT(M545,$A$32)=TRUE,31,IF(EXACT(M545,$A$33)=TRUE,32,IF(EXACT(M545,$A$34)=TRUE,33,IF(EXACT(M545,$A$35)=TRUE,34,IF(EXACT(M545,$A$36)=TRUE,35,IF(EXACT(M545,$A$37)=TRUE,36,IF(EXACT(M545,$A$38)=TRUE,37,IF(EXACT(M545,$A$39)=TRUE,38,IF(EXACT(M545,$A$40)=TRUE,39,IF(EXACT(M545,$A$41)=TRUE,40,IF(EXACT(M545,$A$42)=TRUE,41,IF(EXACT(M545,$A$43)=TRUE,42,IF(EXACT(M545,$A$44)=TRUE,43,IF(EXACT(M545,$A$45)=TRUE,44,IF(EXACT(M545,$A$46)=TRUE,45,IF(EXACT(M545,$A$47)=TRUE,46,IF(EXACT(M545,$A$48)=TRUE,47,IF(EXACT(M545,$A$49)=TRUE,48,IF(EXACT(M545,$A$50)=TRUE,49,IF(EXACT(M545,$A$51)=TRUE,50,IF(EXACT(M545,$A$52)=TRUE,51,IF(EXACT(M545,$A$53)=TRUE,52,IF(EXACT(M545,$A$54)=TRUE,53,IF(EXACT(M545,$A$55)=TRUE,54,IF(EXACT(M545,$A$56)=TRUE,55,IF(EXACT(M545,$A$57)=TRUE,56,IF(EXACT(M545,$A$58)=TRUE,57,IF(EXACT(M545,$A$59)=TRUE,58,IF(EXACT(M545,$A$60)=TRUE,59,IF(EXACT(M545,$A$61)=TRUE,60,IF(EXACT(M545,$A$62)=TRUE,61))))))))))))))))))))))))))))))))))))))))))))))))))))))))))))))*61^$L545</f>
        <v>0</v>
      </c>
    </row>
    <row r="546" spans="11:14" x14ac:dyDescent="0.55000000000000004">
      <c r="K546">
        <v>546</v>
      </c>
      <c r="L546">
        <f t="shared" si="17"/>
        <v>0</v>
      </c>
      <c r="M546" t="str">
        <f t="shared" si="16"/>
        <v/>
      </c>
      <c r="N546">
        <f>IF(EXACT(M546,$A$1)=TRUE,0,IF(EXACT(M546,$A$2)=TRUE,1,IF(EXACT(M546,$A$3)=TRUE,2,IF(EXACT(M546,$A$4)=TRUE,3,IF(EXACT(M546,$A$5)=TRUE,4,IF(EXACT(M546,$A$6)=TRUE,5,IF(EXACT(M546,$A$7)=TRUE,6,IF(EXACT(M546,$A$8)=TRUE,7,IF(EXACT(M546,$A$9)=TRUE,8,IF(EXACT(M546,$A$10)=TRUE,9,IF(EXACT(M546,$A$11)=TRUE,10,IF(EXACT(M546,$A$12)=TRUE,11,IF(EXACT(M546,$A$13)=TRUE,12,IF(EXACT(M546,$A$14)=TRUE,13,IF(EXACT(M546,$A$15)=TRUE,14,IF(EXACT(M546,$A$16)=TRUE,15,IF(EXACT(M546,$A$17)=TRUE,16,IF(EXACT(M546,$A$18)=TRUE,17,IF(EXACT(M546,$A$19)=TRUE,18,IF(EXACT(M546,$A$20)=TRUE,19,IF(EXACT(M546,$A$21)=TRUE,20,IF(EXACT(M546,$A$22)=TRUE,21,IF(EXACT(M546,$A$23)=TRUE,22,IF(EXACT(M546,$A$24)=TRUE,23,IF(EXACT(M546,$A$25)=TRUE,24,IF(EXACT(M546,$A$26)=TRUE,25,IF(EXACT(M546,$A$27)=TRUE,26,IF(EXACT(M546,$A$28)=TRUE,27,IF(EXACT(M546,$A$29)=TRUE,28,IF(EXACT(M546,$A$30)=TRUE,29,IF(EXACT(M546,$A$31)=TRUE,30,IF(EXACT(M546,$A$32)=TRUE,31,IF(EXACT(M546,$A$33)=TRUE,32,IF(EXACT(M546,$A$34)=TRUE,33,IF(EXACT(M546,$A$35)=TRUE,34,IF(EXACT(M546,$A$36)=TRUE,35,IF(EXACT(M546,$A$37)=TRUE,36,IF(EXACT(M546,$A$38)=TRUE,37,IF(EXACT(M546,$A$39)=TRUE,38,IF(EXACT(M546,$A$40)=TRUE,39,IF(EXACT(M546,$A$41)=TRUE,40,IF(EXACT(M546,$A$42)=TRUE,41,IF(EXACT(M546,$A$43)=TRUE,42,IF(EXACT(M546,$A$44)=TRUE,43,IF(EXACT(M546,$A$45)=TRUE,44,IF(EXACT(M546,$A$46)=TRUE,45,IF(EXACT(M546,$A$47)=TRUE,46,IF(EXACT(M546,$A$48)=TRUE,47,IF(EXACT(M546,$A$49)=TRUE,48,IF(EXACT(M546,$A$50)=TRUE,49,IF(EXACT(M546,$A$51)=TRUE,50,IF(EXACT(M546,$A$52)=TRUE,51,IF(EXACT(M546,$A$53)=TRUE,52,IF(EXACT(M546,$A$54)=TRUE,53,IF(EXACT(M546,$A$55)=TRUE,54,IF(EXACT(M546,$A$56)=TRUE,55,IF(EXACT(M546,$A$57)=TRUE,56,IF(EXACT(M546,$A$58)=TRUE,57,IF(EXACT(M546,$A$59)=TRUE,58,IF(EXACT(M546,$A$60)=TRUE,59,IF(EXACT(M546,$A$61)=TRUE,60,IF(EXACT(M546,$A$62)=TRUE,61))))))))))))))))))))))))))))))))))))))))))))))))))))))))))))))*61^$L546</f>
        <v>0</v>
      </c>
    </row>
    <row r="547" spans="11:14" x14ac:dyDescent="0.55000000000000004">
      <c r="K547">
        <v>547</v>
      </c>
      <c r="L547">
        <f t="shared" si="17"/>
        <v>5</v>
      </c>
      <c r="M547" t="str">
        <f t="shared" si="16"/>
        <v/>
      </c>
      <c r="N547" t="b">
        <f>IF(EXACT(M547,$A$1)=TRUE,"コア",IF(EXACT(M547,$A$2)=TRUE,"弓玉",IF(EXACT(M547,$A$3)=TRUE,"銃玉",IF(EXACT(M547,$A$4)=TRUE,"剣玉",IF(EXACT(M547,$A$5)=TRUE,"盾玉",IF(EXACT(M547,$A$6)=TRUE,"爆玉",IF(EXACT(M547,$A$7)=TRUE,"魔玉",IF(EXACT(M547,$A$8)=TRUE,"弩玉",IF(EXACT(M547,$A$9)=TRUE,"槍玉",IF(EXACT(M547,$A$10)=TRUE,"砲玉",IF(EXACT(M547,$A$11)=TRUE,"薙玉",IF(EXACT(M547,$A$12)=TRUE,"跳玉",IF(EXACT(M547,$A$13)=TRUE,"裂玉",IF(EXACT(M547,$A$14)=TRUE,"散玉",IF(EXACT(M547,$A$15)=TRUE,"狙玉",IF(EXACT(M547,$A$16)=TRUE,"浮玉",IF(EXACT(M547,$A$17)=TRUE,"導玉",IF(EXACT(M547,$A$18)=TRUE,"繕玉",IF(EXACT(M547,$A$19)=TRUE,"癒玉",IF(EXACT(M547,$A$20)=TRUE,"壁玉",IF(EXACT(M547,$A$21)=TRUE,"飛玉",IF(EXACT(M547,$A$22)=TRUE,"戦玉",IF(EXACT(M547,$A$23)=TRUE,"機玉",IF(EXACT(M547,$A$24)=TRUE,"変玉",IF(EXACT(M547,$A$25)=TRUE,"界玉",IF(EXACT(M547,$A$26)=TRUE,"木壁",IF(EXACT(M547,$A$27)=TRUE,"石壁",IF(EXACT(M547,$A$28)=TRUE,"紙壁",IF(EXACT(M547,$A$29)=TRUE,"鉄壁",IF(EXACT(M547,$A$30)=TRUE,"ジェット",IF(EXACT(M547,$A$31)=TRUE,"ターボ",IF(EXACT(M547,$A$32)=TRUE,"骨玉",IF(EXACT(M547,$A$33)=TRUE,"撃玉",IF(EXACT(M547,$A$34)=TRUE,"弾玉",IF(EXACT(M547,$A$35)=TRUE,"聖玉",IF(EXACT(M547,$A$36)=TRUE,"忍玉",IF(EXACT(M547,$A$37)=TRUE,"障玉",IF(EXACT(M547,$A$38)=TRUE,"花玉",IF(EXACT(M547,$A$39)=TRUE,"反玉",IF(EXACT(M547,$A$40)=TRUE,"押玉",IF(EXACT(M547,$A$41)=TRUE,"迎玉",IF(EXACT(M547,$A$42)=TRUE,"贄玉",IF(EXACT(M547,$A$43)=TRUE,"的玉",IF(EXACT(M547,$A$44)=TRUE,"墜玉",IF(EXACT(M547,$A$45)=TRUE,"箱玉",IF(EXACT(M547,$A$46)=TRUE,"闇玉",IF(EXACT(M547,$A$47)=TRUE,"旋玉",IF(EXACT(M547,$A$48)=TRUE,"采玉",IF(EXACT(M547,$A$49)=TRUE,"騎玉",IF(EXACT(M547,$A$50)=TRUE,"核玉",IF(EXACT(M547,$A$51)=TRUE,"射玉",IF(EXACT(M547,$A$52)=TRUE,"星玉",IF(EXACT(M547,$A$53)=TRUE,"梱玉",IF(EXACT(M547,$A$54)=TRUE,"貫玉",IF(EXACT(M547,$A$55)=TRUE,"査玉",IF(EXACT(M547,$A$56)=TRUE,"近壁",IF(EXACT(M547,$A$57)=TRUE,"遠壁",IF(EXACT(M547,$A$58)=TRUE,"広壁",IF(EXACT(M547,$A$59)=TRUE,"狭壁",IF(EXACT(M547,$A$60)=TRUE,"タゲ壁",IF(EXACT(M547,$A$61)=TRUE,"エレ壁")))))))))))))))))))))))))))))))))))))))))))))))))))))))))))))</f>
        <v>0</v>
      </c>
    </row>
    <row r="548" spans="11:14" x14ac:dyDescent="0.55000000000000004">
      <c r="K548">
        <v>548</v>
      </c>
      <c r="L548">
        <f t="shared" si="17"/>
        <v>4</v>
      </c>
      <c r="M548" t="str">
        <f t="shared" si="16"/>
        <v/>
      </c>
      <c r="N548">
        <f>IF(EXACT(M548,$A$1)=TRUE,0,IF(EXACT(M548,$A$2)=TRUE,1,IF(EXACT(M548,$A$3)=TRUE,2,IF(EXACT(M548,$A$4)=TRUE,3,IF(EXACT(M548,$A$5)=TRUE,4,IF(EXACT(M548,$A$6)=TRUE,5,IF(EXACT(M548,$A$7)=TRUE,6,IF(EXACT(M548,$A$8)=TRUE,7,IF(EXACT(M548,$A$9)=TRUE,8,IF(EXACT(M548,$A$10)=TRUE,9,IF(EXACT(M548,$A$11)=TRUE,10,IF(EXACT(M548,$A$12)=TRUE,11,IF(EXACT(M548,$A$13)=TRUE,12,IF(EXACT(M548,$A$14)=TRUE,13,IF(EXACT(M548,$A$15)=TRUE,14,IF(EXACT(M548,$A$16)=TRUE,15,IF(EXACT(M548,$A$17)=TRUE,16,IF(EXACT(M548,$A$18)=TRUE,17,IF(EXACT(M548,$A$19)=TRUE,18,IF(EXACT(M548,$A$20)=TRUE,19,IF(EXACT(M548,$A$21)=TRUE,20,IF(EXACT(M548,$A$22)=TRUE,21,IF(EXACT(M548,$A$23)=TRUE,22,IF(EXACT(M548,$A$24)=TRUE,23,IF(EXACT(M548,$A$25)=TRUE,24,IF(EXACT(M548,$A$26)=TRUE,25,IF(EXACT(M548,$A$27)=TRUE,26,IF(EXACT(M548,$A$28)=TRUE,27,IF(EXACT(M548,$A$29)=TRUE,28,IF(EXACT(M548,$A$30)=TRUE,29,IF(EXACT(M548,$A$31)=TRUE,30,IF(EXACT(M548,$A$32)=TRUE,31,IF(EXACT(M548,$A$33)=TRUE,32,IF(EXACT(M548,$A$34)=TRUE,33,IF(EXACT(M548,$A$35)=TRUE,34,IF(EXACT(M548,$A$36)=TRUE,35,IF(EXACT(M548,$A$37)=TRUE,36,IF(EXACT(M548,$A$38)=TRUE,37,IF(EXACT(M548,$A$39)=TRUE,38,IF(EXACT(M548,$A$40)=TRUE,39,IF(EXACT(M548,$A$41)=TRUE,40,IF(EXACT(M548,$A$42)=TRUE,41,IF(EXACT(M548,$A$43)=TRUE,42,IF(EXACT(M548,$A$44)=TRUE,43,IF(EXACT(M548,$A$45)=TRUE,44,IF(EXACT(M548,$A$46)=TRUE,45,IF(EXACT(M548,$A$47)=TRUE,46,IF(EXACT(M548,$A$48)=TRUE,47,IF(EXACT(M548,$A$49)=TRUE,48,IF(EXACT(M548,$A$50)=TRUE,49,IF(EXACT(M548,$A$51)=TRUE,50,IF(EXACT(M548,$A$52)=TRUE,51,IF(EXACT(M548,$A$53)=TRUE,52,IF(EXACT(M548,$A$54)=TRUE,53,IF(EXACT(M548,$A$55)=TRUE,54,IF(EXACT(M548,$A$56)=TRUE,55,IF(EXACT(M548,$A$57)=TRUE,56,IF(EXACT(M548,$A$58)=TRUE,57,IF(EXACT(M548,$A$59)=TRUE,58,IF(EXACT(M548,$A$60)=TRUE,59,IF(EXACT(M548,$A$61)=TRUE,60,IF(EXACT(M548,$A$62)=TRUE,61))))))))))))))))))))))))))))))))))))))))))))))))))))))))))))))*61^$L548</f>
        <v>0</v>
      </c>
    </row>
    <row r="549" spans="11:14" x14ac:dyDescent="0.55000000000000004">
      <c r="K549">
        <v>549</v>
      </c>
      <c r="L549">
        <f t="shared" si="17"/>
        <v>3</v>
      </c>
      <c r="M549" t="str">
        <f t="shared" si="16"/>
        <v/>
      </c>
      <c r="N549">
        <f>IF(EXACT(M549,$A$1)=TRUE,0,IF(EXACT(M549,$A$2)=TRUE,1,IF(EXACT(M549,$A$3)=TRUE,2,IF(EXACT(M549,$A$4)=TRUE,3,IF(EXACT(M549,$A$5)=TRUE,4,IF(EXACT(M549,$A$6)=TRUE,5,IF(EXACT(M549,$A$7)=TRUE,6,IF(EXACT(M549,$A$8)=TRUE,7,IF(EXACT(M549,$A$9)=TRUE,8,IF(EXACT(M549,$A$10)=TRUE,9,IF(EXACT(M549,$A$11)=TRUE,10,IF(EXACT(M549,$A$12)=TRUE,11,IF(EXACT(M549,$A$13)=TRUE,12,IF(EXACT(M549,$A$14)=TRUE,13,IF(EXACT(M549,$A$15)=TRUE,14,IF(EXACT(M549,$A$16)=TRUE,15,IF(EXACT(M549,$A$17)=TRUE,16,IF(EXACT(M549,$A$18)=TRUE,17,IF(EXACT(M549,$A$19)=TRUE,18,IF(EXACT(M549,$A$20)=TRUE,19,IF(EXACT(M549,$A$21)=TRUE,20,IF(EXACT(M549,$A$22)=TRUE,21,IF(EXACT(M549,$A$23)=TRUE,22,IF(EXACT(M549,$A$24)=TRUE,23,IF(EXACT(M549,$A$25)=TRUE,24,IF(EXACT(M549,$A$26)=TRUE,25,IF(EXACT(M549,$A$27)=TRUE,26,IF(EXACT(M549,$A$28)=TRUE,27,IF(EXACT(M549,$A$29)=TRUE,28,IF(EXACT(M549,$A$30)=TRUE,29,IF(EXACT(M549,$A$31)=TRUE,30,IF(EXACT(M549,$A$32)=TRUE,31,IF(EXACT(M549,$A$33)=TRUE,32,IF(EXACT(M549,$A$34)=TRUE,33,IF(EXACT(M549,$A$35)=TRUE,34,IF(EXACT(M549,$A$36)=TRUE,35,IF(EXACT(M549,$A$37)=TRUE,36,IF(EXACT(M549,$A$38)=TRUE,37,IF(EXACT(M549,$A$39)=TRUE,38,IF(EXACT(M549,$A$40)=TRUE,39,IF(EXACT(M549,$A$41)=TRUE,40,IF(EXACT(M549,$A$42)=TRUE,41,IF(EXACT(M549,$A$43)=TRUE,42,IF(EXACT(M549,$A$44)=TRUE,43,IF(EXACT(M549,$A$45)=TRUE,44,IF(EXACT(M549,$A$46)=TRUE,45,IF(EXACT(M549,$A$47)=TRUE,46,IF(EXACT(M549,$A$48)=TRUE,47,IF(EXACT(M549,$A$49)=TRUE,48,IF(EXACT(M549,$A$50)=TRUE,49,IF(EXACT(M549,$A$51)=TRUE,50,IF(EXACT(M549,$A$52)=TRUE,51,IF(EXACT(M549,$A$53)=TRUE,52,IF(EXACT(M549,$A$54)=TRUE,53,IF(EXACT(M549,$A$55)=TRUE,54,IF(EXACT(M549,$A$56)=TRUE,55,IF(EXACT(M549,$A$57)=TRUE,56,IF(EXACT(M549,$A$58)=TRUE,57,IF(EXACT(M549,$A$59)=TRUE,58,IF(EXACT(M549,$A$60)=TRUE,59,IF(EXACT(M549,$A$61)=TRUE,60,IF(EXACT(M549,$A$62)=TRUE,61))))))))))))))))))))))))))))))))))))))))))))))))))))))))))))))*61^$L549</f>
        <v>0</v>
      </c>
    </row>
    <row r="550" spans="11:14" x14ac:dyDescent="0.55000000000000004">
      <c r="K550">
        <v>550</v>
      </c>
      <c r="L550">
        <f t="shared" si="17"/>
        <v>2</v>
      </c>
      <c r="M550" t="str">
        <f t="shared" si="16"/>
        <v/>
      </c>
      <c r="N550">
        <f>IF(EXACT(M550,$A$1)=TRUE,0,IF(EXACT(M550,$A$2)=TRUE,1,IF(EXACT(M550,$A$3)=TRUE,2,IF(EXACT(M550,$A$4)=TRUE,3,IF(EXACT(M550,$A$5)=TRUE,4,IF(EXACT(M550,$A$6)=TRUE,5,IF(EXACT(M550,$A$7)=TRUE,6,IF(EXACT(M550,$A$8)=TRUE,7,IF(EXACT(M550,$A$9)=TRUE,8,IF(EXACT(M550,$A$10)=TRUE,9,IF(EXACT(M550,$A$11)=TRUE,10,IF(EXACT(M550,$A$12)=TRUE,11,IF(EXACT(M550,$A$13)=TRUE,12,IF(EXACT(M550,$A$14)=TRUE,13,IF(EXACT(M550,$A$15)=TRUE,14,IF(EXACT(M550,$A$16)=TRUE,15,IF(EXACT(M550,$A$17)=TRUE,16,IF(EXACT(M550,$A$18)=TRUE,17,IF(EXACT(M550,$A$19)=TRUE,18,IF(EXACT(M550,$A$20)=TRUE,19,IF(EXACT(M550,$A$21)=TRUE,20,IF(EXACT(M550,$A$22)=TRUE,21,IF(EXACT(M550,$A$23)=TRUE,22,IF(EXACT(M550,$A$24)=TRUE,23,IF(EXACT(M550,$A$25)=TRUE,24,IF(EXACT(M550,$A$26)=TRUE,25,IF(EXACT(M550,$A$27)=TRUE,26,IF(EXACT(M550,$A$28)=TRUE,27,IF(EXACT(M550,$A$29)=TRUE,28,IF(EXACT(M550,$A$30)=TRUE,29,IF(EXACT(M550,$A$31)=TRUE,30,IF(EXACT(M550,$A$32)=TRUE,31,IF(EXACT(M550,$A$33)=TRUE,32,IF(EXACT(M550,$A$34)=TRUE,33,IF(EXACT(M550,$A$35)=TRUE,34,IF(EXACT(M550,$A$36)=TRUE,35,IF(EXACT(M550,$A$37)=TRUE,36,IF(EXACT(M550,$A$38)=TRUE,37,IF(EXACT(M550,$A$39)=TRUE,38,IF(EXACT(M550,$A$40)=TRUE,39,IF(EXACT(M550,$A$41)=TRUE,40,IF(EXACT(M550,$A$42)=TRUE,41,IF(EXACT(M550,$A$43)=TRUE,42,IF(EXACT(M550,$A$44)=TRUE,43,IF(EXACT(M550,$A$45)=TRUE,44,IF(EXACT(M550,$A$46)=TRUE,45,IF(EXACT(M550,$A$47)=TRUE,46,IF(EXACT(M550,$A$48)=TRUE,47,IF(EXACT(M550,$A$49)=TRUE,48,IF(EXACT(M550,$A$50)=TRUE,49,IF(EXACT(M550,$A$51)=TRUE,50,IF(EXACT(M550,$A$52)=TRUE,51,IF(EXACT(M550,$A$53)=TRUE,52,IF(EXACT(M550,$A$54)=TRUE,53,IF(EXACT(M550,$A$55)=TRUE,54,IF(EXACT(M550,$A$56)=TRUE,55,IF(EXACT(M550,$A$57)=TRUE,56,IF(EXACT(M550,$A$58)=TRUE,57,IF(EXACT(M550,$A$59)=TRUE,58,IF(EXACT(M550,$A$60)=TRUE,59,IF(EXACT(M550,$A$61)=TRUE,60,IF(EXACT(M550,$A$62)=TRUE,61))))))))))))))))))))))))))))))))))))))))))))))))))))))))))))))*61^$L550</f>
        <v>0</v>
      </c>
    </row>
    <row r="551" spans="11:14" x14ac:dyDescent="0.55000000000000004">
      <c r="K551">
        <v>551</v>
      </c>
      <c r="L551">
        <f t="shared" si="17"/>
        <v>1</v>
      </c>
      <c r="M551" t="str">
        <f t="shared" si="16"/>
        <v/>
      </c>
      <c r="N551">
        <f>IF(EXACT(M551,$A$1)=TRUE,0,IF(EXACT(M551,$A$2)=TRUE,1,IF(EXACT(M551,$A$3)=TRUE,2,IF(EXACT(M551,$A$4)=TRUE,3,IF(EXACT(M551,$A$5)=TRUE,4,IF(EXACT(M551,$A$6)=TRUE,5,IF(EXACT(M551,$A$7)=TRUE,6,IF(EXACT(M551,$A$8)=TRUE,7,IF(EXACT(M551,$A$9)=TRUE,8,IF(EXACT(M551,$A$10)=TRUE,9,IF(EXACT(M551,$A$11)=TRUE,10,IF(EXACT(M551,$A$12)=TRUE,11,IF(EXACT(M551,$A$13)=TRUE,12,IF(EXACT(M551,$A$14)=TRUE,13,IF(EXACT(M551,$A$15)=TRUE,14,IF(EXACT(M551,$A$16)=TRUE,15,IF(EXACT(M551,$A$17)=TRUE,16,IF(EXACT(M551,$A$18)=TRUE,17,IF(EXACT(M551,$A$19)=TRUE,18,IF(EXACT(M551,$A$20)=TRUE,19,IF(EXACT(M551,$A$21)=TRUE,20,IF(EXACT(M551,$A$22)=TRUE,21,IF(EXACT(M551,$A$23)=TRUE,22,IF(EXACT(M551,$A$24)=TRUE,23,IF(EXACT(M551,$A$25)=TRUE,24,IF(EXACT(M551,$A$26)=TRUE,25,IF(EXACT(M551,$A$27)=TRUE,26,IF(EXACT(M551,$A$28)=TRUE,27,IF(EXACT(M551,$A$29)=TRUE,28,IF(EXACT(M551,$A$30)=TRUE,29,IF(EXACT(M551,$A$31)=TRUE,30,IF(EXACT(M551,$A$32)=TRUE,31,IF(EXACT(M551,$A$33)=TRUE,32,IF(EXACT(M551,$A$34)=TRUE,33,IF(EXACT(M551,$A$35)=TRUE,34,IF(EXACT(M551,$A$36)=TRUE,35,IF(EXACT(M551,$A$37)=TRUE,36,IF(EXACT(M551,$A$38)=TRUE,37,IF(EXACT(M551,$A$39)=TRUE,38,IF(EXACT(M551,$A$40)=TRUE,39,IF(EXACT(M551,$A$41)=TRUE,40,IF(EXACT(M551,$A$42)=TRUE,41,IF(EXACT(M551,$A$43)=TRUE,42,IF(EXACT(M551,$A$44)=TRUE,43,IF(EXACT(M551,$A$45)=TRUE,44,IF(EXACT(M551,$A$46)=TRUE,45,IF(EXACT(M551,$A$47)=TRUE,46,IF(EXACT(M551,$A$48)=TRUE,47,IF(EXACT(M551,$A$49)=TRUE,48,IF(EXACT(M551,$A$50)=TRUE,49,IF(EXACT(M551,$A$51)=TRUE,50,IF(EXACT(M551,$A$52)=TRUE,51,IF(EXACT(M551,$A$53)=TRUE,52,IF(EXACT(M551,$A$54)=TRUE,53,IF(EXACT(M551,$A$55)=TRUE,54,IF(EXACT(M551,$A$56)=TRUE,55,IF(EXACT(M551,$A$57)=TRUE,56,IF(EXACT(M551,$A$58)=TRUE,57,IF(EXACT(M551,$A$59)=TRUE,58,IF(EXACT(M551,$A$60)=TRUE,59,IF(EXACT(M551,$A$61)=TRUE,60,IF(EXACT(M551,$A$62)=TRUE,61))))))))))))))))))))))))))))))))))))))))))))))))))))))))))))))*61^$L551</f>
        <v>0</v>
      </c>
    </row>
    <row r="552" spans="11:14" x14ac:dyDescent="0.55000000000000004">
      <c r="K552">
        <v>552</v>
      </c>
      <c r="L552">
        <f t="shared" si="17"/>
        <v>0</v>
      </c>
      <c r="M552" t="str">
        <f t="shared" si="16"/>
        <v/>
      </c>
      <c r="N552">
        <f>IF(EXACT(M552,$A$1)=TRUE,0,IF(EXACT(M552,$A$2)=TRUE,1,IF(EXACT(M552,$A$3)=TRUE,2,IF(EXACT(M552,$A$4)=TRUE,3,IF(EXACT(M552,$A$5)=TRUE,4,IF(EXACT(M552,$A$6)=TRUE,5,IF(EXACT(M552,$A$7)=TRUE,6,IF(EXACT(M552,$A$8)=TRUE,7,IF(EXACT(M552,$A$9)=TRUE,8,IF(EXACT(M552,$A$10)=TRUE,9,IF(EXACT(M552,$A$11)=TRUE,10,IF(EXACT(M552,$A$12)=TRUE,11,IF(EXACT(M552,$A$13)=TRUE,12,IF(EXACT(M552,$A$14)=TRUE,13,IF(EXACT(M552,$A$15)=TRUE,14,IF(EXACT(M552,$A$16)=TRUE,15,IF(EXACT(M552,$A$17)=TRUE,16,IF(EXACT(M552,$A$18)=TRUE,17,IF(EXACT(M552,$A$19)=TRUE,18,IF(EXACT(M552,$A$20)=TRUE,19,IF(EXACT(M552,$A$21)=TRUE,20,IF(EXACT(M552,$A$22)=TRUE,21,IF(EXACT(M552,$A$23)=TRUE,22,IF(EXACT(M552,$A$24)=TRUE,23,IF(EXACT(M552,$A$25)=TRUE,24,IF(EXACT(M552,$A$26)=TRUE,25,IF(EXACT(M552,$A$27)=TRUE,26,IF(EXACT(M552,$A$28)=TRUE,27,IF(EXACT(M552,$A$29)=TRUE,28,IF(EXACT(M552,$A$30)=TRUE,29,IF(EXACT(M552,$A$31)=TRUE,30,IF(EXACT(M552,$A$32)=TRUE,31,IF(EXACT(M552,$A$33)=TRUE,32,IF(EXACT(M552,$A$34)=TRUE,33,IF(EXACT(M552,$A$35)=TRUE,34,IF(EXACT(M552,$A$36)=TRUE,35,IF(EXACT(M552,$A$37)=TRUE,36,IF(EXACT(M552,$A$38)=TRUE,37,IF(EXACT(M552,$A$39)=TRUE,38,IF(EXACT(M552,$A$40)=TRUE,39,IF(EXACT(M552,$A$41)=TRUE,40,IF(EXACT(M552,$A$42)=TRUE,41,IF(EXACT(M552,$A$43)=TRUE,42,IF(EXACT(M552,$A$44)=TRUE,43,IF(EXACT(M552,$A$45)=TRUE,44,IF(EXACT(M552,$A$46)=TRUE,45,IF(EXACT(M552,$A$47)=TRUE,46,IF(EXACT(M552,$A$48)=TRUE,47,IF(EXACT(M552,$A$49)=TRUE,48,IF(EXACT(M552,$A$50)=TRUE,49,IF(EXACT(M552,$A$51)=TRUE,50,IF(EXACT(M552,$A$52)=TRUE,51,IF(EXACT(M552,$A$53)=TRUE,52,IF(EXACT(M552,$A$54)=TRUE,53,IF(EXACT(M552,$A$55)=TRUE,54,IF(EXACT(M552,$A$56)=TRUE,55,IF(EXACT(M552,$A$57)=TRUE,56,IF(EXACT(M552,$A$58)=TRUE,57,IF(EXACT(M552,$A$59)=TRUE,58,IF(EXACT(M552,$A$60)=TRUE,59,IF(EXACT(M552,$A$61)=TRUE,60,IF(EXACT(M552,$A$62)=TRUE,61))))))))))))))))))))))))))))))))))))))))))))))))))))))))))))))*61^$L552</f>
        <v>0</v>
      </c>
    </row>
    <row r="553" spans="11:14" x14ac:dyDescent="0.55000000000000004">
      <c r="K553">
        <v>553</v>
      </c>
      <c r="L553">
        <f t="shared" si="17"/>
        <v>5</v>
      </c>
      <c r="M553" t="str">
        <f t="shared" si="16"/>
        <v/>
      </c>
      <c r="N553" t="b">
        <f>IF(EXACT(M553,$A$1)=TRUE,"コア",IF(EXACT(M553,$A$2)=TRUE,"弓玉",IF(EXACT(M553,$A$3)=TRUE,"銃玉",IF(EXACT(M553,$A$4)=TRUE,"剣玉",IF(EXACT(M553,$A$5)=TRUE,"盾玉",IF(EXACT(M553,$A$6)=TRUE,"爆玉",IF(EXACT(M553,$A$7)=TRUE,"魔玉",IF(EXACT(M553,$A$8)=TRUE,"弩玉",IF(EXACT(M553,$A$9)=TRUE,"槍玉",IF(EXACT(M553,$A$10)=TRUE,"砲玉",IF(EXACT(M553,$A$11)=TRUE,"薙玉",IF(EXACT(M553,$A$12)=TRUE,"跳玉",IF(EXACT(M553,$A$13)=TRUE,"裂玉",IF(EXACT(M553,$A$14)=TRUE,"散玉",IF(EXACT(M553,$A$15)=TRUE,"狙玉",IF(EXACT(M553,$A$16)=TRUE,"浮玉",IF(EXACT(M553,$A$17)=TRUE,"導玉",IF(EXACT(M553,$A$18)=TRUE,"繕玉",IF(EXACT(M553,$A$19)=TRUE,"癒玉",IF(EXACT(M553,$A$20)=TRUE,"壁玉",IF(EXACT(M553,$A$21)=TRUE,"飛玉",IF(EXACT(M553,$A$22)=TRUE,"戦玉",IF(EXACT(M553,$A$23)=TRUE,"機玉",IF(EXACT(M553,$A$24)=TRUE,"変玉",IF(EXACT(M553,$A$25)=TRUE,"界玉",IF(EXACT(M553,$A$26)=TRUE,"木壁",IF(EXACT(M553,$A$27)=TRUE,"石壁",IF(EXACT(M553,$A$28)=TRUE,"紙壁",IF(EXACT(M553,$A$29)=TRUE,"鉄壁",IF(EXACT(M553,$A$30)=TRUE,"ジェット",IF(EXACT(M553,$A$31)=TRUE,"ターボ",IF(EXACT(M553,$A$32)=TRUE,"骨玉",IF(EXACT(M553,$A$33)=TRUE,"撃玉",IF(EXACT(M553,$A$34)=TRUE,"弾玉",IF(EXACT(M553,$A$35)=TRUE,"聖玉",IF(EXACT(M553,$A$36)=TRUE,"忍玉",IF(EXACT(M553,$A$37)=TRUE,"障玉",IF(EXACT(M553,$A$38)=TRUE,"花玉",IF(EXACT(M553,$A$39)=TRUE,"反玉",IF(EXACT(M553,$A$40)=TRUE,"押玉",IF(EXACT(M553,$A$41)=TRUE,"迎玉",IF(EXACT(M553,$A$42)=TRUE,"贄玉",IF(EXACT(M553,$A$43)=TRUE,"的玉",IF(EXACT(M553,$A$44)=TRUE,"墜玉",IF(EXACT(M553,$A$45)=TRUE,"箱玉",IF(EXACT(M553,$A$46)=TRUE,"闇玉",IF(EXACT(M553,$A$47)=TRUE,"旋玉",IF(EXACT(M553,$A$48)=TRUE,"采玉",IF(EXACT(M553,$A$49)=TRUE,"騎玉",IF(EXACT(M553,$A$50)=TRUE,"核玉",IF(EXACT(M553,$A$51)=TRUE,"射玉",IF(EXACT(M553,$A$52)=TRUE,"星玉",IF(EXACT(M553,$A$53)=TRUE,"梱玉",IF(EXACT(M553,$A$54)=TRUE,"貫玉",IF(EXACT(M553,$A$55)=TRUE,"査玉",IF(EXACT(M553,$A$56)=TRUE,"近壁",IF(EXACT(M553,$A$57)=TRUE,"遠壁",IF(EXACT(M553,$A$58)=TRUE,"広壁",IF(EXACT(M553,$A$59)=TRUE,"狭壁",IF(EXACT(M553,$A$60)=TRUE,"タゲ壁",IF(EXACT(M553,$A$61)=TRUE,"エレ壁")))))))))))))))))))))))))))))))))))))))))))))))))))))))))))))</f>
        <v>0</v>
      </c>
    </row>
    <row r="554" spans="11:14" x14ac:dyDescent="0.55000000000000004">
      <c r="K554">
        <v>554</v>
      </c>
      <c r="L554">
        <f t="shared" si="17"/>
        <v>4</v>
      </c>
      <c r="M554" t="str">
        <f t="shared" si="16"/>
        <v/>
      </c>
      <c r="N554">
        <f>IF(EXACT(M554,$A$1)=TRUE,0,IF(EXACT(M554,$A$2)=TRUE,1,IF(EXACT(M554,$A$3)=TRUE,2,IF(EXACT(M554,$A$4)=TRUE,3,IF(EXACT(M554,$A$5)=TRUE,4,IF(EXACT(M554,$A$6)=TRUE,5,IF(EXACT(M554,$A$7)=TRUE,6,IF(EXACT(M554,$A$8)=TRUE,7,IF(EXACT(M554,$A$9)=TRUE,8,IF(EXACT(M554,$A$10)=TRUE,9,IF(EXACT(M554,$A$11)=TRUE,10,IF(EXACT(M554,$A$12)=TRUE,11,IF(EXACT(M554,$A$13)=TRUE,12,IF(EXACT(M554,$A$14)=TRUE,13,IF(EXACT(M554,$A$15)=TRUE,14,IF(EXACT(M554,$A$16)=TRUE,15,IF(EXACT(M554,$A$17)=TRUE,16,IF(EXACT(M554,$A$18)=TRUE,17,IF(EXACT(M554,$A$19)=TRUE,18,IF(EXACT(M554,$A$20)=TRUE,19,IF(EXACT(M554,$A$21)=TRUE,20,IF(EXACT(M554,$A$22)=TRUE,21,IF(EXACT(M554,$A$23)=TRUE,22,IF(EXACT(M554,$A$24)=TRUE,23,IF(EXACT(M554,$A$25)=TRUE,24,IF(EXACT(M554,$A$26)=TRUE,25,IF(EXACT(M554,$A$27)=TRUE,26,IF(EXACT(M554,$A$28)=TRUE,27,IF(EXACT(M554,$A$29)=TRUE,28,IF(EXACT(M554,$A$30)=TRUE,29,IF(EXACT(M554,$A$31)=TRUE,30,IF(EXACT(M554,$A$32)=TRUE,31,IF(EXACT(M554,$A$33)=TRUE,32,IF(EXACT(M554,$A$34)=TRUE,33,IF(EXACT(M554,$A$35)=TRUE,34,IF(EXACT(M554,$A$36)=TRUE,35,IF(EXACT(M554,$A$37)=TRUE,36,IF(EXACT(M554,$A$38)=TRUE,37,IF(EXACT(M554,$A$39)=TRUE,38,IF(EXACT(M554,$A$40)=TRUE,39,IF(EXACT(M554,$A$41)=TRUE,40,IF(EXACT(M554,$A$42)=TRUE,41,IF(EXACT(M554,$A$43)=TRUE,42,IF(EXACT(M554,$A$44)=TRUE,43,IF(EXACT(M554,$A$45)=TRUE,44,IF(EXACT(M554,$A$46)=TRUE,45,IF(EXACT(M554,$A$47)=TRUE,46,IF(EXACT(M554,$A$48)=TRUE,47,IF(EXACT(M554,$A$49)=TRUE,48,IF(EXACT(M554,$A$50)=TRUE,49,IF(EXACT(M554,$A$51)=TRUE,50,IF(EXACT(M554,$A$52)=TRUE,51,IF(EXACT(M554,$A$53)=TRUE,52,IF(EXACT(M554,$A$54)=TRUE,53,IF(EXACT(M554,$A$55)=TRUE,54,IF(EXACT(M554,$A$56)=TRUE,55,IF(EXACT(M554,$A$57)=TRUE,56,IF(EXACT(M554,$A$58)=TRUE,57,IF(EXACT(M554,$A$59)=TRUE,58,IF(EXACT(M554,$A$60)=TRUE,59,IF(EXACT(M554,$A$61)=TRUE,60,IF(EXACT(M554,$A$62)=TRUE,61))))))))))))))))))))))))))))))))))))))))))))))))))))))))))))))*61^$L554</f>
        <v>0</v>
      </c>
    </row>
    <row r="555" spans="11:14" x14ac:dyDescent="0.55000000000000004">
      <c r="K555">
        <v>555</v>
      </c>
      <c r="L555">
        <f t="shared" si="17"/>
        <v>3</v>
      </c>
      <c r="M555" t="str">
        <f t="shared" si="16"/>
        <v/>
      </c>
      <c r="N555">
        <f>IF(EXACT(M555,$A$1)=TRUE,0,IF(EXACT(M555,$A$2)=TRUE,1,IF(EXACT(M555,$A$3)=TRUE,2,IF(EXACT(M555,$A$4)=TRUE,3,IF(EXACT(M555,$A$5)=TRUE,4,IF(EXACT(M555,$A$6)=TRUE,5,IF(EXACT(M555,$A$7)=TRUE,6,IF(EXACT(M555,$A$8)=TRUE,7,IF(EXACT(M555,$A$9)=TRUE,8,IF(EXACT(M555,$A$10)=TRUE,9,IF(EXACT(M555,$A$11)=TRUE,10,IF(EXACT(M555,$A$12)=TRUE,11,IF(EXACT(M555,$A$13)=TRUE,12,IF(EXACT(M555,$A$14)=TRUE,13,IF(EXACT(M555,$A$15)=TRUE,14,IF(EXACT(M555,$A$16)=TRUE,15,IF(EXACT(M555,$A$17)=TRUE,16,IF(EXACT(M555,$A$18)=TRUE,17,IF(EXACT(M555,$A$19)=TRUE,18,IF(EXACT(M555,$A$20)=TRUE,19,IF(EXACT(M555,$A$21)=TRUE,20,IF(EXACT(M555,$A$22)=TRUE,21,IF(EXACT(M555,$A$23)=TRUE,22,IF(EXACT(M555,$A$24)=TRUE,23,IF(EXACT(M555,$A$25)=TRUE,24,IF(EXACT(M555,$A$26)=TRUE,25,IF(EXACT(M555,$A$27)=TRUE,26,IF(EXACT(M555,$A$28)=TRUE,27,IF(EXACT(M555,$A$29)=TRUE,28,IF(EXACT(M555,$A$30)=TRUE,29,IF(EXACT(M555,$A$31)=TRUE,30,IF(EXACT(M555,$A$32)=TRUE,31,IF(EXACT(M555,$A$33)=TRUE,32,IF(EXACT(M555,$A$34)=TRUE,33,IF(EXACT(M555,$A$35)=TRUE,34,IF(EXACT(M555,$A$36)=TRUE,35,IF(EXACT(M555,$A$37)=TRUE,36,IF(EXACT(M555,$A$38)=TRUE,37,IF(EXACT(M555,$A$39)=TRUE,38,IF(EXACT(M555,$A$40)=TRUE,39,IF(EXACT(M555,$A$41)=TRUE,40,IF(EXACT(M555,$A$42)=TRUE,41,IF(EXACT(M555,$A$43)=TRUE,42,IF(EXACT(M555,$A$44)=TRUE,43,IF(EXACT(M555,$A$45)=TRUE,44,IF(EXACT(M555,$A$46)=TRUE,45,IF(EXACT(M555,$A$47)=TRUE,46,IF(EXACT(M555,$A$48)=TRUE,47,IF(EXACT(M555,$A$49)=TRUE,48,IF(EXACT(M555,$A$50)=TRUE,49,IF(EXACT(M555,$A$51)=TRUE,50,IF(EXACT(M555,$A$52)=TRUE,51,IF(EXACT(M555,$A$53)=TRUE,52,IF(EXACT(M555,$A$54)=TRUE,53,IF(EXACT(M555,$A$55)=TRUE,54,IF(EXACT(M555,$A$56)=TRUE,55,IF(EXACT(M555,$A$57)=TRUE,56,IF(EXACT(M555,$A$58)=TRUE,57,IF(EXACT(M555,$A$59)=TRUE,58,IF(EXACT(M555,$A$60)=TRUE,59,IF(EXACT(M555,$A$61)=TRUE,60,IF(EXACT(M555,$A$62)=TRUE,61))))))))))))))))))))))))))))))))))))))))))))))))))))))))))))))*61^$L555</f>
        <v>0</v>
      </c>
    </row>
    <row r="556" spans="11:14" x14ac:dyDescent="0.55000000000000004">
      <c r="K556">
        <v>556</v>
      </c>
      <c r="L556">
        <f t="shared" si="17"/>
        <v>2</v>
      </c>
      <c r="M556" t="str">
        <f t="shared" si="16"/>
        <v/>
      </c>
      <c r="N556">
        <f>IF(EXACT(M556,$A$1)=TRUE,0,IF(EXACT(M556,$A$2)=TRUE,1,IF(EXACT(M556,$A$3)=TRUE,2,IF(EXACT(M556,$A$4)=TRUE,3,IF(EXACT(M556,$A$5)=TRUE,4,IF(EXACT(M556,$A$6)=TRUE,5,IF(EXACT(M556,$A$7)=TRUE,6,IF(EXACT(M556,$A$8)=TRUE,7,IF(EXACT(M556,$A$9)=TRUE,8,IF(EXACT(M556,$A$10)=TRUE,9,IF(EXACT(M556,$A$11)=TRUE,10,IF(EXACT(M556,$A$12)=TRUE,11,IF(EXACT(M556,$A$13)=TRUE,12,IF(EXACT(M556,$A$14)=TRUE,13,IF(EXACT(M556,$A$15)=TRUE,14,IF(EXACT(M556,$A$16)=TRUE,15,IF(EXACT(M556,$A$17)=TRUE,16,IF(EXACT(M556,$A$18)=TRUE,17,IF(EXACT(M556,$A$19)=TRUE,18,IF(EXACT(M556,$A$20)=TRUE,19,IF(EXACT(M556,$A$21)=TRUE,20,IF(EXACT(M556,$A$22)=TRUE,21,IF(EXACT(M556,$A$23)=TRUE,22,IF(EXACT(M556,$A$24)=TRUE,23,IF(EXACT(M556,$A$25)=TRUE,24,IF(EXACT(M556,$A$26)=TRUE,25,IF(EXACT(M556,$A$27)=TRUE,26,IF(EXACT(M556,$A$28)=TRUE,27,IF(EXACT(M556,$A$29)=TRUE,28,IF(EXACT(M556,$A$30)=TRUE,29,IF(EXACT(M556,$A$31)=TRUE,30,IF(EXACT(M556,$A$32)=TRUE,31,IF(EXACT(M556,$A$33)=TRUE,32,IF(EXACT(M556,$A$34)=TRUE,33,IF(EXACT(M556,$A$35)=TRUE,34,IF(EXACT(M556,$A$36)=TRUE,35,IF(EXACT(M556,$A$37)=TRUE,36,IF(EXACT(M556,$A$38)=TRUE,37,IF(EXACT(M556,$A$39)=TRUE,38,IF(EXACT(M556,$A$40)=TRUE,39,IF(EXACT(M556,$A$41)=TRUE,40,IF(EXACT(M556,$A$42)=TRUE,41,IF(EXACT(M556,$A$43)=TRUE,42,IF(EXACT(M556,$A$44)=TRUE,43,IF(EXACT(M556,$A$45)=TRUE,44,IF(EXACT(M556,$A$46)=TRUE,45,IF(EXACT(M556,$A$47)=TRUE,46,IF(EXACT(M556,$A$48)=TRUE,47,IF(EXACT(M556,$A$49)=TRUE,48,IF(EXACT(M556,$A$50)=TRUE,49,IF(EXACT(M556,$A$51)=TRUE,50,IF(EXACT(M556,$A$52)=TRUE,51,IF(EXACT(M556,$A$53)=TRUE,52,IF(EXACT(M556,$A$54)=TRUE,53,IF(EXACT(M556,$A$55)=TRUE,54,IF(EXACT(M556,$A$56)=TRUE,55,IF(EXACT(M556,$A$57)=TRUE,56,IF(EXACT(M556,$A$58)=TRUE,57,IF(EXACT(M556,$A$59)=TRUE,58,IF(EXACT(M556,$A$60)=TRUE,59,IF(EXACT(M556,$A$61)=TRUE,60,IF(EXACT(M556,$A$62)=TRUE,61))))))))))))))))))))))))))))))))))))))))))))))))))))))))))))))*61^$L556</f>
        <v>0</v>
      </c>
    </row>
    <row r="557" spans="11:14" x14ac:dyDescent="0.55000000000000004">
      <c r="K557">
        <v>557</v>
      </c>
      <c r="L557">
        <f t="shared" si="17"/>
        <v>1</v>
      </c>
      <c r="M557" t="str">
        <f t="shared" si="16"/>
        <v/>
      </c>
      <c r="N557">
        <f>IF(EXACT(M557,$A$1)=TRUE,0,IF(EXACT(M557,$A$2)=TRUE,1,IF(EXACT(M557,$A$3)=TRUE,2,IF(EXACT(M557,$A$4)=TRUE,3,IF(EXACT(M557,$A$5)=TRUE,4,IF(EXACT(M557,$A$6)=TRUE,5,IF(EXACT(M557,$A$7)=TRUE,6,IF(EXACT(M557,$A$8)=TRUE,7,IF(EXACT(M557,$A$9)=TRUE,8,IF(EXACT(M557,$A$10)=TRUE,9,IF(EXACT(M557,$A$11)=TRUE,10,IF(EXACT(M557,$A$12)=TRUE,11,IF(EXACT(M557,$A$13)=TRUE,12,IF(EXACT(M557,$A$14)=TRUE,13,IF(EXACT(M557,$A$15)=TRUE,14,IF(EXACT(M557,$A$16)=TRUE,15,IF(EXACT(M557,$A$17)=TRUE,16,IF(EXACT(M557,$A$18)=TRUE,17,IF(EXACT(M557,$A$19)=TRUE,18,IF(EXACT(M557,$A$20)=TRUE,19,IF(EXACT(M557,$A$21)=TRUE,20,IF(EXACT(M557,$A$22)=TRUE,21,IF(EXACT(M557,$A$23)=TRUE,22,IF(EXACT(M557,$A$24)=TRUE,23,IF(EXACT(M557,$A$25)=TRUE,24,IF(EXACT(M557,$A$26)=TRUE,25,IF(EXACT(M557,$A$27)=TRUE,26,IF(EXACT(M557,$A$28)=TRUE,27,IF(EXACT(M557,$A$29)=TRUE,28,IF(EXACT(M557,$A$30)=TRUE,29,IF(EXACT(M557,$A$31)=TRUE,30,IF(EXACT(M557,$A$32)=TRUE,31,IF(EXACT(M557,$A$33)=TRUE,32,IF(EXACT(M557,$A$34)=TRUE,33,IF(EXACT(M557,$A$35)=TRUE,34,IF(EXACT(M557,$A$36)=TRUE,35,IF(EXACT(M557,$A$37)=TRUE,36,IF(EXACT(M557,$A$38)=TRUE,37,IF(EXACT(M557,$A$39)=TRUE,38,IF(EXACT(M557,$A$40)=TRUE,39,IF(EXACT(M557,$A$41)=TRUE,40,IF(EXACT(M557,$A$42)=TRUE,41,IF(EXACT(M557,$A$43)=TRUE,42,IF(EXACT(M557,$A$44)=TRUE,43,IF(EXACT(M557,$A$45)=TRUE,44,IF(EXACT(M557,$A$46)=TRUE,45,IF(EXACT(M557,$A$47)=TRUE,46,IF(EXACT(M557,$A$48)=TRUE,47,IF(EXACT(M557,$A$49)=TRUE,48,IF(EXACT(M557,$A$50)=TRUE,49,IF(EXACT(M557,$A$51)=TRUE,50,IF(EXACT(M557,$A$52)=TRUE,51,IF(EXACT(M557,$A$53)=TRUE,52,IF(EXACT(M557,$A$54)=TRUE,53,IF(EXACT(M557,$A$55)=TRUE,54,IF(EXACT(M557,$A$56)=TRUE,55,IF(EXACT(M557,$A$57)=TRUE,56,IF(EXACT(M557,$A$58)=TRUE,57,IF(EXACT(M557,$A$59)=TRUE,58,IF(EXACT(M557,$A$60)=TRUE,59,IF(EXACT(M557,$A$61)=TRUE,60,IF(EXACT(M557,$A$62)=TRUE,61))))))))))))))))))))))))))))))))))))))))))))))))))))))))))))))*61^$L557</f>
        <v>0</v>
      </c>
    </row>
    <row r="558" spans="11:14" x14ac:dyDescent="0.55000000000000004">
      <c r="K558">
        <v>558</v>
      </c>
      <c r="L558">
        <f t="shared" si="17"/>
        <v>0</v>
      </c>
      <c r="M558" t="str">
        <f t="shared" si="16"/>
        <v/>
      </c>
      <c r="N558">
        <f>IF(EXACT(M558,$A$1)=TRUE,0,IF(EXACT(M558,$A$2)=TRUE,1,IF(EXACT(M558,$A$3)=TRUE,2,IF(EXACT(M558,$A$4)=TRUE,3,IF(EXACT(M558,$A$5)=TRUE,4,IF(EXACT(M558,$A$6)=TRUE,5,IF(EXACT(M558,$A$7)=TRUE,6,IF(EXACT(M558,$A$8)=TRUE,7,IF(EXACT(M558,$A$9)=TRUE,8,IF(EXACT(M558,$A$10)=TRUE,9,IF(EXACT(M558,$A$11)=TRUE,10,IF(EXACT(M558,$A$12)=TRUE,11,IF(EXACT(M558,$A$13)=TRUE,12,IF(EXACT(M558,$A$14)=TRUE,13,IF(EXACT(M558,$A$15)=TRUE,14,IF(EXACT(M558,$A$16)=TRUE,15,IF(EXACT(M558,$A$17)=TRUE,16,IF(EXACT(M558,$A$18)=TRUE,17,IF(EXACT(M558,$A$19)=TRUE,18,IF(EXACT(M558,$A$20)=TRUE,19,IF(EXACT(M558,$A$21)=TRUE,20,IF(EXACT(M558,$A$22)=TRUE,21,IF(EXACT(M558,$A$23)=TRUE,22,IF(EXACT(M558,$A$24)=TRUE,23,IF(EXACT(M558,$A$25)=TRUE,24,IF(EXACT(M558,$A$26)=TRUE,25,IF(EXACT(M558,$A$27)=TRUE,26,IF(EXACT(M558,$A$28)=TRUE,27,IF(EXACT(M558,$A$29)=TRUE,28,IF(EXACT(M558,$A$30)=TRUE,29,IF(EXACT(M558,$A$31)=TRUE,30,IF(EXACT(M558,$A$32)=TRUE,31,IF(EXACT(M558,$A$33)=TRUE,32,IF(EXACT(M558,$A$34)=TRUE,33,IF(EXACT(M558,$A$35)=TRUE,34,IF(EXACT(M558,$A$36)=TRUE,35,IF(EXACT(M558,$A$37)=TRUE,36,IF(EXACT(M558,$A$38)=TRUE,37,IF(EXACT(M558,$A$39)=TRUE,38,IF(EXACT(M558,$A$40)=TRUE,39,IF(EXACT(M558,$A$41)=TRUE,40,IF(EXACT(M558,$A$42)=TRUE,41,IF(EXACT(M558,$A$43)=TRUE,42,IF(EXACT(M558,$A$44)=TRUE,43,IF(EXACT(M558,$A$45)=TRUE,44,IF(EXACT(M558,$A$46)=TRUE,45,IF(EXACT(M558,$A$47)=TRUE,46,IF(EXACT(M558,$A$48)=TRUE,47,IF(EXACT(M558,$A$49)=TRUE,48,IF(EXACT(M558,$A$50)=TRUE,49,IF(EXACT(M558,$A$51)=TRUE,50,IF(EXACT(M558,$A$52)=TRUE,51,IF(EXACT(M558,$A$53)=TRUE,52,IF(EXACT(M558,$A$54)=TRUE,53,IF(EXACT(M558,$A$55)=TRUE,54,IF(EXACT(M558,$A$56)=TRUE,55,IF(EXACT(M558,$A$57)=TRUE,56,IF(EXACT(M558,$A$58)=TRUE,57,IF(EXACT(M558,$A$59)=TRUE,58,IF(EXACT(M558,$A$60)=TRUE,59,IF(EXACT(M558,$A$61)=TRUE,60,IF(EXACT(M558,$A$62)=TRUE,61))))))))))))))))))))))))))))))))))))))))))))))))))))))))))))))*61^$L558</f>
        <v>0</v>
      </c>
    </row>
    <row r="559" spans="11:14" x14ac:dyDescent="0.55000000000000004">
      <c r="K559">
        <v>559</v>
      </c>
      <c r="L559">
        <f t="shared" si="17"/>
        <v>5</v>
      </c>
      <c r="M559" t="str">
        <f t="shared" si="16"/>
        <v/>
      </c>
      <c r="N559" t="b">
        <f>IF(EXACT(M559,$A$1)=TRUE,"コア",IF(EXACT(M559,$A$2)=TRUE,"弓玉",IF(EXACT(M559,$A$3)=TRUE,"銃玉",IF(EXACT(M559,$A$4)=TRUE,"剣玉",IF(EXACT(M559,$A$5)=TRUE,"盾玉",IF(EXACT(M559,$A$6)=TRUE,"爆玉",IF(EXACT(M559,$A$7)=TRUE,"魔玉",IF(EXACT(M559,$A$8)=TRUE,"弩玉",IF(EXACT(M559,$A$9)=TRUE,"槍玉",IF(EXACT(M559,$A$10)=TRUE,"砲玉",IF(EXACT(M559,$A$11)=TRUE,"薙玉",IF(EXACT(M559,$A$12)=TRUE,"跳玉",IF(EXACT(M559,$A$13)=TRUE,"裂玉",IF(EXACT(M559,$A$14)=TRUE,"散玉",IF(EXACT(M559,$A$15)=TRUE,"狙玉",IF(EXACT(M559,$A$16)=TRUE,"浮玉",IF(EXACT(M559,$A$17)=TRUE,"導玉",IF(EXACT(M559,$A$18)=TRUE,"繕玉",IF(EXACT(M559,$A$19)=TRUE,"癒玉",IF(EXACT(M559,$A$20)=TRUE,"壁玉",IF(EXACT(M559,$A$21)=TRUE,"飛玉",IF(EXACT(M559,$A$22)=TRUE,"戦玉",IF(EXACT(M559,$A$23)=TRUE,"機玉",IF(EXACT(M559,$A$24)=TRUE,"変玉",IF(EXACT(M559,$A$25)=TRUE,"界玉",IF(EXACT(M559,$A$26)=TRUE,"木壁",IF(EXACT(M559,$A$27)=TRUE,"石壁",IF(EXACT(M559,$A$28)=TRUE,"紙壁",IF(EXACT(M559,$A$29)=TRUE,"鉄壁",IF(EXACT(M559,$A$30)=TRUE,"ジェット",IF(EXACT(M559,$A$31)=TRUE,"ターボ",IF(EXACT(M559,$A$32)=TRUE,"骨玉",IF(EXACT(M559,$A$33)=TRUE,"撃玉",IF(EXACT(M559,$A$34)=TRUE,"弾玉",IF(EXACT(M559,$A$35)=TRUE,"聖玉",IF(EXACT(M559,$A$36)=TRUE,"忍玉",IF(EXACT(M559,$A$37)=TRUE,"障玉",IF(EXACT(M559,$A$38)=TRUE,"花玉",IF(EXACT(M559,$A$39)=TRUE,"反玉",IF(EXACT(M559,$A$40)=TRUE,"押玉",IF(EXACT(M559,$A$41)=TRUE,"迎玉",IF(EXACT(M559,$A$42)=TRUE,"贄玉",IF(EXACT(M559,$A$43)=TRUE,"的玉",IF(EXACT(M559,$A$44)=TRUE,"墜玉",IF(EXACT(M559,$A$45)=TRUE,"箱玉",IF(EXACT(M559,$A$46)=TRUE,"闇玉",IF(EXACT(M559,$A$47)=TRUE,"旋玉",IF(EXACT(M559,$A$48)=TRUE,"采玉",IF(EXACT(M559,$A$49)=TRUE,"騎玉",IF(EXACT(M559,$A$50)=TRUE,"核玉",IF(EXACT(M559,$A$51)=TRUE,"射玉",IF(EXACT(M559,$A$52)=TRUE,"星玉",IF(EXACT(M559,$A$53)=TRUE,"梱玉",IF(EXACT(M559,$A$54)=TRUE,"貫玉",IF(EXACT(M559,$A$55)=TRUE,"査玉",IF(EXACT(M559,$A$56)=TRUE,"近壁",IF(EXACT(M559,$A$57)=TRUE,"遠壁",IF(EXACT(M559,$A$58)=TRUE,"広壁",IF(EXACT(M559,$A$59)=TRUE,"狭壁",IF(EXACT(M559,$A$60)=TRUE,"タゲ壁",IF(EXACT(M559,$A$61)=TRUE,"エレ壁")))))))))))))))))))))))))))))))))))))))))))))))))))))))))))))</f>
        <v>0</v>
      </c>
    </row>
    <row r="560" spans="11:14" x14ac:dyDescent="0.55000000000000004">
      <c r="K560">
        <v>560</v>
      </c>
      <c r="L560">
        <f t="shared" si="17"/>
        <v>4</v>
      </c>
      <c r="M560" t="str">
        <f t="shared" si="16"/>
        <v/>
      </c>
      <c r="N560">
        <f>IF(EXACT(M560,$A$1)=TRUE,0,IF(EXACT(M560,$A$2)=TRUE,1,IF(EXACT(M560,$A$3)=TRUE,2,IF(EXACT(M560,$A$4)=TRUE,3,IF(EXACT(M560,$A$5)=TRUE,4,IF(EXACT(M560,$A$6)=TRUE,5,IF(EXACT(M560,$A$7)=TRUE,6,IF(EXACT(M560,$A$8)=TRUE,7,IF(EXACT(M560,$A$9)=TRUE,8,IF(EXACT(M560,$A$10)=TRUE,9,IF(EXACT(M560,$A$11)=TRUE,10,IF(EXACT(M560,$A$12)=TRUE,11,IF(EXACT(M560,$A$13)=TRUE,12,IF(EXACT(M560,$A$14)=TRUE,13,IF(EXACT(M560,$A$15)=TRUE,14,IF(EXACT(M560,$A$16)=TRUE,15,IF(EXACT(M560,$A$17)=TRUE,16,IF(EXACT(M560,$A$18)=TRUE,17,IF(EXACT(M560,$A$19)=TRUE,18,IF(EXACT(M560,$A$20)=TRUE,19,IF(EXACT(M560,$A$21)=TRUE,20,IF(EXACT(M560,$A$22)=TRUE,21,IF(EXACT(M560,$A$23)=TRUE,22,IF(EXACT(M560,$A$24)=TRUE,23,IF(EXACT(M560,$A$25)=TRUE,24,IF(EXACT(M560,$A$26)=TRUE,25,IF(EXACT(M560,$A$27)=TRUE,26,IF(EXACT(M560,$A$28)=TRUE,27,IF(EXACT(M560,$A$29)=TRUE,28,IF(EXACT(M560,$A$30)=TRUE,29,IF(EXACT(M560,$A$31)=TRUE,30,IF(EXACT(M560,$A$32)=TRUE,31,IF(EXACT(M560,$A$33)=TRUE,32,IF(EXACT(M560,$A$34)=TRUE,33,IF(EXACT(M560,$A$35)=TRUE,34,IF(EXACT(M560,$A$36)=TRUE,35,IF(EXACT(M560,$A$37)=TRUE,36,IF(EXACT(M560,$A$38)=TRUE,37,IF(EXACT(M560,$A$39)=TRUE,38,IF(EXACT(M560,$A$40)=TRUE,39,IF(EXACT(M560,$A$41)=TRUE,40,IF(EXACT(M560,$A$42)=TRUE,41,IF(EXACT(M560,$A$43)=TRUE,42,IF(EXACT(M560,$A$44)=TRUE,43,IF(EXACT(M560,$A$45)=TRUE,44,IF(EXACT(M560,$A$46)=TRUE,45,IF(EXACT(M560,$A$47)=TRUE,46,IF(EXACT(M560,$A$48)=TRUE,47,IF(EXACT(M560,$A$49)=TRUE,48,IF(EXACT(M560,$A$50)=TRUE,49,IF(EXACT(M560,$A$51)=TRUE,50,IF(EXACT(M560,$A$52)=TRUE,51,IF(EXACT(M560,$A$53)=TRUE,52,IF(EXACT(M560,$A$54)=TRUE,53,IF(EXACT(M560,$A$55)=TRUE,54,IF(EXACT(M560,$A$56)=TRUE,55,IF(EXACT(M560,$A$57)=TRUE,56,IF(EXACT(M560,$A$58)=TRUE,57,IF(EXACT(M560,$A$59)=TRUE,58,IF(EXACT(M560,$A$60)=TRUE,59,IF(EXACT(M560,$A$61)=TRUE,60,IF(EXACT(M560,$A$62)=TRUE,61))))))))))))))))))))))))))))))))))))))))))))))))))))))))))))))*61^$L560</f>
        <v>0</v>
      </c>
    </row>
    <row r="561" spans="11:14" x14ac:dyDescent="0.55000000000000004">
      <c r="K561">
        <v>561</v>
      </c>
      <c r="L561">
        <f t="shared" si="17"/>
        <v>3</v>
      </c>
      <c r="M561" t="str">
        <f t="shared" si="16"/>
        <v/>
      </c>
      <c r="N561">
        <f>IF(EXACT(M561,$A$1)=TRUE,0,IF(EXACT(M561,$A$2)=TRUE,1,IF(EXACT(M561,$A$3)=TRUE,2,IF(EXACT(M561,$A$4)=TRUE,3,IF(EXACT(M561,$A$5)=TRUE,4,IF(EXACT(M561,$A$6)=TRUE,5,IF(EXACT(M561,$A$7)=TRUE,6,IF(EXACT(M561,$A$8)=TRUE,7,IF(EXACT(M561,$A$9)=TRUE,8,IF(EXACT(M561,$A$10)=TRUE,9,IF(EXACT(M561,$A$11)=TRUE,10,IF(EXACT(M561,$A$12)=TRUE,11,IF(EXACT(M561,$A$13)=TRUE,12,IF(EXACT(M561,$A$14)=TRUE,13,IF(EXACT(M561,$A$15)=TRUE,14,IF(EXACT(M561,$A$16)=TRUE,15,IF(EXACT(M561,$A$17)=TRUE,16,IF(EXACT(M561,$A$18)=TRUE,17,IF(EXACT(M561,$A$19)=TRUE,18,IF(EXACT(M561,$A$20)=TRUE,19,IF(EXACT(M561,$A$21)=TRUE,20,IF(EXACT(M561,$A$22)=TRUE,21,IF(EXACT(M561,$A$23)=TRUE,22,IF(EXACT(M561,$A$24)=TRUE,23,IF(EXACT(M561,$A$25)=TRUE,24,IF(EXACT(M561,$A$26)=TRUE,25,IF(EXACT(M561,$A$27)=TRUE,26,IF(EXACT(M561,$A$28)=TRUE,27,IF(EXACT(M561,$A$29)=TRUE,28,IF(EXACT(M561,$A$30)=TRUE,29,IF(EXACT(M561,$A$31)=TRUE,30,IF(EXACT(M561,$A$32)=TRUE,31,IF(EXACT(M561,$A$33)=TRUE,32,IF(EXACT(M561,$A$34)=TRUE,33,IF(EXACT(M561,$A$35)=TRUE,34,IF(EXACT(M561,$A$36)=TRUE,35,IF(EXACT(M561,$A$37)=TRUE,36,IF(EXACT(M561,$A$38)=TRUE,37,IF(EXACT(M561,$A$39)=TRUE,38,IF(EXACT(M561,$A$40)=TRUE,39,IF(EXACT(M561,$A$41)=TRUE,40,IF(EXACT(M561,$A$42)=TRUE,41,IF(EXACT(M561,$A$43)=TRUE,42,IF(EXACT(M561,$A$44)=TRUE,43,IF(EXACT(M561,$A$45)=TRUE,44,IF(EXACT(M561,$A$46)=TRUE,45,IF(EXACT(M561,$A$47)=TRUE,46,IF(EXACT(M561,$A$48)=TRUE,47,IF(EXACT(M561,$A$49)=TRUE,48,IF(EXACT(M561,$A$50)=TRUE,49,IF(EXACT(M561,$A$51)=TRUE,50,IF(EXACT(M561,$A$52)=TRUE,51,IF(EXACT(M561,$A$53)=TRUE,52,IF(EXACT(M561,$A$54)=TRUE,53,IF(EXACT(M561,$A$55)=TRUE,54,IF(EXACT(M561,$A$56)=TRUE,55,IF(EXACT(M561,$A$57)=TRUE,56,IF(EXACT(M561,$A$58)=TRUE,57,IF(EXACT(M561,$A$59)=TRUE,58,IF(EXACT(M561,$A$60)=TRUE,59,IF(EXACT(M561,$A$61)=TRUE,60,IF(EXACT(M561,$A$62)=TRUE,61))))))))))))))))))))))))))))))))))))))))))))))))))))))))))))))*61^$L561</f>
        <v>0</v>
      </c>
    </row>
    <row r="562" spans="11:14" x14ac:dyDescent="0.55000000000000004">
      <c r="K562">
        <v>562</v>
      </c>
      <c r="L562">
        <f t="shared" si="17"/>
        <v>2</v>
      </c>
      <c r="M562" t="str">
        <f t="shared" si="16"/>
        <v/>
      </c>
      <c r="N562">
        <f>IF(EXACT(M562,$A$1)=TRUE,0,IF(EXACT(M562,$A$2)=TRUE,1,IF(EXACT(M562,$A$3)=TRUE,2,IF(EXACT(M562,$A$4)=TRUE,3,IF(EXACT(M562,$A$5)=TRUE,4,IF(EXACT(M562,$A$6)=TRUE,5,IF(EXACT(M562,$A$7)=TRUE,6,IF(EXACT(M562,$A$8)=TRUE,7,IF(EXACT(M562,$A$9)=TRUE,8,IF(EXACT(M562,$A$10)=TRUE,9,IF(EXACT(M562,$A$11)=TRUE,10,IF(EXACT(M562,$A$12)=TRUE,11,IF(EXACT(M562,$A$13)=TRUE,12,IF(EXACT(M562,$A$14)=TRUE,13,IF(EXACT(M562,$A$15)=TRUE,14,IF(EXACT(M562,$A$16)=TRUE,15,IF(EXACT(M562,$A$17)=TRUE,16,IF(EXACT(M562,$A$18)=TRUE,17,IF(EXACT(M562,$A$19)=TRUE,18,IF(EXACT(M562,$A$20)=TRUE,19,IF(EXACT(M562,$A$21)=TRUE,20,IF(EXACT(M562,$A$22)=TRUE,21,IF(EXACT(M562,$A$23)=TRUE,22,IF(EXACT(M562,$A$24)=TRUE,23,IF(EXACT(M562,$A$25)=TRUE,24,IF(EXACT(M562,$A$26)=TRUE,25,IF(EXACT(M562,$A$27)=TRUE,26,IF(EXACT(M562,$A$28)=TRUE,27,IF(EXACT(M562,$A$29)=TRUE,28,IF(EXACT(M562,$A$30)=TRUE,29,IF(EXACT(M562,$A$31)=TRUE,30,IF(EXACT(M562,$A$32)=TRUE,31,IF(EXACT(M562,$A$33)=TRUE,32,IF(EXACT(M562,$A$34)=TRUE,33,IF(EXACT(M562,$A$35)=TRUE,34,IF(EXACT(M562,$A$36)=TRUE,35,IF(EXACT(M562,$A$37)=TRUE,36,IF(EXACT(M562,$A$38)=TRUE,37,IF(EXACT(M562,$A$39)=TRUE,38,IF(EXACT(M562,$A$40)=TRUE,39,IF(EXACT(M562,$A$41)=TRUE,40,IF(EXACT(M562,$A$42)=TRUE,41,IF(EXACT(M562,$A$43)=TRUE,42,IF(EXACT(M562,$A$44)=TRUE,43,IF(EXACT(M562,$A$45)=TRUE,44,IF(EXACT(M562,$A$46)=TRUE,45,IF(EXACT(M562,$A$47)=TRUE,46,IF(EXACT(M562,$A$48)=TRUE,47,IF(EXACT(M562,$A$49)=TRUE,48,IF(EXACT(M562,$A$50)=TRUE,49,IF(EXACT(M562,$A$51)=TRUE,50,IF(EXACT(M562,$A$52)=TRUE,51,IF(EXACT(M562,$A$53)=TRUE,52,IF(EXACT(M562,$A$54)=TRUE,53,IF(EXACT(M562,$A$55)=TRUE,54,IF(EXACT(M562,$A$56)=TRUE,55,IF(EXACT(M562,$A$57)=TRUE,56,IF(EXACT(M562,$A$58)=TRUE,57,IF(EXACT(M562,$A$59)=TRUE,58,IF(EXACT(M562,$A$60)=TRUE,59,IF(EXACT(M562,$A$61)=TRUE,60,IF(EXACT(M562,$A$62)=TRUE,61))))))))))))))))))))))))))))))))))))))))))))))))))))))))))))))*61^$L562</f>
        <v>0</v>
      </c>
    </row>
    <row r="563" spans="11:14" x14ac:dyDescent="0.55000000000000004">
      <c r="K563">
        <v>563</v>
      </c>
      <c r="L563">
        <f t="shared" si="17"/>
        <v>1</v>
      </c>
      <c r="M563" t="str">
        <f t="shared" si="16"/>
        <v/>
      </c>
      <c r="N563">
        <f>IF(EXACT(M563,$A$1)=TRUE,0,IF(EXACT(M563,$A$2)=TRUE,1,IF(EXACT(M563,$A$3)=TRUE,2,IF(EXACT(M563,$A$4)=TRUE,3,IF(EXACT(M563,$A$5)=TRUE,4,IF(EXACT(M563,$A$6)=TRUE,5,IF(EXACT(M563,$A$7)=TRUE,6,IF(EXACT(M563,$A$8)=TRUE,7,IF(EXACT(M563,$A$9)=TRUE,8,IF(EXACT(M563,$A$10)=TRUE,9,IF(EXACT(M563,$A$11)=TRUE,10,IF(EXACT(M563,$A$12)=TRUE,11,IF(EXACT(M563,$A$13)=TRUE,12,IF(EXACT(M563,$A$14)=TRUE,13,IF(EXACT(M563,$A$15)=TRUE,14,IF(EXACT(M563,$A$16)=TRUE,15,IF(EXACT(M563,$A$17)=TRUE,16,IF(EXACT(M563,$A$18)=TRUE,17,IF(EXACT(M563,$A$19)=TRUE,18,IF(EXACT(M563,$A$20)=TRUE,19,IF(EXACT(M563,$A$21)=TRUE,20,IF(EXACT(M563,$A$22)=TRUE,21,IF(EXACT(M563,$A$23)=TRUE,22,IF(EXACT(M563,$A$24)=TRUE,23,IF(EXACT(M563,$A$25)=TRUE,24,IF(EXACT(M563,$A$26)=TRUE,25,IF(EXACT(M563,$A$27)=TRUE,26,IF(EXACT(M563,$A$28)=TRUE,27,IF(EXACT(M563,$A$29)=TRUE,28,IF(EXACT(M563,$A$30)=TRUE,29,IF(EXACT(M563,$A$31)=TRUE,30,IF(EXACT(M563,$A$32)=TRUE,31,IF(EXACT(M563,$A$33)=TRUE,32,IF(EXACT(M563,$A$34)=TRUE,33,IF(EXACT(M563,$A$35)=TRUE,34,IF(EXACT(M563,$A$36)=TRUE,35,IF(EXACT(M563,$A$37)=TRUE,36,IF(EXACT(M563,$A$38)=TRUE,37,IF(EXACT(M563,$A$39)=TRUE,38,IF(EXACT(M563,$A$40)=TRUE,39,IF(EXACT(M563,$A$41)=TRUE,40,IF(EXACT(M563,$A$42)=TRUE,41,IF(EXACT(M563,$A$43)=TRUE,42,IF(EXACT(M563,$A$44)=TRUE,43,IF(EXACT(M563,$A$45)=TRUE,44,IF(EXACT(M563,$A$46)=TRUE,45,IF(EXACT(M563,$A$47)=TRUE,46,IF(EXACT(M563,$A$48)=TRUE,47,IF(EXACT(M563,$A$49)=TRUE,48,IF(EXACT(M563,$A$50)=TRUE,49,IF(EXACT(M563,$A$51)=TRUE,50,IF(EXACT(M563,$A$52)=TRUE,51,IF(EXACT(M563,$A$53)=TRUE,52,IF(EXACT(M563,$A$54)=TRUE,53,IF(EXACT(M563,$A$55)=TRUE,54,IF(EXACT(M563,$A$56)=TRUE,55,IF(EXACT(M563,$A$57)=TRUE,56,IF(EXACT(M563,$A$58)=TRUE,57,IF(EXACT(M563,$A$59)=TRUE,58,IF(EXACT(M563,$A$60)=TRUE,59,IF(EXACT(M563,$A$61)=TRUE,60,IF(EXACT(M563,$A$62)=TRUE,61))))))))))))))))))))))))))))))))))))))))))))))))))))))))))))))*61^$L563</f>
        <v>0</v>
      </c>
    </row>
    <row r="564" spans="11:14" x14ac:dyDescent="0.55000000000000004">
      <c r="K564">
        <v>564</v>
      </c>
      <c r="L564">
        <f t="shared" si="17"/>
        <v>0</v>
      </c>
      <c r="M564" t="str">
        <f t="shared" si="16"/>
        <v/>
      </c>
      <c r="N564">
        <f>IF(EXACT(M564,$A$1)=TRUE,0,IF(EXACT(M564,$A$2)=TRUE,1,IF(EXACT(M564,$A$3)=TRUE,2,IF(EXACT(M564,$A$4)=TRUE,3,IF(EXACT(M564,$A$5)=TRUE,4,IF(EXACT(M564,$A$6)=TRUE,5,IF(EXACT(M564,$A$7)=TRUE,6,IF(EXACT(M564,$A$8)=TRUE,7,IF(EXACT(M564,$A$9)=TRUE,8,IF(EXACT(M564,$A$10)=TRUE,9,IF(EXACT(M564,$A$11)=TRUE,10,IF(EXACT(M564,$A$12)=TRUE,11,IF(EXACT(M564,$A$13)=TRUE,12,IF(EXACT(M564,$A$14)=TRUE,13,IF(EXACT(M564,$A$15)=TRUE,14,IF(EXACT(M564,$A$16)=TRUE,15,IF(EXACT(M564,$A$17)=TRUE,16,IF(EXACT(M564,$A$18)=TRUE,17,IF(EXACT(M564,$A$19)=TRUE,18,IF(EXACT(M564,$A$20)=TRUE,19,IF(EXACT(M564,$A$21)=TRUE,20,IF(EXACT(M564,$A$22)=TRUE,21,IF(EXACT(M564,$A$23)=TRUE,22,IF(EXACT(M564,$A$24)=TRUE,23,IF(EXACT(M564,$A$25)=TRUE,24,IF(EXACT(M564,$A$26)=TRUE,25,IF(EXACT(M564,$A$27)=TRUE,26,IF(EXACT(M564,$A$28)=TRUE,27,IF(EXACT(M564,$A$29)=TRUE,28,IF(EXACT(M564,$A$30)=TRUE,29,IF(EXACT(M564,$A$31)=TRUE,30,IF(EXACT(M564,$A$32)=TRUE,31,IF(EXACT(M564,$A$33)=TRUE,32,IF(EXACT(M564,$A$34)=TRUE,33,IF(EXACT(M564,$A$35)=TRUE,34,IF(EXACT(M564,$A$36)=TRUE,35,IF(EXACT(M564,$A$37)=TRUE,36,IF(EXACT(M564,$A$38)=TRUE,37,IF(EXACT(M564,$A$39)=TRUE,38,IF(EXACT(M564,$A$40)=TRUE,39,IF(EXACT(M564,$A$41)=TRUE,40,IF(EXACT(M564,$A$42)=TRUE,41,IF(EXACT(M564,$A$43)=TRUE,42,IF(EXACT(M564,$A$44)=TRUE,43,IF(EXACT(M564,$A$45)=TRUE,44,IF(EXACT(M564,$A$46)=TRUE,45,IF(EXACT(M564,$A$47)=TRUE,46,IF(EXACT(M564,$A$48)=TRUE,47,IF(EXACT(M564,$A$49)=TRUE,48,IF(EXACT(M564,$A$50)=TRUE,49,IF(EXACT(M564,$A$51)=TRUE,50,IF(EXACT(M564,$A$52)=TRUE,51,IF(EXACT(M564,$A$53)=TRUE,52,IF(EXACT(M564,$A$54)=TRUE,53,IF(EXACT(M564,$A$55)=TRUE,54,IF(EXACT(M564,$A$56)=TRUE,55,IF(EXACT(M564,$A$57)=TRUE,56,IF(EXACT(M564,$A$58)=TRUE,57,IF(EXACT(M564,$A$59)=TRUE,58,IF(EXACT(M564,$A$60)=TRUE,59,IF(EXACT(M564,$A$61)=TRUE,60,IF(EXACT(M564,$A$62)=TRUE,61))))))))))))))))))))))))))))))))))))))))))))))))))))))))))))))*61^$L564</f>
        <v>0</v>
      </c>
    </row>
    <row r="565" spans="11:14" x14ac:dyDescent="0.55000000000000004">
      <c r="K565">
        <v>565</v>
      </c>
      <c r="L565">
        <f t="shared" si="17"/>
        <v>5</v>
      </c>
      <c r="M565" t="str">
        <f t="shared" si="16"/>
        <v/>
      </c>
      <c r="N565" t="b">
        <f>IF(EXACT(M565,$A$1)=TRUE,"コア",IF(EXACT(M565,$A$2)=TRUE,"弓玉",IF(EXACT(M565,$A$3)=TRUE,"銃玉",IF(EXACT(M565,$A$4)=TRUE,"剣玉",IF(EXACT(M565,$A$5)=TRUE,"盾玉",IF(EXACT(M565,$A$6)=TRUE,"爆玉",IF(EXACT(M565,$A$7)=TRUE,"魔玉",IF(EXACT(M565,$A$8)=TRUE,"弩玉",IF(EXACT(M565,$A$9)=TRUE,"槍玉",IF(EXACT(M565,$A$10)=TRUE,"砲玉",IF(EXACT(M565,$A$11)=TRUE,"薙玉",IF(EXACT(M565,$A$12)=TRUE,"跳玉",IF(EXACT(M565,$A$13)=TRUE,"裂玉",IF(EXACT(M565,$A$14)=TRUE,"散玉",IF(EXACT(M565,$A$15)=TRUE,"狙玉",IF(EXACT(M565,$A$16)=TRUE,"浮玉",IF(EXACT(M565,$A$17)=TRUE,"導玉",IF(EXACT(M565,$A$18)=TRUE,"繕玉",IF(EXACT(M565,$A$19)=TRUE,"癒玉",IF(EXACT(M565,$A$20)=TRUE,"壁玉",IF(EXACT(M565,$A$21)=TRUE,"飛玉",IF(EXACT(M565,$A$22)=TRUE,"戦玉",IF(EXACT(M565,$A$23)=TRUE,"機玉",IF(EXACT(M565,$A$24)=TRUE,"変玉",IF(EXACT(M565,$A$25)=TRUE,"界玉",IF(EXACT(M565,$A$26)=TRUE,"木壁",IF(EXACT(M565,$A$27)=TRUE,"石壁",IF(EXACT(M565,$A$28)=TRUE,"紙壁",IF(EXACT(M565,$A$29)=TRUE,"鉄壁",IF(EXACT(M565,$A$30)=TRUE,"ジェット",IF(EXACT(M565,$A$31)=TRUE,"ターボ",IF(EXACT(M565,$A$32)=TRUE,"骨玉",IF(EXACT(M565,$A$33)=TRUE,"撃玉",IF(EXACT(M565,$A$34)=TRUE,"弾玉",IF(EXACT(M565,$A$35)=TRUE,"聖玉",IF(EXACT(M565,$A$36)=TRUE,"忍玉",IF(EXACT(M565,$A$37)=TRUE,"障玉",IF(EXACT(M565,$A$38)=TRUE,"花玉",IF(EXACT(M565,$A$39)=TRUE,"反玉",IF(EXACT(M565,$A$40)=TRUE,"押玉",IF(EXACT(M565,$A$41)=TRUE,"迎玉",IF(EXACT(M565,$A$42)=TRUE,"贄玉",IF(EXACT(M565,$A$43)=TRUE,"的玉",IF(EXACT(M565,$A$44)=TRUE,"墜玉",IF(EXACT(M565,$A$45)=TRUE,"箱玉",IF(EXACT(M565,$A$46)=TRUE,"闇玉",IF(EXACT(M565,$A$47)=TRUE,"旋玉",IF(EXACT(M565,$A$48)=TRUE,"采玉",IF(EXACT(M565,$A$49)=TRUE,"騎玉",IF(EXACT(M565,$A$50)=TRUE,"核玉",IF(EXACT(M565,$A$51)=TRUE,"射玉",IF(EXACT(M565,$A$52)=TRUE,"星玉",IF(EXACT(M565,$A$53)=TRUE,"梱玉",IF(EXACT(M565,$A$54)=TRUE,"貫玉",IF(EXACT(M565,$A$55)=TRUE,"査玉",IF(EXACT(M565,$A$56)=TRUE,"近壁",IF(EXACT(M565,$A$57)=TRUE,"遠壁",IF(EXACT(M565,$A$58)=TRUE,"広壁",IF(EXACT(M565,$A$59)=TRUE,"狭壁",IF(EXACT(M565,$A$60)=TRUE,"タゲ壁",IF(EXACT(M565,$A$61)=TRUE,"エレ壁")))))))))))))))))))))))))))))))))))))))))))))))))))))))))))))</f>
        <v>0</v>
      </c>
    </row>
    <row r="566" spans="11:14" x14ac:dyDescent="0.55000000000000004">
      <c r="K566">
        <v>566</v>
      </c>
      <c r="L566">
        <f t="shared" si="17"/>
        <v>4</v>
      </c>
      <c r="M566" t="str">
        <f t="shared" si="16"/>
        <v/>
      </c>
      <c r="N566">
        <f>IF(EXACT(M566,$A$1)=TRUE,0,IF(EXACT(M566,$A$2)=TRUE,1,IF(EXACT(M566,$A$3)=TRUE,2,IF(EXACT(M566,$A$4)=TRUE,3,IF(EXACT(M566,$A$5)=TRUE,4,IF(EXACT(M566,$A$6)=TRUE,5,IF(EXACT(M566,$A$7)=TRUE,6,IF(EXACT(M566,$A$8)=TRUE,7,IF(EXACT(M566,$A$9)=TRUE,8,IF(EXACT(M566,$A$10)=TRUE,9,IF(EXACT(M566,$A$11)=TRUE,10,IF(EXACT(M566,$A$12)=TRUE,11,IF(EXACT(M566,$A$13)=TRUE,12,IF(EXACT(M566,$A$14)=TRUE,13,IF(EXACT(M566,$A$15)=TRUE,14,IF(EXACT(M566,$A$16)=TRUE,15,IF(EXACT(M566,$A$17)=TRUE,16,IF(EXACT(M566,$A$18)=TRUE,17,IF(EXACT(M566,$A$19)=TRUE,18,IF(EXACT(M566,$A$20)=TRUE,19,IF(EXACT(M566,$A$21)=TRUE,20,IF(EXACT(M566,$A$22)=TRUE,21,IF(EXACT(M566,$A$23)=TRUE,22,IF(EXACT(M566,$A$24)=TRUE,23,IF(EXACT(M566,$A$25)=TRUE,24,IF(EXACT(M566,$A$26)=TRUE,25,IF(EXACT(M566,$A$27)=TRUE,26,IF(EXACT(M566,$A$28)=TRUE,27,IF(EXACT(M566,$A$29)=TRUE,28,IF(EXACT(M566,$A$30)=TRUE,29,IF(EXACT(M566,$A$31)=TRUE,30,IF(EXACT(M566,$A$32)=TRUE,31,IF(EXACT(M566,$A$33)=TRUE,32,IF(EXACT(M566,$A$34)=TRUE,33,IF(EXACT(M566,$A$35)=TRUE,34,IF(EXACT(M566,$A$36)=TRUE,35,IF(EXACT(M566,$A$37)=TRUE,36,IF(EXACT(M566,$A$38)=TRUE,37,IF(EXACT(M566,$A$39)=TRUE,38,IF(EXACT(M566,$A$40)=TRUE,39,IF(EXACT(M566,$A$41)=TRUE,40,IF(EXACT(M566,$A$42)=TRUE,41,IF(EXACT(M566,$A$43)=TRUE,42,IF(EXACT(M566,$A$44)=TRUE,43,IF(EXACT(M566,$A$45)=TRUE,44,IF(EXACT(M566,$A$46)=TRUE,45,IF(EXACT(M566,$A$47)=TRUE,46,IF(EXACT(M566,$A$48)=TRUE,47,IF(EXACT(M566,$A$49)=TRUE,48,IF(EXACT(M566,$A$50)=TRUE,49,IF(EXACT(M566,$A$51)=TRUE,50,IF(EXACT(M566,$A$52)=TRUE,51,IF(EXACT(M566,$A$53)=TRUE,52,IF(EXACT(M566,$A$54)=TRUE,53,IF(EXACT(M566,$A$55)=TRUE,54,IF(EXACT(M566,$A$56)=TRUE,55,IF(EXACT(M566,$A$57)=TRUE,56,IF(EXACT(M566,$A$58)=TRUE,57,IF(EXACT(M566,$A$59)=TRUE,58,IF(EXACT(M566,$A$60)=TRUE,59,IF(EXACT(M566,$A$61)=TRUE,60,IF(EXACT(M566,$A$62)=TRUE,61))))))))))))))))))))))))))))))))))))))))))))))))))))))))))))))*61^$L566</f>
        <v>0</v>
      </c>
    </row>
    <row r="567" spans="11:14" x14ac:dyDescent="0.55000000000000004">
      <c r="K567">
        <v>567</v>
      </c>
      <c r="L567">
        <f t="shared" si="17"/>
        <v>3</v>
      </c>
      <c r="M567" t="str">
        <f t="shared" si="16"/>
        <v/>
      </c>
      <c r="N567">
        <f>IF(EXACT(M567,$A$1)=TRUE,0,IF(EXACT(M567,$A$2)=TRUE,1,IF(EXACT(M567,$A$3)=TRUE,2,IF(EXACT(M567,$A$4)=TRUE,3,IF(EXACT(M567,$A$5)=TRUE,4,IF(EXACT(M567,$A$6)=TRUE,5,IF(EXACT(M567,$A$7)=TRUE,6,IF(EXACT(M567,$A$8)=TRUE,7,IF(EXACT(M567,$A$9)=TRUE,8,IF(EXACT(M567,$A$10)=TRUE,9,IF(EXACT(M567,$A$11)=TRUE,10,IF(EXACT(M567,$A$12)=TRUE,11,IF(EXACT(M567,$A$13)=TRUE,12,IF(EXACT(M567,$A$14)=TRUE,13,IF(EXACT(M567,$A$15)=TRUE,14,IF(EXACT(M567,$A$16)=TRUE,15,IF(EXACT(M567,$A$17)=TRUE,16,IF(EXACT(M567,$A$18)=TRUE,17,IF(EXACT(M567,$A$19)=TRUE,18,IF(EXACT(M567,$A$20)=TRUE,19,IF(EXACT(M567,$A$21)=TRUE,20,IF(EXACT(M567,$A$22)=TRUE,21,IF(EXACT(M567,$A$23)=TRUE,22,IF(EXACT(M567,$A$24)=TRUE,23,IF(EXACT(M567,$A$25)=TRUE,24,IF(EXACT(M567,$A$26)=TRUE,25,IF(EXACT(M567,$A$27)=TRUE,26,IF(EXACT(M567,$A$28)=TRUE,27,IF(EXACT(M567,$A$29)=TRUE,28,IF(EXACT(M567,$A$30)=TRUE,29,IF(EXACT(M567,$A$31)=TRUE,30,IF(EXACT(M567,$A$32)=TRUE,31,IF(EXACT(M567,$A$33)=TRUE,32,IF(EXACT(M567,$A$34)=TRUE,33,IF(EXACT(M567,$A$35)=TRUE,34,IF(EXACT(M567,$A$36)=TRUE,35,IF(EXACT(M567,$A$37)=TRUE,36,IF(EXACT(M567,$A$38)=TRUE,37,IF(EXACT(M567,$A$39)=TRUE,38,IF(EXACT(M567,$A$40)=TRUE,39,IF(EXACT(M567,$A$41)=TRUE,40,IF(EXACT(M567,$A$42)=TRUE,41,IF(EXACT(M567,$A$43)=TRUE,42,IF(EXACT(M567,$A$44)=TRUE,43,IF(EXACT(M567,$A$45)=TRUE,44,IF(EXACT(M567,$A$46)=TRUE,45,IF(EXACT(M567,$A$47)=TRUE,46,IF(EXACT(M567,$A$48)=TRUE,47,IF(EXACT(M567,$A$49)=TRUE,48,IF(EXACT(M567,$A$50)=TRUE,49,IF(EXACT(M567,$A$51)=TRUE,50,IF(EXACT(M567,$A$52)=TRUE,51,IF(EXACT(M567,$A$53)=TRUE,52,IF(EXACT(M567,$A$54)=TRUE,53,IF(EXACT(M567,$A$55)=TRUE,54,IF(EXACT(M567,$A$56)=TRUE,55,IF(EXACT(M567,$A$57)=TRUE,56,IF(EXACT(M567,$A$58)=TRUE,57,IF(EXACT(M567,$A$59)=TRUE,58,IF(EXACT(M567,$A$60)=TRUE,59,IF(EXACT(M567,$A$61)=TRUE,60,IF(EXACT(M567,$A$62)=TRUE,61))))))))))))))))))))))))))))))))))))))))))))))))))))))))))))))*61^$L567</f>
        <v>0</v>
      </c>
    </row>
    <row r="568" spans="11:14" x14ac:dyDescent="0.55000000000000004">
      <c r="K568">
        <v>568</v>
      </c>
      <c r="L568">
        <f t="shared" si="17"/>
        <v>2</v>
      </c>
      <c r="M568" t="str">
        <f t="shared" si="16"/>
        <v/>
      </c>
      <c r="N568">
        <f>IF(EXACT(M568,$A$1)=TRUE,0,IF(EXACT(M568,$A$2)=TRUE,1,IF(EXACT(M568,$A$3)=TRUE,2,IF(EXACT(M568,$A$4)=TRUE,3,IF(EXACT(M568,$A$5)=TRUE,4,IF(EXACT(M568,$A$6)=TRUE,5,IF(EXACT(M568,$A$7)=TRUE,6,IF(EXACT(M568,$A$8)=TRUE,7,IF(EXACT(M568,$A$9)=TRUE,8,IF(EXACT(M568,$A$10)=TRUE,9,IF(EXACT(M568,$A$11)=TRUE,10,IF(EXACT(M568,$A$12)=TRUE,11,IF(EXACT(M568,$A$13)=TRUE,12,IF(EXACT(M568,$A$14)=TRUE,13,IF(EXACT(M568,$A$15)=TRUE,14,IF(EXACT(M568,$A$16)=TRUE,15,IF(EXACT(M568,$A$17)=TRUE,16,IF(EXACT(M568,$A$18)=TRUE,17,IF(EXACT(M568,$A$19)=TRUE,18,IF(EXACT(M568,$A$20)=TRUE,19,IF(EXACT(M568,$A$21)=TRUE,20,IF(EXACT(M568,$A$22)=TRUE,21,IF(EXACT(M568,$A$23)=TRUE,22,IF(EXACT(M568,$A$24)=TRUE,23,IF(EXACT(M568,$A$25)=TRUE,24,IF(EXACT(M568,$A$26)=TRUE,25,IF(EXACT(M568,$A$27)=TRUE,26,IF(EXACT(M568,$A$28)=TRUE,27,IF(EXACT(M568,$A$29)=TRUE,28,IF(EXACT(M568,$A$30)=TRUE,29,IF(EXACT(M568,$A$31)=TRUE,30,IF(EXACT(M568,$A$32)=TRUE,31,IF(EXACT(M568,$A$33)=TRUE,32,IF(EXACT(M568,$A$34)=TRUE,33,IF(EXACT(M568,$A$35)=TRUE,34,IF(EXACT(M568,$A$36)=TRUE,35,IF(EXACT(M568,$A$37)=TRUE,36,IF(EXACT(M568,$A$38)=TRUE,37,IF(EXACT(M568,$A$39)=TRUE,38,IF(EXACT(M568,$A$40)=TRUE,39,IF(EXACT(M568,$A$41)=TRUE,40,IF(EXACT(M568,$A$42)=TRUE,41,IF(EXACT(M568,$A$43)=TRUE,42,IF(EXACT(M568,$A$44)=TRUE,43,IF(EXACT(M568,$A$45)=TRUE,44,IF(EXACT(M568,$A$46)=TRUE,45,IF(EXACT(M568,$A$47)=TRUE,46,IF(EXACT(M568,$A$48)=TRUE,47,IF(EXACT(M568,$A$49)=TRUE,48,IF(EXACT(M568,$A$50)=TRUE,49,IF(EXACT(M568,$A$51)=TRUE,50,IF(EXACT(M568,$A$52)=TRUE,51,IF(EXACT(M568,$A$53)=TRUE,52,IF(EXACT(M568,$A$54)=TRUE,53,IF(EXACT(M568,$A$55)=TRUE,54,IF(EXACT(M568,$A$56)=TRUE,55,IF(EXACT(M568,$A$57)=TRUE,56,IF(EXACT(M568,$A$58)=TRUE,57,IF(EXACT(M568,$A$59)=TRUE,58,IF(EXACT(M568,$A$60)=TRUE,59,IF(EXACT(M568,$A$61)=TRUE,60,IF(EXACT(M568,$A$62)=TRUE,61))))))))))))))))))))))))))))))))))))))))))))))))))))))))))))))*61^$L568</f>
        <v>0</v>
      </c>
    </row>
    <row r="569" spans="11:14" x14ac:dyDescent="0.55000000000000004">
      <c r="K569">
        <v>569</v>
      </c>
      <c r="L569">
        <f t="shared" si="17"/>
        <v>1</v>
      </c>
      <c r="M569" t="str">
        <f t="shared" si="16"/>
        <v/>
      </c>
      <c r="N569">
        <f>IF(EXACT(M569,$A$1)=TRUE,0,IF(EXACT(M569,$A$2)=TRUE,1,IF(EXACT(M569,$A$3)=TRUE,2,IF(EXACT(M569,$A$4)=TRUE,3,IF(EXACT(M569,$A$5)=TRUE,4,IF(EXACT(M569,$A$6)=TRUE,5,IF(EXACT(M569,$A$7)=TRUE,6,IF(EXACT(M569,$A$8)=TRUE,7,IF(EXACT(M569,$A$9)=TRUE,8,IF(EXACT(M569,$A$10)=TRUE,9,IF(EXACT(M569,$A$11)=TRUE,10,IF(EXACT(M569,$A$12)=TRUE,11,IF(EXACT(M569,$A$13)=TRUE,12,IF(EXACT(M569,$A$14)=TRUE,13,IF(EXACT(M569,$A$15)=TRUE,14,IF(EXACT(M569,$A$16)=TRUE,15,IF(EXACT(M569,$A$17)=TRUE,16,IF(EXACT(M569,$A$18)=TRUE,17,IF(EXACT(M569,$A$19)=TRUE,18,IF(EXACT(M569,$A$20)=TRUE,19,IF(EXACT(M569,$A$21)=TRUE,20,IF(EXACT(M569,$A$22)=TRUE,21,IF(EXACT(M569,$A$23)=TRUE,22,IF(EXACT(M569,$A$24)=TRUE,23,IF(EXACT(M569,$A$25)=TRUE,24,IF(EXACT(M569,$A$26)=TRUE,25,IF(EXACT(M569,$A$27)=TRUE,26,IF(EXACT(M569,$A$28)=TRUE,27,IF(EXACT(M569,$A$29)=TRUE,28,IF(EXACT(M569,$A$30)=TRUE,29,IF(EXACT(M569,$A$31)=TRUE,30,IF(EXACT(M569,$A$32)=TRUE,31,IF(EXACT(M569,$A$33)=TRUE,32,IF(EXACT(M569,$A$34)=TRUE,33,IF(EXACT(M569,$A$35)=TRUE,34,IF(EXACT(M569,$A$36)=TRUE,35,IF(EXACT(M569,$A$37)=TRUE,36,IF(EXACT(M569,$A$38)=TRUE,37,IF(EXACT(M569,$A$39)=TRUE,38,IF(EXACT(M569,$A$40)=TRUE,39,IF(EXACT(M569,$A$41)=TRUE,40,IF(EXACT(M569,$A$42)=TRUE,41,IF(EXACT(M569,$A$43)=TRUE,42,IF(EXACT(M569,$A$44)=TRUE,43,IF(EXACT(M569,$A$45)=TRUE,44,IF(EXACT(M569,$A$46)=TRUE,45,IF(EXACT(M569,$A$47)=TRUE,46,IF(EXACT(M569,$A$48)=TRUE,47,IF(EXACT(M569,$A$49)=TRUE,48,IF(EXACT(M569,$A$50)=TRUE,49,IF(EXACT(M569,$A$51)=TRUE,50,IF(EXACT(M569,$A$52)=TRUE,51,IF(EXACT(M569,$A$53)=TRUE,52,IF(EXACT(M569,$A$54)=TRUE,53,IF(EXACT(M569,$A$55)=TRUE,54,IF(EXACT(M569,$A$56)=TRUE,55,IF(EXACT(M569,$A$57)=TRUE,56,IF(EXACT(M569,$A$58)=TRUE,57,IF(EXACT(M569,$A$59)=TRUE,58,IF(EXACT(M569,$A$60)=TRUE,59,IF(EXACT(M569,$A$61)=TRUE,60,IF(EXACT(M569,$A$62)=TRUE,61))))))))))))))))))))))))))))))))))))))))))))))))))))))))))))))*61^$L569</f>
        <v>0</v>
      </c>
    </row>
    <row r="570" spans="11:14" x14ac:dyDescent="0.55000000000000004">
      <c r="K570">
        <v>570</v>
      </c>
      <c r="L570">
        <f t="shared" si="17"/>
        <v>0</v>
      </c>
      <c r="M570" t="str">
        <f t="shared" si="16"/>
        <v/>
      </c>
      <c r="N570">
        <f>IF(EXACT(M570,$A$1)=TRUE,0,IF(EXACT(M570,$A$2)=TRUE,1,IF(EXACT(M570,$A$3)=TRUE,2,IF(EXACT(M570,$A$4)=TRUE,3,IF(EXACT(M570,$A$5)=TRUE,4,IF(EXACT(M570,$A$6)=TRUE,5,IF(EXACT(M570,$A$7)=TRUE,6,IF(EXACT(M570,$A$8)=TRUE,7,IF(EXACT(M570,$A$9)=TRUE,8,IF(EXACT(M570,$A$10)=TRUE,9,IF(EXACT(M570,$A$11)=TRUE,10,IF(EXACT(M570,$A$12)=TRUE,11,IF(EXACT(M570,$A$13)=TRUE,12,IF(EXACT(M570,$A$14)=TRUE,13,IF(EXACT(M570,$A$15)=TRUE,14,IF(EXACT(M570,$A$16)=TRUE,15,IF(EXACT(M570,$A$17)=TRUE,16,IF(EXACT(M570,$A$18)=TRUE,17,IF(EXACT(M570,$A$19)=TRUE,18,IF(EXACT(M570,$A$20)=TRUE,19,IF(EXACT(M570,$A$21)=TRUE,20,IF(EXACT(M570,$A$22)=TRUE,21,IF(EXACT(M570,$A$23)=TRUE,22,IF(EXACT(M570,$A$24)=TRUE,23,IF(EXACT(M570,$A$25)=TRUE,24,IF(EXACT(M570,$A$26)=TRUE,25,IF(EXACT(M570,$A$27)=TRUE,26,IF(EXACT(M570,$A$28)=TRUE,27,IF(EXACT(M570,$A$29)=TRUE,28,IF(EXACT(M570,$A$30)=TRUE,29,IF(EXACT(M570,$A$31)=TRUE,30,IF(EXACT(M570,$A$32)=TRUE,31,IF(EXACT(M570,$A$33)=TRUE,32,IF(EXACT(M570,$A$34)=TRUE,33,IF(EXACT(M570,$A$35)=TRUE,34,IF(EXACT(M570,$A$36)=TRUE,35,IF(EXACT(M570,$A$37)=TRUE,36,IF(EXACT(M570,$A$38)=TRUE,37,IF(EXACT(M570,$A$39)=TRUE,38,IF(EXACT(M570,$A$40)=TRUE,39,IF(EXACT(M570,$A$41)=TRUE,40,IF(EXACT(M570,$A$42)=TRUE,41,IF(EXACT(M570,$A$43)=TRUE,42,IF(EXACT(M570,$A$44)=TRUE,43,IF(EXACT(M570,$A$45)=TRUE,44,IF(EXACT(M570,$A$46)=TRUE,45,IF(EXACT(M570,$A$47)=TRUE,46,IF(EXACT(M570,$A$48)=TRUE,47,IF(EXACT(M570,$A$49)=TRUE,48,IF(EXACT(M570,$A$50)=TRUE,49,IF(EXACT(M570,$A$51)=TRUE,50,IF(EXACT(M570,$A$52)=TRUE,51,IF(EXACT(M570,$A$53)=TRUE,52,IF(EXACT(M570,$A$54)=TRUE,53,IF(EXACT(M570,$A$55)=TRUE,54,IF(EXACT(M570,$A$56)=TRUE,55,IF(EXACT(M570,$A$57)=TRUE,56,IF(EXACT(M570,$A$58)=TRUE,57,IF(EXACT(M570,$A$59)=TRUE,58,IF(EXACT(M570,$A$60)=TRUE,59,IF(EXACT(M570,$A$61)=TRUE,60,IF(EXACT(M570,$A$62)=TRUE,61))))))))))))))))))))))))))))))))))))))))))))))))))))))))))))))*61^$L570</f>
        <v>0</v>
      </c>
    </row>
    <row r="571" spans="11:14" x14ac:dyDescent="0.55000000000000004">
      <c r="K571">
        <v>571</v>
      </c>
      <c r="L571">
        <f t="shared" si="17"/>
        <v>5</v>
      </c>
      <c r="M571" t="str">
        <f t="shared" si="16"/>
        <v/>
      </c>
      <c r="N571" t="b">
        <f>IF(EXACT(M571,$A$1)=TRUE,"コア",IF(EXACT(M571,$A$2)=TRUE,"弓玉",IF(EXACT(M571,$A$3)=TRUE,"銃玉",IF(EXACT(M571,$A$4)=TRUE,"剣玉",IF(EXACT(M571,$A$5)=TRUE,"盾玉",IF(EXACT(M571,$A$6)=TRUE,"爆玉",IF(EXACT(M571,$A$7)=TRUE,"魔玉",IF(EXACT(M571,$A$8)=TRUE,"弩玉",IF(EXACT(M571,$A$9)=TRUE,"槍玉",IF(EXACT(M571,$A$10)=TRUE,"砲玉",IF(EXACT(M571,$A$11)=TRUE,"薙玉",IF(EXACT(M571,$A$12)=TRUE,"跳玉",IF(EXACT(M571,$A$13)=TRUE,"裂玉",IF(EXACT(M571,$A$14)=TRUE,"散玉",IF(EXACT(M571,$A$15)=TRUE,"狙玉",IF(EXACT(M571,$A$16)=TRUE,"浮玉",IF(EXACT(M571,$A$17)=TRUE,"導玉",IF(EXACT(M571,$A$18)=TRUE,"繕玉",IF(EXACT(M571,$A$19)=TRUE,"癒玉",IF(EXACT(M571,$A$20)=TRUE,"壁玉",IF(EXACT(M571,$A$21)=TRUE,"飛玉",IF(EXACT(M571,$A$22)=TRUE,"戦玉",IF(EXACT(M571,$A$23)=TRUE,"機玉",IF(EXACT(M571,$A$24)=TRUE,"変玉",IF(EXACT(M571,$A$25)=TRUE,"界玉",IF(EXACT(M571,$A$26)=TRUE,"木壁",IF(EXACT(M571,$A$27)=TRUE,"石壁",IF(EXACT(M571,$A$28)=TRUE,"紙壁",IF(EXACT(M571,$A$29)=TRUE,"鉄壁",IF(EXACT(M571,$A$30)=TRUE,"ジェット",IF(EXACT(M571,$A$31)=TRUE,"ターボ",IF(EXACT(M571,$A$32)=TRUE,"骨玉",IF(EXACT(M571,$A$33)=TRUE,"撃玉",IF(EXACT(M571,$A$34)=TRUE,"弾玉",IF(EXACT(M571,$A$35)=TRUE,"聖玉",IF(EXACT(M571,$A$36)=TRUE,"忍玉",IF(EXACT(M571,$A$37)=TRUE,"障玉",IF(EXACT(M571,$A$38)=TRUE,"花玉",IF(EXACT(M571,$A$39)=TRUE,"反玉",IF(EXACT(M571,$A$40)=TRUE,"押玉",IF(EXACT(M571,$A$41)=TRUE,"迎玉",IF(EXACT(M571,$A$42)=TRUE,"贄玉",IF(EXACT(M571,$A$43)=TRUE,"的玉",IF(EXACT(M571,$A$44)=TRUE,"墜玉",IF(EXACT(M571,$A$45)=TRUE,"箱玉",IF(EXACT(M571,$A$46)=TRUE,"闇玉",IF(EXACT(M571,$A$47)=TRUE,"旋玉",IF(EXACT(M571,$A$48)=TRUE,"采玉",IF(EXACT(M571,$A$49)=TRUE,"騎玉",IF(EXACT(M571,$A$50)=TRUE,"核玉",IF(EXACT(M571,$A$51)=TRUE,"射玉",IF(EXACT(M571,$A$52)=TRUE,"星玉",IF(EXACT(M571,$A$53)=TRUE,"梱玉",IF(EXACT(M571,$A$54)=TRUE,"貫玉",IF(EXACT(M571,$A$55)=TRUE,"査玉",IF(EXACT(M571,$A$56)=TRUE,"近壁",IF(EXACT(M571,$A$57)=TRUE,"遠壁",IF(EXACT(M571,$A$58)=TRUE,"広壁",IF(EXACT(M571,$A$59)=TRUE,"狭壁",IF(EXACT(M571,$A$60)=TRUE,"タゲ壁",IF(EXACT(M571,$A$61)=TRUE,"エレ壁")))))))))))))))))))))))))))))))))))))))))))))))))))))))))))))</f>
        <v>0</v>
      </c>
    </row>
    <row r="572" spans="11:14" x14ac:dyDescent="0.55000000000000004">
      <c r="K572">
        <v>572</v>
      </c>
      <c r="L572">
        <f t="shared" si="17"/>
        <v>4</v>
      </c>
      <c r="M572" t="str">
        <f t="shared" si="16"/>
        <v/>
      </c>
      <c r="N572">
        <f>IF(EXACT(M572,$A$1)=TRUE,0,IF(EXACT(M572,$A$2)=TRUE,1,IF(EXACT(M572,$A$3)=TRUE,2,IF(EXACT(M572,$A$4)=TRUE,3,IF(EXACT(M572,$A$5)=TRUE,4,IF(EXACT(M572,$A$6)=TRUE,5,IF(EXACT(M572,$A$7)=TRUE,6,IF(EXACT(M572,$A$8)=TRUE,7,IF(EXACT(M572,$A$9)=TRUE,8,IF(EXACT(M572,$A$10)=TRUE,9,IF(EXACT(M572,$A$11)=TRUE,10,IF(EXACT(M572,$A$12)=TRUE,11,IF(EXACT(M572,$A$13)=TRUE,12,IF(EXACT(M572,$A$14)=TRUE,13,IF(EXACT(M572,$A$15)=TRUE,14,IF(EXACT(M572,$A$16)=TRUE,15,IF(EXACT(M572,$A$17)=TRUE,16,IF(EXACT(M572,$A$18)=TRUE,17,IF(EXACT(M572,$A$19)=TRUE,18,IF(EXACT(M572,$A$20)=TRUE,19,IF(EXACT(M572,$A$21)=TRUE,20,IF(EXACT(M572,$A$22)=TRUE,21,IF(EXACT(M572,$A$23)=TRUE,22,IF(EXACT(M572,$A$24)=TRUE,23,IF(EXACT(M572,$A$25)=TRUE,24,IF(EXACT(M572,$A$26)=TRUE,25,IF(EXACT(M572,$A$27)=TRUE,26,IF(EXACT(M572,$A$28)=TRUE,27,IF(EXACT(M572,$A$29)=TRUE,28,IF(EXACT(M572,$A$30)=TRUE,29,IF(EXACT(M572,$A$31)=TRUE,30,IF(EXACT(M572,$A$32)=TRUE,31,IF(EXACT(M572,$A$33)=TRUE,32,IF(EXACT(M572,$A$34)=TRUE,33,IF(EXACT(M572,$A$35)=TRUE,34,IF(EXACT(M572,$A$36)=TRUE,35,IF(EXACT(M572,$A$37)=TRUE,36,IF(EXACT(M572,$A$38)=TRUE,37,IF(EXACT(M572,$A$39)=TRUE,38,IF(EXACT(M572,$A$40)=TRUE,39,IF(EXACT(M572,$A$41)=TRUE,40,IF(EXACT(M572,$A$42)=TRUE,41,IF(EXACT(M572,$A$43)=TRUE,42,IF(EXACT(M572,$A$44)=TRUE,43,IF(EXACT(M572,$A$45)=TRUE,44,IF(EXACT(M572,$A$46)=TRUE,45,IF(EXACT(M572,$A$47)=TRUE,46,IF(EXACT(M572,$A$48)=TRUE,47,IF(EXACT(M572,$A$49)=TRUE,48,IF(EXACT(M572,$A$50)=TRUE,49,IF(EXACT(M572,$A$51)=TRUE,50,IF(EXACT(M572,$A$52)=TRUE,51,IF(EXACT(M572,$A$53)=TRUE,52,IF(EXACT(M572,$A$54)=TRUE,53,IF(EXACT(M572,$A$55)=TRUE,54,IF(EXACT(M572,$A$56)=TRUE,55,IF(EXACT(M572,$A$57)=TRUE,56,IF(EXACT(M572,$A$58)=TRUE,57,IF(EXACT(M572,$A$59)=TRUE,58,IF(EXACT(M572,$A$60)=TRUE,59,IF(EXACT(M572,$A$61)=TRUE,60,IF(EXACT(M572,$A$62)=TRUE,61))))))))))))))))))))))))))))))))))))))))))))))))))))))))))))))*61^$L572</f>
        <v>0</v>
      </c>
    </row>
    <row r="573" spans="11:14" x14ac:dyDescent="0.55000000000000004">
      <c r="K573">
        <v>573</v>
      </c>
      <c r="L573">
        <f t="shared" si="17"/>
        <v>3</v>
      </c>
      <c r="M573" t="str">
        <f t="shared" si="16"/>
        <v/>
      </c>
      <c r="N573">
        <f>IF(EXACT(M573,$A$1)=TRUE,0,IF(EXACT(M573,$A$2)=TRUE,1,IF(EXACT(M573,$A$3)=TRUE,2,IF(EXACT(M573,$A$4)=TRUE,3,IF(EXACT(M573,$A$5)=TRUE,4,IF(EXACT(M573,$A$6)=TRUE,5,IF(EXACT(M573,$A$7)=TRUE,6,IF(EXACT(M573,$A$8)=TRUE,7,IF(EXACT(M573,$A$9)=TRUE,8,IF(EXACT(M573,$A$10)=TRUE,9,IF(EXACT(M573,$A$11)=TRUE,10,IF(EXACT(M573,$A$12)=TRUE,11,IF(EXACT(M573,$A$13)=TRUE,12,IF(EXACT(M573,$A$14)=TRUE,13,IF(EXACT(M573,$A$15)=TRUE,14,IF(EXACT(M573,$A$16)=TRUE,15,IF(EXACT(M573,$A$17)=TRUE,16,IF(EXACT(M573,$A$18)=TRUE,17,IF(EXACT(M573,$A$19)=TRUE,18,IF(EXACT(M573,$A$20)=TRUE,19,IF(EXACT(M573,$A$21)=TRUE,20,IF(EXACT(M573,$A$22)=TRUE,21,IF(EXACT(M573,$A$23)=TRUE,22,IF(EXACT(M573,$A$24)=TRUE,23,IF(EXACT(M573,$A$25)=TRUE,24,IF(EXACT(M573,$A$26)=TRUE,25,IF(EXACT(M573,$A$27)=TRUE,26,IF(EXACT(M573,$A$28)=TRUE,27,IF(EXACT(M573,$A$29)=TRUE,28,IF(EXACT(M573,$A$30)=TRUE,29,IF(EXACT(M573,$A$31)=TRUE,30,IF(EXACT(M573,$A$32)=TRUE,31,IF(EXACT(M573,$A$33)=TRUE,32,IF(EXACT(M573,$A$34)=TRUE,33,IF(EXACT(M573,$A$35)=TRUE,34,IF(EXACT(M573,$A$36)=TRUE,35,IF(EXACT(M573,$A$37)=TRUE,36,IF(EXACT(M573,$A$38)=TRUE,37,IF(EXACT(M573,$A$39)=TRUE,38,IF(EXACT(M573,$A$40)=TRUE,39,IF(EXACT(M573,$A$41)=TRUE,40,IF(EXACT(M573,$A$42)=TRUE,41,IF(EXACT(M573,$A$43)=TRUE,42,IF(EXACT(M573,$A$44)=TRUE,43,IF(EXACT(M573,$A$45)=TRUE,44,IF(EXACT(M573,$A$46)=TRUE,45,IF(EXACT(M573,$A$47)=TRUE,46,IF(EXACT(M573,$A$48)=TRUE,47,IF(EXACT(M573,$A$49)=TRUE,48,IF(EXACT(M573,$A$50)=TRUE,49,IF(EXACT(M573,$A$51)=TRUE,50,IF(EXACT(M573,$A$52)=TRUE,51,IF(EXACT(M573,$A$53)=TRUE,52,IF(EXACT(M573,$A$54)=TRUE,53,IF(EXACT(M573,$A$55)=TRUE,54,IF(EXACT(M573,$A$56)=TRUE,55,IF(EXACT(M573,$A$57)=TRUE,56,IF(EXACT(M573,$A$58)=TRUE,57,IF(EXACT(M573,$A$59)=TRUE,58,IF(EXACT(M573,$A$60)=TRUE,59,IF(EXACT(M573,$A$61)=TRUE,60,IF(EXACT(M573,$A$62)=TRUE,61))))))))))))))))))))))))))))))))))))))))))))))))))))))))))))))*61^$L573</f>
        <v>0</v>
      </c>
    </row>
    <row r="574" spans="11:14" x14ac:dyDescent="0.55000000000000004">
      <c r="K574">
        <v>574</v>
      </c>
      <c r="L574">
        <f t="shared" si="17"/>
        <v>2</v>
      </c>
      <c r="M574" t="str">
        <f t="shared" si="16"/>
        <v/>
      </c>
      <c r="N574">
        <f>IF(EXACT(M574,$A$1)=TRUE,0,IF(EXACT(M574,$A$2)=TRUE,1,IF(EXACT(M574,$A$3)=TRUE,2,IF(EXACT(M574,$A$4)=TRUE,3,IF(EXACT(M574,$A$5)=TRUE,4,IF(EXACT(M574,$A$6)=TRUE,5,IF(EXACT(M574,$A$7)=TRUE,6,IF(EXACT(M574,$A$8)=TRUE,7,IF(EXACT(M574,$A$9)=TRUE,8,IF(EXACT(M574,$A$10)=TRUE,9,IF(EXACT(M574,$A$11)=TRUE,10,IF(EXACT(M574,$A$12)=TRUE,11,IF(EXACT(M574,$A$13)=TRUE,12,IF(EXACT(M574,$A$14)=TRUE,13,IF(EXACT(M574,$A$15)=TRUE,14,IF(EXACT(M574,$A$16)=TRUE,15,IF(EXACT(M574,$A$17)=TRUE,16,IF(EXACT(M574,$A$18)=TRUE,17,IF(EXACT(M574,$A$19)=TRUE,18,IF(EXACT(M574,$A$20)=TRUE,19,IF(EXACT(M574,$A$21)=TRUE,20,IF(EXACT(M574,$A$22)=TRUE,21,IF(EXACT(M574,$A$23)=TRUE,22,IF(EXACT(M574,$A$24)=TRUE,23,IF(EXACT(M574,$A$25)=TRUE,24,IF(EXACT(M574,$A$26)=TRUE,25,IF(EXACT(M574,$A$27)=TRUE,26,IF(EXACT(M574,$A$28)=TRUE,27,IF(EXACT(M574,$A$29)=TRUE,28,IF(EXACT(M574,$A$30)=TRUE,29,IF(EXACT(M574,$A$31)=TRUE,30,IF(EXACT(M574,$A$32)=TRUE,31,IF(EXACT(M574,$A$33)=TRUE,32,IF(EXACT(M574,$A$34)=TRUE,33,IF(EXACT(M574,$A$35)=TRUE,34,IF(EXACT(M574,$A$36)=TRUE,35,IF(EXACT(M574,$A$37)=TRUE,36,IF(EXACT(M574,$A$38)=TRUE,37,IF(EXACT(M574,$A$39)=TRUE,38,IF(EXACT(M574,$A$40)=TRUE,39,IF(EXACT(M574,$A$41)=TRUE,40,IF(EXACT(M574,$A$42)=TRUE,41,IF(EXACT(M574,$A$43)=TRUE,42,IF(EXACT(M574,$A$44)=TRUE,43,IF(EXACT(M574,$A$45)=TRUE,44,IF(EXACT(M574,$A$46)=TRUE,45,IF(EXACT(M574,$A$47)=TRUE,46,IF(EXACT(M574,$A$48)=TRUE,47,IF(EXACT(M574,$A$49)=TRUE,48,IF(EXACT(M574,$A$50)=TRUE,49,IF(EXACT(M574,$A$51)=TRUE,50,IF(EXACT(M574,$A$52)=TRUE,51,IF(EXACT(M574,$A$53)=TRUE,52,IF(EXACT(M574,$A$54)=TRUE,53,IF(EXACT(M574,$A$55)=TRUE,54,IF(EXACT(M574,$A$56)=TRUE,55,IF(EXACT(M574,$A$57)=TRUE,56,IF(EXACT(M574,$A$58)=TRUE,57,IF(EXACT(M574,$A$59)=TRUE,58,IF(EXACT(M574,$A$60)=TRUE,59,IF(EXACT(M574,$A$61)=TRUE,60,IF(EXACT(M574,$A$62)=TRUE,61))))))))))))))))))))))))))))))))))))))))))))))))))))))))))))))*61^$L574</f>
        <v>0</v>
      </c>
    </row>
    <row r="575" spans="11:14" x14ac:dyDescent="0.55000000000000004">
      <c r="K575">
        <v>575</v>
      </c>
      <c r="L575">
        <f t="shared" si="17"/>
        <v>1</v>
      </c>
      <c r="M575" t="str">
        <f t="shared" si="16"/>
        <v/>
      </c>
      <c r="N575">
        <f>IF(EXACT(M575,$A$1)=TRUE,0,IF(EXACT(M575,$A$2)=TRUE,1,IF(EXACT(M575,$A$3)=TRUE,2,IF(EXACT(M575,$A$4)=TRUE,3,IF(EXACT(M575,$A$5)=TRUE,4,IF(EXACT(M575,$A$6)=TRUE,5,IF(EXACT(M575,$A$7)=TRUE,6,IF(EXACT(M575,$A$8)=TRUE,7,IF(EXACT(M575,$A$9)=TRUE,8,IF(EXACT(M575,$A$10)=TRUE,9,IF(EXACT(M575,$A$11)=TRUE,10,IF(EXACT(M575,$A$12)=TRUE,11,IF(EXACT(M575,$A$13)=TRUE,12,IF(EXACT(M575,$A$14)=TRUE,13,IF(EXACT(M575,$A$15)=TRUE,14,IF(EXACT(M575,$A$16)=TRUE,15,IF(EXACT(M575,$A$17)=TRUE,16,IF(EXACT(M575,$A$18)=TRUE,17,IF(EXACT(M575,$A$19)=TRUE,18,IF(EXACT(M575,$A$20)=TRUE,19,IF(EXACT(M575,$A$21)=TRUE,20,IF(EXACT(M575,$A$22)=TRUE,21,IF(EXACT(M575,$A$23)=TRUE,22,IF(EXACT(M575,$A$24)=TRUE,23,IF(EXACT(M575,$A$25)=TRUE,24,IF(EXACT(M575,$A$26)=TRUE,25,IF(EXACT(M575,$A$27)=TRUE,26,IF(EXACT(M575,$A$28)=TRUE,27,IF(EXACT(M575,$A$29)=TRUE,28,IF(EXACT(M575,$A$30)=TRUE,29,IF(EXACT(M575,$A$31)=TRUE,30,IF(EXACT(M575,$A$32)=TRUE,31,IF(EXACT(M575,$A$33)=TRUE,32,IF(EXACT(M575,$A$34)=TRUE,33,IF(EXACT(M575,$A$35)=TRUE,34,IF(EXACT(M575,$A$36)=TRUE,35,IF(EXACT(M575,$A$37)=TRUE,36,IF(EXACT(M575,$A$38)=TRUE,37,IF(EXACT(M575,$A$39)=TRUE,38,IF(EXACT(M575,$A$40)=TRUE,39,IF(EXACT(M575,$A$41)=TRUE,40,IF(EXACT(M575,$A$42)=TRUE,41,IF(EXACT(M575,$A$43)=TRUE,42,IF(EXACT(M575,$A$44)=TRUE,43,IF(EXACT(M575,$A$45)=TRUE,44,IF(EXACT(M575,$A$46)=TRUE,45,IF(EXACT(M575,$A$47)=TRUE,46,IF(EXACT(M575,$A$48)=TRUE,47,IF(EXACT(M575,$A$49)=TRUE,48,IF(EXACT(M575,$A$50)=TRUE,49,IF(EXACT(M575,$A$51)=TRUE,50,IF(EXACT(M575,$A$52)=TRUE,51,IF(EXACT(M575,$A$53)=TRUE,52,IF(EXACT(M575,$A$54)=TRUE,53,IF(EXACT(M575,$A$55)=TRUE,54,IF(EXACT(M575,$A$56)=TRUE,55,IF(EXACT(M575,$A$57)=TRUE,56,IF(EXACT(M575,$A$58)=TRUE,57,IF(EXACT(M575,$A$59)=TRUE,58,IF(EXACT(M575,$A$60)=TRUE,59,IF(EXACT(M575,$A$61)=TRUE,60,IF(EXACT(M575,$A$62)=TRUE,61))))))))))))))))))))))))))))))))))))))))))))))))))))))))))))))*61^$L575</f>
        <v>0</v>
      </c>
    </row>
    <row r="576" spans="11:14" x14ac:dyDescent="0.55000000000000004">
      <c r="K576">
        <v>576</v>
      </c>
      <c r="L576">
        <f t="shared" si="17"/>
        <v>0</v>
      </c>
      <c r="M576" t="str">
        <f t="shared" si="16"/>
        <v/>
      </c>
      <c r="N576">
        <f>IF(EXACT(M576,$A$1)=TRUE,0,IF(EXACT(M576,$A$2)=TRUE,1,IF(EXACT(M576,$A$3)=TRUE,2,IF(EXACT(M576,$A$4)=TRUE,3,IF(EXACT(M576,$A$5)=TRUE,4,IF(EXACT(M576,$A$6)=TRUE,5,IF(EXACT(M576,$A$7)=TRUE,6,IF(EXACT(M576,$A$8)=TRUE,7,IF(EXACT(M576,$A$9)=TRUE,8,IF(EXACT(M576,$A$10)=TRUE,9,IF(EXACT(M576,$A$11)=TRUE,10,IF(EXACT(M576,$A$12)=TRUE,11,IF(EXACT(M576,$A$13)=TRUE,12,IF(EXACT(M576,$A$14)=TRUE,13,IF(EXACT(M576,$A$15)=TRUE,14,IF(EXACT(M576,$A$16)=TRUE,15,IF(EXACT(M576,$A$17)=TRUE,16,IF(EXACT(M576,$A$18)=TRUE,17,IF(EXACT(M576,$A$19)=TRUE,18,IF(EXACT(M576,$A$20)=TRUE,19,IF(EXACT(M576,$A$21)=TRUE,20,IF(EXACT(M576,$A$22)=TRUE,21,IF(EXACT(M576,$A$23)=TRUE,22,IF(EXACT(M576,$A$24)=TRUE,23,IF(EXACT(M576,$A$25)=TRUE,24,IF(EXACT(M576,$A$26)=TRUE,25,IF(EXACT(M576,$A$27)=TRUE,26,IF(EXACT(M576,$A$28)=TRUE,27,IF(EXACT(M576,$A$29)=TRUE,28,IF(EXACT(M576,$A$30)=TRUE,29,IF(EXACT(M576,$A$31)=TRUE,30,IF(EXACT(M576,$A$32)=TRUE,31,IF(EXACT(M576,$A$33)=TRUE,32,IF(EXACT(M576,$A$34)=TRUE,33,IF(EXACT(M576,$A$35)=TRUE,34,IF(EXACT(M576,$A$36)=TRUE,35,IF(EXACT(M576,$A$37)=TRUE,36,IF(EXACT(M576,$A$38)=TRUE,37,IF(EXACT(M576,$A$39)=TRUE,38,IF(EXACT(M576,$A$40)=TRUE,39,IF(EXACT(M576,$A$41)=TRUE,40,IF(EXACT(M576,$A$42)=TRUE,41,IF(EXACT(M576,$A$43)=TRUE,42,IF(EXACT(M576,$A$44)=TRUE,43,IF(EXACT(M576,$A$45)=TRUE,44,IF(EXACT(M576,$A$46)=TRUE,45,IF(EXACT(M576,$A$47)=TRUE,46,IF(EXACT(M576,$A$48)=TRUE,47,IF(EXACT(M576,$A$49)=TRUE,48,IF(EXACT(M576,$A$50)=TRUE,49,IF(EXACT(M576,$A$51)=TRUE,50,IF(EXACT(M576,$A$52)=TRUE,51,IF(EXACT(M576,$A$53)=TRUE,52,IF(EXACT(M576,$A$54)=TRUE,53,IF(EXACT(M576,$A$55)=TRUE,54,IF(EXACT(M576,$A$56)=TRUE,55,IF(EXACT(M576,$A$57)=TRUE,56,IF(EXACT(M576,$A$58)=TRUE,57,IF(EXACT(M576,$A$59)=TRUE,58,IF(EXACT(M576,$A$60)=TRUE,59,IF(EXACT(M576,$A$61)=TRUE,60,IF(EXACT(M576,$A$62)=TRUE,61))))))))))))))))))))))))))))))))))))))))))))))))))))))))))))))*61^$L576</f>
        <v>0</v>
      </c>
    </row>
    <row r="577" spans="11:14" x14ac:dyDescent="0.55000000000000004">
      <c r="K577">
        <v>577</v>
      </c>
      <c r="L577">
        <f t="shared" si="17"/>
        <v>5</v>
      </c>
      <c r="M577" t="str">
        <f t="shared" ref="M577:M640" si="18">MID(D$2,$K577,1)</f>
        <v/>
      </c>
      <c r="N577" t="b">
        <f>IF(EXACT(M577,$A$1)=TRUE,"コア",IF(EXACT(M577,$A$2)=TRUE,"弓玉",IF(EXACT(M577,$A$3)=TRUE,"銃玉",IF(EXACT(M577,$A$4)=TRUE,"剣玉",IF(EXACT(M577,$A$5)=TRUE,"盾玉",IF(EXACT(M577,$A$6)=TRUE,"爆玉",IF(EXACT(M577,$A$7)=TRUE,"魔玉",IF(EXACT(M577,$A$8)=TRUE,"弩玉",IF(EXACT(M577,$A$9)=TRUE,"槍玉",IF(EXACT(M577,$A$10)=TRUE,"砲玉",IF(EXACT(M577,$A$11)=TRUE,"薙玉",IF(EXACT(M577,$A$12)=TRUE,"跳玉",IF(EXACT(M577,$A$13)=TRUE,"裂玉",IF(EXACT(M577,$A$14)=TRUE,"散玉",IF(EXACT(M577,$A$15)=TRUE,"狙玉",IF(EXACT(M577,$A$16)=TRUE,"浮玉",IF(EXACT(M577,$A$17)=TRUE,"導玉",IF(EXACT(M577,$A$18)=TRUE,"繕玉",IF(EXACT(M577,$A$19)=TRUE,"癒玉",IF(EXACT(M577,$A$20)=TRUE,"壁玉",IF(EXACT(M577,$A$21)=TRUE,"飛玉",IF(EXACT(M577,$A$22)=TRUE,"戦玉",IF(EXACT(M577,$A$23)=TRUE,"機玉",IF(EXACT(M577,$A$24)=TRUE,"変玉",IF(EXACT(M577,$A$25)=TRUE,"界玉",IF(EXACT(M577,$A$26)=TRUE,"木壁",IF(EXACT(M577,$A$27)=TRUE,"石壁",IF(EXACT(M577,$A$28)=TRUE,"紙壁",IF(EXACT(M577,$A$29)=TRUE,"鉄壁",IF(EXACT(M577,$A$30)=TRUE,"ジェット",IF(EXACT(M577,$A$31)=TRUE,"ターボ",IF(EXACT(M577,$A$32)=TRUE,"骨玉",IF(EXACT(M577,$A$33)=TRUE,"撃玉",IF(EXACT(M577,$A$34)=TRUE,"弾玉",IF(EXACT(M577,$A$35)=TRUE,"聖玉",IF(EXACT(M577,$A$36)=TRUE,"忍玉",IF(EXACT(M577,$A$37)=TRUE,"障玉",IF(EXACT(M577,$A$38)=TRUE,"花玉",IF(EXACT(M577,$A$39)=TRUE,"反玉",IF(EXACT(M577,$A$40)=TRUE,"押玉",IF(EXACT(M577,$A$41)=TRUE,"迎玉",IF(EXACT(M577,$A$42)=TRUE,"贄玉",IF(EXACT(M577,$A$43)=TRUE,"的玉",IF(EXACT(M577,$A$44)=TRUE,"墜玉",IF(EXACT(M577,$A$45)=TRUE,"箱玉",IF(EXACT(M577,$A$46)=TRUE,"闇玉",IF(EXACT(M577,$A$47)=TRUE,"旋玉",IF(EXACT(M577,$A$48)=TRUE,"采玉",IF(EXACT(M577,$A$49)=TRUE,"騎玉",IF(EXACT(M577,$A$50)=TRUE,"核玉",IF(EXACT(M577,$A$51)=TRUE,"射玉",IF(EXACT(M577,$A$52)=TRUE,"星玉",IF(EXACT(M577,$A$53)=TRUE,"梱玉",IF(EXACT(M577,$A$54)=TRUE,"貫玉",IF(EXACT(M577,$A$55)=TRUE,"査玉",IF(EXACT(M577,$A$56)=TRUE,"近壁",IF(EXACT(M577,$A$57)=TRUE,"遠壁",IF(EXACT(M577,$A$58)=TRUE,"広壁",IF(EXACT(M577,$A$59)=TRUE,"狭壁",IF(EXACT(M577,$A$60)=TRUE,"タゲ壁",IF(EXACT(M577,$A$61)=TRUE,"エレ壁")))))))))))))))))))))))))))))))))))))))))))))))))))))))))))))</f>
        <v>0</v>
      </c>
    </row>
    <row r="578" spans="11:14" x14ac:dyDescent="0.55000000000000004">
      <c r="K578">
        <v>578</v>
      </c>
      <c r="L578">
        <f t="shared" ref="L578:L641" si="19">MOD(LEN($D$2)-K578,6)</f>
        <v>4</v>
      </c>
      <c r="M578" t="str">
        <f t="shared" si="18"/>
        <v/>
      </c>
      <c r="N578">
        <f>IF(EXACT(M578,$A$1)=TRUE,0,IF(EXACT(M578,$A$2)=TRUE,1,IF(EXACT(M578,$A$3)=TRUE,2,IF(EXACT(M578,$A$4)=TRUE,3,IF(EXACT(M578,$A$5)=TRUE,4,IF(EXACT(M578,$A$6)=TRUE,5,IF(EXACT(M578,$A$7)=TRUE,6,IF(EXACT(M578,$A$8)=TRUE,7,IF(EXACT(M578,$A$9)=TRUE,8,IF(EXACT(M578,$A$10)=TRUE,9,IF(EXACT(M578,$A$11)=TRUE,10,IF(EXACT(M578,$A$12)=TRUE,11,IF(EXACT(M578,$A$13)=TRUE,12,IF(EXACT(M578,$A$14)=TRUE,13,IF(EXACT(M578,$A$15)=TRUE,14,IF(EXACT(M578,$A$16)=TRUE,15,IF(EXACT(M578,$A$17)=TRUE,16,IF(EXACT(M578,$A$18)=TRUE,17,IF(EXACT(M578,$A$19)=TRUE,18,IF(EXACT(M578,$A$20)=TRUE,19,IF(EXACT(M578,$A$21)=TRUE,20,IF(EXACT(M578,$A$22)=TRUE,21,IF(EXACT(M578,$A$23)=TRUE,22,IF(EXACT(M578,$A$24)=TRUE,23,IF(EXACT(M578,$A$25)=TRUE,24,IF(EXACT(M578,$A$26)=TRUE,25,IF(EXACT(M578,$A$27)=TRUE,26,IF(EXACT(M578,$A$28)=TRUE,27,IF(EXACT(M578,$A$29)=TRUE,28,IF(EXACT(M578,$A$30)=TRUE,29,IF(EXACT(M578,$A$31)=TRUE,30,IF(EXACT(M578,$A$32)=TRUE,31,IF(EXACT(M578,$A$33)=TRUE,32,IF(EXACT(M578,$A$34)=TRUE,33,IF(EXACT(M578,$A$35)=TRUE,34,IF(EXACT(M578,$A$36)=TRUE,35,IF(EXACT(M578,$A$37)=TRUE,36,IF(EXACT(M578,$A$38)=TRUE,37,IF(EXACT(M578,$A$39)=TRUE,38,IF(EXACT(M578,$A$40)=TRUE,39,IF(EXACT(M578,$A$41)=TRUE,40,IF(EXACT(M578,$A$42)=TRUE,41,IF(EXACT(M578,$A$43)=TRUE,42,IF(EXACT(M578,$A$44)=TRUE,43,IF(EXACT(M578,$A$45)=TRUE,44,IF(EXACT(M578,$A$46)=TRUE,45,IF(EXACT(M578,$A$47)=TRUE,46,IF(EXACT(M578,$A$48)=TRUE,47,IF(EXACT(M578,$A$49)=TRUE,48,IF(EXACT(M578,$A$50)=TRUE,49,IF(EXACT(M578,$A$51)=TRUE,50,IF(EXACT(M578,$A$52)=TRUE,51,IF(EXACT(M578,$A$53)=TRUE,52,IF(EXACT(M578,$A$54)=TRUE,53,IF(EXACT(M578,$A$55)=TRUE,54,IF(EXACT(M578,$A$56)=TRUE,55,IF(EXACT(M578,$A$57)=TRUE,56,IF(EXACT(M578,$A$58)=TRUE,57,IF(EXACT(M578,$A$59)=TRUE,58,IF(EXACT(M578,$A$60)=TRUE,59,IF(EXACT(M578,$A$61)=TRUE,60,IF(EXACT(M578,$A$62)=TRUE,61))))))))))))))))))))))))))))))))))))))))))))))))))))))))))))))*61^$L578</f>
        <v>0</v>
      </c>
    </row>
    <row r="579" spans="11:14" x14ac:dyDescent="0.55000000000000004">
      <c r="K579">
        <v>579</v>
      </c>
      <c r="L579">
        <f t="shared" si="19"/>
        <v>3</v>
      </c>
      <c r="M579" t="str">
        <f t="shared" si="18"/>
        <v/>
      </c>
      <c r="N579">
        <f>IF(EXACT(M579,$A$1)=TRUE,0,IF(EXACT(M579,$A$2)=TRUE,1,IF(EXACT(M579,$A$3)=TRUE,2,IF(EXACT(M579,$A$4)=TRUE,3,IF(EXACT(M579,$A$5)=TRUE,4,IF(EXACT(M579,$A$6)=TRUE,5,IF(EXACT(M579,$A$7)=TRUE,6,IF(EXACT(M579,$A$8)=TRUE,7,IF(EXACT(M579,$A$9)=TRUE,8,IF(EXACT(M579,$A$10)=TRUE,9,IF(EXACT(M579,$A$11)=TRUE,10,IF(EXACT(M579,$A$12)=TRUE,11,IF(EXACT(M579,$A$13)=TRUE,12,IF(EXACT(M579,$A$14)=TRUE,13,IF(EXACT(M579,$A$15)=TRUE,14,IF(EXACT(M579,$A$16)=TRUE,15,IF(EXACT(M579,$A$17)=TRUE,16,IF(EXACT(M579,$A$18)=TRUE,17,IF(EXACT(M579,$A$19)=TRUE,18,IF(EXACT(M579,$A$20)=TRUE,19,IF(EXACT(M579,$A$21)=TRUE,20,IF(EXACT(M579,$A$22)=TRUE,21,IF(EXACT(M579,$A$23)=TRUE,22,IF(EXACT(M579,$A$24)=TRUE,23,IF(EXACT(M579,$A$25)=TRUE,24,IF(EXACT(M579,$A$26)=TRUE,25,IF(EXACT(M579,$A$27)=TRUE,26,IF(EXACT(M579,$A$28)=TRUE,27,IF(EXACT(M579,$A$29)=TRUE,28,IF(EXACT(M579,$A$30)=TRUE,29,IF(EXACT(M579,$A$31)=TRUE,30,IF(EXACT(M579,$A$32)=TRUE,31,IF(EXACT(M579,$A$33)=TRUE,32,IF(EXACT(M579,$A$34)=TRUE,33,IF(EXACT(M579,$A$35)=TRUE,34,IF(EXACT(M579,$A$36)=TRUE,35,IF(EXACT(M579,$A$37)=TRUE,36,IF(EXACT(M579,$A$38)=TRUE,37,IF(EXACT(M579,$A$39)=TRUE,38,IF(EXACT(M579,$A$40)=TRUE,39,IF(EXACT(M579,$A$41)=TRUE,40,IF(EXACT(M579,$A$42)=TRUE,41,IF(EXACT(M579,$A$43)=TRUE,42,IF(EXACT(M579,$A$44)=TRUE,43,IF(EXACT(M579,$A$45)=TRUE,44,IF(EXACT(M579,$A$46)=TRUE,45,IF(EXACT(M579,$A$47)=TRUE,46,IF(EXACT(M579,$A$48)=TRUE,47,IF(EXACT(M579,$A$49)=TRUE,48,IF(EXACT(M579,$A$50)=TRUE,49,IF(EXACT(M579,$A$51)=TRUE,50,IF(EXACT(M579,$A$52)=TRUE,51,IF(EXACT(M579,$A$53)=TRUE,52,IF(EXACT(M579,$A$54)=TRUE,53,IF(EXACT(M579,$A$55)=TRUE,54,IF(EXACT(M579,$A$56)=TRUE,55,IF(EXACT(M579,$A$57)=TRUE,56,IF(EXACT(M579,$A$58)=TRUE,57,IF(EXACT(M579,$A$59)=TRUE,58,IF(EXACT(M579,$A$60)=TRUE,59,IF(EXACT(M579,$A$61)=TRUE,60,IF(EXACT(M579,$A$62)=TRUE,61))))))))))))))))))))))))))))))))))))))))))))))))))))))))))))))*61^$L579</f>
        <v>0</v>
      </c>
    </row>
    <row r="580" spans="11:14" x14ac:dyDescent="0.55000000000000004">
      <c r="K580">
        <v>580</v>
      </c>
      <c r="L580">
        <f t="shared" si="19"/>
        <v>2</v>
      </c>
      <c r="M580" t="str">
        <f t="shared" si="18"/>
        <v/>
      </c>
      <c r="N580">
        <f>IF(EXACT(M580,$A$1)=TRUE,0,IF(EXACT(M580,$A$2)=TRUE,1,IF(EXACT(M580,$A$3)=TRUE,2,IF(EXACT(M580,$A$4)=TRUE,3,IF(EXACT(M580,$A$5)=TRUE,4,IF(EXACT(M580,$A$6)=TRUE,5,IF(EXACT(M580,$A$7)=TRUE,6,IF(EXACT(M580,$A$8)=TRUE,7,IF(EXACT(M580,$A$9)=TRUE,8,IF(EXACT(M580,$A$10)=TRUE,9,IF(EXACT(M580,$A$11)=TRUE,10,IF(EXACT(M580,$A$12)=TRUE,11,IF(EXACT(M580,$A$13)=TRUE,12,IF(EXACT(M580,$A$14)=TRUE,13,IF(EXACT(M580,$A$15)=TRUE,14,IF(EXACT(M580,$A$16)=TRUE,15,IF(EXACT(M580,$A$17)=TRUE,16,IF(EXACT(M580,$A$18)=TRUE,17,IF(EXACT(M580,$A$19)=TRUE,18,IF(EXACT(M580,$A$20)=TRUE,19,IF(EXACT(M580,$A$21)=TRUE,20,IF(EXACT(M580,$A$22)=TRUE,21,IF(EXACT(M580,$A$23)=TRUE,22,IF(EXACT(M580,$A$24)=TRUE,23,IF(EXACT(M580,$A$25)=TRUE,24,IF(EXACT(M580,$A$26)=TRUE,25,IF(EXACT(M580,$A$27)=TRUE,26,IF(EXACT(M580,$A$28)=TRUE,27,IF(EXACT(M580,$A$29)=TRUE,28,IF(EXACT(M580,$A$30)=TRUE,29,IF(EXACT(M580,$A$31)=TRUE,30,IF(EXACT(M580,$A$32)=TRUE,31,IF(EXACT(M580,$A$33)=TRUE,32,IF(EXACT(M580,$A$34)=TRUE,33,IF(EXACT(M580,$A$35)=TRUE,34,IF(EXACT(M580,$A$36)=TRUE,35,IF(EXACT(M580,$A$37)=TRUE,36,IF(EXACT(M580,$A$38)=TRUE,37,IF(EXACT(M580,$A$39)=TRUE,38,IF(EXACT(M580,$A$40)=TRUE,39,IF(EXACT(M580,$A$41)=TRUE,40,IF(EXACT(M580,$A$42)=TRUE,41,IF(EXACT(M580,$A$43)=TRUE,42,IF(EXACT(M580,$A$44)=TRUE,43,IF(EXACT(M580,$A$45)=TRUE,44,IF(EXACT(M580,$A$46)=TRUE,45,IF(EXACT(M580,$A$47)=TRUE,46,IF(EXACT(M580,$A$48)=TRUE,47,IF(EXACT(M580,$A$49)=TRUE,48,IF(EXACT(M580,$A$50)=TRUE,49,IF(EXACT(M580,$A$51)=TRUE,50,IF(EXACT(M580,$A$52)=TRUE,51,IF(EXACT(M580,$A$53)=TRUE,52,IF(EXACT(M580,$A$54)=TRUE,53,IF(EXACT(M580,$A$55)=TRUE,54,IF(EXACT(M580,$A$56)=TRUE,55,IF(EXACT(M580,$A$57)=TRUE,56,IF(EXACT(M580,$A$58)=TRUE,57,IF(EXACT(M580,$A$59)=TRUE,58,IF(EXACT(M580,$A$60)=TRUE,59,IF(EXACT(M580,$A$61)=TRUE,60,IF(EXACT(M580,$A$62)=TRUE,61))))))))))))))))))))))))))))))))))))))))))))))))))))))))))))))*61^$L580</f>
        <v>0</v>
      </c>
    </row>
    <row r="581" spans="11:14" x14ac:dyDescent="0.55000000000000004">
      <c r="K581">
        <v>581</v>
      </c>
      <c r="L581">
        <f t="shared" si="19"/>
        <v>1</v>
      </c>
      <c r="M581" t="str">
        <f t="shared" si="18"/>
        <v/>
      </c>
      <c r="N581">
        <f>IF(EXACT(M581,$A$1)=TRUE,0,IF(EXACT(M581,$A$2)=TRUE,1,IF(EXACT(M581,$A$3)=TRUE,2,IF(EXACT(M581,$A$4)=TRUE,3,IF(EXACT(M581,$A$5)=TRUE,4,IF(EXACT(M581,$A$6)=TRUE,5,IF(EXACT(M581,$A$7)=TRUE,6,IF(EXACT(M581,$A$8)=TRUE,7,IF(EXACT(M581,$A$9)=TRUE,8,IF(EXACT(M581,$A$10)=TRUE,9,IF(EXACT(M581,$A$11)=TRUE,10,IF(EXACT(M581,$A$12)=TRUE,11,IF(EXACT(M581,$A$13)=TRUE,12,IF(EXACT(M581,$A$14)=TRUE,13,IF(EXACT(M581,$A$15)=TRUE,14,IF(EXACT(M581,$A$16)=TRUE,15,IF(EXACT(M581,$A$17)=TRUE,16,IF(EXACT(M581,$A$18)=TRUE,17,IF(EXACT(M581,$A$19)=TRUE,18,IF(EXACT(M581,$A$20)=TRUE,19,IF(EXACT(M581,$A$21)=TRUE,20,IF(EXACT(M581,$A$22)=TRUE,21,IF(EXACT(M581,$A$23)=TRUE,22,IF(EXACT(M581,$A$24)=TRUE,23,IF(EXACT(M581,$A$25)=TRUE,24,IF(EXACT(M581,$A$26)=TRUE,25,IF(EXACT(M581,$A$27)=TRUE,26,IF(EXACT(M581,$A$28)=TRUE,27,IF(EXACT(M581,$A$29)=TRUE,28,IF(EXACT(M581,$A$30)=TRUE,29,IF(EXACT(M581,$A$31)=TRUE,30,IF(EXACT(M581,$A$32)=TRUE,31,IF(EXACT(M581,$A$33)=TRUE,32,IF(EXACT(M581,$A$34)=TRUE,33,IF(EXACT(M581,$A$35)=TRUE,34,IF(EXACT(M581,$A$36)=TRUE,35,IF(EXACT(M581,$A$37)=TRUE,36,IF(EXACT(M581,$A$38)=TRUE,37,IF(EXACT(M581,$A$39)=TRUE,38,IF(EXACT(M581,$A$40)=TRUE,39,IF(EXACT(M581,$A$41)=TRUE,40,IF(EXACT(M581,$A$42)=TRUE,41,IF(EXACT(M581,$A$43)=TRUE,42,IF(EXACT(M581,$A$44)=TRUE,43,IF(EXACT(M581,$A$45)=TRUE,44,IF(EXACT(M581,$A$46)=TRUE,45,IF(EXACT(M581,$A$47)=TRUE,46,IF(EXACT(M581,$A$48)=TRUE,47,IF(EXACT(M581,$A$49)=TRUE,48,IF(EXACT(M581,$A$50)=TRUE,49,IF(EXACT(M581,$A$51)=TRUE,50,IF(EXACT(M581,$A$52)=TRUE,51,IF(EXACT(M581,$A$53)=TRUE,52,IF(EXACT(M581,$A$54)=TRUE,53,IF(EXACT(M581,$A$55)=TRUE,54,IF(EXACT(M581,$A$56)=TRUE,55,IF(EXACT(M581,$A$57)=TRUE,56,IF(EXACT(M581,$A$58)=TRUE,57,IF(EXACT(M581,$A$59)=TRUE,58,IF(EXACT(M581,$A$60)=TRUE,59,IF(EXACT(M581,$A$61)=TRUE,60,IF(EXACT(M581,$A$62)=TRUE,61))))))))))))))))))))))))))))))))))))))))))))))))))))))))))))))*61^$L581</f>
        <v>0</v>
      </c>
    </row>
    <row r="582" spans="11:14" x14ac:dyDescent="0.55000000000000004">
      <c r="K582">
        <v>582</v>
      </c>
      <c r="L582">
        <f t="shared" si="19"/>
        <v>0</v>
      </c>
      <c r="M582" t="str">
        <f t="shared" si="18"/>
        <v/>
      </c>
      <c r="N582">
        <f>IF(EXACT(M582,$A$1)=TRUE,0,IF(EXACT(M582,$A$2)=TRUE,1,IF(EXACT(M582,$A$3)=TRUE,2,IF(EXACT(M582,$A$4)=TRUE,3,IF(EXACT(M582,$A$5)=TRUE,4,IF(EXACT(M582,$A$6)=TRUE,5,IF(EXACT(M582,$A$7)=TRUE,6,IF(EXACT(M582,$A$8)=TRUE,7,IF(EXACT(M582,$A$9)=TRUE,8,IF(EXACT(M582,$A$10)=TRUE,9,IF(EXACT(M582,$A$11)=TRUE,10,IF(EXACT(M582,$A$12)=TRUE,11,IF(EXACT(M582,$A$13)=TRUE,12,IF(EXACT(M582,$A$14)=TRUE,13,IF(EXACT(M582,$A$15)=TRUE,14,IF(EXACT(M582,$A$16)=TRUE,15,IF(EXACT(M582,$A$17)=TRUE,16,IF(EXACT(M582,$A$18)=TRUE,17,IF(EXACT(M582,$A$19)=TRUE,18,IF(EXACT(M582,$A$20)=TRUE,19,IF(EXACT(M582,$A$21)=TRUE,20,IF(EXACT(M582,$A$22)=TRUE,21,IF(EXACT(M582,$A$23)=TRUE,22,IF(EXACT(M582,$A$24)=TRUE,23,IF(EXACT(M582,$A$25)=TRUE,24,IF(EXACT(M582,$A$26)=TRUE,25,IF(EXACT(M582,$A$27)=TRUE,26,IF(EXACT(M582,$A$28)=TRUE,27,IF(EXACT(M582,$A$29)=TRUE,28,IF(EXACT(M582,$A$30)=TRUE,29,IF(EXACT(M582,$A$31)=TRUE,30,IF(EXACT(M582,$A$32)=TRUE,31,IF(EXACT(M582,$A$33)=TRUE,32,IF(EXACT(M582,$A$34)=TRUE,33,IF(EXACT(M582,$A$35)=TRUE,34,IF(EXACT(M582,$A$36)=TRUE,35,IF(EXACT(M582,$A$37)=TRUE,36,IF(EXACT(M582,$A$38)=TRUE,37,IF(EXACT(M582,$A$39)=TRUE,38,IF(EXACT(M582,$A$40)=TRUE,39,IF(EXACT(M582,$A$41)=TRUE,40,IF(EXACT(M582,$A$42)=TRUE,41,IF(EXACT(M582,$A$43)=TRUE,42,IF(EXACT(M582,$A$44)=TRUE,43,IF(EXACT(M582,$A$45)=TRUE,44,IF(EXACT(M582,$A$46)=TRUE,45,IF(EXACT(M582,$A$47)=TRUE,46,IF(EXACT(M582,$A$48)=TRUE,47,IF(EXACT(M582,$A$49)=TRUE,48,IF(EXACT(M582,$A$50)=TRUE,49,IF(EXACT(M582,$A$51)=TRUE,50,IF(EXACT(M582,$A$52)=TRUE,51,IF(EXACT(M582,$A$53)=TRUE,52,IF(EXACT(M582,$A$54)=TRUE,53,IF(EXACT(M582,$A$55)=TRUE,54,IF(EXACT(M582,$A$56)=TRUE,55,IF(EXACT(M582,$A$57)=TRUE,56,IF(EXACT(M582,$A$58)=TRUE,57,IF(EXACT(M582,$A$59)=TRUE,58,IF(EXACT(M582,$A$60)=TRUE,59,IF(EXACT(M582,$A$61)=TRUE,60,IF(EXACT(M582,$A$62)=TRUE,61))))))))))))))))))))))))))))))))))))))))))))))))))))))))))))))*61^$L582</f>
        <v>0</v>
      </c>
    </row>
    <row r="583" spans="11:14" x14ac:dyDescent="0.55000000000000004">
      <c r="K583">
        <v>583</v>
      </c>
      <c r="L583">
        <f t="shared" si="19"/>
        <v>5</v>
      </c>
      <c r="M583" t="str">
        <f t="shared" si="18"/>
        <v/>
      </c>
      <c r="N583" t="b">
        <f>IF(EXACT(M583,$A$1)=TRUE,"コア",IF(EXACT(M583,$A$2)=TRUE,"弓玉",IF(EXACT(M583,$A$3)=TRUE,"銃玉",IF(EXACT(M583,$A$4)=TRUE,"剣玉",IF(EXACT(M583,$A$5)=TRUE,"盾玉",IF(EXACT(M583,$A$6)=TRUE,"爆玉",IF(EXACT(M583,$A$7)=TRUE,"魔玉",IF(EXACT(M583,$A$8)=TRUE,"弩玉",IF(EXACT(M583,$A$9)=TRUE,"槍玉",IF(EXACT(M583,$A$10)=TRUE,"砲玉",IF(EXACT(M583,$A$11)=TRUE,"薙玉",IF(EXACT(M583,$A$12)=TRUE,"跳玉",IF(EXACT(M583,$A$13)=TRUE,"裂玉",IF(EXACT(M583,$A$14)=TRUE,"散玉",IF(EXACT(M583,$A$15)=TRUE,"狙玉",IF(EXACT(M583,$A$16)=TRUE,"浮玉",IF(EXACT(M583,$A$17)=TRUE,"導玉",IF(EXACT(M583,$A$18)=TRUE,"繕玉",IF(EXACT(M583,$A$19)=TRUE,"癒玉",IF(EXACT(M583,$A$20)=TRUE,"壁玉",IF(EXACT(M583,$A$21)=TRUE,"飛玉",IF(EXACT(M583,$A$22)=TRUE,"戦玉",IF(EXACT(M583,$A$23)=TRUE,"機玉",IF(EXACT(M583,$A$24)=TRUE,"変玉",IF(EXACT(M583,$A$25)=TRUE,"界玉",IF(EXACT(M583,$A$26)=TRUE,"木壁",IF(EXACT(M583,$A$27)=TRUE,"石壁",IF(EXACT(M583,$A$28)=TRUE,"紙壁",IF(EXACT(M583,$A$29)=TRUE,"鉄壁",IF(EXACT(M583,$A$30)=TRUE,"ジェット",IF(EXACT(M583,$A$31)=TRUE,"ターボ",IF(EXACT(M583,$A$32)=TRUE,"骨玉",IF(EXACT(M583,$A$33)=TRUE,"撃玉",IF(EXACT(M583,$A$34)=TRUE,"弾玉",IF(EXACT(M583,$A$35)=TRUE,"聖玉",IF(EXACT(M583,$A$36)=TRUE,"忍玉",IF(EXACT(M583,$A$37)=TRUE,"障玉",IF(EXACT(M583,$A$38)=TRUE,"花玉",IF(EXACT(M583,$A$39)=TRUE,"反玉",IF(EXACT(M583,$A$40)=TRUE,"押玉",IF(EXACT(M583,$A$41)=TRUE,"迎玉",IF(EXACT(M583,$A$42)=TRUE,"贄玉",IF(EXACT(M583,$A$43)=TRUE,"的玉",IF(EXACT(M583,$A$44)=TRUE,"墜玉",IF(EXACT(M583,$A$45)=TRUE,"箱玉",IF(EXACT(M583,$A$46)=TRUE,"闇玉",IF(EXACT(M583,$A$47)=TRUE,"旋玉",IF(EXACT(M583,$A$48)=TRUE,"采玉",IF(EXACT(M583,$A$49)=TRUE,"騎玉",IF(EXACT(M583,$A$50)=TRUE,"核玉",IF(EXACT(M583,$A$51)=TRUE,"射玉",IF(EXACT(M583,$A$52)=TRUE,"星玉",IF(EXACT(M583,$A$53)=TRUE,"梱玉",IF(EXACT(M583,$A$54)=TRUE,"貫玉",IF(EXACT(M583,$A$55)=TRUE,"査玉",IF(EXACT(M583,$A$56)=TRUE,"近壁",IF(EXACT(M583,$A$57)=TRUE,"遠壁",IF(EXACT(M583,$A$58)=TRUE,"広壁",IF(EXACT(M583,$A$59)=TRUE,"狭壁",IF(EXACT(M583,$A$60)=TRUE,"タゲ壁",IF(EXACT(M583,$A$61)=TRUE,"エレ壁")))))))))))))))))))))))))))))))))))))))))))))))))))))))))))))</f>
        <v>0</v>
      </c>
    </row>
    <row r="584" spans="11:14" x14ac:dyDescent="0.55000000000000004">
      <c r="K584">
        <v>584</v>
      </c>
      <c r="L584">
        <f t="shared" si="19"/>
        <v>4</v>
      </c>
      <c r="M584" t="str">
        <f t="shared" si="18"/>
        <v/>
      </c>
      <c r="N584">
        <f>IF(EXACT(M584,$A$1)=TRUE,0,IF(EXACT(M584,$A$2)=TRUE,1,IF(EXACT(M584,$A$3)=TRUE,2,IF(EXACT(M584,$A$4)=TRUE,3,IF(EXACT(M584,$A$5)=TRUE,4,IF(EXACT(M584,$A$6)=TRUE,5,IF(EXACT(M584,$A$7)=TRUE,6,IF(EXACT(M584,$A$8)=TRUE,7,IF(EXACT(M584,$A$9)=TRUE,8,IF(EXACT(M584,$A$10)=TRUE,9,IF(EXACT(M584,$A$11)=TRUE,10,IF(EXACT(M584,$A$12)=TRUE,11,IF(EXACT(M584,$A$13)=TRUE,12,IF(EXACT(M584,$A$14)=TRUE,13,IF(EXACT(M584,$A$15)=TRUE,14,IF(EXACT(M584,$A$16)=TRUE,15,IF(EXACT(M584,$A$17)=TRUE,16,IF(EXACT(M584,$A$18)=TRUE,17,IF(EXACT(M584,$A$19)=TRUE,18,IF(EXACT(M584,$A$20)=TRUE,19,IF(EXACT(M584,$A$21)=TRUE,20,IF(EXACT(M584,$A$22)=TRUE,21,IF(EXACT(M584,$A$23)=TRUE,22,IF(EXACT(M584,$A$24)=TRUE,23,IF(EXACT(M584,$A$25)=TRUE,24,IF(EXACT(M584,$A$26)=TRUE,25,IF(EXACT(M584,$A$27)=TRUE,26,IF(EXACT(M584,$A$28)=TRUE,27,IF(EXACT(M584,$A$29)=TRUE,28,IF(EXACT(M584,$A$30)=TRUE,29,IF(EXACT(M584,$A$31)=TRUE,30,IF(EXACT(M584,$A$32)=TRUE,31,IF(EXACT(M584,$A$33)=TRUE,32,IF(EXACT(M584,$A$34)=TRUE,33,IF(EXACT(M584,$A$35)=TRUE,34,IF(EXACT(M584,$A$36)=TRUE,35,IF(EXACT(M584,$A$37)=TRUE,36,IF(EXACT(M584,$A$38)=TRUE,37,IF(EXACT(M584,$A$39)=TRUE,38,IF(EXACT(M584,$A$40)=TRUE,39,IF(EXACT(M584,$A$41)=TRUE,40,IF(EXACT(M584,$A$42)=TRUE,41,IF(EXACT(M584,$A$43)=TRUE,42,IF(EXACT(M584,$A$44)=TRUE,43,IF(EXACT(M584,$A$45)=TRUE,44,IF(EXACT(M584,$A$46)=TRUE,45,IF(EXACT(M584,$A$47)=TRUE,46,IF(EXACT(M584,$A$48)=TRUE,47,IF(EXACT(M584,$A$49)=TRUE,48,IF(EXACT(M584,$A$50)=TRUE,49,IF(EXACT(M584,$A$51)=TRUE,50,IF(EXACT(M584,$A$52)=TRUE,51,IF(EXACT(M584,$A$53)=TRUE,52,IF(EXACT(M584,$A$54)=TRUE,53,IF(EXACT(M584,$A$55)=TRUE,54,IF(EXACT(M584,$A$56)=TRUE,55,IF(EXACT(M584,$A$57)=TRUE,56,IF(EXACT(M584,$A$58)=TRUE,57,IF(EXACT(M584,$A$59)=TRUE,58,IF(EXACT(M584,$A$60)=TRUE,59,IF(EXACT(M584,$A$61)=TRUE,60,IF(EXACT(M584,$A$62)=TRUE,61))))))))))))))))))))))))))))))))))))))))))))))))))))))))))))))*61^$L584</f>
        <v>0</v>
      </c>
    </row>
    <row r="585" spans="11:14" x14ac:dyDescent="0.55000000000000004">
      <c r="K585">
        <v>585</v>
      </c>
      <c r="L585">
        <f t="shared" si="19"/>
        <v>3</v>
      </c>
      <c r="M585" t="str">
        <f t="shared" si="18"/>
        <v/>
      </c>
      <c r="N585">
        <f>IF(EXACT(M585,$A$1)=TRUE,0,IF(EXACT(M585,$A$2)=TRUE,1,IF(EXACT(M585,$A$3)=TRUE,2,IF(EXACT(M585,$A$4)=TRUE,3,IF(EXACT(M585,$A$5)=TRUE,4,IF(EXACT(M585,$A$6)=TRUE,5,IF(EXACT(M585,$A$7)=TRUE,6,IF(EXACT(M585,$A$8)=TRUE,7,IF(EXACT(M585,$A$9)=TRUE,8,IF(EXACT(M585,$A$10)=TRUE,9,IF(EXACT(M585,$A$11)=TRUE,10,IF(EXACT(M585,$A$12)=TRUE,11,IF(EXACT(M585,$A$13)=TRUE,12,IF(EXACT(M585,$A$14)=TRUE,13,IF(EXACT(M585,$A$15)=TRUE,14,IF(EXACT(M585,$A$16)=TRUE,15,IF(EXACT(M585,$A$17)=TRUE,16,IF(EXACT(M585,$A$18)=TRUE,17,IF(EXACT(M585,$A$19)=TRUE,18,IF(EXACT(M585,$A$20)=TRUE,19,IF(EXACT(M585,$A$21)=TRUE,20,IF(EXACT(M585,$A$22)=TRUE,21,IF(EXACT(M585,$A$23)=TRUE,22,IF(EXACT(M585,$A$24)=TRUE,23,IF(EXACT(M585,$A$25)=TRUE,24,IF(EXACT(M585,$A$26)=TRUE,25,IF(EXACT(M585,$A$27)=TRUE,26,IF(EXACT(M585,$A$28)=TRUE,27,IF(EXACT(M585,$A$29)=TRUE,28,IF(EXACT(M585,$A$30)=TRUE,29,IF(EXACT(M585,$A$31)=TRUE,30,IF(EXACT(M585,$A$32)=TRUE,31,IF(EXACT(M585,$A$33)=TRUE,32,IF(EXACT(M585,$A$34)=TRUE,33,IF(EXACT(M585,$A$35)=TRUE,34,IF(EXACT(M585,$A$36)=TRUE,35,IF(EXACT(M585,$A$37)=TRUE,36,IF(EXACT(M585,$A$38)=TRUE,37,IF(EXACT(M585,$A$39)=TRUE,38,IF(EXACT(M585,$A$40)=TRUE,39,IF(EXACT(M585,$A$41)=TRUE,40,IF(EXACT(M585,$A$42)=TRUE,41,IF(EXACT(M585,$A$43)=TRUE,42,IF(EXACT(M585,$A$44)=TRUE,43,IF(EXACT(M585,$A$45)=TRUE,44,IF(EXACT(M585,$A$46)=TRUE,45,IF(EXACT(M585,$A$47)=TRUE,46,IF(EXACT(M585,$A$48)=TRUE,47,IF(EXACT(M585,$A$49)=TRUE,48,IF(EXACT(M585,$A$50)=TRUE,49,IF(EXACT(M585,$A$51)=TRUE,50,IF(EXACT(M585,$A$52)=TRUE,51,IF(EXACT(M585,$A$53)=TRUE,52,IF(EXACT(M585,$A$54)=TRUE,53,IF(EXACT(M585,$A$55)=TRUE,54,IF(EXACT(M585,$A$56)=TRUE,55,IF(EXACT(M585,$A$57)=TRUE,56,IF(EXACT(M585,$A$58)=TRUE,57,IF(EXACT(M585,$A$59)=TRUE,58,IF(EXACT(M585,$A$60)=TRUE,59,IF(EXACT(M585,$A$61)=TRUE,60,IF(EXACT(M585,$A$62)=TRUE,61))))))))))))))))))))))))))))))))))))))))))))))))))))))))))))))*61^$L585</f>
        <v>0</v>
      </c>
    </row>
    <row r="586" spans="11:14" x14ac:dyDescent="0.55000000000000004">
      <c r="K586">
        <v>586</v>
      </c>
      <c r="L586">
        <f t="shared" si="19"/>
        <v>2</v>
      </c>
      <c r="M586" t="str">
        <f t="shared" si="18"/>
        <v/>
      </c>
      <c r="N586">
        <f>IF(EXACT(M586,$A$1)=TRUE,0,IF(EXACT(M586,$A$2)=TRUE,1,IF(EXACT(M586,$A$3)=TRUE,2,IF(EXACT(M586,$A$4)=TRUE,3,IF(EXACT(M586,$A$5)=TRUE,4,IF(EXACT(M586,$A$6)=TRUE,5,IF(EXACT(M586,$A$7)=TRUE,6,IF(EXACT(M586,$A$8)=TRUE,7,IF(EXACT(M586,$A$9)=TRUE,8,IF(EXACT(M586,$A$10)=TRUE,9,IF(EXACT(M586,$A$11)=TRUE,10,IF(EXACT(M586,$A$12)=TRUE,11,IF(EXACT(M586,$A$13)=TRUE,12,IF(EXACT(M586,$A$14)=TRUE,13,IF(EXACT(M586,$A$15)=TRUE,14,IF(EXACT(M586,$A$16)=TRUE,15,IF(EXACT(M586,$A$17)=TRUE,16,IF(EXACT(M586,$A$18)=TRUE,17,IF(EXACT(M586,$A$19)=TRUE,18,IF(EXACT(M586,$A$20)=TRUE,19,IF(EXACT(M586,$A$21)=TRUE,20,IF(EXACT(M586,$A$22)=TRUE,21,IF(EXACT(M586,$A$23)=TRUE,22,IF(EXACT(M586,$A$24)=TRUE,23,IF(EXACT(M586,$A$25)=TRUE,24,IF(EXACT(M586,$A$26)=TRUE,25,IF(EXACT(M586,$A$27)=TRUE,26,IF(EXACT(M586,$A$28)=TRUE,27,IF(EXACT(M586,$A$29)=TRUE,28,IF(EXACT(M586,$A$30)=TRUE,29,IF(EXACT(M586,$A$31)=TRUE,30,IF(EXACT(M586,$A$32)=TRUE,31,IF(EXACT(M586,$A$33)=TRUE,32,IF(EXACT(M586,$A$34)=TRUE,33,IF(EXACT(M586,$A$35)=TRUE,34,IF(EXACT(M586,$A$36)=TRUE,35,IF(EXACT(M586,$A$37)=TRUE,36,IF(EXACT(M586,$A$38)=TRUE,37,IF(EXACT(M586,$A$39)=TRUE,38,IF(EXACT(M586,$A$40)=TRUE,39,IF(EXACT(M586,$A$41)=TRUE,40,IF(EXACT(M586,$A$42)=TRUE,41,IF(EXACT(M586,$A$43)=TRUE,42,IF(EXACT(M586,$A$44)=TRUE,43,IF(EXACT(M586,$A$45)=TRUE,44,IF(EXACT(M586,$A$46)=TRUE,45,IF(EXACT(M586,$A$47)=TRUE,46,IF(EXACT(M586,$A$48)=TRUE,47,IF(EXACT(M586,$A$49)=TRUE,48,IF(EXACT(M586,$A$50)=TRUE,49,IF(EXACT(M586,$A$51)=TRUE,50,IF(EXACT(M586,$A$52)=TRUE,51,IF(EXACT(M586,$A$53)=TRUE,52,IF(EXACT(M586,$A$54)=TRUE,53,IF(EXACT(M586,$A$55)=TRUE,54,IF(EXACT(M586,$A$56)=TRUE,55,IF(EXACT(M586,$A$57)=TRUE,56,IF(EXACT(M586,$A$58)=TRUE,57,IF(EXACT(M586,$A$59)=TRUE,58,IF(EXACT(M586,$A$60)=TRUE,59,IF(EXACT(M586,$A$61)=TRUE,60,IF(EXACT(M586,$A$62)=TRUE,61))))))))))))))))))))))))))))))))))))))))))))))))))))))))))))))*61^$L586</f>
        <v>0</v>
      </c>
    </row>
    <row r="587" spans="11:14" x14ac:dyDescent="0.55000000000000004">
      <c r="K587">
        <v>587</v>
      </c>
      <c r="L587">
        <f t="shared" si="19"/>
        <v>1</v>
      </c>
      <c r="M587" t="str">
        <f t="shared" si="18"/>
        <v/>
      </c>
      <c r="N587">
        <f>IF(EXACT(M587,$A$1)=TRUE,0,IF(EXACT(M587,$A$2)=TRUE,1,IF(EXACT(M587,$A$3)=TRUE,2,IF(EXACT(M587,$A$4)=TRUE,3,IF(EXACT(M587,$A$5)=TRUE,4,IF(EXACT(M587,$A$6)=TRUE,5,IF(EXACT(M587,$A$7)=TRUE,6,IF(EXACT(M587,$A$8)=TRUE,7,IF(EXACT(M587,$A$9)=TRUE,8,IF(EXACT(M587,$A$10)=TRUE,9,IF(EXACT(M587,$A$11)=TRUE,10,IF(EXACT(M587,$A$12)=TRUE,11,IF(EXACT(M587,$A$13)=TRUE,12,IF(EXACT(M587,$A$14)=TRUE,13,IF(EXACT(M587,$A$15)=TRUE,14,IF(EXACT(M587,$A$16)=TRUE,15,IF(EXACT(M587,$A$17)=TRUE,16,IF(EXACT(M587,$A$18)=TRUE,17,IF(EXACT(M587,$A$19)=TRUE,18,IF(EXACT(M587,$A$20)=TRUE,19,IF(EXACT(M587,$A$21)=TRUE,20,IF(EXACT(M587,$A$22)=TRUE,21,IF(EXACT(M587,$A$23)=TRUE,22,IF(EXACT(M587,$A$24)=TRUE,23,IF(EXACT(M587,$A$25)=TRUE,24,IF(EXACT(M587,$A$26)=TRUE,25,IF(EXACT(M587,$A$27)=TRUE,26,IF(EXACT(M587,$A$28)=TRUE,27,IF(EXACT(M587,$A$29)=TRUE,28,IF(EXACT(M587,$A$30)=TRUE,29,IF(EXACT(M587,$A$31)=TRUE,30,IF(EXACT(M587,$A$32)=TRUE,31,IF(EXACT(M587,$A$33)=TRUE,32,IF(EXACT(M587,$A$34)=TRUE,33,IF(EXACT(M587,$A$35)=TRUE,34,IF(EXACT(M587,$A$36)=TRUE,35,IF(EXACT(M587,$A$37)=TRUE,36,IF(EXACT(M587,$A$38)=TRUE,37,IF(EXACT(M587,$A$39)=TRUE,38,IF(EXACT(M587,$A$40)=TRUE,39,IF(EXACT(M587,$A$41)=TRUE,40,IF(EXACT(M587,$A$42)=TRUE,41,IF(EXACT(M587,$A$43)=TRUE,42,IF(EXACT(M587,$A$44)=TRUE,43,IF(EXACT(M587,$A$45)=TRUE,44,IF(EXACT(M587,$A$46)=TRUE,45,IF(EXACT(M587,$A$47)=TRUE,46,IF(EXACT(M587,$A$48)=TRUE,47,IF(EXACT(M587,$A$49)=TRUE,48,IF(EXACT(M587,$A$50)=TRUE,49,IF(EXACT(M587,$A$51)=TRUE,50,IF(EXACT(M587,$A$52)=TRUE,51,IF(EXACT(M587,$A$53)=TRUE,52,IF(EXACT(M587,$A$54)=TRUE,53,IF(EXACT(M587,$A$55)=TRUE,54,IF(EXACT(M587,$A$56)=TRUE,55,IF(EXACT(M587,$A$57)=TRUE,56,IF(EXACT(M587,$A$58)=TRUE,57,IF(EXACT(M587,$A$59)=TRUE,58,IF(EXACT(M587,$A$60)=TRUE,59,IF(EXACT(M587,$A$61)=TRUE,60,IF(EXACT(M587,$A$62)=TRUE,61))))))))))))))))))))))))))))))))))))))))))))))))))))))))))))))*61^$L587</f>
        <v>0</v>
      </c>
    </row>
    <row r="588" spans="11:14" x14ac:dyDescent="0.55000000000000004">
      <c r="K588">
        <v>588</v>
      </c>
      <c r="L588">
        <f t="shared" si="19"/>
        <v>0</v>
      </c>
      <c r="M588" t="str">
        <f t="shared" si="18"/>
        <v/>
      </c>
      <c r="N588">
        <f>IF(EXACT(M588,$A$1)=TRUE,0,IF(EXACT(M588,$A$2)=TRUE,1,IF(EXACT(M588,$A$3)=TRUE,2,IF(EXACT(M588,$A$4)=TRUE,3,IF(EXACT(M588,$A$5)=TRUE,4,IF(EXACT(M588,$A$6)=TRUE,5,IF(EXACT(M588,$A$7)=TRUE,6,IF(EXACT(M588,$A$8)=TRUE,7,IF(EXACT(M588,$A$9)=TRUE,8,IF(EXACT(M588,$A$10)=TRUE,9,IF(EXACT(M588,$A$11)=TRUE,10,IF(EXACT(M588,$A$12)=TRUE,11,IF(EXACT(M588,$A$13)=TRUE,12,IF(EXACT(M588,$A$14)=TRUE,13,IF(EXACT(M588,$A$15)=TRUE,14,IF(EXACT(M588,$A$16)=TRUE,15,IF(EXACT(M588,$A$17)=TRUE,16,IF(EXACT(M588,$A$18)=TRUE,17,IF(EXACT(M588,$A$19)=TRUE,18,IF(EXACT(M588,$A$20)=TRUE,19,IF(EXACT(M588,$A$21)=TRUE,20,IF(EXACT(M588,$A$22)=TRUE,21,IF(EXACT(M588,$A$23)=TRUE,22,IF(EXACT(M588,$A$24)=TRUE,23,IF(EXACT(M588,$A$25)=TRUE,24,IF(EXACT(M588,$A$26)=TRUE,25,IF(EXACT(M588,$A$27)=TRUE,26,IF(EXACT(M588,$A$28)=TRUE,27,IF(EXACT(M588,$A$29)=TRUE,28,IF(EXACT(M588,$A$30)=TRUE,29,IF(EXACT(M588,$A$31)=TRUE,30,IF(EXACT(M588,$A$32)=TRUE,31,IF(EXACT(M588,$A$33)=TRUE,32,IF(EXACT(M588,$A$34)=TRUE,33,IF(EXACT(M588,$A$35)=TRUE,34,IF(EXACT(M588,$A$36)=TRUE,35,IF(EXACT(M588,$A$37)=TRUE,36,IF(EXACT(M588,$A$38)=TRUE,37,IF(EXACT(M588,$A$39)=TRUE,38,IF(EXACT(M588,$A$40)=TRUE,39,IF(EXACT(M588,$A$41)=TRUE,40,IF(EXACT(M588,$A$42)=TRUE,41,IF(EXACT(M588,$A$43)=TRUE,42,IF(EXACT(M588,$A$44)=TRUE,43,IF(EXACT(M588,$A$45)=TRUE,44,IF(EXACT(M588,$A$46)=TRUE,45,IF(EXACT(M588,$A$47)=TRUE,46,IF(EXACT(M588,$A$48)=TRUE,47,IF(EXACT(M588,$A$49)=TRUE,48,IF(EXACT(M588,$A$50)=TRUE,49,IF(EXACT(M588,$A$51)=TRUE,50,IF(EXACT(M588,$A$52)=TRUE,51,IF(EXACT(M588,$A$53)=TRUE,52,IF(EXACT(M588,$A$54)=TRUE,53,IF(EXACT(M588,$A$55)=TRUE,54,IF(EXACT(M588,$A$56)=TRUE,55,IF(EXACT(M588,$A$57)=TRUE,56,IF(EXACT(M588,$A$58)=TRUE,57,IF(EXACT(M588,$A$59)=TRUE,58,IF(EXACT(M588,$A$60)=TRUE,59,IF(EXACT(M588,$A$61)=TRUE,60,IF(EXACT(M588,$A$62)=TRUE,61))))))))))))))))))))))))))))))))))))))))))))))))))))))))))))))*61^$L588</f>
        <v>0</v>
      </c>
    </row>
    <row r="589" spans="11:14" x14ac:dyDescent="0.55000000000000004">
      <c r="K589">
        <v>589</v>
      </c>
      <c r="L589">
        <f t="shared" si="19"/>
        <v>5</v>
      </c>
      <c r="M589" t="str">
        <f t="shared" si="18"/>
        <v/>
      </c>
      <c r="N589" t="b">
        <f>IF(EXACT(M589,$A$1)=TRUE,"コア",IF(EXACT(M589,$A$2)=TRUE,"弓玉",IF(EXACT(M589,$A$3)=TRUE,"銃玉",IF(EXACT(M589,$A$4)=TRUE,"剣玉",IF(EXACT(M589,$A$5)=TRUE,"盾玉",IF(EXACT(M589,$A$6)=TRUE,"爆玉",IF(EXACT(M589,$A$7)=TRUE,"魔玉",IF(EXACT(M589,$A$8)=TRUE,"弩玉",IF(EXACT(M589,$A$9)=TRUE,"槍玉",IF(EXACT(M589,$A$10)=TRUE,"砲玉",IF(EXACT(M589,$A$11)=TRUE,"薙玉",IF(EXACT(M589,$A$12)=TRUE,"跳玉",IF(EXACT(M589,$A$13)=TRUE,"裂玉",IF(EXACT(M589,$A$14)=TRUE,"散玉",IF(EXACT(M589,$A$15)=TRUE,"狙玉",IF(EXACT(M589,$A$16)=TRUE,"浮玉",IF(EXACT(M589,$A$17)=TRUE,"導玉",IF(EXACT(M589,$A$18)=TRUE,"繕玉",IF(EXACT(M589,$A$19)=TRUE,"癒玉",IF(EXACT(M589,$A$20)=TRUE,"壁玉",IF(EXACT(M589,$A$21)=TRUE,"飛玉",IF(EXACT(M589,$A$22)=TRUE,"戦玉",IF(EXACT(M589,$A$23)=TRUE,"機玉",IF(EXACT(M589,$A$24)=TRUE,"変玉",IF(EXACT(M589,$A$25)=TRUE,"界玉",IF(EXACT(M589,$A$26)=TRUE,"木壁",IF(EXACT(M589,$A$27)=TRUE,"石壁",IF(EXACT(M589,$A$28)=TRUE,"紙壁",IF(EXACT(M589,$A$29)=TRUE,"鉄壁",IF(EXACT(M589,$A$30)=TRUE,"ジェット",IF(EXACT(M589,$A$31)=TRUE,"ターボ",IF(EXACT(M589,$A$32)=TRUE,"骨玉",IF(EXACT(M589,$A$33)=TRUE,"撃玉",IF(EXACT(M589,$A$34)=TRUE,"弾玉",IF(EXACT(M589,$A$35)=TRUE,"聖玉",IF(EXACT(M589,$A$36)=TRUE,"忍玉",IF(EXACT(M589,$A$37)=TRUE,"障玉",IF(EXACT(M589,$A$38)=TRUE,"花玉",IF(EXACT(M589,$A$39)=TRUE,"反玉",IF(EXACT(M589,$A$40)=TRUE,"押玉",IF(EXACT(M589,$A$41)=TRUE,"迎玉",IF(EXACT(M589,$A$42)=TRUE,"贄玉",IF(EXACT(M589,$A$43)=TRUE,"的玉",IF(EXACT(M589,$A$44)=TRUE,"墜玉",IF(EXACT(M589,$A$45)=TRUE,"箱玉",IF(EXACT(M589,$A$46)=TRUE,"闇玉",IF(EXACT(M589,$A$47)=TRUE,"旋玉",IF(EXACT(M589,$A$48)=TRUE,"采玉",IF(EXACT(M589,$A$49)=TRUE,"騎玉",IF(EXACT(M589,$A$50)=TRUE,"核玉",IF(EXACT(M589,$A$51)=TRUE,"射玉",IF(EXACT(M589,$A$52)=TRUE,"星玉",IF(EXACT(M589,$A$53)=TRUE,"梱玉",IF(EXACT(M589,$A$54)=TRUE,"貫玉",IF(EXACT(M589,$A$55)=TRUE,"査玉",IF(EXACT(M589,$A$56)=TRUE,"近壁",IF(EXACT(M589,$A$57)=TRUE,"遠壁",IF(EXACT(M589,$A$58)=TRUE,"広壁",IF(EXACT(M589,$A$59)=TRUE,"狭壁",IF(EXACT(M589,$A$60)=TRUE,"タゲ壁",IF(EXACT(M589,$A$61)=TRUE,"エレ壁")))))))))))))))))))))))))))))))))))))))))))))))))))))))))))))</f>
        <v>0</v>
      </c>
    </row>
    <row r="590" spans="11:14" x14ac:dyDescent="0.55000000000000004">
      <c r="K590">
        <v>590</v>
      </c>
      <c r="L590">
        <f t="shared" si="19"/>
        <v>4</v>
      </c>
      <c r="M590" t="str">
        <f t="shared" si="18"/>
        <v/>
      </c>
      <c r="N590">
        <f>IF(EXACT(M590,$A$1)=TRUE,0,IF(EXACT(M590,$A$2)=TRUE,1,IF(EXACT(M590,$A$3)=TRUE,2,IF(EXACT(M590,$A$4)=TRUE,3,IF(EXACT(M590,$A$5)=TRUE,4,IF(EXACT(M590,$A$6)=TRUE,5,IF(EXACT(M590,$A$7)=TRUE,6,IF(EXACT(M590,$A$8)=TRUE,7,IF(EXACT(M590,$A$9)=TRUE,8,IF(EXACT(M590,$A$10)=TRUE,9,IF(EXACT(M590,$A$11)=TRUE,10,IF(EXACT(M590,$A$12)=TRUE,11,IF(EXACT(M590,$A$13)=TRUE,12,IF(EXACT(M590,$A$14)=TRUE,13,IF(EXACT(M590,$A$15)=TRUE,14,IF(EXACT(M590,$A$16)=TRUE,15,IF(EXACT(M590,$A$17)=TRUE,16,IF(EXACT(M590,$A$18)=TRUE,17,IF(EXACT(M590,$A$19)=TRUE,18,IF(EXACT(M590,$A$20)=TRUE,19,IF(EXACT(M590,$A$21)=TRUE,20,IF(EXACT(M590,$A$22)=TRUE,21,IF(EXACT(M590,$A$23)=TRUE,22,IF(EXACT(M590,$A$24)=TRUE,23,IF(EXACT(M590,$A$25)=TRUE,24,IF(EXACT(M590,$A$26)=TRUE,25,IF(EXACT(M590,$A$27)=TRUE,26,IF(EXACT(M590,$A$28)=TRUE,27,IF(EXACT(M590,$A$29)=TRUE,28,IF(EXACT(M590,$A$30)=TRUE,29,IF(EXACT(M590,$A$31)=TRUE,30,IF(EXACT(M590,$A$32)=TRUE,31,IF(EXACT(M590,$A$33)=TRUE,32,IF(EXACT(M590,$A$34)=TRUE,33,IF(EXACT(M590,$A$35)=TRUE,34,IF(EXACT(M590,$A$36)=TRUE,35,IF(EXACT(M590,$A$37)=TRUE,36,IF(EXACT(M590,$A$38)=TRUE,37,IF(EXACT(M590,$A$39)=TRUE,38,IF(EXACT(M590,$A$40)=TRUE,39,IF(EXACT(M590,$A$41)=TRUE,40,IF(EXACT(M590,$A$42)=TRUE,41,IF(EXACT(M590,$A$43)=TRUE,42,IF(EXACT(M590,$A$44)=TRUE,43,IF(EXACT(M590,$A$45)=TRUE,44,IF(EXACT(M590,$A$46)=TRUE,45,IF(EXACT(M590,$A$47)=TRUE,46,IF(EXACT(M590,$A$48)=TRUE,47,IF(EXACT(M590,$A$49)=TRUE,48,IF(EXACT(M590,$A$50)=TRUE,49,IF(EXACT(M590,$A$51)=TRUE,50,IF(EXACT(M590,$A$52)=TRUE,51,IF(EXACT(M590,$A$53)=TRUE,52,IF(EXACT(M590,$A$54)=TRUE,53,IF(EXACT(M590,$A$55)=TRUE,54,IF(EXACT(M590,$A$56)=TRUE,55,IF(EXACT(M590,$A$57)=TRUE,56,IF(EXACT(M590,$A$58)=TRUE,57,IF(EXACT(M590,$A$59)=TRUE,58,IF(EXACT(M590,$A$60)=TRUE,59,IF(EXACT(M590,$A$61)=TRUE,60,IF(EXACT(M590,$A$62)=TRUE,61))))))))))))))))))))))))))))))))))))))))))))))))))))))))))))))*61^$L590</f>
        <v>0</v>
      </c>
    </row>
    <row r="591" spans="11:14" x14ac:dyDescent="0.55000000000000004">
      <c r="K591">
        <v>591</v>
      </c>
      <c r="L591">
        <f t="shared" si="19"/>
        <v>3</v>
      </c>
      <c r="M591" t="str">
        <f t="shared" si="18"/>
        <v/>
      </c>
      <c r="N591">
        <f>IF(EXACT(M591,$A$1)=TRUE,0,IF(EXACT(M591,$A$2)=TRUE,1,IF(EXACT(M591,$A$3)=TRUE,2,IF(EXACT(M591,$A$4)=TRUE,3,IF(EXACT(M591,$A$5)=TRUE,4,IF(EXACT(M591,$A$6)=TRUE,5,IF(EXACT(M591,$A$7)=TRUE,6,IF(EXACT(M591,$A$8)=TRUE,7,IF(EXACT(M591,$A$9)=TRUE,8,IF(EXACT(M591,$A$10)=TRUE,9,IF(EXACT(M591,$A$11)=TRUE,10,IF(EXACT(M591,$A$12)=TRUE,11,IF(EXACT(M591,$A$13)=TRUE,12,IF(EXACT(M591,$A$14)=TRUE,13,IF(EXACT(M591,$A$15)=TRUE,14,IF(EXACT(M591,$A$16)=TRUE,15,IF(EXACT(M591,$A$17)=TRUE,16,IF(EXACT(M591,$A$18)=TRUE,17,IF(EXACT(M591,$A$19)=TRUE,18,IF(EXACT(M591,$A$20)=TRUE,19,IF(EXACT(M591,$A$21)=TRUE,20,IF(EXACT(M591,$A$22)=TRUE,21,IF(EXACT(M591,$A$23)=TRUE,22,IF(EXACT(M591,$A$24)=TRUE,23,IF(EXACT(M591,$A$25)=TRUE,24,IF(EXACT(M591,$A$26)=TRUE,25,IF(EXACT(M591,$A$27)=TRUE,26,IF(EXACT(M591,$A$28)=TRUE,27,IF(EXACT(M591,$A$29)=TRUE,28,IF(EXACT(M591,$A$30)=TRUE,29,IF(EXACT(M591,$A$31)=TRUE,30,IF(EXACT(M591,$A$32)=TRUE,31,IF(EXACT(M591,$A$33)=TRUE,32,IF(EXACT(M591,$A$34)=TRUE,33,IF(EXACT(M591,$A$35)=TRUE,34,IF(EXACT(M591,$A$36)=TRUE,35,IF(EXACT(M591,$A$37)=TRUE,36,IF(EXACT(M591,$A$38)=TRUE,37,IF(EXACT(M591,$A$39)=TRUE,38,IF(EXACT(M591,$A$40)=TRUE,39,IF(EXACT(M591,$A$41)=TRUE,40,IF(EXACT(M591,$A$42)=TRUE,41,IF(EXACT(M591,$A$43)=TRUE,42,IF(EXACT(M591,$A$44)=TRUE,43,IF(EXACT(M591,$A$45)=TRUE,44,IF(EXACT(M591,$A$46)=TRUE,45,IF(EXACT(M591,$A$47)=TRUE,46,IF(EXACT(M591,$A$48)=TRUE,47,IF(EXACT(M591,$A$49)=TRUE,48,IF(EXACT(M591,$A$50)=TRUE,49,IF(EXACT(M591,$A$51)=TRUE,50,IF(EXACT(M591,$A$52)=TRUE,51,IF(EXACT(M591,$A$53)=TRUE,52,IF(EXACT(M591,$A$54)=TRUE,53,IF(EXACT(M591,$A$55)=TRUE,54,IF(EXACT(M591,$A$56)=TRUE,55,IF(EXACT(M591,$A$57)=TRUE,56,IF(EXACT(M591,$A$58)=TRUE,57,IF(EXACT(M591,$A$59)=TRUE,58,IF(EXACT(M591,$A$60)=TRUE,59,IF(EXACT(M591,$A$61)=TRUE,60,IF(EXACT(M591,$A$62)=TRUE,61))))))))))))))))))))))))))))))))))))))))))))))))))))))))))))))*61^$L591</f>
        <v>0</v>
      </c>
    </row>
    <row r="592" spans="11:14" x14ac:dyDescent="0.55000000000000004">
      <c r="K592">
        <v>592</v>
      </c>
      <c r="L592">
        <f t="shared" si="19"/>
        <v>2</v>
      </c>
      <c r="M592" t="str">
        <f t="shared" si="18"/>
        <v/>
      </c>
      <c r="N592">
        <f>IF(EXACT(M592,$A$1)=TRUE,0,IF(EXACT(M592,$A$2)=TRUE,1,IF(EXACT(M592,$A$3)=TRUE,2,IF(EXACT(M592,$A$4)=TRUE,3,IF(EXACT(M592,$A$5)=TRUE,4,IF(EXACT(M592,$A$6)=TRUE,5,IF(EXACT(M592,$A$7)=TRUE,6,IF(EXACT(M592,$A$8)=TRUE,7,IF(EXACT(M592,$A$9)=TRUE,8,IF(EXACT(M592,$A$10)=TRUE,9,IF(EXACT(M592,$A$11)=TRUE,10,IF(EXACT(M592,$A$12)=TRUE,11,IF(EXACT(M592,$A$13)=TRUE,12,IF(EXACT(M592,$A$14)=TRUE,13,IF(EXACT(M592,$A$15)=TRUE,14,IF(EXACT(M592,$A$16)=TRUE,15,IF(EXACT(M592,$A$17)=TRUE,16,IF(EXACT(M592,$A$18)=TRUE,17,IF(EXACT(M592,$A$19)=TRUE,18,IF(EXACT(M592,$A$20)=TRUE,19,IF(EXACT(M592,$A$21)=TRUE,20,IF(EXACT(M592,$A$22)=TRUE,21,IF(EXACT(M592,$A$23)=TRUE,22,IF(EXACT(M592,$A$24)=TRUE,23,IF(EXACT(M592,$A$25)=TRUE,24,IF(EXACT(M592,$A$26)=TRUE,25,IF(EXACT(M592,$A$27)=TRUE,26,IF(EXACT(M592,$A$28)=TRUE,27,IF(EXACT(M592,$A$29)=TRUE,28,IF(EXACT(M592,$A$30)=TRUE,29,IF(EXACT(M592,$A$31)=TRUE,30,IF(EXACT(M592,$A$32)=TRUE,31,IF(EXACT(M592,$A$33)=TRUE,32,IF(EXACT(M592,$A$34)=TRUE,33,IF(EXACT(M592,$A$35)=TRUE,34,IF(EXACT(M592,$A$36)=TRUE,35,IF(EXACT(M592,$A$37)=TRUE,36,IF(EXACT(M592,$A$38)=TRUE,37,IF(EXACT(M592,$A$39)=TRUE,38,IF(EXACT(M592,$A$40)=TRUE,39,IF(EXACT(M592,$A$41)=TRUE,40,IF(EXACT(M592,$A$42)=TRUE,41,IF(EXACT(M592,$A$43)=TRUE,42,IF(EXACT(M592,$A$44)=TRUE,43,IF(EXACT(M592,$A$45)=TRUE,44,IF(EXACT(M592,$A$46)=TRUE,45,IF(EXACT(M592,$A$47)=TRUE,46,IF(EXACT(M592,$A$48)=TRUE,47,IF(EXACT(M592,$A$49)=TRUE,48,IF(EXACT(M592,$A$50)=TRUE,49,IF(EXACT(M592,$A$51)=TRUE,50,IF(EXACT(M592,$A$52)=TRUE,51,IF(EXACT(M592,$A$53)=TRUE,52,IF(EXACT(M592,$A$54)=TRUE,53,IF(EXACT(M592,$A$55)=TRUE,54,IF(EXACT(M592,$A$56)=TRUE,55,IF(EXACT(M592,$A$57)=TRUE,56,IF(EXACT(M592,$A$58)=TRUE,57,IF(EXACT(M592,$A$59)=TRUE,58,IF(EXACT(M592,$A$60)=TRUE,59,IF(EXACT(M592,$A$61)=TRUE,60,IF(EXACT(M592,$A$62)=TRUE,61))))))))))))))))))))))))))))))))))))))))))))))))))))))))))))))*61^$L592</f>
        <v>0</v>
      </c>
    </row>
    <row r="593" spans="11:14" x14ac:dyDescent="0.55000000000000004">
      <c r="K593">
        <v>593</v>
      </c>
      <c r="L593">
        <f t="shared" si="19"/>
        <v>1</v>
      </c>
      <c r="M593" t="str">
        <f t="shared" si="18"/>
        <v/>
      </c>
      <c r="N593">
        <f>IF(EXACT(M593,$A$1)=TRUE,0,IF(EXACT(M593,$A$2)=TRUE,1,IF(EXACT(M593,$A$3)=TRUE,2,IF(EXACT(M593,$A$4)=TRUE,3,IF(EXACT(M593,$A$5)=TRUE,4,IF(EXACT(M593,$A$6)=TRUE,5,IF(EXACT(M593,$A$7)=TRUE,6,IF(EXACT(M593,$A$8)=TRUE,7,IF(EXACT(M593,$A$9)=TRUE,8,IF(EXACT(M593,$A$10)=TRUE,9,IF(EXACT(M593,$A$11)=TRUE,10,IF(EXACT(M593,$A$12)=TRUE,11,IF(EXACT(M593,$A$13)=TRUE,12,IF(EXACT(M593,$A$14)=TRUE,13,IF(EXACT(M593,$A$15)=TRUE,14,IF(EXACT(M593,$A$16)=TRUE,15,IF(EXACT(M593,$A$17)=TRUE,16,IF(EXACT(M593,$A$18)=TRUE,17,IF(EXACT(M593,$A$19)=TRUE,18,IF(EXACT(M593,$A$20)=TRUE,19,IF(EXACT(M593,$A$21)=TRUE,20,IF(EXACT(M593,$A$22)=TRUE,21,IF(EXACT(M593,$A$23)=TRUE,22,IF(EXACT(M593,$A$24)=TRUE,23,IF(EXACT(M593,$A$25)=TRUE,24,IF(EXACT(M593,$A$26)=TRUE,25,IF(EXACT(M593,$A$27)=TRUE,26,IF(EXACT(M593,$A$28)=TRUE,27,IF(EXACT(M593,$A$29)=TRUE,28,IF(EXACT(M593,$A$30)=TRUE,29,IF(EXACT(M593,$A$31)=TRUE,30,IF(EXACT(M593,$A$32)=TRUE,31,IF(EXACT(M593,$A$33)=TRUE,32,IF(EXACT(M593,$A$34)=TRUE,33,IF(EXACT(M593,$A$35)=TRUE,34,IF(EXACT(M593,$A$36)=TRUE,35,IF(EXACT(M593,$A$37)=TRUE,36,IF(EXACT(M593,$A$38)=TRUE,37,IF(EXACT(M593,$A$39)=TRUE,38,IF(EXACT(M593,$A$40)=TRUE,39,IF(EXACT(M593,$A$41)=TRUE,40,IF(EXACT(M593,$A$42)=TRUE,41,IF(EXACT(M593,$A$43)=TRUE,42,IF(EXACT(M593,$A$44)=TRUE,43,IF(EXACT(M593,$A$45)=TRUE,44,IF(EXACT(M593,$A$46)=TRUE,45,IF(EXACT(M593,$A$47)=TRUE,46,IF(EXACT(M593,$A$48)=TRUE,47,IF(EXACT(M593,$A$49)=TRUE,48,IF(EXACT(M593,$A$50)=TRUE,49,IF(EXACT(M593,$A$51)=TRUE,50,IF(EXACT(M593,$A$52)=TRUE,51,IF(EXACT(M593,$A$53)=TRUE,52,IF(EXACT(M593,$A$54)=TRUE,53,IF(EXACT(M593,$A$55)=TRUE,54,IF(EXACT(M593,$A$56)=TRUE,55,IF(EXACT(M593,$A$57)=TRUE,56,IF(EXACT(M593,$A$58)=TRUE,57,IF(EXACT(M593,$A$59)=TRUE,58,IF(EXACT(M593,$A$60)=TRUE,59,IF(EXACT(M593,$A$61)=TRUE,60,IF(EXACT(M593,$A$62)=TRUE,61))))))))))))))))))))))))))))))))))))))))))))))))))))))))))))))*61^$L593</f>
        <v>0</v>
      </c>
    </row>
    <row r="594" spans="11:14" x14ac:dyDescent="0.55000000000000004">
      <c r="K594">
        <v>594</v>
      </c>
      <c r="L594">
        <f t="shared" si="19"/>
        <v>0</v>
      </c>
      <c r="M594" t="str">
        <f t="shared" si="18"/>
        <v/>
      </c>
      <c r="N594">
        <f>IF(EXACT(M594,$A$1)=TRUE,0,IF(EXACT(M594,$A$2)=TRUE,1,IF(EXACT(M594,$A$3)=TRUE,2,IF(EXACT(M594,$A$4)=TRUE,3,IF(EXACT(M594,$A$5)=TRUE,4,IF(EXACT(M594,$A$6)=TRUE,5,IF(EXACT(M594,$A$7)=TRUE,6,IF(EXACT(M594,$A$8)=TRUE,7,IF(EXACT(M594,$A$9)=TRUE,8,IF(EXACT(M594,$A$10)=TRUE,9,IF(EXACT(M594,$A$11)=TRUE,10,IF(EXACT(M594,$A$12)=TRUE,11,IF(EXACT(M594,$A$13)=TRUE,12,IF(EXACT(M594,$A$14)=TRUE,13,IF(EXACT(M594,$A$15)=TRUE,14,IF(EXACT(M594,$A$16)=TRUE,15,IF(EXACT(M594,$A$17)=TRUE,16,IF(EXACT(M594,$A$18)=TRUE,17,IF(EXACT(M594,$A$19)=TRUE,18,IF(EXACT(M594,$A$20)=TRUE,19,IF(EXACT(M594,$A$21)=TRUE,20,IF(EXACT(M594,$A$22)=TRUE,21,IF(EXACT(M594,$A$23)=TRUE,22,IF(EXACT(M594,$A$24)=TRUE,23,IF(EXACT(M594,$A$25)=TRUE,24,IF(EXACT(M594,$A$26)=TRUE,25,IF(EXACT(M594,$A$27)=TRUE,26,IF(EXACT(M594,$A$28)=TRUE,27,IF(EXACT(M594,$A$29)=TRUE,28,IF(EXACT(M594,$A$30)=TRUE,29,IF(EXACT(M594,$A$31)=TRUE,30,IF(EXACT(M594,$A$32)=TRUE,31,IF(EXACT(M594,$A$33)=TRUE,32,IF(EXACT(M594,$A$34)=TRUE,33,IF(EXACT(M594,$A$35)=TRUE,34,IF(EXACT(M594,$A$36)=TRUE,35,IF(EXACT(M594,$A$37)=TRUE,36,IF(EXACT(M594,$A$38)=TRUE,37,IF(EXACT(M594,$A$39)=TRUE,38,IF(EXACT(M594,$A$40)=TRUE,39,IF(EXACT(M594,$A$41)=TRUE,40,IF(EXACT(M594,$A$42)=TRUE,41,IF(EXACT(M594,$A$43)=TRUE,42,IF(EXACT(M594,$A$44)=TRUE,43,IF(EXACT(M594,$A$45)=TRUE,44,IF(EXACT(M594,$A$46)=TRUE,45,IF(EXACT(M594,$A$47)=TRUE,46,IF(EXACT(M594,$A$48)=TRUE,47,IF(EXACT(M594,$A$49)=TRUE,48,IF(EXACT(M594,$A$50)=TRUE,49,IF(EXACT(M594,$A$51)=TRUE,50,IF(EXACT(M594,$A$52)=TRUE,51,IF(EXACT(M594,$A$53)=TRUE,52,IF(EXACT(M594,$A$54)=TRUE,53,IF(EXACT(M594,$A$55)=TRUE,54,IF(EXACT(M594,$A$56)=TRUE,55,IF(EXACT(M594,$A$57)=TRUE,56,IF(EXACT(M594,$A$58)=TRUE,57,IF(EXACT(M594,$A$59)=TRUE,58,IF(EXACT(M594,$A$60)=TRUE,59,IF(EXACT(M594,$A$61)=TRUE,60,IF(EXACT(M594,$A$62)=TRUE,61))))))))))))))))))))))))))))))))))))))))))))))))))))))))))))))*61^$L594</f>
        <v>0</v>
      </c>
    </row>
    <row r="595" spans="11:14" x14ac:dyDescent="0.55000000000000004">
      <c r="K595">
        <v>595</v>
      </c>
      <c r="L595">
        <f t="shared" si="19"/>
        <v>5</v>
      </c>
      <c r="M595" t="str">
        <f t="shared" si="18"/>
        <v/>
      </c>
      <c r="N595" t="b">
        <f>IF(EXACT(M595,$A$1)=TRUE,"コア",IF(EXACT(M595,$A$2)=TRUE,"弓玉",IF(EXACT(M595,$A$3)=TRUE,"銃玉",IF(EXACT(M595,$A$4)=TRUE,"剣玉",IF(EXACT(M595,$A$5)=TRUE,"盾玉",IF(EXACT(M595,$A$6)=TRUE,"爆玉",IF(EXACT(M595,$A$7)=TRUE,"魔玉",IF(EXACT(M595,$A$8)=TRUE,"弩玉",IF(EXACT(M595,$A$9)=TRUE,"槍玉",IF(EXACT(M595,$A$10)=TRUE,"砲玉",IF(EXACT(M595,$A$11)=TRUE,"薙玉",IF(EXACT(M595,$A$12)=TRUE,"跳玉",IF(EXACT(M595,$A$13)=TRUE,"裂玉",IF(EXACT(M595,$A$14)=TRUE,"散玉",IF(EXACT(M595,$A$15)=TRUE,"狙玉",IF(EXACT(M595,$A$16)=TRUE,"浮玉",IF(EXACT(M595,$A$17)=TRUE,"導玉",IF(EXACT(M595,$A$18)=TRUE,"繕玉",IF(EXACT(M595,$A$19)=TRUE,"癒玉",IF(EXACT(M595,$A$20)=TRUE,"壁玉",IF(EXACT(M595,$A$21)=TRUE,"飛玉",IF(EXACT(M595,$A$22)=TRUE,"戦玉",IF(EXACT(M595,$A$23)=TRUE,"機玉",IF(EXACT(M595,$A$24)=TRUE,"変玉",IF(EXACT(M595,$A$25)=TRUE,"界玉",IF(EXACT(M595,$A$26)=TRUE,"木壁",IF(EXACT(M595,$A$27)=TRUE,"石壁",IF(EXACT(M595,$A$28)=TRUE,"紙壁",IF(EXACT(M595,$A$29)=TRUE,"鉄壁",IF(EXACT(M595,$A$30)=TRUE,"ジェット",IF(EXACT(M595,$A$31)=TRUE,"ターボ",IF(EXACT(M595,$A$32)=TRUE,"骨玉",IF(EXACT(M595,$A$33)=TRUE,"撃玉",IF(EXACT(M595,$A$34)=TRUE,"弾玉",IF(EXACT(M595,$A$35)=TRUE,"聖玉",IF(EXACT(M595,$A$36)=TRUE,"忍玉",IF(EXACT(M595,$A$37)=TRUE,"障玉",IF(EXACT(M595,$A$38)=TRUE,"花玉",IF(EXACT(M595,$A$39)=TRUE,"反玉",IF(EXACT(M595,$A$40)=TRUE,"押玉",IF(EXACT(M595,$A$41)=TRUE,"迎玉",IF(EXACT(M595,$A$42)=TRUE,"贄玉",IF(EXACT(M595,$A$43)=TRUE,"的玉",IF(EXACT(M595,$A$44)=TRUE,"墜玉",IF(EXACT(M595,$A$45)=TRUE,"箱玉",IF(EXACT(M595,$A$46)=TRUE,"闇玉",IF(EXACT(M595,$A$47)=TRUE,"旋玉",IF(EXACT(M595,$A$48)=TRUE,"采玉",IF(EXACT(M595,$A$49)=TRUE,"騎玉",IF(EXACT(M595,$A$50)=TRUE,"核玉",IF(EXACT(M595,$A$51)=TRUE,"射玉",IF(EXACT(M595,$A$52)=TRUE,"星玉",IF(EXACT(M595,$A$53)=TRUE,"梱玉",IF(EXACT(M595,$A$54)=TRUE,"貫玉",IF(EXACT(M595,$A$55)=TRUE,"査玉",IF(EXACT(M595,$A$56)=TRUE,"近壁",IF(EXACT(M595,$A$57)=TRUE,"遠壁",IF(EXACT(M595,$A$58)=TRUE,"広壁",IF(EXACT(M595,$A$59)=TRUE,"狭壁",IF(EXACT(M595,$A$60)=TRUE,"タゲ壁",IF(EXACT(M595,$A$61)=TRUE,"エレ壁")))))))))))))))))))))))))))))))))))))))))))))))))))))))))))))</f>
        <v>0</v>
      </c>
    </row>
    <row r="596" spans="11:14" x14ac:dyDescent="0.55000000000000004">
      <c r="K596">
        <v>596</v>
      </c>
      <c r="L596">
        <f t="shared" si="19"/>
        <v>4</v>
      </c>
      <c r="M596" t="str">
        <f t="shared" si="18"/>
        <v/>
      </c>
      <c r="N596">
        <f>IF(EXACT(M596,$A$1)=TRUE,0,IF(EXACT(M596,$A$2)=TRUE,1,IF(EXACT(M596,$A$3)=TRUE,2,IF(EXACT(M596,$A$4)=TRUE,3,IF(EXACT(M596,$A$5)=TRUE,4,IF(EXACT(M596,$A$6)=TRUE,5,IF(EXACT(M596,$A$7)=TRUE,6,IF(EXACT(M596,$A$8)=TRUE,7,IF(EXACT(M596,$A$9)=TRUE,8,IF(EXACT(M596,$A$10)=TRUE,9,IF(EXACT(M596,$A$11)=TRUE,10,IF(EXACT(M596,$A$12)=TRUE,11,IF(EXACT(M596,$A$13)=TRUE,12,IF(EXACT(M596,$A$14)=TRUE,13,IF(EXACT(M596,$A$15)=TRUE,14,IF(EXACT(M596,$A$16)=TRUE,15,IF(EXACT(M596,$A$17)=TRUE,16,IF(EXACT(M596,$A$18)=TRUE,17,IF(EXACT(M596,$A$19)=TRUE,18,IF(EXACT(M596,$A$20)=TRUE,19,IF(EXACT(M596,$A$21)=TRUE,20,IF(EXACT(M596,$A$22)=TRUE,21,IF(EXACT(M596,$A$23)=TRUE,22,IF(EXACT(M596,$A$24)=TRUE,23,IF(EXACT(M596,$A$25)=TRUE,24,IF(EXACT(M596,$A$26)=TRUE,25,IF(EXACT(M596,$A$27)=TRUE,26,IF(EXACT(M596,$A$28)=TRUE,27,IF(EXACT(M596,$A$29)=TRUE,28,IF(EXACT(M596,$A$30)=TRUE,29,IF(EXACT(M596,$A$31)=TRUE,30,IF(EXACT(M596,$A$32)=TRUE,31,IF(EXACT(M596,$A$33)=TRUE,32,IF(EXACT(M596,$A$34)=TRUE,33,IF(EXACT(M596,$A$35)=TRUE,34,IF(EXACT(M596,$A$36)=TRUE,35,IF(EXACT(M596,$A$37)=TRUE,36,IF(EXACT(M596,$A$38)=TRUE,37,IF(EXACT(M596,$A$39)=TRUE,38,IF(EXACT(M596,$A$40)=TRUE,39,IF(EXACT(M596,$A$41)=TRUE,40,IF(EXACT(M596,$A$42)=TRUE,41,IF(EXACT(M596,$A$43)=TRUE,42,IF(EXACT(M596,$A$44)=TRUE,43,IF(EXACT(M596,$A$45)=TRUE,44,IF(EXACT(M596,$A$46)=TRUE,45,IF(EXACT(M596,$A$47)=TRUE,46,IF(EXACT(M596,$A$48)=TRUE,47,IF(EXACT(M596,$A$49)=TRUE,48,IF(EXACT(M596,$A$50)=TRUE,49,IF(EXACT(M596,$A$51)=TRUE,50,IF(EXACT(M596,$A$52)=TRUE,51,IF(EXACT(M596,$A$53)=TRUE,52,IF(EXACT(M596,$A$54)=TRUE,53,IF(EXACT(M596,$A$55)=TRUE,54,IF(EXACT(M596,$A$56)=TRUE,55,IF(EXACT(M596,$A$57)=TRUE,56,IF(EXACT(M596,$A$58)=TRUE,57,IF(EXACT(M596,$A$59)=TRUE,58,IF(EXACT(M596,$A$60)=TRUE,59,IF(EXACT(M596,$A$61)=TRUE,60,IF(EXACT(M596,$A$62)=TRUE,61))))))))))))))))))))))))))))))))))))))))))))))))))))))))))))))*61^$L596</f>
        <v>0</v>
      </c>
    </row>
    <row r="597" spans="11:14" x14ac:dyDescent="0.55000000000000004">
      <c r="K597">
        <v>597</v>
      </c>
      <c r="L597">
        <f t="shared" si="19"/>
        <v>3</v>
      </c>
      <c r="M597" t="str">
        <f t="shared" si="18"/>
        <v/>
      </c>
      <c r="N597">
        <f>IF(EXACT(M597,$A$1)=TRUE,0,IF(EXACT(M597,$A$2)=TRUE,1,IF(EXACT(M597,$A$3)=TRUE,2,IF(EXACT(M597,$A$4)=TRUE,3,IF(EXACT(M597,$A$5)=TRUE,4,IF(EXACT(M597,$A$6)=TRUE,5,IF(EXACT(M597,$A$7)=TRUE,6,IF(EXACT(M597,$A$8)=TRUE,7,IF(EXACT(M597,$A$9)=TRUE,8,IF(EXACT(M597,$A$10)=TRUE,9,IF(EXACT(M597,$A$11)=TRUE,10,IF(EXACT(M597,$A$12)=TRUE,11,IF(EXACT(M597,$A$13)=TRUE,12,IF(EXACT(M597,$A$14)=TRUE,13,IF(EXACT(M597,$A$15)=TRUE,14,IF(EXACT(M597,$A$16)=TRUE,15,IF(EXACT(M597,$A$17)=TRUE,16,IF(EXACT(M597,$A$18)=TRUE,17,IF(EXACT(M597,$A$19)=TRUE,18,IF(EXACT(M597,$A$20)=TRUE,19,IF(EXACT(M597,$A$21)=TRUE,20,IF(EXACT(M597,$A$22)=TRUE,21,IF(EXACT(M597,$A$23)=TRUE,22,IF(EXACT(M597,$A$24)=TRUE,23,IF(EXACT(M597,$A$25)=TRUE,24,IF(EXACT(M597,$A$26)=TRUE,25,IF(EXACT(M597,$A$27)=TRUE,26,IF(EXACT(M597,$A$28)=TRUE,27,IF(EXACT(M597,$A$29)=TRUE,28,IF(EXACT(M597,$A$30)=TRUE,29,IF(EXACT(M597,$A$31)=TRUE,30,IF(EXACT(M597,$A$32)=TRUE,31,IF(EXACT(M597,$A$33)=TRUE,32,IF(EXACT(M597,$A$34)=TRUE,33,IF(EXACT(M597,$A$35)=TRUE,34,IF(EXACT(M597,$A$36)=TRUE,35,IF(EXACT(M597,$A$37)=TRUE,36,IF(EXACT(M597,$A$38)=TRUE,37,IF(EXACT(M597,$A$39)=TRUE,38,IF(EXACT(M597,$A$40)=TRUE,39,IF(EXACT(M597,$A$41)=TRUE,40,IF(EXACT(M597,$A$42)=TRUE,41,IF(EXACT(M597,$A$43)=TRUE,42,IF(EXACT(M597,$A$44)=TRUE,43,IF(EXACT(M597,$A$45)=TRUE,44,IF(EXACT(M597,$A$46)=TRUE,45,IF(EXACT(M597,$A$47)=TRUE,46,IF(EXACT(M597,$A$48)=TRUE,47,IF(EXACT(M597,$A$49)=TRUE,48,IF(EXACT(M597,$A$50)=TRUE,49,IF(EXACT(M597,$A$51)=TRUE,50,IF(EXACT(M597,$A$52)=TRUE,51,IF(EXACT(M597,$A$53)=TRUE,52,IF(EXACT(M597,$A$54)=TRUE,53,IF(EXACT(M597,$A$55)=TRUE,54,IF(EXACT(M597,$A$56)=TRUE,55,IF(EXACT(M597,$A$57)=TRUE,56,IF(EXACT(M597,$A$58)=TRUE,57,IF(EXACT(M597,$A$59)=TRUE,58,IF(EXACT(M597,$A$60)=TRUE,59,IF(EXACT(M597,$A$61)=TRUE,60,IF(EXACT(M597,$A$62)=TRUE,61))))))))))))))))))))))))))))))))))))))))))))))))))))))))))))))*61^$L597</f>
        <v>0</v>
      </c>
    </row>
    <row r="598" spans="11:14" x14ac:dyDescent="0.55000000000000004">
      <c r="K598">
        <v>598</v>
      </c>
      <c r="L598">
        <f t="shared" si="19"/>
        <v>2</v>
      </c>
      <c r="M598" t="str">
        <f t="shared" si="18"/>
        <v/>
      </c>
      <c r="N598">
        <f>IF(EXACT(M598,$A$1)=TRUE,0,IF(EXACT(M598,$A$2)=TRUE,1,IF(EXACT(M598,$A$3)=TRUE,2,IF(EXACT(M598,$A$4)=TRUE,3,IF(EXACT(M598,$A$5)=TRUE,4,IF(EXACT(M598,$A$6)=TRUE,5,IF(EXACT(M598,$A$7)=TRUE,6,IF(EXACT(M598,$A$8)=TRUE,7,IF(EXACT(M598,$A$9)=TRUE,8,IF(EXACT(M598,$A$10)=TRUE,9,IF(EXACT(M598,$A$11)=TRUE,10,IF(EXACT(M598,$A$12)=TRUE,11,IF(EXACT(M598,$A$13)=TRUE,12,IF(EXACT(M598,$A$14)=TRUE,13,IF(EXACT(M598,$A$15)=TRUE,14,IF(EXACT(M598,$A$16)=TRUE,15,IF(EXACT(M598,$A$17)=TRUE,16,IF(EXACT(M598,$A$18)=TRUE,17,IF(EXACT(M598,$A$19)=TRUE,18,IF(EXACT(M598,$A$20)=TRUE,19,IF(EXACT(M598,$A$21)=TRUE,20,IF(EXACT(M598,$A$22)=TRUE,21,IF(EXACT(M598,$A$23)=TRUE,22,IF(EXACT(M598,$A$24)=TRUE,23,IF(EXACT(M598,$A$25)=TRUE,24,IF(EXACT(M598,$A$26)=TRUE,25,IF(EXACT(M598,$A$27)=TRUE,26,IF(EXACT(M598,$A$28)=TRUE,27,IF(EXACT(M598,$A$29)=TRUE,28,IF(EXACT(M598,$A$30)=TRUE,29,IF(EXACT(M598,$A$31)=TRUE,30,IF(EXACT(M598,$A$32)=TRUE,31,IF(EXACT(M598,$A$33)=TRUE,32,IF(EXACT(M598,$A$34)=TRUE,33,IF(EXACT(M598,$A$35)=TRUE,34,IF(EXACT(M598,$A$36)=TRUE,35,IF(EXACT(M598,$A$37)=TRUE,36,IF(EXACT(M598,$A$38)=TRUE,37,IF(EXACT(M598,$A$39)=TRUE,38,IF(EXACT(M598,$A$40)=TRUE,39,IF(EXACT(M598,$A$41)=TRUE,40,IF(EXACT(M598,$A$42)=TRUE,41,IF(EXACT(M598,$A$43)=TRUE,42,IF(EXACT(M598,$A$44)=TRUE,43,IF(EXACT(M598,$A$45)=TRUE,44,IF(EXACT(M598,$A$46)=TRUE,45,IF(EXACT(M598,$A$47)=TRUE,46,IF(EXACT(M598,$A$48)=TRUE,47,IF(EXACT(M598,$A$49)=TRUE,48,IF(EXACT(M598,$A$50)=TRUE,49,IF(EXACT(M598,$A$51)=TRUE,50,IF(EXACT(M598,$A$52)=TRUE,51,IF(EXACT(M598,$A$53)=TRUE,52,IF(EXACT(M598,$A$54)=TRUE,53,IF(EXACT(M598,$A$55)=TRUE,54,IF(EXACT(M598,$A$56)=TRUE,55,IF(EXACT(M598,$A$57)=TRUE,56,IF(EXACT(M598,$A$58)=TRUE,57,IF(EXACT(M598,$A$59)=TRUE,58,IF(EXACT(M598,$A$60)=TRUE,59,IF(EXACT(M598,$A$61)=TRUE,60,IF(EXACT(M598,$A$62)=TRUE,61))))))))))))))))))))))))))))))))))))))))))))))))))))))))))))))*61^$L598</f>
        <v>0</v>
      </c>
    </row>
    <row r="599" spans="11:14" x14ac:dyDescent="0.55000000000000004">
      <c r="K599">
        <v>599</v>
      </c>
      <c r="L599">
        <f t="shared" si="19"/>
        <v>1</v>
      </c>
      <c r="M599" t="str">
        <f t="shared" si="18"/>
        <v/>
      </c>
      <c r="N599">
        <f>IF(EXACT(M599,$A$1)=TRUE,0,IF(EXACT(M599,$A$2)=TRUE,1,IF(EXACT(M599,$A$3)=TRUE,2,IF(EXACT(M599,$A$4)=TRUE,3,IF(EXACT(M599,$A$5)=TRUE,4,IF(EXACT(M599,$A$6)=TRUE,5,IF(EXACT(M599,$A$7)=TRUE,6,IF(EXACT(M599,$A$8)=TRUE,7,IF(EXACT(M599,$A$9)=TRUE,8,IF(EXACT(M599,$A$10)=TRUE,9,IF(EXACT(M599,$A$11)=TRUE,10,IF(EXACT(M599,$A$12)=TRUE,11,IF(EXACT(M599,$A$13)=TRUE,12,IF(EXACT(M599,$A$14)=TRUE,13,IF(EXACT(M599,$A$15)=TRUE,14,IF(EXACT(M599,$A$16)=TRUE,15,IF(EXACT(M599,$A$17)=TRUE,16,IF(EXACT(M599,$A$18)=TRUE,17,IF(EXACT(M599,$A$19)=TRUE,18,IF(EXACT(M599,$A$20)=TRUE,19,IF(EXACT(M599,$A$21)=TRUE,20,IF(EXACT(M599,$A$22)=TRUE,21,IF(EXACT(M599,$A$23)=TRUE,22,IF(EXACT(M599,$A$24)=TRUE,23,IF(EXACT(M599,$A$25)=TRUE,24,IF(EXACT(M599,$A$26)=TRUE,25,IF(EXACT(M599,$A$27)=TRUE,26,IF(EXACT(M599,$A$28)=TRUE,27,IF(EXACT(M599,$A$29)=TRUE,28,IF(EXACT(M599,$A$30)=TRUE,29,IF(EXACT(M599,$A$31)=TRUE,30,IF(EXACT(M599,$A$32)=TRUE,31,IF(EXACT(M599,$A$33)=TRUE,32,IF(EXACT(M599,$A$34)=TRUE,33,IF(EXACT(M599,$A$35)=TRUE,34,IF(EXACT(M599,$A$36)=TRUE,35,IF(EXACT(M599,$A$37)=TRUE,36,IF(EXACT(M599,$A$38)=TRUE,37,IF(EXACT(M599,$A$39)=TRUE,38,IF(EXACT(M599,$A$40)=TRUE,39,IF(EXACT(M599,$A$41)=TRUE,40,IF(EXACT(M599,$A$42)=TRUE,41,IF(EXACT(M599,$A$43)=TRUE,42,IF(EXACT(M599,$A$44)=TRUE,43,IF(EXACT(M599,$A$45)=TRUE,44,IF(EXACT(M599,$A$46)=TRUE,45,IF(EXACT(M599,$A$47)=TRUE,46,IF(EXACT(M599,$A$48)=TRUE,47,IF(EXACT(M599,$A$49)=TRUE,48,IF(EXACT(M599,$A$50)=TRUE,49,IF(EXACT(M599,$A$51)=TRUE,50,IF(EXACT(M599,$A$52)=TRUE,51,IF(EXACT(M599,$A$53)=TRUE,52,IF(EXACT(M599,$A$54)=TRUE,53,IF(EXACT(M599,$A$55)=TRUE,54,IF(EXACT(M599,$A$56)=TRUE,55,IF(EXACT(M599,$A$57)=TRUE,56,IF(EXACT(M599,$A$58)=TRUE,57,IF(EXACT(M599,$A$59)=TRUE,58,IF(EXACT(M599,$A$60)=TRUE,59,IF(EXACT(M599,$A$61)=TRUE,60,IF(EXACT(M599,$A$62)=TRUE,61))))))))))))))))))))))))))))))))))))))))))))))))))))))))))))))*61^$L599</f>
        <v>0</v>
      </c>
    </row>
    <row r="600" spans="11:14" x14ac:dyDescent="0.55000000000000004">
      <c r="K600">
        <v>600</v>
      </c>
      <c r="L600">
        <f t="shared" si="19"/>
        <v>0</v>
      </c>
      <c r="M600" t="str">
        <f t="shared" si="18"/>
        <v/>
      </c>
      <c r="N600">
        <f>IF(EXACT(M600,$A$1)=TRUE,0,IF(EXACT(M600,$A$2)=TRUE,1,IF(EXACT(M600,$A$3)=TRUE,2,IF(EXACT(M600,$A$4)=TRUE,3,IF(EXACT(M600,$A$5)=TRUE,4,IF(EXACT(M600,$A$6)=TRUE,5,IF(EXACT(M600,$A$7)=TRUE,6,IF(EXACT(M600,$A$8)=TRUE,7,IF(EXACT(M600,$A$9)=TRUE,8,IF(EXACT(M600,$A$10)=TRUE,9,IF(EXACT(M600,$A$11)=TRUE,10,IF(EXACT(M600,$A$12)=TRUE,11,IF(EXACT(M600,$A$13)=TRUE,12,IF(EXACT(M600,$A$14)=TRUE,13,IF(EXACT(M600,$A$15)=TRUE,14,IF(EXACT(M600,$A$16)=TRUE,15,IF(EXACT(M600,$A$17)=TRUE,16,IF(EXACT(M600,$A$18)=TRUE,17,IF(EXACT(M600,$A$19)=TRUE,18,IF(EXACT(M600,$A$20)=TRUE,19,IF(EXACT(M600,$A$21)=TRUE,20,IF(EXACT(M600,$A$22)=TRUE,21,IF(EXACT(M600,$A$23)=TRUE,22,IF(EXACT(M600,$A$24)=TRUE,23,IF(EXACT(M600,$A$25)=TRUE,24,IF(EXACT(M600,$A$26)=TRUE,25,IF(EXACT(M600,$A$27)=TRUE,26,IF(EXACT(M600,$A$28)=TRUE,27,IF(EXACT(M600,$A$29)=TRUE,28,IF(EXACT(M600,$A$30)=TRUE,29,IF(EXACT(M600,$A$31)=TRUE,30,IF(EXACT(M600,$A$32)=TRUE,31,IF(EXACT(M600,$A$33)=TRUE,32,IF(EXACT(M600,$A$34)=TRUE,33,IF(EXACT(M600,$A$35)=TRUE,34,IF(EXACT(M600,$A$36)=TRUE,35,IF(EXACT(M600,$A$37)=TRUE,36,IF(EXACT(M600,$A$38)=TRUE,37,IF(EXACT(M600,$A$39)=TRUE,38,IF(EXACT(M600,$A$40)=TRUE,39,IF(EXACT(M600,$A$41)=TRUE,40,IF(EXACT(M600,$A$42)=TRUE,41,IF(EXACT(M600,$A$43)=TRUE,42,IF(EXACT(M600,$A$44)=TRUE,43,IF(EXACT(M600,$A$45)=TRUE,44,IF(EXACT(M600,$A$46)=TRUE,45,IF(EXACT(M600,$A$47)=TRUE,46,IF(EXACT(M600,$A$48)=TRUE,47,IF(EXACT(M600,$A$49)=TRUE,48,IF(EXACT(M600,$A$50)=TRUE,49,IF(EXACT(M600,$A$51)=TRUE,50,IF(EXACT(M600,$A$52)=TRUE,51,IF(EXACT(M600,$A$53)=TRUE,52,IF(EXACT(M600,$A$54)=TRUE,53,IF(EXACT(M600,$A$55)=TRUE,54,IF(EXACT(M600,$A$56)=TRUE,55,IF(EXACT(M600,$A$57)=TRUE,56,IF(EXACT(M600,$A$58)=TRUE,57,IF(EXACT(M600,$A$59)=TRUE,58,IF(EXACT(M600,$A$60)=TRUE,59,IF(EXACT(M600,$A$61)=TRUE,60,IF(EXACT(M600,$A$62)=TRUE,61))))))))))))))))))))))))))))))))))))))))))))))))))))))))))))))*61^$L600</f>
        <v>0</v>
      </c>
    </row>
    <row r="601" spans="11:14" x14ac:dyDescent="0.55000000000000004">
      <c r="K601">
        <v>601</v>
      </c>
      <c r="L601">
        <f t="shared" si="19"/>
        <v>5</v>
      </c>
      <c r="M601" t="str">
        <f t="shared" si="18"/>
        <v/>
      </c>
      <c r="N601" t="b">
        <f>IF(EXACT(M601,$A$1)=TRUE,"コア",IF(EXACT(M601,$A$2)=TRUE,"弓玉",IF(EXACT(M601,$A$3)=TRUE,"銃玉",IF(EXACT(M601,$A$4)=TRUE,"剣玉",IF(EXACT(M601,$A$5)=TRUE,"盾玉",IF(EXACT(M601,$A$6)=TRUE,"爆玉",IF(EXACT(M601,$A$7)=TRUE,"魔玉",IF(EXACT(M601,$A$8)=TRUE,"弩玉",IF(EXACT(M601,$A$9)=TRUE,"槍玉",IF(EXACT(M601,$A$10)=TRUE,"砲玉",IF(EXACT(M601,$A$11)=TRUE,"薙玉",IF(EXACT(M601,$A$12)=TRUE,"跳玉",IF(EXACT(M601,$A$13)=TRUE,"裂玉",IF(EXACT(M601,$A$14)=TRUE,"散玉",IF(EXACT(M601,$A$15)=TRUE,"狙玉",IF(EXACT(M601,$A$16)=TRUE,"浮玉",IF(EXACT(M601,$A$17)=TRUE,"導玉",IF(EXACT(M601,$A$18)=TRUE,"繕玉",IF(EXACT(M601,$A$19)=TRUE,"癒玉",IF(EXACT(M601,$A$20)=TRUE,"壁玉",IF(EXACT(M601,$A$21)=TRUE,"飛玉",IF(EXACT(M601,$A$22)=TRUE,"戦玉",IF(EXACT(M601,$A$23)=TRUE,"機玉",IF(EXACT(M601,$A$24)=TRUE,"変玉",IF(EXACT(M601,$A$25)=TRUE,"界玉",IF(EXACT(M601,$A$26)=TRUE,"木壁",IF(EXACT(M601,$A$27)=TRUE,"石壁",IF(EXACT(M601,$A$28)=TRUE,"紙壁",IF(EXACT(M601,$A$29)=TRUE,"鉄壁",IF(EXACT(M601,$A$30)=TRUE,"ジェット",IF(EXACT(M601,$A$31)=TRUE,"ターボ",IF(EXACT(M601,$A$32)=TRUE,"骨玉",IF(EXACT(M601,$A$33)=TRUE,"撃玉",IF(EXACT(M601,$A$34)=TRUE,"弾玉",IF(EXACT(M601,$A$35)=TRUE,"聖玉",IF(EXACT(M601,$A$36)=TRUE,"忍玉",IF(EXACT(M601,$A$37)=TRUE,"障玉",IF(EXACT(M601,$A$38)=TRUE,"花玉",IF(EXACT(M601,$A$39)=TRUE,"反玉",IF(EXACT(M601,$A$40)=TRUE,"押玉",IF(EXACT(M601,$A$41)=TRUE,"迎玉",IF(EXACT(M601,$A$42)=TRUE,"贄玉",IF(EXACT(M601,$A$43)=TRUE,"的玉",IF(EXACT(M601,$A$44)=TRUE,"墜玉",IF(EXACT(M601,$A$45)=TRUE,"箱玉",IF(EXACT(M601,$A$46)=TRUE,"闇玉",IF(EXACT(M601,$A$47)=TRUE,"旋玉",IF(EXACT(M601,$A$48)=TRUE,"采玉",IF(EXACT(M601,$A$49)=TRUE,"騎玉",IF(EXACT(M601,$A$50)=TRUE,"核玉",IF(EXACT(M601,$A$51)=TRUE,"射玉",IF(EXACT(M601,$A$52)=TRUE,"星玉",IF(EXACT(M601,$A$53)=TRUE,"梱玉",IF(EXACT(M601,$A$54)=TRUE,"貫玉",IF(EXACT(M601,$A$55)=TRUE,"査玉",IF(EXACT(M601,$A$56)=TRUE,"近壁",IF(EXACT(M601,$A$57)=TRUE,"遠壁",IF(EXACT(M601,$A$58)=TRUE,"広壁",IF(EXACT(M601,$A$59)=TRUE,"狭壁",IF(EXACT(M601,$A$60)=TRUE,"タゲ壁",IF(EXACT(M601,$A$61)=TRUE,"エレ壁")))))))))))))))))))))))))))))))))))))))))))))))))))))))))))))</f>
        <v>0</v>
      </c>
    </row>
    <row r="602" spans="11:14" x14ac:dyDescent="0.55000000000000004">
      <c r="K602">
        <v>602</v>
      </c>
      <c r="L602">
        <f t="shared" si="19"/>
        <v>4</v>
      </c>
      <c r="M602" t="str">
        <f t="shared" si="18"/>
        <v/>
      </c>
      <c r="N602">
        <f>IF(EXACT(M602,$A$1)=TRUE,0,IF(EXACT(M602,$A$2)=TRUE,1,IF(EXACT(M602,$A$3)=TRUE,2,IF(EXACT(M602,$A$4)=TRUE,3,IF(EXACT(M602,$A$5)=TRUE,4,IF(EXACT(M602,$A$6)=TRUE,5,IF(EXACT(M602,$A$7)=TRUE,6,IF(EXACT(M602,$A$8)=TRUE,7,IF(EXACT(M602,$A$9)=TRUE,8,IF(EXACT(M602,$A$10)=TRUE,9,IF(EXACT(M602,$A$11)=TRUE,10,IF(EXACT(M602,$A$12)=TRUE,11,IF(EXACT(M602,$A$13)=TRUE,12,IF(EXACT(M602,$A$14)=TRUE,13,IF(EXACT(M602,$A$15)=TRUE,14,IF(EXACT(M602,$A$16)=TRUE,15,IF(EXACT(M602,$A$17)=TRUE,16,IF(EXACT(M602,$A$18)=TRUE,17,IF(EXACT(M602,$A$19)=TRUE,18,IF(EXACT(M602,$A$20)=TRUE,19,IF(EXACT(M602,$A$21)=TRUE,20,IF(EXACT(M602,$A$22)=TRUE,21,IF(EXACT(M602,$A$23)=TRUE,22,IF(EXACT(M602,$A$24)=TRUE,23,IF(EXACT(M602,$A$25)=TRUE,24,IF(EXACT(M602,$A$26)=TRUE,25,IF(EXACT(M602,$A$27)=TRUE,26,IF(EXACT(M602,$A$28)=TRUE,27,IF(EXACT(M602,$A$29)=TRUE,28,IF(EXACT(M602,$A$30)=TRUE,29,IF(EXACT(M602,$A$31)=TRUE,30,IF(EXACT(M602,$A$32)=TRUE,31,IF(EXACT(M602,$A$33)=TRUE,32,IF(EXACT(M602,$A$34)=TRUE,33,IF(EXACT(M602,$A$35)=TRUE,34,IF(EXACT(M602,$A$36)=TRUE,35,IF(EXACT(M602,$A$37)=TRUE,36,IF(EXACT(M602,$A$38)=TRUE,37,IF(EXACT(M602,$A$39)=TRUE,38,IF(EXACT(M602,$A$40)=TRUE,39,IF(EXACT(M602,$A$41)=TRUE,40,IF(EXACT(M602,$A$42)=TRUE,41,IF(EXACT(M602,$A$43)=TRUE,42,IF(EXACT(M602,$A$44)=TRUE,43,IF(EXACT(M602,$A$45)=TRUE,44,IF(EXACT(M602,$A$46)=TRUE,45,IF(EXACT(M602,$A$47)=TRUE,46,IF(EXACT(M602,$A$48)=TRUE,47,IF(EXACT(M602,$A$49)=TRUE,48,IF(EXACT(M602,$A$50)=TRUE,49,IF(EXACT(M602,$A$51)=TRUE,50,IF(EXACT(M602,$A$52)=TRUE,51,IF(EXACT(M602,$A$53)=TRUE,52,IF(EXACT(M602,$A$54)=TRUE,53,IF(EXACT(M602,$A$55)=TRUE,54,IF(EXACT(M602,$A$56)=TRUE,55,IF(EXACT(M602,$A$57)=TRUE,56,IF(EXACT(M602,$A$58)=TRUE,57,IF(EXACT(M602,$A$59)=TRUE,58,IF(EXACT(M602,$A$60)=TRUE,59,IF(EXACT(M602,$A$61)=TRUE,60,IF(EXACT(M602,$A$62)=TRUE,61))))))))))))))))))))))))))))))))))))))))))))))))))))))))))))))*61^$L602</f>
        <v>0</v>
      </c>
    </row>
    <row r="603" spans="11:14" x14ac:dyDescent="0.55000000000000004">
      <c r="K603">
        <v>603</v>
      </c>
      <c r="L603">
        <f t="shared" si="19"/>
        <v>3</v>
      </c>
      <c r="M603" t="str">
        <f t="shared" si="18"/>
        <v/>
      </c>
      <c r="N603">
        <f>IF(EXACT(M603,$A$1)=TRUE,0,IF(EXACT(M603,$A$2)=TRUE,1,IF(EXACT(M603,$A$3)=TRUE,2,IF(EXACT(M603,$A$4)=TRUE,3,IF(EXACT(M603,$A$5)=TRUE,4,IF(EXACT(M603,$A$6)=TRUE,5,IF(EXACT(M603,$A$7)=TRUE,6,IF(EXACT(M603,$A$8)=TRUE,7,IF(EXACT(M603,$A$9)=TRUE,8,IF(EXACT(M603,$A$10)=TRUE,9,IF(EXACT(M603,$A$11)=TRUE,10,IF(EXACT(M603,$A$12)=TRUE,11,IF(EXACT(M603,$A$13)=TRUE,12,IF(EXACT(M603,$A$14)=TRUE,13,IF(EXACT(M603,$A$15)=TRUE,14,IF(EXACT(M603,$A$16)=TRUE,15,IF(EXACT(M603,$A$17)=TRUE,16,IF(EXACT(M603,$A$18)=TRUE,17,IF(EXACT(M603,$A$19)=TRUE,18,IF(EXACT(M603,$A$20)=TRUE,19,IF(EXACT(M603,$A$21)=TRUE,20,IF(EXACT(M603,$A$22)=TRUE,21,IF(EXACT(M603,$A$23)=TRUE,22,IF(EXACT(M603,$A$24)=TRUE,23,IF(EXACT(M603,$A$25)=TRUE,24,IF(EXACT(M603,$A$26)=TRUE,25,IF(EXACT(M603,$A$27)=TRUE,26,IF(EXACT(M603,$A$28)=TRUE,27,IF(EXACT(M603,$A$29)=TRUE,28,IF(EXACT(M603,$A$30)=TRUE,29,IF(EXACT(M603,$A$31)=TRUE,30,IF(EXACT(M603,$A$32)=TRUE,31,IF(EXACT(M603,$A$33)=TRUE,32,IF(EXACT(M603,$A$34)=TRUE,33,IF(EXACT(M603,$A$35)=TRUE,34,IF(EXACT(M603,$A$36)=TRUE,35,IF(EXACT(M603,$A$37)=TRUE,36,IF(EXACT(M603,$A$38)=TRUE,37,IF(EXACT(M603,$A$39)=TRUE,38,IF(EXACT(M603,$A$40)=TRUE,39,IF(EXACT(M603,$A$41)=TRUE,40,IF(EXACT(M603,$A$42)=TRUE,41,IF(EXACT(M603,$A$43)=TRUE,42,IF(EXACT(M603,$A$44)=TRUE,43,IF(EXACT(M603,$A$45)=TRUE,44,IF(EXACT(M603,$A$46)=TRUE,45,IF(EXACT(M603,$A$47)=TRUE,46,IF(EXACT(M603,$A$48)=TRUE,47,IF(EXACT(M603,$A$49)=TRUE,48,IF(EXACT(M603,$A$50)=TRUE,49,IF(EXACT(M603,$A$51)=TRUE,50,IF(EXACT(M603,$A$52)=TRUE,51,IF(EXACT(M603,$A$53)=TRUE,52,IF(EXACT(M603,$A$54)=TRUE,53,IF(EXACT(M603,$A$55)=TRUE,54,IF(EXACT(M603,$A$56)=TRUE,55,IF(EXACT(M603,$A$57)=TRUE,56,IF(EXACT(M603,$A$58)=TRUE,57,IF(EXACT(M603,$A$59)=TRUE,58,IF(EXACT(M603,$A$60)=TRUE,59,IF(EXACT(M603,$A$61)=TRUE,60,IF(EXACT(M603,$A$62)=TRUE,61))))))))))))))))))))))))))))))))))))))))))))))))))))))))))))))*61^$L603</f>
        <v>0</v>
      </c>
    </row>
    <row r="604" spans="11:14" x14ac:dyDescent="0.55000000000000004">
      <c r="K604">
        <v>604</v>
      </c>
      <c r="L604">
        <f t="shared" si="19"/>
        <v>2</v>
      </c>
      <c r="M604" t="str">
        <f t="shared" si="18"/>
        <v/>
      </c>
      <c r="N604">
        <f>IF(EXACT(M604,$A$1)=TRUE,0,IF(EXACT(M604,$A$2)=TRUE,1,IF(EXACT(M604,$A$3)=TRUE,2,IF(EXACT(M604,$A$4)=TRUE,3,IF(EXACT(M604,$A$5)=TRUE,4,IF(EXACT(M604,$A$6)=TRUE,5,IF(EXACT(M604,$A$7)=TRUE,6,IF(EXACT(M604,$A$8)=TRUE,7,IF(EXACT(M604,$A$9)=TRUE,8,IF(EXACT(M604,$A$10)=TRUE,9,IF(EXACT(M604,$A$11)=TRUE,10,IF(EXACT(M604,$A$12)=TRUE,11,IF(EXACT(M604,$A$13)=TRUE,12,IF(EXACT(M604,$A$14)=TRUE,13,IF(EXACT(M604,$A$15)=TRUE,14,IF(EXACT(M604,$A$16)=TRUE,15,IF(EXACT(M604,$A$17)=TRUE,16,IF(EXACT(M604,$A$18)=TRUE,17,IF(EXACT(M604,$A$19)=TRUE,18,IF(EXACT(M604,$A$20)=TRUE,19,IF(EXACT(M604,$A$21)=TRUE,20,IF(EXACT(M604,$A$22)=TRUE,21,IF(EXACT(M604,$A$23)=TRUE,22,IF(EXACT(M604,$A$24)=TRUE,23,IF(EXACT(M604,$A$25)=TRUE,24,IF(EXACT(M604,$A$26)=TRUE,25,IF(EXACT(M604,$A$27)=TRUE,26,IF(EXACT(M604,$A$28)=TRUE,27,IF(EXACT(M604,$A$29)=TRUE,28,IF(EXACT(M604,$A$30)=TRUE,29,IF(EXACT(M604,$A$31)=TRUE,30,IF(EXACT(M604,$A$32)=TRUE,31,IF(EXACT(M604,$A$33)=TRUE,32,IF(EXACT(M604,$A$34)=TRUE,33,IF(EXACT(M604,$A$35)=TRUE,34,IF(EXACT(M604,$A$36)=TRUE,35,IF(EXACT(M604,$A$37)=TRUE,36,IF(EXACT(M604,$A$38)=TRUE,37,IF(EXACT(M604,$A$39)=TRUE,38,IF(EXACT(M604,$A$40)=TRUE,39,IF(EXACT(M604,$A$41)=TRUE,40,IF(EXACT(M604,$A$42)=TRUE,41,IF(EXACT(M604,$A$43)=TRUE,42,IF(EXACT(M604,$A$44)=TRUE,43,IF(EXACT(M604,$A$45)=TRUE,44,IF(EXACT(M604,$A$46)=TRUE,45,IF(EXACT(M604,$A$47)=TRUE,46,IF(EXACT(M604,$A$48)=TRUE,47,IF(EXACT(M604,$A$49)=TRUE,48,IF(EXACT(M604,$A$50)=TRUE,49,IF(EXACT(M604,$A$51)=TRUE,50,IF(EXACT(M604,$A$52)=TRUE,51,IF(EXACT(M604,$A$53)=TRUE,52,IF(EXACT(M604,$A$54)=TRUE,53,IF(EXACT(M604,$A$55)=TRUE,54,IF(EXACT(M604,$A$56)=TRUE,55,IF(EXACT(M604,$A$57)=TRUE,56,IF(EXACT(M604,$A$58)=TRUE,57,IF(EXACT(M604,$A$59)=TRUE,58,IF(EXACT(M604,$A$60)=TRUE,59,IF(EXACT(M604,$A$61)=TRUE,60,IF(EXACT(M604,$A$62)=TRUE,61))))))))))))))))))))))))))))))))))))))))))))))))))))))))))))))*61^$L604</f>
        <v>0</v>
      </c>
    </row>
    <row r="605" spans="11:14" x14ac:dyDescent="0.55000000000000004">
      <c r="K605">
        <v>605</v>
      </c>
      <c r="L605">
        <f t="shared" si="19"/>
        <v>1</v>
      </c>
      <c r="M605" t="str">
        <f t="shared" si="18"/>
        <v/>
      </c>
      <c r="N605">
        <f>IF(EXACT(M605,$A$1)=TRUE,0,IF(EXACT(M605,$A$2)=TRUE,1,IF(EXACT(M605,$A$3)=TRUE,2,IF(EXACT(M605,$A$4)=TRUE,3,IF(EXACT(M605,$A$5)=TRUE,4,IF(EXACT(M605,$A$6)=TRUE,5,IF(EXACT(M605,$A$7)=TRUE,6,IF(EXACT(M605,$A$8)=TRUE,7,IF(EXACT(M605,$A$9)=TRUE,8,IF(EXACT(M605,$A$10)=TRUE,9,IF(EXACT(M605,$A$11)=TRUE,10,IF(EXACT(M605,$A$12)=TRUE,11,IF(EXACT(M605,$A$13)=TRUE,12,IF(EXACT(M605,$A$14)=TRUE,13,IF(EXACT(M605,$A$15)=TRUE,14,IF(EXACT(M605,$A$16)=TRUE,15,IF(EXACT(M605,$A$17)=TRUE,16,IF(EXACT(M605,$A$18)=TRUE,17,IF(EXACT(M605,$A$19)=TRUE,18,IF(EXACT(M605,$A$20)=TRUE,19,IF(EXACT(M605,$A$21)=TRUE,20,IF(EXACT(M605,$A$22)=TRUE,21,IF(EXACT(M605,$A$23)=TRUE,22,IF(EXACT(M605,$A$24)=TRUE,23,IF(EXACT(M605,$A$25)=TRUE,24,IF(EXACT(M605,$A$26)=TRUE,25,IF(EXACT(M605,$A$27)=TRUE,26,IF(EXACT(M605,$A$28)=TRUE,27,IF(EXACT(M605,$A$29)=TRUE,28,IF(EXACT(M605,$A$30)=TRUE,29,IF(EXACT(M605,$A$31)=TRUE,30,IF(EXACT(M605,$A$32)=TRUE,31,IF(EXACT(M605,$A$33)=TRUE,32,IF(EXACT(M605,$A$34)=TRUE,33,IF(EXACT(M605,$A$35)=TRUE,34,IF(EXACT(M605,$A$36)=TRUE,35,IF(EXACT(M605,$A$37)=TRUE,36,IF(EXACT(M605,$A$38)=TRUE,37,IF(EXACT(M605,$A$39)=TRUE,38,IF(EXACT(M605,$A$40)=TRUE,39,IF(EXACT(M605,$A$41)=TRUE,40,IF(EXACT(M605,$A$42)=TRUE,41,IF(EXACT(M605,$A$43)=TRUE,42,IF(EXACT(M605,$A$44)=TRUE,43,IF(EXACT(M605,$A$45)=TRUE,44,IF(EXACT(M605,$A$46)=TRUE,45,IF(EXACT(M605,$A$47)=TRUE,46,IF(EXACT(M605,$A$48)=TRUE,47,IF(EXACT(M605,$A$49)=TRUE,48,IF(EXACT(M605,$A$50)=TRUE,49,IF(EXACT(M605,$A$51)=TRUE,50,IF(EXACT(M605,$A$52)=TRUE,51,IF(EXACT(M605,$A$53)=TRUE,52,IF(EXACT(M605,$A$54)=TRUE,53,IF(EXACT(M605,$A$55)=TRUE,54,IF(EXACT(M605,$A$56)=TRUE,55,IF(EXACT(M605,$A$57)=TRUE,56,IF(EXACT(M605,$A$58)=TRUE,57,IF(EXACT(M605,$A$59)=TRUE,58,IF(EXACT(M605,$A$60)=TRUE,59,IF(EXACT(M605,$A$61)=TRUE,60,IF(EXACT(M605,$A$62)=TRUE,61))))))))))))))))))))))))))))))))))))))))))))))))))))))))))))))*61^$L605</f>
        <v>0</v>
      </c>
    </row>
    <row r="606" spans="11:14" x14ac:dyDescent="0.55000000000000004">
      <c r="K606">
        <v>606</v>
      </c>
      <c r="L606">
        <f t="shared" si="19"/>
        <v>0</v>
      </c>
      <c r="M606" t="str">
        <f t="shared" si="18"/>
        <v/>
      </c>
      <c r="N606">
        <f>IF(EXACT(M606,$A$1)=TRUE,0,IF(EXACT(M606,$A$2)=TRUE,1,IF(EXACT(M606,$A$3)=TRUE,2,IF(EXACT(M606,$A$4)=TRUE,3,IF(EXACT(M606,$A$5)=TRUE,4,IF(EXACT(M606,$A$6)=TRUE,5,IF(EXACT(M606,$A$7)=TRUE,6,IF(EXACT(M606,$A$8)=TRUE,7,IF(EXACT(M606,$A$9)=TRUE,8,IF(EXACT(M606,$A$10)=TRUE,9,IF(EXACT(M606,$A$11)=TRUE,10,IF(EXACT(M606,$A$12)=TRUE,11,IF(EXACT(M606,$A$13)=TRUE,12,IF(EXACT(M606,$A$14)=TRUE,13,IF(EXACT(M606,$A$15)=TRUE,14,IF(EXACT(M606,$A$16)=TRUE,15,IF(EXACT(M606,$A$17)=TRUE,16,IF(EXACT(M606,$A$18)=TRUE,17,IF(EXACT(M606,$A$19)=TRUE,18,IF(EXACT(M606,$A$20)=TRUE,19,IF(EXACT(M606,$A$21)=TRUE,20,IF(EXACT(M606,$A$22)=TRUE,21,IF(EXACT(M606,$A$23)=TRUE,22,IF(EXACT(M606,$A$24)=TRUE,23,IF(EXACT(M606,$A$25)=TRUE,24,IF(EXACT(M606,$A$26)=TRUE,25,IF(EXACT(M606,$A$27)=TRUE,26,IF(EXACT(M606,$A$28)=TRUE,27,IF(EXACT(M606,$A$29)=TRUE,28,IF(EXACT(M606,$A$30)=TRUE,29,IF(EXACT(M606,$A$31)=TRUE,30,IF(EXACT(M606,$A$32)=TRUE,31,IF(EXACT(M606,$A$33)=TRUE,32,IF(EXACT(M606,$A$34)=TRUE,33,IF(EXACT(M606,$A$35)=TRUE,34,IF(EXACT(M606,$A$36)=TRUE,35,IF(EXACT(M606,$A$37)=TRUE,36,IF(EXACT(M606,$A$38)=TRUE,37,IF(EXACT(M606,$A$39)=TRUE,38,IF(EXACT(M606,$A$40)=TRUE,39,IF(EXACT(M606,$A$41)=TRUE,40,IF(EXACT(M606,$A$42)=TRUE,41,IF(EXACT(M606,$A$43)=TRUE,42,IF(EXACT(M606,$A$44)=TRUE,43,IF(EXACT(M606,$A$45)=TRUE,44,IF(EXACT(M606,$A$46)=TRUE,45,IF(EXACT(M606,$A$47)=TRUE,46,IF(EXACT(M606,$A$48)=TRUE,47,IF(EXACT(M606,$A$49)=TRUE,48,IF(EXACT(M606,$A$50)=TRUE,49,IF(EXACT(M606,$A$51)=TRUE,50,IF(EXACT(M606,$A$52)=TRUE,51,IF(EXACT(M606,$A$53)=TRUE,52,IF(EXACT(M606,$A$54)=TRUE,53,IF(EXACT(M606,$A$55)=TRUE,54,IF(EXACT(M606,$A$56)=TRUE,55,IF(EXACT(M606,$A$57)=TRUE,56,IF(EXACT(M606,$A$58)=TRUE,57,IF(EXACT(M606,$A$59)=TRUE,58,IF(EXACT(M606,$A$60)=TRUE,59,IF(EXACT(M606,$A$61)=TRUE,60,IF(EXACT(M606,$A$62)=TRUE,61))))))))))))))))))))))))))))))))))))))))))))))))))))))))))))))*61^$L606</f>
        <v>0</v>
      </c>
    </row>
    <row r="607" spans="11:14" x14ac:dyDescent="0.55000000000000004">
      <c r="K607">
        <v>607</v>
      </c>
      <c r="L607">
        <f t="shared" si="19"/>
        <v>5</v>
      </c>
      <c r="M607" t="str">
        <f t="shared" si="18"/>
        <v/>
      </c>
      <c r="N607" t="b">
        <f>IF(EXACT(M607,$A$1)=TRUE,"コア",IF(EXACT(M607,$A$2)=TRUE,"弓玉",IF(EXACT(M607,$A$3)=TRUE,"銃玉",IF(EXACT(M607,$A$4)=TRUE,"剣玉",IF(EXACT(M607,$A$5)=TRUE,"盾玉",IF(EXACT(M607,$A$6)=TRUE,"爆玉",IF(EXACT(M607,$A$7)=TRUE,"魔玉",IF(EXACT(M607,$A$8)=TRUE,"弩玉",IF(EXACT(M607,$A$9)=TRUE,"槍玉",IF(EXACT(M607,$A$10)=TRUE,"砲玉",IF(EXACT(M607,$A$11)=TRUE,"薙玉",IF(EXACT(M607,$A$12)=TRUE,"跳玉",IF(EXACT(M607,$A$13)=TRUE,"裂玉",IF(EXACT(M607,$A$14)=TRUE,"散玉",IF(EXACT(M607,$A$15)=TRUE,"狙玉",IF(EXACT(M607,$A$16)=TRUE,"浮玉",IF(EXACT(M607,$A$17)=TRUE,"導玉",IF(EXACT(M607,$A$18)=TRUE,"繕玉",IF(EXACT(M607,$A$19)=TRUE,"癒玉",IF(EXACT(M607,$A$20)=TRUE,"壁玉",IF(EXACT(M607,$A$21)=TRUE,"飛玉",IF(EXACT(M607,$A$22)=TRUE,"戦玉",IF(EXACT(M607,$A$23)=TRUE,"機玉",IF(EXACT(M607,$A$24)=TRUE,"変玉",IF(EXACT(M607,$A$25)=TRUE,"界玉",IF(EXACT(M607,$A$26)=TRUE,"木壁",IF(EXACT(M607,$A$27)=TRUE,"石壁",IF(EXACT(M607,$A$28)=TRUE,"紙壁",IF(EXACT(M607,$A$29)=TRUE,"鉄壁",IF(EXACT(M607,$A$30)=TRUE,"ジェット",IF(EXACT(M607,$A$31)=TRUE,"ターボ",IF(EXACT(M607,$A$32)=TRUE,"骨玉",IF(EXACT(M607,$A$33)=TRUE,"撃玉",IF(EXACT(M607,$A$34)=TRUE,"弾玉",IF(EXACT(M607,$A$35)=TRUE,"聖玉",IF(EXACT(M607,$A$36)=TRUE,"忍玉",IF(EXACT(M607,$A$37)=TRUE,"障玉",IF(EXACT(M607,$A$38)=TRUE,"花玉",IF(EXACT(M607,$A$39)=TRUE,"反玉",IF(EXACT(M607,$A$40)=TRUE,"押玉",IF(EXACT(M607,$A$41)=TRUE,"迎玉",IF(EXACT(M607,$A$42)=TRUE,"贄玉",IF(EXACT(M607,$A$43)=TRUE,"的玉",IF(EXACT(M607,$A$44)=TRUE,"墜玉",IF(EXACT(M607,$A$45)=TRUE,"箱玉",IF(EXACT(M607,$A$46)=TRUE,"闇玉",IF(EXACT(M607,$A$47)=TRUE,"旋玉",IF(EXACT(M607,$A$48)=TRUE,"采玉",IF(EXACT(M607,$A$49)=TRUE,"騎玉",IF(EXACT(M607,$A$50)=TRUE,"核玉",IF(EXACT(M607,$A$51)=TRUE,"射玉",IF(EXACT(M607,$A$52)=TRUE,"星玉",IF(EXACT(M607,$A$53)=TRUE,"梱玉",IF(EXACT(M607,$A$54)=TRUE,"貫玉",IF(EXACT(M607,$A$55)=TRUE,"査玉",IF(EXACT(M607,$A$56)=TRUE,"近壁",IF(EXACT(M607,$A$57)=TRUE,"遠壁",IF(EXACT(M607,$A$58)=TRUE,"広壁",IF(EXACT(M607,$A$59)=TRUE,"狭壁",IF(EXACT(M607,$A$60)=TRUE,"タゲ壁",IF(EXACT(M607,$A$61)=TRUE,"エレ壁")))))))))))))))))))))))))))))))))))))))))))))))))))))))))))))</f>
        <v>0</v>
      </c>
    </row>
    <row r="608" spans="11:14" x14ac:dyDescent="0.55000000000000004">
      <c r="K608">
        <v>608</v>
      </c>
      <c r="L608">
        <f t="shared" si="19"/>
        <v>4</v>
      </c>
      <c r="M608" t="str">
        <f t="shared" si="18"/>
        <v/>
      </c>
      <c r="N608">
        <f>IF(EXACT(M608,$A$1)=TRUE,0,IF(EXACT(M608,$A$2)=TRUE,1,IF(EXACT(M608,$A$3)=TRUE,2,IF(EXACT(M608,$A$4)=TRUE,3,IF(EXACT(M608,$A$5)=TRUE,4,IF(EXACT(M608,$A$6)=TRUE,5,IF(EXACT(M608,$A$7)=TRUE,6,IF(EXACT(M608,$A$8)=TRUE,7,IF(EXACT(M608,$A$9)=TRUE,8,IF(EXACT(M608,$A$10)=TRUE,9,IF(EXACT(M608,$A$11)=TRUE,10,IF(EXACT(M608,$A$12)=TRUE,11,IF(EXACT(M608,$A$13)=TRUE,12,IF(EXACT(M608,$A$14)=TRUE,13,IF(EXACT(M608,$A$15)=TRUE,14,IF(EXACT(M608,$A$16)=TRUE,15,IF(EXACT(M608,$A$17)=TRUE,16,IF(EXACT(M608,$A$18)=TRUE,17,IF(EXACT(M608,$A$19)=TRUE,18,IF(EXACT(M608,$A$20)=TRUE,19,IF(EXACT(M608,$A$21)=TRUE,20,IF(EXACT(M608,$A$22)=TRUE,21,IF(EXACT(M608,$A$23)=TRUE,22,IF(EXACT(M608,$A$24)=TRUE,23,IF(EXACT(M608,$A$25)=TRUE,24,IF(EXACT(M608,$A$26)=TRUE,25,IF(EXACT(M608,$A$27)=TRUE,26,IF(EXACT(M608,$A$28)=TRUE,27,IF(EXACT(M608,$A$29)=TRUE,28,IF(EXACT(M608,$A$30)=TRUE,29,IF(EXACT(M608,$A$31)=TRUE,30,IF(EXACT(M608,$A$32)=TRUE,31,IF(EXACT(M608,$A$33)=TRUE,32,IF(EXACT(M608,$A$34)=TRUE,33,IF(EXACT(M608,$A$35)=TRUE,34,IF(EXACT(M608,$A$36)=TRUE,35,IF(EXACT(M608,$A$37)=TRUE,36,IF(EXACT(M608,$A$38)=TRUE,37,IF(EXACT(M608,$A$39)=TRUE,38,IF(EXACT(M608,$A$40)=TRUE,39,IF(EXACT(M608,$A$41)=TRUE,40,IF(EXACT(M608,$A$42)=TRUE,41,IF(EXACT(M608,$A$43)=TRUE,42,IF(EXACT(M608,$A$44)=TRUE,43,IF(EXACT(M608,$A$45)=TRUE,44,IF(EXACT(M608,$A$46)=TRUE,45,IF(EXACT(M608,$A$47)=TRUE,46,IF(EXACT(M608,$A$48)=TRUE,47,IF(EXACT(M608,$A$49)=TRUE,48,IF(EXACT(M608,$A$50)=TRUE,49,IF(EXACT(M608,$A$51)=TRUE,50,IF(EXACT(M608,$A$52)=TRUE,51,IF(EXACT(M608,$A$53)=TRUE,52,IF(EXACT(M608,$A$54)=TRUE,53,IF(EXACT(M608,$A$55)=TRUE,54,IF(EXACT(M608,$A$56)=TRUE,55,IF(EXACT(M608,$A$57)=TRUE,56,IF(EXACT(M608,$A$58)=TRUE,57,IF(EXACT(M608,$A$59)=TRUE,58,IF(EXACT(M608,$A$60)=TRUE,59,IF(EXACT(M608,$A$61)=TRUE,60,IF(EXACT(M608,$A$62)=TRUE,61))))))))))))))))))))))))))))))))))))))))))))))))))))))))))))))*61^$L608</f>
        <v>0</v>
      </c>
    </row>
    <row r="609" spans="11:14" x14ac:dyDescent="0.55000000000000004">
      <c r="K609">
        <v>609</v>
      </c>
      <c r="L609">
        <f t="shared" si="19"/>
        <v>3</v>
      </c>
      <c r="M609" t="str">
        <f t="shared" si="18"/>
        <v/>
      </c>
      <c r="N609">
        <f>IF(EXACT(M609,$A$1)=TRUE,0,IF(EXACT(M609,$A$2)=TRUE,1,IF(EXACT(M609,$A$3)=TRUE,2,IF(EXACT(M609,$A$4)=TRUE,3,IF(EXACT(M609,$A$5)=TRUE,4,IF(EXACT(M609,$A$6)=TRUE,5,IF(EXACT(M609,$A$7)=TRUE,6,IF(EXACT(M609,$A$8)=TRUE,7,IF(EXACT(M609,$A$9)=TRUE,8,IF(EXACT(M609,$A$10)=TRUE,9,IF(EXACT(M609,$A$11)=TRUE,10,IF(EXACT(M609,$A$12)=TRUE,11,IF(EXACT(M609,$A$13)=TRUE,12,IF(EXACT(M609,$A$14)=TRUE,13,IF(EXACT(M609,$A$15)=TRUE,14,IF(EXACT(M609,$A$16)=TRUE,15,IF(EXACT(M609,$A$17)=TRUE,16,IF(EXACT(M609,$A$18)=TRUE,17,IF(EXACT(M609,$A$19)=TRUE,18,IF(EXACT(M609,$A$20)=TRUE,19,IF(EXACT(M609,$A$21)=TRUE,20,IF(EXACT(M609,$A$22)=TRUE,21,IF(EXACT(M609,$A$23)=TRUE,22,IF(EXACT(M609,$A$24)=TRUE,23,IF(EXACT(M609,$A$25)=TRUE,24,IF(EXACT(M609,$A$26)=TRUE,25,IF(EXACT(M609,$A$27)=TRUE,26,IF(EXACT(M609,$A$28)=TRUE,27,IF(EXACT(M609,$A$29)=TRUE,28,IF(EXACT(M609,$A$30)=TRUE,29,IF(EXACT(M609,$A$31)=TRUE,30,IF(EXACT(M609,$A$32)=TRUE,31,IF(EXACT(M609,$A$33)=TRUE,32,IF(EXACT(M609,$A$34)=TRUE,33,IF(EXACT(M609,$A$35)=TRUE,34,IF(EXACT(M609,$A$36)=TRUE,35,IF(EXACT(M609,$A$37)=TRUE,36,IF(EXACT(M609,$A$38)=TRUE,37,IF(EXACT(M609,$A$39)=TRUE,38,IF(EXACT(M609,$A$40)=TRUE,39,IF(EXACT(M609,$A$41)=TRUE,40,IF(EXACT(M609,$A$42)=TRUE,41,IF(EXACT(M609,$A$43)=TRUE,42,IF(EXACT(M609,$A$44)=TRUE,43,IF(EXACT(M609,$A$45)=TRUE,44,IF(EXACT(M609,$A$46)=TRUE,45,IF(EXACT(M609,$A$47)=TRUE,46,IF(EXACT(M609,$A$48)=TRUE,47,IF(EXACT(M609,$A$49)=TRUE,48,IF(EXACT(M609,$A$50)=TRUE,49,IF(EXACT(M609,$A$51)=TRUE,50,IF(EXACT(M609,$A$52)=TRUE,51,IF(EXACT(M609,$A$53)=TRUE,52,IF(EXACT(M609,$A$54)=TRUE,53,IF(EXACT(M609,$A$55)=TRUE,54,IF(EXACT(M609,$A$56)=TRUE,55,IF(EXACT(M609,$A$57)=TRUE,56,IF(EXACT(M609,$A$58)=TRUE,57,IF(EXACT(M609,$A$59)=TRUE,58,IF(EXACT(M609,$A$60)=TRUE,59,IF(EXACT(M609,$A$61)=TRUE,60,IF(EXACT(M609,$A$62)=TRUE,61))))))))))))))))))))))))))))))))))))))))))))))))))))))))))))))*61^$L609</f>
        <v>0</v>
      </c>
    </row>
    <row r="610" spans="11:14" x14ac:dyDescent="0.55000000000000004">
      <c r="K610">
        <v>610</v>
      </c>
      <c r="L610">
        <f t="shared" si="19"/>
        <v>2</v>
      </c>
      <c r="M610" t="str">
        <f t="shared" si="18"/>
        <v/>
      </c>
      <c r="N610">
        <f>IF(EXACT(M610,$A$1)=TRUE,0,IF(EXACT(M610,$A$2)=TRUE,1,IF(EXACT(M610,$A$3)=TRUE,2,IF(EXACT(M610,$A$4)=TRUE,3,IF(EXACT(M610,$A$5)=TRUE,4,IF(EXACT(M610,$A$6)=TRUE,5,IF(EXACT(M610,$A$7)=TRUE,6,IF(EXACT(M610,$A$8)=TRUE,7,IF(EXACT(M610,$A$9)=TRUE,8,IF(EXACT(M610,$A$10)=TRUE,9,IF(EXACT(M610,$A$11)=TRUE,10,IF(EXACT(M610,$A$12)=TRUE,11,IF(EXACT(M610,$A$13)=TRUE,12,IF(EXACT(M610,$A$14)=TRUE,13,IF(EXACT(M610,$A$15)=TRUE,14,IF(EXACT(M610,$A$16)=TRUE,15,IF(EXACT(M610,$A$17)=TRUE,16,IF(EXACT(M610,$A$18)=TRUE,17,IF(EXACT(M610,$A$19)=TRUE,18,IF(EXACT(M610,$A$20)=TRUE,19,IF(EXACT(M610,$A$21)=TRUE,20,IF(EXACT(M610,$A$22)=TRUE,21,IF(EXACT(M610,$A$23)=TRUE,22,IF(EXACT(M610,$A$24)=TRUE,23,IF(EXACT(M610,$A$25)=TRUE,24,IF(EXACT(M610,$A$26)=TRUE,25,IF(EXACT(M610,$A$27)=TRUE,26,IF(EXACT(M610,$A$28)=TRUE,27,IF(EXACT(M610,$A$29)=TRUE,28,IF(EXACT(M610,$A$30)=TRUE,29,IF(EXACT(M610,$A$31)=TRUE,30,IF(EXACT(M610,$A$32)=TRUE,31,IF(EXACT(M610,$A$33)=TRUE,32,IF(EXACT(M610,$A$34)=TRUE,33,IF(EXACT(M610,$A$35)=TRUE,34,IF(EXACT(M610,$A$36)=TRUE,35,IF(EXACT(M610,$A$37)=TRUE,36,IF(EXACT(M610,$A$38)=TRUE,37,IF(EXACT(M610,$A$39)=TRUE,38,IF(EXACT(M610,$A$40)=TRUE,39,IF(EXACT(M610,$A$41)=TRUE,40,IF(EXACT(M610,$A$42)=TRUE,41,IF(EXACT(M610,$A$43)=TRUE,42,IF(EXACT(M610,$A$44)=TRUE,43,IF(EXACT(M610,$A$45)=TRUE,44,IF(EXACT(M610,$A$46)=TRUE,45,IF(EXACT(M610,$A$47)=TRUE,46,IF(EXACT(M610,$A$48)=TRUE,47,IF(EXACT(M610,$A$49)=TRUE,48,IF(EXACT(M610,$A$50)=TRUE,49,IF(EXACT(M610,$A$51)=TRUE,50,IF(EXACT(M610,$A$52)=TRUE,51,IF(EXACT(M610,$A$53)=TRUE,52,IF(EXACT(M610,$A$54)=TRUE,53,IF(EXACT(M610,$A$55)=TRUE,54,IF(EXACT(M610,$A$56)=TRUE,55,IF(EXACT(M610,$A$57)=TRUE,56,IF(EXACT(M610,$A$58)=TRUE,57,IF(EXACT(M610,$A$59)=TRUE,58,IF(EXACT(M610,$A$60)=TRUE,59,IF(EXACT(M610,$A$61)=TRUE,60,IF(EXACT(M610,$A$62)=TRUE,61))))))))))))))))))))))))))))))))))))))))))))))))))))))))))))))*61^$L610</f>
        <v>0</v>
      </c>
    </row>
    <row r="611" spans="11:14" x14ac:dyDescent="0.55000000000000004">
      <c r="K611">
        <v>611</v>
      </c>
      <c r="L611">
        <f t="shared" si="19"/>
        <v>1</v>
      </c>
      <c r="M611" t="str">
        <f t="shared" si="18"/>
        <v/>
      </c>
      <c r="N611">
        <f>IF(EXACT(M611,$A$1)=TRUE,0,IF(EXACT(M611,$A$2)=TRUE,1,IF(EXACT(M611,$A$3)=TRUE,2,IF(EXACT(M611,$A$4)=TRUE,3,IF(EXACT(M611,$A$5)=TRUE,4,IF(EXACT(M611,$A$6)=TRUE,5,IF(EXACT(M611,$A$7)=TRUE,6,IF(EXACT(M611,$A$8)=TRUE,7,IF(EXACT(M611,$A$9)=TRUE,8,IF(EXACT(M611,$A$10)=TRUE,9,IF(EXACT(M611,$A$11)=TRUE,10,IF(EXACT(M611,$A$12)=TRUE,11,IF(EXACT(M611,$A$13)=TRUE,12,IF(EXACT(M611,$A$14)=TRUE,13,IF(EXACT(M611,$A$15)=TRUE,14,IF(EXACT(M611,$A$16)=TRUE,15,IF(EXACT(M611,$A$17)=TRUE,16,IF(EXACT(M611,$A$18)=TRUE,17,IF(EXACT(M611,$A$19)=TRUE,18,IF(EXACT(M611,$A$20)=TRUE,19,IF(EXACT(M611,$A$21)=TRUE,20,IF(EXACT(M611,$A$22)=TRUE,21,IF(EXACT(M611,$A$23)=TRUE,22,IF(EXACT(M611,$A$24)=TRUE,23,IF(EXACT(M611,$A$25)=TRUE,24,IF(EXACT(M611,$A$26)=TRUE,25,IF(EXACT(M611,$A$27)=TRUE,26,IF(EXACT(M611,$A$28)=TRUE,27,IF(EXACT(M611,$A$29)=TRUE,28,IF(EXACT(M611,$A$30)=TRUE,29,IF(EXACT(M611,$A$31)=TRUE,30,IF(EXACT(M611,$A$32)=TRUE,31,IF(EXACT(M611,$A$33)=TRUE,32,IF(EXACT(M611,$A$34)=TRUE,33,IF(EXACT(M611,$A$35)=TRUE,34,IF(EXACT(M611,$A$36)=TRUE,35,IF(EXACT(M611,$A$37)=TRUE,36,IF(EXACT(M611,$A$38)=TRUE,37,IF(EXACT(M611,$A$39)=TRUE,38,IF(EXACT(M611,$A$40)=TRUE,39,IF(EXACT(M611,$A$41)=TRUE,40,IF(EXACT(M611,$A$42)=TRUE,41,IF(EXACT(M611,$A$43)=TRUE,42,IF(EXACT(M611,$A$44)=TRUE,43,IF(EXACT(M611,$A$45)=TRUE,44,IF(EXACT(M611,$A$46)=TRUE,45,IF(EXACT(M611,$A$47)=TRUE,46,IF(EXACT(M611,$A$48)=TRUE,47,IF(EXACT(M611,$A$49)=TRUE,48,IF(EXACT(M611,$A$50)=TRUE,49,IF(EXACT(M611,$A$51)=TRUE,50,IF(EXACT(M611,$A$52)=TRUE,51,IF(EXACT(M611,$A$53)=TRUE,52,IF(EXACT(M611,$A$54)=TRUE,53,IF(EXACT(M611,$A$55)=TRUE,54,IF(EXACT(M611,$A$56)=TRUE,55,IF(EXACT(M611,$A$57)=TRUE,56,IF(EXACT(M611,$A$58)=TRUE,57,IF(EXACT(M611,$A$59)=TRUE,58,IF(EXACT(M611,$A$60)=TRUE,59,IF(EXACT(M611,$A$61)=TRUE,60,IF(EXACT(M611,$A$62)=TRUE,61))))))))))))))))))))))))))))))))))))))))))))))))))))))))))))))*61^$L611</f>
        <v>0</v>
      </c>
    </row>
    <row r="612" spans="11:14" x14ac:dyDescent="0.55000000000000004">
      <c r="K612">
        <v>612</v>
      </c>
      <c r="L612">
        <f t="shared" si="19"/>
        <v>0</v>
      </c>
      <c r="M612" t="str">
        <f t="shared" si="18"/>
        <v/>
      </c>
      <c r="N612">
        <f>IF(EXACT(M612,$A$1)=TRUE,0,IF(EXACT(M612,$A$2)=TRUE,1,IF(EXACT(M612,$A$3)=TRUE,2,IF(EXACT(M612,$A$4)=TRUE,3,IF(EXACT(M612,$A$5)=TRUE,4,IF(EXACT(M612,$A$6)=TRUE,5,IF(EXACT(M612,$A$7)=TRUE,6,IF(EXACT(M612,$A$8)=TRUE,7,IF(EXACT(M612,$A$9)=TRUE,8,IF(EXACT(M612,$A$10)=TRUE,9,IF(EXACT(M612,$A$11)=TRUE,10,IF(EXACT(M612,$A$12)=TRUE,11,IF(EXACT(M612,$A$13)=TRUE,12,IF(EXACT(M612,$A$14)=TRUE,13,IF(EXACT(M612,$A$15)=TRUE,14,IF(EXACT(M612,$A$16)=TRUE,15,IF(EXACT(M612,$A$17)=TRUE,16,IF(EXACT(M612,$A$18)=TRUE,17,IF(EXACT(M612,$A$19)=TRUE,18,IF(EXACT(M612,$A$20)=TRUE,19,IF(EXACT(M612,$A$21)=TRUE,20,IF(EXACT(M612,$A$22)=TRUE,21,IF(EXACT(M612,$A$23)=TRUE,22,IF(EXACT(M612,$A$24)=TRUE,23,IF(EXACT(M612,$A$25)=TRUE,24,IF(EXACT(M612,$A$26)=TRUE,25,IF(EXACT(M612,$A$27)=TRUE,26,IF(EXACT(M612,$A$28)=TRUE,27,IF(EXACT(M612,$A$29)=TRUE,28,IF(EXACT(M612,$A$30)=TRUE,29,IF(EXACT(M612,$A$31)=TRUE,30,IF(EXACT(M612,$A$32)=TRUE,31,IF(EXACT(M612,$A$33)=TRUE,32,IF(EXACT(M612,$A$34)=TRUE,33,IF(EXACT(M612,$A$35)=TRUE,34,IF(EXACT(M612,$A$36)=TRUE,35,IF(EXACT(M612,$A$37)=TRUE,36,IF(EXACT(M612,$A$38)=TRUE,37,IF(EXACT(M612,$A$39)=TRUE,38,IF(EXACT(M612,$A$40)=TRUE,39,IF(EXACT(M612,$A$41)=TRUE,40,IF(EXACT(M612,$A$42)=TRUE,41,IF(EXACT(M612,$A$43)=TRUE,42,IF(EXACT(M612,$A$44)=TRUE,43,IF(EXACT(M612,$A$45)=TRUE,44,IF(EXACT(M612,$A$46)=TRUE,45,IF(EXACT(M612,$A$47)=TRUE,46,IF(EXACT(M612,$A$48)=TRUE,47,IF(EXACT(M612,$A$49)=TRUE,48,IF(EXACT(M612,$A$50)=TRUE,49,IF(EXACT(M612,$A$51)=TRUE,50,IF(EXACT(M612,$A$52)=TRUE,51,IF(EXACT(M612,$A$53)=TRUE,52,IF(EXACT(M612,$A$54)=TRUE,53,IF(EXACT(M612,$A$55)=TRUE,54,IF(EXACT(M612,$A$56)=TRUE,55,IF(EXACT(M612,$A$57)=TRUE,56,IF(EXACT(M612,$A$58)=TRUE,57,IF(EXACT(M612,$A$59)=TRUE,58,IF(EXACT(M612,$A$60)=TRUE,59,IF(EXACT(M612,$A$61)=TRUE,60,IF(EXACT(M612,$A$62)=TRUE,61))))))))))))))))))))))))))))))))))))))))))))))))))))))))))))))*61^$L612</f>
        <v>0</v>
      </c>
    </row>
    <row r="613" spans="11:14" x14ac:dyDescent="0.55000000000000004">
      <c r="K613">
        <v>613</v>
      </c>
      <c r="L613">
        <f t="shared" si="19"/>
        <v>5</v>
      </c>
      <c r="M613" t="str">
        <f t="shared" si="18"/>
        <v/>
      </c>
      <c r="N613" t="b">
        <f>IF(EXACT(M613,$A$1)=TRUE,"コア",IF(EXACT(M613,$A$2)=TRUE,"弓玉",IF(EXACT(M613,$A$3)=TRUE,"銃玉",IF(EXACT(M613,$A$4)=TRUE,"剣玉",IF(EXACT(M613,$A$5)=TRUE,"盾玉",IF(EXACT(M613,$A$6)=TRUE,"爆玉",IF(EXACT(M613,$A$7)=TRUE,"魔玉",IF(EXACT(M613,$A$8)=TRUE,"弩玉",IF(EXACT(M613,$A$9)=TRUE,"槍玉",IF(EXACT(M613,$A$10)=TRUE,"砲玉",IF(EXACT(M613,$A$11)=TRUE,"薙玉",IF(EXACT(M613,$A$12)=TRUE,"跳玉",IF(EXACT(M613,$A$13)=TRUE,"裂玉",IF(EXACT(M613,$A$14)=TRUE,"散玉",IF(EXACT(M613,$A$15)=TRUE,"狙玉",IF(EXACT(M613,$A$16)=TRUE,"浮玉",IF(EXACT(M613,$A$17)=TRUE,"導玉",IF(EXACT(M613,$A$18)=TRUE,"繕玉",IF(EXACT(M613,$A$19)=TRUE,"癒玉",IF(EXACT(M613,$A$20)=TRUE,"壁玉",IF(EXACT(M613,$A$21)=TRUE,"飛玉",IF(EXACT(M613,$A$22)=TRUE,"戦玉",IF(EXACT(M613,$A$23)=TRUE,"機玉",IF(EXACT(M613,$A$24)=TRUE,"変玉",IF(EXACT(M613,$A$25)=TRUE,"界玉",IF(EXACT(M613,$A$26)=TRUE,"木壁",IF(EXACT(M613,$A$27)=TRUE,"石壁",IF(EXACT(M613,$A$28)=TRUE,"紙壁",IF(EXACT(M613,$A$29)=TRUE,"鉄壁",IF(EXACT(M613,$A$30)=TRUE,"ジェット",IF(EXACT(M613,$A$31)=TRUE,"ターボ",IF(EXACT(M613,$A$32)=TRUE,"骨玉",IF(EXACT(M613,$A$33)=TRUE,"撃玉",IF(EXACT(M613,$A$34)=TRUE,"弾玉",IF(EXACT(M613,$A$35)=TRUE,"聖玉",IF(EXACT(M613,$A$36)=TRUE,"忍玉",IF(EXACT(M613,$A$37)=TRUE,"障玉",IF(EXACT(M613,$A$38)=TRUE,"花玉",IF(EXACT(M613,$A$39)=TRUE,"反玉",IF(EXACT(M613,$A$40)=TRUE,"押玉",IF(EXACT(M613,$A$41)=TRUE,"迎玉",IF(EXACT(M613,$A$42)=TRUE,"贄玉",IF(EXACT(M613,$A$43)=TRUE,"的玉",IF(EXACT(M613,$A$44)=TRUE,"墜玉",IF(EXACT(M613,$A$45)=TRUE,"箱玉",IF(EXACT(M613,$A$46)=TRUE,"闇玉",IF(EXACT(M613,$A$47)=TRUE,"旋玉",IF(EXACT(M613,$A$48)=TRUE,"采玉",IF(EXACT(M613,$A$49)=TRUE,"騎玉",IF(EXACT(M613,$A$50)=TRUE,"核玉",IF(EXACT(M613,$A$51)=TRUE,"射玉",IF(EXACT(M613,$A$52)=TRUE,"星玉",IF(EXACT(M613,$A$53)=TRUE,"梱玉",IF(EXACT(M613,$A$54)=TRUE,"貫玉",IF(EXACT(M613,$A$55)=TRUE,"査玉",IF(EXACT(M613,$A$56)=TRUE,"近壁",IF(EXACT(M613,$A$57)=TRUE,"遠壁",IF(EXACT(M613,$A$58)=TRUE,"広壁",IF(EXACT(M613,$A$59)=TRUE,"狭壁",IF(EXACT(M613,$A$60)=TRUE,"タゲ壁",IF(EXACT(M613,$A$61)=TRUE,"エレ壁")))))))))))))))))))))))))))))))))))))))))))))))))))))))))))))</f>
        <v>0</v>
      </c>
    </row>
    <row r="614" spans="11:14" x14ac:dyDescent="0.55000000000000004">
      <c r="K614">
        <v>614</v>
      </c>
      <c r="L614">
        <f t="shared" si="19"/>
        <v>4</v>
      </c>
      <c r="M614" t="str">
        <f t="shared" si="18"/>
        <v/>
      </c>
      <c r="N614">
        <f>IF(EXACT(M614,$A$1)=TRUE,0,IF(EXACT(M614,$A$2)=TRUE,1,IF(EXACT(M614,$A$3)=TRUE,2,IF(EXACT(M614,$A$4)=TRUE,3,IF(EXACT(M614,$A$5)=TRUE,4,IF(EXACT(M614,$A$6)=TRUE,5,IF(EXACT(M614,$A$7)=TRUE,6,IF(EXACT(M614,$A$8)=TRUE,7,IF(EXACT(M614,$A$9)=TRUE,8,IF(EXACT(M614,$A$10)=TRUE,9,IF(EXACT(M614,$A$11)=TRUE,10,IF(EXACT(M614,$A$12)=TRUE,11,IF(EXACT(M614,$A$13)=TRUE,12,IF(EXACT(M614,$A$14)=TRUE,13,IF(EXACT(M614,$A$15)=TRUE,14,IF(EXACT(M614,$A$16)=TRUE,15,IF(EXACT(M614,$A$17)=TRUE,16,IF(EXACT(M614,$A$18)=TRUE,17,IF(EXACT(M614,$A$19)=TRUE,18,IF(EXACT(M614,$A$20)=TRUE,19,IF(EXACT(M614,$A$21)=TRUE,20,IF(EXACT(M614,$A$22)=TRUE,21,IF(EXACT(M614,$A$23)=TRUE,22,IF(EXACT(M614,$A$24)=TRUE,23,IF(EXACT(M614,$A$25)=TRUE,24,IF(EXACT(M614,$A$26)=TRUE,25,IF(EXACT(M614,$A$27)=TRUE,26,IF(EXACT(M614,$A$28)=TRUE,27,IF(EXACT(M614,$A$29)=TRUE,28,IF(EXACT(M614,$A$30)=TRUE,29,IF(EXACT(M614,$A$31)=TRUE,30,IF(EXACT(M614,$A$32)=TRUE,31,IF(EXACT(M614,$A$33)=TRUE,32,IF(EXACT(M614,$A$34)=TRUE,33,IF(EXACT(M614,$A$35)=TRUE,34,IF(EXACT(M614,$A$36)=TRUE,35,IF(EXACT(M614,$A$37)=TRUE,36,IF(EXACT(M614,$A$38)=TRUE,37,IF(EXACT(M614,$A$39)=TRUE,38,IF(EXACT(M614,$A$40)=TRUE,39,IF(EXACT(M614,$A$41)=TRUE,40,IF(EXACT(M614,$A$42)=TRUE,41,IF(EXACT(M614,$A$43)=TRUE,42,IF(EXACT(M614,$A$44)=TRUE,43,IF(EXACT(M614,$A$45)=TRUE,44,IF(EXACT(M614,$A$46)=TRUE,45,IF(EXACT(M614,$A$47)=TRUE,46,IF(EXACT(M614,$A$48)=TRUE,47,IF(EXACT(M614,$A$49)=TRUE,48,IF(EXACT(M614,$A$50)=TRUE,49,IF(EXACT(M614,$A$51)=TRUE,50,IF(EXACT(M614,$A$52)=TRUE,51,IF(EXACT(M614,$A$53)=TRUE,52,IF(EXACT(M614,$A$54)=TRUE,53,IF(EXACT(M614,$A$55)=TRUE,54,IF(EXACT(M614,$A$56)=TRUE,55,IF(EXACT(M614,$A$57)=TRUE,56,IF(EXACT(M614,$A$58)=TRUE,57,IF(EXACT(M614,$A$59)=TRUE,58,IF(EXACT(M614,$A$60)=TRUE,59,IF(EXACT(M614,$A$61)=TRUE,60,IF(EXACT(M614,$A$62)=TRUE,61))))))))))))))))))))))))))))))))))))))))))))))))))))))))))))))*61^$L614</f>
        <v>0</v>
      </c>
    </row>
    <row r="615" spans="11:14" x14ac:dyDescent="0.55000000000000004">
      <c r="K615">
        <v>615</v>
      </c>
      <c r="L615">
        <f t="shared" si="19"/>
        <v>3</v>
      </c>
      <c r="M615" t="str">
        <f t="shared" si="18"/>
        <v/>
      </c>
      <c r="N615">
        <f>IF(EXACT(M615,$A$1)=TRUE,0,IF(EXACT(M615,$A$2)=TRUE,1,IF(EXACT(M615,$A$3)=TRUE,2,IF(EXACT(M615,$A$4)=TRUE,3,IF(EXACT(M615,$A$5)=TRUE,4,IF(EXACT(M615,$A$6)=TRUE,5,IF(EXACT(M615,$A$7)=TRUE,6,IF(EXACT(M615,$A$8)=TRUE,7,IF(EXACT(M615,$A$9)=TRUE,8,IF(EXACT(M615,$A$10)=TRUE,9,IF(EXACT(M615,$A$11)=TRUE,10,IF(EXACT(M615,$A$12)=TRUE,11,IF(EXACT(M615,$A$13)=TRUE,12,IF(EXACT(M615,$A$14)=TRUE,13,IF(EXACT(M615,$A$15)=TRUE,14,IF(EXACT(M615,$A$16)=TRUE,15,IF(EXACT(M615,$A$17)=TRUE,16,IF(EXACT(M615,$A$18)=TRUE,17,IF(EXACT(M615,$A$19)=TRUE,18,IF(EXACT(M615,$A$20)=TRUE,19,IF(EXACT(M615,$A$21)=TRUE,20,IF(EXACT(M615,$A$22)=TRUE,21,IF(EXACT(M615,$A$23)=TRUE,22,IF(EXACT(M615,$A$24)=TRUE,23,IF(EXACT(M615,$A$25)=TRUE,24,IF(EXACT(M615,$A$26)=TRUE,25,IF(EXACT(M615,$A$27)=TRUE,26,IF(EXACT(M615,$A$28)=TRUE,27,IF(EXACT(M615,$A$29)=TRUE,28,IF(EXACT(M615,$A$30)=TRUE,29,IF(EXACT(M615,$A$31)=TRUE,30,IF(EXACT(M615,$A$32)=TRUE,31,IF(EXACT(M615,$A$33)=TRUE,32,IF(EXACT(M615,$A$34)=TRUE,33,IF(EXACT(M615,$A$35)=TRUE,34,IF(EXACT(M615,$A$36)=TRUE,35,IF(EXACT(M615,$A$37)=TRUE,36,IF(EXACT(M615,$A$38)=TRUE,37,IF(EXACT(M615,$A$39)=TRUE,38,IF(EXACT(M615,$A$40)=TRUE,39,IF(EXACT(M615,$A$41)=TRUE,40,IF(EXACT(M615,$A$42)=TRUE,41,IF(EXACT(M615,$A$43)=TRUE,42,IF(EXACT(M615,$A$44)=TRUE,43,IF(EXACT(M615,$A$45)=TRUE,44,IF(EXACT(M615,$A$46)=TRUE,45,IF(EXACT(M615,$A$47)=TRUE,46,IF(EXACT(M615,$A$48)=TRUE,47,IF(EXACT(M615,$A$49)=TRUE,48,IF(EXACT(M615,$A$50)=TRUE,49,IF(EXACT(M615,$A$51)=TRUE,50,IF(EXACT(M615,$A$52)=TRUE,51,IF(EXACT(M615,$A$53)=TRUE,52,IF(EXACT(M615,$A$54)=TRUE,53,IF(EXACT(M615,$A$55)=TRUE,54,IF(EXACT(M615,$A$56)=TRUE,55,IF(EXACT(M615,$A$57)=TRUE,56,IF(EXACT(M615,$A$58)=TRUE,57,IF(EXACT(M615,$A$59)=TRUE,58,IF(EXACT(M615,$A$60)=TRUE,59,IF(EXACT(M615,$A$61)=TRUE,60,IF(EXACT(M615,$A$62)=TRUE,61))))))))))))))))))))))))))))))))))))))))))))))))))))))))))))))*61^$L615</f>
        <v>0</v>
      </c>
    </row>
    <row r="616" spans="11:14" x14ac:dyDescent="0.55000000000000004">
      <c r="K616">
        <v>616</v>
      </c>
      <c r="L616">
        <f t="shared" si="19"/>
        <v>2</v>
      </c>
      <c r="M616" t="str">
        <f t="shared" si="18"/>
        <v/>
      </c>
      <c r="N616">
        <f>IF(EXACT(M616,$A$1)=TRUE,0,IF(EXACT(M616,$A$2)=TRUE,1,IF(EXACT(M616,$A$3)=TRUE,2,IF(EXACT(M616,$A$4)=TRUE,3,IF(EXACT(M616,$A$5)=TRUE,4,IF(EXACT(M616,$A$6)=TRUE,5,IF(EXACT(M616,$A$7)=TRUE,6,IF(EXACT(M616,$A$8)=TRUE,7,IF(EXACT(M616,$A$9)=TRUE,8,IF(EXACT(M616,$A$10)=TRUE,9,IF(EXACT(M616,$A$11)=TRUE,10,IF(EXACT(M616,$A$12)=TRUE,11,IF(EXACT(M616,$A$13)=TRUE,12,IF(EXACT(M616,$A$14)=TRUE,13,IF(EXACT(M616,$A$15)=TRUE,14,IF(EXACT(M616,$A$16)=TRUE,15,IF(EXACT(M616,$A$17)=TRUE,16,IF(EXACT(M616,$A$18)=TRUE,17,IF(EXACT(M616,$A$19)=TRUE,18,IF(EXACT(M616,$A$20)=TRUE,19,IF(EXACT(M616,$A$21)=TRUE,20,IF(EXACT(M616,$A$22)=TRUE,21,IF(EXACT(M616,$A$23)=TRUE,22,IF(EXACT(M616,$A$24)=TRUE,23,IF(EXACT(M616,$A$25)=TRUE,24,IF(EXACT(M616,$A$26)=TRUE,25,IF(EXACT(M616,$A$27)=TRUE,26,IF(EXACT(M616,$A$28)=TRUE,27,IF(EXACT(M616,$A$29)=TRUE,28,IF(EXACT(M616,$A$30)=TRUE,29,IF(EXACT(M616,$A$31)=TRUE,30,IF(EXACT(M616,$A$32)=TRUE,31,IF(EXACT(M616,$A$33)=TRUE,32,IF(EXACT(M616,$A$34)=TRUE,33,IF(EXACT(M616,$A$35)=TRUE,34,IF(EXACT(M616,$A$36)=TRUE,35,IF(EXACT(M616,$A$37)=TRUE,36,IF(EXACT(M616,$A$38)=TRUE,37,IF(EXACT(M616,$A$39)=TRUE,38,IF(EXACT(M616,$A$40)=TRUE,39,IF(EXACT(M616,$A$41)=TRUE,40,IF(EXACT(M616,$A$42)=TRUE,41,IF(EXACT(M616,$A$43)=TRUE,42,IF(EXACT(M616,$A$44)=TRUE,43,IF(EXACT(M616,$A$45)=TRUE,44,IF(EXACT(M616,$A$46)=TRUE,45,IF(EXACT(M616,$A$47)=TRUE,46,IF(EXACT(M616,$A$48)=TRUE,47,IF(EXACT(M616,$A$49)=TRUE,48,IF(EXACT(M616,$A$50)=TRUE,49,IF(EXACT(M616,$A$51)=TRUE,50,IF(EXACT(M616,$A$52)=TRUE,51,IF(EXACT(M616,$A$53)=TRUE,52,IF(EXACT(M616,$A$54)=TRUE,53,IF(EXACT(M616,$A$55)=TRUE,54,IF(EXACT(M616,$A$56)=TRUE,55,IF(EXACT(M616,$A$57)=TRUE,56,IF(EXACT(M616,$A$58)=TRUE,57,IF(EXACT(M616,$A$59)=TRUE,58,IF(EXACT(M616,$A$60)=TRUE,59,IF(EXACT(M616,$A$61)=TRUE,60,IF(EXACT(M616,$A$62)=TRUE,61))))))))))))))))))))))))))))))))))))))))))))))))))))))))))))))*61^$L616</f>
        <v>0</v>
      </c>
    </row>
    <row r="617" spans="11:14" x14ac:dyDescent="0.55000000000000004">
      <c r="K617">
        <v>617</v>
      </c>
      <c r="L617">
        <f t="shared" si="19"/>
        <v>1</v>
      </c>
      <c r="M617" t="str">
        <f t="shared" si="18"/>
        <v/>
      </c>
      <c r="N617">
        <f>IF(EXACT(M617,$A$1)=TRUE,0,IF(EXACT(M617,$A$2)=TRUE,1,IF(EXACT(M617,$A$3)=TRUE,2,IF(EXACT(M617,$A$4)=TRUE,3,IF(EXACT(M617,$A$5)=TRUE,4,IF(EXACT(M617,$A$6)=TRUE,5,IF(EXACT(M617,$A$7)=TRUE,6,IF(EXACT(M617,$A$8)=TRUE,7,IF(EXACT(M617,$A$9)=TRUE,8,IF(EXACT(M617,$A$10)=TRUE,9,IF(EXACT(M617,$A$11)=TRUE,10,IF(EXACT(M617,$A$12)=TRUE,11,IF(EXACT(M617,$A$13)=TRUE,12,IF(EXACT(M617,$A$14)=TRUE,13,IF(EXACT(M617,$A$15)=TRUE,14,IF(EXACT(M617,$A$16)=TRUE,15,IF(EXACT(M617,$A$17)=TRUE,16,IF(EXACT(M617,$A$18)=TRUE,17,IF(EXACT(M617,$A$19)=TRUE,18,IF(EXACT(M617,$A$20)=TRUE,19,IF(EXACT(M617,$A$21)=TRUE,20,IF(EXACT(M617,$A$22)=TRUE,21,IF(EXACT(M617,$A$23)=TRUE,22,IF(EXACT(M617,$A$24)=TRUE,23,IF(EXACT(M617,$A$25)=TRUE,24,IF(EXACT(M617,$A$26)=TRUE,25,IF(EXACT(M617,$A$27)=TRUE,26,IF(EXACT(M617,$A$28)=TRUE,27,IF(EXACT(M617,$A$29)=TRUE,28,IF(EXACT(M617,$A$30)=TRUE,29,IF(EXACT(M617,$A$31)=TRUE,30,IF(EXACT(M617,$A$32)=TRUE,31,IF(EXACT(M617,$A$33)=TRUE,32,IF(EXACT(M617,$A$34)=TRUE,33,IF(EXACT(M617,$A$35)=TRUE,34,IF(EXACT(M617,$A$36)=TRUE,35,IF(EXACT(M617,$A$37)=TRUE,36,IF(EXACT(M617,$A$38)=TRUE,37,IF(EXACT(M617,$A$39)=TRUE,38,IF(EXACT(M617,$A$40)=TRUE,39,IF(EXACT(M617,$A$41)=TRUE,40,IF(EXACT(M617,$A$42)=TRUE,41,IF(EXACT(M617,$A$43)=TRUE,42,IF(EXACT(M617,$A$44)=TRUE,43,IF(EXACT(M617,$A$45)=TRUE,44,IF(EXACT(M617,$A$46)=TRUE,45,IF(EXACT(M617,$A$47)=TRUE,46,IF(EXACT(M617,$A$48)=TRUE,47,IF(EXACT(M617,$A$49)=TRUE,48,IF(EXACT(M617,$A$50)=TRUE,49,IF(EXACT(M617,$A$51)=TRUE,50,IF(EXACT(M617,$A$52)=TRUE,51,IF(EXACT(M617,$A$53)=TRUE,52,IF(EXACT(M617,$A$54)=TRUE,53,IF(EXACT(M617,$A$55)=TRUE,54,IF(EXACT(M617,$A$56)=TRUE,55,IF(EXACT(M617,$A$57)=TRUE,56,IF(EXACT(M617,$A$58)=TRUE,57,IF(EXACT(M617,$A$59)=TRUE,58,IF(EXACT(M617,$A$60)=TRUE,59,IF(EXACT(M617,$A$61)=TRUE,60,IF(EXACT(M617,$A$62)=TRUE,61))))))))))))))))))))))))))))))))))))))))))))))))))))))))))))))*61^$L617</f>
        <v>0</v>
      </c>
    </row>
    <row r="618" spans="11:14" x14ac:dyDescent="0.55000000000000004">
      <c r="K618">
        <v>618</v>
      </c>
      <c r="L618">
        <f t="shared" si="19"/>
        <v>0</v>
      </c>
      <c r="M618" t="str">
        <f t="shared" si="18"/>
        <v/>
      </c>
      <c r="N618">
        <f>IF(EXACT(M618,$A$1)=TRUE,0,IF(EXACT(M618,$A$2)=TRUE,1,IF(EXACT(M618,$A$3)=TRUE,2,IF(EXACT(M618,$A$4)=TRUE,3,IF(EXACT(M618,$A$5)=TRUE,4,IF(EXACT(M618,$A$6)=TRUE,5,IF(EXACT(M618,$A$7)=TRUE,6,IF(EXACT(M618,$A$8)=TRUE,7,IF(EXACT(M618,$A$9)=TRUE,8,IF(EXACT(M618,$A$10)=TRUE,9,IF(EXACT(M618,$A$11)=TRUE,10,IF(EXACT(M618,$A$12)=TRUE,11,IF(EXACT(M618,$A$13)=TRUE,12,IF(EXACT(M618,$A$14)=TRUE,13,IF(EXACT(M618,$A$15)=TRUE,14,IF(EXACT(M618,$A$16)=TRUE,15,IF(EXACT(M618,$A$17)=TRUE,16,IF(EXACT(M618,$A$18)=TRUE,17,IF(EXACT(M618,$A$19)=TRUE,18,IF(EXACT(M618,$A$20)=TRUE,19,IF(EXACT(M618,$A$21)=TRUE,20,IF(EXACT(M618,$A$22)=TRUE,21,IF(EXACT(M618,$A$23)=TRUE,22,IF(EXACT(M618,$A$24)=TRUE,23,IF(EXACT(M618,$A$25)=TRUE,24,IF(EXACT(M618,$A$26)=TRUE,25,IF(EXACT(M618,$A$27)=TRUE,26,IF(EXACT(M618,$A$28)=TRUE,27,IF(EXACT(M618,$A$29)=TRUE,28,IF(EXACT(M618,$A$30)=TRUE,29,IF(EXACT(M618,$A$31)=TRUE,30,IF(EXACT(M618,$A$32)=TRUE,31,IF(EXACT(M618,$A$33)=TRUE,32,IF(EXACT(M618,$A$34)=TRUE,33,IF(EXACT(M618,$A$35)=TRUE,34,IF(EXACT(M618,$A$36)=TRUE,35,IF(EXACT(M618,$A$37)=TRUE,36,IF(EXACT(M618,$A$38)=TRUE,37,IF(EXACT(M618,$A$39)=TRUE,38,IF(EXACT(M618,$A$40)=TRUE,39,IF(EXACT(M618,$A$41)=TRUE,40,IF(EXACT(M618,$A$42)=TRUE,41,IF(EXACT(M618,$A$43)=TRUE,42,IF(EXACT(M618,$A$44)=TRUE,43,IF(EXACT(M618,$A$45)=TRUE,44,IF(EXACT(M618,$A$46)=TRUE,45,IF(EXACT(M618,$A$47)=TRUE,46,IF(EXACT(M618,$A$48)=TRUE,47,IF(EXACT(M618,$A$49)=TRUE,48,IF(EXACT(M618,$A$50)=TRUE,49,IF(EXACT(M618,$A$51)=TRUE,50,IF(EXACT(M618,$A$52)=TRUE,51,IF(EXACT(M618,$A$53)=TRUE,52,IF(EXACT(M618,$A$54)=TRUE,53,IF(EXACT(M618,$A$55)=TRUE,54,IF(EXACT(M618,$A$56)=TRUE,55,IF(EXACT(M618,$A$57)=TRUE,56,IF(EXACT(M618,$A$58)=TRUE,57,IF(EXACT(M618,$A$59)=TRUE,58,IF(EXACT(M618,$A$60)=TRUE,59,IF(EXACT(M618,$A$61)=TRUE,60,IF(EXACT(M618,$A$62)=TRUE,61))))))))))))))))))))))))))))))))))))))))))))))))))))))))))))))*61^$L618</f>
        <v>0</v>
      </c>
    </row>
    <row r="619" spans="11:14" x14ac:dyDescent="0.55000000000000004">
      <c r="K619">
        <v>619</v>
      </c>
      <c r="L619">
        <f t="shared" si="19"/>
        <v>5</v>
      </c>
      <c r="M619" t="str">
        <f t="shared" si="18"/>
        <v/>
      </c>
      <c r="N619" t="b">
        <f>IF(EXACT(M619,$A$1)=TRUE,"コア",IF(EXACT(M619,$A$2)=TRUE,"弓玉",IF(EXACT(M619,$A$3)=TRUE,"銃玉",IF(EXACT(M619,$A$4)=TRUE,"剣玉",IF(EXACT(M619,$A$5)=TRUE,"盾玉",IF(EXACT(M619,$A$6)=TRUE,"爆玉",IF(EXACT(M619,$A$7)=TRUE,"魔玉",IF(EXACT(M619,$A$8)=TRUE,"弩玉",IF(EXACT(M619,$A$9)=TRUE,"槍玉",IF(EXACT(M619,$A$10)=TRUE,"砲玉",IF(EXACT(M619,$A$11)=TRUE,"薙玉",IF(EXACT(M619,$A$12)=TRUE,"跳玉",IF(EXACT(M619,$A$13)=TRUE,"裂玉",IF(EXACT(M619,$A$14)=TRUE,"散玉",IF(EXACT(M619,$A$15)=TRUE,"狙玉",IF(EXACT(M619,$A$16)=TRUE,"浮玉",IF(EXACT(M619,$A$17)=TRUE,"導玉",IF(EXACT(M619,$A$18)=TRUE,"繕玉",IF(EXACT(M619,$A$19)=TRUE,"癒玉",IF(EXACT(M619,$A$20)=TRUE,"壁玉",IF(EXACT(M619,$A$21)=TRUE,"飛玉",IF(EXACT(M619,$A$22)=TRUE,"戦玉",IF(EXACT(M619,$A$23)=TRUE,"機玉",IF(EXACT(M619,$A$24)=TRUE,"変玉",IF(EXACT(M619,$A$25)=TRUE,"界玉",IF(EXACT(M619,$A$26)=TRUE,"木壁",IF(EXACT(M619,$A$27)=TRUE,"石壁",IF(EXACT(M619,$A$28)=TRUE,"紙壁",IF(EXACT(M619,$A$29)=TRUE,"鉄壁",IF(EXACT(M619,$A$30)=TRUE,"ジェット",IF(EXACT(M619,$A$31)=TRUE,"ターボ",IF(EXACT(M619,$A$32)=TRUE,"骨玉",IF(EXACT(M619,$A$33)=TRUE,"撃玉",IF(EXACT(M619,$A$34)=TRUE,"弾玉",IF(EXACT(M619,$A$35)=TRUE,"聖玉",IF(EXACT(M619,$A$36)=TRUE,"忍玉",IF(EXACT(M619,$A$37)=TRUE,"障玉",IF(EXACT(M619,$A$38)=TRUE,"花玉",IF(EXACT(M619,$A$39)=TRUE,"反玉",IF(EXACT(M619,$A$40)=TRUE,"押玉",IF(EXACT(M619,$A$41)=TRUE,"迎玉",IF(EXACT(M619,$A$42)=TRUE,"贄玉",IF(EXACT(M619,$A$43)=TRUE,"的玉",IF(EXACT(M619,$A$44)=TRUE,"墜玉",IF(EXACT(M619,$A$45)=TRUE,"箱玉",IF(EXACT(M619,$A$46)=TRUE,"闇玉",IF(EXACT(M619,$A$47)=TRUE,"旋玉",IF(EXACT(M619,$A$48)=TRUE,"采玉",IF(EXACT(M619,$A$49)=TRUE,"騎玉",IF(EXACT(M619,$A$50)=TRUE,"核玉",IF(EXACT(M619,$A$51)=TRUE,"射玉",IF(EXACT(M619,$A$52)=TRUE,"星玉",IF(EXACT(M619,$A$53)=TRUE,"梱玉",IF(EXACT(M619,$A$54)=TRUE,"貫玉",IF(EXACT(M619,$A$55)=TRUE,"査玉",IF(EXACT(M619,$A$56)=TRUE,"近壁",IF(EXACT(M619,$A$57)=TRUE,"遠壁",IF(EXACT(M619,$A$58)=TRUE,"広壁",IF(EXACT(M619,$A$59)=TRUE,"狭壁",IF(EXACT(M619,$A$60)=TRUE,"タゲ壁",IF(EXACT(M619,$A$61)=TRUE,"エレ壁")))))))))))))))))))))))))))))))))))))))))))))))))))))))))))))</f>
        <v>0</v>
      </c>
    </row>
    <row r="620" spans="11:14" x14ac:dyDescent="0.55000000000000004">
      <c r="K620">
        <v>620</v>
      </c>
      <c r="L620">
        <f t="shared" si="19"/>
        <v>4</v>
      </c>
      <c r="M620" t="str">
        <f t="shared" si="18"/>
        <v/>
      </c>
      <c r="N620">
        <f>IF(EXACT(M620,$A$1)=TRUE,0,IF(EXACT(M620,$A$2)=TRUE,1,IF(EXACT(M620,$A$3)=TRUE,2,IF(EXACT(M620,$A$4)=TRUE,3,IF(EXACT(M620,$A$5)=TRUE,4,IF(EXACT(M620,$A$6)=TRUE,5,IF(EXACT(M620,$A$7)=TRUE,6,IF(EXACT(M620,$A$8)=TRUE,7,IF(EXACT(M620,$A$9)=TRUE,8,IF(EXACT(M620,$A$10)=TRUE,9,IF(EXACT(M620,$A$11)=TRUE,10,IF(EXACT(M620,$A$12)=TRUE,11,IF(EXACT(M620,$A$13)=TRUE,12,IF(EXACT(M620,$A$14)=TRUE,13,IF(EXACT(M620,$A$15)=TRUE,14,IF(EXACT(M620,$A$16)=TRUE,15,IF(EXACT(M620,$A$17)=TRUE,16,IF(EXACT(M620,$A$18)=TRUE,17,IF(EXACT(M620,$A$19)=TRUE,18,IF(EXACT(M620,$A$20)=TRUE,19,IF(EXACT(M620,$A$21)=TRUE,20,IF(EXACT(M620,$A$22)=TRUE,21,IF(EXACT(M620,$A$23)=TRUE,22,IF(EXACT(M620,$A$24)=TRUE,23,IF(EXACT(M620,$A$25)=TRUE,24,IF(EXACT(M620,$A$26)=TRUE,25,IF(EXACT(M620,$A$27)=TRUE,26,IF(EXACT(M620,$A$28)=TRUE,27,IF(EXACT(M620,$A$29)=TRUE,28,IF(EXACT(M620,$A$30)=TRUE,29,IF(EXACT(M620,$A$31)=TRUE,30,IF(EXACT(M620,$A$32)=TRUE,31,IF(EXACT(M620,$A$33)=TRUE,32,IF(EXACT(M620,$A$34)=TRUE,33,IF(EXACT(M620,$A$35)=TRUE,34,IF(EXACT(M620,$A$36)=TRUE,35,IF(EXACT(M620,$A$37)=TRUE,36,IF(EXACT(M620,$A$38)=TRUE,37,IF(EXACT(M620,$A$39)=TRUE,38,IF(EXACT(M620,$A$40)=TRUE,39,IF(EXACT(M620,$A$41)=TRUE,40,IF(EXACT(M620,$A$42)=TRUE,41,IF(EXACT(M620,$A$43)=TRUE,42,IF(EXACT(M620,$A$44)=TRUE,43,IF(EXACT(M620,$A$45)=TRUE,44,IF(EXACT(M620,$A$46)=TRUE,45,IF(EXACT(M620,$A$47)=TRUE,46,IF(EXACT(M620,$A$48)=TRUE,47,IF(EXACT(M620,$A$49)=TRUE,48,IF(EXACT(M620,$A$50)=TRUE,49,IF(EXACT(M620,$A$51)=TRUE,50,IF(EXACT(M620,$A$52)=TRUE,51,IF(EXACT(M620,$A$53)=TRUE,52,IF(EXACT(M620,$A$54)=TRUE,53,IF(EXACT(M620,$A$55)=TRUE,54,IF(EXACT(M620,$A$56)=TRUE,55,IF(EXACT(M620,$A$57)=TRUE,56,IF(EXACT(M620,$A$58)=TRUE,57,IF(EXACT(M620,$A$59)=TRUE,58,IF(EXACT(M620,$A$60)=TRUE,59,IF(EXACT(M620,$A$61)=TRUE,60,IF(EXACT(M620,$A$62)=TRUE,61))))))))))))))))))))))))))))))))))))))))))))))))))))))))))))))*61^$L620</f>
        <v>0</v>
      </c>
    </row>
    <row r="621" spans="11:14" x14ac:dyDescent="0.55000000000000004">
      <c r="K621">
        <v>621</v>
      </c>
      <c r="L621">
        <f t="shared" si="19"/>
        <v>3</v>
      </c>
      <c r="M621" t="str">
        <f t="shared" si="18"/>
        <v/>
      </c>
      <c r="N621">
        <f>IF(EXACT(M621,$A$1)=TRUE,0,IF(EXACT(M621,$A$2)=TRUE,1,IF(EXACT(M621,$A$3)=TRUE,2,IF(EXACT(M621,$A$4)=TRUE,3,IF(EXACT(M621,$A$5)=TRUE,4,IF(EXACT(M621,$A$6)=TRUE,5,IF(EXACT(M621,$A$7)=TRUE,6,IF(EXACT(M621,$A$8)=TRUE,7,IF(EXACT(M621,$A$9)=TRUE,8,IF(EXACT(M621,$A$10)=TRUE,9,IF(EXACT(M621,$A$11)=TRUE,10,IF(EXACT(M621,$A$12)=TRUE,11,IF(EXACT(M621,$A$13)=TRUE,12,IF(EXACT(M621,$A$14)=TRUE,13,IF(EXACT(M621,$A$15)=TRUE,14,IF(EXACT(M621,$A$16)=TRUE,15,IF(EXACT(M621,$A$17)=TRUE,16,IF(EXACT(M621,$A$18)=TRUE,17,IF(EXACT(M621,$A$19)=TRUE,18,IF(EXACT(M621,$A$20)=TRUE,19,IF(EXACT(M621,$A$21)=TRUE,20,IF(EXACT(M621,$A$22)=TRUE,21,IF(EXACT(M621,$A$23)=TRUE,22,IF(EXACT(M621,$A$24)=TRUE,23,IF(EXACT(M621,$A$25)=TRUE,24,IF(EXACT(M621,$A$26)=TRUE,25,IF(EXACT(M621,$A$27)=TRUE,26,IF(EXACT(M621,$A$28)=TRUE,27,IF(EXACT(M621,$A$29)=TRUE,28,IF(EXACT(M621,$A$30)=TRUE,29,IF(EXACT(M621,$A$31)=TRUE,30,IF(EXACT(M621,$A$32)=TRUE,31,IF(EXACT(M621,$A$33)=TRUE,32,IF(EXACT(M621,$A$34)=TRUE,33,IF(EXACT(M621,$A$35)=TRUE,34,IF(EXACT(M621,$A$36)=TRUE,35,IF(EXACT(M621,$A$37)=TRUE,36,IF(EXACT(M621,$A$38)=TRUE,37,IF(EXACT(M621,$A$39)=TRUE,38,IF(EXACT(M621,$A$40)=TRUE,39,IF(EXACT(M621,$A$41)=TRUE,40,IF(EXACT(M621,$A$42)=TRUE,41,IF(EXACT(M621,$A$43)=TRUE,42,IF(EXACT(M621,$A$44)=TRUE,43,IF(EXACT(M621,$A$45)=TRUE,44,IF(EXACT(M621,$A$46)=TRUE,45,IF(EXACT(M621,$A$47)=TRUE,46,IF(EXACT(M621,$A$48)=TRUE,47,IF(EXACT(M621,$A$49)=TRUE,48,IF(EXACT(M621,$A$50)=TRUE,49,IF(EXACT(M621,$A$51)=TRUE,50,IF(EXACT(M621,$A$52)=TRUE,51,IF(EXACT(M621,$A$53)=TRUE,52,IF(EXACT(M621,$A$54)=TRUE,53,IF(EXACT(M621,$A$55)=TRUE,54,IF(EXACT(M621,$A$56)=TRUE,55,IF(EXACT(M621,$A$57)=TRUE,56,IF(EXACT(M621,$A$58)=TRUE,57,IF(EXACT(M621,$A$59)=TRUE,58,IF(EXACT(M621,$A$60)=TRUE,59,IF(EXACT(M621,$A$61)=TRUE,60,IF(EXACT(M621,$A$62)=TRUE,61))))))))))))))))))))))))))))))))))))))))))))))))))))))))))))))*61^$L621</f>
        <v>0</v>
      </c>
    </row>
    <row r="622" spans="11:14" x14ac:dyDescent="0.55000000000000004">
      <c r="K622">
        <v>622</v>
      </c>
      <c r="L622">
        <f t="shared" si="19"/>
        <v>2</v>
      </c>
      <c r="M622" t="str">
        <f t="shared" si="18"/>
        <v/>
      </c>
      <c r="N622">
        <f>IF(EXACT(M622,$A$1)=TRUE,0,IF(EXACT(M622,$A$2)=TRUE,1,IF(EXACT(M622,$A$3)=TRUE,2,IF(EXACT(M622,$A$4)=TRUE,3,IF(EXACT(M622,$A$5)=TRUE,4,IF(EXACT(M622,$A$6)=TRUE,5,IF(EXACT(M622,$A$7)=TRUE,6,IF(EXACT(M622,$A$8)=TRUE,7,IF(EXACT(M622,$A$9)=TRUE,8,IF(EXACT(M622,$A$10)=TRUE,9,IF(EXACT(M622,$A$11)=TRUE,10,IF(EXACT(M622,$A$12)=TRUE,11,IF(EXACT(M622,$A$13)=TRUE,12,IF(EXACT(M622,$A$14)=TRUE,13,IF(EXACT(M622,$A$15)=TRUE,14,IF(EXACT(M622,$A$16)=TRUE,15,IF(EXACT(M622,$A$17)=TRUE,16,IF(EXACT(M622,$A$18)=TRUE,17,IF(EXACT(M622,$A$19)=TRUE,18,IF(EXACT(M622,$A$20)=TRUE,19,IF(EXACT(M622,$A$21)=TRUE,20,IF(EXACT(M622,$A$22)=TRUE,21,IF(EXACT(M622,$A$23)=TRUE,22,IF(EXACT(M622,$A$24)=TRUE,23,IF(EXACT(M622,$A$25)=TRUE,24,IF(EXACT(M622,$A$26)=TRUE,25,IF(EXACT(M622,$A$27)=TRUE,26,IF(EXACT(M622,$A$28)=TRUE,27,IF(EXACT(M622,$A$29)=TRUE,28,IF(EXACT(M622,$A$30)=TRUE,29,IF(EXACT(M622,$A$31)=TRUE,30,IF(EXACT(M622,$A$32)=TRUE,31,IF(EXACT(M622,$A$33)=TRUE,32,IF(EXACT(M622,$A$34)=TRUE,33,IF(EXACT(M622,$A$35)=TRUE,34,IF(EXACT(M622,$A$36)=TRUE,35,IF(EXACT(M622,$A$37)=TRUE,36,IF(EXACT(M622,$A$38)=TRUE,37,IF(EXACT(M622,$A$39)=TRUE,38,IF(EXACT(M622,$A$40)=TRUE,39,IF(EXACT(M622,$A$41)=TRUE,40,IF(EXACT(M622,$A$42)=TRUE,41,IF(EXACT(M622,$A$43)=TRUE,42,IF(EXACT(M622,$A$44)=TRUE,43,IF(EXACT(M622,$A$45)=TRUE,44,IF(EXACT(M622,$A$46)=TRUE,45,IF(EXACT(M622,$A$47)=TRUE,46,IF(EXACT(M622,$A$48)=TRUE,47,IF(EXACT(M622,$A$49)=TRUE,48,IF(EXACT(M622,$A$50)=TRUE,49,IF(EXACT(M622,$A$51)=TRUE,50,IF(EXACT(M622,$A$52)=TRUE,51,IF(EXACT(M622,$A$53)=TRUE,52,IF(EXACT(M622,$A$54)=TRUE,53,IF(EXACT(M622,$A$55)=TRUE,54,IF(EXACT(M622,$A$56)=TRUE,55,IF(EXACT(M622,$A$57)=TRUE,56,IF(EXACT(M622,$A$58)=TRUE,57,IF(EXACT(M622,$A$59)=TRUE,58,IF(EXACT(M622,$A$60)=TRUE,59,IF(EXACT(M622,$A$61)=TRUE,60,IF(EXACT(M622,$A$62)=TRUE,61))))))))))))))))))))))))))))))))))))))))))))))))))))))))))))))*61^$L622</f>
        <v>0</v>
      </c>
    </row>
    <row r="623" spans="11:14" x14ac:dyDescent="0.55000000000000004">
      <c r="K623">
        <v>623</v>
      </c>
      <c r="L623">
        <f t="shared" si="19"/>
        <v>1</v>
      </c>
      <c r="M623" t="str">
        <f t="shared" si="18"/>
        <v/>
      </c>
      <c r="N623">
        <f>IF(EXACT(M623,$A$1)=TRUE,0,IF(EXACT(M623,$A$2)=TRUE,1,IF(EXACT(M623,$A$3)=TRUE,2,IF(EXACT(M623,$A$4)=TRUE,3,IF(EXACT(M623,$A$5)=TRUE,4,IF(EXACT(M623,$A$6)=TRUE,5,IF(EXACT(M623,$A$7)=TRUE,6,IF(EXACT(M623,$A$8)=TRUE,7,IF(EXACT(M623,$A$9)=TRUE,8,IF(EXACT(M623,$A$10)=TRUE,9,IF(EXACT(M623,$A$11)=TRUE,10,IF(EXACT(M623,$A$12)=TRUE,11,IF(EXACT(M623,$A$13)=TRUE,12,IF(EXACT(M623,$A$14)=TRUE,13,IF(EXACT(M623,$A$15)=TRUE,14,IF(EXACT(M623,$A$16)=TRUE,15,IF(EXACT(M623,$A$17)=TRUE,16,IF(EXACT(M623,$A$18)=TRUE,17,IF(EXACT(M623,$A$19)=TRUE,18,IF(EXACT(M623,$A$20)=TRUE,19,IF(EXACT(M623,$A$21)=TRUE,20,IF(EXACT(M623,$A$22)=TRUE,21,IF(EXACT(M623,$A$23)=TRUE,22,IF(EXACT(M623,$A$24)=TRUE,23,IF(EXACT(M623,$A$25)=TRUE,24,IF(EXACT(M623,$A$26)=TRUE,25,IF(EXACT(M623,$A$27)=TRUE,26,IF(EXACT(M623,$A$28)=TRUE,27,IF(EXACT(M623,$A$29)=TRUE,28,IF(EXACT(M623,$A$30)=TRUE,29,IF(EXACT(M623,$A$31)=TRUE,30,IF(EXACT(M623,$A$32)=TRUE,31,IF(EXACT(M623,$A$33)=TRUE,32,IF(EXACT(M623,$A$34)=TRUE,33,IF(EXACT(M623,$A$35)=TRUE,34,IF(EXACT(M623,$A$36)=TRUE,35,IF(EXACT(M623,$A$37)=TRUE,36,IF(EXACT(M623,$A$38)=TRUE,37,IF(EXACT(M623,$A$39)=TRUE,38,IF(EXACT(M623,$A$40)=TRUE,39,IF(EXACT(M623,$A$41)=TRUE,40,IF(EXACT(M623,$A$42)=TRUE,41,IF(EXACT(M623,$A$43)=TRUE,42,IF(EXACT(M623,$A$44)=TRUE,43,IF(EXACT(M623,$A$45)=TRUE,44,IF(EXACT(M623,$A$46)=TRUE,45,IF(EXACT(M623,$A$47)=TRUE,46,IF(EXACT(M623,$A$48)=TRUE,47,IF(EXACT(M623,$A$49)=TRUE,48,IF(EXACT(M623,$A$50)=TRUE,49,IF(EXACT(M623,$A$51)=TRUE,50,IF(EXACT(M623,$A$52)=TRUE,51,IF(EXACT(M623,$A$53)=TRUE,52,IF(EXACT(M623,$A$54)=TRUE,53,IF(EXACT(M623,$A$55)=TRUE,54,IF(EXACT(M623,$A$56)=TRUE,55,IF(EXACT(M623,$A$57)=TRUE,56,IF(EXACT(M623,$A$58)=TRUE,57,IF(EXACT(M623,$A$59)=TRUE,58,IF(EXACT(M623,$A$60)=TRUE,59,IF(EXACT(M623,$A$61)=TRUE,60,IF(EXACT(M623,$A$62)=TRUE,61))))))))))))))))))))))))))))))))))))))))))))))))))))))))))))))*61^$L623</f>
        <v>0</v>
      </c>
    </row>
    <row r="624" spans="11:14" x14ac:dyDescent="0.55000000000000004">
      <c r="K624">
        <v>624</v>
      </c>
      <c r="L624">
        <f t="shared" si="19"/>
        <v>0</v>
      </c>
      <c r="M624" t="str">
        <f t="shared" si="18"/>
        <v/>
      </c>
      <c r="N624">
        <f>IF(EXACT(M624,$A$1)=TRUE,0,IF(EXACT(M624,$A$2)=TRUE,1,IF(EXACT(M624,$A$3)=TRUE,2,IF(EXACT(M624,$A$4)=TRUE,3,IF(EXACT(M624,$A$5)=TRUE,4,IF(EXACT(M624,$A$6)=TRUE,5,IF(EXACT(M624,$A$7)=TRUE,6,IF(EXACT(M624,$A$8)=TRUE,7,IF(EXACT(M624,$A$9)=TRUE,8,IF(EXACT(M624,$A$10)=TRUE,9,IF(EXACT(M624,$A$11)=TRUE,10,IF(EXACT(M624,$A$12)=TRUE,11,IF(EXACT(M624,$A$13)=TRUE,12,IF(EXACT(M624,$A$14)=TRUE,13,IF(EXACT(M624,$A$15)=TRUE,14,IF(EXACT(M624,$A$16)=TRUE,15,IF(EXACT(M624,$A$17)=TRUE,16,IF(EXACT(M624,$A$18)=TRUE,17,IF(EXACT(M624,$A$19)=TRUE,18,IF(EXACT(M624,$A$20)=TRUE,19,IF(EXACT(M624,$A$21)=TRUE,20,IF(EXACT(M624,$A$22)=TRUE,21,IF(EXACT(M624,$A$23)=TRUE,22,IF(EXACT(M624,$A$24)=TRUE,23,IF(EXACT(M624,$A$25)=TRUE,24,IF(EXACT(M624,$A$26)=TRUE,25,IF(EXACT(M624,$A$27)=TRUE,26,IF(EXACT(M624,$A$28)=TRUE,27,IF(EXACT(M624,$A$29)=TRUE,28,IF(EXACT(M624,$A$30)=TRUE,29,IF(EXACT(M624,$A$31)=TRUE,30,IF(EXACT(M624,$A$32)=TRUE,31,IF(EXACT(M624,$A$33)=TRUE,32,IF(EXACT(M624,$A$34)=TRUE,33,IF(EXACT(M624,$A$35)=TRUE,34,IF(EXACT(M624,$A$36)=TRUE,35,IF(EXACT(M624,$A$37)=TRUE,36,IF(EXACT(M624,$A$38)=TRUE,37,IF(EXACT(M624,$A$39)=TRUE,38,IF(EXACT(M624,$A$40)=TRUE,39,IF(EXACT(M624,$A$41)=TRUE,40,IF(EXACT(M624,$A$42)=TRUE,41,IF(EXACT(M624,$A$43)=TRUE,42,IF(EXACT(M624,$A$44)=TRUE,43,IF(EXACT(M624,$A$45)=TRUE,44,IF(EXACT(M624,$A$46)=TRUE,45,IF(EXACT(M624,$A$47)=TRUE,46,IF(EXACT(M624,$A$48)=TRUE,47,IF(EXACT(M624,$A$49)=TRUE,48,IF(EXACT(M624,$A$50)=TRUE,49,IF(EXACT(M624,$A$51)=TRUE,50,IF(EXACT(M624,$A$52)=TRUE,51,IF(EXACT(M624,$A$53)=TRUE,52,IF(EXACT(M624,$A$54)=TRUE,53,IF(EXACT(M624,$A$55)=TRUE,54,IF(EXACT(M624,$A$56)=TRUE,55,IF(EXACT(M624,$A$57)=TRUE,56,IF(EXACT(M624,$A$58)=TRUE,57,IF(EXACT(M624,$A$59)=TRUE,58,IF(EXACT(M624,$A$60)=TRUE,59,IF(EXACT(M624,$A$61)=TRUE,60,IF(EXACT(M624,$A$62)=TRUE,61))))))))))))))))))))))))))))))))))))))))))))))))))))))))))))))*61^$L624</f>
        <v>0</v>
      </c>
    </row>
    <row r="625" spans="11:14" x14ac:dyDescent="0.55000000000000004">
      <c r="K625">
        <v>625</v>
      </c>
      <c r="L625">
        <f t="shared" si="19"/>
        <v>5</v>
      </c>
      <c r="M625" t="str">
        <f t="shared" si="18"/>
        <v/>
      </c>
      <c r="N625" t="b">
        <f>IF(EXACT(M625,$A$1)=TRUE,"コア",IF(EXACT(M625,$A$2)=TRUE,"弓玉",IF(EXACT(M625,$A$3)=TRUE,"銃玉",IF(EXACT(M625,$A$4)=TRUE,"剣玉",IF(EXACT(M625,$A$5)=TRUE,"盾玉",IF(EXACT(M625,$A$6)=TRUE,"爆玉",IF(EXACT(M625,$A$7)=TRUE,"魔玉",IF(EXACT(M625,$A$8)=TRUE,"弩玉",IF(EXACT(M625,$A$9)=TRUE,"槍玉",IF(EXACT(M625,$A$10)=TRUE,"砲玉",IF(EXACT(M625,$A$11)=TRUE,"薙玉",IF(EXACT(M625,$A$12)=TRUE,"跳玉",IF(EXACT(M625,$A$13)=TRUE,"裂玉",IF(EXACT(M625,$A$14)=TRUE,"散玉",IF(EXACT(M625,$A$15)=TRUE,"狙玉",IF(EXACT(M625,$A$16)=TRUE,"浮玉",IF(EXACT(M625,$A$17)=TRUE,"導玉",IF(EXACT(M625,$A$18)=TRUE,"繕玉",IF(EXACT(M625,$A$19)=TRUE,"癒玉",IF(EXACT(M625,$A$20)=TRUE,"壁玉",IF(EXACT(M625,$A$21)=TRUE,"飛玉",IF(EXACT(M625,$A$22)=TRUE,"戦玉",IF(EXACT(M625,$A$23)=TRUE,"機玉",IF(EXACT(M625,$A$24)=TRUE,"変玉",IF(EXACT(M625,$A$25)=TRUE,"界玉",IF(EXACT(M625,$A$26)=TRUE,"木壁",IF(EXACT(M625,$A$27)=TRUE,"石壁",IF(EXACT(M625,$A$28)=TRUE,"紙壁",IF(EXACT(M625,$A$29)=TRUE,"鉄壁",IF(EXACT(M625,$A$30)=TRUE,"ジェット",IF(EXACT(M625,$A$31)=TRUE,"ターボ",IF(EXACT(M625,$A$32)=TRUE,"骨玉",IF(EXACT(M625,$A$33)=TRUE,"撃玉",IF(EXACT(M625,$A$34)=TRUE,"弾玉",IF(EXACT(M625,$A$35)=TRUE,"聖玉",IF(EXACT(M625,$A$36)=TRUE,"忍玉",IF(EXACT(M625,$A$37)=TRUE,"障玉",IF(EXACT(M625,$A$38)=TRUE,"花玉",IF(EXACT(M625,$A$39)=TRUE,"反玉",IF(EXACT(M625,$A$40)=TRUE,"押玉",IF(EXACT(M625,$A$41)=TRUE,"迎玉",IF(EXACT(M625,$A$42)=TRUE,"贄玉",IF(EXACT(M625,$A$43)=TRUE,"的玉",IF(EXACT(M625,$A$44)=TRUE,"墜玉",IF(EXACT(M625,$A$45)=TRUE,"箱玉",IF(EXACT(M625,$A$46)=TRUE,"闇玉",IF(EXACT(M625,$A$47)=TRUE,"旋玉",IF(EXACT(M625,$A$48)=TRUE,"采玉",IF(EXACT(M625,$A$49)=TRUE,"騎玉",IF(EXACT(M625,$A$50)=TRUE,"核玉",IF(EXACT(M625,$A$51)=TRUE,"射玉",IF(EXACT(M625,$A$52)=TRUE,"星玉",IF(EXACT(M625,$A$53)=TRUE,"梱玉",IF(EXACT(M625,$A$54)=TRUE,"貫玉",IF(EXACT(M625,$A$55)=TRUE,"査玉",IF(EXACT(M625,$A$56)=TRUE,"近壁",IF(EXACT(M625,$A$57)=TRUE,"遠壁",IF(EXACT(M625,$A$58)=TRUE,"広壁",IF(EXACT(M625,$A$59)=TRUE,"狭壁",IF(EXACT(M625,$A$60)=TRUE,"タゲ壁",IF(EXACT(M625,$A$61)=TRUE,"エレ壁")))))))))))))))))))))))))))))))))))))))))))))))))))))))))))))</f>
        <v>0</v>
      </c>
    </row>
    <row r="626" spans="11:14" x14ac:dyDescent="0.55000000000000004">
      <c r="K626">
        <v>626</v>
      </c>
      <c r="L626">
        <f t="shared" si="19"/>
        <v>4</v>
      </c>
      <c r="M626" t="str">
        <f t="shared" si="18"/>
        <v/>
      </c>
      <c r="N626">
        <f>IF(EXACT(M626,$A$1)=TRUE,0,IF(EXACT(M626,$A$2)=TRUE,1,IF(EXACT(M626,$A$3)=TRUE,2,IF(EXACT(M626,$A$4)=TRUE,3,IF(EXACT(M626,$A$5)=TRUE,4,IF(EXACT(M626,$A$6)=TRUE,5,IF(EXACT(M626,$A$7)=TRUE,6,IF(EXACT(M626,$A$8)=TRUE,7,IF(EXACT(M626,$A$9)=TRUE,8,IF(EXACT(M626,$A$10)=TRUE,9,IF(EXACT(M626,$A$11)=TRUE,10,IF(EXACT(M626,$A$12)=TRUE,11,IF(EXACT(M626,$A$13)=TRUE,12,IF(EXACT(M626,$A$14)=TRUE,13,IF(EXACT(M626,$A$15)=TRUE,14,IF(EXACT(M626,$A$16)=TRUE,15,IF(EXACT(M626,$A$17)=TRUE,16,IF(EXACT(M626,$A$18)=TRUE,17,IF(EXACT(M626,$A$19)=TRUE,18,IF(EXACT(M626,$A$20)=TRUE,19,IF(EXACT(M626,$A$21)=TRUE,20,IF(EXACT(M626,$A$22)=TRUE,21,IF(EXACT(M626,$A$23)=TRUE,22,IF(EXACT(M626,$A$24)=TRUE,23,IF(EXACT(M626,$A$25)=TRUE,24,IF(EXACT(M626,$A$26)=TRUE,25,IF(EXACT(M626,$A$27)=TRUE,26,IF(EXACT(M626,$A$28)=TRUE,27,IF(EXACT(M626,$A$29)=TRUE,28,IF(EXACT(M626,$A$30)=TRUE,29,IF(EXACT(M626,$A$31)=TRUE,30,IF(EXACT(M626,$A$32)=TRUE,31,IF(EXACT(M626,$A$33)=TRUE,32,IF(EXACT(M626,$A$34)=TRUE,33,IF(EXACT(M626,$A$35)=TRUE,34,IF(EXACT(M626,$A$36)=TRUE,35,IF(EXACT(M626,$A$37)=TRUE,36,IF(EXACT(M626,$A$38)=TRUE,37,IF(EXACT(M626,$A$39)=TRUE,38,IF(EXACT(M626,$A$40)=TRUE,39,IF(EXACT(M626,$A$41)=TRUE,40,IF(EXACT(M626,$A$42)=TRUE,41,IF(EXACT(M626,$A$43)=TRUE,42,IF(EXACT(M626,$A$44)=TRUE,43,IF(EXACT(M626,$A$45)=TRUE,44,IF(EXACT(M626,$A$46)=TRUE,45,IF(EXACT(M626,$A$47)=TRUE,46,IF(EXACT(M626,$A$48)=TRUE,47,IF(EXACT(M626,$A$49)=TRUE,48,IF(EXACT(M626,$A$50)=TRUE,49,IF(EXACT(M626,$A$51)=TRUE,50,IF(EXACT(M626,$A$52)=TRUE,51,IF(EXACT(M626,$A$53)=TRUE,52,IF(EXACT(M626,$A$54)=TRUE,53,IF(EXACT(M626,$A$55)=TRUE,54,IF(EXACT(M626,$A$56)=TRUE,55,IF(EXACT(M626,$A$57)=TRUE,56,IF(EXACT(M626,$A$58)=TRUE,57,IF(EXACT(M626,$A$59)=TRUE,58,IF(EXACT(M626,$A$60)=TRUE,59,IF(EXACT(M626,$A$61)=TRUE,60,IF(EXACT(M626,$A$62)=TRUE,61))))))))))))))))))))))))))))))))))))))))))))))))))))))))))))))*61^$L626</f>
        <v>0</v>
      </c>
    </row>
    <row r="627" spans="11:14" x14ac:dyDescent="0.55000000000000004">
      <c r="K627">
        <v>627</v>
      </c>
      <c r="L627">
        <f t="shared" si="19"/>
        <v>3</v>
      </c>
      <c r="M627" t="str">
        <f t="shared" si="18"/>
        <v/>
      </c>
      <c r="N627">
        <f>IF(EXACT(M627,$A$1)=TRUE,0,IF(EXACT(M627,$A$2)=TRUE,1,IF(EXACT(M627,$A$3)=TRUE,2,IF(EXACT(M627,$A$4)=TRUE,3,IF(EXACT(M627,$A$5)=TRUE,4,IF(EXACT(M627,$A$6)=TRUE,5,IF(EXACT(M627,$A$7)=TRUE,6,IF(EXACT(M627,$A$8)=TRUE,7,IF(EXACT(M627,$A$9)=TRUE,8,IF(EXACT(M627,$A$10)=TRUE,9,IF(EXACT(M627,$A$11)=TRUE,10,IF(EXACT(M627,$A$12)=TRUE,11,IF(EXACT(M627,$A$13)=TRUE,12,IF(EXACT(M627,$A$14)=TRUE,13,IF(EXACT(M627,$A$15)=TRUE,14,IF(EXACT(M627,$A$16)=TRUE,15,IF(EXACT(M627,$A$17)=TRUE,16,IF(EXACT(M627,$A$18)=TRUE,17,IF(EXACT(M627,$A$19)=TRUE,18,IF(EXACT(M627,$A$20)=TRUE,19,IF(EXACT(M627,$A$21)=TRUE,20,IF(EXACT(M627,$A$22)=TRUE,21,IF(EXACT(M627,$A$23)=TRUE,22,IF(EXACT(M627,$A$24)=TRUE,23,IF(EXACT(M627,$A$25)=TRUE,24,IF(EXACT(M627,$A$26)=TRUE,25,IF(EXACT(M627,$A$27)=TRUE,26,IF(EXACT(M627,$A$28)=TRUE,27,IF(EXACT(M627,$A$29)=TRUE,28,IF(EXACT(M627,$A$30)=TRUE,29,IF(EXACT(M627,$A$31)=TRUE,30,IF(EXACT(M627,$A$32)=TRUE,31,IF(EXACT(M627,$A$33)=TRUE,32,IF(EXACT(M627,$A$34)=TRUE,33,IF(EXACT(M627,$A$35)=TRUE,34,IF(EXACT(M627,$A$36)=TRUE,35,IF(EXACT(M627,$A$37)=TRUE,36,IF(EXACT(M627,$A$38)=TRUE,37,IF(EXACT(M627,$A$39)=TRUE,38,IF(EXACT(M627,$A$40)=TRUE,39,IF(EXACT(M627,$A$41)=TRUE,40,IF(EXACT(M627,$A$42)=TRUE,41,IF(EXACT(M627,$A$43)=TRUE,42,IF(EXACT(M627,$A$44)=TRUE,43,IF(EXACT(M627,$A$45)=TRUE,44,IF(EXACT(M627,$A$46)=TRUE,45,IF(EXACT(M627,$A$47)=TRUE,46,IF(EXACT(M627,$A$48)=TRUE,47,IF(EXACT(M627,$A$49)=TRUE,48,IF(EXACT(M627,$A$50)=TRUE,49,IF(EXACT(M627,$A$51)=TRUE,50,IF(EXACT(M627,$A$52)=TRUE,51,IF(EXACT(M627,$A$53)=TRUE,52,IF(EXACT(M627,$A$54)=TRUE,53,IF(EXACT(M627,$A$55)=TRUE,54,IF(EXACT(M627,$A$56)=TRUE,55,IF(EXACT(M627,$A$57)=TRUE,56,IF(EXACT(M627,$A$58)=TRUE,57,IF(EXACT(M627,$A$59)=TRUE,58,IF(EXACT(M627,$A$60)=TRUE,59,IF(EXACT(M627,$A$61)=TRUE,60,IF(EXACT(M627,$A$62)=TRUE,61))))))))))))))))))))))))))))))))))))))))))))))))))))))))))))))*61^$L627</f>
        <v>0</v>
      </c>
    </row>
    <row r="628" spans="11:14" x14ac:dyDescent="0.55000000000000004">
      <c r="K628">
        <v>628</v>
      </c>
      <c r="L628">
        <f t="shared" si="19"/>
        <v>2</v>
      </c>
      <c r="M628" t="str">
        <f t="shared" si="18"/>
        <v/>
      </c>
      <c r="N628">
        <f>IF(EXACT(M628,$A$1)=TRUE,0,IF(EXACT(M628,$A$2)=TRUE,1,IF(EXACT(M628,$A$3)=TRUE,2,IF(EXACT(M628,$A$4)=TRUE,3,IF(EXACT(M628,$A$5)=TRUE,4,IF(EXACT(M628,$A$6)=TRUE,5,IF(EXACT(M628,$A$7)=TRUE,6,IF(EXACT(M628,$A$8)=TRUE,7,IF(EXACT(M628,$A$9)=TRUE,8,IF(EXACT(M628,$A$10)=TRUE,9,IF(EXACT(M628,$A$11)=TRUE,10,IF(EXACT(M628,$A$12)=TRUE,11,IF(EXACT(M628,$A$13)=TRUE,12,IF(EXACT(M628,$A$14)=TRUE,13,IF(EXACT(M628,$A$15)=TRUE,14,IF(EXACT(M628,$A$16)=TRUE,15,IF(EXACT(M628,$A$17)=TRUE,16,IF(EXACT(M628,$A$18)=TRUE,17,IF(EXACT(M628,$A$19)=TRUE,18,IF(EXACT(M628,$A$20)=TRUE,19,IF(EXACT(M628,$A$21)=TRUE,20,IF(EXACT(M628,$A$22)=TRUE,21,IF(EXACT(M628,$A$23)=TRUE,22,IF(EXACT(M628,$A$24)=TRUE,23,IF(EXACT(M628,$A$25)=TRUE,24,IF(EXACT(M628,$A$26)=TRUE,25,IF(EXACT(M628,$A$27)=TRUE,26,IF(EXACT(M628,$A$28)=TRUE,27,IF(EXACT(M628,$A$29)=TRUE,28,IF(EXACT(M628,$A$30)=TRUE,29,IF(EXACT(M628,$A$31)=TRUE,30,IF(EXACT(M628,$A$32)=TRUE,31,IF(EXACT(M628,$A$33)=TRUE,32,IF(EXACT(M628,$A$34)=TRUE,33,IF(EXACT(M628,$A$35)=TRUE,34,IF(EXACT(M628,$A$36)=TRUE,35,IF(EXACT(M628,$A$37)=TRUE,36,IF(EXACT(M628,$A$38)=TRUE,37,IF(EXACT(M628,$A$39)=TRUE,38,IF(EXACT(M628,$A$40)=TRUE,39,IF(EXACT(M628,$A$41)=TRUE,40,IF(EXACT(M628,$A$42)=TRUE,41,IF(EXACT(M628,$A$43)=TRUE,42,IF(EXACT(M628,$A$44)=TRUE,43,IF(EXACT(M628,$A$45)=TRUE,44,IF(EXACT(M628,$A$46)=TRUE,45,IF(EXACT(M628,$A$47)=TRUE,46,IF(EXACT(M628,$A$48)=TRUE,47,IF(EXACT(M628,$A$49)=TRUE,48,IF(EXACT(M628,$A$50)=TRUE,49,IF(EXACT(M628,$A$51)=TRUE,50,IF(EXACT(M628,$A$52)=TRUE,51,IF(EXACT(M628,$A$53)=TRUE,52,IF(EXACT(M628,$A$54)=TRUE,53,IF(EXACT(M628,$A$55)=TRUE,54,IF(EXACT(M628,$A$56)=TRUE,55,IF(EXACT(M628,$A$57)=TRUE,56,IF(EXACT(M628,$A$58)=TRUE,57,IF(EXACT(M628,$A$59)=TRUE,58,IF(EXACT(M628,$A$60)=TRUE,59,IF(EXACT(M628,$A$61)=TRUE,60,IF(EXACT(M628,$A$62)=TRUE,61))))))))))))))))))))))))))))))))))))))))))))))))))))))))))))))*61^$L628</f>
        <v>0</v>
      </c>
    </row>
    <row r="629" spans="11:14" x14ac:dyDescent="0.55000000000000004">
      <c r="K629">
        <v>629</v>
      </c>
      <c r="L629">
        <f t="shared" si="19"/>
        <v>1</v>
      </c>
      <c r="M629" t="str">
        <f t="shared" si="18"/>
        <v/>
      </c>
      <c r="N629">
        <f>IF(EXACT(M629,$A$1)=TRUE,0,IF(EXACT(M629,$A$2)=TRUE,1,IF(EXACT(M629,$A$3)=TRUE,2,IF(EXACT(M629,$A$4)=TRUE,3,IF(EXACT(M629,$A$5)=TRUE,4,IF(EXACT(M629,$A$6)=TRUE,5,IF(EXACT(M629,$A$7)=TRUE,6,IF(EXACT(M629,$A$8)=TRUE,7,IF(EXACT(M629,$A$9)=TRUE,8,IF(EXACT(M629,$A$10)=TRUE,9,IF(EXACT(M629,$A$11)=TRUE,10,IF(EXACT(M629,$A$12)=TRUE,11,IF(EXACT(M629,$A$13)=TRUE,12,IF(EXACT(M629,$A$14)=TRUE,13,IF(EXACT(M629,$A$15)=TRUE,14,IF(EXACT(M629,$A$16)=TRUE,15,IF(EXACT(M629,$A$17)=TRUE,16,IF(EXACT(M629,$A$18)=TRUE,17,IF(EXACT(M629,$A$19)=TRUE,18,IF(EXACT(M629,$A$20)=TRUE,19,IF(EXACT(M629,$A$21)=TRUE,20,IF(EXACT(M629,$A$22)=TRUE,21,IF(EXACT(M629,$A$23)=TRUE,22,IF(EXACT(M629,$A$24)=TRUE,23,IF(EXACT(M629,$A$25)=TRUE,24,IF(EXACT(M629,$A$26)=TRUE,25,IF(EXACT(M629,$A$27)=TRUE,26,IF(EXACT(M629,$A$28)=TRUE,27,IF(EXACT(M629,$A$29)=TRUE,28,IF(EXACT(M629,$A$30)=TRUE,29,IF(EXACT(M629,$A$31)=TRUE,30,IF(EXACT(M629,$A$32)=TRUE,31,IF(EXACT(M629,$A$33)=TRUE,32,IF(EXACT(M629,$A$34)=TRUE,33,IF(EXACT(M629,$A$35)=TRUE,34,IF(EXACT(M629,$A$36)=TRUE,35,IF(EXACT(M629,$A$37)=TRUE,36,IF(EXACT(M629,$A$38)=TRUE,37,IF(EXACT(M629,$A$39)=TRUE,38,IF(EXACT(M629,$A$40)=TRUE,39,IF(EXACT(M629,$A$41)=TRUE,40,IF(EXACT(M629,$A$42)=TRUE,41,IF(EXACT(M629,$A$43)=TRUE,42,IF(EXACT(M629,$A$44)=TRUE,43,IF(EXACT(M629,$A$45)=TRUE,44,IF(EXACT(M629,$A$46)=TRUE,45,IF(EXACT(M629,$A$47)=TRUE,46,IF(EXACT(M629,$A$48)=TRUE,47,IF(EXACT(M629,$A$49)=TRUE,48,IF(EXACT(M629,$A$50)=TRUE,49,IF(EXACT(M629,$A$51)=TRUE,50,IF(EXACT(M629,$A$52)=TRUE,51,IF(EXACT(M629,$A$53)=TRUE,52,IF(EXACT(M629,$A$54)=TRUE,53,IF(EXACT(M629,$A$55)=TRUE,54,IF(EXACT(M629,$A$56)=TRUE,55,IF(EXACT(M629,$A$57)=TRUE,56,IF(EXACT(M629,$A$58)=TRUE,57,IF(EXACT(M629,$A$59)=TRUE,58,IF(EXACT(M629,$A$60)=TRUE,59,IF(EXACT(M629,$A$61)=TRUE,60,IF(EXACT(M629,$A$62)=TRUE,61))))))))))))))))))))))))))))))))))))))))))))))))))))))))))))))*61^$L629</f>
        <v>0</v>
      </c>
    </row>
    <row r="630" spans="11:14" x14ac:dyDescent="0.55000000000000004">
      <c r="K630">
        <v>630</v>
      </c>
      <c r="L630">
        <f t="shared" si="19"/>
        <v>0</v>
      </c>
      <c r="M630" t="str">
        <f t="shared" si="18"/>
        <v/>
      </c>
      <c r="N630">
        <f>IF(EXACT(M630,$A$1)=TRUE,0,IF(EXACT(M630,$A$2)=TRUE,1,IF(EXACT(M630,$A$3)=TRUE,2,IF(EXACT(M630,$A$4)=TRUE,3,IF(EXACT(M630,$A$5)=TRUE,4,IF(EXACT(M630,$A$6)=TRUE,5,IF(EXACT(M630,$A$7)=TRUE,6,IF(EXACT(M630,$A$8)=TRUE,7,IF(EXACT(M630,$A$9)=TRUE,8,IF(EXACT(M630,$A$10)=TRUE,9,IF(EXACT(M630,$A$11)=TRUE,10,IF(EXACT(M630,$A$12)=TRUE,11,IF(EXACT(M630,$A$13)=TRUE,12,IF(EXACT(M630,$A$14)=TRUE,13,IF(EXACT(M630,$A$15)=TRUE,14,IF(EXACT(M630,$A$16)=TRUE,15,IF(EXACT(M630,$A$17)=TRUE,16,IF(EXACT(M630,$A$18)=TRUE,17,IF(EXACT(M630,$A$19)=TRUE,18,IF(EXACT(M630,$A$20)=TRUE,19,IF(EXACT(M630,$A$21)=TRUE,20,IF(EXACT(M630,$A$22)=TRUE,21,IF(EXACT(M630,$A$23)=TRUE,22,IF(EXACT(M630,$A$24)=TRUE,23,IF(EXACT(M630,$A$25)=TRUE,24,IF(EXACT(M630,$A$26)=TRUE,25,IF(EXACT(M630,$A$27)=TRUE,26,IF(EXACT(M630,$A$28)=TRUE,27,IF(EXACT(M630,$A$29)=TRUE,28,IF(EXACT(M630,$A$30)=TRUE,29,IF(EXACT(M630,$A$31)=TRUE,30,IF(EXACT(M630,$A$32)=TRUE,31,IF(EXACT(M630,$A$33)=TRUE,32,IF(EXACT(M630,$A$34)=TRUE,33,IF(EXACT(M630,$A$35)=TRUE,34,IF(EXACT(M630,$A$36)=TRUE,35,IF(EXACT(M630,$A$37)=TRUE,36,IF(EXACT(M630,$A$38)=TRUE,37,IF(EXACT(M630,$A$39)=TRUE,38,IF(EXACT(M630,$A$40)=TRUE,39,IF(EXACT(M630,$A$41)=TRUE,40,IF(EXACT(M630,$A$42)=TRUE,41,IF(EXACT(M630,$A$43)=TRUE,42,IF(EXACT(M630,$A$44)=TRUE,43,IF(EXACT(M630,$A$45)=TRUE,44,IF(EXACT(M630,$A$46)=TRUE,45,IF(EXACT(M630,$A$47)=TRUE,46,IF(EXACT(M630,$A$48)=TRUE,47,IF(EXACT(M630,$A$49)=TRUE,48,IF(EXACT(M630,$A$50)=TRUE,49,IF(EXACT(M630,$A$51)=TRUE,50,IF(EXACT(M630,$A$52)=TRUE,51,IF(EXACT(M630,$A$53)=TRUE,52,IF(EXACT(M630,$A$54)=TRUE,53,IF(EXACT(M630,$A$55)=TRUE,54,IF(EXACT(M630,$A$56)=TRUE,55,IF(EXACT(M630,$A$57)=TRUE,56,IF(EXACT(M630,$A$58)=TRUE,57,IF(EXACT(M630,$A$59)=TRUE,58,IF(EXACT(M630,$A$60)=TRUE,59,IF(EXACT(M630,$A$61)=TRUE,60,IF(EXACT(M630,$A$62)=TRUE,61))))))))))))))))))))))))))))))))))))))))))))))))))))))))))))))*61^$L630</f>
        <v>0</v>
      </c>
    </row>
    <row r="631" spans="11:14" x14ac:dyDescent="0.55000000000000004">
      <c r="K631">
        <v>631</v>
      </c>
      <c r="L631">
        <f t="shared" si="19"/>
        <v>5</v>
      </c>
      <c r="M631" t="str">
        <f t="shared" si="18"/>
        <v/>
      </c>
      <c r="N631" t="b">
        <f>IF(EXACT(M631,$A$1)=TRUE,"コア",IF(EXACT(M631,$A$2)=TRUE,"弓玉",IF(EXACT(M631,$A$3)=TRUE,"銃玉",IF(EXACT(M631,$A$4)=TRUE,"剣玉",IF(EXACT(M631,$A$5)=TRUE,"盾玉",IF(EXACT(M631,$A$6)=TRUE,"爆玉",IF(EXACT(M631,$A$7)=TRUE,"魔玉",IF(EXACT(M631,$A$8)=TRUE,"弩玉",IF(EXACT(M631,$A$9)=TRUE,"槍玉",IF(EXACT(M631,$A$10)=TRUE,"砲玉",IF(EXACT(M631,$A$11)=TRUE,"薙玉",IF(EXACT(M631,$A$12)=TRUE,"跳玉",IF(EXACT(M631,$A$13)=TRUE,"裂玉",IF(EXACT(M631,$A$14)=TRUE,"散玉",IF(EXACT(M631,$A$15)=TRUE,"狙玉",IF(EXACT(M631,$A$16)=TRUE,"浮玉",IF(EXACT(M631,$A$17)=TRUE,"導玉",IF(EXACT(M631,$A$18)=TRUE,"繕玉",IF(EXACT(M631,$A$19)=TRUE,"癒玉",IF(EXACT(M631,$A$20)=TRUE,"壁玉",IF(EXACT(M631,$A$21)=TRUE,"飛玉",IF(EXACT(M631,$A$22)=TRUE,"戦玉",IF(EXACT(M631,$A$23)=TRUE,"機玉",IF(EXACT(M631,$A$24)=TRUE,"変玉",IF(EXACT(M631,$A$25)=TRUE,"界玉",IF(EXACT(M631,$A$26)=TRUE,"木壁",IF(EXACT(M631,$A$27)=TRUE,"石壁",IF(EXACT(M631,$A$28)=TRUE,"紙壁",IF(EXACT(M631,$A$29)=TRUE,"鉄壁",IF(EXACT(M631,$A$30)=TRUE,"ジェット",IF(EXACT(M631,$A$31)=TRUE,"ターボ",IF(EXACT(M631,$A$32)=TRUE,"骨玉",IF(EXACT(M631,$A$33)=TRUE,"撃玉",IF(EXACT(M631,$A$34)=TRUE,"弾玉",IF(EXACT(M631,$A$35)=TRUE,"聖玉",IF(EXACT(M631,$A$36)=TRUE,"忍玉",IF(EXACT(M631,$A$37)=TRUE,"障玉",IF(EXACT(M631,$A$38)=TRUE,"花玉",IF(EXACT(M631,$A$39)=TRUE,"反玉",IF(EXACT(M631,$A$40)=TRUE,"押玉",IF(EXACT(M631,$A$41)=TRUE,"迎玉",IF(EXACT(M631,$A$42)=TRUE,"贄玉",IF(EXACT(M631,$A$43)=TRUE,"的玉",IF(EXACT(M631,$A$44)=TRUE,"墜玉",IF(EXACT(M631,$A$45)=TRUE,"箱玉",IF(EXACT(M631,$A$46)=TRUE,"闇玉",IF(EXACT(M631,$A$47)=TRUE,"旋玉",IF(EXACT(M631,$A$48)=TRUE,"采玉",IF(EXACT(M631,$A$49)=TRUE,"騎玉",IF(EXACT(M631,$A$50)=TRUE,"核玉",IF(EXACT(M631,$A$51)=TRUE,"射玉",IF(EXACT(M631,$A$52)=TRUE,"星玉",IF(EXACT(M631,$A$53)=TRUE,"梱玉",IF(EXACT(M631,$A$54)=TRUE,"貫玉",IF(EXACT(M631,$A$55)=TRUE,"査玉",IF(EXACT(M631,$A$56)=TRUE,"近壁",IF(EXACT(M631,$A$57)=TRUE,"遠壁",IF(EXACT(M631,$A$58)=TRUE,"広壁",IF(EXACT(M631,$A$59)=TRUE,"狭壁",IF(EXACT(M631,$A$60)=TRUE,"タゲ壁",IF(EXACT(M631,$A$61)=TRUE,"エレ壁")))))))))))))))))))))))))))))))))))))))))))))))))))))))))))))</f>
        <v>0</v>
      </c>
    </row>
    <row r="632" spans="11:14" x14ac:dyDescent="0.55000000000000004">
      <c r="K632">
        <v>632</v>
      </c>
      <c r="L632">
        <f t="shared" si="19"/>
        <v>4</v>
      </c>
      <c r="M632" t="str">
        <f t="shared" si="18"/>
        <v/>
      </c>
      <c r="N632">
        <f>IF(EXACT(M632,$A$1)=TRUE,0,IF(EXACT(M632,$A$2)=TRUE,1,IF(EXACT(M632,$A$3)=TRUE,2,IF(EXACT(M632,$A$4)=TRUE,3,IF(EXACT(M632,$A$5)=TRUE,4,IF(EXACT(M632,$A$6)=TRUE,5,IF(EXACT(M632,$A$7)=TRUE,6,IF(EXACT(M632,$A$8)=TRUE,7,IF(EXACT(M632,$A$9)=TRUE,8,IF(EXACT(M632,$A$10)=TRUE,9,IF(EXACT(M632,$A$11)=TRUE,10,IF(EXACT(M632,$A$12)=TRUE,11,IF(EXACT(M632,$A$13)=TRUE,12,IF(EXACT(M632,$A$14)=TRUE,13,IF(EXACT(M632,$A$15)=TRUE,14,IF(EXACT(M632,$A$16)=TRUE,15,IF(EXACT(M632,$A$17)=TRUE,16,IF(EXACT(M632,$A$18)=TRUE,17,IF(EXACT(M632,$A$19)=TRUE,18,IF(EXACT(M632,$A$20)=TRUE,19,IF(EXACT(M632,$A$21)=TRUE,20,IF(EXACT(M632,$A$22)=TRUE,21,IF(EXACT(M632,$A$23)=TRUE,22,IF(EXACT(M632,$A$24)=TRUE,23,IF(EXACT(M632,$A$25)=TRUE,24,IF(EXACT(M632,$A$26)=TRUE,25,IF(EXACT(M632,$A$27)=TRUE,26,IF(EXACT(M632,$A$28)=TRUE,27,IF(EXACT(M632,$A$29)=TRUE,28,IF(EXACT(M632,$A$30)=TRUE,29,IF(EXACT(M632,$A$31)=TRUE,30,IF(EXACT(M632,$A$32)=TRUE,31,IF(EXACT(M632,$A$33)=TRUE,32,IF(EXACT(M632,$A$34)=TRUE,33,IF(EXACT(M632,$A$35)=TRUE,34,IF(EXACT(M632,$A$36)=TRUE,35,IF(EXACT(M632,$A$37)=TRUE,36,IF(EXACT(M632,$A$38)=TRUE,37,IF(EXACT(M632,$A$39)=TRUE,38,IF(EXACT(M632,$A$40)=TRUE,39,IF(EXACT(M632,$A$41)=TRUE,40,IF(EXACT(M632,$A$42)=TRUE,41,IF(EXACT(M632,$A$43)=TRUE,42,IF(EXACT(M632,$A$44)=TRUE,43,IF(EXACT(M632,$A$45)=TRUE,44,IF(EXACT(M632,$A$46)=TRUE,45,IF(EXACT(M632,$A$47)=TRUE,46,IF(EXACT(M632,$A$48)=TRUE,47,IF(EXACT(M632,$A$49)=TRUE,48,IF(EXACT(M632,$A$50)=TRUE,49,IF(EXACT(M632,$A$51)=TRUE,50,IF(EXACT(M632,$A$52)=TRUE,51,IF(EXACT(M632,$A$53)=TRUE,52,IF(EXACT(M632,$A$54)=TRUE,53,IF(EXACT(M632,$A$55)=TRUE,54,IF(EXACT(M632,$A$56)=TRUE,55,IF(EXACT(M632,$A$57)=TRUE,56,IF(EXACT(M632,$A$58)=TRUE,57,IF(EXACT(M632,$A$59)=TRUE,58,IF(EXACT(M632,$A$60)=TRUE,59,IF(EXACT(M632,$A$61)=TRUE,60,IF(EXACT(M632,$A$62)=TRUE,61))))))))))))))))))))))))))))))))))))))))))))))))))))))))))))))*61^$L632</f>
        <v>0</v>
      </c>
    </row>
    <row r="633" spans="11:14" x14ac:dyDescent="0.55000000000000004">
      <c r="K633">
        <v>633</v>
      </c>
      <c r="L633">
        <f t="shared" si="19"/>
        <v>3</v>
      </c>
      <c r="M633" t="str">
        <f t="shared" si="18"/>
        <v/>
      </c>
      <c r="N633">
        <f>IF(EXACT(M633,$A$1)=TRUE,0,IF(EXACT(M633,$A$2)=TRUE,1,IF(EXACT(M633,$A$3)=TRUE,2,IF(EXACT(M633,$A$4)=TRUE,3,IF(EXACT(M633,$A$5)=TRUE,4,IF(EXACT(M633,$A$6)=TRUE,5,IF(EXACT(M633,$A$7)=TRUE,6,IF(EXACT(M633,$A$8)=TRUE,7,IF(EXACT(M633,$A$9)=TRUE,8,IF(EXACT(M633,$A$10)=TRUE,9,IF(EXACT(M633,$A$11)=TRUE,10,IF(EXACT(M633,$A$12)=TRUE,11,IF(EXACT(M633,$A$13)=TRUE,12,IF(EXACT(M633,$A$14)=TRUE,13,IF(EXACT(M633,$A$15)=TRUE,14,IF(EXACT(M633,$A$16)=TRUE,15,IF(EXACT(M633,$A$17)=TRUE,16,IF(EXACT(M633,$A$18)=TRUE,17,IF(EXACT(M633,$A$19)=TRUE,18,IF(EXACT(M633,$A$20)=TRUE,19,IF(EXACT(M633,$A$21)=TRUE,20,IF(EXACT(M633,$A$22)=TRUE,21,IF(EXACT(M633,$A$23)=TRUE,22,IF(EXACT(M633,$A$24)=TRUE,23,IF(EXACT(M633,$A$25)=TRUE,24,IF(EXACT(M633,$A$26)=TRUE,25,IF(EXACT(M633,$A$27)=TRUE,26,IF(EXACT(M633,$A$28)=TRUE,27,IF(EXACT(M633,$A$29)=TRUE,28,IF(EXACT(M633,$A$30)=TRUE,29,IF(EXACT(M633,$A$31)=TRUE,30,IF(EXACT(M633,$A$32)=TRUE,31,IF(EXACT(M633,$A$33)=TRUE,32,IF(EXACT(M633,$A$34)=TRUE,33,IF(EXACT(M633,$A$35)=TRUE,34,IF(EXACT(M633,$A$36)=TRUE,35,IF(EXACT(M633,$A$37)=TRUE,36,IF(EXACT(M633,$A$38)=TRUE,37,IF(EXACT(M633,$A$39)=TRUE,38,IF(EXACT(M633,$A$40)=TRUE,39,IF(EXACT(M633,$A$41)=TRUE,40,IF(EXACT(M633,$A$42)=TRUE,41,IF(EXACT(M633,$A$43)=TRUE,42,IF(EXACT(M633,$A$44)=TRUE,43,IF(EXACT(M633,$A$45)=TRUE,44,IF(EXACT(M633,$A$46)=TRUE,45,IF(EXACT(M633,$A$47)=TRUE,46,IF(EXACT(M633,$A$48)=TRUE,47,IF(EXACT(M633,$A$49)=TRUE,48,IF(EXACT(M633,$A$50)=TRUE,49,IF(EXACT(M633,$A$51)=TRUE,50,IF(EXACT(M633,$A$52)=TRUE,51,IF(EXACT(M633,$A$53)=TRUE,52,IF(EXACT(M633,$A$54)=TRUE,53,IF(EXACT(M633,$A$55)=TRUE,54,IF(EXACT(M633,$A$56)=TRUE,55,IF(EXACT(M633,$A$57)=TRUE,56,IF(EXACT(M633,$A$58)=TRUE,57,IF(EXACT(M633,$A$59)=TRUE,58,IF(EXACT(M633,$A$60)=TRUE,59,IF(EXACT(M633,$A$61)=TRUE,60,IF(EXACT(M633,$A$62)=TRUE,61))))))))))))))))))))))))))))))))))))))))))))))))))))))))))))))*61^$L633</f>
        <v>0</v>
      </c>
    </row>
    <row r="634" spans="11:14" x14ac:dyDescent="0.55000000000000004">
      <c r="K634">
        <v>634</v>
      </c>
      <c r="L634">
        <f t="shared" si="19"/>
        <v>2</v>
      </c>
      <c r="M634" t="str">
        <f t="shared" si="18"/>
        <v/>
      </c>
      <c r="N634">
        <f>IF(EXACT(M634,$A$1)=TRUE,0,IF(EXACT(M634,$A$2)=TRUE,1,IF(EXACT(M634,$A$3)=TRUE,2,IF(EXACT(M634,$A$4)=TRUE,3,IF(EXACT(M634,$A$5)=TRUE,4,IF(EXACT(M634,$A$6)=TRUE,5,IF(EXACT(M634,$A$7)=TRUE,6,IF(EXACT(M634,$A$8)=TRUE,7,IF(EXACT(M634,$A$9)=TRUE,8,IF(EXACT(M634,$A$10)=TRUE,9,IF(EXACT(M634,$A$11)=TRUE,10,IF(EXACT(M634,$A$12)=TRUE,11,IF(EXACT(M634,$A$13)=TRUE,12,IF(EXACT(M634,$A$14)=TRUE,13,IF(EXACT(M634,$A$15)=TRUE,14,IF(EXACT(M634,$A$16)=TRUE,15,IF(EXACT(M634,$A$17)=TRUE,16,IF(EXACT(M634,$A$18)=TRUE,17,IF(EXACT(M634,$A$19)=TRUE,18,IF(EXACT(M634,$A$20)=TRUE,19,IF(EXACT(M634,$A$21)=TRUE,20,IF(EXACT(M634,$A$22)=TRUE,21,IF(EXACT(M634,$A$23)=TRUE,22,IF(EXACT(M634,$A$24)=TRUE,23,IF(EXACT(M634,$A$25)=TRUE,24,IF(EXACT(M634,$A$26)=TRUE,25,IF(EXACT(M634,$A$27)=TRUE,26,IF(EXACT(M634,$A$28)=TRUE,27,IF(EXACT(M634,$A$29)=TRUE,28,IF(EXACT(M634,$A$30)=TRUE,29,IF(EXACT(M634,$A$31)=TRUE,30,IF(EXACT(M634,$A$32)=TRUE,31,IF(EXACT(M634,$A$33)=TRUE,32,IF(EXACT(M634,$A$34)=TRUE,33,IF(EXACT(M634,$A$35)=TRUE,34,IF(EXACT(M634,$A$36)=TRUE,35,IF(EXACT(M634,$A$37)=TRUE,36,IF(EXACT(M634,$A$38)=TRUE,37,IF(EXACT(M634,$A$39)=TRUE,38,IF(EXACT(M634,$A$40)=TRUE,39,IF(EXACT(M634,$A$41)=TRUE,40,IF(EXACT(M634,$A$42)=TRUE,41,IF(EXACT(M634,$A$43)=TRUE,42,IF(EXACT(M634,$A$44)=TRUE,43,IF(EXACT(M634,$A$45)=TRUE,44,IF(EXACT(M634,$A$46)=TRUE,45,IF(EXACT(M634,$A$47)=TRUE,46,IF(EXACT(M634,$A$48)=TRUE,47,IF(EXACT(M634,$A$49)=TRUE,48,IF(EXACT(M634,$A$50)=TRUE,49,IF(EXACT(M634,$A$51)=TRUE,50,IF(EXACT(M634,$A$52)=TRUE,51,IF(EXACT(M634,$A$53)=TRUE,52,IF(EXACT(M634,$A$54)=TRUE,53,IF(EXACT(M634,$A$55)=TRUE,54,IF(EXACT(M634,$A$56)=TRUE,55,IF(EXACT(M634,$A$57)=TRUE,56,IF(EXACT(M634,$A$58)=TRUE,57,IF(EXACT(M634,$A$59)=TRUE,58,IF(EXACT(M634,$A$60)=TRUE,59,IF(EXACT(M634,$A$61)=TRUE,60,IF(EXACT(M634,$A$62)=TRUE,61))))))))))))))))))))))))))))))))))))))))))))))))))))))))))))))*61^$L634</f>
        <v>0</v>
      </c>
    </row>
    <row r="635" spans="11:14" x14ac:dyDescent="0.55000000000000004">
      <c r="K635">
        <v>635</v>
      </c>
      <c r="L635">
        <f t="shared" si="19"/>
        <v>1</v>
      </c>
      <c r="M635" t="str">
        <f t="shared" si="18"/>
        <v/>
      </c>
      <c r="N635">
        <f>IF(EXACT(M635,$A$1)=TRUE,0,IF(EXACT(M635,$A$2)=TRUE,1,IF(EXACT(M635,$A$3)=TRUE,2,IF(EXACT(M635,$A$4)=TRUE,3,IF(EXACT(M635,$A$5)=TRUE,4,IF(EXACT(M635,$A$6)=TRUE,5,IF(EXACT(M635,$A$7)=TRUE,6,IF(EXACT(M635,$A$8)=TRUE,7,IF(EXACT(M635,$A$9)=TRUE,8,IF(EXACT(M635,$A$10)=TRUE,9,IF(EXACT(M635,$A$11)=TRUE,10,IF(EXACT(M635,$A$12)=TRUE,11,IF(EXACT(M635,$A$13)=TRUE,12,IF(EXACT(M635,$A$14)=TRUE,13,IF(EXACT(M635,$A$15)=TRUE,14,IF(EXACT(M635,$A$16)=TRUE,15,IF(EXACT(M635,$A$17)=TRUE,16,IF(EXACT(M635,$A$18)=TRUE,17,IF(EXACT(M635,$A$19)=TRUE,18,IF(EXACT(M635,$A$20)=TRUE,19,IF(EXACT(M635,$A$21)=TRUE,20,IF(EXACT(M635,$A$22)=TRUE,21,IF(EXACT(M635,$A$23)=TRUE,22,IF(EXACT(M635,$A$24)=TRUE,23,IF(EXACT(M635,$A$25)=TRUE,24,IF(EXACT(M635,$A$26)=TRUE,25,IF(EXACT(M635,$A$27)=TRUE,26,IF(EXACT(M635,$A$28)=TRUE,27,IF(EXACT(M635,$A$29)=TRUE,28,IF(EXACT(M635,$A$30)=TRUE,29,IF(EXACT(M635,$A$31)=TRUE,30,IF(EXACT(M635,$A$32)=TRUE,31,IF(EXACT(M635,$A$33)=TRUE,32,IF(EXACT(M635,$A$34)=TRUE,33,IF(EXACT(M635,$A$35)=TRUE,34,IF(EXACT(M635,$A$36)=TRUE,35,IF(EXACT(M635,$A$37)=TRUE,36,IF(EXACT(M635,$A$38)=TRUE,37,IF(EXACT(M635,$A$39)=TRUE,38,IF(EXACT(M635,$A$40)=TRUE,39,IF(EXACT(M635,$A$41)=TRUE,40,IF(EXACT(M635,$A$42)=TRUE,41,IF(EXACT(M635,$A$43)=TRUE,42,IF(EXACT(M635,$A$44)=TRUE,43,IF(EXACT(M635,$A$45)=TRUE,44,IF(EXACT(M635,$A$46)=TRUE,45,IF(EXACT(M635,$A$47)=TRUE,46,IF(EXACT(M635,$A$48)=TRUE,47,IF(EXACT(M635,$A$49)=TRUE,48,IF(EXACT(M635,$A$50)=TRUE,49,IF(EXACT(M635,$A$51)=TRUE,50,IF(EXACT(M635,$A$52)=TRUE,51,IF(EXACT(M635,$A$53)=TRUE,52,IF(EXACT(M635,$A$54)=TRUE,53,IF(EXACT(M635,$A$55)=TRUE,54,IF(EXACT(M635,$A$56)=TRUE,55,IF(EXACT(M635,$A$57)=TRUE,56,IF(EXACT(M635,$A$58)=TRUE,57,IF(EXACT(M635,$A$59)=TRUE,58,IF(EXACT(M635,$A$60)=TRUE,59,IF(EXACT(M635,$A$61)=TRUE,60,IF(EXACT(M635,$A$62)=TRUE,61))))))))))))))))))))))))))))))))))))))))))))))))))))))))))))))*61^$L635</f>
        <v>0</v>
      </c>
    </row>
    <row r="636" spans="11:14" x14ac:dyDescent="0.55000000000000004">
      <c r="K636">
        <v>636</v>
      </c>
      <c r="L636">
        <f t="shared" si="19"/>
        <v>0</v>
      </c>
      <c r="M636" t="str">
        <f t="shared" si="18"/>
        <v/>
      </c>
      <c r="N636">
        <f>IF(EXACT(M636,$A$1)=TRUE,0,IF(EXACT(M636,$A$2)=TRUE,1,IF(EXACT(M636,$A$3)=TRUE,2,IF(EXACT(M636,$A$4)=TRUE,3,IF(EXACT(M636,$A$5)=TRUE,4,IF(EXACT(M636,$A$6)=TRUE,5,IF(EXACT(M636,$A$7)=TRUE,6,IF(EXACT(M636,$A$8)=TRUE,7,IF(EXACT(M636,$A$9)=TRUE,8,IF(EXACT(M636,$A$10)=TRUE,9,IF(EXACT(M636,$A$11)=TRUE,10,IF(EXACT(M636,$A$12)=TRUE,11,IF(EXACT(M636,$A$13)=TRUE,12,IF(EXACT(M636,$A$14)=TRUE,13,IF(EXACT(M636,$A$15)=TRUE,14,IF(EXACT(M636,$A$16)=TRUE,15,IF(EXACT(M636,$A$17)=TRUE,16,IF(EXACT(M636,$A$18)=TRUE,17,IF(EXACT(M636,$A$19)=TRUE,18,IF(EXACT(M636,$A$20)=TRUE,19,IF(EXACT(M636,$A$21)=TRUE,20,IF(EXACT(M636,$A$22)=TRUE,21,IF(EXACT(M636,$A$23)=TRUE,22,IF(EXACT(M636,$A$24)=TRUE,23,IF(EXACT(M636,$A$25)=TRUE,24,IF(EXACT(M636,$A$26)=TRUE,25,IF(EXACT(M636,$A$27)=TRUE,26,IF(EXACT(M636,$A$28)=TRUE,27,IF(EXACT(M636,$A$29)=TRUE,28,IF(EXACT(M636,$A$30)=TRUE,29,IF(EXACT(M636,$A$31)=TRUE,30,IF(EXACT(M636,$A$32)=TRUE,31,IF(EXACT(M636,$A$33)=TRUE,32,IF(EXACT(M636,$A$34)=TRUE,33,IF(EXACT(M636,$A$35)=TRUE,34,IF(EXACT(M636,$A$36)=TRUE,35,IF(EXACT(M636,$A$37)=TRUE,36,IF(EXACT(M636,$A$38)=TRUE,37,IF(EXACT(M636,$A$39)=TRUE,38,IF(EXACT(M636,$A$40)=TRUE,39,IF(EXACT(M636,$A$41)=TRUE,40,IF(EXACT(M636,$A$42)=TRUE,41,IF(EXACT(M636,$A$43)=TRUE,42,IF(EXACT(M636,$A$44)=TRUE,43,IF(EXACT(M636,$A$45)=TRUE,44,IF(EXACT(M636,$A$46)=TRUE,45,IF(EXACT(M636,$A$47)=TRUE,46,IF(EXACT(M636,$A$48)=TRUE,47,IF(EXACT(M636,$A$49)=TRUE,48,IF(EXACT(M636,$A$50)=TRUE,49,IF(EXACT(M636,$A$51)=TRUE,50,IF(EXACT(M636,$A$52)=TRUE,51,IF(EXACT(M636,$A$53)=TRUE,52,IF(EXACT(M636,$A$54)=TRUE,53,IF(EXACT(M636,$A$55)=TRUE,54,IF(EXACT(M636,$A$56)=TRUE,55,IF(EXACT(M636,$A$57)=TRUE,56,IF(EXACT(M636,$A$58)=TRUE,57,IF(EXACT(M636,$A$59)=TRUE,58,IF(EXACT(M636,$A$60)=TRUE,59,IF(EXACT(M636,$A$61)=TRUE,60,IF(EXACT(M636,$A$62)=TRUE,61))))))))))))))))))))))))))))))))))))))))))))))))))))))))))))))*61^$L636</f>
        <v>0</v>
      </c>
    </row>
    <row r="637" spans="11:14" x14ac:dyDescent="0.55000000000000004">
      <c r="K637">
        <v>637</v>
      </c>
      <c r="L637">
        <f t="shared" si="19"/>
        <v>5</v>
      </c>
      <c r="M637" t="str">
        <f t="shared" si="18"/>
        <v/>
      </c>
      <c r="N637" t="b">
        <f>IF(EXACT(M637,$A$1)=TRUE,"コア",IF(EXACT(M637,$A$2)=TRUE,"弓玉",IF(EXACT(M637,$A$3)=TRUE,"銃玉",IF(EXACT(M637,$A$4)=TRUE,"剣玉",IF(EXACT(M637,$A$5)=TRUE,"盾玉",IF(EXACT(M637,$A$6)=TRUE,"爆玉",IF(EXACT(M637,$A$7)=TRUE,"魔玉",IF(EXACT(M637,$A$8)=TRUE,"弩玉",IF(EXACT(M637,$A$9)=TRUE,"槍玉",IF(EXACT(M637,$A$10)=TRUE,"砲玉",IF(EXACT(M637,$A$11)=TRUE,"薙玉",IF(EXACT(M637,$A$12)=TRUE,"跳玉",IF(EXACT(M637,$A$13)=TRUE,"裂玉",IF(EXACT(M637,$A$14)=TRUE,"散玉",IF(EXACT(M637,$A$15)=TRUE,"狙玉",IF(EXACT(M637,$A$16)=TRUE,"浮玉",IF(EXACT(M637,$A$17)=TRUE,"導玉",IF(EXACT(M637,$A$18)=TRUE,"繕玉",IF(EXACT(M637,$A$19)=TRUE,"癒玉",IF(EXACT(M637,$A$20)=TRUE,"壁玉",IF(EXACT(M637,$A$21)=TRUE,"飛玉",IF(EXACT(M637,$A$22)=TRUE,"戦玉",IF(EXACT(M637,$A$23)=TRUE,"機玉",IF(EXACT(M637,$A$24)=TRUE,"変玉",IF(EXACT(M637,$A$25)=TRUE,"界玉",IF(EXACT(M637,$A$26)=TRUE,"木壁",IF(EXACT(M637,$A$27)=TRUE,"石壁",IF(EXACT(M637,$A$28)=TRUE,"紙壁",IF(EXACT(M637,$A$29)=TRUE,"鉄壁",IF(EXACT(M637,$A$30)=TRUE,"ジェット",IF(EXACT(M637,$A$31)=TRUE,"ターボ",IF(EXACT(M637,$A$32)=TRUE,"骨玉",IF(EXACT(M637,$A$33)=TRUE,"撃玉",IF(EXACT(M637,$A$34)=TRUE,"弾玉",IF(EXACT(M637,$A$35)=TRUE,"聖玉",IF(EXACT(M637,$A$36)=TRUE,"忍玉",IF(EXACT(M637,$A$37)=TRUE,"障玉",IF(EXACT(M637,$A$38)=TRUE,"花玉",IF(EXACT(M637,$A$39)=TRUE,"反玉",IF(EXACT(M637,$A$40)=TRUE,"押玉",IF(EXACT(M637,$A$41)=TRUE,"迎玉",IF(EXACT(M637,$A$42)=TRUE,"贄玉",IF(EXACT(M637,$A$43)=TRUE,"的玉",IF(EXACT(M637,$A$44)=TRUE,"墜玉",IF(EXACT(M637,$A$45)=TRUE,"箱玉",IF(EXACT(M637,$A$46)=TRUE,"闇玉",IF(EXACT(M637,$A$47)=TRUE,"旋玉",IF(EXACT(M637,$A$48)=TRUE,"采玉",IF(EXACT(M637,$A$49)=TRUE,"騎玉",IF(EXACT(M637,$A$50)=TRUE,"核玉",IF(EXACT(M637,$A$51)=TRUE,"射玉",IF(EXACT(M637,$A$52)=TRUE,"星玉",IF(EXACT(M637,$A$53)=TRUE,"梱玉",IF(EXACT(M637,$A$54)=TRUE,"貫玉",IF(EXACT(M637,$A$55)=TRUE,"査玉",IF(EXACT(M637,$A$56)=TRUE,"近壁",IF(EXACT(M637,$A$57)=TRUE,"遠壁",IF(EXACT(M637,$A$58)=TRUE,"広壁",IF(EXACT(M637,$A$59)=TRUE,"狭壁",IF(EXACT(M637,$A$60)=TRUE,"タゲ壁",IF(EXACT(M637,$A$61)=TRUE,"エレ壁")))))))))))))))))))))))))))))))))))))))))))))))))))))))))))))</f>
        <v>0</v>
      </c>
    </row>
    <row r="638" spans="11:14" x14ac:dyDescent="0.55000000000000004">
      <c r="K638">
        <v>638</v>
      </c>
      <c r="L638">
        <f t="shared" si="19"/>
        <v>4</v>
      </c>
      <c r="M638" t="str">
        <f t="shared" si="18"/>
        <v/>
      </c>
      <c r="N638">
        <f>IF(EXACT(M638,$A$1)=TRUE,0,IF(EXACT(M638,$A$2)=TRUE,1,IF(EXACT(M638,$A$3)=TRUE,2,IF(EXACT(M638,$A$4)=TRUE,3,IF(EXACT(M638,$A$5)=TRUE,4,IF(EXACT(M638,$A$6)=TRUE,5,IF(EXACT(M638,$A$7)=TRUE,6,IF(EXACT(M638,$A$8)=TRUE,7,IF(EXACT(M638,$A$9)=TRUE,8,IF(EXACT(M638,$A$10)=TRUE,9,IF(EXACT(M638,$A$11)=TRUE,10,IF(EXACT(M638,$A$12)=TRUE,11,IF(EXACT(M638,$A$13)=TRUE,12,IF(EXACT(M638,$A$14)=TRUE,13,IF(EXACT(M638,$A$15)=TRUE,14,IF(EXACT(M638,$A$16)=TRUE,15,IF(EXACT(M638,$A$17)=TRUE,16,IF(EXACT(M638,$A$18)=TRUE,17,IF(EXACT(M638,$A$19)=TRUE,18,IF(EXACT(M638,$A$20)=TRUE,19,IF(EXACT(M638,$A$21)=TRUE,20,IF(EXACT(M638,$A$22)=TRUE,21,IF(EXACT(M638,$A$23)=TRUE,22,IF(EXACT(M638,$A$24)=TRUE,23,IF(EXACT(M638,$A$25)=TRUE,24,IF(EXACT(M638,$A$26)=TRUE,25,IF(EXACT(M638,$A$27)=TRUE,26,IF(EXACT(M638,$A$28)=TRUE,27,IF(EXACT(M638,$A$29)=TRUE,28,IF(EXACT(M638,$A$30)=TRUE,29,IF(EXACT(M638,$A$31)=TRUE,30,IF(EXACT(M638,$A$32)=TRUE,31,IF(EXACT(M638,$A$33)=TRUE,32,IF(EXACT(M638,$A$34)=TRUE,33,IF(EXACT(M638,$A$35)=TRUE,34,IF(EXACT(M638,$A$36)=TRUE,35,IF(EXACT(M638,$A$37)=TRUE,36,IF(EXACT(M638,$A$38)=TRUE,37,IF(EXACT(M638,$A$39)=TRUE,38,IF(EXACT(M638,$A$40)=TRUE,39,IF(EXACT(M638,$A$41)=TRUE,40,IF(EXACT(M638,$A$42)=TRUE,41,IF(EXACT(M638,$A$43)=TRUE,42,IF(EXACT(M638,$A$44)=TRUE,43,IF(EXACT(M638,$A$45)=TRUE,44,IF(EXACT(M638,$A$46)=TRUE,45,IF(EXACT(M638,$A$47)=TRUE,46,IF(EXACT(M638,$A$48)=TRUE,47,IF(EXACT(M638,$A$49)=TRUE,48,IF(EXACT(M638,$A$50)=TRUE,49,IF(EXACT(M638,$A$51)=TRUE,50,IF(EXACT(M638,$A$52)=TRUE,51,IF(EXACT(M638,$A$53)=TRUE,52,IF(EXACT(M638,$A$54)=TRUE,53,IF(EXACT(M638,$A$55)=TRUE,54,IF(EXACT(M638,$A$56)=TRUE,55,IF(EXACT(M638,$A$57)=TRUE,56,IF(EXACT(M638,$A$58)=TRUE,57,IF(EXACT(M638,$A$59)=TRUE,58,IF(EXACT(M638,$A$60)=TRUE,59,IF(EXACT(M638,$A$61)=TRUE,60,IF(EXACT(M638,$A$62)=TRUE,61))))))))))))))))))))))))))))))))))))))))))))))))))))))))))))))*61^$L638</f>
        <v>0</v>
      </c>
    </row>
    <row r="639" spans="11:14" x14ac:dyDescent="0.55000000000000004">
      <c r="K639">
        <v>639</v>
      </c>
      <c r="L639">
        <f t="shared" si="19"/>
        <v>3</v>
      </c>
      <c r="M639" t="str">
        <f t="shared" si="18"/>
        <v/>
      </c>
      <c r="N639">
        <f>IF(EXACT(M639,$A$1)=TRUE,0,IF(EXACT(M639,$A$2)=TRUE,1,IF(EXACT(M639,$A$3)=TRUE,2,IF(EXACT(M639,$A$4)=TRUE,3,IF(EXACT(M639,$A$5)=TRUE,4,IF(EXACT(M639,$A$6)=TRUE,5,IF(EXACT(M639,$A$7)=TRUE,6,IF(EXACT(M639,$A$8)=TRUE,7,IF(EXACT(M639,$A$9)=TRUE,8,IF(EXACT(M639,$A$10)=TRUE,9,IF(EXACT(M639,$A$11)=TRUE,10,IF(EXACT(M639,$A$12)=TRUE,11,IF(EXACT(M639,$A$13)=TRUE,12,IF(EXACT(M639,$A$14)=TRUE,13,IF(EXACT(M639,$A$15)=TRUE,14,IF(EXACT(M639,$A$16)=TRUE,15,IF(EXACT(M639,$A$17)=TRUE,16,IF(EXACT(M639,$A$18)=TRUE,17,IF(EXACT(M639,$A$19)=TRUE,18,IF(EXACT(M639,$A$20)=TRUE,19,IF(EXACT(M639,$A$21)=TRUE,20,IF(EXACT(M639,$A$22)=TRUE,21,IF(EXACT(M639,$A$23)=TRUE,22,IF(EXACT(M639,$A$24)=TRUE,23,IF(EXACT(M639,$A$25)=TRUE,24,IF(EXACT(M639,$A$26)=TRUE,25,IF(EXACT(M639,$A$27)=TRUE,26,IF(EXACT(M639,$A$28)=TRUE,27,IF(EXACT(M639,$A$29)=TRUE,28,IF(EXACT(M639,$A$30)=TRUE,29,IF(EXACT(M639,$A$31)=TRUE,30,IF(EXACT(M639,$A$32)=TRUE,31,IF(EXACT(M639,$A$33)=TRUE,32,IF(EXACT(M639,$A$34)=TRUE,33,IF(EXACT(M639,$A$35)=TRUE,34,IF(EXACT(M639,$A$36)=TRUE,35,IF(EXACT(M639,$A$37)=TRUE,36,IF(EXACT(M639,$A$38)=TRUE,37,IF(EXACT(M639,$A$39)=TRUE,38,IF(EXACT(M639,$A$40)=TRUE,39,IF(EXACT(M639,$A$41)=TRUE,40,IF(EXACT(M639,$A$42)=TRUE,41,IF(EXACT(M639,$A$43)=TRUE,42,IF(EXACT(M639,$A$44)=TRUE,43,IF(EXACT(M639,$A$45)=TRUE,44,IF(EXACT(M639,$A$46)=TRUE,45,IF(EXACT(M639,$A$47)=TRUE,46,IF(EXACT(M639,$A$48)=TRUE,47,IF(EXACT(M639,$A$49)=TRUE,48,IF(EXACT(M639,$A$50)=TRUE,49,IF(EXACT(M639,$A$51)=TRUE,50,IF(EXACT(M639,$A$52)=TRUE,51,IF(EXACT(M639,$A$53)=TRUE,52,IF(EXACT(M639,$A$54)=TRUE,53,IF(EXACT(M639,$A$55)=TRUE,54,IF(EXACT(M639,$A$56)=TRUE,55,IF(EXACT(M639,$A$57)=TRUE,56,IF(EXACT(M639,$A$58)=TRUE,57,IF(EXACT(M639,$A$59)=TRUE,58,IF(EXACT(M639,$A$60)=TRUE,59,IF(EXACT(M639,$A$61)=TRUE,60,IF(EXACT(M639,$A$62)=TRUE,61))))))))))))))))))))))))))))))))))))))))))))))))))))))))))))))*61^$L639</f>
        <v>0</v>
      </c>
    </row>
    <row r="640" spans="11:14" x14ac:dyDescent="0.55000000000000004">
      <c r="K640">
        <v>640</v>
      </c>
      <c r="L640">
        <f t="shared" si="19"/>
        <v>2</v>
      </c>
      <c r="M640" t="str">
        <f t="shared" si="18"/>
        <v/>
      </c>
      <c r="N640">
        <f>IF(EXACT(M640,$A$1)=TRUE,0,IF(EXACT(M640,$A$2)=TRUE,1,IF(EXACT(M640,$A$3)=TRUE,2,IF(EXACT(M640,$A$4)=TRUE,3,IF(EXACT(M640,$A$5)=TRUE,4,IF(EXACT(M640,$A$6)=TRUE,5,IF(EXACT(M640,$A$7)=TRUE,6,IF(EXACT(M640,$A$8)=TRUE,7,IF(EXACT(M640,$A$9)=TRUE,8,IF(EXACT(M640,$A$10)=TRUE,9,IF(EXACT(M640,$A$11)=TRUE,10,IF(EXACT(M640,$A$12)=TRUE,11,IF(EXACT(M640,$A$13)=TRUE,12,IF(EXACT(M640,$A$14)=TRUE,13,IF(EXACT(M640,$A$15)=TRUE,14,IF(EXACT(M640,$A$16)=TRUE,15,IF(EXACT(M640,$A$17)=TRUE,16,IF(EXACT(M640,$A$18)=TRUE,17,IF(EXACT(M640,$A$19)=TRUE,18,IF(EXACT(M640,$A$20)=TRUE,19,IF(EXACT(M640,$A$21)=TRUE,20,IF(EXACT(M640,$A$22)=TRUE,21,IF(EXACT(M640,$A$23)=TRUE,22,IF(EXACT(M640,$A$24)=TRUE,23,IF(EXACT(M640,$A$25)=TRUE,24,IF(EXACT(M640,$A$26)=TRUE,25,IF(EXACT(M640,$A$27)=TRUE,26,IF(EXACT(M640,$A$28)=TRUE,27,IF(EXACT(M640,$A$29)=TRUE,28,IF(EXACT(M640,$A$30)=TRUE,29,IF(EXACT(M640,$A$31)=TRUE,30,IF(EXACT(M640,$A$32)=TRUE,31,IF(EXACT(M640,$A$33)=TRUE,32,IF(EXACT(M640,$A$34)=TRUE,33,IF(EXACT(M640,$A$35)=TRUE,34,IF(EXACT(M640,$A$36)=TRUE,35,IF(EXACT(M640,$A$37)=TRUE,36,IF(EXACT(M640,$A$38)=TRUE,37,IF(EXACT(M640,$A$39)=TRUE,38,IF(EXACT(M640,$A$40)=TRUE,39,IF(EXACT(M640,$A$41)=TRUE,40,IF(EXACT(M640,$A$42)=TRUE,41,IF(EXACT(M640,$A$43)=TRUE,42,IF(EXACT(M640,$A$44)=TRUE,43,IF(EXACT(M640,$A$45)=TRUE,44,IF(EXACT(M640,$A$46)=TRUE,45,IF(EXACT(M640,$A$47)=TRUE,46,IF(EXACT(M640,$A$48)=TRUE,47,IF(EXACT(M640,$A$49)=TRUE,48,IF(EXACT(M640,$A$50)=TRUE,49,IF(EXACT(M640,$A$51)=TRUE,50,IF(EXACT(M640,$A$52)=TRUE,51,IF(EXACT(M640,$A$53)=TRUE,52,IF(EXACT(M640,$A$54)=TRUE,53,IF(EXACT(M640,$A$55)=TRUE,54,IF(EXACT(M640,$A$56)=TRUE,55,IF(EXACT(M640,$A$57)=TRUE,56,IF(EXACT(M640,$A$58)=TRUE,57,IF(EXACT(M640,$A$59)=TRUE,58,IF(EXACT(M640,$A$60)=TRUE,59,IF(EXACT(M640,$A$61)=TRUE,60,IF(EXACT(M640,$A$62)=TRUE,61))))))))))))))))))))))))))))))))))))))))))))))))))))))))))))))*61^$L640</f>
        <v>0</v>
      </c>
    </row>
    <row r="641" spans="11:14" x14ac:dyDescent="0.55000000000000004">
      <c r="K641">
        <v>641</v>
      </c>
      <c r="L641">
        <f t="shared" si="19"/>
        <v>1</v>
      </c>
      <c r="M641" t="str">
        <f t="shared" ref="M641:M704" si="20">MID(D$2,$K641,1)</f>
        <v/>
      </c>
      <c r="N641">
        <f>IF(EXACT(M641,$A$1)=TRUE,0,IF(EXACT(M641,$A$2)=TRUE,1,IF(EXACT(M641,$A$3)=TRUE,2,IF(EXACT(M641,$A$4)=TRUE,3,IF(EXACT(M641,$A$5)=TRUE,4,IF(EXACT(M641,$A$6)=TRUE,5,IF(EXACT(M641,$A$7)=TRUE,6,IF(EXACT(M641,$A$8)=TRUE,7,IF(EXACT(M641,$A$9)=TRUE,8,IF(EXACT(M641,$A$10)=TRUE,9,IF(EXACT(M641,$A$11)=TRUE,10,IF(EXACT(M641,$A$12)=TRUE,11,IF(EXACT(M641,$A$13)=TRUE,12,IF(EXACT(M641,$A$14)=TRUE,13,IF(EXACT(M641,$A$15)=TRUE,14,IF(EXACT(M641,$A$16)=TRUE,15,IF(EXACT(M641,$A$17)=TRUE,16,IF(EXACT(M641,$A$18)=TRUE,17,IF(EXACT(M641,$A$19)=TRUE,18,IF(EXACT(M641,$A$20)=TRUE,19,IF(EXACT(M641,$A$21)=TRUE,20,IF(EXACT(M641,$A$22)=TRUE,21,IF(EXACT(M641,$A$23)=TRUE,22,IF(EXACT(M641,$A$24)=TRUE,23,IF(EXACT(M641,$A$25)=TRUE,24,IF(EXACT(M641,$A$26)=TRUE,25,IF(EXACT(M641,$A$27)=TRUE,26,IF(EXACT(M641,$A$28)=TRUE,27,IF(EXACT(M641,$A$29)=TRUE,28,IF(EXACT(M641,$A$30)=TRUE,29,IF(EXACT(M641,$A$31)=TRUE,30,IF(EXACT(M641,$A$32)=TRUE,31,IF(EXACT(M641,$A$33)=TRUE,32,IF(EXACT(M641,$A$34)=TRUE,33,IF(EXACT(M641,$A$35)=TRUE,34,IF(EXACT(M641,$A$36)=TRUE,35,IF(EXACT(M641,$A$37)=TRUE,36,IF(EXACT(M641,$A$38)=TRUE,37,IF(EXACT(M641,$A$39)=TRUE,38,IF(EXACT(M641,$A$40)=TRUE,39,IF(EXACT(M641,$A$41)=TRUE,40,IF(EXACT(M641,$A$42)=TRUE,41,IF(EXACT(M641,$A$43)=TRUE,42,IF(EXACT(M641,$A$44)=TRUE,43,IF(EXACT(M641,$A$45)=TRUE,44,IF(EXACT(M641,$A$46)=TRUE,45,IF(EXACT(M641,$A$47)=TRUE,46,IF(EXACT(M641,$A$48)=TRUE,47,IF(EXACT(M641,$A$49)=TRUE,48,IF(EXACT(M641,$A$50)=TRUE,49,IF(EXACT(M641,$A$51)=TRUE,50,IF(EXACT(M641,$A$52)=TRUE,51,IF(EXACT(M641,$A$53)=TRUE,52,IF(EXACT(M641,$A$54)=TRUE,53,IF(EXACT(M641,$A$55)=TRUE,54,IF(EXACT(M641,$A$56)=TRUE,55,IF(EXACT(M641,$A$57)=TRUE,56,IF(EXACT(M641,$A$58)=TRUE,57,IF(EXACT(M641,$A$59)=TRUE,58,IF(EXACT(M641,$A$60)=TRUE,59,IF(EXACT(M641,$A$61)=TRUE,60,IF(EXACT(M641,$A$62)=TRUE,61))))))))))))))))))))))))))))))))))))))))))))))))))))))))))))))*61^$L641</f>
        <v>0</v>
      </c>
    </row>
    <row r="642" spans="11:14" x14ac:dyDescent="0.55000000000000004">
      <c r="K642">
        <v>642</v>
      </c>
      <c r="L642">
        <f t="shared" ref="L642:L705" si="21">MOD(LEN($D$2)-K642,6)</f>
        <v>0</v>
      </c>
      <c r="M642" t="str">
        <f t="shared" si="20"/>
        <v/>
      </c>
      <c r="N642">
        <f>IF(EXACT(M642,$A$1)=TRUE,0,IF(EXACT(M642,$A$2)=TRUE,1,IF(EXACT(M642,$A$3)=TRUE,2,IF(EXACT(M642,$A$4)=TRUE,3,IF(EXACT(M642,$A$5)=TRUE,4,IF(EXACT(M642,$A$6)=TRUE,5,IF(EXACT(M642,$A$7)=TRUE,6,IF(EXACT(M642,$A$8)=TRUE,7,IF(EXACT(M642,$A$9)=TRUE,8,IF(EXACT(M642,$A$10)=TRUE,9,IF(EXACT(M642,$A$11)=TRUE,10,IF(EXACT(M642,$A$12)=TRUE,11,IF(EXACT(M642,$A$13)=TRUE,12,IF(EXACT(M642,$A$14)=TRUE,13,IF(EXACT(M642,$A$15)=TRUE,14,IF(EXACT(M642,$A$16)=TRUE,15,IF(EXACT(M642,$A$17)=TRUE,16,IF(EXACT(M642,$A$18)=TRUE,17,IF(EXACT(M642,$A$19)=TRUE,18,IF(EXACT(M642,$A$20)=TRUE,19,IF(EXACT(M642,$A$21)=TRUE,20,IF(EXACT(M642,$A$22)=TRUE,21,IF(EXACT(M642,$A$23)=TRUE,22,IF(EXACT(M642,$A$24)=TRUE,23,IF(EXACT(M642,$A$25)=TRUE,24,IF(EXACT(M642,$A$26)=TRUE,25,IF(EXACT(M642,$A$27)=TRUE,26,IF(EXACT(M642,$A$28)=TRUE,27,IF(EXACT(M642,$A$29)=TRUE,28,IF(EXACT(M642,$A$30)=TRUE,29,IF(EXACT(M642,$A$31)=TRUE,30,IF(EXACT(M642,$A$32)=TRUE,31,IF(EXACT(M642,$A$33)=TRUE,32,IF(EXACT(M642,$A$34)=TRUE,33,IF(EXACT(M642,$A$35)=TRUE,34,IF(EXACT(M642,$A$36)=TRUE,35,IF(EXACT(M642,$A$37)=TRUE,36,IF(EXACT(M642,$A$38)=TRUE,37,IF(EXACT(M642,$A$39)=TRUE,38,IF(EXACT(M642,$A$40)=TRUE,39,IF(EXACT(M642,$A$41)=TRUE,40,IF(EXACT(M642,$A$42)=TRUE,41,IF(EXACT(M642,$A$43)=TRUE,42,IF(EXACT(M642,$A$44)=TRUE,43,IF(EXACT(M642,$A$45)=TRUE,44,IF(EXACT(M642,$A$46)=TRUE,45,IF(EXACT(M642,$A$47)=TRUE,46,IF(EXACT(M642,$A$48)=TRUE,47,IF(EXACT(M642,$A$49)=TRUE,48,IF(EXACT(M642,$A$50)=TRUE,49,IF(EXACT(M642,$A$51)=TRUE,50,IF(EXACT(M642,$A$52)=TRUE,51,IF(EXACT(M642,$A$53)=TRUE,52,IF(EXACT(M642,$A$54)=TRUE,53,IF(EXACT(M642,$A$55)=TRUE,54,IF(EXACT(M642,$A$56)=TRUE,55,IF(EXACT(M642,$A$57)=TRUE,56,IF(EXACT(M642,$A$58)=TRUE,57,IF(EXACT(M642,$A$59)=TRUE,58,IF(EXACT(M642,$A$60)=TRUE,59,IF(EXACT(M642,$A$61)=TRUE,60,IF(EXACT(M642,$A$62)=TRUE,61))))))))))))))))))))))))))))))))))))))))))))))))))))))))))))))*61^$L642</f>
        <v>0</v>
      </c>
    </row>
    <row r="643" spans="11:14" x14ac:dyDescent="0.55000000000000004">
      <c r="K643">
        <v>643</v>
      </c>
      <c r="L643">
        <f t="shared" si="21"/>
        <v>5</v>
      </c>
      <c r="M643" t="str">
        <f t="shared" si="20"/>
        <v/>
      </c>
      <c r="N643" t="b">
        <f>IF(EXACT(M643,$A$1)=TRUE,"コア",IF(EXACT(M643,$A$2)=TRUE,"弓玉",IF(EXACT(M643,$A$3)=TRUE,"銃玉",IF(EXACT(M643,$A$4)=TRUE,"剣玉",IF(EXACT(M643,$A$5)=TRUE,"盾玉",IF(EXACT(M643,$A$6)=TRUE,"爆玉",IF(EXACT(M643,$A$7)=TRUE,"魔玉",IF(EXACT(M643,$A$8)=TRUE,"弩玉",IF(EXACT(M643,$A$9)=TRUE,"槍玉",IF(EXACT(M643,$A$10)=TRUE,"砲玉",IF(EXACT(M643,$A$11)=TRUE,"薙玉",IF(EXACT(M643,$A$12)=TRUE,"跳玉",IF(EXACT(M643,$A$13)=TRUE,"裂玉",IF(EXACT(M643,$A$14)=TRUE,"散玉",IF(EXACT(M643,$A$15)=TRUE,"狙玉",IF(EXACT(M643,$A$16)=TRUE,"浮玉",IF(EXACT(M643,$A$17)=TRUE,"導玉",IF(EXACT(M643,$A$18)=TRUE,"繕玉",IF(EXACT(M643,$A$19)=TRUE,"癒玉",IF(EXACT(M643,$A$20)=TRUE,"壁玉",IF(EXACT(M643,$A$21)=TRUE,"飛玉",IF(EXACT(M643,$A$22)=TRUE,"戦玉",IF(EXACT(M643,$A$23)=TRUE,"機玉",IF(EXACT(M643,$A$24)=TRUE,"変玉",IF(EXACT(M643,$A$25)=TRUE,"界玉",IF(EXACT(M643,$A$26)=TRUE,"木壁",IF(EXACT(M643,$A$27)=TRUE,"石壁",IF(EXACT(M643,$A$28)=TRUE,"紙壁",IF(EXACT(M643,$A$29)=TRUE,"鉄壁",IF(EXACT(M643,$A$30)=TRUE,"ジェット",IF(EXACT(M643,$A$31)=TRUE,"ターボ",IF(EXACT(M643,$A$32)=TRUE,"骨玉",IF(EXACT(M643,$A$33)=TRUE,"撃玉",IF(EXACT(M643,$A$34)=TRUE,"弾玉",IF(EXACT(M643,$A$35)=TRUE,"聖玉",IF(EXACT(M643,$A$36)=TRUE,"忍玉",IF(EXACT(M643,$A$37)=TRUE,"障玉",IF(EXACT(M643,$A$38)=TRUE,"花玉",IF(EXACT(M643,$A$39)=TRUE,"反玉",IF(EXACT(M643,$A$40)=TRUE,"押玉",IF(EXACT(M643,$A$41)=TRUE,"迎玉",IF(EXACT(M643,$A$42)=TRUE,"贄玉",IF(EXACT(M643,$A$43)=TRUE,"的玉",IF(EXACT(M643,$A$44)=TRUE,"墜玉",IF(EXACT(M643,$A$45)=TRUE,"箱玉",IF(EXACT(M643,$A$46)=TRUE,"闇玉",IF(EXACT(M643,$A$47)=TRUE,"旋玉",IF(EXACT(M643,$A$48)=TRUE,"采玉",IF(EXACT(M643,$A$49)=TRUE,"騎玉",IF(EXACT(M643,$A$50)=TRUE,"核玉",IF(EXACT(M643,$A$51)=TRUE,"射玉",IF(EXACT(M643,$A$52)=TRUE,"星玉",IF(EXACT(M643,$A$53)=TRUE,"梱玉",IF(EXACT(M643,$A$54)=TRUE,"貫玉",IF(EXACT(M643,$A$55)=TRUE,"査玉",IF(EXACT(M643,$A$56)=TRUE,"近壁",IF(EXACT(M643,$A$57)=TRUE,"遠壁",IF(EXACT(M643,$A$58)=TRUE,"広壁",IF(EXACT(M643,$A$59)=TRUE,"狭壁",IF(EXACT(M643,$A$60)=TRUE,"タゲ壁",IF(EXACT(M643,$A$61)=TRUE,"エレ壁")))))))))))))))))))))))))))))))))))))))))))))))))))))))))))))</f>
        <v>0</v>
      </c>
    </row>
    <row r="644" spans="11:14" x14ac:dyDescent="0.55000000000000004">
      <c r="K644">
        <v>644</v>
      </c>
      <c r="L644">
        <f t="shared" si="21"/>
        <v>4</v>
      </c>
      <c r="M644" t="str">
        <f t="shared" si="20"/>
        <v/>
      </c>
      <c r="N644">
        <f>IF(EXACT(M644,$A$1)=TRUE,0,IF(EXACT(M644,$A$2)=TRUE,1,IF(EXACT(M644,$A$3)=TRUE,2,IF(EXACT(M644,$A$4)=TRUE,3,IF(EXACT(M644,$A$5)=TRUE,4,IF(EXACT(M644,$A$6)=TRUE,5,IF(EXACT(M644,$A$7)=TRUE,6,IF(EXACT(M644,$A$8)=TRUE,7,IF(EXACT(M644,$A$9)=TRUE,8,IF(EXACT(M644,$A$10)=TRUE,9,IF(EXACT(M644,$A$11)=TRUE,10,IF(EXACT(M644,$A$12)=TRUE,11,IF(EXACT(M644,$A$13)=TRUE,12,IF(EXACT(M644,$A$14)=TRUE,13,IF(EXACT(M644,$A$15)=TRUE,14,IF(EXACT(M644,$A$16)=TRUE,15,IF(EXACT(M644,$A$17)=TRUE,16,IF(EXACT(M644,$A$18)=TRUE,17,IF(EXACT(M644,$A$19)=TRUE,18,IF(EXACT(M644,$A$20)=TRUE,19,IF(EXACT(M644,$A$21)=TRUE,20,IF(EXACT(M644,$A$22)=TRUE,21,IF(EXACT(M644,$A$23)=TRUE,22,IF(EXACT(M644,$A$24)=TRUE,23,IF(EXACT(M644,$A$25)=TRUE,24,IF(EXACT(M644,$A$26)=TRUE,25,IF(EXACT(M644,$A$27)=TRUE,26,IF(EXACT(M644,$A$28)=TRUE,27,IF(EXACT(M644,$A$29)=TRUE,28,IF(EXACT(M644,$A$30)=TRUE,29,IF(EXACT(M644,$A$31)=TRUE,30,IF(EXACT(M644,$A$32)=TRUE,31,IF(EXACT(M644,$A$33)=TRUE,32,IF(EXACT(M644,$A$34)=TRUE,33,IF(EXACT(M644,$A$35)=TRUE,34,IF(EXACT(M644,$A$36)=TRUE,35,IF(EXACT(M644,$A$37)=TRUE,36,IF(EXACT(M644,$A$38)=TRUE,37,IF(EXACT(M644,$A$39)=TRUE,38,IF(EXACT(M644,$A$40)=TRUE,39,IF(EXACT(M644,$A$41)=TRUE,40,IF(EXACT(M644,$A$42)=TRUE,41,IF(EXACT(M644,$A$43)=TRUE,42,IF(EXACT(M644,$A$44)=TRUE,43,IF(EXACT(M644,$A$45)=TRUE,44,IF(EXACT(M644,$A$46)=TRUE,45,IF(EXACT(M644,$A$47)=TRUE,46,IF(EXACT(M644,$A$48)=TRUE,47,IF(EXACT(M644,$A$49)=TRUE,48,IF(EXACT(M644,$A$50)=TRUE,49,IF(EXACT(M644,$A$51)=TRUE,50,IF(EXACT(M644,$A$52)=TRUE,51,IF(EXACT(M644,$A$53)=TRUE,52,IF(EXACT(M644,$A$54)=TRUE,53,IF(EXACT(M644,$A$55)=TRUE,54,IF(EXACT(M644,$A$56)=TRUE,55,IF(EXACT(M644,$A$57)=TRUE,56,IF(EXACT(M644,$A$58)=TRUE,57,IF(EXACT(M644,$A$59)=TRUE,58,IF(EXACT(M644,$A$60)=TRUE,59,IF(EXACT(M644,$A$61)=TRUE,60,IF(EXACT(M644,$A$62)=TRUE,61))))))))))))))))))))))))))))))))))))))))))))))))))))))))))))))*61^$L644</f>
        <v>0</v>
      </c>
    </row>
    <row r="645" spans="11:14" x14ac:dyDescent="0.55000000000000004">
      <c r="K645">
        <v>645</v>
      </c>
      <c r="L645">
        <f t="shared" si="21"/>
        <v>3</v>
      </c>
      <c r="M645" t="str">
        <f t="shared" si="20"/>
        <v/>
      </c>
      <c r="N645">
        <f>IF(EXACT(M645,$A$1)=TRUE,0,IF(EXACT(M645,$A$2)=TRUE,1,IF(EXACT(M645,$A$3)=TRUE,2,IF(EXACT(M645,$A$4)=TRUE,3,IF(EXACT(M645,$A$5)=TRUE,4,IF(EXACT(M645,$A$6)=TRUE,5,IF(EXACT(M645,$A$7)=TRUE,6,IF(EXACT(M645,$A$8)=TRUE,7,IF(EXACT(M645,$A$9)=TRUE,8,IF(EXACT(M645,$A$10)=TRUE,9,IF(EXACT(M645,$A$11)=TRUE,10,IF(EXACT(M645,$A$12)=TRUE,11,IF(EXACT(M645,$A$13)=TRUE,12,IF(EXACT(M645,$A$14)=TRUE,13,IF(EXACT(M645,$A$15)=TRUE,14,IF(EXACT(M645,$A$16)=TRUE,15,IF(EXACT(M645,$A$17)=TRUE,16,IF(EXACT(M645,$A$18)=TRUE,17,IF(EXACT(M645,$A$19)=TRUE,18,IF(EXACT(M645,$A$20)=TRUE,19,IF(EXACT(M645,$A$21)=TRUE,20,IF(EXACT(M645,$A$22)=TRUE,21,IF(EXACT(M645,$A$23)=TRUE,22,IF(EXACT(M645,$A$24)=TRUE,23,IF(EXACT(M645,$A$25)=TRUE,24,IF(EXACT(M645,$A$26)=TRUE,25,IF(EXACT(M645,$A$27)=TRUE,26,IF(EXACT(M645,$A$28)=TRUE,27,IF(EXACT(M645,$A$29)=TRUE,28,IF(EXACT(M645,$A$30)=TRUE,29,IF(EXACT(M645,$A$31)=TRUE,30,IF(EXACT(M645,$A$32)=TRUE,31,IF(EXACT(M645,$A$33)=TRUE,32,IF(EXACT(M645,$A$34)=TRUE,33,IF(EXACT(M645,$A$35)=TRUE,34,IF(EXACT(M645,$A$36)=TRUE,35,IF(EXACT(M645,$A$37)=TRUE,36,IF(EXACT(M645,$A$38)=TRUE,37,IF(EXACT(M645,$A$39)=TRUE,38,IF(EXACT(M645,$A$40)=TRUE,39,IF(EXACT(M645,$A$41)=TRUE,40,IF(EXACT(M645,$A$42)=TRUE,41,IF(EXACT(M645,$A$43)=TRUE,42,IF(EXACT(M645,$A$44)=TRUE,43,IF(EXACT(M645,$A$45)=TRUE,44,IF(EXACT(M645,$A$46)=TRUE,45,IF(EXACT(M645,$A$47)=TRUE,46,IF(EXACT(M645,$A$48)=TRUE,47,IF(EXACT(M645,$A$49)=TRUE,48,IF(EXACT(M645,$A$50)=TRUE,49,IF(EXACT(M645,$A$51)=TRUE,50,IF(EXACT(M645,$A$52)=TRUE,51,IF(EXACT(M645,$A$53)=TRUE,52,IF(EXACT(M645,$A$54)=TRUE,53,IF(EXACT(M645,$A$55)=TRUE,54,IF(EXACT(M645,$A$56)=TRUE,55,IF(EXACT(M645,$A$57)=TRUE,56,IF(EXACT(M645,$A$58)=TRUE,57,IF(EXACT(M645,$A$59)=TRUE,58,IF(EXACT(M645,$A$60)=TRUE,59,IF(EXACT(M645,$A$61)=TRUE,60,IF(EXACT(M645,$A$62)=TRUE,61))))))))))))))))))))))))))))))))))))))))))))))))))))))))))))))*61^$L645</f>
        <v>0</v>
      </c>
    </row>
    <row r="646" spans="11:14" x14ac:dyDescent="0.55000000000000004">
      <c r="K646">
        <v>646</v>
      </c>
      <c r="L646">
        <f t="shared" si="21"/>
        <v>2</v>
      </c>
      <c r="M646" t="str">
        <f t="shared" si="20"/>
        <v/>
      </c>
      <c r="N646">
        <f>IF(EXACT(M646,$A$1)=TRUE,0,IF(EXACT(M646,$A$2)=TRUE,1,IF(EXACT(M646,$A$3)=TRUE,2,IF(EXACT(M646,$A$4)=TRUE,3,IF(EXACT(M646,$A$5)=TRUE,4,IF(EXACT(M646,$A$6)=TRUE,5,IF(EXACT(M646,$A$7)=TRUE,6,IF(EXACT(M646,$A$8)=TRUE,7,IF(EXACT(M646,$A$9)=TRUE,8,IF(EXACT(M646,$A$10)=TRUE,9,IF(EXACT(M646,$A$11)=TRUE,10,IF(EXACT(M646,$A$12)=TRUE,11,IF(EXACT(M646,$A$13)=TRUE,12,IF(EXACT(M646,$A$14)=TRUE,13,IF(EXACT(M646,$A$15)=TRUE,14,IF(EXACT(M646,$A$16)=TRUE,15,IF(EXACT(M646,$A$17)=TRUE,16,IF(EXACT(M646,$A$18)=TRUE,17,IF(EXACT(M646,$A$19)=TRUE,18,IF(EXACT(M646,$A$20)=TRUE,19,IF(EXACT(M646,$A$21)=TRUE,20,IF(EXACT(M646,$A$22)=TRUE,21,IF(EXACT(M646,$A$23)=TRUE,22,IF(EXACT(M646,$A$24)=TRUE,23,IF(EXACT(M646,$A$25)=TRUE,24,IF(EXACT(M646,$A$26)=TRUE,25,IF(EXACT(M646,$A$27)=TRUE,26,IF(EXACT(M646,$A$28)=TRUE,27,IF(EXACT(M646,$A$29)=TRUE,28,IF(EXACT(M646,$A$30)=TRUE,29,IF(EXACT(M646,$A$31)=TRUE,30,IF(EXACT(M646,$A$32)=TRUE,31,IF(EXACT(M646,$A$33)=TRUE,32,IF(EXACT(M646,$A$34)=TRUE,33,IF(EXACT(M646,$A$35)=TRUE,34,IF(EXACT(M646,$A$36)=TRUE,35,IF(EXACT(M646,$A$37)=TRUE,36,IF(EXACT(M646,$A$38)=TRUE,37,IF(EXACT(M646,$A$39)=TRUE,38,IF(EXACT(M646,$A$40)=TRUE,39,IF(EXACT(M646,$A$41)=TRUE,40,IF(EXACT(M646,$A$42)=TRUE,41,IF(EXACT(M646,$A$43)=TRUE,42,IF(EXACT(M646,$A$44)=TRUE,43,IF(EXACT(M646,$A$45)=TRUE,44,IF(EXACT(M646,$A$46)=TRUE,45,IF(EXACT(M646,$A$47)=TRUE,46,IF(EXACT(M646,$A$48)=TRUE,47,IF(EXACT(M646,$A$49)=TRUE,48,IF(EXACT(M646,$A$50)=TRUE,49,IF(EXACT(M646,$A$51)=TRUE,50,IF(EXACT(M646,$A$52)=TRUE,51,IF(EXACT(M646,$A$53)=TRUE,52,IF(EXACT(M646,$A$54)=TRUE,53,IF(EXACT(M646,$A$55)=TRUE,54,IF(EXACT(M646,$A$56)=TRUE,55,IF(EXACT(M646,$A$57)=TRUE,56,IF(EXACT(M646,$A$58)=TRUE,57,IF(EXACT(M646,$A$59)=TRUE,58,IF(EXACT(M646,$A$60)=TRUE,59,IF(EXACT(M646,$A$61)=TRUE,60,IF(EXACT(M646,$A$62)=TRUE,61))))))))))))))))))))))))))))))))))))))))))))))))))))))))))))))*61^$L646</f>
        <v>0</v>
      </c>
    </row>
    <row r="647" spans="11:14" x14ac:dyDescent="0.55000000000000004">
      <c r="K647">
        <v>647</v>
      </c>
      <c r="L647">
        <f t="shared" si="21"/>
        <v>1</v>
      </c>
      <c r="M647" t="str">
        <f t="shared" si="20"/>
        <v/>
      </c>
      <c r="N647">
        <f>IF(EXACT(M647,$A$1)=TRUE,0,IF(EXACT(M647,$A$2)=TRUE,1,IF(EXACT(M647,$A$3)=TRUE,2,IF(EXACT(M647,$A$4)=TRUE,3,IF(EXACT(M647,$A$5)=TRUE,4,IF(EXACT(M647,$A$6)=TRUE,5,IF(EXACT(M647,$A$7)=TRUE,6,IF(EXACT(M647,$A$8)=TRUE,7,IF(EXACT(M647,$A$9)=TRUE,8,IF(EXACT(M647,$A$10)=TRUE,9,IF(EXACT(M647,$A$11)=TRUE,10,IF(EXACT(M647,$A$12)=TRUE,11,IF(EXACT(M647,$A$13)=TRUE,12,IF(EXACT(M647,$A$14)=TRUE,13,IF(EXACT(M647,$A$15)=TRUE,14,IF(EXACT(M647,$A$16)=TRUE,15,IF(EXACT(M647,$A$17)=TRUE,16,IF(EXACT(M647,$A$18)=TRUE,17,IF(EXACT(M647,$A$19)=TRUE,18,IF(EXACT(M647,$A$20)=TRUE,19,IF(EXACT(M647,$A$21)=TRUE,20,IF(EXACT(M647,$A$22)=TRUE,21,IF(EXACT(M647,$A$23)=TRUE,22,IF(EXACT(M647,$A$24)=TRUE,23,IF(EXACT(M647,$A$25)=TRUE,24,IF(EXACT(M647,$A$26)=TRUE,25,IF(EXACT(M647,$A$27)=TRUE,26,IF(EXACT(M647,$A$28)=TRUE,27,IF(EXACT(M647,$A$29)=TRUE,28,IF(EXACT(M647,$A$30)=TRUE,29,IF(EXACT(M647,$A$31)=TRUE,30,IF(EXACT(M647,$A$32)=TRUE,31,IF(EXACT(M647,$A$33)=TRUE,32,IF(EXACT(M647,$A$34)=TRUE,33,IF(EXACT(M647,$A$35)=TRUE,34,IF(EXACT(M647,$A$36)=TRUE,35,IF(EXACT(M647,$A$37)=TRUE,36,IF(EXACT(M647,$A$38)=TRUE,37,IF(EXACT(M647,$A$39)=TRUE,38,IF(EXACT(M647,$A$40)=TRUE,39,IF(EXACT(M647,$A$41)=TRUE,40,IF(EXACT(M647,$A$42)=TRUE,41,IF(EXACT(M647,$A$43)=TRUE,42,IF(EXACT(M647,$A$44)=TRUE,43,IF(EXACT(M647,$A$45)=TRUE,44,IF(EXACT(M647,$A$46)=TRUE,45,IF(EXACT(M647,$A$47)=TRUE,46,IF(EXACT(M647,$A$48)=TRUE,47,IF(EXACT(M647,$A$49)=TRUE,48,IF(EXACT(M647,$A$50)=TRUE,49,IF(EXACT(M647,$A$51)=TRUE,50,IF(EXACT(M647,$A$52)=TRUE,51,IF(EXACT(M647,$A$53)=TRUE,52,IF(EXACT(M647,$A$54)=TRUE,53,IF(EXACT(M647,$A$55)=TRUE,54,IF(EXACT(M647,$A$56)=TRUE,55,IF(EXACT(M647,$A$57)=TRUE,56,IF(EXACT(M647,$A$58)=TRUE,57,IF(EXACT(M647,$A$59)=TRUE,58,IF(EXACT(M647,$A$60)=TRUE,59,IF(EXACT(M647,$A$61)=TRUE,60,IF(EXACT(M647,$A$62)=TRUE,61))))))))))))))))))))))))))))))))))))))))))))))))))))))))))))))*61^$L647</f>
        <v>0</v>
      </c>
    </row>
    <row r="648" spans="11:14" x14ac:dyDescent="0.55000000000000004">
      <c r="K648">
        <v>648</v>
      </c>
      <c r="L648">
        <f t="shared" si="21"/>
        <v>0</v>
      </c>
      <c r="M648" t="str">
        <f t="shared" si="20"/>
        <v/>
      </c>
      <c r="N648">
        <f>IF(EXACT(M648,$A$1)=TRUE,0,IF(EXACT(M648,$A$2)=TRUE,1,IF(EXACT(M648,$A$3)=TRUE,2,IF(EXACT(M648,$A$4)=TRUE,3,IF(EXACT(M648,$A$5)=TRUE,4,IF(EXACT(M648,$A$6)=TRUE,5,IF(EXACT(M648,$A$7)=TRUE,6,IF(EXACT(M648,$A$8)=TRUE,7,IF(EXACT(M648,$A$9)=TRUE,8,IF(EXACT(M648,$A$10)=TRUE,9,IF(EXACT(M648,$A$11)=TRUE,10,IF(EXACT(M648,$A$12)=TRUE,11,IF(EXACT(M648,$A$13)=TRUE,12,IF(EXACT(M648,$A$14)=TRUE,13,IF(EXACT(M648,$A$15)=TRUE,14,IF(EXACT(M648,$A$16)=TRUE,15,IF(EXACT(M648,$A$17)=TRUE,16,IF(EXACT(M648,$A$18)=TRUE,17,IF(EXACT(M648,$A$19)=TRUE,18,IF(EXACT(M648,$A$20)=TRUE,19,IF(EXACT(M648,$A$21)=TRUE,20,IF(EXACT(M648,$A$22)=TRUE,21,IF(EXACT(M648,$A$23)=TRUE,22,IF(EXACT(M648,$A$24)=TRUE,23,IF(EXACT(M648,$A$25)=TRUE,24,IF(EXACT(M648,$A$26)=TRUE,25,IF(EXACT(M648,$A$27)=TRUE,26,IF(EXACT(M648,$A$28)=TRUE,27,IF(EXACT(M648,$A$29)=TRUE,28,IF(EXACT(M648,$A$30)=TRUE,29,IF(EXACT(M648,$A$31)=TRUE,30,IF(EXACT(M648,$A$32)=TRUE,31,IF(EXACT(M648,$A$33)=TRUE,32,IF(EXACT(M648,$A$34)=TRUE,33,IF(EXACT(M648,$A$35)=TRUE,34,IF(EXACT(M648,$A$36)=TRUE,35,IF(EXACT(M648,$A$37)=TRUE,36,IF(EXACT(M648,$A$38)=TRUE,37,IF(EXACT(M648,$A$39)=TRUE,38,IF(EXACT(M648,$A$40)=TRUE,39,IF(EXACT(M648,$A$41)=TRUE,40,IF(EXACT(M648,$A$42)=TRUE,41,IF(EXACT(M648,$A$43)=TRUE,42,IF(EXACT(M648,$A$44)=TRUE,43,IF(EXACT(M648,$A$45)=TRUE,44,IF(EXACT(M648,$A$46)=TRUE,45,IF(EXACT(M648,$A$47)=TRUE,46,IF(EXACT(M648,$A$48)=TRUE,47,IF(EXACT(M648,$A$49)=TRUE,48,IF(EXACT(M648,$A$50)=TRUE,49,IF(EXACT(M648,$A$51)=TRUE,50,IF(EXACT(M648,$A$52)=TRUE,51,IF(EXACT(M648,$A$53)=TRUE,52,IF(EXACT(M648,$A$54)=TRUE,53,IF(EXACT(M648,$A$55)=TRUE,54,IF(EXACT(M648,$A$56)=TRUE,55,IF(EXACT(M648,$A$57)=TRUE,56,IF(EXACT(M648,$A$58)=TRUE,57,IF(EXACT(M648,$A$59)=TRUE,58,IF(EXACT(M648,$A$60)=TRUE,59,IF(EXACT(M648,$A$61)=TRUE,60,IF(EXACT(M648,$A$62)=TRUE,61))))))))))))))))))))))))))))))))))))))))))))))))))))))))))))))*61^$L648</f>
        <v>0</v>
      </c>
    </row>
    <row r="649" spans="11:14" x14ac:dyDescent="0.55000000000000004">
      <c r="K649">
        <v>649</v>
      </c>
      <c r="L649">
        <f t="shared" si="21"/>
        <v>5</v>
      </c>
      <c r="M649" t="str">
        <f t="shared" si="20"/>
        <v/>
      </c>
      <c r="N649" t="b">
        <f>IF(EXACT(M649,$A$1)=TRUE,"コア",IF(EXACT(M649,$A$2)=TRUE,"弓玉",IF(EXACT(M649,$A$3)=TRUE,"銃玉",IF(EXACT(M649,$A$4)=TRUE,"剣玉",IF(EXACT(M649,$A$5)=TRUE,"盾玉",IF(EXACT(M649,$A$6)=TRUE,"爆玉",IF(EXACT(M649,$A$7)=TRUE,"魔玉",IF(EXACT(M649,$A$8)=TRUE,"弩玉",IF(EXACT(M649,$A$9)=TRUE,"槍玉",IF(EXACT(M649,$A$10)=TRUE,"砲玉",IF(EXACT(M649,$A$11)=TRUE,"薙玉",IF(EXACT(M649,$A$12)=TRUE,"跳玉",IF(EXACT(M649,$A$13)=TRUE,"裂玉",IF(EXACT(M649,$A$14)=TRUE,"散玉",IF(EXACT(M649,$A$15)=TRUE,"狙玉",IF(EXACT(M649,$A$16)=TRUE,"浮玉",IF(EXACT(M649,$A$17)=TRUE,"導玉",IF(EXACT(M649,$A$18)=TRUE,"繕玉",IF(EXACT(M649,$A$19)=TRUE,"癒玉",IF(EXACT(M649,$A$20)=TRUE,"壁玉",IF(EXACT(M649,$A$21)=TRUE,"飛玉",IF(EXACT(M649,$A$22)=TRUE,"戦玉",IF(EXACT(M649,$A$23)=TRUE,"機玉",IF(EXACT(M649,$A$24)=TRUE,"変玉",IF(EXACT(M649,$A$25)=TRUE,"界玉",IF(EXACT(M649,$A$26)=TRUE,"木壁",IF(EXACT(M649,$A$27)=TRUE,"石壁",IF(EXACT(M649,$A$28)=TRUE,"紙壁",IF(EXACT(M649,$A$29)=TRUE,"鉄壁",IF(EXACT(M649,$A$30)=TRUE,"ジェット",IF(EXACT(M649,$A$31)=TRUE,"ターボ",IF(EXACT(M649,$A$32)=TRUE,"骨玉",IF(EXACT(M649,$A$33)=TRUE,"撃玉",IF(EXACT(M649,$A$34)=TRUE,"弾玉",IF(EXACT(M649,$A$35)=TRUE,"聖玉",IF(EXACT(M649,$A$36)=TRUE,"忍玉",IF(EXACT(M649,$A$37)=TRUE,"障玉",IF(EXACT(M649,$A$38)=TRUE,"花玉",IF(EXACT(M649,$A$39)=TRUE,"反玉",IF(EXACT(M649,$A$40)=TRUE,"押玉",IF(EXACT(M649,$A$41)=TRUE,"迎玉",IF(EXACT(M649,$A$42)=TRUE,"贄玉",IF(EXACT(M649,$A$43)=TRUE,"的玉",IF(EXACT(M649,$A$44)=TRUE,"墜玉",IF(EXACT(M649,$A$45)=TRUE,"箱玉",IF(EXACT(M649,$A$46)=TRUE,"闇玉",IF(EXACT(M649,$A$47)=TRUE,"旋玉",IF(EXACT(M649,$A$48)=TRUE,"采玉",IF(EXACT(M649,$A$49)=TRUE,"騎玉",IF(EXACT(M649,$A$50)=TRUE,"核玉",IF(EXACT(M649,$A$51)=TRUE,"射玉",IF(EXACT(M649,$A$52)=TRUE,"星玉",IF(EXACT(M649,$A$53)=TRUE,"梱玉",IF(EXACT(M649,$A$54)=TRUE,"貫玉",IF(EXACT(M649,$A$55)=TRUE,"査玉",IF(EXACT(M649,$A$56)=TRUE,"近壁",IF(EXACT(M649,$A$57)=TRUE,"遠壁",IF(EXACT(M649,$A$58)=TRUE,"広壁",IF(EXACT(M649,$A$59)=TRUE,"狭壁",IF(EXACT(M649,$A$60)=TRUE,"タゲ壁",IF(EXACT(M649,$A$61)=TRUE,"エレ壁")))))))))))))))))))))))))))))))))))))))))))))))))))))))))))))</f>
        <v>0</v>
      </c>
    </row>
    <row r="650" spans="11:14" x14ac:dyDescent="0.55000000000000004">
      <c r="K650">
        <v>650</v>
      </c>
      <c r="L650">
        <f t="shared" si="21"/>
        <v>4</v>
      </c>
      <c r="M650" t="str">
        <f t="shared" si="20"/>
        <v/>
      </c>
      <c r="N650">
        <f>IF(EXACT(M650,$A$1)=TRUE,0,IF(EXACT(M650,$A$2)=TRUE,1,IF(EXACT(M650,$A$3)=TRUE,2,IF(EXACT(M650,$A$4)=TRUE,3,IF(EXACT(M650,$A$5)=TRUE,4,IF(EXACT(M650,$A$6)=TRUE,5,IF(EXACT(M650,$A$7)=TRUE,6,IF(EXACT(M650,$A$8)=TRUE,7,IF(EXACT(M650,$A$9)=TRUE,8,IF(EXACT(M650,$A$10)=TRUE,9,IF(EXACT(M650,$A$11)=TRUE,10,IF(EXACT(M650,$A$12)=TRUE,11,IF(EXACT(M650,$A$13)=TRUE,12,IF(EXACT(M650,$A$14)=TRUE,13,IF(EXACT(M650,$A$15)=TRUE,14,IF(EXACT(M650,$A$16)=TRUE,15,IF(EXACT(M650,$A$17)=TRUE,16,IF(EXACT(M650,$A$18)=TRUE,17,IF(EXACT(M650,$A$19)=TRUE,18,IF(EXACT(M650,$A$20)=TRUE,19,IF(EXACT(M650,$A$21)=TRUE,20,IF(EXACT(M650,$A$22)=TRUE,21,IF(EXACT(M650,$A$23)=TRUE,22,IF(EXACT(M650,$A$24)=TRUE,23,IF(EXACT(M650,$A$25)=TRUE,24,IF(EXACT(M650,$A$26)=TRUE,25,IF(EXACT(M650,$A$27)=TRUE,26,IF(EXACT(M650,$A$28)=TRUE,27,IF(EXACT(M650,$A$29)=TRUE,28,IF(EXACT(M650,$A$30)=TRUE,29,IF(EXACT(M650,$A$31)=TRUE,30,IF(EXACT(M650,$A$32)=TRUE,31,IF(EXACT(M650,$A$33)=TRUE,32,IF(EXACT(M650,$A$34)=TRUE,33,IF(EXACT(M650,$A$35)=TRUE,34,IF(EXACT(M650,$A$36)=TRUE,35,IF(EXACT(M650,$A$37)=TRUE,36,IF(EXACT(M650,$A$38)=TRUE,37,IF(EXACT(M650,$A$39)=TRUE,38,IF(EXACT(M650,$A$40)=TRUE,39,IF(EXACT(M650,$A$41)=TRUE,40,IF(EXACT(M650,$A$42)=TRUE,41,IF(EXACT(M650,$A$43)=TRUE,42,IF(EXACT(M650,$A$44)=TRUE,43,IF(EXACT(M650,$A$45)=TRUE,44,IF(EXACT(M650,$A$46)=TRUE,45,IF(EXACT(M650,$A$47)=TRUE,46,IF(EXACT(M650,$A$48)=TRUE,47,IF(EXACT(M650,$A$49)=TRUE,48,IF(EXACT(M650,$A$50)=TRUE,49,IF(EXACT(M650,$A$51)=TRUE,50,IF(EXACT(M650,$A$52)=TRUE,51,IF(EXACT(M650,$A$53)=TRUE,52,IF(EXACT(M650,$A$54)=TRUE,53,IF(EXACT(M650,$A$55)=TRUE,54,IF(EXACT(M650,$A$56)=TRUE,55,IF(EXACT(M650,$A$57)=TRUE,56,IF(EXACT(M650,$A$58)=TRUE,57,IF(EXACT(M650,$A$59)=TRUE,58,IF(EXACT(M650,$A$60)=TRUE,59,IF(EXACT(M650,$A$61)=TRUE,60,IF(EXACT(M650,$A$62)=TRUE,61))))))))))))))))))))))))))))))))))))))))))))))))))))))))))))))*61^$L650</f>
        <v>0</v>
      </c>
    </row>
    <row r="651" spans="11:14" x14ac:dyDescent="0.55000000000000004">
      <c r="K651">
        <v>651</v>
      </c>
      <c r="L651">
        <f t="shared" si="21"/>
        <v>3</v>
      </c>
      <c r="M651" t="str">
        <f t="shared" si="20"/>
        <v/>
      </c>
      <c r="N651">
        <f>IF(EXACT(M651,$A$1)=TRUE,0,IF(EXACT(M651,$A$2)=TRUE,1,IF(EXACT(M651,$A$3)=TRUE,2,IF(EXACT(M651,$A$4)=TRUE,3,IF(EXACT(M651,$A$5)=TRUE,4,IF(EXACT(M651,$A$6)=TRUE,5,IF(EXACT(M651,$A$7)=TRUE,6,IF(EXACT(M651,$A$8)=TRUE,7,IF(EXACT(M651,$A$9)=TRUE,8,IF(EXACT(M651,$A$10)=TRUE,9,IF(EXACT(M651,$A$11)=TRUE,10,IF(EXACT(M651,$A$12)=TRUE,11,IF(EXACT(M651,$A$13)=TRUE,12,IF(EXACT(M651,$A$14)=TRUE,13,IF(EXACT(M651,$A$15)=TRUE,14,IF(EXACT(M651,$A$16)=TRUE,15,IF(EXACT(M651,$A$17)=TRUE,16,IF(EXACT(M651,$A$18)=TRUE,17,IF(EXACT(M651,$A$19)=TRUE,18,IF(EXACT(M651,$A$20)=TRUE,19,IF(EXACT(M651,$A$21)=TRUE,20,IF(EXACT(M651,$A$22)=TRUE,21,IF(EXACT(M651,$A$23)=TRUE,22,IF(EXACT(M651,$A$24)=TRUE,23,IF(EXACT(M651,$A$25)=TRUE,24,IF(EXACT(M651,$A$26)=TRUE,25,IF(EXACT(M651,$A$27)=TRUE,26,IF(EXACT(M651,$A$28)=TRUE,27,IF(EXACT(M651,$A$29)=TRUE,28,IF(EXACT(M651,$A$30)=TRUE,29,IF(EXACT(M651,$A$31)=TRUE,30,IF(EXACT(M651,$A$32)=TRUE,31,IF(EXACT(M651,$A$33)=TRUE,32,IF(EXACT(M651,$A$34)=TRUE,33,IF(EXACT(M651,$A$35)=TRUE,34,IF(EXACT(M651,$A$36)=TRUE,35,IF(EXACT(M651,$A$37)=TRUE,36,IF(EXACT(M651,$A$38)=TRUE,37,IF(EXACT(M651,$A$39)=TRUE,38,IF(EXACT(M651,$A$40)=TRUE,39,IF(EXACT(M651,$A$41)=TRUE,40,IF(EXACT(M651,$A$42)=TRUE,41,IF(EXACT(M651,$A$43)=TRUE,42,IF(EXACT(M651,$A$44)=TRUE,43,IF(EXACT(M651,$A$45)=TRUE,44,IF(EXACT(M651,$A$46)=TRUE,45,IF(EXACT(M651,$A$47)=TRUE,46,IF(EXACT(M651,$A$48)=TRUE,47,IF(EXACT(M651,$A$49)=TRUE,48,IF(EXACT(M651,$A$50)=TRUE,49,IF(EXACT(M651,$A$51)=TRUE,50,IF(EXACT(M651,$A$52)=TRUE,51,IF(EXACT(M651,$A$53)=TRUE,52,IF(EXACT(M651,$A$54)=TRUE,53,IF(EXACT(M651,$A$55)=TRUE,54,IF(EXACT(M651,$A$56)=TRUE,55,IF(EXACT(M651,$A$57)=TRUE,56,IF(EXACT(M651,$A$58)=TRUE,57,IF(EXACT(M651,$A$59)=TRUE,58,IF(EXACT(M651,$A$60)=TRUE,59,IF(EXACT(M651,$A$61)=TRUE,60,IF(EXACT(M651,$A$62)=TRUE,61))))))))))))))))))))))))))))))))))))))))))))))))))))))))))))))*61^$L651</f>
        <v>0</v>
      </c>
    </row>
    <row r="652" spans="11:14" x14ac:dyDescent="0.55000000000000004">
      <c r="K652">
        <v>652</v>
      </c>
      <c r="L652">
        <f t="shared" si="21"/>
        <v>2</v>
      </c>
      <c r="M652" t="str">
        <f t="shared" si="20"/>
        <v/>
      </c>
      <c r="N652">
        <f>IF(EXACT(M652,$A$1)=TRUE,0,IF(EXACT(M652,$A$2)=TRUE,1,IF(EXACT(M652,$A$3)=TRUE,2,IF(EXACT(M652,$A$4)=TRUE,3,IF(EXACT(M652,$A$5)=TRUE,4,IF(EXACT(M652,$A$6)=TRUE,5,IF(EXACT(M652,$A$7)=TRUE,6,IF(EXACT(M652,$A$8)=TRUE,7,IF(EXACT(M652,$A$9)=TRUE,8,IF(EXACT(M652,$A$10)=TRUE,9,IF(EXACT(M652,$A$11)=TRUE,10,IF(EXACT(M652,$A$12)=TRUE,11,IF(EXACT(M652,$A$13)=TRUE,12,IF(EXACT(M652,$A$14)=TRUE,13,IF(EXACT(M652,$A$15)=TRUE,14,IF(EXACT(M652,$A$16)=TRUE,15,IF(EXACT(M652,$A$17)=TRUE,16,IF(EXACT(M652,$A$18)=TRUE,17,IF(EXACT(M652,$A$19)=TRUE,18,IF(EXACT(M652,$A$20)=TRUE,19,IF(EXACT(M652,$A$21)=TRUE,20,IF(EXACT(M652,$A$22)=TRUE,21,IF(EXACT(M652,$A$23)=TRUE,22,IF(EXACT(M652,$A$24)=TRUE,23,IF(EXACT(M652,$A$25)=TRUE,24,IF(EXACT(M652,$A$26)=TRUE,25,IF(EXACT(M652,$A$27)=TRUE,26,IF(EXACT(M652,$A$28)=TRUE,27,IF(EXACT(M652,$A$29)=TRUE,28,IF(EXACT(M652,$A$30)=TRUE,29,IF(EXACT(M652,$A$31)=TRUE,30,IF(EXACT(M652,$A$32)=TRUE,31,IF(EXACT(M652,$A$33)=TRUE,32,IF(EXACT(M652,$A$34)=TRUE,33,IF(EXACT(M652,$A$35)=TRUE,34,IF(EXACT(M652,$A$36)=TRUE,35,IF(EXACT(M652,$A$37)=TRUE,36,IF(EXACT(M652,$A$38)=TRUE,37,IF(EXACT(M652,$A$39)=TRUE,38,IF(EXACT(M652,$A$40)=TRUE,39,IF(EXACT(M652,$A$41)=TRUE,40,IF(EXACT(M652,$A$42)=TRUE,41,IF(EXACT(M652,$A$43)=TRUE,42,IF(EXACT(M652,$A$44)=TRUE,43,IF(EXACT(M652,$A$45)=TRUE,44,IF(EXACT(M652,$A$46)=TRUE,45,IF(EXACT(M652,$A$47)=TRUE,46,IF(EXACT(M652,$A$48)=TRUE,47,IF(EXACT(M652,$A$49)=TRUE,48,IF(EXACT(M652,$A$50)=TRUE,49,IF(EXACT(M652,$A$51)=TRUE,50,IF(EXACT(M652,$A$52)=TRUE,51,IF(EXACT(M652,$A$53)=TRUE,52,IF(EXACT(M652,$A$54)=TRUE,53,IF(EXACT(M652,$A$55)=TRUE,54,IF(EXACT(M652,$A$56)=TRUE,55,IF(EXACT(M652,$A$57)=TRUE,56,IF(EXACT(M652,$A$58)=TRUE,57,IF(EXACT(M652,$A$59)=TRUE,58,IF(EXACT(M652,$A$60)=TRUE,59,IF(EXACT(M652,$A$61)=TRUE,60,IF(EXACT(M652,$A$62)=TRUE,61))))))))))))))))))))))))))))))))))))))))))))))))))))))))))))))*61^$L652</f>
        <v>0</v>
      </c>
    </row>
    <row r="653" spans="11:14" x14ac:dyDescent="0.55000000000000004">
      <c r="K653">
        <v>653</v>
      </c>
      <c r="L653">
        <f t="shared" si="21"/>
        <v>1</v>
      </c>
      <c r="M653" t="str">
        <f t="shared" si="20"/>
        <v/>
      </c>
      <c r="N653">
        <f>IF(EXACT(M653,$A$1)=TRUE,0,IF(EXACT(M653,$A$2)=TRUE,1,IF(EXACT(M653,$A$3)=TRUE,2,IF(EXACT(M653,$A$4)=TRUE,3,IF(EXACT(M653,$A$5)=TRUE,4,IF(EXACT(M653,$A$6)=TRUE,5,IF(EXACT(M653,$A$7)=TRUE,6,IF(EXACT(M653,$A$8)=TRUE,7,IF(EXACT(M653,$A$9)=TRUE,8,IF(EXACT(M653,$A$10)=TRUE,9,IF(EXACT(M653,$A$11)=TRUE,10,IF(EXACT(M653,$A$12)=TRUE,11,IF(EXACT(M653,$A$13)=TRUE,12,IF(EXACT(M653,$A$14)=TRUE,13,IF(EXACT(M653,$A$15)=TRUE,14,IF(EXACT(M653,$A$16)=TRUE,15,IF(EXACT(M653,$A$17)=TRUE,16,IF(EXACT(M653,$A$18)=TRUE,17,IF(EXACT(M653,$A$19)=TRUE,18,IF(EXACT(M653,$A$20)=TRUE,19,IF(EXACT(M653,$A$21)=TRUE,20,IF(EXACT(M653,$A$22)=TRUE,21,IF(EXACT(M653,$A$23)=TRUE,22,IF(EXACT(M653,$A$24)=TRUE,23,IF(EXACT(M653,$A$25)=TRUE,24,IF(EXACT(M653,$A$26)=TRUE,25,IF(EXACT(M653,$A$27)=TRUE,26,IF(EXACT(M653,$A$28)=TRUE,27,IF(EXACT(M653,$A$29)=TRUE,28,IF(EXACT(M653,$A$30)=TRUE,29,IF(EXACT(M653,$A$31)=TRUE,30,IF(EXACT(M653,$A$32)=TRUE,31,IF(EXACT(M653,$A$33)=TRUE,32,IF(EXACT(M653,$A$34)=TRUE,33,IF(EXACT(M653,$A$35)=TRUE,34,IF(EXACT(M653,$A$36)=TRUE,35,IF(EXACT(M653,$A$37)=TRUE,36,IF(EXACT(M653,$A$38)=TRUE,37,IF(EXACT(M653,$A$39)=TRUE,38,IF(EXACT(M653,$A$40)=TRUE,39,IF(EXACT(M653,$A$41)=TRUE,40,IF(EXACT(M653,$A$42)=TRUE,41,IF(EXACT(M653,$A$43)=TRUE,42,IF(EXACT(M653,$A$44)=TRUE,43,IF(EXACT(M653,$A$45)=TRUE,44,IF(EXACT(M653,$A$46)=TRUE,45,IF(EXACT(M653,$A$47)=TRUE,46,IF(EXACT(M653,$A$48)=TRUE,47,IF(EXACT(M653,$A$49)=TRUE,48,IF(EXACT(M653,$A$50)=TRUE,49,IF(EXACT(M653,$A$51)=TRUE,50,IF(EXACT(M653,$A$52)=TRUE,51,IF(EXACT(M653,$A$53)=TRUE,52,IF(EXACT(M653,$A$54)=TRUE,53,IF(EXACT(M653,$A$55)=TRUE,54,IF(EXACT(M653,$A$56)=TRUE,55,IF(EXACT(M653,$A$57)=TRUE,56,IF(EXACT(M653,$A$58)=TRUE,57,IF(EXACT(M653,$A$59)=TRUE,58,IF(EXACT(M653,$A$60)=TRUE,59,IF(EXACT(M653,$A$61)=TRUE,60,IF(EXACT(M653,$A$62)=TRUE,61))))))))))))))))))))))))))))))))))))))))))))))))))))))))))))))*61^$L653</f>
        <v>0</v>
      </c>
    </row>
    <row r="654" spans="11:14" x14ac:dyDescent="0.55000000000000004">
      <c r="K654">
        <v>654</v>
      </c>
      <c r="L654">
        <f t="shared" si="21"/>
        <v>0</v>
      </c>
      <c r="M654" t="str">
        <f t="shared" si="20"/>
        <v/>
      </c>
      <c r="N654">
        <f>IF(EXACT(M654,$A$1)=TRUE,0,IF(EXACT(M654,$A$2)=TRUE,1,IF(EXACT(M654,$A$3)=TRUE,2,IF(EXACT(M654,$A$4)=TRUE,3,IF(EXACT(M654,$A$5)=TRUE,4,IF(EXACT(M654,$A$6)=TRUE,5,IF(EXACT(M654,$A$7)=TRUE,6,IF(EXACT(M654,$A$8)=TRUE,7,IF(EXACT(M654,$A$9)=TRUE,8,IF(EXACT(M654,$A$10)=TRUE,9,IF(EXACT(M654,$A$11)=TRUE,10,IF(EXACT(M654,$A$12)=TRUE,11,IF(EXACT(M654,$A$13)=TRUE,12,IF(EXACT(M654,$A$14)=TRUE,13,IF(EXACT(M654,$A$15)=TRUE,14,IF(EXACT(M654,$A$16)=TRUE,15,IF(EXACT(M654,$A$17)=TRUE,16,IF(EXACT(M654,$A$18)=TRUE,17,IF(EXACT(M654,$A$19)=TRUE,18,IF(EXACT(M654,$A$20)=TRUE,19,IF(EXACT(M654,$A$21)=TRUE,20,IF(EXACT(M654,$A$22)=TRUE,21,IF(EXACT(M654,$A$23)=TRUE,22,IF(EXACT(M654,$A$24)=TRUE,23,IF(EXACT(M654,$A$25)=TRUE,24,IF(EXACT(M654,$A$26)=TRUE,25,IF(EXACT(M654,$A$27)=TRUE,26,IF(EXACT(M654,$A$28)=TRUE,27,IF(EXACT(M654,$A$29)=TRUE,28,IF(EXACT(M654,$A$30)=TRUE,29,IF(EXACT(M654,$A$31)=TRUE,30,IF(EXACT(M654,$A$32)=TRUE,31,IF(EXACT(M654,$A$33)=TRUE,32,IF(EXACT(M654,$A$34)=TRUE,33,IF(EXACT(M654,$A$35)=TRUE,34,IF(EXACT(M654,$A$36)=TRUE,35,IF(EXACT(M654,$A$37)=TRUE,36,IF(EXACT(M654,$A$38)=TRUE,37,IF(EXACT(M654,$A$39)=TRUE,38,IF(EXACT(M654,$A$40)=TRUE,39,IF(EXACT(M654,$A$41)=TRUE,40,IF(EXACT(M654,$A$42)=TRUE,41,IF(EXACT(M654,$A$43)=TRUE,42,IF(EXACT(M654,$A$44)=TRUE,43,IF(EXACT(M654,$A$45)=TRUE,44,IF(EXACT(M654,$A$46)=TRUE,45,IF(EXACT(M654,$A$47)=TRUE,46,IF(EXACT(M654,$A$48)=TRUE,47,IF(EXACT(M654,$A$49)=TRUE,48,IF(EXACT(M654,$A$50)=TRUE,49,IF(EXACT(M654,$A$51)=TRUE,50,IF(EXACT(M654,$A$52)=TRUE,51,IF(EXACT(M654,$A$53)=TRUE,52,IF(EXACT(M654,$A$54)=TRUE,53,IF(EXACT(M654,$A$55)=TRUE,54,IF(EXACT(M654,$A$56)=TRUE,55,IF(EXACT(M654,$A$57)=TRUE,56,IF(EXACT(M654,$A$58)=TRUE,57,IF(EXACT(M654,$A$59)=TRUE,58,IF(EXACT(M654,$A$60)=TRUE,59,IF(EXACT(M654,$A$61)=TRUE,60,IF(EXACT(M654,$A$62)=TRUE,61))))))))))))))))))))))))))))))))))))))))))))))))))))))))))))))*61^$L654</f>
        <v>0</v>
      </c>
    </row>
    <row r="655" spans="11:14" x14ac:dyDescent="0.55000000000000004">
      <c r="K655">
        <v>655</v>
      </c>
      <c r="L655">
        <f t="shared" si="21"/>
        <v>5</v>
      </c>
      <c r="M655" t="str">
        <f t="shared" si="20"/>
        <v/>
      </c>
      <c r="N655" t="b">
        <f>IF(EXACT(M655,$A$1)=TRUE,"コア",IF(EXACT(M655,$A$2)=TRUE,"弓玉",IF(EXACT(M655,$A$3)=TRUE,"銃玉",IF(EXACT(M655,$A$4)=TRUE,"剣玉",IF(EXACT(M655,$A$5)=TRUE,"盾玉",IF(EXACT(M655,$A$6)=TRUE,"爆玉",IF(EXACT(M655,$A$7)=TRUE,"魔玉",IF(EXACT(M655,$A$8)=TRUE,"弩玉",IF(EXACT(M655,$A$9)=TRUE,"槍玉",IF(EXACT(M655,$A$10)=TRUE,"砲玉",IF(EXACT(M655,$A$11)=TRUE,"薙玉",IF(EXACT(M655,$A$12)=TRUE,"跳玉",IF(EXACT(M655,$A$13)=TRUE,"裂玉",IF(EXACT(M655,$A$14)=TRUE,"散玉",IF(EXACT(M655,$A$15)=TRUE,"狙玉",IF(EXACT(M655,$A$16)=TRUE,"浮玉",IF(EXACT(M655,$A$17)=TRUE,"導玉",IF(EXACT(M655,$A$18)=TRUE,"繕玉",IF(EXACT(M655,$A$19)=TRUE,"癒玉",IF(EXACT(M655,$A$20)=TRUE,"壁玉",IF(EXACT(M655,$A$21)=TRUE,"飛玉",IF(EXACT(M655,$A$22)=TRUE,"戦玉",IF(EXACT(M655,$A$23)=TRUE,"機玉",IF(EXACT(M655,$A$24)=TRUE,"変玉",IF(EXACT(M655,$A$25)=TRUE,"界玉",IF(EXACT(M655,$A$26)=TRUE,"木壁",IF(EXACT(M655,$A$27)=TRUE,"石壁",IF(EXACT(M655,$A$28)=TRUE,"紙壁",IF(EXACT(M655,$A$29)=TRUE,"鉄壁",IF(EXACT(M655,$A$30)=TRUE,"ジェット",IF(EXACT(M655,$A$31)=TRUE,"ターボ",IF(EXACT(M655,$A$32)=TRUE,"骨玉",IF(EXACT(M655,$A$33)=TRUE,"撃玉",IF(EXACT(M655,$A$34)=TRUE,"弾玉",IF(EXACT(M655,$A$35)=TRUE,"聖玉",IF(EXACT(M655,$A$36)=TRUE,"忍玉",IF(EXACT(M655,$A$37)=TRUE,"障玉",IF(EXACT(M655,$A$38)=TRUE,"花玉",IF(EXACT(M655,$A$39)=TRUE,"反玉",IF(EXACT(M655,$A$40)=TRUE,"押玉",IF(EXACT(M655,$A$41)=TRUE,"迎玉",IF(EXACT(M655,$A$42)=TRUE,"贄玉",IF(EXACT(M655,$A$43)=TRUE,"的玉",IF(EXACT(M655,$A$44)=TRUE,"墜玉",IF(EXACT(M655,$A$45)=TRUE,"箱玉",IF(EXACT(M655,$A$46)=TRUE,"闇玉",IF(EXACT(M655,$A$47)=TRUE,"旋玉",IF(EXACT(M655,$A$48)=TRUE,"采玉",IF(EXACT(M655,$A$49)=TRUE,"騎玉",IF(EXACT(M655,$A$50)=TRUE,"核玉",IF(EXACT(M655,$A$51)=TRUE,"射玉",IF(EXACT(M655,$A$52)=TRUE,"星玉",IF(EXACT(M655,$A$53)=TRUE,"梱玉",IF(EXACT(M655,$A$54)=TRUE,"貫玉",IF(EXACT(M655,$A$55)=TRUE,"査玉",IF(EXACT(M655,$A$56)=TRUE,"近壁",IF(EXACT(M655,$A$57)=TRUE,"遠壁",IF(EXACT(M655,$A$58)=TRUE,"広壁",IF(EXACT(M655,$A$59)=TRUE,"狭壁",IF(EXACT(M655,$A$60)=TRUE,"タゲ壁",IF(EXACT(M655,$A$61)=TRUE,"エレ壁")))))))))))))))))))))))))))))))))))))))))))))))))))))))))))))</f>
        <v>0</v>
      </c>
    </row>
    <row r="656" spans="11:14" x14ac:dyDescent="0.55000000000000004">
      <c r="K656">
        <v>656</v>
      </c>
      <c r="L656">
        <f t="shared" si="21"/>
        <v>4</v>
      </c>
      <c r="M656" t="str">
        <f t="shared" si="20"/>
        <v/>
      </c>
      <c r="N656">
        <f>IF(EXACT(M656,$A$1)=TRUE,0,IF(EXACT(M656,$A$2)=TRUE,1,IF(EXACT(M656,$A$3)=TRUE,2,IF(EXACT(M656,$A$4)=TRUE,3,IF(EXACT(M656,$A$5)=TRUE,4,IF(EXACT(M656,$A$6)=TRUE,5,IF(EXACT(M656,$A$7)=TRUE,6,IF(EXACT(M656,$A$8)=TRUE,7,IF(EXACT(M656,$A$9)=TRUE,8,IF(EXACT(M656,$A$10)=TRUE,9,IF(EXACT(M656,$A$11)=TRUE,10,IF(EXACT(M656,$A$12)=TRUE,11,IF(EXACT(M656,$A$13)=TRUE,12,IF(EXACT(M656,$A$14)=TRUE,13,IF(EXACT(M656,$A$15)=TRUE,14,IF(EXACT(M656,$A$16)=TRUE,15,IF(EXACT(M656,$A$17)=TRUE,16,IF(EXACT(M656,$A$18)=TRUE,17,IF(EXACT(M656,$A$19)=TRUE,18,IF(EXACT(M656,$A$20)=TRUE,19,IF(EXACT(M656,$A$21)=TRUE,20,IF(EXACT(M656,$A$22)=TRUE,21,IF(EXACT(M656,$A$23)=TRUE,22,IF(EXACT(M656,$A$24)=TRUE,23,IF(EXACT(M656,$A$25)=TRUE,24,IF(EXACT(M656,$A$26)=TRUE,25,IF(EXACT(M656,$A$27)=TRUE,26,IF(EXACT(M656,$A$28)=TRUE,27,IF(EXACT(M656,$A$29)=TRUE,28,IF(EXACT(M656,$A$30)=TRUE,29,IF(EXACT(M656,$A$31)=TRUE,30,IF(EXACT(M656,$A$32)=TRUE,31,IF(EXACT(M656,$A$33)=TRUE,32,IF(EXACT(M656,$A$34)=TRUE,33,IF(EXACT(M656,$A$35)=TRUE,34,IF(EXACT(M656,$A$36)=TRUE,35,IF(EXACT(M656,$A$37)=TRUE,36,IF(EXACT(M656,$A$38)=TRUE,37,IF(EXACT(M656,$A$39)=TRUE,38,IF(EXACT(M656,$A$40)=TRUE,39,IF(EXACT(M656,$A$41)=TRUE,40,IF(EXACT(M656,$A$42)=TRUE,41,IF(EXACT(M656,$A$43)=TRUE,42,IF(EXACT(M656,$A$44)=TRUE,43,IF(EXACT(M656,$A$45)=TRUE,44,IF(EXACT(M656,$A$46)=TRUE,45,IF(EXACT(M656,$A$47)=TRUE,46,IF(EXACT(M656,$A$48)=TRUE,47,IF(EXACT(M656,$A$49)=TRUE,48,IF(EXACT(M656,$A$50)=TRUE,49,IF(EXACT(M656,$A$51)=TRUE,50,IF(EXACT(M656,$A$52)=TRUE,51,IF(EXACT(M656,$A$53)=TRUE,52,IF(EXACT(M656,$A$54)=TRUE,53,IF(EXACT(M656,$A$55)=TRUE,54,IF(EXACT(M656,$A$56)=TRUE,55,IF(EXACT(M656,$A$57)=TRUE,56,IF(EXACT(M656,$A$58)=TRUE,57,IF(EXACT(M656,$A$59)=TRUE,58,IF(EXACT(M656,$A$60)=TRUE,59,IF(EXACT(M656,$A$61)=TRUE,60,IF(EXACT(M656,$A$62)=TRUE,61))))))))))))))))))))))))))))))))))))))))))))))))))))))))))))))*61^$L656</f>
        <v>0</v>
      </c>
    </row>
    <row r="657" spans="11:14" x14ac:dyDescent="0.55000000000000004">
      <c r="K657">
        <v>657</v>
      </c>
      <c r="L657">
        <f t="shared" si="21"/>
        <v>3</v>
      </c>
      <c r="M657" t="str">
        <f t="shared" si="20"/>
        <v/>
      </c>
      <c r="N657">
        <f>IF(EXACT(M657,$A$1)=TRUE,0,IF(EXACT(M657,$A$2)=TRUE,1,IF(EXACT(M657,$A$3)=TRUE,2,IF(EXACT(M657,$A$4)=TRUE,3,IF(EXACT(M657,$A$5)=TRUE,4,IF(EXACT(M657,$A$6)=TRUE,5,IF(EXACT(M657,$A$7)=TRUE,6,IF(EXACT(M657,$A$8)=TRUE,7,IF(EXACT(M657,$A$9)=TRUE,8,IF(EXACT(M657,$A$10)=TRUE,9,IF(EXACT(M657,$A$11)=TRUE,10,IF(EXACT(M657,$A$12)=TRUE,11,IF(EXACT(M657,$A$13)=TRUE,12,IF(EXACT(M657,$A$14)=TRUE,13,IF(EXACT(M657,$A$15)=TRUE,14,IF(EXACT(M657,$A$16)=TRUE,15,IF(EXACT(M657,$A$17)=TRUE,16,IF(EXACT(M657,$A$18)=TRUE,17,IF(EXACT(M657,$A$19)=TRUE,18,IF(EXACT(M657,$A$20)=TRUE,19,IF(EXACT(M657,$A$21)=TRUE,20,IF(EXACT(M657,$A$22)=TRUE,21,IF(EXACT(M657,$A$23)=TRUE,22,IF(EXACT(M657,$A$24)=TRUE,23,IF(EXACT(M657,$A$25)=TRUE,24,IF(EXACT(M657,$A$26)=TRUE,25,IF(EXACT(M657,$A$27)=TRUE,26,IF(EXACT(M657,$A$28)=TRUE,27,IF(EXACT(M657,$A$29)=TRUE,28,IF(EXACT(M657,$A$30)=TRUE,29,IF(EXACT(M657,$A$31)=TRUE,30,IF(EXACT(M657,$A$32)=TRUE,31,IF(EXACT(M657,$A$33)=TRUE,32,IF(EXACT(M657,$A$34)=TRUE,33,IF(EXACT(M657,$A$35)=TRUE,34,IF(EXACT(M657,$A$36)=TRUE,35,IF(EXACT(M657,$A$37)=TRUE,36,IF(EXACT(M657,$A$38)=TRUE,37,IF(EXACT(M657,$A$39)=TRUE,38,IF(EXACT(M657,$A$40)=TRUE,39,IF(EXACT(M657,$A$41)=TRUE,40,IF(EXACT(M657,$A$42)=TRUE,41,IF(EXACT(M657,$A$43)=TRUE,42,IF(EXACT(M657,$A$44)=TRUE,43,IF(EXACT(M657,$A$45)=TRUE,44,IF(EXACT(M657,$A$46)=TRUE,45,IF(EXACT(M657,$A$47)=TRUE,46,IF(EXACT(M657,$A$48)=TRUE,47,IF(EXACT(M657,$A$49)=TRUE,48,IF(EXACT(M657,$A$50)=TRUE,49,IF(EXACT(M657,$A$51)=TRUE,50,IF(EXACT(M657,$A$52)=TRUE,51,IF(EXACT(M657,$A$53)=TRUE,52,IF(EXACT(M657,$A$54)=TRUE,53,IF(EXACT(M657,$A$55)=TRUE,54,IF(EXACT(M657,$A$56)=TRUE,55,IF(EXACT(M657,$A$57)=TRUE,56,IF(EXACT(M657,$A$58)=TRUE,57,IF(EXACT(M657,$A$59)=TRUE,58,IF(EXACT(M657,$A$60)=TRUE,59,IF(EXACT(M657,$A$61)=TRUE,60,IF(EXACT(M657,$A$62)=TRUE,61))))))))))))))))))))))))))))))))))))))))))))))))))))))))))))))*61^$L657</f>
        <v>0</v>
      </c>
    </row>
    <row r="658" spans="11:14" x14ac:dyDescent="0.55000000000000004">
      <c r="K658">
        <v>658</v>
      </c>
      <c r="L658">
        <f t="shared" si="21"/>
        <v>2</v>
      </c>
      <c r="M658" t="str">
        <f t="shared" si="20"/>
        <v/>
      </c>
      <c r="N658">
        <f>IF(EXACT(M658,$A$1)=TRUE,0,IF(EXACT(M658,$A$2)=TRUE,1,IF(EXACT(M658,$A$3)=TRUE,2,IF(EXACT(M658,$A$4)=TRUE,3,IF(EXACT(M658,$A$5)=TRUE,4,IF(EXACT(M658,$A$6)=TRUE,5,IF(EXACT(M658,$A$7)=TRUE,6,IF(EXACT(M658,$A$8)=TRUE,7,IF(EXACT(M658,$A$9)=TRUE,8,IF(EXACT(M658,$A$10)=TRUE,9,IF(EXACT(M658,$A$11)=TRUE,10,IF(EXACT(M658,$A$12)=TRUE,11,IF(EXACT(M658,$A$13)=TRUE,12,IF(EXACT(M658,$A$14)=TRUE,13,IF(EXACT(M658,$A$15)=TRUE,14,IF(EXACT(M658,$A$16)=TRUE,15,IF(EXACT(M658,$A$17)=TRUE,16,IF(EXACT(M658,$A$18)=TRUE,17,IF(EXACT(M658,$A$19)=TRUE,18,IF(EXACT(M658,$A$20)=TRUE,19,IF(EXACT(M658,$A$21)=TRUE,20,IF(EXACT(M658,$A$22)=TRUE,21,IF(EXACT(M658,$A$23)=TRUE,22,IF(EXACT(M658,$A$24)=TRUE,23,IF(EXACT(M658,$A$25)=TRUE,24,IF(EXACT(M658,$A$26)=TRUE,25,IF(EXACT(M658,$A$27)=TRUE,26,IF(EXACT(M658,$A$28)=TRUE,27,IF(EXACT(M658,$A$29)=TRUE,28,IF(EXACT(M658,$A$30)=TRUE,29,IF(EXACT(M658,$A$31)=TRUE,30,IF(EXACT(M658,$A$32)=TRUE,31,IF(EXACT(M658,$A$33)=TRUE,32,IF(EXACT(M658,$A$34)=TRUE,33,IF(EXACT(M658,$A$35)=TRUE,34,IF(EXACT(M658,$A$36)=TRUE,35,IF(EXACT(M658,$A$37)=TRUE,36,IF(EXACT(M658,$A$38)=TRUE,37,IF(EXACT(M658,$A$39)=TRUE,38,IF(EXACT(M658,$A$40)=TRUE,39,IF(EXACT(M658,$A$41)=TRUE,40,IF(EXACT(M658,$A$42)=TRUE,41,IF(EXACT(M658,$A$43)=TRUE,42,IF(EXACT(M658,$A$44)=TRUE,43,IF(EXACT(M658,$A$45)=TRUE,44,IF(EXACT(M658,$A$46)=TRUE,45,IF(EXACT(M658,$A$47)=TRUE,46,IF(EXACT(M658,$A$48)=TRUE,47,IF(EXACT(M658,$A$49)=TRUE,48,IF(EXACT(M658,$A$50)=TRUE,49,IF(EXACT(M658,$A$51)=TRUE,50,IF(EXACT(M658,$A$52)=TRUE,51,IF(EXACT(M658,$A$53)=TRUE,52,IF(EXACT(M658,$A$54)=TRUE,53,IF(EXACT(M658,$A$55)=TRUE,54,IF(EXACT(M658,$A$56)=TRUE,55,IF(EXACT(M658,$A$57)=TRUE,56,IF(EXACT(M658,$A$58)=TRUE,57,IF(EXACT(M658,$A$59)=TRUE,58,IF(EXACT(M658,$A$60)=TRUE,59,IF(EXACT(M658,$A$61)=TRUE,60,IF(EXACT(M658,$A$62)=TRUE,61))))))))))))))))))))))))))))))))))))))))))))))))))))))))))))))*61^$L658</f>
        <v>0</v>
      </c>
    </row>
    <row r="659" spans="11:14" x14ac:dyDescent="0.55000000000000004">
      <c r="K659">
        <v>659</v>
      </c>
      <c r="L659">
        <f t="shared" si="21"/>
        <v>1</v>
      </c>
      <c r="M659" t="str">
        <f t="shared" si="20"/>
        <v/>
      </c>
      <c r="N659">
        <f>IF(EXACT(M659,$A$1)=TRUE,0,IF(EXACT(M659,$A$2)=TRUE,1,IF(EXACT(M659,$A$3)=TRUE,2,IF(EXACT(M659,$A$4)=TRUE,3,IF(EXACT(M659,$A$5)=TRUE,4,IF(EXACT(M659,$A$6)=TRUE,5,IF(EXACT(M659,$A$7)=TRUE,6,IF(EXACT(M659,$A$8)=TRUE,7,IF(EXACT(M659,$A$9)=TRUE,8,IF(EXACT(M659,$A$10)=TRUE,9,IF(EXACT(M659,$A$11)=TRUE,10,IF(EXACT(M659,$A$12)=TRUE,11,IF(EXACT(M659,$A$13)=TRUE,12,IF(EXACT(M659,$A$14)=TRUE,13,IF(EXACT(M659,$A$15)=TRUE,14,IF(EXACT(M659,$A$16)=TRUE,15,IF(EXACT(M659,$A$17)=TRUE,16,IF(EXACT(M659,$A$18)=TRUE,17,IF(EXACT(M659,$A$19)=TRUE,18,IF(EXACT(M659,$A$20)=TRUE,19,IF(EXACT(M659,$A$21)=TRUE,20,IF(EXACT(M659,$A$22)=TRUE,21,IF(EXACT(M659,$A$23)=TRUE,22,IF(EXACT(M659,$A$24)=TRUE,23,IF(EXACT(M659,$A$25)=TRUE,24,IF(EXACT(M659,$A$26)=TRUE,25,IF(EXACT(M659,$A$27)=TRUE,26,IF(EXACT(M659,$A$28)=TRUE,27,IF(EXACT(M659,$A$29)=TRUE,28,IF(EXACT(M659,$A$30)=TRUE,29,IF(EXACT(M659,$A$31)=TRUE,30,IF(EXACT(M659,$A$32)=TRUE,31,IF(EXACT(M659,$A$33)=TRUE,32,IF(EXACT(M659,$A$34)=TRUE,33,IF(EXACT(M659,$A$35)=TRUE,34,IF(EXACT(M659,$A$36)=TRUE,35,IF(EXACT(M659,$A$37)=TRUE,36,IF(EXACT(M659,$A$38)=TRUE,37,IF(EXACT(M659,$A$39)=TRUE,38,IF(EXACT(M659,$A$40)=TRUE,39,IF(EXACT(M659,$A$41)=TRUE,40,IF(EXACT(M659,$A$42)=TRUE,41,IF(EXACT(M659,$A$43)=TRUE,42,IF(EXACT(M659,$A$44)=TRUE,43,IF(EXACT(M659,$A$45)=TRUE,44,IF(EXACT(M659,$A$46)=TRUE,45,IF(EXACT(M659,$A$47)=TRUE,46,IF(EXACT(M659,$A$48)=TRUE,47,IF(EXACT(M659,$A$49)=TRUE,48,IF(EXACT(M659,$A$50)=TRUE,49,IF(EXACT(M659,$A$51)=TRUE,50,IF(EXACT(M659,$A$52)=TRUE,51,IF(EXACT(M659,$A$53)=TRUE,52,IF(EXACT(M659,$A$54)=TRUE,53,IF(EXACT(M659,$A$55)=TRUE,54,IF(EXACT(M659,$A$56)=TRUE,55,IF(EXACT(M659,$A$57)=TRUE,56,IF(EXACT(M659,$A$58)=TRUE,57,IF(EXACT(M659,$A$59)=TRUE,58,IF(EXACT(M659,$A$60)=TRUE,59,IF(EXACT(M659,$A$61)=TRUE,60,IF(EXACT(M659,$A$62)=TRUE,61))))))))))))))))))))))))))))))))))))))))))))))))))))))))))))))*61^$L659</f>
        <v>0</v>
      </c>
    </row>
    <row r="660" spans="11:14" x14ac:dyDescent="0.55000000000000004">
      <c r="K660">
        <v>660</v>
      </c>
      <c r="L660">
        <f t="shared" si="21"/>
        <v>0</v>
      </c>
      <c r="M660" t="str">
        <f t="shared" si="20"/>
        <v/>
      </c>
      <c r="N660">
        <f>IF(EXACT(M660,$A$1)=TRUE,0,IF(EXACT(M660,$A$2)=TRUE,1,IF(EXACT(M660,$A$3)=TRUE,2,IF(EXACT(M660,$A$4)=TRUE,3,IF(EXACT(M660,$A$5)=TRUE,4,IF(EXACT(M660,$A$6)=TRUE,5,IF(EXACT(M660,$A$7)=TRUE,6,IF(EXACT(M660,$A$8)=TRUE,7,IF(EXACT(M660,$A$9)=TRUE,8,IF(EXACT(M660,$A$10)=TRUE,9,IF(EXACT(M660,$A$11)=TRUE,10,IF(EXACT(M660,$A$12)=TRUE,11,IF(EXACT(M660,$A$13)=TRUE,12,IF(EXACT(M660,$A$14)=TRUE,13,IF(EXACT(M660,$A$15)=TRUE,14,IF(EXACT(M660,$A$16)=TRUE,15,IF(EXACT(M660,$A$17)=TRUE,16,IF(EXACT(M660,$A$18)=TRUE,17,IF(EXACT(M660,$A$19)=TRUE,18,IF(EXACT(M660,$A$20)=TRUE,19,IF(EXACT(M660,$A$21)=TRUE,20,IF(EXACT(M660,$A$22)=TRUE,21,IF(EXACT(M660,$A$23)=TRUE,22,IF(EXACT(M660,$A$24)=TRUE,23,IF(EXACT(M660,$A$25)=TRUE,24,IF(EXACT(M660,$A$26)=TRUE,25,IF(EXACT(M660,$A$27)=TRUE,26,IF(EXACT(M660,$A$28)=TRUE,27,IF(EXACT(M660,$A$29)=TRUE,28,IF(EXACT(M660,$A$30)=TRUE,29,IF(EXACT(M660,$A$31)=TRUE,30,IF(EXACT(M660,$A$32)=TRUE,31,IF(EXACT(M660,$A$33)=TRUE,32,IF(EXACT(M660,$A$34)=TRUE,33,IF(EXACT(M660,$A$35)=TRUE,34,IF(EXACT(M660,$A$36)=TRUE,35,IF(EXACT(M660,$A$37)=TRUE,36,IF(EXACT(M660,$A$38)=TRUE,37,IF(EXACT(M660,$A$39)=TRUE,38,IF(EXACT(M660,$A$40)=TRUE,39,IF(EXACT(M660,$A$41)=TRUE,40,IF(EXACT(M660,$A$42)=TRUE,41,IF(EXACT(M660,$A$43)=TRUE,42,IF(EXACT(M660,$A$44)=TRUE,43,IF(EXACT(M660,$A$45)=TRUE,44,IF(EXACT(M660,$A$46)=TRUE,45,IF(EXACT(M660,$A$47)=TRUE,46,IF(EXACT(M660,$A$48)=TRUE,47,IF(EXACT(M660,$A$49)=TRUE,48,IF(EXACT(M660,$A$50)=TRUE,49,IF(EXACT(M660,$A$51)=TRUE,50,IF(EXACT(M660,$A$52)=TRUE,51,IF(EXACT(M660,$A$53)=TRUE,52,IF(EXACT(M660,$A$54)=TRUE,53,IF(EXACT(M660,$A$55)=TRUE,54,IF(EXACT(M660,$A$56)=TRUE,55,IF(EXACT(M660,$A$57)=TRUE,56,IF(EXACT(M660,$A$58)=TRUE,57,IF(EXACT(M660,$A$59)=TRUE,58,IF(EXACT(M660,$A$60)=TRUE,59,IF(EXACT(M660,$A$61)=TRUE,60,IF(EXACT(M660,$A$62)=TRUE,61))))))))))))))))))))))))))))))))))))))))))))))))))))))))))))))*61^$L660</f>
        <v>0</v>
      </c>
    </row>
    <row r="661" spans="11:14" x14ac:dyDescent="0.55000000000000004">
      <c r="K661">
        <v>661</v>
      </c>
      <c r="L661">
        <f t="shared" si="21"/>
        <v>5</v>
      </c>
      <c r="M661" t="str">
        <f t="shared" si="20"/>
        <v/>
      </c>
      <c r="N661" t="b">
        <f>IF(EXACT(M661,$A$1)=TRUE,"コア",IF(EXACT(M661,$A$2)=TRUE,"弓玉",IF(EXACT(M661,$A$3)=TRUE,"銃玉",IF(EXACT(M661,$A$4)=TRUE,"剣玉",IF(EXACT(M661,$A$5)=TRUE,"盾玉",IF(EXACT(M661,$A$6)=TRUE,"爆玉",IF(EXACT(M661,$A$7)=TRUE,"魔玉",IF(EXACT(M661,$A$8)=TRUE,"弩玉",IF(EXACT(M661,$A$9)=TRUE,"槍玉",IF(EXACT(M661,$A$10)=TRUE,"砲玉",IF(EXACT(M661,$A$11)=TRUE,"薙玉",IF(EXACT(M661,$A$12)=TRUE,"跳玉",IF(EXACT(M661,$A$13)=TRUE,"裂玉",IF(EXACT(M661,$A$14)=TRUE,"散玉",IF(EXACT(M661,$A$15)=TRUE,"狙玉",IF(EXACT(M661,$A$16)=TRUE,"浮玉",IF(EXACT(M661,$A$17)=TRUE,"導玉",IF(EXACT(M661,$A$18)=TRUE,"繕玉",IF(EXACT(M661,$A$19)=TRUE,"癒玉",IF(EXACT(M661,$A$20)=TRUE,"壁玉",IF(EXACT(M661,$A$21)=TRUE,"飛玉",IF(EXACT(M661,$A$22)=TRUE,"戦玉",IF(EXACT(M661,$A$23)=TRUE,"機玉",IF(EXACT(M661,$A$24)=TRUE,"変玉",IF(EXACT(M661,$A$25)=TRUE,"界玉",IF(EXACT(M661,$A$26)=TRUE,"木壁",IF(EXACT(M661,$A$27)=TRUE,"石壁",IF(EXACT(M661,$A$28)=TRUE,"紙壁",IF(EXACT(M661,$A$29)=TRUE,"鉄壁",IF(EXACT(M661,$A$30)=TRUE,"ジェット",IF(EXACT(M661,$A$31)=TRUE,"ターボ",IF(EXACT(M661,$A$32)=TRUE,"骨玉",IF(EXACT(M661,$A$33)=TRUE,"撃玉",IF(EXACT(M661,$A$34)=TRUE,"弾玉",IF(EXACT(M661,$A$35)=TRUE,"聖玉",IF(EXACT(M661,$A$36)=TRUE,"忍玉",IF(EXACT(M661,$A$37)=TRUE,"障玉",IF(EXACT(M661,$A$38)=TRUE,"花玉",IF(EXACT(M661,$A$39)=TRUE,"反玉",IF(EXACT(M661,$A$40)=TRUE,"押玉",IF(EXACT(M661,$A$41)=TRUE,"迎玉",IF(EXACT(M661,$A$42)=TRUE,"贄玉",IF(EXACT(M661,$A$43)=TRUE,"的玉",IF(EXACT(M661,$A$44)=TRUE,"墜玉",IF(EXACT(M661,$A$45)=TRUE,"箱玉",IF(EXACT(M661,$A$46)=TRUE,"闇玉",IF(EXACT(M661,$A$47)=TRUE,"旋玉",IF(EXACT(M661,$A$48)=TRUE,"采玉",IF(EXACT(M661,$A$49)=TRUE,"騎玉",IF(EXACT(M661,$A$50)=TRUE,"核玉",IF(EXACT(M661,$A$51)=TRUE,"射玉",IF(EXACT(M661,$A$52)=TRUE,"星玉",IF(EXACT(M661,$A$53)=TRUE,"梱玉",IF(EXACT(M661,$A$54)=TRUE,"貫玉",IF(EXACT(M661,$A$55)=TRUE,"査玉",IF(EXACT(M661,$A$56)=TRUE,"近壁",IF(EXACT(M661,$A$57)=TRUE,"遠壁",IF(EXACT(M661,$A$58)=TRUE,"広壁",IF(EXACT(M661,$A$59)=TRUE,"狭壁",IF(EXACT(M661,$A$60)=TRUE,"タゲ壁",IF(EXACT(M661,$A$61)=TRUE,"エレ壁")))))))))))))))))))))))))))))))))))))))))))))))))))))))))))))</f>
        <v>0</v>
      </c>
    </row>
    <row r="662" spans="11:14" x14ac:dyDescent="0.55000000000000004">
      <c r="K662">
        <v>662</v>
      </c>
      <c r="L662">
        <f t="shared" si="21"/>
        <v>4</v>
      </c>
      <c r="M662" t="str">
        <f t="shared" si="20"/>
        <v/>
      </c>
      <c r="N662">
        <f>IF(EXACT(M662,$A$1)=TRUE,0,IF(EXACT(M662,$A$2)=TRUE,1,IF(EXACT(M662,$A$3)=TRUE,2,IF(EXACT(M662,$A$4)=TRUE,3,IF(EXACT(M662,$A$5)=TRUE,4,IF(EXACT(M662,$A$6)=TRUE,5,IF(EXACT(M662,$A$7)=TRUE,6,IF(EXACT(M662,$A$8)=TRUE,7,IF(EXACT(M662,$A$9)=TRUE,8,IF(EXACT(M662,$A$10)=TRUE,9,IF(EXACT(M662,$A$11)=TRUE,10,IF(EXACT(M662,$A$12)=TRUE,11,IF(EXACT(M662,$A$13)=TRUE,12,IF(EXACT(M662,$A$14)=TRUE,13,IF(EXACT(M662,$A$15)=TRUE,14,IF(EXACT(M662,$A$16)=TRUE,15,IF(EXACT(M662,$A$17)=TRUE,16,IF(EXACT(M662,$A$18)=TRUE,17,IF(EXACT(M662,$A$19)=TRUE,18,IF(EXACT(M662,$A$20)=TRUE,19,IF(EXACT(M662,$A$21)=TRUE,20,IF(EXACT(M662,$A$22)=TRUE,21,IF(EXACT(M662,$A$23)=TRUE,22,IF(EXACT(M662,$A$24)=TRUE,23,IF(EXACT(M662,$A$25)=TRUE,24,IF(EXACT(M662,$A$26)=TRUE,25,IF(EXACT(M662,$A$27)=TRUE,26,IF(EXACT(M662,$A$28)=TRUE,27,IF(EXACT(M662,$A$29)=TRUE,28,IF(EXACT(M662,$A$30)=TRUE,29,IF(EXACT(M662,$A$31)=TRUE,30,IF(EXACT(M662,$A$32)=TRUE,31,IF(EXACT(M662,$A$33)=TRUE,32,IF(EXACT(M662,$A$34)=TRUE,33,IF(EXACT(M662,$A$35)=TRUE,34,IF(EXACT(M662,$A$36)=TRUE,35,IF(EXACT(M662,$A$37)=TRUE,36,IF(EXACT(M662,$A$38)=TRUE,37,IF(EXACT(M662,$A$39)=TRUE,38,IF(EXACT(M662,$A$40)=TRUE,39,IF(EXACT(M662,$A$41)=TRUE,40,IF(EXACT(M662,$A$42)=TRUE,41,IF(EXACT(M662,$A$43)=TRUE,42,IF(EXACT(M662,$A$44)=TRUE,43,IF(EXACT(M662,$A$45)=TRUE,44,IF(EXACT(M662,$A$46)=TRUE,45,IF(EXACT(M662,$A$47)=TRUE,46,IF(EXACT(M662,$A$48)=TRUE,47,IF(EXACT(M662,$A$49)=TRUE,48,IF(EXACT(M662,$A$50)=TRUE,49,IF(EXACT(M662,$A$51)=TRUE,50,IF(EXACT(M662,$A$52)=TRUE,51,IF(EXACT(M662,$A$53)=TRUE,52,IF(EXACT(M662,$A$54)=TRUE,53,IF(EXACT(M662,$A$55)=TRUE,54,IF(EXACT(M662,$A$56)=TRUE,55,IF(EXACT(M662,$A$57)=TRUE,56,IF(EXACT(M662,$A$58)=TRUE,57,IF(EXACT(M662,$A$59)=TRUE,58,IF(EXACT(M662,$A$60)=TRUE,59,IF(EXACT(M662,$A$61)=TRUE,60,IF(EXACT(M662,$A$62)=TRUE,61))))))))))))))))))))))))))))))))))))))))))))))))))))))))))))))*61^$L662</f>
        <v>0</v>
      </c>
    </row>
    <row r="663" spans="11:14" x14ac:dyDescent="0.55000000000000004">
      <c r="K663">
        <v>663</v>
      </c>
      <c r="L663">
        <f t="shared" si="21"/>
        <v>3</v>
      </c>
      <c r="M663" t="str">
        <f t="shared" si="20"/>
        <v/>
      </c>
      <c r="N663">
        <f>IF(EXACT(M663,$A$1)=TRUE,0,IF(EXACT(M663,$A$2)=TRUE,1,IF(EXACT(M663,$A$3)=TRUE,2,IF(EXACT(M663,$A$4)=TRUE,3,IF(EXACT(M663,$A$5)=TRUE,4,IF(EXACT(M663,$A$6)=TRUE,5,IF(EXACT(M663,$A$7)=TRUE,6,IF(EXACT(M663,$A$8)=TRUE,7,IF(EXACT(M663,$A$9)=TRUE,8,IF(EXACT(M663,$A$10)=TRUE,9,IF(EXACT(M663,$A$11)=TRUE,10,IF(EXACT(M663,$A$12)=TRUE,11,IF(EXACT(M663,$A$13)=TRUE,12,IF(EXACT(M663,$A$14)=TRUE,13,IF(EXACT(M663,$A$15)=TRUE,14,IF(EXACT(M663,$A$16)=TRUE,15,IF(EXACT(M663,$A$17)=TRUE,16,IF(EXACT(M663,$A$18)=TRUE,17,IF(EXACT(M663,$A$19)=TRUE,18,IF(EXACT(M663,$A$20)=TRUE,19,IF(EXACT(M663,$A$21)=TRUE,20,IF(EXACT(M663,$A$22)=TRUE,21,IF(EXACT(M663,$A$23)=TRUE,22,IF(EXACT(M663,$A$24)=TRUE,23,IF(EXACT(M663,$A$25)=TRUE,24,IF(EXACT(M663,$A$26)=TRUE,25,IF(EXACT(M663,$A$27)=TRUE,26,IF(EXACT(M663,$A$28)=TRUE,27,IF(EXACT(M663,$A$29)=TRUE,28,IF(EXACT(M663,$A$30)=TRUE,29,IF(EXACT(M663,$A$31)=TRUE,30,IF(EXACT(M663,$A$32)=TRUE,31,IF(EXACT(M663,$A$33)=TRUE,32,IF(EXACT(M663,$A$34)=TRUE,33,IF(EXACT(M663,$A$35)=TRUE,34,IF(EXACT(M663,$A$36)=TRUE,35,IF(EXACT(M663,$A$37)=TRUE,36,IF(EXACT(M663,$A$38)=TRUE,37,IF(EXACT(M663,$A$39)=TRUE,38,IF(EXACT(M663,$A$40)=TRUE,39,IF(EXACT(M663,$A$41)=TRUE,40,IF(EXACT(M663,$A$42)=TRUE,41,IF(EXACT(M663,$A$43)=TRUE,42,IF(EXACT(M663,$A$44)=TRUE,43,IF(EXACT(M663,$A$45)=TRUE,44,IF(EXACT(M663,$A$46)=TRUE,45,IF(EXACT(M663,$A$47)=TRUE,46,IF(EXACT(M663,$A$48)=TRUE,47,IF(EXACT(M663,$A$49)=TRUE,48,IF(EXACT(M663,$A$50)=TRUE,49,IF(EXACT(M663,$A$51)=TRUE,50,IF(EXACT(M663,$A$52)=TRUE,51,IF(EXACT(M663,$A$53)=TRUE,52,IF(EXACT(M663,$A$54)=TRUE,53,IF(EXACT(M663,$A$55)=TRUE,54,IF(EXACT(M663,$A$56)=TRUE,55,IF(EXACT(M663,$A$57)=TRUE,56,IF(EXACT(M663,$A$58)=TRUE,57,IF(EXACT(M663,$A$59)=TRUE,58,IF(EXACT(M663,$A$60)=TRUE,59,IF(EXACT(M663,$A$61)=TRUE,60,IF(EXACT(M663,$A$62)=TRUE,61))))))))))))))))))))))))))))))))))))))))))))))))))))))))))))))*61^$L663</f>
        <v>0</v>
      </c>
    </row>
    <row r="664" spans="11:14" x14ac:dyDescent="0.55000000000000004">
      <c r="K664">
        <v>664</v>
      </c>
      <c r="L664">
        <f t="shared" si="21"/>
        <v>2</v>
      </c>
      <c r="M664" t="str">
        <f t="shared" si="20"/>
        <v/>
      </c>
      <c r="N664">
        <f>IF(EXACT(M664,$A$1)=TRUE,0,IF(EXACT(M664,$A$2)=TRUE,1,IF(EXACT(M664,$A$3)=TRUE,2,IF(EXACT(M664,$A$4)=TRUE,3,IF(EXACT(M664,$A$5)=TRUE,4,IF(EXACT(M664,$A$6)=TRUE,5,IF(EXACT(M664,$A$7)=TRUE,6,IF(EXACT(M664,$A$8)=TRUE,7,IF(EXACT(M664,$A$9)=TRUE,8,IF(EXACT(M664,$A$10)=TRUE,9,IF(EXACT(M664,$A$11)=TRUE,10,IF(EXACT(M664,$A$12)=TRUE,11,IF(EXACT(M664,$A$13)=TRUE,12,IF(EXACT(M664,$A$14)=TRUE,13,IF(EXACT(M664,$A$15)=TRUE,14,IF(EXACT(M664,$A$16)=TRUE,15,IF(EXACT(M664,$A$17)=TRUE,16,IF(EXACT(M664,$A$18)=TRUE,17,IF(EXACT(M664,$A$19)=TRUE,18,IF(EXACT(M664,$A$20)=TRUE,19,IF(EXACT(M664,$A$21)=TRUE,20,IF(EXACT(M664,$A$22)=TRUE,21,IF(EXACT(M664,$A$23)=TRUE,22,IF(EXACT(M664,$A$24)=TRUE,23,IF(EXACT(M664,$A$25)=TRUE,24,IF(EXACT(M664,$A$26)=TRUE,25,IF(EXACT(M664,$A$27)=TRUE,26,IF(EXACT(M664,$A$28)=TRUE,27,IF(EXACT(M664,$A$29)=TRUE,28,IF(EXACT(M664,$A$30)=TRUE,29,IF(EXACT(M664,$A$31)=TRUE,30,IF(EXACT(M664,$A$32)=TRUE,31,IF(EXACT(M664,$A$33)=TRUE,32,IF(EXACT(M664,$A$34)=TRUE,33,IF(EXACT(M664,$A$35)=TRUE,34,IF(EXACT(M664,$A$36)=TRUE,35,IF(EXACT(M664,$A$37)=TRUE,36,IF(EXACT(M664,$A$38)=TRUE,37,IF(EXACT(M664,$A$39)=TRUE,38,IF(EXACT(M664,$A$40)=TRUE,39,IF(EXACT(M664,$A$41)=TRUE,40,IF(EXACT(M664,$A$42)=TRUE,41,IF(EXACT(M664,$A$43)=TRUE,42,IF(EXACT(M664,$A$44)=TRUE,43,IF(EXACT(M664,$A$45)=TRUE,44,IF(EXACT(M664,$A$46)=TRUE,45,IF(EXACT(M664,$A$47)=TRUE,46,IF(EXACT(M664,$A$48)=TRUE,47,IF(EXACT(M664,$A$49)=TRUE,48,IF(EXACT(M664,$A$50)=TRUE,49,IF(EXACT(M664,$A$51)=TRUE,50,IF(EXACT(M664,$A$52)=TRUE,51,IF(EXACT(M664,$A$53)=TRUE,52,IF(EXACT(M664,$A$54)=TRUE,53,IF(EXACT(M664,$A$55)=TRUE,54,IF(EXACT(M664,$A$56)=TRUE,55,IF(EXACT(M664,$A$57)=TRUE,56,IF(EXACT(M664,$A$58)=TRUE,57,IF(EXACT(M664,$A$59)=TRUE,58,IF(EXACT(M664,$A$60)=TRUE,59,IF(EXACT(M664,$A$61)=TRUE,60,IF(EXACT(M664,$A$62)=TRUE,61))))))))))))))))))))))))))))))))))))))))))))))))))))))))))))))*61^$L664</f>
        <v>0</v>
      </c>
    </row>
    <row r="665" spans="11:14" x14ac:dyDescent="0.55000000000000004">
      <c r="K665">
        <v>665</v>
      </c>
      <c r="L665">
        <f t="shared" si="21"/>
        <v>1</v>
      </c>
      <c r="M665" t="str">
        <f t="shared" si="20"/>
        <v/>
      </c>
      <c r="N665">
        <f>IF(EXACT(M665,$A$1)=TRUE,0,IF(EXACT(M665,$A$2)=TRUE,1,IF(EXACT(M665,$A$3)=TRUE,2,IF(EXACT(M665,$A$4)=TRUE,3,IF(EXACT(M665,$A$5)=TRUE,4,IF(EXACT(M665,$A$6)=TRUE,5,IF(EXACT(M665,$A$7)=TRUE,6,IF(EXACT(M665,$A$8)=TRUE,7,IF(EXACT(M665,$A$9)=TRUE,8,IF(EXACT(M665,$A$10)=TRUE,9,IF(EXACT(M665,$A$11)=TRUE,10,IF(EXACT(M665,$A$12)=TRUE,11,IF(EXACT(M665,$A$13)=TRUE,12,IF(EXACT(M665,$A$14)=TRUE,13,IF(EXACT(M665,$A$15)=TRUE,14,IF(EXACT(M665,$A$16)=TRUE,15,IF(EXACT(M665,$A$17)=TRUE,16,IF(EXACT(M665,$A$18)=TRUE,17,IF(EXACT(M665,$A$19)=TRUE,18,IF(EXACT(M665,$A$20)=TRUE,19,IF(EXACT(M665,$A$21)=TRUE,20,IF(EXACT(M665,$A$22)=TRUE,21,IF(EXACT(M665,$A$23)=TRUE,22,IF(EXACT(M665,$A$24)=TRUE,23,IF(EXACT(M665,$A$25)=TRUE,24,IF(EXACT(M665,$A$26)=TRUE,25,IF(EXACT(M665,$A$27)=TRUE,26,IF(EXACT(M665,$A$28)=TRUE,27,IF(EXACT(M665,$A$29)=TRUE,28,IF(EXACT(M665,$A$30)=TRUE,29,IF(EXACT(M665,$A$31)=TRUE,30,IF(EXACT(M665,$A$32)=TRUE,31,IF(EXACT(M665,$A$33)=TRUE,32,IF(EXACT(M665,$A$34)=TRUE,33,IF(EXACT(M665,$A$35)=TRUE,34,IF(EXACT(M665,$A$36)=TRUE,35,IF(EXACT(M665,$A$37)=TRUE,36,IF(EXACT(M665,$A$38)=TRUE,37,IF(EXACT(M665,$A$39)=TRUE,38,IF(EXACT(M665,$A$40)=TRUE,39,IF(EXACT(M665,$A$41)=TRUE,40,IF(EXACT(M665,$A$42)=TRUE,41,IF(EXACT(M665,$A$43)=TRUE,42,IF(EXACT(M665,$A$44)=TRUE,43,IF(EXACT(M665,$A$45)=TRUE,44,IF(EXACT(M665,$A$46)=TRUE,45,IF(EXACT(M665,$A$47)=TRUE,46,IF(EXACT(M665,$A$48)=TRUE,47,IF(EXACT(M665,$A$49)=TRUE,48,IF(EXACT(M665,$A$50)=TRUE,49,IF(EXACT(M665,$A$51)=TRUE,50,IF(EXACT(M665,$A$52)=TRUE,51,IF(EXACT(M665,$A$53)=TRUE,52,IF(EXACT(M665,$A$54)=TRUE,53,IF(EXACT(M665,$A$55)=TRUE,54,IF(EXACT(M665,$A$56)=TRUE,55,IF(EXACT(M665,$A$57)=TRUE,56,IF(EXACT(M665,$A$58)=TRUE,57,IF(EXACT(M665,$A$59)=TRUE,58,IF(EXACT(M665,$A$60)=TRUE,59,IF(EXACT(M665,$A$61)=TRUE,60,IF(EXACT(M665,$A$62)=TRUE,61))))))))))))))))))))))))))))))))))))))))))))))))))))))))))))))*61^$L665</f>
        <v>0</v>
      </c>
    </row>
    <row r="666" spans="11:14" x14ac:dyDescent="0.55000000000000004">
      <c r="K666">
        <v>666</v>
      </c>
      <c r="L666">
        <f t="shared" si="21"/>
        <v>0</v>
      </c>
      <c r="M666" t="str">
        <f t="shared" si="20"/>
        <v/>
      </c>
      <c r="N666">
        <f>IF(EXACT(M666,$A$1)=TRUE,0,IF(EXACT(M666,$A$2)=TRUE,1,IF(EXACT(M666,$A$3)=TRUE,2,IF(EXACT(M666,$A$4)=TRUE,3,IF(EXACT(M666,$A$5)=TRUE,4,IF(EXACT(M666,$A$6)=TRUE,5,IF(EXACT(M666,$A$7)=TRUE,6,IF(EXACT(M666,$A$8)=TRUE,7,IF(EXACT(M666,$A$9)=TRUE,8,IF(EXACT(M666,$A$10)=TRUE,9,IF(EXACT(M666,$A$11)=TRUE,10,IF(EXACT(M666,$A$12)=TRUE,11,IF(EXACT(M666,$A$13)=TRUE,12,IF(EXACT(M666,$A$14)=TRUE,13,IF(EXACT(M666,$A$15)=TRUE,14,IF(EXACT(M666,$A$16)=TRUE,15,IF(EXACT(M666,$A$17)=TRUE,16,IF(EXACT(M666,$A$18)=TRUE,17,IF(EXACT(M666,$A$19)=TRUE,18,IF(EXACT(M666,$A$20)=TRUE,19,IF(EXACT(M666,$A$21)=TRUE,20,IF(EXACT(M666,$A$22)=TRUE,21,IF(EXACT(M666,$A$23)=TRUE,22,IF(EXACT(M666,$A$24)=TRUE,23,IF(EXACT(M666,$A$25)=TRUE,24,IF(EXACT(M666,$A$26)=TRUE,25,IF(EXACT(M666,$A$27)=TRUE,26,IF(EXACT(M666,$A$28)=TRUE,27,IF(EXACT(M666,$A$29)=TRUE,28,IF(EXACT(M666,$A$30)=TRUE,29,IF(EXACT(M666,$A$31)=TRUE,30,IF(EXACT(M666,$A$32)=TRUE,31,IF(EXACT(M666,$A$33)=TRUE,32,IF(EXACT(M666,$A$34)=TRUE,33,IF(EXACT(M666,$A$35)=TRUE,34,IF(EXACT(M666,$A$36)=TRUE,35,IF(EXACT(M666,$A$37)=TRUE,36,IF(EXACT(M666,$A$38)=TRUE,37,IF(EXACT(M666,$A$39)=TRUE,38,IF(EXACT(M666,$A$40)=TRUE,39,IF(EXACT(M666,$A$41)=TRUE,40,IF(EXACT(M666,$A$42)=TRUE,41,IF(EXACT(M666,$A$43)=TRUE,42,IF(EXACT(M666,$A$44)=TRUE,43,IF(EXACT(M666,$A$45)=TRUE,44,IF(EXACT(M666,$A$46)=TRUE,45,IF(EXACT(M666,$A$47)=TRUE,46,IF(EXACT(M666,$A$48)=TRUE,47,IF(EXACT(M666,$A$49)=TRUE,48,IF(EXACT(M666,$A$50)=TRUE,49,IF(EXACT(M666,$A$51)=TRUE,50,IF(EXACT(M666,$A$52)=TRUE,51,IF(EXACT(M666,$A$53)=TRUE,52,IF(EXACT(M666,$A$54)=TRUE,53,IF(EXACT(M666,$A$55)=TRUE,54,IF(EXACT(M666,$A$56)=TRUE,55,IF(EXACT(M666,$A$57)=TRUE,56,IF(EXACT(M666,$A$58)=TRUE,57,IF(EXACT(M666,$A$59)=TRUE,58,IF(EXACT(M666,$A$60)=TRUE,59,IF(EXACT(M666,$A$61)=TRUE,60,IF(EXACT(M666,$A$62)=TRUE,61))))))))))))))))))))))))))))))))))))))))))))))))))))))))))))))*61^$L666</f>
        <v>0</v>
      </c>
    </row>
    <row r="667" spans="11:14" x14ac:dyDescent="0.55000000000000004">
      <c r="K667">
        <v>667</v>
      </c>
      <c r="L667">
        <f t="shared" si="21"/>
        <v>5</v>
      </c>
      <c r="M667" t="str">
        <f t="shared" si="20"/>
        <v/>
      </c>
      <c r="N667" t="b">
        <f>IF(EXACT(M667,$A$1)=TRUE,"コア",IF(EXACT(M667,$A$2)=TRUE,"弓玉",IF(EXACT(M667,$A$3)=TRUE,"銃玉",IF(EXACT(M667,$A$4)=TRUE,"剣玉",IF(EXACT(M667,$A$5)=TRUE,"盾玉",IF(EXACT(M667,$A$6)=TRUE,"爆玉",IF(EXACT(M667,$A$7)=TRUE,"魔玉",IF(EXACT(M667,$A$8)=TRUE,"弩玉",IF(EXACT(M667,$A$9)=TRUE,"槍玉",IF(EXACT(M667,$A$10)=TRUE,"砲玉",IF(EXACT(M667,$A$11)=TRUE,"薙玉",IF(EXACT(M667,$A$12)=TRUE,"跳玉",IF(EXACT(M667,$A$13)=TRUE,"裂玉",IF(EXACT(M667,$A$14)=TRUE,"散玉",IF(EXACT(M667,$A$15)=TRUE,"狙玉",IF(EXACT(M667,$A$16)=TRUE,"浮玉",IF(EXACT(M667,$A$17)=TRUE,"導玉",IF(EXACT(M667,$A$18)=TRUE,"繕玉",IF(EXACT(M667,$A$19)=TRUE,"癒玉",IF(EXACT(M667,$A$20)=TRUE,"壁玉",IF(EXACT(M667,$A$21)=TRUE,"飛玉",IF(EXACT(M667,$A$22)=TRUE,"戦玉",IF(EXACT(M667,$A$23)=TRUE,"機玉",IF(EXACT(M667,$A$24)=TRUE,"変玉",IF(EXACT(M667,$A$25)=TRUE,"界玉",IF(EXACT(M667,$A$26)=TRUE,"木壁",IF(EXACT(M667,$A$27)=TRUE,"石壁",IF(EXACT(M667,$A$28)=TRUE,"紙壁",IF(EXACT(M667,$A$29)=TRUE,"鉄壁",IF(EXACT(M667,$A$30)=TRUE,"ジェット",IF(EXACT(M667,$A$31)=TRUE,"ターボ",IF(EXACT(M667,$A$32)=TRUE,"骨玉",IF(EXACT(M667,$A$33)=TRUE,"撃玉",IF(EXACT(M667,$A$34)=TRUE,"弾玉",IF(EXACT(M667,$A$35)=TRUE,"聖玉",IF(EXACT(M667,$A$36)=TRUE,"忍玉",IF(EXACT(M667,$A$37)=TRUE,"障玉",IF(EXACT(M667,$A$38)=TRUE,"花玉",IF(EXACT(M667,$A$39)=TRUE,"反玉",IF(EXACT(M667,$A$40)=TRUE,"押玉",IF(EXACT(M667,$A$41)=TRUE,"迎玉",IF(EXACT(M667,$A$42)=TRUE,"贄玉",IF(EXACT(M667,$A$43)=TRUE,"的玉",IF(EXACT(M667,$A$44)=TRUE,"墜玉",IF(EXACT(M667,$A$45)=TRUE,"箱玉",IF(EXACT(M667,$A$46)=TRUE,"闇玉",IF(EXACT(M667,$A$47)=TRUE,"旋玉",IF(EXACT(M667,$A$48)=TRUE,"采玉",IF(EXACT(M667,$A$49)=TRUE,"騎玉",IF(EXACT(M667,$A$50)=TRUE,"核玉",IF(EXACT(M667,$A$51)=TRUE,"射玉",IF(EXACT(M667,$A$52)=TRUE,"星玉",IF(EXACT(M667,$A$53)=TRUE,"梱玉",IF(EXACT(M667,$A$54)=TRUE,"貫玉",IF(EXACT(M667,$A$55)=TRUE,"査玉",IF(EXACT(M667,$A$56)=TRUE,"近壁",IF(EXACT(M667,$A$57)=TRUE,"遠壁",IF(EXACT(M667,$A$58)=TRUE,"広壁",IF(EXACT(M667,$A$59)=TRUE,"狭壁",IF(EXACT(M667,$A$60)=TRUE,"タゲ壁",IF(EXACT(M667,$A$61)=TRUE,"エレ壁")))))))))))))))))))))))))))))))))))))))))))))))))))))))))))))</f>
        <v>0</v>
      </c>
    </row>
    <row r="668" spans="11:14" x14ac:dyDescent="0.55000000000000004">
      <c r="K668">
        <v>668</v>
      </c>
      <c r="L668">
        <f t="shared" si="21"/>
        <v>4</v>
      </c>
      <c r="M668" t="str">
        <f t="shared" si="20"/>
        <v/>
      </c>
      <c r="N668">
        <f>IF(EXACT(M668,$A$1)=TRUE,0,IF(EXACT(M668,$A$2)=TRUE,1,IF(EXACT(M668,$A$3)=TRUE,2,IF(EXACT(M668,$A$4)=TRUE,3,IF(EXACT(M668,$A$5)=TRUE,4,IF(EXACT(M668,$A$6)=TRUE,5,IF(EXACT(M668,$A$7)=TRUE,6,IF(EXACT(M668,$A$8)=TRUE,7,IF(EXACT(M668,$A$9)=TRUE,8,IF(EXACT(M668,$A$10)=TRUE,9,IF(EXACT(M668,$A$11)=TRUE,10,IF(EXACT(M668,$A$12)=TRUE,11,IF(EXACT(M668,$A$13)=TRUE,12,IF(EXACT(M668,$A$14)=TRUE,13,IF(EXACT(M668,$A$15)=TRUE,14,IF(EXACT(M668,$A$16)=TRUE,15,IF(EXACT(M668,$A$17)=TRUE,16,IF(EXACT(M668,$A$18)=TRUE,17,IF(EXACT(M668,$A$19)=TRUE,18,IF(EXACT(M668,$A$20)=TRUE,19,IF(EXACT(M668,$A$21)=TRUE,20,IF(EXACT(M668,$A$22)=TRUE,21,IF(EXACT(M668,$A$23)=TRUE,22,IF(EXACT(M668,$A$24)=TRUE,23,IF(EXACT(M668,$A$25)=TRUE,24,IF(EXACT(M668,$A$26)=TRUE,25,IF(EXACT(M668,$A$27)=TRUE,26,IF(EXACT(M668,$A$28)=TRUE,27,IF(EXACT(M668,$A$29)=TRUE,28,IF(EXACT(M668,$A$30)=TRUE,29,IF(EXACT(M668,$A$31)=TRUE,30,IF(EXACT(M668,$A$32)=TRUE,31,IF(EXACT(M668,$A$33)=TRUE,32,IF(EXACT(M668,$A$34)=TRUE,33,IF(EXACT(M668,$A$35)=TRUE,34,IF(EXACT(M668,$A$36)=TRUE,35,IF(EXACT(M668,$A$37)=TRUE,36,IF(EXACT(M668,$A$38)=TRUE,37,IF(EXACT(M668,$A$39)=TRUE,38,IF(EXACT(M668,$A$40)=TRUE,39,IF(EXACT(M668,$A$41)=TRUE,40,IF(EXACT(M668,$A$42)=TRUE,41,IF(EXACT(M668,$A$43)=TRUE,42,IF(EXACT(M668,$A$44)=TRUE,43,IF(EXACT(M668,$A$45)=TRUE,44,IF(EXACT(M668,$A$46)=TRUE,45,IF(EXACT(M668,$A$47)=TRUE,46,IF(EXACT(M668,$A$48)=TRUE,47,IF(EXACT(M668,$A$49)=TRUE,48,IF(EXACT(M668,$A$50)=TRUE,49,IF(EXACT(M668,$A$51)=TRUE,50,IF(EXACT(M668,$A$52)=TRUE,51,IF(EXACT(M668,$A$53)=TRUE,52,IF(EXACT(M668,$A$54)=TRUE,53,IF(EXACT(M668,$A$55)=TRUE,54,IF(EXACT(M668,$A$56)=TRUE,55,IF(EXACT(M668,$A$57)=TRUE,56,IF(EXACT(M668,$A$58)=TRUE,57,IF(EXACT(M668,$A$59)=TRUE,58,IF(EXACT(M668,$A$60)=TRUE,59,IF(EXACT(M668,$A$61)=TRUE,60,IF(EXACT(M668,$A$62)=TRUE,61))))))))))))))))))))))))))))))))))))))))))))))))))))))))))))))*61^$L668</f>
        <v>0</v>
      </c>
    </row>
    <row r="669" spans="11:14" x14ac:dyDescent="0.55000000000000004">
      <c r="K669">
        <v>669</v>
      </c>
      <c r="L669">
        <f t="shared" si="21"/>
        <v>3</v>
      </c>
      <c r="M669" t="str">
        <f t="shared" si="20"/>
        <v/>
      </c>
      <c r="N669">
        <f>IF(EXACT(M669,$A$1)=TRUE,0,IF(EXACT(M669,$A$2)=TRUE,1,IF(EXACT(M669,$A$3)=TRUE,2,IF(EXACT(M669,$A$4)=TRUE,3,IF(EXACT(M669,$A$5)=TRUE,4,IF(EXACT(M669,$A$6)=TRUE,5,IF(EXACT(M669,$A$7)=TRUE,6,IF(EXACT(M669,$A$8)=TRUE,7,IF(EXACT(M669,$A$9)=TRUE,8,IF(EXACT(M669,$A$10)=TRUE,9,IF(EXACT(M669,$A$11)=TRUE,10,IF(EXACT(M669,$A$12)=TRUE,11,IF(EXACT(M669,$A$13)=TRUE,12,IF(EXACT(M669,$A$14)=TRUE,13,IF(EXACT(M669,$A$15)=TRUE,14,IF(EXACT(M669,$A$16)=TRUE,15,IF(EXACT(M669,$A$17)=TRUE,16,IF(EXACT(M669,$A$18)=TRUE,17,IF(EXACT(M669,$A$19)=TRUE,18,IF(EXACT(M669,$A$20)=TRUE,19,IF(EXACT(M669,$A$21)=TRUE,20,IF(EXACT(M669,$A$22)=TRUE,21,IF(EXACT(M669,$A$23)=TRUE,22,IF(EXACT(M669,$A$24)=TRUE,23,IF(EXACT(M669,$A$25)=TRUE,24,IF(EXACT(M669,$A$26)=TRUE,25,IF(EXACT(M669,$A$27)=TRUE,26,IF(EXACT(M669,$A$28)=TRUE,27,IF(EXACT(M669,$A$29)=TRUE,28,IF(EXACT(M669,$A$30)=TRUE,29,IF(EXACT(M669,$A$31)=TRUE,30,IF(EXACT(M669,$A$32)=TRUE,31,IF(EXACT(M669,$A$33)=TRUE,32,IF(EXACT(M669,$A$34)=TRUE,33,IF(EXACT(M669,$A$35)=TRUE,34,IF(EXACT(M669,$A$36)=TRUE,35,IF(EXACT(M669,$A$37)=TRUE,36,IF(EXACT(M669,$A$38)=TRUE,37,IF(EXACT(M669,$A$39)=TRUE,38,IF(EXACT(M669,$A$40)=TRUE,39,IF(EXACT(M669,$A$41)=TRUE,40,IF(EXACT(M669,$A$42)=TRUE,41,IF(EXACT(M669,$A$43)=TRUE,42,IF(EXACT(M669,$A$44)=TRUE,43,IF(EXACT(M669,$A$45)=TRUE,44,IF(EXACT(M669,$A$46)=TRUE,45,IF(EXACT(M669,$A$47)=TRUE,46,IF(EXACT(M669,$A$48)=TRUE,47,IF(EXACT(M669,$A$49)=TRUE,48,IF(EXACT(M669,$A$50)=TRUE,49,IF(EXACT(M669,$A$51)=TRUE,50,IF(EXACT(M669,$A$52)=TRUE,51,IF(EXACT(M669,$A$53)=TRUE,52,IF(EXACT(M669,$A$54)=TRUE,53,IF(EXACT(M669,$A$55)=TRUE,54,IF(EXACT(M669,$A$56)=TRUE,55,IF(EXACT(M669,$A$57)=TRUE,56,IF(EXACT(M669,$A$58)=TRUE,57,IF(EXACT(M669,$A$59)=TRUE,58,IF(EXACT(M669,$A$60)=TRUE,59,IF(EXACT(M669,$A$61)=TRUE,60,IF(EXACT(M669,$A$62)=TRUE,61))))))))))))))))))))))))))))))))))))))))))))))))))))))))))))))*61^$L669</f>
        <v>0</v>
      </c>
    </row>
    <row r="670" spans="11:14" x14ac:dyDescent="0.55000000000000004">
      <c r="K670">
        <v>670</v>
      </c>
      <c r="L670">
        <f t="shared" si="21"/>
        <v>2</v>
      </c>
      <c r="M670" t="str">
        <f t="shared" si="20"/>
        <v/>
      </c>
      <c r="N670">
        <f>IF(EXACT(M670,$A$1)=TRUE,0,IF(EXACT(M670,$A$2)=TRUE,1,IF(EXACT(M670,$A$3)=TRUE,2,IF(EXACT(M670,$A$4)=TRUE,3,IF(EXACT(M670,$A$5)=TRUE,4,IF(EXACT(M670,$A$6)=TRUE,5,IF(EXACT(M670,$A$7)=TRUE,6,IF(EXACT(M670,$A$8)=TRUE,7,IF(EXACT(M670,$A$9)=TRUE,8,IF(EXACT(M670,$A$10)=TRUE,9,IF(EXACT(M670,$A$11)=TRUE,10,IF(EXACT(M670,$A$12)=TRUE,11,IF(EXACT(M670,$A$13)=TRUE,12,IF(EXACT(M670,$A$14)=TRUE,13,IF(EXACT(M670,$A$15)=TRUE,14,IF(EXACT(M670,$A$16)=TRUE,15,IF(EXACT(M670,$A$17)=TRUE,16,IF(EXACT(M670,$A$18)=TRUE,17,IF(EXACT(M670,$A$19)=TRUE,18,IF(EXACT(M670,$A$20)=TRUE,19,IF(EXACT(M670,$A$21)=TRUE,20,IF(EXACT(M670,$A$22)=TRUE,21,IF(EXACT(M670,$A$23)=TRUE,22,IF(EXACT(M670,$A$24)=TRUE,23,IF(EXACT(M670,$A$25)=TRUE,24,IF(EXACT(M670,$A$26)=TRUE,25,IF(EXACT(M670,$A$27)=TRUE,26,IF(EXACT(M670,$A$28)=TRUE,27,IF(EXACT(M670,$A$29)=TRUE,28,IF(EXACT(M670,$A$30)=TRUE,29,IF(EXACT(M670,$A$31)=TRUE,30,IF(EXACT(M670,$A$32)=TRUE,31,IF(EXACT(M670,$A$33)=TRUE,32,IF(EXACT(M670,$A$34)=TRUE,33,IF(EXACT(M670,$A$35)=TRUE,34,IF(EXACT(M670,$A$36)=TRUE,35,IF(EXACT(M670,$A$37)=TRUE,36,IF(EXACT(M670,$A$38)=TRUE,37,IF(EXACT(M670,$A$39)=TRUE,38,IF(EXACT(M670,$A$40)=TRUE,39,IF(EXACT(M670,$A$41)=TRUE,40,IF(EXACT(M670,$A$42)=TRUE,41,IF(EXACT(M670,$A$43)=TRUE,42,IF(EXACT(M670,$A$44)=TRUE,43,IF(EXACT(M670,$A$45)=TRUE,44,IF(EXACT(M670,$A$46)=TRUE,45,IF(EXACT(M670,$A$47)=TRUE,46,IF(EXACT(M670,$A$48)=TRUE,47,IF(EXACT(M670,$A$49)=TRUE,48,IF(EXACT(M670,$A$50)=TRUE,49,IF(EXACT(M670,$A$51)=TRUE,50,IF(EXACT(M670,$A$52)=TRUE,51,IF(EXACT(M670,$A$53)=TRUE,52,IF(EXACT(M670,$A$54)=TRUE,53,IF(EXACT(M670,$A$55)=TRUE,54,IF(EXACT(M670,$A$56)=TRUE,55,IF(EXACT(M670,$A$57)=TRUE,56,IF(EXACT(M670,$A$58)=TRUE,57,IF(EXACT(M670,$A$59)=TRUE,58,IF(EXACT(M670,$A$60)=TRUE,59,IF(EXACT(M670,$A$61)=TRUE,60,IF(EXACT(M670,$A$62)=TRUE,61))))))))))))))))))))))))))))))))))))))))))))))))))))))))))))))*61^$L670</f>
        <v>0</v>
      </c>
    </row>
    <row r="671" spans="11:14" x14ac:dyDescent="0.55000000000000004">
      <c r="K671">
        <v>671</v>
      </c>
      <c r="L671">
        <f t="shared" si="21"/>
        <v>1</v>
      </c>
      <c r="M671" t="str">
        <f t="shared" si="20"/>
        <v/>
      </c>
      <c r="N671">
        <f>IF(EXACT(M671,$A$1)=TRUE,0,IF(EXACT(M671,$A$2)=TRUE,1,IF(EXACT(M671,$A$3)=TRUE,2,IF(EXACT(M671,$A$4)=TRUE,3,IF(EXACT(M671,$A$5)=TRUE,4,IF(EXACT(M671,$A$6)=TRUE,5,IF(EXACT(M671,$A$7)=TRUE,6,IF(EXACT(M671,$A$8)=TRUE,7,IF(EXACT(M671,$A$9)=TRUE,8,IF(EXACT(M671,$A$10)=TRUE,9,IF(EXACT(M671,$A$11)=TRUE,10,IF(EXACT(M671,$A$12)=TRUE,11,IF(EXACT(M671,$A$13)=TRUE,12,IF(EXACT(M671,$A$14)=TRUE,13,IF(EXACT(M671,$A$15)=TRUE,14,IF(EXACT(M671,$A$16)=TRUE,15,IF(EXACT(M671,$A$17)=TRUE,16,IF(EXACT(M671,$A$18)=TRUE,17,IF(EXACT(M671,$A$19)=TRUE,18,IF(EXACT(M671,$A$20)=TRUE,19,IF(EXACT(M671,$A$21)=TRUE,20,IF(EXACT(M671,$A$22)=TRUE,21,IF(EXACT(M671,$A$23)=TRUE,22,IF(EXACT(M671,$A$24)=TRUE,23,IF(EXACT(M671,$A$25)=TRUE,24,IF(EXACT(M671,$A$26)=TRUE,25,IF(EXACT(M671,$A$27)=TRUE,26,IF(EXACT(M671,$A$28)=TRUE,27,IF(EXACT(M671,$A$29)=TRUE,28,IF(EXACT(M671,$A$30)=TRUE,29,IF(EXACT(M671,$A$31)=TRUE,30,IF(EXACT(M671,$A$32)=TRUE,31,IF(EXACT(M671,$A$33)=TRUE,32,IF(EXACT(M671,$A$34)=TRUE,33,IF(EXACT(M671,$A$35)=TRUE,34,IF(EXACT(M671,$A$36)=TRUE,35,IF(EXACT(M671,$A$37)=TRUE,36,IF(EXACT(M671,$A$38)=TRUE,37,IF(EXACT(M671,$A$39)=TRUE,38,IF(EXACT(M671,$A$40)=TRUE,39,IF(EXACT(M671,$A$41)=TRUE,40,IF(EXACT(M671,$A$42)=TRUE,41,IF(EXACT(M671,$A$43)=TRUE,42,IF(EXACT(M671,$A$44)=TRUE,43,IF(EXACT(M671,$A$45)=TRUE,44,IF(EXACT(M671,$A$46)=TRUE,45,IF(EXACT(M671,$A$47)=TRUE,46,IF(EXACT(M671,$A$48)=TRUE,47,IF(EXACT(M671,$A$49)=TRUE,48,IF(EXACT(M671,$A$50)=TRUE,49,IF(EXACT(M671,$A$51)=TRUE,50,IF(EXACT(M671,$A$52)=TRUE,51,IF(EXACT(M671,$A$53)=TRUE,52,IF(EXACT(M671,$A$54)=TRUE,53,IF(EXACT(M671,$A$55)=TRUE,54,IF(EXACT(M671,$A$56)=TRUE,55,IF(EXACT(M671,$A$57)=TRUE,56,IF(EXACT(M671,$A$58)=TRUE,57,IF(EXACT(M671,$A$59)=TRUE,58,IF(EXACT(M671,$A$60)=TRUE,59,IF(EXACT(M671,$A$61)=TRUE,60,IF(EXACT(M671,$A$62)=TRUE,61))))))))))))))))))))))))))))))))))))))))))))))))))))))))))))))*61^$L671</f>
        <v>0</v>
      </c>
    </row>
    <row r="672" spans="11:14" x14ac:dyDescent="0.55000000000000004">
      <c r="K672">
        <v>672</v>
      </c>
      <c r="L672">
        <f t="shared" si="21"/>
        <v>0</v>
      </c>
      <c r="M672" t="str">
        <f t="shared" si="20"/>
        <v/>
      </c>
      <c r="N672">
        <f>IF(EXACT(M672,$A$1)=TRUE,0,IF(EXACT(M672,$A$2)=TRUE,1,IF(EXACT(M672,$A$3)=TRUE,2,IF(EXACT(M672,$A$4)=TRUE,3,IF(EXACT(M672,$A$5)=TRUE,4,IF(EXACT(M672,$A$6)=TRUE,5,IF(EXACT(M672,$A$7)=TRUE,6,IF(EXACT(M672,$A$8)=TRUE,7,IF(EXACT(M672,$A$9)=TRUE,8,IF(EXACT(M672,$A$10)=TRUE,9,IF(EXACT(M672,$A$11)=TRUE,10,IF(EXACT(M672,$A$12)=TRUE,11,IF(EXACT(M672,$A$13)=TRUE,12,IF(EXACT(M672,$A$14)=TRUE,13,IF(EXACT(M672,$A$15)=TRUE,14,IF(EXACT(M672,$A$16)=TRUE,15,IF(EXACT(M672,$A$17)=TRUE,16,IF(EXACT(M672,$A$18)=TRUE,17,IF(EXACT(M672,$A$19)=TRUE,18,IF(EXACT(M672,$A$20)=TRUE,19,IF(EXACT(M672,$A$21)=TRUE,20,IF(EXACT(M672,$A$22)=TRUE,21,IF(EXACT(M672,$A$23)=TRUE,22,IF(EXACT(M672,$A$24)=TRUE,23,IF(EXACT(M672,$A$25)=TRUE,24,IF(EXACT(M672,$A$26)=TRUE,25,IF(EXACT(M672,$A$27)=TRUE,26,IF(EXACT(M672,$A$28)=TRUE,27,IF(EXACT(M672,$A$29)=TRUE,28,IF(EXACT(M672,$A$30)=TRUE,29,IF(EXACT(M672,$A$31)=TRUE,30,IF(EXACT(M672,$A$32)=TRUE,31,IF(EXACT(M672,$A$33)=TRUE,32,IF(EXACT(M672,$A$34)=TRUE,33,IF(EXACT(M672,$A$35)=TRUE,34,IF(EXACT(M672,$A$36)=TRUE,35,IF(EXACT(M672,$A$37)=TRUE,36,IF(EXACT(M672,$A$38)=TRUE,37,IF(EXACT(M672,$A$39)=TRUE,38,IF(EXACT(M672,$A$40)=TRUE,39,IF(EXACT(M672,$A$41)=TRUE,40,IF(EXACT(M672,$A$42)=TRUE,41,IF(EXACT(M672,$A$43)=TRUE,42,IF(EXACT(M672,$A$44)=TRUE,43,IF(EXACT(M672,$A$45)=TRUE,44,IF(EXACT(M672,$A$46)=TRUE,45,IF(EXACT(M672,$A$47)=TRUE,46,IF(EXACT(M672,$A$48)=TRUE,47,IF(EXACT(M672,$A$49)=TRUE,48,IF(EXACT(M672,$A$50)=TRUE,49,IF(EXACT(M672,$A$51)=TRUE,50,IF(EXACT(M672,$A$52)=TRUE,51,IF(EXACT(M672,$A$53)=TRUE,52,IF(EXACT(M672,$A$54)=TRUE,53,IF(EXACT(M672,$A$55)=TRUE,54,IF(EXACT(M672,$A$56)=TRUE,55,IF(EXACT(M672,$A$57)=TRUE,56,IF(EXACT(M672,$A$58)=TRUE,57,IF(EXACT(M672,$A$59)=TRUE,58,IF(EXACT(M672,$A$60)=TRUE,59,IF(EXACT(M672,$A$61)=TRUE,60,IF(EXACT(M672,$A$62)=TRUE,61))))))))))))))))))))))))))))))))))))))))))))))))))))))))))))))*61^$L672</f>
        <v>0</v>
      </c>
    </row>
    <row r="673" spans="11:14" x14ac:dyDescent="0.55000000000000004">
      <c r="K673">
        <v>673</v>
      </c>
      <c r="L673">
        <f t="shared" si="21"/>
        <v>5</v>
      </c>
      <c r="M673" t="str">
        <f t="shared" si="20"/>
        <v/>
      </c>
      <c r="N673" t="b">
        <f>IF(EXACT(M673,$A$1)=TRUE,"コア",IF(EXACT(M673,$A$2)=TRUE,"弓玉",IF(EXACT(M673,$A$3)=TRUE,"銃玉",IF(EXACT(M673,$A$4)=TRUE,"剣玉",IF(EXACT(M673,$A$5)=TRUE,"盾玉",IF(EXACT(M673,$A$6)=TRUE,"爆玉",IF(EXACT(M673,$A$7)=TRUE,"魔玉",IF(EXACT(M673,$A$8)=TRUE,"弩玉",IF(EXACT(M673,$A$9)=TRUE,"槍玉",IF(EXACT(M673,$A$10)=TRUE,"砲玉",IF(EXACT(M673,$A$11)=TRUE,"薙玉",IF(EXACT(M673,$A$12)=TRUE,"跳玉",IF(EXACT(M673,$A$13)=TRUE,"裂玉",IF(EXACT(M673,$A$14)=TRUE,"散玉",IF(EXACT(M673,$A$15)=TRUE,"狙玉",IF(EXACT(M673,$A$16)=TRUE,"浮玉",IF(EXACT(M673,$A$17)=TRUE,"導玉",IF(EXACT(M673,$A$18)=TRUE,"繕玉",IF(EXACT(M673,$A$19)=TRUE,"癒玉",IF(EXACT(M673,$A$20)=TRUE,"壁玉",IF(EXACT(M673,$A$21)=TRUE,"飛玉",IF(EXACT(M673,$A$22)=TRUE,"戦玉",IF(EXACT(M673,$A$23)=TRUE,"機玉",IF(EXACT(M673,$A$24)=TRUE,"変玉",IF(EXACT(M673,$A$25)=TRUE,"界玉",IF(EXACT(M673,$A$26)=TRUE,"木壁",IF(EXACT(M673,$A$27)=TRUE,"石壁",IF(EXACT(M673,$A$28)=TRUE,"紙壁",IF(EXACT(M673,$A$29)=TRUE,"鉄壁",IF(EXACT(M673,$A$30)=TRUE,"ジェット",IF(EXACT(M673,$A$31)=TRUE,"ターボ",IF(EXACT(M673,$A$32)=TRUE,"骨玉",IF(EXACT(M673,$A$33)=TRUE,"撃玉",IF(EXACT(M673,$A$34)=TRUE,"弾玉",IF(EXACT(M673,$A$35)=TRUE,"聖玉",IF(EXACT(M673,$A$36)=TRUE,"忍玉",IF(EXACT(M673,$A$37)=TRUE,"障玉",IF(EXACT(M673,$A$38)=TRUE,"花玉",IF(EXACT(M673,$A$39)=TRUE,"反玉",IF(EXACT(M673,$A$40)=TRUE,"押玉",IF(EXACT(M673,$A$41)=TRUE,"迎玉",IF(EXACT(M673,$A$42)=TRUE,"贄玉",IF(EXACT(M673,$A$43)=TRUE,"的玉",IF(EXACT(M673,$A$44)=TRUE,"墜玉",IF(EXACT(M673,$A$45)=TRUE,"箱玉",IF(EXACT(M673,$A$46)=TRUE,"闇玉",IF(EXACT(M673,$A$47)=TRUE,"旋玉",IF(EXACT(M673,$A$48)=TRUE,"采玉",IF(EXACT(M673,$A$49)=TRUE,"騎玉",IF(EXACT(M673,$A$50)=TRUE,"核玉",IF(EXACT(M673,$A$51)=TRUE,"射玉",IF(EXACT(M673,$A$52)=TRUE,"星玉",IF(EXACT(M673,$A$53)=TRUE,"梱玉",IF(EXACT(M673,$A$54)=TRUE,"貫玉",IF(EXACT(M673,$A$55)=TRUE,"査玉",IF(EXACT(M673,$A$56)=TRUE,"近壁",IF(EXACT(M673,$A$57)=TRUE,"遠壁",IF(EXACT(M673,$A$58)=TRUE,"広壁",IF(EXACT(M673,$A$59)=TRUE,"狭壁",IF(EXACT(M673,$A$60)=TRUE,"タゲ壁",IF(EXACT(M673,$A$61)=TRUE,"エレ壁")))))))))))))))))))))))))))))))))))))))))))))))))))))))))))))</f>
        <v>0</v>
      </c>
    </row>
    <row r="674" spans="11:14" x14ac:dyDescent="0.55000000000000004">
      <c r="K674">
        <v>674</v>
      </c>
      <c r="L674">
        <f t="shared" si="21"/>
        <v>4</v>
      </c>
      <c r="M674" t="str">
        <f t="shared" si="20"/>
        <v/>
      </c>
      <c r="N674">
        <f>IF(EXACT(M674,$A$1)=TRUE,0,IF(EXACT(M674,$A$2)=TRUE,1,IF(EXACT(M674,$A$3)=TRUE,2,IF(EXACT(M674,$A$4)=TRUE,3,IF(EXACT(M674,$A$5)=TRUE,4,IF(EXACT(M674,$A$6)=TRUE,5,IF(EXACT(M674,$A$7)=TRUE,6,IF(EXACT(M674,$A$8)=TRUE,7,IF(EXACT(M674,$A$9)=TRUE,8,IF(EXACT(M674,$A$10)=TRUE,9,IF(EXACT(M674,$A$11)=TRUE,10,IF(EXACT(M674,$A$12)=TRUE,11,IF(EXACT(M674,$A$13)=TRUE,12,IF(EXACT(M674,$A$14)=TRUE,13,IF(EXACT(M674,$A$15)=TRUE,14,IF(EXACT(M674,$A$16)=TRUE,15,IF(EXACT(M674,$A$17)=TRUE,16,IF(EXACT(M674,$A$18)=TRUE,17,IF(EXACT(M674,$A$19)=TRUE,18,IF(EXACT(M674,$A$20)=TRUE,19,IF(EXACT(M674,$A$21)=TRUE,20,IF(EXACT(M674,$A$22)=TRUE,21,IF(EXACT(M674,$A$23)=TRUE,22,IF(EXACT(M674,$A$24)=TRUE,23,IF(EXACT(M674,$A$25)=TRUE,24,IF(EXACT(M674,$A$26)=TRUE,25,IF(EXACT(M674,$A$27)=TRUE,26,IF(EXACT(M674,$A$28)=TRUE,27,IF(EXACT(M674,$A$29)=TRUE,28,IF(EXACT(M674,$A$30)=TRUE,29,IF(EXACT(M674,$A$31)=TRUE,30,IF(EXACT(M674,$A$32)=TRUE,31,IF(EXACT(M674,$A$33)=TRUE,32,IF(EXACT(M674,$A$34)=TRUE,33,IF(EXACT(M674,$A$35)=TRUE,34,IF(EXACT(M674,$A$36)=TRUE,35,IF(EXACT(M674,$A$37)=TRUE,36,IF(EXACT(M674,$A$38)=TRUE,37,IF(EXACT(M674,$A$39)=TRUE,38,IF(EXACT(M674,$A$40)=TRUE,39,IF(EXACT(M674,$A$41)=TRUE,40,IF(EXACT(M674,$A$42)=TRUE,41,IF(EXACT(M674,$A$43)=TRUE,42,IF(EXACT(M674,$A$44)=TRUE,43,IF(EXACT(M674,$A$45)=TRUE,44,IF(EXACT(M674,$A$46)=TRUE,45,IF(EXACT(M674,$A$47)=TRUE,46,IF(EXACT(M674,$A$48)=TRUE,47,IF(EXACT(M674,$A$49)=TRUE,48,IF(EXACT(M674,$A$50)=TRUE,49,IF(EXACT(M674,$A$51)=TRUE,50,IF(EXACT(M674,$A$52)=TRUE,51,IF(EXACT(M674,$A$53)=TRUE,52,IF(EXACT(M674,$A$54)=TRUE,53,IF(EXACT(M674,$A$55)=TRUE,54,IF(EXACT(M674,$A$56)=TRUE,55,IF(EXACT(M674,$A$57)=TRUE,56,IF(EXACT(M674,$A$58)=TRUE,57,IF(EXACT(M674,$A$59)=TRUE,58,IF(EXACT(M674,$A$60)=TRUE,59,IF(EXACT(M674,$A$61)=TRUE,60,IF(EXACT(M674,$A$62)=TRUE,61))))))))))))))))))))))))))))))))))))))))))))))))))))))))))))))*61^$L674</f>
        <v>0</v>
      </c>
    </row>
    <row r="675" spans="11:14" x14ac:dyDescent="0.55000000000000004">
      <c r="K675">
        <v>675</v>
      </c>
      <c r="L675">
        <f t="shared" si="21"/>
        <v>3</v>
      </c>
      <c r="M675" t="str">
        <f t="shared" si="20"/>
        <v/>
      </c>
      <c r="N675">
        <f>IF(EXACT(M675,$A$1)=TRUE,0,IF(EXACT(M675,$A$2)=TRUE,1,IF(EXACT(M675,$A$3)=TRUE,2,IF(EXACT(M675,$A$4)=TRUE,3,IF(EXACT(M675,$A$5)=TRUE,4,IF(EXACT(M675,$A$6)=TRUE,5,IF(EXACT(M675,$A$7)=TRUE,6,IF(EXACT(M675,$A$8)=TRUE,7,IF(EXACT(M675,$A$9)=TRUE,8,IF(EXACT(M675,$A$10)=TRUE,9,IF(EXACT(M675,$A$11)=TRUE,10,IF(EXACT(M675,$A$12)=TRUE,11,IF(EXACT(M675,$A$13)=TRUE,12,IF(EXACT(M675,$A$14)=TRUE,13,IF(EXACT(M675,$A$15)=TRUE,14,IF(EXACT(M675,$A$16)=TRUE,15,IF(EXACT(M675,$A$17)=TRUE,16,IF(EXACT(M675,$A$18)=TRUE,17,IF(EXACT(M675,$A$19)=TRUE,18,IF(EXACT(M675,$A$20)=TRUE,19,IF(EXACT(M675,$A$21)=TRUE,20,IF(EXACT(M675,$A$22)=TRUE,21,IF(EXACT(M675,$A$23)=TRUE,22,IF(EXACT(M675,$A$24)=TRUE,23,IF(EXACT(M675,$A$25)=TRUE,24,IF(EXACT(M675,$A$26)=TRUE,25,IF(EXACT(M675,$A$27)=TRUE,26,IF(EXACT(M675,$A$28)=TRUE,27,IF(EXACT(M675,$A$29)=TRUE,28,IF(EXACT(M675,$A$30)=TRUE,29,IF(EXACT(M675,$A$31)=TRUE,30,IF(EXACT(M675,$A$32)=TRUE,31,IF(EXACT(M675,$A$33)=TRUE,32,IF(EXACT(M675,$A$34)=TRUE,33,IF(EXACT(M675,$A$35)=TRUE,34,IF(EXACT(M675,$A$36)=TRUE,35,IF(EXACT(M675,$A$37)=TRUE,36,IF(EXACT(M675,$A$38)=TRUE,37,IF(EXACT(M675,$A$39)=TRUE,38,IF(EXACT(M675,$A$40)=TRUE,39,IF(EXACT(M675,$A$41)=TRUE,40,IF(EXACT(M675,$A$42)=TRUE,41,IF(EXACT(M675,$A$43)=TRUE,42,IF(EXACT(M675,$A$44)=TRUE,43,IF(EXACT(M675,$A$45)=TRUE,44,IF(EXACT(M675,$A$46)=TRUE,45,IF(EXACT(M675,$A$47)=TRUE,46,IF(EXACT(M675,$A$48)=TRUE,47,IF(EXACT(M675,$A$49)=TRUE,48,IF(EXACT(M675,$A$50)=TRUE,49,IF(EXACT(M675,$A$51)=TRUE,50,IF(EXACT(M675,$A$52)=TRUE,51,IF(EXACT(M675,$A$53)=TRUE,52,IF(EXACT(M675,$A$54)=TRUE,53,IF(EXACT(M675,$A$55)=TRUE,54,IF(EXACT(M675,$A$56)=TRUE,55,IF(EXACT(M675,$A$57)=TRUE,56,IF(EXACT(M675,$A$58)=TRUE,57,IF(EXACT(M675,$A$59)=TRUE,58,IF(EXACT(M675,$A$60)=TRUE,59,IF(EXACT(M675,$A$61)=TRUE,60,IF(EXACT(M675,$A$62)=TRUE,61))))))))))))))))))))))))))))))))))))))))))))))))))))))))))))))*61^$L675</f>
        <v>0</v>
      </c>
    </row>
    <row r="676" spans="11:14" x14ac:dyDescent="0.55000000000000004">
      <c r="K676">
        <v>676</v>
      </c>
      <c r="L676">
        <f t="shared" si="21"/>
        <v>2</v>
      </c>
      <c r="M676" t="str">
        <f t="shared" si="20"/>
        <v/>
      </c>
      <c r="N676">
        <f>IF(EXACT(M676,$A$1)=TRUE,0,IF(EXACT(M676,$A$2)=TRUE,1,IF(EXACT(M676,$A$3)=TRUE,2,IF(EXACT(M676,$A$4)=TRUE,3,IF(EXACT(M676,$A$5)=TRUE,4,IF(EXACT(M676,$A$6)=TRUE,5,IF(EXACT(M676,$A$7)=TRUE,6,IF(EXACT(M676,$A$8)=TRUE,7,IF(EXACT(M676,$A$9)=TRUE,8,IF(EXACT(M676,$A$10)=TRUE,9,IF(EXACT(M676,$A$11)=TRUE,10,IF(EXACT(M676,$A$12)=TRUE,11,IF(EXACT(M676,$A$13)=TRUE,12,IF(EXACT(M676,$A$14)=TRUE,13,IF(EXACT(M676,$A$15)=TRUE,14,IF(EXACT(M676,$A$16)=TRUE,15,IF(EXACT(M676,$A$17)=TRUE,16,IF(EXACT(M676,$A$18)=TRUE,17,IF(EXACT(M676,$A$19)=TRUE,18,IF(EXACT(M676,$A$20)=TRUE,19,IF(EXACT(M676,$A$21)=TRUE,20,IF(EXACT(M676,$A$22)=TRUE,21,IF(EXACT(M676,$A$23)=TRUE,22,IF(EXACT(M676,$A$24)=TRUE,23,IF(EXACT(M676,$A$25)=TRUE,24,IF(EXACT(M676,$A$26)=TRUE,25,IF(EXACT(M676,$A$27)=TRUE,26,IF(EXACT(M676,$A$28)=TRUE,27,IF(EXACT(M676,$A$29)=TRUE,28,IF(EXACT(M676,$A$30)=TRUE,29,IF(EXACT(M676,$A$31)=TRUE,30,IF(EXACT(M676,$A$32)=TRUE,31,IF(EXACT(M676,$A$33)=TRUE,32,IF(EXACT(M676,$A$34)=TRUE,33,IF(EXACT(M676,$A$35)=TRUE,34,IF(EXACT(M676,$A$36)=TRUE,35,IF(EXACT(M676,$A$37)=TRUE,36,IF(EXACT(M676,$A$38)=TRUE,37,IF(EXACT(M676,$A$39)=TRUE,38,IF(EXACT(M676,$A$40)=TRUE,39,IF(EXACT(M676,$A$41)=TRUE,40,IF(EXACT(M676,$A$42)=TRUE,41,IF(EXACT(M676,$A$43)=TRUE,42,IF(EXACT(M676,$A$44)=TRUE,43,IF(EXACT(M676,$A$45)=TRUE,44,IF(EXACT(M676,$A$46)=TRUE,45,IF(EXACT(M676,$A$47)=TRUE,46,IF(EXACT(M676,$A$48)=TRUE,47,IF(EXACT(M676,$A$49)=TRUE,48,IF(EXACT(M676,$A$50)=TRUE,49,IF(EXACT(M676,$A$51)=TRUE,50,IF(EXACT(M676,$A$52)=TRUE,51,IF(EXACT(M676,$A$53)=TRUE,52,IF(EXACT(M676,$A$54)=TRUE,53,IF(EXACT(M676,$A$55)=TRUE,54,IF(EXACT(M676,$A$56)=TRUE,55,IF(EXACT(M676,$A$57)=TRUE,56,IF(EXACT(M676,$A$58)=TRUE,57,IF(EXACT(M676,$A$59)=TRUE,58,IF(EXACT(M676,$A$60)=TRUE,59,IF(EXACT(M676,$A$61)=TRUE,60,IF(EXACT(M676,$A$62)=TRUE,61))))))))))))))))))))))))))))))))))))))))))))))))))))))))))))))*61^$L676</f>
        <v>0</v>
      </c>
    </row>
    <row r="677" spans="11:14" x14ac:dyDescent="0.55000000000000004">
      <c r="K677">
        <v>677</v>
      </c>
      <c r="L677">
        <f t="shared" si="21"/>
        <v>1</v>
      </c>
      <c r="M677" t="str">
        <f t="shared" si="20"/>
        <v/>
      </c>
      <c r="N677">
        <f>IF(EXACT(M677,$A$1)=TRUE,0,IF(EXACT(M677,$A$2)=TRUE,1,IF(EXACT(M677,$A$3)=TRUE,2,IF(EXACT(M677,$A$4)=TRUE,3,IF(EXACT(M677,$A$5)=TRUE,4,IF(EXACT(M677,$A$6)=TRUE,5,IF(EXACT(M677,$A$7)=TRUE,6,IF(EXACT(M677,$A$8)=TRUE,7,IF(EXACT(M677,$A$9)=TRUE,8,IF(EXACT(M677,$A$10)=TRUE,9,IF(EXACT(M677,$A$11)=TRUE,10,IF(EXACT(M677,$A$12)=TRUE,11,IF(EXACT(M677,$A$13)=TRUE,12,IF(EXACT(M677,$A$14)=TRUE,13,IF(EXACT(M677,$A$15)=TRUE,14,IF(EXACT(M677,$A$16)=TRUE,15,IF(EXACT(M677,$A$17)=TRUE,16,IF(EXACT(M677,$A$18)=TRUE,17,IF(EXACT(M677,$A$19)=TRUE,18,IF(EXACT(M677,$A$20)=TRUE,19,IF(EXACT(M677,$A$21)=TRUE,20,IF(EXACT(M677,$A$22)=TRUE,21,IF(EXACT(M677,$A$23)=TRUE,22,IF(EXACT(M677,$A$24)=TRUE,23,IF(EXACT(M677,$A$25)=TRUE,24,IF(EXACT(M677,$A$26)=TRUE,25,IF(EXACT(M677,$A$27)=TRUE,26,IF(EXACT(M677,$A$28)=TRUE,27,IF(EXACT(M677,$A$29)=TRUE,28,IF(EXACT(M677,$A$30)=TRUE,29,IF(EXACT(M677,$A$31)=TRUE,30,IF(EXACT(M677,$A$32)=TRUE,31,IF(EXACT(M677,$A$33)=TRUE,32,IF(EXACT(M677,$A$34)=TRUE,33,IF(EXACT(M677,$A$35)=TRUE,34,IF(EXACT(M677,$A$36)=TRUE,35,IF(EXACT(M677,$A$37)=TRUE,36,IF(EXACT(M677,$A$38)=TRUE,37,IF(EXACT(M677,$A$39)=TRUE,38,IF(EXACT(M677,$A$40)=TRUE,39,IF(EXACT(M677,$A$41)=TRUE,40,IF(EXACT(M677,$A$42)=TRUE,41,IF(EXACT(M677,$A$43)=TRUE,42,IF(EXACT(M677,$A$44)=TRUE,43,IF(EXACT(M677,$A$45)=TRUE,44,IF(EXACT(M677,$A$46)=TRUE,45,IF(EXACT(M677,$A$47)=TRUE,46,IF(EXACT(M677,$A$48)=TRUE,47,IF(EXACT(M677,$A$49)=TRUE,48,IF(EXACT(M677,$A$50)=TRUE,49,IF(EXACT(M677,$A$51)=TRUE,50,IF(EXACT(M677,$A$52)=TRUE,51,IF(EXACT(M677,$A$53)=TRUE,52,IF(EXACT(M677,$A$54)=TRUE,53,IF(EXACT(M677,$A$55)=TRUE,54,IF(EXACT(M677,$A$56)=TRUE,55,IF(EXACT(M677,$A$57)=TRUE,56,IF(EXACT(M677,$A$58)=TRUE,57,IF(EXACT(M677,$A$59)=TRUE,58,IF(EXACT(M677,$A$60)=TRUE,59,IF(EXACT(M677,$A$61)=TRUE,60,IF(EXACT(M677,$A$62)=TRUE,61))))))))))))))))))))))))))))))))))))))))))))))))))))))))))))))*61^$L677</f>
        <v>0</v>
      </c>
    </row>
    <row r="678" spans="11:14" x14ac:dyDescent="0.55000000000000004">
      <c r="K678">
        <v>678</v>
      </c>
      <c r="L678">
        <f t="shared" si="21"/>
        <v>0</v>
      </c>
      <c r="M678" t="str">
        <f t="shared" si="20"/>
        <v/>
      </c>
      <c r="N678">
        <f>IF(EXACT(M678,$A$1)=TRUE,0,IF(EXACT(M678,$A$2)=TRUE,1,IF(EXACT(M678,$A$3)=TRUE,2,IF(EXACT(M678,$A$4)=TRUE,3,IF(EXACT(M678,$A$5)=TRUE,4,IF(EXACT(M678,$A$6)=TRUE,5,IF(EXACT(M678,$A$7)=TRUE,6,IF(EXACT(M678,$A$8)=TRUE,7,IF(EXACT(M678,$A$9)=TRUE,8,IF(EXACT(M678,$A$10)=TRUE,9,IF(EXACT(M678,$A$11)=TRUE,10,IF(EXACT(M678,$A$12)=TRUE,11,IF(EXACT(M678,$A$13)=TRUE,12,IF(EXACT(M678,$A$14)=TRUE,13,IF(EXACT(M678,$A$15)=TRUE,14,IF(EXACT(M678,$A$16)=TRUE,15,IF(EXACT(M678,$A$17)=TRUE,16,IF(EXACT(M678,$A$18)=TRUE,17,IF(EXACT(M678,$A$19)=TRUE,18,IF(EXACT(M678,$A$20)=TRUE,19,IF(EXACT(M678,$A$21)=TRUE,20,IF(EXACT(M678,$A$22)=TRUE,21,IF(EXACT(M678,$A$23)=TRUE,22,IF(EXACT(M678,$A$24)=TRUE,23,IF(EXACT(M678,$A$25)=TRUE,24,IF(EXACT(M678,$A$26)=TRUE,25,IF(EXACT(M678,$A$27)=TRUE,26,IF(EXACT(M678,$A$28)=TRUE,27,IF(EXACT(M678,$A$29)=TRUE,28,IF(EXACT(M678,$A$30)=TRUE,29,IF(EXACT(M678,$A$31)=TRUE,30,IF(EXACT(M678,$A$32)=TRUE,31,IF(EXACT(M678,$A$33)=TRUE,32,IF(EXACT(M678,$A$34)=TRUE,33,IF(EXACT(M678,$A$35)=TRUE,34,IF(EXACT(M678,$A$36)=TRUE,35,IF(EXACT(M678,$A$37)=TRUE,36,IF(EXACT(M678,$A$38)=TRUE,37,IF(EXACT(M678,$A$39)=TRUE,38,IF(EXACT(M678,$A$40)=TRUE,39,IF(EXACT(M678,$A$41)=TRUE,40,IF(EXACT(M678,$A$42)=TRUE,41,IF(EXACT(M678,$A$43)=TRUE,42,IF(EXACT(M678,$A$44)=TRUE,43,IF(EXACT(M678,$A$45)=TRUE,44,IF(EXACT(M678,$A$46)=TRUE,45,IF(EXACT(M678,$A$47)=TRUE,46,IF(EXACT(M678,$A$48)=TRUE,47,IF(EXACT(M678,$A$49)=TRUE,48,IF(EXACT(M678,$A$50)=TRUE,49,IF(EXACT(M678,$A$51)=TRUE,50,IF(EXACT(M678,$A$52)=TRUE,51,IF(EXACT(M678,$A$53)=TRUE,52,IF(EXACT(M678,$A$54)=TRUE,53,IF(EXACT(M678,$A$55)=TRUE,54,IF(EXACT(M678,$A$56)=TRUE,55,IF(EXACT(M678,$A$57)=TRUE,56,IF(EXACT(M678,$A$58)=TRUE,57,IF(EXACT(M678,$A$59)=TRUE,58,IF(EXACT(M678,$A$60)=TRUE,59,IF(EXACT(M678,$A$61)=TRUE,60,IF(EXACT(M678,$A$62)=TRUE,61))))))))))))))))))))))))))))))))))))))))))))))))))))))))))))))*61^$L678</f>
        <v>0</v>
      </c>
    </row>
    <row r="679" spans="11:14" x14ac:dyDescent="0.55000000000000004">
      <c r="K679">
        <v>679</v>
      </c>
      <c r="L679">
        <f t="shared" si="21"/>
        <v>5</v>
      </c>
      <c r="M679" t="str">
        <f t="shared" si="20"/>
        <v/>
      </c>
      <c r="N679" t="b">
        <f>IF(EXACT(M679,$A$1)=TRUE,"コア",IF(EXACT(M679,$A$2)=TRUE,"弓玉",IF(EXACT(M679,$A$3)=TRUE,"銃玉",IF(EXACT(M679,$A$4)=TRUE,"剣玉",IF(EXACT(M679,$A$5)=TRUE,"盾玉",IF(EXACT(M679,$A$6)=TRUE,"爆玉",IF(EXACT(M679,$A$7)=TRUE,"魔玉",IF(EXACT(M679,$A$8)=TRUE,"弩玉",IF(EXACT(M679,$A$9)=TRUE,"槍玉",IF(EXACT(M679,$A$10)=TRUE,"砲玉",IF(EXACT(M679,$A$11)=TRUE,"薙玉",IF(EXACT(M679,$A$12)=TRUE,"跳玉",IF(EXACT(M679,$A$13)=TRUE,"裂玉",IF(EXACT(M679,$A$14)=TRUE,"散玉",IF(EXACT(M679,$A$15)=TRUE,"狙玉",IF(EXACT(M679,$A$16)=TRUE,"浮玉",IF(EXACT(M679,$A$17)=TRUE,"導玉",IF(EXACT(M679,$A$18)=TRUE,"繕玉",IF(EXACT(M679,$A$19)=TRUE,"癒玉",IF(EXACT(M679,$A$20)=TRUE,"壁玉",IF(EXACT(M679,$A$21)=TRUE,"飛玉",IF(EXACT(M679,$A$22)=TRUE,"戦玉",IF(EXACT(M679,$A$23)=TRUE,"機玉",IF(EXACT(M679,$A$24)=TRUE,"変玉",IF(EXACT(M679,$A$25)=TRUE,"界玉",IF(EXACT(M679,$A$26)=TRUE,"木壁",IF(EXACT(M679,$A$27)=TRUE,"石壁",IF(EXACT(M679,$A$28)=TRUE,"紙壁",IF(EXACT(M679,$A$29)=TRUE,"鉄壁",IF(EXACT(M679,$A$30)=TRUE,"ジェット",IF(EXACT(M679,$A$31)=TRUE,"ターボ",IF(EXACT(M679,$A$32)=TRUE,"骨玉",IF(EXACT(M679,$A$33)=TRUE,"撃玉",IF(EXACT(M679,$A$34)=TRUE,"弾玉",IF(EXACT(M679,$A$35)=TRUE,"聖玉",IF(EXACT(M679,$A$36)=TRUE,"忍玉",IF(EXACT(M679,$A$37)=TRUE,"障玉",IF(EXACT(M679,$A$38)=TRUE,"花玉",IF(EXACT(M679,$A$39)=TRUE,"反玉",IF(EXACT(M679,$A$40)=TRUE,"押玉",IF(EXACT(M679,$A$41)=TRUE,"迎玉",IF(EXACT(M679,$A$42)=TRUE,"贄玉",IF(EXACT(M679,$A$43)=TRUE,"的玉",IF(EXACT(M679,$A$44)=TRUE,"墜玉",IF(EXACT(M679,$A$45)=TRUE,"箱玉",IF(EXACT(M679,$A$46)=TRUE,"闇玉",IF(EXACT(M679,$A$47)=TRUE,"旋玉",IF(EXACT(M679,$A$48)=TRUE,"采玉",IF(EXACT(M679,$A$49)=TRUE,"騎玉",IF(EXACT(M679,$A$50)=TRUE,"核玉",IF(EXACT(M679,$A$51)=TRUE,"射玉",IF(EXACT(M679,$A$52)=TRUE,"星玉",IF(EXACT(M679,$A$53)=TRUE,"梱玉",IF(EXACT(M679,$A$54)=TRUE,"貫玉",IF(EXACT(M679,$A$55)=TRUE,"査玉",IF(EXACT(M679,$A$56)=TRUE,"近壁",IF(EXACT(M679,$A$57)=TRUE,"遠壁",IF(EXACT(M679,$A$58)=TRUE,"広壁",IF(EXACT(M679,$A$59)=TRUE,"狭壁",IF(EXACT(M679,$A$60)=TRUE,"タゲ壁",IF(EXACT(M679,$A$61)=TRUE,"エレ壁")))))))))))))))))))))))))))))))))))))))))))))))))))))))))))))</f>
        <v>0</v>
      </c>
    </row>
    <row r="680" spans="11:14" x14ac:dyDescent="0.55000000000000004">
      <c r="K680">
        <v>680</v>
      </c>
      <c r="L680">
        <f t="shared" si="21"/>
        <v>4</v>
      </c>
      <c r="M680" t="str">
        <f t="shared" si="20"/>
        <v/>
      </c>
      <c r="N680">
        <f>IF(EXACT(M680,$A$1)=TRUE,0,IF(EXACT(M680,$A$2)=TRUE,1,IF(EXACT(M680,$A$3)=TRUE,2,IF(EXACT(M680,$A$4)=TRUE,3,IF(EXACT(M680,$A$5)=TRUE,4,IF(EXACT(M680,$A$6)=TRUE,5,IF(EXACT(M680,$A$7)=TRUE,6,IF(EXACT(M680,$A$8)=TRUE,7,IF(EXACT(M680,$A$9)=TRUE,8,IF(EXACT(M680,$A$10)=TRUE,9,IF(EXACT(M680,$A$11)=TRUE,10,IF(EXACT(M680,$A$12)=TRUE,11,IF(EXACT(M680,$A$13)=TRUE,12,IF(EXACT(M680,$A$14)=TRUE,13,IF(EXACT(M680,$A$15)=TRUE,14,IF(EXACT(M680,$A$16)=TRUE,15,IF(EXACT(M680,$A$17)=TRUE,16,IF(EXACT(M680,$A$18)=TRUE,17,IF(EXACT(M680,$A$19)=TRUE,18,IF(EXACT(M680,$A$20)=TRUE,19,IF(EXACT(M680,$A$21)=TRUE,20,IF(EXACT(M680,$A$22)=TRUE,21,IF(EXACT(M680,$A$23)=TRUE,22,IF(EXACT(M680,$A$24)=TRUE,23,IF(EXACT(M680,$A$25)=TRUE,24,IF(EXACT(M680,$A$26)=TRUE,25,IF(EXACT(M680,$A$27)=TRUE,26,IF(EXACT(M680,$A$28)=TRUE,27,IF(EXACT(M680,$A$29)=TRUE,28,IF(EXACT(M680,$A$30)=TRUE,29,IF(EXACT(M680,$A$31)=TRUE,30,IF(EXACT(M680,$A$32)=TRUE,31,IF(EXACT(M680,$A$33)=TRUE,32,IF(EXACT(M680,$A$34)=TRUE,33,IF(EXACT(M680,$A$35)=TRUE,34,IF(EXACT(M680,$A$36)=TRUE,35,IF(EXACT(M680,$A$37)=TRUE,36,IF(EXACT(M680,$A$38)=TRUE,37,IF(EXACT(M680,$A$39)=TRUE,38,IF(EXACT(M680,$A$40)=TRUE,39,IF(EXACT(M680,$A$41)=TRUE,40,IF(EXACT(M680,$A$42)=TRUE,41,IF(EXACT(M680,$A$43)=TRUE,42,IF(EXACT(M680,$A$44)=TRUE,43,IF(EXACT(M680,$A$45)=TRUE,44,IF(EXACT(M680,$A$46)=TRUE,45,IF(EXACT(M680,$A$47)=TRUE,46,IF(EXACT(M680,$A$48)=TRUE,47,IF(EXACT(M680,$A$49)=TRUE,48,IF(EXACT(M680,$A$50)=TRUE,49,IF(EXACT(M680,$A$51)=TRUE,50,IF(EXACT(M680,$A$52)=TRUE,51,IF(EXACT(M680,$A$53)=TRUE,52,IF(EXACT(M680,$A$54)=TRUE,53,IF(EXACT(M680,$A$55)=TRUE,54,IF(EXACT(M680,$A$56)=TRUE,55,IF(EXACT(M680,$A$57)=TRUE,56,IF(EXACT(M680,$A$58)=TRUE,57,IF(EXACT(M680,$A$59)=TRUE,58,IF(EXACT(M680,$A$60)=TRUE,59,IF(EXACT(M680,$A$61)=TRUE,60,IF(EXACT(M680,$A$62)=TRUE,61))))))))))))))))))))))))))))))))))))))))))))))))))))))))))))))*61^$L680</f>
        <v>0</v>
      </c>
    </row>
    <row r="681" spans="11:14" x14ac:dyDescent="0.55000000000000004">
      <c r="K681">
        <v>681</v>
      </c>
      <c r="L681">
        <f t="shared" si="21"/>
        <v>3</v>
      </c>
      <c r="M681" t="str">
        <f t="shared" si="20"/>
        <v/>
      </c>
      <c r="N681">
        <f>IF(EXACT(M681,$A$1)=TRUE,0,IF(EXACT(M681,$A$2)=TRUE,1,IF(EXACT(M681,$A$3)=TRUE,2,IF(EXACT(M681,$A$4)=TRUE,3,IF(EXACT(M681,$A$5)=TRUE,4,IF(EXACT(M681,$A$6)=TRUE,5,IF(EXACT(M681,$A$7)=TRUE,6,IF(EXACT(M681,$A$8)=TRUE,7,IF(EXACT(M681,$A$9)=TRUE,8,IF(EXACT(M681,$A$10)=TRUE,9,IF(EXACT(M681,$A$11)=TRUE,10,IF(EXACT(M681,$A$12)=TRUE,11,IF(EXACT(M681,$A$13)=TRUE,12,IF(EXACT(M681,$A$14)=TRUE,13,IF(EXACT(M681,$A$15)=TRUE,14,IF(EXACT(M681,$A$16)=TRUE,15,IF(EXACT(M681,$A$17)=TRUE,16,IF(EXACT(M681,$A$18)=TRUE,17,IF(EXACT(M681,$A$19)=TRUE,18,IF(EXACT(M681,$A$20)=TRUE,19,IF(EXACT(M681,$A$21)=TRUE,20,IF(EXACT(M681,$A$22)=TRUE,21,IF(EXACT(M681,$A$23)=TRUE,22,IF(EXACT(M681,$A$24)=TRUE,23,IF(EXACT(M681,$A$25)=TRUE,24,IF(EXACT(M681,$A$26)=TRUE,25,IF(EXACT(M681,$A$27)=TRUE,26,IF(EXACT(M681,$A$28)=TRUE,27,IF(EXACT(M681,$A$29)=TRUE,28,IF(EXACT(M681,$A$30)=TRUE,29,IF(EXACT(M681,$A$31)=TRUE,30,IF(EXACT(M681,$A$32)=TRUE,31,IF(EXACT(M681,$A$33)=TRUE,32,IF(EXACT(M681,$A$34)=TRUE,33,IF(EXACT(M681,$A$35)=TRUE,34,IF(EXACT(M681,$A$36)=TRUE,35,IF(EXACT(M681,$A$37)=TRUE,36,IF(EXACT(M681,$A$38)=TRUE,37,IF(EXACT(M681,$A$39)=TRUE,38,IF(EXACT(M681,$A$40)=TRUE,39,IF(EXACT(M681,$A$41)=TRUE,40,IF(EXACT(M681,$A$42)=TRUE,41,IF(EXACT(M681,$A$43)=TRUE,42,IF(EXACT(M681,$A$44)=TRUE,43,IF(EXACT(M681,$A$45)=TRUE,44,IF(EXACT(M681,$A$46)=TRUE,45,IF(EXACT(M681,$A$47)=TRUE,46,IF(EXACT(M681,$A$48)=TRUE,47,IF(EXACT(M681,$A$49)=TRUE,48,IF(EXACT(M681,$A$50)=TRUE,49,IF(EXACT(M681,$A$51)=TRUE,50,IF(EXACT(M681,$A$52)=TRUE,51,IF(EXACT(M681,$A$53)=TRUE,52,IF(EXACT(M681,$A$54)=TRUE,53,IF(EXACT(M681,$A$55)=TRUE,54,IF(EXACT(M681,$A$56)=TRUE,55,IF(EXACT(M681,$A$57)=TRUE,56,IF(EXACT(M681,$A$58)=TRUE,57,IF(EXACT(M681,$A$59)=TRUE,58,IF(EXACT(M681,$A$60)=TRUE,59,IF(EXACT(M681,$A$61)=TRUE,60,IF(EXACT(M681,$A$62)=TRUE,61))))))))))))))))))))))))))))))))))))))))))))))))))))))))))))))*61^$L681</f>
        <v>0</v>
      </c>
    </row>
    <row r="682" spans="11:14" x14ac:dyDescent="0.55000000000000004">
      <c r="K682">
        <v>682</v>
      </c>
      <c r="L682">
        <f t="shared" si="21"/>
        <v>2</v>
      </c>
      <c r="M682" t="str">
        <f t="shared" si="20"/>
        <v/>
      </c>
      <c r="N682">
        <f>IF(EXACT(M682,$A$1)=TRUE,0,IF(EXACT(M682,$A$2)=TRUE,1,IF(EXACT(M682,$A$3)=TRUE,2,IF(EXACT(M682,$A$4)=TRUE,3,IF(EXACT(M682,$A$5)=TRUE,4,IF(EXACT(M682,$A$6)=TRUE,5,IF(EXACT(M682,$A$7)=TRUE,6,IF(EXACT(M682,$A$8)=TRUE,7,IF(EXACT(M682,$A$9)=TRUE,8,IF(EXACT(M682,$A$10)=TRUE,9,IF(EXACT(M682,$A$11)=TRUE,10,IF(EXACT(M682,$A$12)=TRUE,11,IF(EXACT(M682,$A$13)=TRUE,12,IF(EXACT(M682,$A$14)=TRUE,13,IF(EXACT(M682,$A$15)=TRUE,14,IF(EXACT(M682,$A$16)=TRUE,15,IF(EXACT(M682,$A$17)=TRUE,16,IF(EXACT(M682,$A$18)=TRUE,17,IF(EXACT(M682,$A$19)=TRUE,18,IF(EXACT(M682,$A$20)=TRUE,19,IF(EXACT(M682,$A$21)=TRUE,20,IF(EXACT(M682,$A$22)=TRUE,21,IF(EXACT(M682,$A$23)=TRUE,22,IF(EXACT(M682,$A$24)=TRUE,23,IF(EXACT(M682,$A$25)=TRUE,24,IF(EXACT(M682,$A$26)=TRUE,25,IF(EXACT(M682,$A$27)=TRUE,26,IF(EXACT(M682,$A$28)=TRUE,27,IF(EXACT(M682,$A$29)=TRUE,28,IF(EXACT(M682,$A$30)=TRUE,29,IF(EXACT(M682,$A$31)=TRUE,30,IF(EXACT(M682,$A$32)=TRUE,31,IF(EXACT(M682,$A$33)=TRUE,32,IF(EXACT(M682,$A$34)=TRUE,33,IF(EXACT(M682,$A$35)=TRUE,34,IF(EXACT(M682,$A$36)=TRUE,35,IF(EXACT(M682,$A$37)=TRUE,36,IF(EXACT(M682,$A$38)=TRUE,37,IF(EXACT(M682,$A$39)=TRUE,38,IF(EXACT(M682,$A$40)=TRUE,39,IF(EXACT(M682,$A$41)=TRUE,40,IF(EXACT(M682,$A$42)=TRUE,41,IF(EXACT(M682,$A$43)=TRUE,42,IF(EXACT(M682,$A$44)=TRUE,43,IF(EXACT(M682,$A$45)=TRUE,44,IF(EXACT(M682,$A$46)=TRUE,45,IF(EXACT(M682,$A$47)=TRUE,46,IF(EXACT(M682,$A$48)=TRUE,47,IF(EXACT(M682,$A$49)=TRUE,48,IF(EXACT(M682,$A$50)=TRUE,49,IF(EXACT(M682,$A$51)=TRUE,50,IF(EXACT(M682,$A$52)=TRUE,51,IF(EXACT(M682,$A$53)=TRUE,52,IF(EXACT(M682,$A$54)=TRUE,53,IF(EXACT(M682,$A$55)=TRUE,54,IF(EXACT(M682,$A$56)=TRUE,55,IF(EXACT(M682,$A$57)=TRUE,56,IF(EXACT(M682,$A$58)=TRUE,57,IF(EXACT(M682,$A$59)=TRUE,58,IF(EXACT(M682,$A$60)=TRUE,59,IF(EXACT(M682,$A$61)=TRUE,60,IF(EXACT(M682,$A$62)=TRUE,61))))))))))))))))))))))))))))))))))))))))))))))))))))))))))))))*61^$L682</f>
        <v>0</v>
      </c>
    </row>
    <row r="683" spans="11:14" x14ac:dyDescent="0.55000000000000004">
      <c r="K683">
        <v>683</v>
      </c>
      <c r="L683">
        <f t="shared" si="21"/>
        <v>1</v>
      </c>
      <c r="M683" t="str">
        <f t="shared" si="20"/>
        <v/>
      </c>
      <c r="N683">
        <f>IF(EXACT(M683,$A$1)=TRUE,0,IF(EXACT(M683,$A$2)=TRUE,1,IF(EXACT(M683,$A$3)=TRUE,2,IF(EXACT(M683,$A$4)=TRUE,3,IF(EXACT(M683,$A$5)=TRUE,4,IF(EXACT(M683,$A$6)=TRUE,5,IF(EXACT(M683,$A$7)=TRUE,6,IF(EXACT(M683,$A$8)=TRUE,7,IF(EXACT(M683,$A$9)=TRUE,8,IF(EXACT(M683,$A$10)=TRUE,9,IF(EXACT(M683,$A$11)=TRUE,10,IF(EXACT(M683,$A$12)=TRUE,11,IF(EXACT(M683,$A$13)=TRUE,12,IF(EXACT(M683,$A$14)=TRUE,13,IF(EXACT(M683,$A$15)=TRUE,14,IF(EXACT(M683,$A$16)=TRUE,15,IF(EXACT(M683,$A$17)=TRUE,16,IF(EXACT(M683,$A$18)=TRUE,17,IF(EXACT(M683,$A$19)=TRUE,18,IF(EXACT(M683,$A$20)=TRUE,19,IF(EXACT(M683,$A$21)=TRUE,20,IF(EXACT(M683,$A$22)=TRUE,21,IF(EXACT(M683,$A$23)=TRUE,22,IF(EXACT(M683,$A$24)=TRUE,23,IF(EXACT(M683,$A$25)=TRUE,24,IF(EXACT(M683,$A$26)=TRUE,25,IF(EXACT(M683,$A$27)=TRUE,26,IF(EXACT(M683,$A$28)=TRUE,27,IF(EXACT(M683,$A$29)=TRUE,28,IF(EXACT(M683,$A$30)=TRUE,29,IF(EXACT(M683,$A$31)=TRUE,30,IF(EXACT(M683,$A$32)=TRUE,31,IF(EXACT(M683,$A$33)=TRUE,32,IF(EXACT(M683,$A$34)=TRUE,33,IF(EXACT(M683,$A$35)=TRUE,34,IF(EXACT(M683,$A$36)=TRUE,35,IF(EXACT(M683,$A$37)=TRUE,36,IF(EXACT(M683,$A$38)=TRUE,37,IF(EXACT(M683,$A$39)=TRUE,38,IF(EXACT(M683,$A$40)=TRUE,39,IF(EXACT(M683,$A$41)=TRUE,40,IF(EXACT(M683,$A$42)=TRUE,41,IF(EXACT(M683,$A$43)=TRUE,42,IF(EXACT(M683,$A$44)=TRUE,43,IF(EXACT(M683,$A$45)=TRUE,44,IF(EXACT(M683,$A$46)=TRUE,45,IF(EXACT(M683,$A$47)=TRUE,46,IF(EXACT(M683,$A$48)=TRUE,47,IF(EXACT(M683,$A$49)=TRUE,48,IF(EXACT(M683,$A$50)=TRUE,49,IF(EXACT(M683,$A$51)=TRUE,50,IF(EXACT(M683,$A$52)=TRUE,51,IF(EXACT(M683,$A$53)=TRUE,52,IF(EXACT(M683,$A$54)=TRUE,53,IF(EXACT(M683,$A$55)=TRUE,54,IF(EXACT(M683,$A$56)=TRUE,55,IF(EXACT(M683,$A$57)=TRUE,56,IF(EXACT(M683,$A$58)=TRUE,57,IF(EXACT(M683,$A$59)=TRUE,58,IF(EXACT(M683,$A$60)=TRUE,59,IF(EXACT(M683,$A$61)=TRUE,60,IF(EXACT(M683,$A$62)=TRUE,61))))))))))))))))))))))))))))))))))))))))))))))))))))))))))))))*61^$L683</f>
        <v>0</v>
      </c>
    </row>
    <row r="684" spans="11:14" x14ac:dyDescent="0.55000000000000004">
      <c r="K684">
        <v>684</v>
      </c>
      <c r="L684">
        <f t="shared" si="21"/>
        <v>0</v>
      </c>
      <c r="M684" t="str">
        <f t="shared" si="20"/>
        <v/>
      </c>
      <c r="N684">
        <f>IF(EXACT(M684,$A$1)=TRUE,0,IF(EXACT(M684,$A$2)=TRUE,1,IF(EXACT(M684,$A$3)=TRUE,2,IF(EXACT(M684,$A$4)=TRUE,3,IF(EXACT(M684,$A$5)=TRUE,4,IF(EXACT(M684,$A$6)=TRUE,5,IF(EXACT(M684,$A$7)=TRUE,6,IF(EXACT(M684,$A$8)=TRUE,7,IF(EXACT(M684,$A$9)=TRUE,8,IF(EXACT(M684,$A$10)=TRUE,9,IF(EXACT(M684,$A$11)=TRUE,10,IF(EXACT(M684,$A$12)=TRUE,11,IF(EXACT(M684,$A$13)=TRUE,12,IF(EXACT(M684,$A$14)=TRUE,13,IF(EXACT(M684,$A$15)=TRUE,14,IF(EXACT(M684,$A$16)=TRUE,15,IF(EXACT(M684,$A$17)=TRUE,16,IF(EXACT(M684,$A$18)=TRUE,17,IF(EXACT(M684,$A$19)=TRUE,18,IF(EXACT(M684,$A$20)=TRUE,19,IF(EXACT(M684,$A$21)=TRUE,20,IF(EXACT(M684,$A$22)=TRUE,21,IF(EXACT(M684,$A$23)=TRUE,22,IF(EXACT(M684,$A$24)=TRUE,23,IF(EXACT(M684,$A$25)=TRUE,24,IF(EXACT(M684,$A$26)=TRUE,25,IF(EXACT(M684,$A$27)=TRUE,26,IF(EXACT(M684,$A$28)=TRUE,27,IF(EXACT(M684,$A$29)=TRUE,28,IF(EXACT(M684,$A$30)=TRUE,29,IF(EXACT(M684,$A$31)=TRUE,30,IF(EXACT(M684,$A$32)=TRUE,31,IF(EXACT(M684,$A$33)=TRUE,32,IF(EXACT(M684,$A$34)=TRUE,33,IF(EXACT(M684,$A$35)=TRUE,34,IF(EXACT(M684,$A$36)=TRUE,35,IF(EXACT(M684,$A$37)=TRUE,36,IF(EXACT(M684,$A$38)=TRUE,37,IF(EXACT(M684,$A$39)=TRUE,38,IF(EXACT(M684,$A$40)=TRUE,39,IF(EXACT(M684,$A$41)=TRUE,40,IF(EXACT(M684,$A$42)=TRUE,41,IF(EXACT(M684,$A$43)=TRUE,42,IF(EXACT(M684,$A$44)=TRUE,43,IF(EXACT(M684,$A$45)=TRUE,44,IF(EXACT(M684,$A$46)=TRUE,45,IF(EXACT(M684,$A$47)=TRUE,46,IF(EXACT(M684,$A$48)=TRUE,47,IF(EXACT(M684,$A$49)=TRUE,48,IF(EXACT(M684,$A$50)=TRUE,49,IF(EXACT(M684,$A$51)=TRUE,50,IF(EXACT(M684,$A$52)=TRUE,51,IF(EXACT(M684,$A$53)=TRUE,52,IF(EXACT(M684,$A$54)=TRUE,53,IF(EXACT(M684,$A$55)=TRUE,54,IF(EXACT(M684,$A$56)=TRUE,55,IF(EXACT(M684,$A$57)=TRUE,56,IF(EXACT(M684,$A$58)=TRUE,57,IF(EXACT(M684,$A$59)=TRUE,58,IF(EXACT(M684,$A$60)=TRUE,59,IF(EXACT(M684,$A$61)=TRUE,60,IF(EXACT(M684,$A$62)=TRUE,61))))))))))))))))))))))))))))))))))))))))))))))))))))))))))))))*61^$L684</f>
        <v>0</v>
      </c>
    </row>
    <row r="685" spans="11:14" x14ac:dyDescent="0.55000000000000004">
      <c r="K685">
        <v>685</v>
      </c>
      <c r="L685">
        <f t="shared" si="21"/>
        <v>5</v>
      </c>
      <c r="M685" t="str">
        <f t="shared" si="20"/>
        <v/>
      </c>
      <c r="N685" t="b">
        <f>IF(EXACT(M685,$A$1)=TRUE,"コア",IF(EXACT(M685,$A$2)=TRUE,"弓玉",IF(EXACT(M685,$A$3)=TRUE,"銃玉",IF(EXACT(M685,$A$4)=TRUE,"剣玉",IF(EXACT(M685,$A$5)=TRUE,"盾玉",IF(EXACT(M685,$A$6)=TRUE,"爆玉",IF(EXACT(M685,$A$7)=TRUE,"魔玉",IF(EXACT(M685,$A$8)=TRUE,"弩玉",IF(EXACT(M685,$A$9)=TRUE,"槍玉",IF(EXACT(M685,$A$10)=TRUE,"砲玉",IF(EXACT(M685,$A$11)=TRUE,"薙玉",IF(EXACT(M685,$A$12)=TRUE,"跳玉",IF(EXACT(M685,$A$13)=TRUE,"裂玉",IF(EXACT(M685,$A$14)=TRUE,"散玉",IF(EXACT(M685,$A$15)=TRUE,"狙玉",IF(EXACT(M685,$A$16)=TRUE,"浮玉",IF(EXACT(M685,$A$17)=TRUE,"導玉",IF(EXACT(M685,$A$18)=TRUE,"繕玉",IF(EXACT(M685,$A$19)=TRUE,"癒玉",IF(EXACT(M685,$A$20)=TRUE,"壁玉",IF(EXACT(M685,$A$21)=TRUE,"飛玉",IF(EXACT(M685,$A$22)=TRUE,"戦玉",IF(EXACT(M685,$A$23)=TRUE,"機玉",IF(EXACT(M685,$A$24)=TRUE,"変玉",IF(EXACT(M685,$A$25)=TRUE,"界玉",IF(EXACT(M685,$A$26)=TRUE,"木壁",IF(EXACT(M685,$A$27)=TRUE,"石壁",IF(EXACT(M685,$A$28)=TRUE,"紙壁",IF(EXACT(M685,$A$29)=TRUE,"鉄壁",IF(EXACT(M685,$A$30)=TRUE,"ジェット",IF(EXACT(M685,$A$31)=TRUE,"ターボ",IF(EXACT(M685,$A$32)=TRUE,"骨玉",IF(EXACT(M685,$A$33)=TRUE,"撃玉",IF(EXACT(M685,$A$34)=TRUE,"弾玉",IF(EXACT(M685,$A$35)=TRUE,"聖玉",IF(EXACT(M685,$A$36)=TRUE,"忍玉",IF(EXACT(M685,$A$37)=TRUE,"障玉",IF(EXACT(M685,$A$38)=TRUE,"花玉",IF(EXACT(M685,$A$39)=TRUE,"反玉",IF(EXACT(M685,$A$40)=TRUE,"押玉",IF(EXACT(M685,$A$41)=TRUE,"迎玉",IF(EXACT(M685,$A$42)=TRUE,"贄玉",IF(EXACT(M685,$A$43)=TRUE,"的玉",IF(EXACT(M685,$A$44)=TRUE,"墜玉",IF(EXACT(M685,$A$45)=TRUE,"箱玉",IF(EXACT(M685,$A$46)=TRUE,"闇玉",IF(EXACT(M685,$A$47)=TRUE,"旋玉",IF(EXACT(M685,$A$48)=TRUE,"采玉",IF(EXACT(M685,$A$49)=TRUE,"騎玉",IF(EXACT(M685,$A$50)=TRUE,"核玉",IF(EXACT(M685,$A$51)=TRUE,"射玉",IF(EXACT(M685,$A$52)=TRUE,"星玉",IF(EXACT(M685,$A$53)=TRUE,"梱玉",IF(EXACT(M685,$A$54)=TRUE,"貫玉",IF(EXACT(M685,$A$55)=TRUE,"査玉",IF(EXACT(M685,$A$56)=TRUE,"近壁",IF(EXACT(M685,$A$57)=TRUE,"遠壁",IF(EXACT(M685,$A$58)=TRUE,"広壁",IF(EXACT(M685,$A$59)=TRUE,"狭壁",IF(EXACT(M685,$A$60)=TRUE,"タゲ壁",IF(EXACT(M685,$A$61)=TRUE,"エレ壁")))))))))))))))))))))))))))))))))))))))))))))))))))))))))))))</f>
        <v>0</v>
      </c>
    </row>
    <row r="686" spans="11:14" x14ac:dyDescent="0.55000000000000004">
      <c r="K686">
        <v>686</v>
      </c>
      <c r="L686">
        <f t="shared" si="21"/>
        <v>4</v>
      </c>
      <c r="M686" t="str">
        <f t="shared" si="20"/>
        <v/>
      </c>
      <c r="N686">
        <f>IF(EXACT(M686,$A$1)=TRUE,0,IF(EXACT(M686,$A$2)=TRUE,1,IF(EXACT(M686,$A$3)=TRUE,2,IF(EXACT(M686,$A$4)=TRUE,3,IF(EXACT(M686,$A$5)=TRUE,4,IF(EXACT(M686,$A$6)=TRUE,5,IF(EXACT(M686,$A$7)=TRUE,6,IF(EXACT(M686,$A$8)=TRUE,7,IF(EXACT(M686,$A$9)=TRUE,8,IF(EXACT(M686,$A$10)=TRUE,9,IF(EXACT(M686,$A$11)=TRUE,10,IF(EXACT(M686,$A$12)=TRUE,11,IF(EXACT(M686,$A$13)=TRUE,12,IF(EXACT(M686,$A$14)=TRUE,13,IF(EXACT(M686,$A$15)=TRUE,14,IF(EXACT(M686,$A$16)=TRUE,15,IF(EXACT(M686,$A$17)=TRUE,16,IF(EXACT(M686,$A$18)=TRUE,17,IF(EXACT(M686,$A$19)=TRUE,18,IF(EXACT(M686,$A$20)=TRUE,19,IF(EXACT(M686,$A$21)=TRUE,20,IF(EXACT(M686,$A$22)=TRUE,21,IF(EXACT(M686,$A$23)=TRUE,22,IF(EXACT(M686,$A$24)=TRUE,23,IF(EXACT(M686,$A$25)=TRUE,24,IF(EXACT(M686,$A$26)=TRUE,25,IF(EXACT(M686,$A$27)=TRUE,26,IF(EXACT(M686,$A$28)=TRUE,27,IF(EXACT(M686,$A$29)=TRUE,28,IF(EXACT(M686,$A$30)=TRUE,29,IF(EXACT(M686,$A$31)=TRUE,30,IF(EXACT(M686,$A$32)=TRUE,31,IF(EXACT(M686,$A$33)=TRUE,32,IF(EXACT(M686,$A$34)=TRUE,33,IF(EXACT(M686,$A$35)=TRUE,34,IF(EXACT(M686,$A$36)=TRUE,35,IF(EXACT(M686,$A$37)=TRUE,36,IF(EXACT(M686,$A$38)=TRUE,37,IF(EXACT(M686,$A$39)=TRUE,38,IF(EXACT(M686,$A$40)=TRUE,39,IF(EXACT(M686,$A$41)=TRUE,40,IF(EXACT(M686,$A$42)=TRUE,41,IF(EXACT(M686,$A$43)=TRUE,42,IF(EXACT(M686,$A$44)=TRUE,43,IF(EXACT(M686,$A$45)=TRUE,44,IF(EXACT(M686,$A$46)=TRUE,45,IF(EXACT(M686,$A$47)=TRUE,46,IF(EXACT(M686,$A$48)=TRUE,47,IF(EXACT(M686,$A$49)=TRUE,48,IF(EXACT(M686,$A$50)=TRUE,49,IF(EXACT(M686,$A$51)=TRUE,50,IF(EXACT(M686,$A$52)=TRUE,51,IF(EXACT(M686,$A$53)=TRUE,52,IF(EXACT(M686,$A$54)=TRUE,53,IF(EXACT(M686,$A$55)=TRUE,54,IF(EXACT(M686,$A$56)=TRUE,55,IF(EXACT(M686,$A$57)=TRUE,56,IF(EXACT(M686,$A$58)=TRUE,57,IF(EXACT(M686,$A$59)=TRUE,58,IF(EXACT(M686,$A$60)=TRUE,59,IF(EXACT(M686,$A$61)=TRUE,60,IF(EXACT(M686,$A$62)=TRUE,61))))))))))))))))))))))))))))))))))))))))))))))))))))))))))))))*61^$L686</f>
        <v>0</v>
      </c>
    </row>
    <row r="687" spans="11:14" x14ac:dyDescent="0.55000000000000004">
      <c r="K687">
        <v>687</v>
      </c>
      <c r="L687">
        <f t="shared" si="21"/>
        <v>3</v>
      </c>
      <c r="M687" t="str">
        <f t="shared" si="20"/>
        <v/>
      </c>
      <c r="N687">
        <f>IF(EXACT(M687,$A$1)=TRUE,0,IF(EXACT(M687,$A$2)=TRUE,1,IF(EXACT(M687,$A$3)=TRUE,2,IF(EXACT(M687,$A$4)=TRUE,3,IF(EXACT(M687,$A$5)=TRUE,4,IF(EXACT(M687,$A$6)=TRUE,5,IF(EXACT(M687,$A$7)=TRUE,6,IF(EXACT(M687,$A$8)=TRUE,7,IF(EXACT(M687,$A$9)=TRUE,8,IF(EXACT(M687,$A$10)=TRUE,9,IF(EXACT(M687,$A$11)=TRUE,10,IF(EXACT(M687,$A$12)=TRUE,11,IF(EXACT(M687,$A$13)=TRUE,12,IF(EXACT(M687,$A$14)=TRUE,13,IF(EXACT(M687,$A$15)=TRUE,14,IF(EXACT(M687,$A$16)=TRUE,15,IF(EXACT(M687,$A$17)=TRUE,16,IF(EXACT(M687,$A$18)=TRUE,17,IF(EXACT(M687,$A$19)=TRUE,18,IF(EXACT(M687,$A$20)=TRUE,19,IF(EXACT(M687,$A$21)=TRUE,20,IF(EXACT(M687,$A$22)=TRUE,21,IF(EXACT(M687,$A$23)=TRUE,22,IF(EXACT(M687,$A$24)=TRUE,23,IF(EXACT(M687,$A$25)=TRUE,24,IF(EXACT(M687,$A$26)=TRUE,25,IF(EXACT(M687,$A$27)=TRUE,26,IF(EXACT(M687,$A$28)=TRUE,27,IF(EXACT(M687,$A$29)=TRUE,28,IF(EXACT(M687,$A$30)=TRUE,29,IF(EXACT(M687,$A$31)=TRUE,30,IF(EXACT(M687,$A$32)=TRUE,31,IF(EXACT(M687,$A$33)=TRUE,32,IF(EXACT(M687,$A$34)=TRUE,33,IF(EXACT(M687,$A$35)=TRUE,34,IF(EXACT(M687,$A$36)=TRUE,35,IF(EXACT(M687,$A$37)=TRUE,36,IF(EXACT(M687,$A$38)=TRUE,37,IF(EXACT(M687,$A$39)=TRUE,38,IF(EXACT(M687,$A$40)=TRUE,39,IF(EXACT(M687,$A$41)=TRUE,40,IF(EXACT(M687,$A$42)=TRUE,41,IF(EXACT(M687,$A$43)=TRUE,42,IF(EXACT(M687,$A$44)=TRUE,43,IF(EXACT(M687,$A$45)=TRUE,44,IF(EXACT(M687,$A$46)=TRUE,45,IF(EXACT(M687,$A$47)=TRUE,46,IF(EXACT(M687,$A$48)=TRUE,47,IF(EXACT(M687,$A$49)=TRUE,48,IF(EXACT(M687,$A$50)=TRUE,49,IF(EXACT(M687,$A$51)=TRUE,50,IF(EXACT(M687,$A$52)=TRUE,51,IF(EXACT(M687,$A$53)=TRUE,52,IF(EXACT(M687,$A$54)=TRUE,53,IF(EXACT(M687,$A$55)=TRUE,54,IF(EXACT(M687,$A$56)=TRUE,55,IF(EXACT(M687,$A$57)=TRUE,56,IF(EXACT(M687,$A$58)=TRUE,57,IF(EXACT(M687,$A$59)=TRUE,58,IF(EXACT(M687,$A$60)=TRUE,59,IF(EXACT(M687,$A$61)=TRUE,60,IF(EXACT(M687,$A$62)=TRUE,61))))))))))))))))))))))))))))))))))))))))))))))))))))))))))))))*61^$L687</f>
        <v>0</v>
      </c>
    </row>
    <row r="688" spans="11:14" x14ac:dyDescent="0.55000000000000004">
      <c r="K688">
        <v>688</v>
      </c>
      <c r="L688">
        <f t="shared" si="21"/>
        <v>2</v>
      </c>
      <c r="M688" t="str">
        <f t="shared" si="20"/>
        <v/>
      </c>
      <c r="N688">
        <f>IF(EXACT(M688,$A$1)=TRUE,0,IF(EXACT(M688,$A$2)=TRUE,1,IF(EXACT(M688,$A$3)=TRUE,2,IF(EXACT(M688,$A$4)=TRUE,3,IF(EXACT(M688,$A$5)=TRUE,4,IF(EXACT(M688,$A$6)=TRUE,5,IF(EXACT(M688,$A$7)=TRUE,6,IF(EXACT(M688,$A$8)=TRUE,7,IF(EXACT(M688,$A$9)=TRUE,8,IF(EXACT(M688,$A$10)=TRUE,9,IF(EXACT(M688,$A$11)=TRUE,10,IF(EXACT(M688,$A$12)=TRUE,11,IF(EXACT(M688,$A$13)=TRUE,12,IF(EXACT(M688,$A$14)=TRUE,13,IF(EXACT(M688,$A$15)=TRUE,14,IF(EXACT(M688,$A$16)=TRUE,15,IF(EXACT(M688,$A$17)=TRUE,16,IF(EXACT(M688,$A$18)=TRUE,17,IF(EXACT(M688,$A$19)=TRUE,18,IF(EXACT(M688,$A$20)=TRUE,19,IF(EXACT(M688,$A$21)=TRUE,20,IF(EXACT(M688,$A$22)=TRUE,21,IF(EXACT(M688,$A$23)=TRUE,22,IF(EXACT(M688,$A$24)=TRUE,23,IF(EXACT(M688,$A$25)=TRUE,24,IF(EXACT(M688,$A$26)=TRUE,25,IF(EXACT(M688,$A$27)=TRUE,26,IF(EXACT(M688,$A$28)=TRUE,27,IF(EXACT(M688,$A$29)=TRUE,28,IF(EXACT(M688,$A$30)=TRUE,29,IF(EXACT(M688,$A$31)=TRUE,30,IF(EXACT(M688,$A$32)=TRUE,31,IF(EXACT(M688,$A$33)=TRUE,32,IF(EXACT(M688,$A$34)=TRUE,33,IF(EXACT(M688,$A$35)=TRUE,34,IF(EXACT(M688,$A$36)=TRUE,35,IF(EXACT(M688,$A$37)=TRUE,36,IF(EXACT(M688,$A$38)=TRUE,37,IF(EXACT(M688,$A$39)=TRUE,38,IF(EXACT(M688,$A$40)=TRUE,39,IF(EXACT(M688,$A$41)=TRUE,40,IF(EXACT(M688,$A$42)=TRUE,41,IF(EXACT(M688,$A$43)=TRUE,42,IF(EXACT(M688,$A$44)=TRUE,43,IF(EXACT(M688,$A$45)=TRUE,44,IF(EXACT(M688,$A$46)=TRUE,45,IF(EXACT(M688,$A$47)=TRUE,46,IF(EXACT(M688,$A$48)=TRUE,47,IF(EXACT(M688,$A$49)=TRUE,48,IF(EXACT(M688,$A$50)=TRUE,49,IF(EXACT(M688,$A$51)=TRUE,50,IF(EXACT(M688,$A$52)=TRUE,51,IF(EXACT(M688,$A$53)=TRUE,52,IF(EXACT(M688,$A$54)=TRUE,53,IF(EXACT(M688,$A$55)=TRUE,54,IF(EXACT(M688,$A$56)=TRUE,55,IF(EXACT(M688,$A$57)=TRUE,56,IF(EXACT(M688,$A$58)=TRUE,57,IF(EXACT(M688,$A$59)=TRUE,58,IF(EXACT(M688,$A$60)=TRUE,59,IF(EXACT(M688,$A$61)=TRUE,60,IF(EXACT(M688,$A$62)=TRUE,61))))))))))))))))))))))))))))))))))))))))))))))))))))))))))))))*61^$L688</f>
        <v>0</v>
      </c>
    </row>
    <row r="689" spans="11:14" x14ac:dyDescent="0.55000000000000004">
      <c r="K689">
        <v>689</v>
      </c>
      <c r="L689">
        <f t="shared" si="21"/>
        <v>1</v>
      </c>
      <c r="M689" t="str">
        <f t="shared" si="20"/>
        <v/>
      </c>
      <c r="N689">
        <f>IF(EXACT(M689,$A$1)=TRUE,0,IF(EXACT(M689,$A$2)=TRUE,1,IF(EXACT(M689,$A$3)=TRUE,2,IF(EXACT(M689,$A$4)=TRUE,3,IF(EXACT(M689,$A$5)=TRUE,4,IF(EXACT(M689,$A$6)=TRUE,5,IF(EXACT(M689,$A$7)=TRUE,6,IF(EXACT(M689,$A$8)=TRUE,7,IF(EXACT(M689,$A$9)=TRUE,8,IF(EXACT(M689,$A$10)=TRUE,9,IF(EXACT(M689,$A$11)=TRUE,10,IF(EXACT(M689,$A$12)=TRUE,11,IF(EXACT(M689,$A$13)=TRUE,12,IF(EXACT(M689,$A$14)=TRUE,13,IF(EXACT(M689,$A$15)=TRUE,14,IF(EXACT(M689,$A$16)=TRUE,15,IF(EXACT(M689,$A$17)=TRUE,16,IF(EXACT(M689,$A$18)=TRUE,17,IF(EXACT(M689,$A$19)=TRUE,18,IF(EXACT(M689,$A$20)=TRUE,19,IF(EXACT(M689,$A$21)=TRUE,20,IF(EXACT(M689,$A$22)=TRUE,21,IF(EXACT(M689,$A$23)=TRUE,22,IF(EXACT(M689,$A$24)=TRUE,23,IF(EXACT(M689,$A$25)=TRUE,24,IF(EXACT(M689,$A$26)=TRUE,25,IF(EXACT(M689,$A$27)=TRUE,26,IF(EXACT(M689,$A$28)=TRUE,27,IF(EXACT(M689,$A$29)=TRUE,28,IF(EXACT(M689,$A$30)=TRUE,29,IF(EXACT(M689,$A$31)=TRUE,30,IF(EXACT(M689,$A$32)=TRUE,31,IF(EXACT(M689,$A$33)=TRUE,32,IF(EXACT(M689,$A$34)=TRUE,33,IF(EXACT(M689,$A$35)=TRUE,34,IF(EXACT(M689,$A$36)=TRUE,35,IF(EXACT(M689,$A$37)=TRUE,36,IF(EXACT(M689,$A$38)=TRUE,37,IF(EXACT(M689,$A$39)=TRUE,38,IF(EXACT(M689,$A$40)=TRUE,39,IF(EXACT(M689,$A$41)=TRUE,40,IF(EXACT(M689,$A$42)=TRUE,41,IF(EXACT(M689,$A$43)=TRUE,42,IF(EXACT(M689,$A$44)=TRUE,43,IF(EXACT(M689,$A$45)=TRUE,44,IF(EXACT(M689,$A$46)=TRUE,45,IF(EXACT(M689,$A$47)=TRUE,46,IF(EXACT(M689,$A$48)=TRUE,47,IF(EXACT(M689,$A$49)=TRUE,48,IF(EXACT(M689,$A$50)=TRUE,49,IF(EXACT(M689,$A$51)=TRUE,50,IF(EXACT(M689,$A$52)=TRUE,51,IF(EXACT(M689,$A$53)=TRUE,52,IF(EXACT(M689,$A$54)=TRUE,53,IF(EXACT(M689,$A$55)=TRUE,54,IF(EXACT(M689,$A$56)=TRUE,55,IF(EXACT(M689,$A$57)=TRUE,56,IF(EXACT(M689,$A$58)=TRUE,57,IF(EXACT(M689,$A$59)=TRUE,58,IF(EXACT(M689,$A$60)=TRUE,59,IF(EXACT(M689,$A$61)=TRUE,60,IF(EXACT(M689,$A$62)=TRUE,61))))))))))))))))))))))))))))))))))))))))))))))))))))))))))))))*61^$L689</f>
        <v>0</v>
      </c>
    </row>
    <row r="690" spans="11:14" x14ac:dyDescent="0.55000000000000004">
      <c r="K690">
        <v>690</v>
      </c>
      <c r="L690">
        <f t="shared" si="21"/>
        <v>0</v>
      </c>
      <c r="M690" t="str">
        <f t="shared" si="20"/>
        <v/>
      </c>
      <c r="N690">
        <f>IF(EXACT(M690,$A$1)=TRUE,0,IF(EXACT(M690,$A$2)=TRUE,1,IF(EXACT(M690,$A$3)=TRUE,2,IF(EXACT(M690,$A$4)=TRUE,3,IF(EXACT(M690,$A$5)=TRUE,4,IF(EXACT(M690,$A$6)=TRUE,5,IF(EXACT(M690,$A$7)=TRUE,6,IF(EXACT(M690,$A$8)=TRUE,7,IF(EXACT(M690,$A$9)=TRUE,8,IF(EXACT(M690,$A$10)=TRUE,9,IF(EXACT(M690,$A$11)=TRUE,10,IF(EXACT(M690,$A$12)=TRUE,11,IF(EXACT(M690,$A$13)=TRUE,12,IF(EXACT(M690,$A$14)=TRUE,13,IF(EXACT(M690,$A$15)=TRUE,14,IF(EXACT(M690,$A$16)=TRUE,15,IF(EXACT(M690,$A$17)=TRUE,16,IF(EXACT(M690,$A$18)=TRUE,17,IF(EXACT(M690,$A$19)=TRUE,18,IF(EXACT(M690,$A$20)=TRUE,19,IF(EXACT(M690,$A$21)=TRUE,20,IF(EXACT(M690,$A$22)=TRUE,21,IF(EXACT(M690,$A$23)=TRUE,22,IF(EXACT(M690,$A$24)=TRUE,23,IF(EXACT(M690,$A$25)=TRUE,24,IF(EXACT(M690,$A$26)=TRUE,25,IF(EXACT(M690,$A$27)=TRUE,26,IF(EXACT(M690,$A$28)=TRUE,27,IF(EXACT(M690,$A$29)=TRUE,28,IF(EXACT(M690,$A$30)=TRUE,29,IF(EXACT(M690,$A$31)=TRUE,30,IF(EXACT(M690,$A$32)=TRUE,31,IF(EXACT(M690,$A$33)=TRUE,32,IF(EXACT(M690,$A$34)=TRUE,33,IF(EXACT(M690,$A$35)=TRUE,34,IF(EXACT(M690,$A$36)=TRUE,35,IF(EXACT(M690,$A$37)=TRUE,36,IF(EXACT(M690,$A$38)=TRUE,37,IF(EXACT(M690,$A$39)=TRUE,38,IF(EXACT(M690,$A$40)=TRUE,39,IF(EXACT(M690,$A$41)=TRUE,40,IF(EXACT(M690,$A$42)=TRUE,41,IF(EXACT(M690,$A$43)=TRUE,42,IF(EXACT(M690,$A$44)=TRUE,43,IF(EXACT(M690,$A$45)=TRUE,44,IF(EXACT(M690,$A$46)=TRUE,45,IF(EXACT(M690,$A$47)=TRUE,46,IF(EXACT(M690,$A$48)=TRUE,47,IF(EXACT(M690,$A$49)=TRUE,48,IF(EXACT(M690,$A$50)=TRUE,49,IF(EXACT(M690,$A$51)=TRUE,50,IF(EXACT(M690,$A$52)=TRUE,51,IF(EXACT(M690,$A$53)=TRUE,52,IF(EXACT(M690,$A$54)=TRUE,53,IF(EXACT(M690,$A$55)=TRUE,54,IF(EXACT(M690,$A$56)=TRUE,55,IF(EXACT(M690,$A$57)=TRUE,56,IF(EXACT(M690,$A$58)=TRUE,57,IF(EXACT(M690,$A$59)=TRUE,58,IF(EXACT(M690,$A$60)=TRUE,59,IF(EXACT(M690,$A$61)=TRUE,60,IF(EXACT(M690,$A$62)=TRUE,61))))))))))))))))))))))))))))))))))))))))))))))))))))))))))))))*61^$L690</f>
        <v>0</v>
      </c>
    </row>
    <row r="691" spans="11:14" x14ac:dyDescent="0.55000000000000004">
      <c r="K691">
        <v>691</v>
      </c>
      <c r="L691">
        <f t="shared" si="21"/>
        <v>5</v>
      </c>
      <c r="M691" t="str">
        <f t="shared" si="20"/>
        <v/>
      </c>
      <c r="N691" t="b">
        <f>IF(EXACT(M691,$A$1)=TRUE,"コア",IF(EXACT(M691,$A$2)=TRUE,"弓玉",IF(EXACT(M691,$A$3)=TRUE,"銃玉",IF(EXACT(M691,$A$4)=TRUE,"剣玉",IF(EXACT(M691,$A$5)=TRUE,"盾玉",IF(EXACT(M691,$A$6)=TRUE,"爆玉",IF(EXACT(M691,$A$7)=TRUE,"魔玉",IF(EXACT(M691,$A$8)=TRUE,"弩玉",IF(EXACT(M691,$A$9)=TRUE,"槍玉",IF(EXACT(M691,$A$10)=TRUE,"砲玉",IF(EXACT(M691,$A$11)=TRUE,"薙玉",IF(EXACT(M691,$A$12)=TRUE,"跳玉",IF(EXACT(M691,$A$13)=TRUE,"裂玉",IF(EXACT(M691,$A$14)=TRUE,"散玉",IF(EXACT(M691,$A$15)=TRUE,"狙玉",IF(EXACT(M691,$A$16)=TRUE,"浮玉",IF(EXACT(M691,$A$17)=TRUE,"導玉",IF(EXACT(M691,$A$18)=TRUE,"繕玉",IF(EXACT(M691,$A$19)=TRUE,"癒玉",IF(EXACT(M691,$A$20)=TRUE,"壁玉",IF(EXACT(M691,$A$21)=TRUE,"飛玉",IF(EXACT(M691,$A$22)=TRUE,"戦玉",IF(EXACT(M691,$A$23)=TRUE,"機玉",IF(EXACT(M691,$A$24)=TRUE,"変玉",IF(EXACT(M691,$A$25)=TRUE,"界玉",IF(EXACT(M691,$A$26)=TRUE,"木壁",IF(EXACT(M691,$A$27)=TRUE,"石壁",IF(EXACT(M691,$A$28)=TRUE,"紙壁",IF(EXACT(M691,$A$29)=TRUE,"鉄壁",IF(EXACT(M691,$A$30)=TRUE,"ジェット",IF(EXACT(M691,$A$31)=TRUE,"ターボ",IF(EXACT(M691,$A$32)=TRUE,"骨玉",IF(EXACT(M691,$A$33)=TRUE,"撃玉",IF(EXACT(M691,$A$34)=TRUE,"弾玉",IF(EXACT(M691,$A$35)=TRUE,"聖玉",IF(EXACT(M691,$A$36)=TRUE,"忍玉",IF(EXACT(M691,$A$37)=TRUE,"障玉",IF(EXACT(M691,$A$38)=TRUE,"花玉",IF(EXACT(M691,$A$39)=TRUE,"反玉",IF(EXACT(M691,$A$40)=TRUE,"押玉",IF(EXACT(M691,$A$41)=TRUE,"迎玉",IF(EXACT(M691,$A$42)=TRUE,"贄玉",IF(EXACT(M691,$A$43)=TRUE,"的玉",IF(EXACT(M691,$A$44)=TRUE,"墜玉",IF(EXACT(M691,$A$45)=TRUE,"箱玉",IF(EXACT(M691,$A$46)=TRUE,"闇玉",IF(EXACT(M691,$A$47)=TRUE,"旋玉",IF(EXACT(M691,$A$48)=TRUE,"采玉",IF(EXACT(M691,$A$49)=TRUE,"騎玉",IF(EXACT(M691,$A$50)=TRUE,"核玉",IF(EXACT(M691,$A$51)=TRUE,"射玉",IF(EXACT(M691,$A$52)=TRUE,"星玉",IF(EXACT(M691,$A$53)=TRUE,"梱玉",IF(EXACT(M691,$A$54)=TRUE,"貫玉",IF(EXACT(M691,$A$55)=TRUE,"査玉",IF(EXACT(M691,$A$56)=TRUE,"近壁",IF(EXACT(M691,$A$57)=TRUE,"遠壁",IF(EXACT(M691,$A$58)=TRUE,"広壁",IF(EXACT(M691,$A$59)=TRUE,"狭壁",IF(EXACT(M691,$A$60)=TRUE,"タゲ壁",IF(EXACT(M691,$A$61)=TRUE,"エレ壁")))))))))))))))))))))))))))))))))))))))))))))))))))))))))))))</f>
        <v>0</v>
      </c>
    </row>
    <row r="692" spans="11:14" x14ac:dyDescent="0.55000000000000004">
      <c r="K692">
        <v>692</v>
      </c>
      <c r="L692">
        <f t="shared" si="21"/>
        <v>4</v>
      </c>
      <c r="M692" t="str">
        <f t="shared" si="20"/>
        <v/>
      </c>
      <c r="N692">
        <f>IF(EXACT(M692,$A$1)=TRUE,0,IF(EXACT(M692,$A$2)=TRUE,1,IF(EXACT(M692,$A$3)=TRUE,2,IF(EXACT(M692,$A$4)=TRUE,3,IF(EXACT(M692,$A$5)=TRUE,4,IF(EXACT(M692,$A$6)=TRUE,5,IF(EXACT(M692,$A$7)=TRUE,6,IF(EXACT(M692,$A$8)=TRUE,7,IF(EXACT(M692,$A$9)=TRUE,8,IF(EXACT(M692,$A$10)=TRUE,9,IF(EXACT(M692,$A$11)=TRUE,10,IF(EXACT(M692,$A$12)=TRUE,11,IF(EXACT(M692,$A$13)=TRUE,12,IF(EXACT(M692,$A$14)=TRUE,13,IF(EXACT(M692,$A$15)=TRUE,14,IF(EXACT(M692,$A$16)=TRUE,15,IF(EXACT(M692,$A$17)=TRUE,16,IF(EXACT(M692,$A$18)=TRUE,17,IF(EXACT(M692,$A$19)=TRUE,18,IF(EXACT(M692,$A$20)=TRUE,19,IF(EXACT(M692,$A$21)=TRUE,20,IF(EXACT(M692,$A$22)=TRUE,21,IF(EXACT(M692,$A$23)=TRUE,22,IF(EXACT(M692,$A$24)=TRUE,23,IF(EXACT(M692,$A$25)=TRUE,24,IF(EXACT(M692,$A$26)=TRUE,25,IF(EXACT(M692,$A$27)=TRUE,26,IF(EXACT(M692,$A$28)=TRUE,27,IF(EXACT(M692,$A$29)=TRUE,28,IF(EXACT(M692,$A$30)=TRUE,29,IF(EXACT(M692,$A$31)=TRUE,30,IF(EXACT(M692,$A$32)=TRUE,31,IF(EXACT(M692,$A$33)=TRUE,32,IF(EXACT(M692,$A$34)=TRUE,33,IF(EXACT(M692,$A$35)=TRUE,34,IF(EXACT(M692,$A$36)=TRUE,35,IF(EXACT(M692,$A$37)=TRUE,36,IF(EXACT(M692,$A$38)=TRUE,37,IF(EXACT(M692,$A$39)=TRUE,38,IF(EXACT(M692,$A$40)=TRUE,39,IF(EXACT(M692,$A$41)=TRUE,40,IF(EXACT(M692,$A$42)=TRUE,41,IF(EXACT(M692,$A$43)=TRUE,42,IF(EXACT(M692,$A$44)=TRUE,43,IF(EXACT(M692,$A$45)=TRUE,44,IF(EXACT(M692,$A$46)=TRUE,45,IF(EXACT(M692,$A$47)=TRUE,46,IF(EXACT(M692,$A$48)=TRUE,47,IF(EXACT(M692,$A$49)=TRUE,48,IF(EXACT(M692,$A$50)=TRUE,49,IF(EXACT(M692,$A$51)=TRUE,50,IF(EXACT(M692,$A$52)=TRUE,51,IF(EXACT(M692,$A$53)=TRUE,52,IF(EXACT(M692,$A$54)=TRUE,53,IF(EXACT(M692,$A$55)=TRUE,54,IF(EXACT(M692,$A$56)=TRUE,55,IF(EXACT(M692,$A$57)=TRUE,56,IF(EXACT(M692,$A$58)=TRUE,57,IF(EXACT(M692,$A$59)=TRUE,58,IF(EXACT(M692,$A$60)=TRUE,59,IF(EXACT(M692,$A$61)=TRUE,60,IF(EXACT(M692,$A$62)=TRUE,61))))))))))))))))))))))))))))))))))))))))))))))))))))))))))))))*61^$L692</f>
        <v>0</v>
      </c>
    </row>
    <row r="693" spans="11:14" x14ac:dyDescent="0.55000000000000004">
      <c r="K693">
        <v>693</v>
      </c>
      <c r="L693">
        <f t="shared" si="21"/>
        <v>3</v>
      </c>
      <c r="M693" t="str">
        <f t="shared" si="20"/>
        <v/>
      </c>
      <c r="N693">
        <f>IF(EXACT(M693,$A$1)=TRUE,0,IF(EXACT(M693,$A$2)=TRUE,1,IF(EXACT(M693,$A$3)=TRUE,2,IF(EXACT(M693,$A$4)=TRUE,3,IF(EXACT(M693,$A$5)=TRUE,4,IF(EXACT(M693,$A$6)=TRUE,5,IF(EXACT(M693,$A$7)=TRUE,6,IF(EXACT(M693,$A$8)=TRUE,7,IF(EXACT(M693,$A$9)=TRUE,8,IF(EXACT(M693,$A$10)=TRUE,9,IF(EXACT(M693,$A$11)=TRUE,10,IF(EXACT(M693,$A$12)=TRUE,11,IF(EXACT(M693,$A$13)=TRUE,12,IF(EXACT(M693,$A$14)=TRUE,13,IF(EXACT(M693,$A$15)=TRUE,14,IF(EXACT(M693,$A$16)=TRUE,15,IF(EXACT(M693,$A$17)=TRUE,16,IF(EXACT(M693,$A$18)=TRUE,17,IF(EXACT(M693,$A$19)=TRUE,18,IF(EXACT(M693,$A$20)=TRUE,19,IF(EXACT(M693,$A$21)=TRUE,20,IF(EXACT(M693,$A$22)=TRUE,21,IF(EXACT(M693,$A$23)=TRUE,22,IF(EXACT(M693,$A$24)=TRUE,23,IF(EXACT(M693,$A$25)=TRUE,24,IF(EXACT(M693,$A$26)=TRUE,25,IF(EXACT(M693,$A$27)=TRUE,26,IF(EXACT(M693,$A$28)=TRUE,27,IF(EXACT(M693,$A$29)=TRUE,28,IF(EXACT(M693,$A$30)=TRUE,29,IF(EXACT(M693,$A$31)=TRUE,30,IF(EXACT(M693,$A$32)=TRUE,31,IF(EXACT(M693,$A$33)=TRUE,32,IF(EXACT(M693,$A$34)=TRUE,33,IF(EXACT(M693,$A$35)=TRUE,34,IF(EXACT(M693,$A$36)=TRUE,35,IF(EXACT(M693,$A$37)=TRUE,36,IF(EXACT(M693,$A$38)=TRUE,37,IF(EXACT(M693,$A$39)=TRUE,38,IF(EXACT(M693,$A$40)=TRUE,39,IF(EXACT(M693,$A$41)=TRUE,40,IF(EXACT(M693,$A$42)=TRUE,41,IF(EXACT(M693,$A$43)=TRUE,42,IF(EXACT(M693,$A$44)=TRUE,43,IF(EXACT(M693,$A$45)=TRUE,44,IF(EXACT(M693,$A$46)=TRUE,45,IF(EXACT(M693,$A$47)=TRUE,46,IF(EXACT(M693,$A$48)=TRUE,47,IF(EXACT(M693,$A$49)=TRUE,48,IF(EXACT(M693,$A$50)=TRUE,49,IF(EXACT(M693,$A$51)=TRUE,50,IF(EXACT(M693,$A$52)=TRUE,51,IF(EXACT(M693,$A$53)=TRUE,52,IF(EXACT(M693,$A$54)=TRUE,53,IF(EXACT(M693,$A$55)=TRUE,54,IF(EXACT(M693,$A$56)=TRUE,55,IF(EXACT(M693,$A$57)=TRUE,56,IF(EXACT(M693,$A$58)=TRUE,57,IF(EXACT(M693,$A$59)=TRUE,58,IF(EXACT(M693,$A$60)=TRUE,59,IF(EXACT(M693,$A$61)=TRUE,60,IF(EXACT(M693,$A$62)=TRUE,61))))))))))))))))))))))))))))))))))))))))))))))))))))))))))))))*61^$L693</f>
        <v>0</v>
      </c>
    </row>
    <row r="694" spans="11:14" x14ac:dyDescent="0.55000000000000004">
      <c r="K694">
        <v>694</v>
      </c>
      <c r="L694">
        <f t="shared" si="21"/>
        <v>2</v>
      </c>
      <c r="M694" t="str">
        <f t="shared" si="20"/>
        <v/>
      </c>
      <c r="N694">
        <f>IF(EXACT(M694,$A$1)=TRUE,0,IF(EXACT(M694,$A$2)=TRUE,1,IF(EXACT(M694,$A$3)=TRUE,2,IF(EXACT(M694,$A$4)=TRUE,3,IF(EXACT(M694,$A$5)=TRUE,4,IF(EXACT(M694,$A$6)=TRUE,5,IF(EXACT(M694,$A$7)=TRUE,6,IF(EXACT(M694,$A$8)=TRUE,7,IF(EXACT(M694,$A$9)=TRUE,8,IF(EXACT(M694,$A$10)=TRUE,9,IF(EXACT(M694,$A$11)=TRUE,10,IF(EXACT(M694,$A$12)=TRUE,11,IF(EXACT(M694,$A$13)=TRUE,12,IF(EXACT(M694,$A$14)=TRUE,13,IF(EXACT(M694,$A$15)=TRUE,14,IF(EXACT(M694,$A$16)=TRUE,15,IF(EXACT(M694,$A$17)=TRUE,16,IF(EXACT(M694,$A$18)=TRUE,17,IF(EXACT(M694,$A$19)=TRUE,18,IF(EXACT(M694,$A$20)=TRUE,19,IF(EXACT(M694,$A$21)=TRUE,20,IF(EXACT(M694,$A$22)=TRUE,21,IF(EXACT(M694,$A$23)=TRUE,22,IF(EXACT(M694,$A$24)=TRUE,23,IF(EXACT(M694,$A$25)=TRUE,24,IF(EXACT(M694,$A$26)=TRUE,25,IF(EXACT(M694,$A$27)=TRUE,26,IF(EXACT(M694,$A$28)=TRUE,27,IF(EXACT(M694,$A$29)=TRUE,28,IF(EXACT(M694,$A$30)=TRUE,29,IF(EXACT(M694,$A$31)=TRUE,30,IF(EXACT(M694,$A$32)=TRUE,31,IF(EXACT(M694,$A$33)=TRUE,32,IF(EXACT(M694,$A$34)=TRUE,33,IF(EXACT(M694,$A$35)=TRUE,34,IF(EXACT(M694,$A$36)=TRUE,35,IF(EXACT(M694,$A$37)=TRUE,36,IF(EXACT(M694,$A$38)=TRUE,37,IF(EXACT(M694,$A$39)=TRUE,38,IF(EXACT(M694,$A$40)=TRUE,39,IF(EXACT(M694,$A$41)=TRUE,40,IF(EXACT(M694,$A$42)=TRUE,41,IF(EXACT(M694,$A$43)=TRUE,42,IF(EXACT(M694,$A$44)=TRUE,43,IF(EXACT(M694,$A$45)=TRUE,44,IF(EXACT(M694,$A$46)=TRUE,45,IF(EXACT(M694,$A$47)=TRUE,46,IF(EXACT(M694,$A$48)=TRUE,47,IF(EXACT(M694,$A$49)=TRUE,48,IF(EXACT(M694,$A$50)=TRUE,49,IF(EXACT(M694,$A$51)=TRUE,50,IF(EXACT(M694,$A$52)=TRUE,51,IF(EXACT(M694,$A$53)=TRUE,52,IF(EXACT(M694,$A$54)=TRUE,53,IF(EXACT(M694,$A$55)=TRUE,54,IF(EXACT(M694,$A$56)=TRUE,55,IF(EXACT(M694,$A$57)=TRUE,56,IF(EXACT(M694,$A$58)=TRUE,57,IF(EXACT(M694,$A$59)=TRUE,58,IF(EXACT(M694,$A$60)=TRUE,59,IF(EXACT(M694,$A$61)=TRUE,60,IF(EXACT(M694,$A$62)=TRUE,61))))))))))))))))))))))))))))))))))))))))))))))))))))))))))))))*61^$L694</f>
        <v>0</v>
      </c>
    </row>
    <row r="695" spans="11:14" x14ac:dyDescent="0.55000000000000004">
      <c r="K695">
        <v>695</v>
      </c>
      <c r="L695">
        <f t="shared" si="21"/>
        <v>1</v>
      </c>
      <c r="M695" t="str">
        <f t="shared" si="20"/>
        <v/>
      </c>
      <c r="N695">
        <f>IF(EXACT(M695,$A$1)=TRUE,0,IF(EXACT(M695,$A$2)=TRUE,1,IF(EXACT(M695,$A$3)=TRUE,2,IF(EXACT(M695,$A$4)=TRUE,3,IF(EXACT(M695,$A$5)=TRUE,4,IF(EXACT(M695,$A$6)=TRUE,5,IF(EXACT(M695,$A$7)=TRUE,6,IF(EXACT(M695,$A$8)=TRUE,7,IF(EXACT(M695,$A$9)=TRUE,8,IF(EXACT(M695,$A$10)=TRUE,9,IF(EXACT(M695,$A$11)=TRUE,10,IF(EXACT(M695,$A$12)=TRUE,11,IF(EXACT(M695,$A$13)=TRUE,12,IF(EXACT(M695,$A$14)=TRUE,13,IF(EXACT(M695,$A$15)=TRUE,14,IF(EXACT(M695,$A$16)=TRUE,15,IF(EXACT(M695,$A$17)=TRUE,16,IF(EXACT(M695,$A$18)=TRUE,17,IF(EXACT(M695,$A$19)=TRUE,18,IF(EXACT(M695,$A$20)=TRUE,19,IF(EXACT(M695,$A$21)=TRUE,20,IF(EXACT(M695,$A$22)=TRUE,21,IF(EXACT(M695,$A$23)=TRUE,22,IF(EXACT(M695,$A$24)=TRUE,23,IF(EXACT(M695,$A$25)=TRUE,24,IF(EXACT(M695,$A$26)=TRUE,25,IF(EXACT(M695,$A$27)=TRUE,26,IF(EXACT(M695,$A$28)=TRUE,27,IF(EXACT(M695,$A$29)=TRUE,28,IF(EXACT(M695,$A$30)=TRUE,29,IF(EXACT(M695,$A$31)=TRUE,30,IF(EXACT(M695,$A$32)=TRUE,31,IF(EXACT(M695,$A$33)=TRUE,32,IF(EXACT(M695,$A$34)=TRUE,33,IF(EXACT(M695,$A$35)=TRUE,34,IF(EXACT(M695,$A$36)=TRUE,35,IF(EXACT(M695,$A$37)=TRUE,36,IF(EXACT(M695,$A$38)=TRUE,37,IF(EXACT(M695,$A$39)=TRUE,38,IF(EXACT(M695,$A$40)=TRUE,39,IF(EXACT(M695,$A$41)=TRUE,40,IF(EXACT(M695,$A$42)=TRUE,41,IF(EXACT(M695,$A$43)=TRUE,42,IF(EXACT(M695,$A$44)=TRUE,43,IF(EXACT(M695,$A$45)=TRUE,44,IF(EXACT(M695,$A$46)=TRUE,45,IF(EXACT(M695,$A$47)=TRUE,46,IF(EXACT(M695,$A$48)=TRUE,47,IF(EXACT(M695,$A$49)=TRUE,48,IF(EXACT(M695,$A$50)=TRUE,49,IF(EXACT(M695,$A$51)=TRUE,50,IF(EXACT(M695,$A$52)=TRUE,51,IF(EXACT(M695,$A$53)=TRUE,52,IF(EXACT(M695,$A$54)=TRUE,53,IF(EXACT(M695,$A$55)=TRUE,54,IF(EXACT(M695,$A$56)=TRUE,55,IF(EXACT(M695,$A$57)=TRUE,56,IF(EXACT(M695,$A$58)=TRUE,57,IF(EXACT(M695,$A$59)=TRUE,58,IF(EXACT(M695,$A$60)=TRUE,59,IF(EXACT(M695,$A$61)=TRUE,60,IF(EXACT(M695,$A$62)=TRUE,61))))))))))))))))))))))))))))))))))))))))))))))))))))))))))))))*61^$L695</f>
        <v>0</v>
      </c>
    </row>
    <row r="696" spans="11:14" x14ac:dyDescent="0.55000000000000004">
      <c r="K696">
        <v>696</v>
      </c>
      <c r="L696">
        <f t="shared" si="21"/>
        <v>0</v>
      </c>
      <c r="M696" t="str">
        <f t="shared" si="20"/>
        <v/>
      </c>
      <c r="N696">
        <f>IF(EXACT(M696,$A$1)=TRUE,0,IF(EXACT(M696,$A$2)=TRUE,1,IF(EXACT(M696,$A$3)=TRUE,2,IF(EXACT(M696,$A$4)=TRUE,3,IF(EXACT(M696,$A$5)=TRUE,4,IF(EXACT(M696,$A$6)=TRUE,5,IF(EXACT(M696,$A$7)=TRUE,6,IF(EXACT(M696,$A$8)=TRUE,7,IF(EXACT(M696,$A$9)=TRUE,8,IF(EXACT(M696,$A$10)=TRUE,9,IF(EXACT(M696,$A$11)=TRUE,10,IF(EXACT(M696,$A$12)=TRUE,11,IF(EXACT(M696,$A$13)=TRUE,12,IF(EXACT(M696,$A$14)=TRUE,13,IF(EXACT(M696,$A$15)=TRUE,14,IF(EXACT(M696,$A$16)=TRUE,15,IF(EXACT(M696,$A$17)=TRUE,16,IF(EXACT(M696,$A$18)=TRUE,17,IF(EXACT(M696,$A$19)=TRUE,18,IF(EXACT(M696,$A$20)=TRUE,19,IF(EXACT(M696,$A$21)=TRUE,20,IF(EXACT(M696,$A$22)=TRUE,21,IF(EXACT(M696,$A$23)=TRUE,22,IF(EXACT(M696,$A$24)=TRUE,23,IF(EXACT(M696,$A$25)=TRUE,24,IF(EXACT(M696,$A$26)=TRUE,25,IF(EXACT(M696,$A$27)=TRUE,26,IF(EXACT(M696,$A$28)=TRUE,27,IF(EXACT(M696,$A$29)=TRUE,28,IF(EXACT(M696,$A$30)=TRUE,29,IF(EXACT(M696,$A$31)=TRUE,30,IF(EXACT(M696,$A$32)=TRUE,31,IF(EXACT(M696,$A$33)=TRUE,32,IF(EXACT(M696,$A$34)=TRUE,33,IF(EXACT(M696,$A$35)=TRUE,34,IF(EXACT(M696,$A$36)=TRUE,35,IF(EXACT(M696,$A$37)=TRUE,36,IF(EXACT(M696,$A$38)=TRUE,37,IF(EXACT(M696,$A$39)=TRUE,38,IF(EXACT(M696,$A$40)=TRUE,39,IF(EXACT(M696,$A$41)=TRUE,40,IF(EXACT(M696,$A$42)=TRUE,41,IF(EXACT(M696,$A$43)=TRUE,42,IF(EXACT(M696,$A$44)=TRUE,43,IF(EXACT(M696,$A$45)=TRUE,44,IF(EXACT(M696,$A$46)=TRUE,45,IF(EXACT(M696,$A$47)=TRUE,46,IF(EXACT(M696,$A$48)=TRUE,47,IF(EXACT(M696,$A$49)=TRUE,48,IF(EXACT(M696,$A$50)=TRUE,49,IF(EXACT(M696,$A$51)=TRUE,50,IF(EXACT(M696,$A$52)=TRUE,51,IF(EXACT(M696,$A$53)=TRUE,52,IF(EXACT(M696,$A$54)=TRUE,53,IF(EXACT(M696,$A$55)=TRUE,54,IF(EXACT(M696,$A$56)=TRUE,55,IF(EXACT(M696,$A$57)=TRUE,56,IF(EXACT(M696,$A$58)=TRUE,57,IF(EXACT(M696,$A$59)=TRUE,58,IF(EXACT(M696,$A$60)=TRUE,59,IF(EXACT(M696,$A$61)=TRUE,60,IF(EXACT(M696,$A$62)=TRUE,61))))))))))))))))))))))))))))))))))))))))))))))))))))))))))))))*61^$L696</f>
        <v>0</v>
      </c>
    </row>
    <row r="697" spans="11:14" x14ac:dyDescent="0.55000000000000004">
      <c r="K697">
        <v>697</v>
      </c>
      <c r="L697">
        <f t="shared" si="21"/>
        <v>5</v>
      </c>
      <c r="M697" t="str">
        <f t="shared" si="20"/>
        <v/>
      </c>
      <c r="N697" t="b">
        <f>IF(EXACT(M697,$A$1)=TRUE,"コア",IF(EXACT(M697,$A$2)=TRUE,"弓玉",IF(EXACT(M697,$A$3)=TRUE,"銃玉",IF(EXACT(M697,$A$4)=TRUE,"剣玉",IF(EXACT(M697,$A$5)=TRUE,"盾玉",IF(EXACT(M697,$A$6)=TRUE,"爆玉",IF(EXACT(M697,$A$7)=TRUE,"魔玉",IF(EXACT(M697,$A$8)=TRUE,"弩玉",IF(EXACT(M697,$A$9)=TRUE,"槍玉",IF(EXACT(M697,$A$10)=TRUE,"砲玉",IF(EXACT(M697,$A$11)=TRUE,"薙玉",IF(EXACT(M697,$A$12)=TRUE,"跳玉",IF(EXACT(M697,$A$13)=TRUE,"裂玉",IF(EXACT(M697,$A$14)=TRUE,"散玉",IF(EXACT(M697,$A$15)=TRUE,"狙玉",IF(EXACT(M697,$A$16)=TRUE,"浮玉",IF(EXACT(M697,$A$17)=TRUE,"導玉",IF(EXACT(M697,$A$18)=TRUE,"繕玉",IF(EXACT(M697,$A$19)=TRUE,"癒玉",IF(EXACT(M697,$A$20)=TRUE,"壁玉",IF(EXACT(M697,$A$21)=TRUE,"飛玉",IF(EXACT(M697,$A$22)=TRUE,"戦玉",IF(EXACT(M697,$A$23)=TRUE,"機玉",IF(EXACT(M697,$A$24)=TRUE,"変玉",IF(EXACT(M697,$A$25)=TRUE,"界玉",IF(EXACT(M697,$A$26)=TRUE,"木壁",IF(EXACT(M697,$A$27)=TRUE,"石壁",IF(EXACT(M697,$A$28)=TRUE,"紙壁",IF(EXACT(M697,$A$29)=TRUE,"鉄壁",IF(EXACT(M697,$A$30)=TRUE,"ジェット",IF(EXACT(M697,$A$31)=TRUE,"ターボ",IF(EXACT(M697,$A$32)=TRUE,"骨玉",IF(EXACT(M697,$A$33)=TRUE,"撃玉",IF(EXACT(M697,$A$34)=TRUE,"弾玉",IF(EXACT(M697,$A$35)=TRUE,"聖玉",IF(EXACT(M697,$A$36)=TRUE,"忍玉",IF(EXACT(M697,$A$37)=TRUE,"障玉",IF(EXACT(M697,$A$38)=TRUE,"花玉",IF(EXACT(M697,$A$39)=TRUE,"反玉",IF(EXACT(M697,$A$40)=TRUE,"押玉",IF(EXACT(M697,$A$41)=TRUE,"迎玉",IF(EXACT(M697,$A$42)=TRUE,"贄玉",IF(EXACT(M697,$A$43)=TRUE,"的玉",IF(EXACT(M697,$A$44)=TRUE,"墜玉",IF(EXACT(M697,$A$45)=TRUE,"箱玉",IF(EXACT(M697,$A$46)=TRUE,"闇玉",IF(EXACT(M697,$A$47)=TRUE,"旋玉",IF(EXACT(M697,$A$48)=TRUE,"采玉",IF(EXACT(M697,$A$49)=TRUE,"騎玉",IF(EXACT(M697,$A$50)=TRUE,"核玉",IF(EXACT(M697,$A$51)=TRUE,"射玉",IF(EXACT(M697,$A$52)=TRUE,"星玉",IF(EXACT(M697,$A$53)=TRUE,"梱玉",IF(EXACT(M697,$A$54)=TRUE,"貫玉",IF(EXACT(M697,$A$55)=TRUE,"査玉",IF(EXACT(M697,$A$56)=TRUE,"近壁",IF(EXACT(M697,$A$57)=TRUE,"遠壁",IF(EXACT(M697,$A$58)=TRUE,"広壁",IF(EXACT(M697,$A$59)=TRUE,"狭壁",IF(EXACT(M697,$A$60)=TRUE,"タゲ壁",IF(EXACT(M697,$A$61)=TRUE,"エレ壁")))))))))))))))))))))))))))))))))))))))))))))))))))))))))))))</f>
        <v>0</v>
      </c>
    </row>
    <row r="698" spans="11:14" x14ac:dyDescent="0.55000000000000004">
      <c r="K698">
        <v>698</v>
      </c>
      <c r="L698">
        <f t="shared" si="21"/>
        <v>4</v>
      </c>
      <c r="M698" t="str">
        <f t="shared" si="20"/>
        <v/>
      </c>
      <c r="N698">
        <f>IF(EXACT(M698,$A$1)=TRUE,0,IF(EXACT(M698,$A$2)=TRUE,1,IF(EXACT(M698,$A$3)=TRUE,2,IF(EXACT(M698,$A$4)=TRUE,3,IF(EXACT(M698,$A$5)=TRUE,4,IF(EXACT(M698,$A$6)=TRUE,5,IF(EXACT(M698,$A$7)=TRUE,6,IF(EXACT(M698,$A$8)=TRUE,7,IF(EXACT(M698,$A$9)=TRUE,8,IF(EXACT(M698,$A$10)=TRUE,9,IF(EXACT(M698,$A$11)=TRUE,10,IF(EXACT(M698,$A$12)=TRUE,11,IF(EXACT(M698,$A$13)=TRUE,12,IF(EXACT(M698,$A$14)=TRUE,13,IF(EXACT(M698,$A$15)=TRUE,14,IF(EXACT(M698,$A$16)=TRUE,15,IF(EXACT(M698,$A$17)=TRUE,16,IF(EXACT(M698,$A$18)=TRUE,17,IF(EXACT(M698,$A$19)=TRUE,18,IF(EXACT(M698,$A$20)=TRUE,19,IF(EXACT(M698,$A$21)=TRUE,20,IF(EXACT(M698,$A$22)=TRUE,21,IF(EXACT(M698,$A$23)=TRUE,22,IF(EXACT(M698,$A$24)=TRUE,23,IF(EXACT(M698,$A$25)=TRUE,24,IF(EXACT(M698,$A$26)=TRUE,25,IF(EXACT(M698,$A$27)=TRUE,26,IF(EXACT(M698,$A$28)=TRUE,27,IF(EXACT(M698,$A$29)=TRUE,28,IF(EXACT(M698,$A$30)=TRUE,29,IF(EXACT(M698,$A$31)=TRUE,30,IF(EXACT(M698,$A$32)=TRUE,31,IF(EXACT(M698,$A$33)=TRUE,32,IF(EXACT(M698,$A$34)=TRUE,33,IF(EXACT(M698,$A$35)=TRUE,34,IF(EXACT(M698,$A$36)=TRUE,35,IF(EXACT(M698,$A$37)=TRUE,36,IF(EXACT(M698,$A$38)=TRUE,37,IF(EXACT(M698,$A$39)=TRUE,38,IF(EXACT(M698,$A$40)=TRUE,39,IF(EXACT(M698,$A$41)=TRUE,40,IF(EXACT(M698,$A$42)=TRUE,41,IF(EXACT(M698,$A$43)=TRUE,42,IF(EXACT(M698,$A$44)=TRUE,43,IF(EXACT(M698,$A$45)=TRUE,44,IF(EXACT(M698,$A$46)=TRUE,45,IF(EXACT(M698,$A$47)=TRUE,46,IF(EXACT(M698,$A$48)=TRUE,47,IF(EXACT(M698,$A$49)=TRUE,48,IF(EXACT(M698,$A$50)=TRUE,49,IF(EXACT(M698,$A$51)=TRUE,50,IF(EXACT(M698,$A$52)=TRUE,51,IF(EXACT(M698,$A$53)=TRUE,52,IF(EXACT(M698,$A$54)=TRUE,53,IF(EXACT(M698,$A$55)=TRUE,54,IF(EXACT(M698,$A$56)=TRUE,55,IF(EXACT(M698,$A$57)=TRUE,56,IF(EXACT(M698,$A$58)=TRUE,57,IF(EXACT(M698,$A$59)=TRUE,58,IF(EXACT(M698,$A$60)=TRUE,59,IF(EXACT(M698,$A$61)=TRUE,60,IF(EXACT(M698,$A$62)=TRUE,61))))))))))))))))))))))))))))))))))))))))))))))))))))))))))))))*61^$L698</f>
        <v>0</v>
      </c>
    </row>
    <row r="699" spans="11:14" x14ac:dyDescent="0.55000000000000004">
      <c r="K699">
        <v>699</v>
      </c>
      <c r="L699">
        <f t="shared" si="21"/>
        <v>3</v>
      </c>
      <c r="M699" t="str">
        <f t="shared" si="20"/>
        <v/>
      </c>
      <c r="N699">
        <f>IF(EXACT(M699,$A$1)=TRUE,0,IF(EXACT(M699,$A$2)=TRUE,1,IF(EXACT(M699,$A$3)=TRUE,2,IF(EXACT(M699,$A$4)=TRUE,3,IF(EXACT(M699,$A$5)=TRUE,4,IF(EXACT(M699,$A$6)=TRUE,5,IF(EXACT(M699,$A$7)=TRUE,6,IF(EXACT(M699,$A$8)=TRUE,7,IF(EXACT(M699,$A$9)=TRUE,8,IF(EXACT(M699,$A$10)=TRUE,9,IF(EXACT(M699,$A$11)=TRUE,10,IF(EXACT(M699,$A$12)=TRUE,11,IF(EXACT(M699,$A$13)=TRUE,12,IF(EXACT(M699,$A$14)=TRUE,13,IF(EXACT(M699,$A$15)=TRUE,14,IF(EXACT(M699,$A$16)=TRUE,15,IF(EXACT(M699,$A$17)=TRUE,16,IF(EXACT(M699,$A$18)=TRUE,17,IF(EXACT(M699,$A$19)=TRUE,18,IF(EXACT(M699,$A$20)=TRUE,19,IF(EXACT(M699,$A$21)=TRUE,20,IF(EXACT(M699,$A$22)=TRUE,21,IF(EXACT(M699,$A$23)=TRUE,22,IF(EXACT(M699,$A$24)=TRUE,23,IF(EXACT(M699,$A$25)=TRUE,24,IF(EXACT(M699,$A$26)=TRUE,25,IF(EXACT(M699,$A$27)=TRUE,26,IF(EXACT(M699,$A$28)=TRUE,27,IF(EXACT(M699,$A$29)=TRUE,28,IF(EXACT(M699,$A$30)=TRUE,29,IF(EXACT(M699,$A$31)=TRUE,30,IF(EXACT(M699,$A$32)=TRUE,31,IF(EXACT(M699,$A$33)=TRUE,32,IF(EXACT(M699,$A$34)=TRUE,33,IF(EXACT(M699,$A$35)=TRUE,34,IF(EXACT(M699,$A$36)=TRUE,35,IF(EXACT(M699,$A$37)=TRUE,36,IF(EXACT(M699,$A$38)=TRUE,37,IF(EXACT(M699,$A$39)=TRUE,38,IF(EXACT(M699,$A$40)=TRUE,39,IF(EXACT(M699,$A$41)=TRUE,40,IF(EXACT(M699,$A$42)=TRUE,41,IF(EXACT(M699,$A$43)=TRUE,42,IF(EXACT(M699,$A$44)=TRUE,43,IF(EXACT(M699,$A$45)=TRUE,44,IF(EXACT(M699,$A$46)=TRUE,45,IF(EXACT(M699,$A$47)=TRUE,46,IF(EXACT(M699,$A$48)=TRUE,47,IF(EXACT(M699,$A$49)=TRUE,48,IF(EXACT(M699,$A$50)=TRUE,49,IF(EXACT(M699,$A$51)=TRUE,50,IF(EXACT(M699,$A$52)=TRUE,51,IF(EXACT(M699,$A$53)=TRUE,52,IF(EXACT(M699,$A$54)=TRUE,53,IF(EXACT(M699,$A$55)=TRUE,54,IF(EXACT(M699,$A$56)=TRUE,55,IF(EXACT(M699,$A$57)=TRUE,56,IF(EXACT(M699,$A$58)=TRUE,57,IF(EXACT(M699,$A$59)=TRUE,58,IF(EXACT(M699,$A$60)=TRUE,59,IF(EXACT(M699,$A$61)=TRUE,60,IF(EXACT(M699,$A$62)=TRUE,61))))))))))))))))))))))))))))))))))))))))))))))))))))))))))))))*61^$L699</f>
        <v>0</v>
      </c>
    </row>
    <row r="700" spans="11:14" x14ac:dyDescent="0.55000000000000004">
      <c r="K700">
        <v>700</v>
      </c>
      <c r="L700">
        <f t="shared" si="21"/>
        <v>2</v>
      </c>
      <c r="M700" t="str">
        <f t="shared" si="20"/>
        <v/>
      </c>
      <c r="N700">
        <f>IF(EXACT(M700,$A$1)=TRUE,0,IF(EXACT(M700,$A$2)=TRUE,1,IF(EXACT(M700,$A$3)=TRUE,2,IF(EXACT(M700,$A$4)=TRUE,3,IF(EXACT(M700,$A$5)=TRUE,4,IF(EXACT(M700,$A$6)=TRUE,5,IF(EXACT(M700,$A$7)=TRUE,6,IF(EXACT(M700,$A$8)=TRUE,7,IF(EXACT(M700,$A$9)=TRUE,8,IF(EXACT(M700,$A$10)=TRUE,9,IF(EXACT(M700,$A$11)=TRUE,10,IF(EXACT(M700,$A$12)=TRUE,11,IF(EXACT(M700,$A$13)=TRUE,12,IF(EXACT(M700,$A$14)=TRUE,13,IF(EXACT(M700,$A$15)=TRUE,14,IF(EXACT(M700,$A$16)=TRUE,15,IF(EXACT(M700,$A$17)=TRUE,16,IF(EXACT(M700,$A$18)=TRUE,17,IF(EXACT(M700,$A$19)=TRUE,18,IF(EXACT(M700,$A$20)=TRUE,19,IF(EXACT(M700,$A$21)=TRUE,20,IF(EXACT(M700,$A$22)=TRUE,21,IF(EXACT(M700,$A$23)=TRUE,22,IF(EXACT(M700,$A$24)=TRUE,23,IF(EXACT(M700,$A$25)=TRUE,24,IF(EXACT(M700,$A$26)=TRUE,25,IF(EXACT(M700,$A$27)=TRUE,26,IF(EXACT(M700,$A$28)=TRUE,27,IF(EXACT(M700,$A$29)=TRUE,28,IF(EXACT(M700,$A$30)=TRUE,29,IF(EXACT(M700,$A$31)=TRUE,30,IF(EXACT(M700,$A$32)=TRUE,31,IF(EXACT(M700,$A$33)=TRUE,32,IF(EXACT(M700,$A$34)=TRUE,33,IF(EXACT(M700,$A$35)=TRUE,34,IF(EXACT(M700,$A$36)=TRUE,35,IF(EXACT(M700,$A$37)=TRUE,36,IF(EXACT(M700,$A$38)=TRUE,37,IF(EXACT(M700,$A$39)=TRUE,38,IF(EXACT(M700,$A$40)=TRUE,39,IF(EXACT(M700,$A$41)=TRUE,40,IF(EXACT(M700,$A$42)=TRUE,41,IF(EXACT(M700,$A$43)=TRUE,42,IF(EXACT(M700,$A$44)=TRUE,43,IF(EXACT(M700,$A$45)=TRUE,44,IF(EXACT(M700,$A$46)=TRUE,45,IF(EXACT(M700,$A$47)=TRUE,46,IF(EXACT(M700,$A$48)=TRUE,47,IF(EXACT(M700,$A$49)=TRUE,48,IF(EXACT(M700,$A$50)=TRUE,49,IF(EXACT(M700,$A$51)=TRUE,50,IF(EXACT(M700,$A$52)=TRUE,51,IF(EXACT(M700,$A$53)=TRUE,52,IF(EXACT(M700,$A$54)=TRUE,53,IF(EXACT(M700,$A$55)=TRUE,54,IF(EXACT(M700,$A$56)=TRUE,55,IF(EXACT(M700,$A$57)=TRUE,56,IF(EXACT(M700,$A$58)=TRUE,57,IF(EXACT(M700,$A$59)=TRUE,58,IF(EXACT(M700,$A$60)=TRUE,59,IF(EXACT(M700,$A$61)=TRUE,60,IF(EXACT(M700,$A$62)=TRUE,61))))))))))))))))))))))))))))))))))))))))))))))))))))))))))))))*61^$L700</f>
        <v>0</v>
      </c>
    </row>
    <row r="701" spans="11:14" x14ac:dyDescent="0.55000000000000004">
      <c r="K701">
        <v>701</v>
      </c>
      <c r="L701">
        <f t="shared" si="21"/>
        <v>1</v>
      </c>
      <c r="M701" t="str">
        <f t="shared" si="20"/>
        <v/>
      </c>
      <c r="N701">
        <f>IF(EXACT(M701,$A$1)=TRUE,0,IF(EXACT(M701,$A$2)=TRUE,1,IF(EXACT(M701,$A$3)=TRUE,2,IF(EXACT(M701,$A$4)=TRUE,3,IF(EXACT(M701,$A$5)=TRUE,4,IF(EXACT(M701,$A$6)=TRUE,5,IF(EXACT(M701,$A$7)=TRUE,6,IF(EXACT(M701,$A$8)=TRUE,7,IF(EXACT(M701,$A$9)=TRUE,8,IF(EXACT(M701,$A$10)=TRUE,9,IF(EXACT(M701,$A$11)=TRUE,10,IF(EXACT(M701,$A$12)=TRUE,11,IF(EXACT(M701,$A$13)=TRUE,12,IF(EXACT(M701,$A$14)=TRUE,13,IF(EXACT(M701,$A$15)=TRUE,14,IF(EXACT(M701,$A$16)=TRUE,15,IF(EXACT(M701,$A$17)=TRUE,16,IF(EXACT(M701,$A$18)=TRUE,17,IF(EXACT(M701,$A$19)=TRUE,18,IF(EXACT(M701,$A$20)=TRUE,19,IF(EXACT(M701,$A$21)=TRUE,20,IF(EXACT(M701,$A$22)=TRUE,21,IF(EXACT(M701,$A$23)=TRUE,22,IF(EXACT(M701,$A$24)=TRUE,23,IF(EXACT(M701,$A$25)=TRUE,24,IF(EXACT(M701,$A$26)=TRUE,25,IF(EXACT(M701,$A$27)=TRUE,26,IF(EXACT(M701,$A$28)=TRUE,27,IF(EXACT(M701,$A$29)=TRUE,28,IF(EXACT(M701,$A$30)=TRUE,29,IF(EXACT(M701,$A$31)=TRUE,30,IF(EXACT(M701,$A$32)=TRUE,31,IF(EXACT(M701,$A$33)=TRUE,32,IF(EXACT(M701,$A$34)=TRUE,33,IF(EXACT(M701,$A$35)=TRUE,34,IF(EXACT(M701,$A$36)=TRUE,35,IF(EXACT(M701,$A$37)=TRUE,36,IF(EXACT(M701,$A$38)=TRUE,37,IF(EXACT(M701,$A$39)=TRUE,38,IF(EXACT(M701,$A$40)=TRUE,39,IF(EXACT(M701,$A$41)=TRUE,40,IF(EXACT(M701,$A$42)=TRUE,41,IF(EXACT(M701,$A$43)=TRUE,42,IF(EXACT(M701,$A$44)=TRUE,43,IF(EXACT(M701,$A$45)=TRUE,44,IF(EXACT(M701,$A$46)=TRUE,45,IF(EXACT(M701,$A$47)=TRUE,46,IF(EXACT(M701,$A$48)=TRUE,47,IF(EXACT(M701,$A$49)=TRUE,48,IF(EXACT(M701,$A$50)=TRUE,49,IF(EXACT(M701,$A$51)=TRUE,50,IF(EXACT(M701,$A$52)=TRUE,51,IF(EXACT(M701,$A$53)=TRUE,52,IF(EXACT(M701,$A$54)=TRUE,53,IF(EXACT(M701,$A$55)=TRUE,54,IF(EXACT(M701,$A$56)=TRUE,55,IF(EXACT(M701,$A$57)=TRUE,56,IF(EXACT(M701,$A$58)=TRUE,57,IF(EXACT(M701,$A$59)=TRUE,58,IF(EXACT(M701,$A$60)=TRUE,59,IF(EXACT(M701,$A$61)=TRUE,60,IF(EXACT(M701,$A$62)=TRUE,61))))))))))))))))))))))))))))))))))))))))))))))))))))))))))))))*61^$L701</f>
        <v>0</v>
      </c>
    </row>
    <row r="702" spans="11:14" x14ac:dyDescent="0.55000000000000004">
      <c r="K702">
        <v>702</v>
      </c>
      <c r="L702">
        <f t="shared" si="21"/>
        <v>0</v>
      </c>
      <c r="M702" t="str">
        <f t="shared" si="20"/>
        <v/>
      </c>
      <c r="N702">
        <f>IF(EXACT(M702,$A$1)=TRUE,0,IF(EXACT(M702,$A$2)=TRUE,1,IF(EXACT(M702,$A$3)=TRUE,2,IF(EXACT(M702,$A$4)=TRUE,3,IF(EXACT(M702,$A$5)=TRUE,4,IF(EXACT(M702,$A$6)=TRUE,5,IF(EXACT(M702,$A$7)=TRUE,6,IF(EXACT(M702,$A$8)=TRUE,7,IF(EXACT(M702,$A$9)=TRUE,8,IF(EXACT(M702,$A$10)=TRUE,9,IF(EXACT(M702,$A$11)=TRUE,10,IF(EXACT(M702,$A$12)=TRUE,11,IF(EXACT(M702,$A$13)=TRUE,12,IF(EXACT(M702,$A$14)=TRUE,13,IF(EXACT(M702,$A$15)=TRUE,14,IF(EXACT(M702,$A$16)=TRUE,15,IF(EXACT(M702,$A$17)=TRUE,16,IF(EXACT(M702,$A$18)=TRUE,17,IF(EXACT(M702,$A$19)=TRUE,18,IF(EXACT(M702,$A$20)=TRUE,19,IF(EXACT(M702,$A$21)=TRUE,20,IF(EXACT(M702,$A$22)=TRUE,21,IF(EXACT(M702,$A$23)=TRUE,22,IF(EXACT(M702,$A$24)=TRUE,23,IF(EXACT(M702,$A$25)=TRUE,24,IF(EXACT(M702,$A$26)=TRUE,25,IF(EXACT(M702,$A$27)=TRUE,26,IF(EXACT(M702,$A$28)=TRUE,27,IF(EXACT(M702,$A$29)=TRUE,28,IF(EXACT(M702,$A$30)=TRUE,29,IF(EXACT(M702,$A$31)=TRUE,30,IF(EXACT(M702,$A$32)=TRUE,31,IF(EXACT(M702,$A$33)=TRUE,32,IF(EXACT(M702,$A$34)=TRUE,33,IF(EXACT(M702,$A$35)=TRUE,34,IF(EXACT(M702,$A$36)=TRUE,35,IF(EXACT(M702,$A$37)=TRUE,36,IF(EXACT(M702,$A$38)=TRUE,37,IF(EXACT(M702,$A$39)=TRUE,38,IF(EXACT(M702,$A$40)=TRUE,39,IF(EXACT(M702,$A$41)=TRUE,40,IF(EXACT(M702,$A$42)=TRUE,41,IF(EXACT(M702,$A$43)=TRUE,42,IF(EXACT(M702,$A$44)=TRUE,43,IF(EXACT(M702,$A$45)=TRUE,44,IF(EXACT(M702,$A$46)=TRUE,45,IF(EXACT(M702,$A$47)=TRUE,46,IF(EXACT(M702,$A$48)=TRUE,47,IF(EXACT(M702,$A$49)=TRUE,48,IF(EXACT(M702,$A$50)=TRUE,49,IF(EXACT(M702,$A$51)=TRUE,50,IF(EXACT(M702,$A$52)=TRUE,51,IF(EXACT(M702,$A$53)=TRUE,52,IF(EXACT(M702,$A$54)=TRUE,53,IF(EXACT(M702,$A$55)=TRUE,54,IF(EXACT(M702,$A$56)=TRUE,55,IF(EXACT(M702,$A$57)=TRUE,56,IF(EXACT(M702,$A$58)=TRUE,57,IF(EXACT(M702,$A$59)=TRUE,58,IF(EXACT(M702,$A$60)=TRUE,59,IF(EXACT(M702,$A$61)=TRUE,60,IF(EXACT(M702,$A$62)=TRUE,61))))))))))))))))))))))))))))))))))))))))))))))))))))))))))))))*61^$L702</f>
        <v>0</v>
      </c>
    </row>
    <row r="703" spans="11:14" x14ac:dyDescent="0.55000000000000004">
      <c r="K703">
        <v>703</v>
      </c>
      <c r="L703">
        <f t="shared" si="21"/>
        <v>5</v>
      </c>
      <c r="M703" t="str">
        <f t="shared" si="20"/>
        <v/>
      </c>
      <c r="N703" t="b">
        <f>IF(EXACT(M703,$A$1)=TRUE,"コア",IF(EXACT(M703,$A$2)=TRUE,"弓玉",IF(EXACT(M703,$A$3)=TRUE,"銃玉",IF(EXACT(M703,$A$4)=TRUE,"剣玉",IF(EXACT(M703,$A$5)=TRUE,"盾玉",IF(EXACT(M703,$A$6)=TRUE,"爆玉",IF(EXACT(M703,$A$7)=TRUE,"魔玉",IF(EXACT(M703,$A$8)=TRUE,"弩玉",IF(EXACT(M703,$A$9)=TRUE,"槍玉",IF(EXACT(M703,$A$10)=TRUE,"砲玉",IF(EXACT(M703,$A$11)=TRUE,"薙玉",IF(EXACT(M703,$A$12)=TRUE,"跳玉",IF(EXACT(M703,$A$13)=TRUE,"裂玉",IF(EXACT(M703,$A$14)=TRUE,"散玉",IF(EXACT(M703,$A$15)=TRUE,"狙玉",IF(EXACT(M703,$A$16)=TRUE,"浮玉",IF(EXACT(M703,$A$17)=TRUE,"導玉",IF(EXACT(M703,$A$18)=TRUE,"繕玉",IF(EXACT(M703,$A$19)=TRUE,"癒玉",IF(EXACT(M703,$A$20)=TRUE,"壁玉",IF(EXACT(M703,$A$21)=TRUE,"飛玉",IF(EXACT(M703,$A$22)=TRUE,"戦玉",IF(EXACT(M703,$A$23)=TRUE,"機玉",IF(EXACT(M703,$A$24)=TRUE,"変玉",IF(EXACT(M703,$A$25)=TRUE,"界玉",IF(EXACT(M703,$A$26)=TRUE,"木壁",IF(EXACT(M703,$A$27)=TRUE,"石壁",IF(EXACT(M703,$A$28)=TRUE,"紙壁",IF(EXACT(M703,$A$29)=TRUE,"鉄壁",IF(EXACT(M703,$A$30)=TRUE,"ジェット",IF(EXACT(M703,$A$31)=TRUE,"ターボ",IF(EXACT(M703,$A$32)=TRUE,"骨玉",IF(EXACT(M703,$A$33)=TRUE,"撃玉",IF(EXACT(M703,$A$34)=TRUE,"弾玉",IF(EXACT(M703,$A$35)=TRUE,"聖玉",IF(EXACT(M703,$A$36)=TRUE,"忍玉",IF(EXACT(M703,$A$37)=TRUE,"障玉",IF(EXACT(M703,$A$38)=TRUE,"花玉",IF(EXACT(M703,$A$39)=TRUE,"反玉",IF(EXACT(M703,$A$40)=TRUE,"押玉",IF(EXACT(M703,$A$41)=TRUE,"迎玉",IF(EXACT(M703,$A$42)=TRUE,"贄玉",IF(EXACT(M703,$A$43)=TRUE,"的玉",IF(EXACT(M703,$A$44)=TRUE,"墜玉",IF(EXACT(M703,$A$45)=TRUE,"箱玉",IF(EXACT(M703,$A$46)=TRUE,"闇玉",IF(EXACT(M703,$A$47)=TRUE,"旋玉",IF(EXACT(M703,$A$48)=TRUE,"采玉",IF(EXACT(M703,$A$49)=TRUE,"騎玉",IF(EXACT(M703,$A$50)=TRUE,"核玉",IF(EXACT(M703,$A$51)=TRUE,"射玉",IF(EXACT(M703,$A$52)=TRUE,"星玉",IF(EXACT(M703,$A$53)=TRUE,"梱玉",IF(EXACT(M703,$A$54)=TRUE,"貫玉",IF(EXACT(M703,$A$55)=TRUE,"査玉",IF(EXACT(M703,$A$56)=TRUE,"近壁",IF(EXACT(M703,$A$57)=TRUE,"遠壁",IF(EXACT(M703,$A$58)=TRUE,"広壁",IF(EXACT(M703,$A$59)=TRUE,"狭壁",IF(EXACT(M703,$A$60)=TRUE,"タゲ壁",IF(EXACT(M703,$A$61)=TRUE,"エレ壁")))))))))))))))))))))))))))))))))))))))))))))))))))))))))))))</f>
        <v>0</v>
      </c>
    </row>
    <row r="704" spans="11:14" x14ac:dyDescent="0.55000000000000004">
      <c r="K704">
        <v>704</v>
      </c>
      <c r="L704">
        <f t="shared" si="21"/>
        <v>4</v>
      </c>
      <c r="M704" t="str">
        <f t="shared" si="20"/>
        <v/>
      </c>
      <c r="N704">
        <f>IF(EXACT(M704,$A$1)=TRUE,0,IF(EXACT(M704,$A$2)=TRUE,1,IF(EXACT(M704,$A$3)=TRUE,2,IF(EXACT(M704,$A$4)=TRUE,3,IF(EXACT(M704,$A$5)=TRUE,4,IF(EXACT(M704,$A$6)=TRUE,5,IF(EXACT(M704,$A$7)=TRUE,6,IF(EXACT(M704,$A$8)=TRUE,7,IF(EXACT(M704,$A$9)=TRUE,8,IF(EXACT(M704,$A$10)=TRUE,9,IF(EXACT(M704,$A$11)=TRUE,10,IF(EXACT(M704,$A$12)=TRUE,11,IF(EXACT(M704,$A$13)=TRUE,12,IF(EXACT(M704,$A$14)=TRUE,13,IF(EXACT(M704,$A$15)=TRUE,14,IF(EXACT(M704,$A$16)=TRUE,15,IF(EXACT(M704,$A$17)=TRUE,16,IF(EXACT(M704,$A$18)=TRUE,17,IF(EXACT(M704,$A$19)=TRUE,18,IF(EXACT(M704,$A$20)=TRUE,19,IF(EXACT(M704,$A$21)=TRUE,20,IF(EXACT(M704,$A$22)=TRUE,21,IF(EXACT(M704,$A$23)=TRUE,22,IF(EXACT(M704,$A$24)=TRUE,23,IF(EXACT(M704,$A$25)=TRUE,24,IF(EXACT(M704,$A$26)=TRUE,25,IF(EXACT(M704,$A$27)=TRUE,26,IF(EXACT(M704,$A$28)=TRUE,27,IF(EXACT(M704,$A$29)=TRUE,28,IF(EXACT(M704,$A$30)=TRUE,29,IF(EXACT(M704,$A$31)=TRUE,30,IF(EXACT(M704,$A$32)=TRUE,31,IF(EXACT(M704,$A$33)=TRUE,32,IF(EXACT(M704,$A$34)=TRUE,33,IF(EXACT(M704,$A$35)=TRUE,34,IF(EXACT(M704,$A$36)=TRUE,35,IF(EXACT(M704,$A$37)=TRUE,36,IF(EXACT(M704,$A$38)=TRUE,37,IF(EXACT(M704,$A$39)=TRUE,38,IF(EXACT(M704,$A$40)=TRUE,39,IF(EXACT(M704,$A$41)=TRUE,40,IF(EXACT(M704,$A$42)=TRUE,41,IF(EXACT(M704,$A$43)=TRUE,42,IF(EXACT(M704,$A$44)=TRUE,43,IF(EXACT(M704,$A$45)=TRUE,44,IF(EXACT(M704,$A$46)=TRUE,45,IF(EXACT(M704,$A$47)=TRUE,46,IF(EXACT(M704,$A$48)=TRUE,47,IF(EXACT(M704,$A$49)=TRUE,48,IF(EXACT(M704,$A$50)=TRUE,49,IF(EXACT(M704,$A$51)=TRUE,50,IF(EXACT(M704,$A$52)=TRUE,51,IF(EXACT(M704,$A$53)=TRUE,52,IF(EXACT(M704,$A$54)=TRUE,53,IF(EXACT(M704,$A$55)=TRUE,54,IF(EXACT(M704,$A$56)=TRUE,55,IF(EXACT(M704,$A$57)=TRUE,56,IF(EXACT(M704,$A$58)=TRUE,57,IF(EXACT(M704,$A$59)=TRUE,58,IF(EXACT(M704,$A$60)=TRUE,59,IF(EXACT(M704,$A$61)=TRUE,60,IF(EXACT(M704,$A$62)=TRUE,61))))))))))))))))))))))))))))))))))))))))))))))))))))))))))))))*61^$L704</f>
        <v>0</v>
      </c>
    </row>
    <row r="705" spans="11:14" x14ac:dyDescent="0.55000000000000004">
      <c r="K705">
        <v>705</v>
      </c>
      <c r="L705">
        <f t="shared" si="21"/>
        <v>3</v>
      </c>
      <c r="M705" t="str">
        <f t="shared" ref="M705:M768" si="22">MID(D$2,$K705,1)</f>
        <v/>
      </c>
      <c r="N705">
        <f>IF(EXACT(M705,$A$1)=TRUE,0,IF(EXACT(M705,$A$2)=TRUE,1,IF(EXACT(M705,$A$3)=TRUE,2,IF(EXACT(M705,$A$4)=TRUE,3,IF(EXACT(M705,$A$5)=TRUE,4,IF(EXACT(M705,$A$6)=TRUE,5,IF(EXACT(M705,$A$7)=TRUE,6,IF(EXACT(M705,$A$8)=TRUE,7,IF(EXACT(M705,$A$9)=TRUE,8,IF(EXACT(M705,$A$10)=TRUE,9,IF(EXACT(M705,$A$11)=TRUE,10,IF(EXACT(M705,$A$12)=TRUE,11,IF(EXACT(M705,$A$13)=TRUE,12,IF(EXACT(M705,$A$14)=TRUE,13,IF(EXACT(M705,$A$15)=TRUE,14,IF(EXACT(M705,$A$16)=TRUE,15,IF(EXACT(M705,$A$17)=TRUE,16,IF(EXACT(M705,$A$18)=TRUE,17,IF(EXACT(M705,$A$19)=TRUE,18,IF(EXACT(M705,$A$20)=TRUE,19,IF(EXACT(M705,$A$21)=TRUE,20,IF(EXACT(M705,$A$22)=TRUE,21,IF(EXACT(M705,$A$23)=TRUE,22,IF(EXACT(M705,$A$24)=TRUE,23,IF(EXACT(M705,$A$25)=TRUE,24,IF(EXACT(M705,$A$26)=TRUE,25,IF(EXACT(M705,$A$27)=TRUE,26,IF(EXACT(M705,$A$28)=TRUE,27,IF(EXACT(M705,$A$29)=TRUE,28,IF(EXACT(M705,$A$30)=TRUE,29,IF(EXACT(M705,$A$31)=TRUE,30,IF(EXACT(M705,$A$32)=TRUE,31,IF(EXACT(M705,$A$33)=TRUE,32,IF(EXACT(M705,$A$34)=TRUE,33,IF(EXACT(M705,$A$35)=TRUE,34,IF(EXACT(M705,$A$36)=TRUE,35,IF(EXACT(M705,$A$37)=TRUE,36,IF(EXACT(M705,$A$38)=TRUE,37,IF(EXACT(M705,$A$39)=TRUE,38,IF(EXACT(M705,$A$40)=TRUE,39,IF(EXACT(M705,$A$41)=TRUE,40,IF(EXACT(M705,$A$42)=TRUE,41,IF(EXACT(M705,$A$43)=TRUE,42,IF(EXACT(M705,$A$44)=TRUE,43,IF(EXACT(M705,$A$45)=TRUE,44,IF(EXACT(M705,$A$46)=TRUE,45,IF(EXACT(M705,$A$47)=TRUE,46,IF(EXACT(M705,$A$48)=TRUE,47,IF(EXACT(M705,$A$49)=TRUE,48,IF(EXACT(M705,$A$50)=TRUE,49,IF(EXACT(M705,$A$51)=TRUE,50,IF(EXACT(M705,$A$52)=TRUE,51,IF(EXACT(M705,$A$53)=TRUE,52,IF(EXACT(M705,$A$54)=TRUE,53,IF(EXACT(M705,$A$55)=TRUE,54,IF(EXACT(M705,$A$56)=TRUE,55,IF(EXACT(M705,$A$57)=TRUE,56,IF(EXACT(M705,$A$58)=TRUE,57,IF(EXACT(M705,$A$59)=TRUE,58,IF(EXACT(M705,$A$60)=TRUE,59,IF(EXACT(M705,$A$61)=TRUE,60,IF(EXACT(M705,$A$62)=TRUE,61))))))))))))))))))))))))))))))))))))))))))))))))))))))))))))))*61^$L705</f>
        <v>0</v>
      </c>
    </row>
    <row r="706" spans="11:14" x14ac:dyDescent="0.55000000000000004">
      <c r="K706">
        <v>706</v>
      </c>
      <c r="L706">
        <f t="shared" ref="L706:L769" si="23">MOD(LEN($D$2)-K706,6)</f>
        <v>2</v>
      </c>
      <c r="M706" t="str">
        <f t="shared" si="22"/>
        <v/>
      </c>
      <c r="N706">
        <f>IF(EXACT(M706,$A$1)=TRUE,0,IF(EXACT(M706,$A$2)=TRUE,1,IF(EXACT(M706,$A$3)=TRUE,2,IF(EXACT(M706,$A$4)=TRUE,3,IF(EXACT(M706,$A$5)=TRUE,4,IF(EXACT(M706,$A$6)=TRUE,5,IF(EXACT(M706,$A$7)=TRUE,6,IF(EXACT(M706,$A$8)=TRUE,7,IF(EXACT(M706,$A$9)=TRUE,8,IF(EXACT(M706,$A$10)=TRUE,9,IF(EXACT(M706,$A$11)=TRUE,10,IF(EXACT(M706,$A$12)=TRUE,11,IF(EXACT(M706,$A$13)=TRUE,12,IF(EXACT(M706,$A$14)=TRUE,13,IF(EXACT(M706,$A$15)=TRUE,14,IF(EXACT(M706,$A$16)=TRUE,15,IF(EXACT(M706,$A$17)=TRUE,16,IF(EXACT(M706,$A$18)=TRUE,17,IF(EXACT(M706,$A$19)=TRUE,18,IF(EXACT(M706,$A$20)=TRUE,19,IF(EXACT(M706,$A$21)=TRUE,20,IF(EXACT(M706,$A$22)=TRUE,21,IF(EXACT(M706,$A$23)=TRUE,22,IF(EXACT(M706,$A$24)=TRUE,23,IF(EXACT(M706,$A$25)=TRUE,24,IF(EXACT(M706,$A$26)=TRUE,25,IF(EXACT(M706,$A$27)=TRUE,26,IF(EXACT(M706,$A$28)=TRUE,27,IF(EXACT(M706,$A$29)=TRUE,28,IF(EXACT(M706,$A$30)=TRUE,29,IF(EXACT(M706,$A$31)=TRUE,30,IF(EXACT(M706,$A$32)=TRUE,31,IF(EXACT(M706,$A$33)=TRUE,32,IF(EXACT(M706,$A$34)=TRUE,33,IF(EXACT(M706,$A$35)=TRUE,34,IF(EXACT(M706,$A$36)=TRUE,35,IF(EXACT(M706,$A$37)=TRUE,36,IF(EXACT(M706,$A$38)=TRUE,37,IF(EXACT(M706,$A$39)=TRUE,38,IF(EXACT(M706,$A$40)=TRUE,39,IF(EXACT(M706,$A$41)=TRUE,40,IF(EXACT(M706,$A$42)=TRUE,41,IF(EXACT(M706,$A$43)=TRUE,42,IF(EXACT(M706,$A$44)=TRUE,43,IF(EXACT(M706,$A$45)=TRUE,44,IF(EXACT(M706,$A$46)=TRUE,45,IF(EXACT(M706,$A$47)=TRUE,46,IF(EXACT(M706,$A$48)=TRUE,47,IF(EXACT(M706,$A$49)=TRUE,48,IF(EXACT(M706,$A$50)=TRUE,49,IF(EXACT(M706,$A$51)=TRUE,50,IF(EXACT(M706,$A$52)=TRUE,51,IF(EXACT(M706,$A$53)=TRUE,52,IF(EXACT(M706,$A$54)=TRUE,53,IF(EXACT(M706,$A$55)=TRUE,54,IF(EXACT(M706,$A$56)=TRUE,55,IF(EXACT(M706,$A$57)=TRUE,56,IF(EXACT(M706,$A$58)=TRUE,57,IF(EXACT(M706,$A$59)=TRUE,58,IF(EXACT(M706,$A$60)=TRUE,59,IF(EXACT(M706,$A$61)=TRUE,60,IF(EXACT(M706,$A$62)=TRUE,61))))))))))))))))))))))))))))))))))))))))))))))))))))))))))))))*61^$L706</f>
        <v>0</v>
      </c>
    </row>
    <row r="707" spans="11:14" x14ac:dyDescent="0.55000000000000004">
      <c r="K707">
        <v>707</v>
      </c>
      <c r="L707">
        <f t="shared" si="23"/>
        <v>1</v>
      </c>
      <c r="M707" t="str">
        <f t="shared" si="22"/>
        <v/>
      </c>
      <c r="N707">
        <f>IF(EXACT(M707,$A$1)=TRUE,0,IF(EXACT(M707,$A$2)=TRUE,1,IF(EXACT(M707,$A$3)=TRUE,2,IF(EXACT(M707,$A$4)=TRUE,3,IF(EXACT(M707,$A$5)=TRUE,4,IF(EXACT(M707,$A$6)=TRUE,5,IF(EXACT(M707,$A$7)=TRUE,6,IF(EXACT(M707,$A$8)=TRUE,7,IF(EXACT(M707,$A$9)=TRUE,8,IF(EXACT(M707,$A$10)=TRUE,9,IF(EXACT(M707,$A$11)=TRUE,10,IF(EXACT(M707,$A$12)=TRUE,11,IF(EXACT(M707,$A$13)=TRUE,12,IF(EXACT(M707,$A$14)=TRUE,13,IF(EXACT(M707,$A$15)=TRUE,14,IF(EXACT(M707,$A$16)=TRUE,15,IF(EXACT(M707,$A$17)=TRUE,16,IF(EXACT(M707,$A$18)=TRUE,17,IF(EXACT(M707,$A$19)=TRUE,18,IF(EXACT(M707,$A$20)=TRUE,19,IF(EXACT(M707,$A$21)=TRUE,20,IF(EXACT(M707,$A$22)=TRUE,21,IF(EXACT(M707,$A$23)=TRUE,22,IF(EXACT(M707,$A$24)=TRUE,23,IF(EXACT(M707,$A$25)=TRUE,24,IF(EXACT(M707,$A$26)=TRUE,25,IF(EXACT(M707,$A$27)=TRUE,26,IF(EXACT(M707,$A$28)=TRUE,27,IF(EXACT(M707,$A$29)=TRUE,28,IF(EXACT(M707,$A$30)=TRUE,29,IF(EXACT(M707,$A$31)=TRUE,30,IF(EXACT(M707,$A$32)=TRUE,31,IF(EXACT(M707,$A$33)=TRUE,32,IF(EXACT(M707,$A$34)=TRUE,33,IF(EXACT(M707,$A$35)=TRUE,34,IF(EXACT(M707,$A$36)=TRUE,35,IF(EXACT(M707,$A$37)=TRUE,36,IF(EXACT(M707,$A$38)=TRUE,37,IF(EXACT(M707,$A$39)=TRUE,38,IF(EXACT(M707,$A$40)=TRUE,39,IF(EXACT(M707,$A$41)=TRUE,40,IF(EXACT(M707,$A$42)=TRUE,41,IF(EXACT(M707,$A$43)=TRUE,42,IF(EXACT(M707,$A$44)=TRUE,43,IF(EXACT(M707,$A$45)=TRUE,44,IF(EXACT(M707,$A$46)=TRUE,45,IF(EXACT(M707,$A$47)=TRUE,46,IF(EXACT(M707,$A$48)=TRUE,47,IF(EXACT(M707,$A$49)=TRUE,48,IF(EXACT(M707,$A$50)=TRUE,49,IF(EXACT(M707,$A$51)=TRUE,50,IF(EXACT(M707,$A$52)=TRUE,51,IF(EXACT(M707,$A$53)=TRUE,52,IF(EXACT(M707,$A$54)=TRUE,53,IF(EXACT(M707,$A$55)=TRUE,54,IF(EXACT(M707,$A$56)=TRUE,55,IF(EXACT(M707,$A$57)=TRUE,56,IF(EXACT(M707,$A$58)=TRUE,57,IF(EXACT(M707,$A$59)=TRUE,58,IF(EXACT(M707,$A$60)=TRUE,59,IF(EXACT(M707,$A$61)=TRUE,60,IF(EXACT(M707,$A$62)=TRUE,61))))))))))))))))))))))))))))))))))))))))))))))))))))))))))))))*61^$L707</f>
        <v>0</v>
      </c>
    </row>
    <row r="708" spans="11:14" x14ac:dyDescent="0.55000000000000004">
      <c r="K708">
        <v>708</v>
      </c>
      <c r="L708">
        <f t="shared" si="23"/>
        <v>0</v>
      </c>
      <c r="M708" t="str">
        <f t="shared" si="22"/>
        <v/>
      </c>
      <c r="N708">
        <f>IF(EXACT(M708,$A$1)=TRUE,0,IF(EXACT(M708,$A$2)=TRUE,1,IF(EXACT(M708,$A$3)=TRUE,2,IF(EXACT(M708,$A$4)=TRUE,3,IF(EXACT(M708,$A$5)=TRUE,4,IF(EXACT(M708,$A$6)=TRUE,5,IF(EXACT(M708,$A$7)=TRUE,6,IF(EXACT(M708,$A$8)=TRUE,7,IF(EXACT(M708,$A$9)=TRUE,8,IF(EXACT(M708,$A$10)=TRUE,9,IF(EXACT(M708,$A$11)=TRUE,10,IF(EXACT(M708,$A$12)=TRUE,11,IF(EXACT(M708,$A$13)=TRUE,12,IF(EXACT(M708,$A$14)=TRUE,13,IF(EXACT(M708,$A$15)=TRUE,14,IF(EXACT(M708,$A$16)=TRUE,15,IF(EXACT(M708,$A$17)=TRUE,16,IF(EXACT(M708,$A$18)=TRUE,17,IF(EXACT(M708,$A$19)=TRUE,18,IF(EXACT(M708,$A$20)=TRUE,19,IF(EXACT(M708,$A$21)=TRUE,20,IF(EXACT(M708,$A$22)=TRUE,21,IF(EXACT(M708,$A$23)=TRUE,22,IF(EXACT(M708,$A$24)=TRUE,23,IF(EXACT(M708,$A$25)=TRUE,24,IF(EXACT(M708,$A$26)=TRUE,25,IF(EXACT(M708,$A$27)=TRUE,26,IF(EXACT(M708,$A$28)=TRUE,27,IF(EXACT(M708,$A$29)=TRUE,28,IF(EXACT(M708,$A$30)=TRUE,29,IF(EXACT(M708,$A$31)=TRUE,30,IF(EXACT(M708,$A$32)=TRUE,31,IF(EXACT(M708,$A$33)=TRUE,32,IF(EXACT(M708,$A$34)=TRUE,33,IF(EXACT(M708,$A$35)=TRUE,34,IF(EXACT(M708,$A$36)=TRUE,35,IF(EXACT(M708,$A$37)=TRUE,36,IF(EXACT(M708,$A$38)=TRUE,37,IF(EXACT(M708,$A$39)=TRUE,38,IF(EXACT(M708,$A$40)=TRUE,39,IF(EXACT(M708,$A$41)=TRUE,40,IF(EXACT(M708,$A$42)=TRUE,41,IF(EXACT(M708,$A$43)=TRUE,42,IF(EXACT(M708,$A$44)=TRUE,43,IF(EXACT(M708,$A$45)=TRUE,44,IF(EXACT(M708,$A$46)=TRUE,45,IF(EXACT(M708,$A$47)=TRUE,46,IF(EXACT(M708,$A$48)=TRUE,47,IF(EXACT(M708,$A$49)=TRUE,48,IF(EXACT(M708,$A$50)=TRUE,49,IF(EXACT(M708,$A$51)=TRUE,50,IF(EXACT(M708,$A$52)=TRUE,51,IF(EXACT(M708,$A$53)=TRUE,52,IF(EXACT(M708,$A$54)=TRUE,53,IF(EXACT(M708,$A$55)=TRUE,54,IF(EXACT(M708,$A$56)=TRUE,55,IF(EXACT(M708,$A$57)=TRUE,56,IF(EXACT(M708,$A$58)=TRUE,57,IF(EXACT(M708,$A$59)=TRUE,58,IF(EXACT(M708,$A$60)=TRUE,59,IF(EXACT(M708,$A$61)=TRUE,60,IF(EXACT(M708,$A$62)=TRUE,61))))))))))))))))))))))))))))))))))))))))))))))))))))))))))))))*61^$L708</f>
        <v>0</v>
      </c>
    </row>
    <row r="709" spans="11:14" x14ac:dyDescent="0.55000000000000004">
      <c r="K709">
        <v>709</v>
      </c>
      <c r="L709">
        <f t="shared" si="23"/>
        <v>5</v>
      </c>
      <c r="M709" t="str">
        <f t="shared" si="22"/>
        <v/>
      </c>
      <c r="N709" t="b">
        <f>IF(EXACT(M709,$A$1)=TRUE,"コア",IF(EXACT(M709,$A$2)=TRUE,"弓玉",IF(EXACT(M709,$A$3)=TRUE,"銃玉",IF(EXACT(M709,$A$4)=TRUE,"剣玉",IF(EXACT(M709,$A$5)=TRUE,"盾玉",IF(EXACT(M709,$A$6)=TRUE,"爆玉",IF(EXACT(M709,$A$7)=TRUE,"魔玉",IF(EXACT(M709,$A$8)=TRUE,"弩玉",IF(EXACT(M709,$A$9)=TRUE,"槍玉",IF(EXACT(M709,$A$10)=TRUE,"砲玉",IF(EXACT(M709,$A$11)=TRUE,"薙玉",IF(EXACT(M709,$A$12)=TRUE,"跳玉",IF(EXACT(M709,$A$13)=TRUE,"裂玉",IF(EXACT(M709,$A$14)=TRUE,"散玉",IF(EXACT(M709,$A$15)=TRUE,"狙玉",IF(EXACT(M709,$A$16)=TRUE,"浮玉",IF(EXACT(M709,$A$17)=TRUE,"導玉",IF(EXACT(M709,$A$18)=TRUE,"繕玉",IF(EXACT(M709,$A$19)=TRUE,"癒玉",IF(EXACT(M709,$A$20)=TRUE,"壁玉",IF(EXACT(M709,$A$21)=TRUE,"飛玉",IF(EXACT(M709,$A$22)=TRUE,"戦玉",IF(EXACT(M709,$A$23)=TRUE,"機玉",IF(EXACT(M709,$A$24)=TRUE,"変玉",IF(EXACT(M709,$A$25)=TRUE,"界玉",IF(EXACT(M709,$A$26)=TRUE,"木壁",IF(EXACT(M709,$A$27)=TRUE,"石壁",IF(EXACT(M709,$A$28)=TRUE,"紙壁",IF(EXACT(M709,$A$29)=TRUE,"鉄壁",IF(EXACT(M709,$A$30)=TRUE,"ジェット",IF(EXACT(M709,$A$31)=TRUE,"ターボ",IF(EXACT(M709,$A$32)=TRUE,"骨玉",IF(EXACT(M709,$A$33)=TRUE,"撃玉",IF(EXACT(M709,$A$34)=TRUE,"弾玉",IF(EXACT(M709,$A$35)=TRUE,"聖玉",IF(EXACT(M709,$A$36)=TRUE,"忍玉",IF(EXACT(M709,$A$37)=TRUE,"障玉",IF(EXACT(M709,$A$38)=TRUE,"花玉",IF(EXACT(M709,$A$39)=TRUE,"反玉",IF(EXACT(M709,$A$40)=TRUE,"押玉",IF(EXACT(M709,$A$41)=TRUE,"迎玉",IF(EXACT(M709,$A$42)=TRUE,"贄玉",IF(EXACT(M709,$A$43)=TRUE,"的玉",IF(EXACT(M709,$A$44)=TRUE,"墜玉",IF(EXACT(M709,$A$45)=TRUE,"箱玉",IF(EXACT(M709,$A$46)=TRUE,"闇玉",IF(EXACT(M709,$A$47)=TRUE,"旋玉",IF(EXACT(M709,$A$48)=TRUE,"采玉",IF(EXACT(M709,$A$49)=TRUE,"騎玉",IF(EXACT(M709,$A$50)=TRUE,"核玉",IF(EXACT(M709,$A$51)=TRUE,"射玉",IF(EXACT(M709,$A$52)=TRUE,"星玉",IF(EXACT(M709,$A$53)=TRUE,"梱玉",IF(EXACT(M709,$A$54)=TRUE,"貫玉",IF(EXACT(M709,$A$55)=TRUE,"査玉",IF(EXACT(M709,$A$56)=TRUE,"近壁",IF(EXACT(M709,$A$57)=TRUE,"遠壁",IF(EXACT(M709,$A$58)=TRUE,"広壁",IF(EXACT(M709,$A$59)=TRUE,"狭壁",IF(EXACT(M709,$A$60)=TRUE,"タゲ壁",IF(EXACT(M709,$A$61)=TRUE,"エレ壁")))))))))))))))))))))))))))))))))))))))))))))))))))))))))))))</f>
        <v>0</v>
      </c>
    </row>
    <row r="710" spans="11:14" x14ac:dyDescent="0.55000000000000004">
      <c r="K710">
        <v>710</v>
      </c>
      <c r="L710">
        <f t="shared" si="23"/>
        <v>4</v>
      </c>
      <c r="M710" t="str">
        <f t="shared" si="22"/>
        <v/>
      </c>
      <c r="N710">
        <f>IF(EXACT(M710,$A$1)=TRUE,0,IF(EXACT(M710,$A$2)=TRUE,1,IF(EXACT(M710,$A$3)=TRUE,2,IF(EXACT(M710,$A$4)=TRUE,3,IF(EXACT(M710,$A$5)=TRUE,4,IF(EXACT(M710,$A$6)=TRUE,5,IF(EXACT(M710,$A$7)=TRUE,6,IF(EXACT(M710,$A$8)=TRUE,7,IF(EXACT(M710,$A$9)=TRUE,8,IF(EXACT(M710,$A$10)=TRUE,9,IF(EXACT(M710,$A$11)=TRUE,10,IF(EXACT(M710,$A$12)=TRUE,11,IF(EXACT(M710,$A$13)=TRUE,12,IF(EXACT(M710,$A$14)=TRUE,13,IF(EXACT(M710,$A$15)=TRUE,14,IF(EXACT(M710,$A$16)=TRUE,15,IF(EXACT(M710,$A$17)=TRUE,16,IF(EXACT(M710,$A$18)=TRUE,17,IF(EXACT(M710,$A$19)=TRUE,18,IF(EXACT(M710,$A$20)=TRUE,19,IF(EXACT(M710,$A$21)=TRUE,20,IF(EXACT(M710,$A$22)=TRUE,21,IF(EXACT(M710,$A$23)=TRUE,22,IF(EXACT(M710,$A$24)=TRUE,23,IF(EXACT(M710,$A$25)=TRUE,24,IF(EXACT(M710,$A$26)=TRUE,25,IF(EXACT(M710,$A$27)=TRUE,26,IF(EXACT(M710,$A$28)=TRUE,27,IF(EXACT(M710,$A$29)=TRUE,28,IF(EXACT(M710,$A$30)=TRUE,29,IF(EXACT(M710,$A$31)=TRUE,30,IF(EXACT(M710,$A$32)=TRUE,31,IF(EXACT(M710,$A$33)=TRUE,32,IF(EXACT(M710,$A$34)=TRUE,33,IF(EXACT(M710,$A$35)=TRUE,34,IF(EXACT(M710,$A$36)=TRUE,35,IF(EXACT(M710,$A$37)=TRUE,36,IF(EXACT(M710,$A$38)=TRUE,37,IF(EXACT(M710,$A$39)=TRUE,38,IF(EXACT(M710,$A$40)=TRUE,39,IF(EXACT(M710,$A$41)=TRUE,40,IF(EXACT(M710,$A$42)=TRUE,41,IF(EXACT(M710,$A$43)=TRUE,42,IF(EXACT(M710,$A$44)=TRUE,43,IF(EXACT(M710,$A$45)=TRUE,44,IF(EXACT(M710,$A$46)=TRUE,45,IF(EXACT(M710,$A$47)=TRUE,46,IF(EXACT(M710,$A$48)=TRUE,47,IF(EXACT(M710,$A$49)=TRUE,48,IF(EXACT(M710,$A$50)=TRUE,49,IF(EXACT(M710,$A$51)=TRUE,50,IF(EXACT(M710,$A$52)=TRUE,51,IF(EXACT(M710,$A$53)=TRUE,52,IF(EXACT(M710,$A$54)=TRUE,53,IF(EXACT(M710,$A$55)=TRUE,54,IF(EXACT(M710,$A$56)=TRUE,55,IF(EXACT(M710,$A$57)=TRUE,56,IF(EXACT(M710,$A$58)=TRUE,57,IF(EXACT(M710,$A$59)=TRUE,58,IF(EXACT(M710,$A$60)=TRUE,59,IF(EXACT(M710,$A$61)=TRUE,60,IF(EXACT(M710,$A$62)=TRUE,61))))))))))))))))))))))))))))))))))))))))))))))))))))))))))))))*61^$L710</f>
        <v>0</v>
      </c>
    </row>
    <row r="711" spans="11:14" x14ac:dyDescent="0.55000000000000004">
      <c r="K711">
        <v>711</v>
      </c>
      <c r="L711">
        <f t="shared" si="23"/>
        <v>3</v>
      </c>
      <c r="M711" t="str">
        <f t="shared" si="22"/>
        <v/>
      </c>
      <c r="N711">
        <f>IF(EXACT(M711,$A$1)=TRUE,0,IF(EXACT(M711,$A$2)=TRUE,1,IF(EXACT(M711,$A$3)=TRUE,2,IF(EXACT(M711,$A$4)=TRUE,3,IF(EXACT(M711,$A$5)=TRUE,4,IF(EXACT(M711,$A$6)=TRUE,5,IF(EXACT(M711,$A$7)=TRUE,6,IF(EXACT(M711,$A$8)=TRUE,7,IF(EXACT(M711,$A$9)=TRUE,8,IF(EXACT(M711,$A$10)=TRUE,9,IF(EXACT(M711,$A$11)=TRUE,10,IF(EXACT(M711,$A$12)=TRUE,11,IF(EXACT(M711,$A$13)=TRUE,12,IF(EXACT(M711,$A$14)=TRUE,13,IF(EXACT(M711,$A$15)=TRUE,14,IF(EXACT(M711,$A$16)=TRUE,15,IF(EXACT(M711,$A$17)=TRUE,16,IF(EXACT(M711,$A$18)=TRUE,17,IF(EXACT(M711,$A$19)=TRUE,18,IF(EXACT(M711,$A$20)=TRUE,19,IF(EXACT(M711,$A$21)=TRUE,20,IF(EXACT(M711,$A$22)=TRUE,21,IF(EXACT(M711,$A$23)=TRUE,22,IF(EXACT(M711,$A$24)=TRUE,23,IF(EXACT(M711,$A$25)=TRUE,24,IF(EXACT(M711,$A$26)=TRUE,25,IF(EXACT(M711,$A$27)=TRUE,26,IF(EXACT(M711,$A$28)=TRUE,27,IF(EXACT(M711,$A$29)=TRUE,28,IF(EXACT(M711,$A$30)=TRUE,29,IF(EXACT(M711,$A$31)=TRUE,30,IF(EXACT(M711,$A$32)=TRUE,31,IF(EXACT(M711,$A$33)=TRUE,32,IF(EXACT(M711,$A$34)=TRUE,33,IF(EXACT(M711,$A$35)=TRUE,34,IF(EXACT(M711,$A$36)=TRUE,35,IF(EXACT(M711,$A$37)=TRUE,36,IF(EXACT(M711,$A$38)=TRUE,37,IF(EXACT(M711,$A$39)=TRUE,38,IF(EXACT(M711,$A$40)=TRUE,39,IF(EXACT(M711,$A$41)=TRUE,40,IF(EXACT(M711,$A$42)=TRUE,41,IF(EXACT(M711,$A$43)=TRUE,42,IF(EXACT(M711,$A$44)=TRUE,43,IF(EXACT(M711,$A$45)=TRUE,44,IF(EXACT(M711,$A$46)=TRUE,45,IF(EXACT(M711,$A$47)=TRUE,46,IF(EXACT(M711,$A$48)=TRUE,47,IF(EXACT(M711,$A$49)=TRUE,48,IF(EXACT(M711,$A$50)=TRUE,49,IF(EXACT(M711,$A$51)=TRUE,50,IF(EXACT(M711,$A$52)=TRUE,51,IF(EXACT(M711,$A$53)=TRUE,52,IF(EXACT(M711,$A$54)=TRUE,53,IF(EXACT(M711,$A$55)=TRUE,54,IF(EXACT(M711,$A$56)=TRUE,55,IF(EXACT(M711,$A$57)=TRUE,56,IF(EXACT(M711,$A$58)=TRUE,57,IF(EXACT(M711,$A$59)=TRUE,58,IF(EXACT(M711,$A$60)=TRUE,59,IF(EXACT(M711,$A$61)=TRUE,60,IF(EXACT(M711,$A$62)=TRUE,61))))))))))))))))))))))))))))))))))))))))))))))))))))))))))))))*61^$L711</f>
        <v>0</v>
      </c>
    </row>
    <row r="712" spans="11:14" x14ac:dyDescent="0.55000000000000004">
      <c r="K712">
        <v>712</v>
      </c>
      <c r="L712">
        <f t="shared" si="23"/>
        <v>2</v>
      </c>
      <c r="M712" t="str">
        <f t="shared" si="22"/>
        <v/>
      </c>
      <c r="N712">
        <f>IF(EXACT(M712,$A$1)=TRUE,0,IF(EXACT(M712,$A$2)=TRUE,1,IF(EXACT(M712,$A$3)=TRUE,2,IF(EXACT(M712,$A$4)=TRUE,3,IF(EXACT(M712,$A$5)=TRUE,4,IF(EXACT(M712,$A$6)=TRUE,5,IF(EXACT(M712,$A$7)=TRUE,6,IF(EXACT(M712,$A$8)=TRUE,7,IF(EXACT(M712,$A$9)=TRUE,8,IF(EXACT(M712,$A$10)=TRUE,9,IF(EXACT(M712,$A$11)=TRUE,10,IF(EXACT(M712,$A$12)=TRUE,11,IF(EXACT(M712,$A$13)=TRUE,12,IF(EXACT(M712,$A$14)=TRUE,13,IF(EXACT(M712,$A$15)=TRUE,14,IF(EXACT(M712,$A$16)=TRUE,15,IF(EXACT(M712,$A$17)=TRUE,16,IF(EXACT(M712,$A$18)=TRUE,17,IF(EXACT(M712,$A$19)=TRUE,18,IF(EXACT(M712,$A$20)=TRUE,19,IF(EXACT(M712,$A$21)=TRUE,20,IF(EXACT(M712,$A$22)=TRUE,21,IF(EXACT(M712,$A$23)=TRUE,22,IF(EXACT(M712,$A$24)=TRUE,23,IF(EXACT(M712,$A$25)=TRUE,24,IF(EXACT(M712,$A$26)=TRUE,25,IF(EXACT(M712,$A$27)=TRUE,26,IF(EXACT(M712,$A$28)=TRUE,27,IF(EXACT(M712,$A$29)=TRUE,28,IF(EXACT(M712,$A$30)=TRUE,29,IF(EXACT(M712,$A$31)=TRUE,30,IF(EXACT(M712,$A$32)=TRUE,31,IF(EXACT(M712,$A$33)=TRUE,32,IF(EXACT(M712,$A$34)=TRUE,33,IF(EXACT(M712,$A$35)=TRUE,34,IF(EXACT(M712,$A$36)=TRUE,35,IF(EXACT(M712,$A$37)=TRUE,36,IF(EXACT(M712,$A$38)=TRUE,37,IF(EXACT(M712,$A$39)=TRUE,38,IF(EXACT(M712,$A$40)=TRUE,39,IF(EXACT(M712,$A$41)=TRUE,40,IF(EXACT(M712,$A$42)=TRUE,41,IF(EXACT(M712,$A$43)=TRUE,42,IF(EXACT(M712,$A$44)=TRUE,43,IF(EXACT(M712,$A$45)=TRUE,44,IF(EXACT(M712,$A$46)=TRUE,45,IF(EXACT(M712,$A$47)=TRUE,46,IF(EXACT(M712,$A$48)=TRUE,47,IF(EXACT(M712,$A$49)=TRUE,48,IF(EXACT(M712,$A$50)=TRUE,49,IF(EXACT(M712,$A$51)=TRUE,50,IF(EXACT(M712,$A$52)=TRUE,51,IF(EXACT(M712,$A$53)=TRUE,52,IF(EXACT(M712,$A$54)=TRUE,53,IF(EXACT(M712,$A$55)=TRUE,54,IF(EXACT(M712,$A$56)=TRUE,55,IF(EXACT(M712,$A$57)=TRUE,56,IF(EXACT(M712,$A$58)=TRUE,57,IF(EXACT(M712,$A$59)=TRUE,58,IF(EXACT(M712,$A$60)=TRUE,59,IF(EXACT(M712,$A$61)=TRUE,60,IF(EXACT(M712,$A$62)=TRUE,61))))))))))))))))))))))))))))))))))))))))))))))))))))))))))))))*61^$L712</f>
        <v>0</v>
      </c>
    </row>
    <row r="713" spans="11:14" x14ac:dyDescent="0.55000000000000004">
      <c r="K713">
        <v>713</v>
      </c>
      <c r="L713">
        <f t="shared" si="23"/>
        <v>1</v>
      </c>
      <c r="M713" t="str">
        <f t="shared" si="22"/>
        <v/>
      </c>
      <c r="N713">
        <f>IF(EXACT(M713,$A$1)=TRUE,0,IF(EXACT(M713,$A$2)=TRUE,1,IF(EXACT(M713,$A$3)=TRUE,2,IF(EXACT(M713,$A$4)=TRUE,3,IF(EXACT(M713,$A$5)=TRUE,4,IF(EXACT(M713,$A$6)=TRUE,5,IF(EXACT(M713,$A$7)=TRUE,6,IF(EXACT(M713,$A$8)=TRUE,7,IF(EXACT(M713,$A$9)=TRUE,8,IF(EXACT(M713,$A$10)=TRUE,9,IF(EXACT(M713,$A$11)=TRUE,10,IF(EXACT(M713,$A$12)=TRUE,11,IF(EXACT(M713,$A$13)=TRUE,12,IF(EXACT(M713,$A$14)=TRUE,13,IF(EXACT(M713,$A$15)=TRUE,14,IF(EXACT(M713,$A$16)=TRUE,15,IF(EXACT(M713,$A$17)=TRUE,16,IF(EXACT(M713,$A$18)=TRUE,17,IF(EXACT(M713,$A$19)=TRUE,18,IF(EXACT(M713,$A$20)=TRUE,19,IF(EXACT(M713,$A$21)=TRUE,20,IF(EXACT(M713,$A$22)=TRUE,21,IF(EXACT(M713,$A$23)=TRUE,22,IF(EXACT(M713,$A$24)=TRUE,23,IF(EXACT(M713,$A$25)=TRUE,24,IF(EXACT(M713,$A$26)=TRUE,25,IF(EXACT(M713,$A$27)=TRUE,26,IF(EXACT(M713,$A$28)=TRUE,27,IF(EXACT(M713,$A$29)=TRUE,28,IF(EXACT(M713,$A$30)=TRUE,29,IF(EXACT(M713,$A$31)=TRUE,30,IF(EXACT(M713,$A$32)=TRUE,31,IF(EXACT(M713,$A$33)=TRUE,32,IF(EXACT(M713,$A$34)=TRUE,33,IF(EXACT(M713,$A$35)=TRUE,34,IF(EXACT(M713,$A$36)=TRUE,35,IF(EXACT(M713,$A$37)=TRUE,36,IF(EXACT(M713,$A$38)=TRUE,37,IF(EXACT(M713,$A$39)=TRUE,38,IF(EXACT(M713,$A$40)=TRUE,39,IF(EXACT(M713,$A$41)=TRUE,40,IF(EXACT(M713,$A$42)=TRUE,41,IF(EXACT(M713,$A$43)=TRUE,42,IF(EXACT(M713,$A$44)=TRUE,43,IF(EXACT(M713,$A$45)=TRUE,44,IF(EXACT(M713,$A$46)=TRUE,45,IF(EXACT(M713,$A$47)=TRUE,46,IF(EXACT(M713,$A$48)=TRUE,47,IF(EXACT(M713,$A$49)=TRUE,48,IF(EXACT(M713,$A$50)=TRUE,49,IF(EXACT(M713,$A$51)=TRUE,50,IF(EXACT(M713,$A$52)=TRUE,51,IF(EXACT(M713,$A$53)=TRUE,52,IF(EXACT(M713,$A$54)=TRUE,53,IF(EXACT(M713,$A$55)=TRUE,54,IF(EXACT(M713,$A$56)=TRUE,55,IF(EXACT(M713,$A$57)=TRUE,56,IF(EXACT(M713,$A$58)=TRUE,57,IF(EXACT(M713,$A$59)=TRUE,58,IF(EXACT(M713,$A$60)=TRUE,59,IF(EXACT(M713,$A$61)=TRUE,60,IF(EXACT(M713,$A$62)=TRUE,61))))))))))))))))))))))))))))))))))))))))))))))))))))))))))))))*61^$L713</f>
        <v>0</v>
      </c>
    </row>
    <row r="714" spans="11:14" x14ac:dyDescent="0.55000000000000004">
      <c r="K714">
        <v>714</v>
      </c>
      <c r="L714">
        <f t="shared" si="23"/>
        <v>0</v>
      </c>
      <c r="M714" t="str">
        <f t="shared" si="22"/>
        <v/>
      </c>
      <c r="N714">
        <f>IF(EXACT(M714,$A$1)=TRUE,0,IF(EXACT(M714,$A$2)=TRUE,1,IF(EXACT(M714,$A$3)=TRUE,2,IF(EXACT(M714,$A$4)=TRUE,3,IF(EXACT(M714,$A$5)=TRUE,4,IF(EXACT(M714,$A$6)=TRUE,5,IF(EXACT(M714,$A$7)=TRUE,6,IF(EXACT(M714,$A$8)=TRUE,7,IF(EXACT(M714,$A$9)=TRUE,8,IF(EXACT(M714,$A$10)=TRUE,9,IF(EXACT(M714,$A$11)=TRUE,10,IF(EXACT(M714,$A$12)=TRUE,11,IF(EXACT(M714,$A$13)=TRUE,12,IF(EXACT(M714,$A$14)=TRUE,13,IF(EXACT(M714,$A$15)=TRUE,14,IF(EXACT(M714,$A$16)=TRUE,15,IF(EXACT(M714,$A$17)=TRUE,16,IF(EXACT(M714,$A$18)=TRUE,17,IF(EXACT(M714,$A$19)=TRUE,18,IF(EXACT(M714,$A$20)=TRUE,19,IF(EXACT(M714,$A$21)=TRUE,20,IF(EXACT(M714,$A$22)=TRUE,21,IF(EXACT(M714,$A$23)=TRUE,22,IF(EXACT(M714,$A$24)=TRUE,23,IF(EXACT(M714,$A$25)=TRUE,24,IF(EXACT(M714,$A$26)=TRUE,25,IF(EXACT(M714,$A$27)=TRUE,26,IF(EXACT(M714,$A$28)=TRUE,27,IF(EXACT(M714,$A$29)=TRUE,28,IF(EXACT(M714,$A$30)=TRUE,29,IF(EXACT(M714,$A$31)=TRUE,30,IF(EXACT(M714,$A$32)=TRUE,31,IF(EXACT(M714,$A$33)=TRUE,32,IF(EXACT(M714,$A$34)=TRUE,33,IF(EXACT(M714,$A$35)=TRUE,34,IF(EXACT(M714,$A$36)=TRUE,35,IF(EXACT(M714,$A$37)=TRUE,36,IF(EXACT(M714,$A$38)=TRUE,37,IF(EXACT(M714,$A$39)=TRUE,38,IF(EXACT(M714,$A$40)=TRUE,39,IF(EXACT(M714,$A$41)=TRUE,40,IF(EXACT(M714,$A$42)=TRUE,41,IF(EXACT(M714,$A$43)=TRUE,42,IF(EXACT(M714,$A$44)=TRUE,43,IF(EXACT(M714,$A$45)=TRUE,44,IF(EXACT(M714,$A$46)=TRUE,45,IF(EXACT(M714,$A$47)=TRUE,46,IF(EXACT(M714,$A$48)=TRUE,47,IF(EXACT(M714,$A$49)=TRUE,48,IF(EXACT(M714,$A$50)=TRUE,49,IF(EXACT(M714,$A$51)=TRUE,50,IF(EXACT(M714,$A$52)=TRUE,51,IF(EXACT(M714,$A$53)=TRUE,52,IF(EXACT(M714,$A$54)=TRUE,53,IF(EXACT(M714,$A$55)=TRUE,54,IF(EXACT(M714,$A$56)=TRUE,55,IF(EXACT(M714,$A$57)=TRUE,56,IF(EXACT(M714,$A$58)=TRUE,57,IF(EXACT(M714,$A$59)=TRUE,58,IF(EXACT(M714,$A$60)=TRUE,59,IF(EXACT(M714,$A$61)=TRUE,60,IF(EXACT(M714,$A$62)=TRUE,61))))))))))))))))))))))))))))))))))))))))))))))))))))))))))))))*61^$L714</f>
        <v>0</v>
      </c>
    </row>
    <row r="715" spans="11:14" x14ac:dyDescent="0.55000000000000004">
      <c r="K715">
        <v>715</v>
      </c>
      <c r="L715">
        <f t="shared" si="23"/>
        <v>5</v>
      </c>
      <c r="M715" t="str">
        <f t="shared" si="22"/>
        <v/>
      </c>
      <c r="N715" t="b">
        <f>IF(EXACT(M715,$A$1)=TRUE,"コア",IF(EXACT(M715,$A$2)=TRUE,"弓玉",IF(EXACT(M715,$A$3)=TRUE,"銃玉",IF(EXACT(M715,$A$4)=TRUE,"剣玉",IF(EXACT(M715,$A$5)=TRUE,"盾玉",IF(EXACT(M715,$A$6)=TRUE,"爆玉",IF(EXACT(M715,$A$7)=TRUE,"魔玉",IF(EXACT(M715,$A$8)=TRUE,"弩玉",IF(EXACT(M715,$A$9)=TRUE,"槍玉",IF(EXACT(M715,$A$10)=TRUE,"砲玉",IF(EXACT(M715,$A$11)=TRUE,"薙玉",IF(EXACT(M715,$A$12)=TRUE,"跳玉",IF(EXACT(M715,$A$13)=TRUE,"裂玉",IF(EXACT(M715,$A$14)=TRUE,"散玉",IF(EXACT(M715,$A$15)=TRUE,"狙玉",IF(EXACT(M715,$A$16)=TRUE,"浮玉",IF(EXACT(M715,$A$17)=TRUE,"導玉",IF(EXACT(M715,$A$18)=TRUE,"繕玉",IF(EXACT(M715,$A$19)=TRUE,"癒玉",IF(EXACT(M715,$A$20)=TRUE,"壁玉",IF(EXACT(M715,$A$21)=TRUE,"飛玉",IF(EXACT(M715,$A$22)=TRUE,"戦玉",IF(EXACT(M715,$A$23)=TRUE,"機玉",IF(EXACT(M715,$A$24)=TRUE,"変玉",IF(EXACT(M715,$A$25)=TRUE,"界玉",IF(EXACT(M715,$A$26)=TRUE,"木壁",IF(EXACT(M715,$A$27)=TRUE,"石壁",IF(EXACT(M715,$A$28)=TRUE,"紙壁",IF(EXACT(M715,$A$29)=TRUE,"鉄壁",IF(EXACT(M715,$A$30)=TRUE,"ジェット",IF(EXACT(M715,$A$31)=TRUE,"ターボ",IF(EXACT(M715,$A$32)=TRUE,"骨玉",IF(EXACT(M715,$A$33)=TRUE,"撃玉",IF(EXACT(M715,$A$34)=TRUE,"弾玉",IF(EXACT(M715,$A$35)=TRUE,"聖玉",IF(EXACT(M715,$A$36)=TRUE,"忍玉",IF(EXACT(M715,$A$37)=TRUE,"障玉",IF(EXACT(M715,$A$38)=TRUE,"花玉",IF(EXACT(M715,$A$39)=TRUE,"反玉",IF(EXACT(M715,$A$40)=TRUE,"押玉",IF(EXACT(M715,$A$41)=TRUE,"迎玉",IF(EXACT(M715,$A$42)=TRUE,"贄玉",IF(EXACT(M715,$A$43)=TRUE,"的玉",IF(EXACT(M715,$A$44)=TRUE,"墜玉",IF(EXACT(M715,$A$45)=TRUE,"箱玉",IF(EXACT(M715,$A$46)=TRUE,"闇玉",IF(EXACT(M715,$A$47)=TRUE,"旋玉",IF(EXACT(M715,$A$48)=TRUE,"采玉",IF(EXACT(M715,$A$49)=TRUE,"騎玉",IF(EXACT(M715,$A$50)=TRUE,"核玉",IF(EXACT(M715,$A$51)=TRUE,"射玉",IF(EXACT(M715,$A$52)=TRUE,"星玉",IF(EXACT(M715,$A$53)=TRUE,"梱玉",IF(EXACT(M715,$A$54)=TRUE,"貫玉",IF(EXACT(M715,$A$55)=TRUE,"査玉",IF(EXACT(M715,$A$56)=TRUE,"近壁",IF(EXACT(M715,$A$57)=TRUE,"遠壁",IF(EXACT(M715,$A$58)=TRUE,"広壁",IF(EXACT(M715,$A$59)=TRUE,"狭壁",IF(EXACT(M715,$A$60)=TRUE,"タゲ壁",IF(EXACT(M715,$A$61)=TRUE,"エレ壁")))))))))))))))))))))))))))))))))))))))))))))))))))))))))))))</f>
        <v>0</v>
      </c>
    </row>
    <row r="716" spans="11:14" x14ac:dyDescent="0.55000000000000004">
      <c r="K716">
        <v>716</v>
      </c>
      <c r="L716">
        <f t="shared" si="23"/>
        <v>4</v>
      </c>
      <c r="M716" t="str">
        <f t="shared" si="22"/>
        <v/>
      </c>
      <c r="N716">
        <f>IF(EXACT(M716,$A$1)=TRUE,0,IF(EXACT(M716,$A$2)=TRUE,1,IF(EXACT(M716,$A$3)=TRUE,2,IF(EXACT(M716,$A$4)=TRUE,3,IF(EXACT(M716,$A$5)=TRUE,4,IF(EXACT(M716,$A$6)=TRUE,5,IF(EXACT(M716,$A$7)=TRUE,6,IF(EXACT(M716,$A$8)=TRUE,7,IF(EXACT(M716,$A$9)=TRUE,8,IF(EXACT(M716,$A$10)=TRUE,9,IF(EXACT(M716,$A$11)=TRUE,10,IF(EXACT(M716,$A$12)=TRUE,11,IF(EXACT(M716,$A$13)=TRUE,12,IF(EXACT(M716,$A$14)=TRUE,13,IF(EXACT(M716,$A$15)=TRUE,14,IF(EXACT(M716,$A$16)=TRUE,15,IF(EXACT(M716,$A$17)=TRUE,16,IF(EXACT(M716,$A$18)=TRUE,17,IF(EXACT(M716,$A$19)=TRUE,18,IF(EXACT(M716,$A$20)=TRUE,19,IF(EXACT(M716,$A$21)=TRUE,20,IF(EXACT(M716,$A$22)=TRUE,21,IF(EXACT(M716,$A$23)=TRUE,22,IF(EXACT(M716,$A$24)=TRUE,23,IF(EXACT(M716,$A$25)=TRUE,24,IF(EXACT(M716,$A$26)=TRUE,25,IF(EXACT(M716,$A$27)=TRUE,26,IF(EXACT(M716,$A$28)=TRUE,27,IF(EXACT(M716,$A$29)=TRUE,28,IF(EXACT(M716,$A$30)=TRUE,29,IF(EXACT(M716,$A$31)=TRUE,30,IF(EXACT(M716,$A$32)=TRUE,31,IF(EXACT(M716,$A$33)=TRUE,32,IF(EXACT(M716,$A$34)=TRUE,33,IF(EXACT(M716,$A$35)=TRUE,34,IF(EXACT(M716,$A$36)=TRUE,35,IF(EXACT(M716,$A$37)=TRUE,36,IF(EXACT(M716,$A$38)=TRUE,37,IF(EXACT(M716,$A$39)=TRUE,38,IF(EXACT(M716,$A$40)=TRUE,39,IF(EXACT(M716,$A$41)=TRUE,40,IF(EXACT(M716,$A$42)=TRUE,41,IF(EXACT(M716,$A$43)=TRUE,42,IF(EXACT(M716,$A$44)=TRUE,43,IF(EXACT(M716,$A$45)=TRUE,44,IF(EXACT(M716,$A$46)=TRUE,45,IF(EXACT(M716,$A$47)=TRUE,46,IF(EXACT(M716,$A$48)=TRUE,47,IF(EXACT(M716,$A$49)=TRUE,48,IF(EXACT(M716,$A$50)=TRUE,49,IF(EXACT(M716,$A$51)=TRUE,50,IF(EXACT(M716,$A$52)=TRUE,51,IF(EXACT(M716,$A$53)=TRUE,52,IF(EXACT(M716,$A$54)=TRUE,53,IF(EXACT(M716,$A$55)=TRUE,54,IF(EXACT(M716,$A$56)=TRUE,55,IF(EXACT(M716,$A$57)=TRUE,56,IF(EXACT(M716,$A$58)=TRUE,57,IF(EXACT(M716,$A$59)=TRUE,58,IF(EXACT(M716,$A$60)=TRUE,59,IF(EXACT(M716,$A$61)=TRUE,60,IF(EXACT(M716,$A$62)=TRUE,61))))))))))))))))))))))))))))))))))))))))))))))))))))))))))))))*61^$L716</f>
        <v>0</v>
      </c>
    </row>
    <row r="717" spans="11:14" x14ac:dyDescent="0.55000000000000004">
      <c r="K717">
        <v>717</v>
      </c>
      <c r="L717">
        <f t="shared" si="23"/>
        <v>3</v>
      </c>
      <c r="M717" t="str">
        <f t="shared" si="22"/>
        <v/>
      </c>
      <c r="N717">
        <f>IF(EXACT(M717,$A$1)=TRUE,0,IF(EXACT(M717,$A$2)=TRUE,1,IF(EXACT(M717,$A$3)=TRUE,2,IF(EXACT(M717,$A$4)=TRUE,3,IF(EXACT(M717,$A$5)=TRUE,4,IF(EXACT(M717,$A$6)=TRUE,5,IF(EXACT(M717,$A$7)=TRUE,6,IF(EXACT(M717,$A$8)=TRUE,7,IF(EXACT(M717,$A$9)=TRUE,8,IF(EXACT(M717,$A$10)=TRUE,9,IF(EXACT(M717,$A$11)=TRUE,10,IF(EXACT(M717,$A$12)=TRUE,11,IF(EXACT(M717,$A$13)=TRUE,12,IF(EXACT(M717,$A$14)=TRUE,13,IF(EXACT(M717,$A$15)=TRUE,14,IF(EXACT(M717,$A$16)=TRUE,15,IF(EXACT(M717,$A$17)=TRUE,16,IF(EXACT(M717,$A$18)=TRUE,17,IF(EXACT(M717,$A$19)=TRUE,18,IF(EXACT(M717,$A$20)=TRUE,19,IF(EXACT(M717,$A$21)=TRUE,20,IF(EXACT(M717,$A$22)=TRUE,21,IF(EXACT(M717,$A$23)=TRUE,22,IF(EXACT(M717,$A$24)=TRUE,23,IF(EXACT(M717,$A$25)=TRUE,24,IF(EXACT(M717,$A$26)=TRUE,25,IF(EXACT(M717,$A$27)=TRUE,26,IF(EXACT(M717,$A$28)=TRUE,27,IF(EXACT(M717,$A$29)=TRUE,28,IF(EXACT(M717,$A$30)=TRUE,29,IF(EXACT(M717,$A$31)=TRUE,30,IF(EXACT(M717,$A$32)=TRUE,31,IF(EXACT(M717,$A$33)=TRUE,32,IF(EXACT(M717,$A$34)=TRUE,33,IF(EXACT(M717,$A$35)=TRUE,34,IF(EXACT(M717,$A$36)=TRUE,35,IF(EXACT(M717,$A$37)=TRUE,36,IF(EXACT(M717,$A$38)=TRUE,37,IF(EXACT(M717,$A$39)=TRUE,38,IF(EXACT(M717,$A$40)=TRUE,39,IF(EXACT(M717,$A$41)=TRUE,40,IF(EXACT(M717,$A$42)=TRUE,41,IF(EXACT(M717,$A$43)=TRUE,42,IF(EXACT(M717,$A$44)=TRUE,43,IF(EXACT(M717,$A$45)=TRUE,44,IF(EXACT(M717,$A$46)=TRUE,45,IF(EXACT(M717,$A$47)=TRUE,46,IF(EXACT(M717,$A$48)=TRUE,47,IF(EXACT(M717,$A$49)=TRUE,48,IF(EXACT(M717,$A$50)=TRUE,49,IF(EXACT(M717,$A$51)=TRUE,50,IF(EXACT(M717,$A$52)=TRUE,51,IF(EXACT(M717,$A$53)=TRUE,52,IF(EXACT(M717,$A$54)=TRUE,53,IF(EXACT(M717,$A$55)=TRUE,54,IF(EXACT(M717,$A$56)=TRUE,55,IF(EXACT(M717,$A$57)=TRUE,56,IF(EXACT(M717,$A$58)=TRUE,57,IF(EXACT(M717,$A$59)=TRUE,58,IF(EXACT(M717,$A$60)=TRUE,59,IF(EXACT(M717,$A$61)=TRUE,60,IF(EXACT(M717,$A$62)=TRUE,61))))))))))))))))))))))))))))))))))))))))))))))))))))))))))))))*61^$L717</f>
        <v>0</v>
      </c>
    </row>
    <row r="718" spans="11:14" x14ac:dyDescent="0.55000000000000004">
      <c r="K718">
        <v>718</v>
      </c>
      <c r="L718">
        <f t="shared" si="23"/>
        <v>2</v>
      </c>
      <c r="M718" t="str">
        <f t="shared" si="22"/>
        <v/>
      </c>
      <c r="N718">
        <f>IF(EXACT(M718,$A$1)=TRUE,0,IF(EXACT(M718,$A$2)=TRUE,1,IF(EXACT(M718,$A$3)=TRUE,2,IF(EXACT(M718,$A$4)=TRUE,3,IF(EXACT(M718,$A$5)=TRUE,4,IF(EXACT(M718,$A$6)=TRUE,5,IF(EXACT(M718,$A$7)=TRUE,6,IF(EXACT(M718,$A$8)=TRUE,7,IF(EXACT(M718,$A$9)=TRUE,8,IF(EXACT(M718,$A$10)=TRUE,9,IF(EXACT(M718,$A$11)=TRUE,10,IF(EXACT(M718,$A$12)=TRUE,11,IF(EXACT(M718,$A$13)=TRUE,12,IF(EXACT(M718,$A$14)=TRUE,13,IF(EXACT(M718,$A$15)=TRUE,14,IF(EXACT(M718,$A$16)=TRUE,15,IF(EXACT(M718,$A$17)=TRUE,16,IF(EXACT(M718,$A$18)=TRUE,17,IF(EXACT(M718,$A$19)=TRUE,18,IF(EXACT(M718,$A$20)=TRUE,19,IF(EXACT(M718,$A$21)=TRUE,20,IF(EXACT(M718,$A$22)=TRUE,21,IF(EXACT(M718,$A$23)=TRUE,22,IF(EXACT(M718,$A$24)=TRUE,23,IF(EXACT(M718,$A$25)=TRUE,24,IF(EXACT(M718,$A$26)=TRUE,25,IF(EXACT(M718,$A$27)=TRUE,26,IF(EXACT(M718,$A$28)=TRUE,27,IF(EXACT(M718,$A$29)=TRUE,28,IF(EXACT(M718,$A$30)=TRUE,29,IF(EXACT(M718,$A$31)=TRUE,30,IF(EXACT(M718,$A$32)=TRUE,31,IF(EXACT(M718,$A$33)=TRUE,32,IF(EXACT(M718,$A$34)=TRUE,33,IF(EXACT(M718,$A$35)=TRUE,34,IF(EXACT(M718,$A$36)=TRUE,35,IF(EXACT(M718,$A$37)=TRUE,36,IF(EXACT(M718,$A$38)=TRUE,37,IF(EXACT(M718,$A$39)=TRUE,38,IF(EXACT(M718,$A$40)=TRUE,39,IF(EXACT(M718,$A$41)=TRUE,40,IF(EXACT(M718,$A$42)=TRUE,41,IF(EXACT(M718,$A$43)=TRUE,42,IF(EXACT(M718,$A$44)=TRUE,43,IF(EXACT(M718,$A$45)=TRUE,44,IF(EXACT(M718,$A$46)=TRUE,45,IF(EXACT(M718,$A$47)=TRUE,46,IF(EXACT(M718,$A$48)=TRUE,47,IF(EXACT(M718,$A$49)=TRUE,48,IF(EXACT(M718,$A$50)=TRUE,49,IF(EXACT(M718,$A$51)=TRUE,50,IF(EXACT(M718,$A$52)=TRUE,51,IF(EXACT(M718,$A$53)=TRUE,52,IF(EXACT(M718,$A$54)=TRUE,53,IF(EXACT(M718,$A$55)=TRUE,54,IF(EXACT(M718,$A$56)=TRUE,55,IF(EXACT(M718,$A$57)=TRUE,56,IF(EXACT(M718,$A$58)=TRUE,57,IF(EXACT(M718,$A$59)=TRUE,58,IF(EXACT(M718,$A$60)=TRUE,59,IF(EXACT(M718,$A$61)=TRUE,60,IF(EXACT(M718,$A$62)=TRUE,61))))))))))))))))))))))))))))))))))))))))))))))))))))))))))))))*61^$L718</f>
        <v>0</v>
      </c>
    </row>
    <row r="719" spans="11:14" x14ac:dyDescent="0.55000000000000004">
      <c r="K719">
        <v>719</v>
      </c>
      <c r="L719">
        <f t="shared" si="23"/>
        <v>1</v>
      </c>
      <c r="M719" t="str">
        <f t="shared" si="22"/>
        <v/>
      </c>
      <c r="N719">
        <f>IF(EXACT(M719,$A$1)=TRUE,0,IF(EXACT(M719,$A$2)=TRUE,1,IF(EXACT(M719,$A$3)=TRUE,2,IF(EXACT(M719,$A$4)=TRUE,3,IF(EXACT(M719,$A$5)=TRUE,4,IF(EXACT(M719,$A$6)=TRUE,5,IF(EXACT(M719,$A$7)=TRUE,6,IF(EXACT(M719,$A$8)=TRUE,7,IF(EXACT(M719,$A$9)=TRUE,8,IF(EXACT(M719,$A$10)=TRUE,9,IF(EXACT(M719,$A$11)=TRUE,10,IF(EXACT(M719,$A$12)=TRUE,11,IF(EXACT(M719,$A$13)=TRUE,12,IF(EXACT(M719,$A$14)=TRUE,13,IF(EXACT(M719,$A$15)=TRUE,14,IF(EXACT(M719,$A$16)=TRUE,15,IF(EXACT(M719,$A$17)=TRUE,16,IF(EXACT(M719,$A$18)=TRUE,17,IF(EXACT(M719,$A$19)=TRUE,18,IF(EXACT(M719,$A$20)=TRUE,19,IF(EXACT(M719,$A$21)=TRUE,20,IF(EXACT(M719,$A$22)=TRUE,21,IF(EXACT(M719,$A$23)=TRUE,22,IF(EXACT(M719,$A$24)=TRUE,23,IF(EXACT(M719,$A$25)=TRUE,24,IF(EXACT(M719,$A$26)=TRUE,25,IF(EXACT(M719,$A$27)=TRUE,26,IF(EXACT(M719,$A$28)=TRUE,27,IF(EXACT(M719,$A$29)=TRUE,28,IF(EXACT(M719,$A$30)=TRUE,29,IF(EXACT(M719,$A$31)=TRUE,30,IF(EXACT(M719,$A$32)=TRUE,31,IF(EXACT(M719,$A$33)=TRUE,32,IF(EXACT(M719,$A$34)=TRUE,33,IF(EXACT(M719,$A$35)=TRUE,34,IF(EXACT(M719,$A$36)=TRUE,35,IF(EXACT(M719,$A$37)=TRUE,36,IF(EXACT(M719,$A$38)=TRUE,37,IF(EXACT(M719,$A$39)=TRUE,38,IF(EXACT(M719,$A$40)=TRUE,39,IF(EXACT(M719,$A$41)=TRUE,40,IF(EXACT(M719,$A$42)=TRUE,41,IF(EXACT(M719,$A$43)=TRUE,42,IF(EXACT(M719,$A$44)=TRUE,43,IF(EXACT(M719,$A$45)=TRUE,44,IF(EXACT(M719,$A$46)=TRUE,45,IF(EXACT(M719,$A$47)=TRUE,46,IF(EXACT(M719,$A$48)=TRUE,47,IF(EXACT(M719,$A$49)=TRUE,48,IF(EXACT(M719,$A$50)=TRUE,49,IF(EXACT(M719,$A$51)=TRUE,50,IF(EXACT(M719,$A$52)=TRUE,51,IF(EXACT(M719,$A$53)=TRUE,52,IF(EXACT(M719,$A$54)=TRUE,53,IF(EXACT(M719,$A$55)=TRUE,54,IF(EXACT(M719,$A$56)=TRUE,55,IF(EXACT(M719,$A$57)=TRUE,56,IF(EXACT(M719,$A$58)=TRUE,57,IF(EXACT(M719,$A$59)=TRUE,58,IF(EXACT(M719,$A$60)=TRUE,59,IF(EXACT(M719,$A$61)=TRUE,60,IF(EXACT(M719,$A$62)=TRUE,61))))))))))))))))))))))))))))))))))))))))))))))))))))))))))))))*61^$L719</f>
        <v>0</v>
      </c>
    </row>
    <row r="720" spans="11:14" x14ac:dyDescent="0.55000000000000004">
      <c r="K720">
        <v>720</v>
      </c>
      <c r="L720">
        <f t="shared" si="23"/>
        <v>0</v>
      </c>
      <c r="M720" t="str">
        <f t="shared" si="22"/>
        <v/>
      </c>
      <c r="N720">
        <f>IF(EXACT(M720,$A$1)=TRUE,0,IF(EXACT(M720,$A$2)=TRUE,1,IF(EXACT(M720,$A$3)=TRUE,2,IF(EXACT(M720,$A$4)=TRUE,3,IF(EXACT(M720,$A$5)=TRUE,4,IF(EXACT(M720,$A$6)=TRUE,5,IF(EXACT(M720,$A$7)=TRUE,6,IF(EXACT(M720,$A$8)=TRUE,7,IF(EXACT(M720,$A$9)=TRUE,8,IF(EXACT(M720,$A$10)=TRUE,9,IF(EXACT(M720,$A$11)=TRUE,10,IF(EXACT(M720,$A$12)=TRUE,11,IF(EXACT(M720,$A$13)=TRUE,12,IF(EXACT(M720,$A$14)=TRUE,13,IF(EXACT(M720,$A$15)=TRUE,14,IF(EXACT(M720,$A$16)=TRUE,15,IF(EXACT(M720,$A$17)=TRUE,16,IF(EXACT(M720,$A$18)=TRUE,17,IF(EXACT(M720,$A$19)=TRUE,18,IF(EXACT(M720,$A$20)=TRUE,19,IF(EXACT(M720,$A$21)=TRUE,20,IF(EXACT(M720,$A$22)=TRUE,21,IF(EXACT(M720,$A$23)=TRUE,22,IF(EXACT(M720,$A$24)=TRUE,23,IF(EXACT(M720,$A$25)=TRUE,24,IF(EXACT(M720,$A$26)=TRUE,25,IF(EXACT(M720,$A$27)=TRUE,26,IF(EXACT(M720,$A$28)=TRUE,27,IF(EXACT(M720,$A$29)=TRUE,28,IF(EXACT(M720,$A$30)=TRUE,29,IF(EXACT(M720,$A$31)=TRUE,30,IF(EXACT(M720,$A$32)=TRUE,31,IF(EXACT(M720,$A$33)=TRUE,32,IF(EXACT(M720,$A$34)=TRUE,33,IF(EXACT(M720,$A$35)=TRUE,34,IF(EXACT(M720,$A$36)=TRUE,35,IF(EXACT(M720,$A$37)=TRUE,36,IF(EXACT(M720,$A$38)=TRUE,37,IF(EXACT(M720,$A$39)=TRUE,38,IF(EXACT(M720,$A$40)=TRUE,39,IF(EXACT(M720,$A$41)=TRUE,40,IF(EXACT(M720,$A$42)=TRUE,41,IF(EXACT(M720,$A$43)=TRUE,42,IF(EXACT(M720,$A$44)=TRUE,43,IF(EXACT(M720,$A$45)=TRUE,44,IF(EXACT(M720,$A$46)=TRUE,45,IF(EXACT(M720,$A$47)=TRUE,46,IF(EXACT(M720,$A$48)=TRUE,47,IF(EXACT(M720,$A$49)=TRUE,48,IF(EXACT(M720,$A$50)=TRUE,49,IF(EXACT(M720,$A$51)=TRUE,50,IF(EXACT(M720,$A$52)=TRUE,51,IF(EXACT(M720,$A$53)=TRUE,52,IF(EXACT(M720,$A$54)=TRUE,53,IF(EXACT(M720,$A$55)=TRUE,54,IF(EXACT(M720,$A$56)=TRUE,55,IF(EXACT(M720,$A$57)=TRUE,56,IF(EXACT(M720,$A$58)=TRUE,57,IF(EXACT(M720,$A$59)=TRUE,58,IF(EXACT(M720,$A$60)=TRUE,59,IF(EXACT(M720,$A$61)=TRUE,60,IF(EXACT(M720,$A$62)=TRUE,61))))))))))))))))))))))))))))))))))))))))))))))))))))))))))))))*61^$L720</f>
        <v>0</v>
      </c>
    </row>
    <row r="721" spans="11:14" x14ac:dyDescent="0.55000000000000004">
      <c r="K721">
        <v>721</v>
      </c>
      <c r="L721">
        <f t="shared" si="23"/>
        <v>5</v>
      </c>
      <c r="M721" t="str">
        <f t="shared" si="22"/>
        <v/>
      </c>
      <c r="N721" t="b">
        <f>IF(EXACT(M721,$A$1)=TRUE,"コア",IF(EXACT(M721,$A$2)=TRUE,"弓玉",IF(EXACT(M721,$A$3)=TRUE,"銃玉",IF(EXACT(M721,$A$4)=TRUE,"剣玉",IF(EXACT(M721,$A$5)=TRUE,"盾玉",IF(EXACT(M721,$A$6)=TRUE,"爆玉",IF(EXACT(M721,$A$7)=TRUE,"魔玉",IF(EXACT(M721,$A$8)=TRUE,"弩玉",IF(EXACT(M721,$A$9)=TRUE,"槍玉",IF(EXACT(M721,$A$10)=TRUE,"砲玉",IF(EXACT(M721,$A$11)=TRUE,"薙玉",IF(EXACT(M721,$A$12)=TRUE,"跳玉",IF(EXACT(M721,$A$13)=TRUE,"裂玉",IF(EXACT(M721,$A$14)=TRUE,"散玉",IF(EXACT(M721,$A$15)=TRUE,"狙玉",IF(EXACT(M721,$A$16)=TRUE,"浮玉",IF(EXACT(M721,$A$17)=TRUE,"導玉",IF(EXACT(M721,$A$18)=TRUE,"繕玉",IF(EXACT(M721,$A$19)=TRUE,"癒玉",IF(EXACT(M721,$A$20)=TRUE,"壁玉",IF(EXACT(M721,$A$21)=TRUE,"飛玉",IF(EXACT(M721,$A$22)=TRUE,"戦玉",IF(EXACT(M721,$A$23)=TRUE,"機玉",IF(EXACT(M721,$A$24)=TRUE,"変玉",IF(EXACT(M721,$A$25)=TRUE,"界玉",IF(EXACT(M721,$A$26)=TRUE,"木壁",IF(EXACT(M721,$A$27)=TRUE,"石壁",IF(EXACT(M721,$A$28)=TRUE,"紙壁",IF(EXACT(M721,$A$29)=TRUE,"鉄壁",IF(EXACT(M721,$A$30)=TRUE,"ジェット",IF(EXACT(M721,$A$31)=TRUE,"ターボ",IF(EXACT(M721,$A$32)=TRUE,"骨玉",IF(EXACT(M721,$A$33)=TRUE,"撃玉",IF(EXACT(M721,$A$34)=TRUE,"弾玉",IF(EXACT(M721,$A$35)=TRUE,"聖玉",IF(EXACT(M721,$A$36)=TRUE,"忍玉",IF(EXACT(M721,$A$37)=TRUE,"障玉",IF(EXACT(M721,$A$38)=TRUE,"花玉",IF(EXACT(M721,$A$39)=TRUE,"反玉",IF(EXACT(M721,$A$40)=TRUE,"押玉",IF(EXACT(M721,$A$41)=TRUE,"迎玉",IF(EXACT(M721,$A$42)=TRUE,"贄玉",IF(EXACT(M721,$A$43)=TRUE,"的玉",IF(EXACT(M721,$A$44)=TRUE,"墜玉",IF(EXACT(M721,$A$45)=TRUE,"箱玉",IF(EXACT(M721,$A$46)=TRUE,"闇玉",IF(EXACT(M721,$A$47)=TRUE,"旋玉",IF(EXACT(M721,$A$48)=TRUE,"采玉",IF(EXACT(M721,$A$49)=TRUE,"騎玉",IF(EXACT(M721,$A$50)=TRUE,"核玉",IF(EXACT(M721,$A$51)=TRUE,"射玉",IF(EXACT(M721,$A$52)=TRUE,"星玉",IF(EXACT(M721,$A$53)=TRUE,"梱玉",IF(EXACT(M721,$A$54)=TRUE,"貫玉",IF(EXACT(M721,$A$55)=TRUE,"査玉",IF(EXACT(M721,$A$56)=TRUE,"近壁",IF(EXACT(M721,$A$57)=TRUE,"遠壁",IF(EXACT(M721,$A$58)=TRUE,"広壁",IF(EXACT(M721,$A$59)=TRUE,"狭壁",IF(EXACT(M721,$A$60)=TRUE,"タゲ壁",IF(EXACT(M721,$A$61)=TRUE,"エレ壁")))))))))))))))))))))))))))))))))))))))))))))))))))))))))))))</f>
        <v>0</v>
      </c>
    </row>
    <row r="722" spans="11:14" x14ac:dyDescent="0.55000000000000004">
      <c r="K722">
        <v>722</v>
      </c>
      <c r="L722">
        <f t="shared" si="23"/>
        <v>4</v>
      </c>
      <c r="M722" t="str">
        <f t="shared" si="22"/>
        <v/>
      </c>
      <c r="N722">
        <f>IF(EXACT(M722,$A$1)=TRUE,0,IF(EXACT(M722,$A$2)=TRUE,1,IF(EXACT(M722,$A$3)=TRUE,2,IF(EXACT(M722,$A$4)=TRUE,3,IF(EXACT(M722,$A$5)=TRUE,4,IF(EXACT(M722,$A$6)=TRUE,5,IF(EXACT(M722,$A$7)=TRUE,6,IF(EXACT(M722,$A$8)=TRUE,7,IF(EXACT(M722,$A$9)=TRUE,8,IF(EXACT(M722,$A$10)=TRUE,9,IF(EXACT(M722,$A$11)=TRUE,10,IF(EXACT(M722,$A$12)=TRUE,11,IF(EXACT(M722,$A$13)=TRUE,12,IF(EXACT(M722,$A$14)=TRUE,13,IF(EXACT(M722,$A$15)=TRUE,14,IF(EXACT(M722,$A$16)=TRUE,15,IF(EXACT(M722,$A$17)=TRUE,16,IF(EXACT(M722,$A$18)=TRUE,17,IF(EXACT(M722,$A$19)=TRUE,18,IF(EXACT(M722,$A$20)=TRUE,19,IF(EXACT(M722,$A$21)=TRUE,20,IF(EXACT(M722,$A$22)=TRUE,21,IF(EXACT(M722,$A$23)=TRUE,22,IF(EXACT(M722,$A$24)=TRUE,23,IF(EXACT(M722,$A$25)=TRUE,24,IF(EXACT(M722,$A$26)=TRUE,25,IF(EXACT(M722,$A$27)=TRUE,26,IF(EXACT(M722,$A$28)=TRUE,27,IF(EXACT(M722,$A$29)=TRUE,28,IF(EXACT(M722,$A$30)=TRUE,29,IF(EXACT(M722,$A$31)=TRUE,30,IF(EXACT(M722,$A$32)=TRUE,31,IF(EXACT(M722,$A$33)=TRUE,32,IF(EXACT(M722,$A$34)=TRUE,33,IF(EXACT(M722,$A$35)=TRUE,34,IF(EXACT(M722,$A$36)=TRUE,35,IF(EXACT(M722,$A$37)=TRUE,36,IF(EXACT(M722,$A$38)=TRUE,37,IF(EXACT(M722,$A$39)=TRUE,38,IF(EXACT(M722,$A$40)=TRUE,39,IF(EXACT(M722,$A$41)=TRUE,40,IF(EXACT(M722,$A$42)=TRUE,41,IF(EXACT(M722,$A$43)=TRUE,42,IF(EXACT(M722,$A$44)=TRUE,43,IF(EXACT(M722,$A$45)=TRUE,44,IF(EXACT(M722,$A$46)=TRUE,45,IF(EXACT(M722,$A$47)=TRUE,46,IF(EXACT(M722,$A$48)=TRUE,47,IF(EXACT(M722,$A$49)=TRUE,48,IF(EXACT(M722,$A$50)=TRUE,49,IF(EXACT(M722,$A$51)=TRUE,50,IF(EXACT(M722,$A$52)=TRUE,51,IF(EXACT(M722,$A$53)=TRUE,52,IF(EXACT(M722,$A$54)=TRUE,53,IF(EXACT(M722,$A$55)=TRUE,54,IF(EXACT(M722,$A$56)=TRUE,55,IF(EXACT(M722,$A$57)=TRUE,56,IF(EXACT(M722,$A$58)=TRUE,57,IF(EXACT(M722,$A$59)=TRUE,58,IF(EXACT(M722,$A$60)=TRUE,59,IF(EXACT(M722,$A$61)=TRUE,60,IF(EXACT(M722,$A$62)=TRUE,61))))))))))))))))))))))))))))))))))))))))))))))))))))))))))))))*61^$L722</f>
        <v>0</v>
      </c>
    </row>
    <row r="723" spans="11:14" x14ac:dyDescent="0.55000000000000004">
      <c r="K723">
        <v>723</v>
      </c>
      <c r="L723">
        <f t="shared" si="23"/>
        <v>3</v>
      </c>
      <c r="M723" t="str">
        <f t="shared" si="22"/>
        <v/>
      </c>
      <c r="N723">
        <f>IF(EXACT(M723,$A$1)=TRUE,0,IF(EXACT(M723,$A$2)=TRUE,1,IF(EXACT(M723,$A$3)=TRUE,2,IF(EXACT(M723,$A$4)=TRUE,3,IF(EXACT(M723,$A$5)=TRUE,4,IF(EXACT(M723,$A$6)=TRUE,5,IF(EXACT(M723,$A$7)=TRUE,6,IF(EXACT(M723,$A$8)=TRUE,7,IF(EXACT(M723,$A$9)=TRUE,8,IF(EXACT(M723,$A$10)=TRUE,9,IF(EXACT(M723,$A$11)=TRUE,10,IF(EXACT(M723,$A$12)=TRUE,11,IF(EXACT(M723,$A$13)=TRUE,12,IF(EXACT(M723,$A$14)=TRUE,13,IF(EXACT(M723,$A$15)=TRUE,14,IF(EXACT(M723,$A$16)=TRUE,15,IF(EXACT(M723,$A$17)=TRUE,16,IF(EXACT(M723,$A$18)=TRUE,17,IF(EXACT(M723,$A$19)=TRUE,18,IF(EXACT(M723,$A$20)=TRUE,19,IF(EXACT(M723,$A$21)=TRUE,20,IF(EXACT(M723,$A$22)=TRUE,21,IF(EXACT(M723,$A$23)=TRUE,22,IF(EXACT(M723,$A$24)=TRUE,23,IF(EXACT(M723,$A$25)=TRUE,24,IF(EXACT(M723,$A$26)=TRUE,25,IF(EXACT(M723,$A$27)=TRUE,26,IF(EXACT(M723,$A$28)=TRUE,27,IF(EXACT(M723,$A$29)=TRUE,28,IF(EXACT(M723,$A$30)=TRUE,29,IF(EXACT(M723,$A$31)=TRUE,30,IF(EXACT(M723,$A$32)=TRUE,31,IF(EXACT(M723,$A$33)=TRUE,32,IF(EXACT(M723,$A$34)=TRUE,33,IF(EXACT(M723,$A$35)=TRUE,34,IF(EXACT(M723,$A$36)=TRUE,35,IF(EXACT(M723,$A$37)=TRUE,36,IF(EXACT(M723,$A$38)=TRUE,37,IF(EXACT(M723,$A$39)=TRUE,38,IF(EXACT(M723,$A$40)=TRUE,39,IF(EXACT(M723,$A$41)=TRUE,40,IF(EXACT(M723,$A$42)=TRUE,41,IF(EXACT(M723,$A$43)=TRUE,42,IF(EXACT(M723,$A$44)=TRUE,43,IF(EXACT(M723,$A$45)=TRUE,44,IF(EXACT(M723,$A$46)=TRUE,45,IF(EXACT(M723,$A$47)=TRUE,46,IF(EXACT(M723,$A$48)=TRUE,47,IF(EXACT(M723,$A$49)=TRUE,48,IF(EXACT(M723,$A$50)=TRUE,49,IF(EXACT(M723,$A$51)=TRUE,50,IF(EXACT(M723,$A$52)=TRUE,51,IF(EXACT(M723,$A$53)=TRUE,52,IF(EXACT(M723,$A$54)=TRUE,53,IF(EXACT(M723,$A$55)=TRUE,54,IF(EXACT(M723,$A$56)=TRUE,55,IF(EXACT(M723,$A$57)=TRUE,56,IF(EXACT(M723,$A$58)=TRUE,57,IF(EXACT(M723,$A$59)=TRUE,58,IF(EXACT(M723,$A$60)=TRUE,59,IF(EXACT(M723,$A$61)=TRUE,60,IF(EXACT(M723,$A$62)=TRUE,61))))))))))))))))))))))))))))))))))))))))))))))))))))))))))))))*61^$L723</f>
        <v>0</v>
      </c>
    </row>
    <row r="724" spans="11:14" x14ac:dyDescent="0.55000000000000004">
      <c r="K724">
        <v>724</v>
      </c>
      <c r="L724">
        <f t="shared" si="23"/>
        <v>2</v>
      </c>
      <c r="M724" t="str">
        <f t="shared" si="22"/>
        <v/>
      </c>
      <c r="N724">
        <f>IF(EXACT(M724,$A$1)=TRUE,0,IF(EXACT(M724,$A$2)=TRUE,1,IF(EXACT(M724,$A$3)=TRUE,2,IF(EXACT(M724,$A$4)=TRUE,3,IF(EXACT(M724,$A$5)=TRUE,4,IF(EXACT(M724,$A$6)=TRUE,5,IF(EXACT(M724,$A$7)=TRUE,6,IF(EXACT(M724,$A$8)=TRUE,7,IF(EXACT(M724,$A$9)=TRUE,8,IF(EXACT(M724,$A$10)=TRUE,9,IF(EXACT(M724,$A$11)=TRUE,10,IF(EXACT(M724,$A$12)=TRUE,11,IF(EXACT(M724,$A$13)=TRUE,12,IF(EXACT(M724,$A$14)=TRUE,13,IF(EXACT(M724,$A$15)=TRUE,14,IF(EXACT(M724,$A$16)=TRUE,15,IF(EXACT(M724,$A$17)=TRUE,16,IF(EXACT(M724,$A$18)=TRUE,17,IF(EXACT(M724,$A$19)=TRUE,18,IF(EXACT(M724,$A$20)=TRUE,19,IF(EXACT(M724,$A$21)=TRUE,20,IF(EXACT(M724,$A$22)=TRUE,21,IF(EXACT(M724,$A$23)=TRUE,22,IF(EXACT(M724,$A$24)=TRUE,23,IF(EXACT(M724,$A$25)=TRUE,24,IF(EXACT(M724,$A$26)=TRUE,25,IF(EXACT(M724,$A$27)=TRUE,26,IF(EXACT(M724,$A$28)=TRUE,27,IF(EXACT(M724,$A$29)=TRUE,28,IF(EXACT(M724,$A$30)=TRUE,29,IF(EXACT(M724,$A$31)=TRUE,30,IF(EXACT(M724,$A$32)=TRUE,31,IF(EXACT(M724,$A$33)=TRUE,32,IF(EXACT(M724,$A$34)=TRUE,33,IF(EXACT(M724,$A$35)=TRUE,34,IF(EXACT(M724,$A$36)=TRUE,35,IF(EXACT(M724,$A$37)=TRUE,36,IF(EXACT(M724,$A$38)=TRUE,37,IF(EXACT(M724,$A$39)=TRUE,38,IF(EXACT(M724,$A$40)=TRUE,39,IF(EXACT(M724,$A$41)=TRUE,40,IF(EXACT(M724,$A$42)=TRUE,41,IF(EXACT(M724,$A$43)=TRUE,42,IF(EXACT(M724,$A$44)=TRUE,43,IF(EXACT(M724,$A$45)=TRUE,44,IF(EXACT(M724,$A$46)=TRUE,45,IF(EXACT(M724,$A$47)=TRUE,46,IF(EXACT(M724,$A$48)=TRUE,47,IF(EXACT(M724,$A$49)=TRUE,48,IF(EXACT(M724,$A$50)=TRUE,49,IF(EXACT(M724,$A$51)=TRUE,50,IF(EXACT(M724,$A$52)=TRUE,51,IF(EXACT(M724,$A$53)=TRUE,52,IF(EXACT(M724,$A$54)=TRUE,53,IF(EXACT(M724,$A$55)=TRUE,54,IF(EXACT(M724,$A$56)=TRUE,55,IF(EXACT(M724,$A$57)=TRUE,56,IF(EXACT(M724,$A$58)=TRUE,57,IF(EXACT(M724,$A$59)=TRUE,58,IF(EXACT(M724,$A$60)=TRUE,59,IF(EXACT(M724,$A$61)=TRUE,60,IF(EXACT(M724,$A$62)=TRUE,61))))))))))))))))))))))))))))))))))))))))))))))))))))))))))))))*61^$L724</f>
        <v>0</v>
      </c>
    </row>
    <row r="725" spans="11:14" x14ac:dyDescent="0.55000000000000004">
      <c r="K725">
        <v>725</v>
      </c>
      <c r="L725">
        <f t="shared" si="23"/>
        <v>1</v>
      </c>
      <c r="M725" t="str">
        <f t="shared" si="22"/>
        <v/>
      </c>
      <c r="N725">
        <f>IF(EXACT(M725,$A$1)=TRUE,0,IF(EXACT(M725,$A$2)=TRUE,1,IF(EXACT(M725,$A$3)=TRUE,2,IF(EXACT(M725,$A$4)=TRUE,3,IF(EXACT(M725,$A$5)=TRUE,4,IF(EXACT(M725,$A$6)=TRUE,5,IF(EXACT(M725,$A$7)=TRUE,6,IF(EXACT(M725,$A$8)=TRUE,7,IF(EXACT(M725,$A$9)=TRUE,8,IF(EXACT(M725,$A$10)=TRUE,9,IF(EXACT(M725,$A$11)=TRUE,10,IF(EXACT(M725,$A$12)=TRUE,11,IF(EXACT(M725,$A$13)=TRUE,12,IF(EXACT(M725,$A$14)=TRUE,13,IF(EXACT(M725,$A$15)=TRUE,14,IF(EXACT(M725,$A$16)=TRUE,15,IF(EXACT(M725,$A$17)=TRUE,16,IF(EXACT(M725,$A$18)=TRUE,17,IF(EXACT(M725,$A$19)=TRUE,18,IF(EXACT(M725,$A$20)=TRUE,19,IF(EXACT(M725,$A$21)=TRUE,20,IF(EXACT(M725,$A$22)=TRUE,21,IF(EXACT(M725,$A$23)=TRUE,22,IF(EXACT(M725,$A$24)=TRUE,23,IF(EXACT(M725,$A$25)=TRUE,24,IF(EXACT(M725,$A$26)=TRUE,25,IF(EXACT(M725,$A$27)=TRUE,26,IF(EXACT(M725,$A$28)=TRUE,27,IF(EXACT(M725,$A$29)=TRUE,28,IF(EXACT(M725,$A$30)=TRUE,29,IF(EXACT(M725,$A$31)=TRUE,30,IF(EXACT(M725,$A$32)=TRUE,31,IF(EXACT(M725,$A$33)=TRUE,32,IF(EXACT(M725,$A$34)=TRUE,33,IF(EXACT(M725,$A$35)=TRUE,34,IF(EXACT(M725,$A$36)=TRUE,35,IF(EXACT(M725,$A$37)=TRUE,36,IF(EXACT(M725,$A$38)=TRUE,37,IF(EXACT(M725,$A$39)=TRUE,38,IF(EXACT(M725,$A$40)=TRUE,39,IF(EXACT(M725,$A$41)=TRUE,40,IF(EXACT(M725,$A$42)=TRUE,41,IF(EXACT(M725,$A$43)=TRUE,42,IF(EXACT(M725,$A$44)=TRUE,43,IF(EXACT(M725,$A$45)=TRUE,44,IF(EXACT(M725,$A$46)=TRUE,45,IF(EXACT(M725,$A$47)=TRUE,46,IF(EXACT(M725,$A$48)=TRUE,47,IF(EXACT(M725,$A$49)=TRUE,48,IF(EXACT(M725,$A$50)=TRUE,49,IF(EXACT(M725,$A$51)=TRUE,50,IF(EXACT(M725,$A$52)=TRUE,51,IF(EXACT(M725,$A$53)=TRUE,52,IF(EXACT(M725,$A$54)=TRUE,53,IF(EXACT(M725,$A$55)=TRUE,54,IF(EXACT(M725,$A$56)=TRUE,55,IF(EXACT(M725,$A$57)=TRUE,56,IF(EXACT(M725,$A$58)=TRUE,57,IF(EXACT(M725,$A$59)=TRUE,58,IF(EXACT(M725,$A$60)=TRUE,59,IF(EXACT(M725,$A$61)=TRUE,60,IF(EXACT(M725,$A$62)=TRUE,61))))))))))))))))))))))))))))))))))))))))))))))))))))))))))))))*61^$L725</f>
        <v>0</v>
      </c>
    </row>
    <row r="726" spans="11:14" x14ac:dyDescent="0.55000000000000004">
      <c r="K726">
        <v>726</v>
      </c>
      <c r="L726">
        <f t="shared" si="23"/>
        <v>0</v>
      </c>
      <c r="M726" t="str">
        <f t="shared" si="22"/>
        <v/>
      </c>
      <c r="N726">
        <f>IF(EXACT(M726,$A$1)=TRUE,0,IF(EXACT(M726,$A$2)=TRUE,1,IF(EXACT(M726,$A$3)=TRUE,2,IF(EXACT(M726,$A$4)=TRUE,3,IF(EXACT(M726,$A$5)=TRUE,4,IF(EXACT(M726,$A$6)=TRUE,5,IF(EXACT(M726,$A$7)=TRUE,6,IF(EXACT(M726,$A$8)=TRUE,7,IF(EXACT(M726,$A$9)=TRUE,8,IF(EXACT(M726,$A$10)=TRUE,9,IF(EXACT(M726,$A$11)=TRUE,10,IF(EXACT(M726,$A$12)=TRUE,11,IF(EXACT(M726,$A$13)=TRUE,12,IF(EXACT(M726,$A$14)=TRUE,13,IF(EXACT(M726,$A$15)=TRUE,14,IF(EXACT(M726,$A$16)=TRUE,15,IF(EXACT(M726,$A$17)=TRUE,16,IF(EXACT(M726,$A$18)=TRUE,17,IF(EXACT(M726,$A$19)=TRUE,18,IF(EXACT(M726,$A$20)=TRUE,19,IF(EXACT(M726,$A$21)=TRUE,20,IF(EXACT(M726,$A$22)=TRUE,21,IF(EXACT(M726,$A$23)=TRUE,22,IF(EXACT(M726,$A$24)=TRUE,23,IF(EXACT(M726,$A$25)=TRUE,24,IF(EXACT(M726,$A$26)=TRUE,25,IF(EXACT(M726,$A$27)=TRUE,26,IF(EXACT(M726,$A$28)=TRUE,27,IF(EXACT(M726,$A$29)=TRUE,28,IF(EXACT(M726,$A$30)=TRUE,29,IF(EXACT(M726,$A$31)=TRUE,30,IF(EXACT(M726,$A$32)=TRUE,31,IF(EXACT(M726,$A$33)=TRUE,32,IF(EXACT(M726,$A$34)=TRUE,33,IF(EXACT(M726,$A$35)=TRUE,34,IF(EXACT(M726,$A$36)=TRUE,35,IF(EXACT(M726,$A$37)=TRUE,36,IF(EXACT(M726,$A$38)=TRUE,37,IF(EXACT(M726,$A$39)=TRUE,38,IF(EXACT(M726,$A$40)=TRUE,39,IF(EXACT(M726,$A$41)=TRUE,40,IF(EXACT(M726,$A$42)=TRUE,41,IF(EXACT(M726,$A$43)=TRUE,42,IF(EXACT(M726,$A$44)=TRUE,43,IF(EXACT(M726,$A$45)=TRUE,44,IF(EXACT(M726,$A$46)=TRUE,45,IF(EXACT(M726,$A$47)=TRUE,46,IF(EXACT(M726,$A$48)=TRUE,47,IF(EXACT(M726,$A$49)=TRUE,48,IF(EXACT(M726,$A$50)=TRUE,49,IF(EXACT(M726,$A$51)=TRUE,50,IF(EXACT(M726,$A$52)=TRUE,51,IF(EXACT(M726,$A$53)=TRUE,52,IF(EXACT(M726,$A$54)=TRUE,53,IF(EXACT(M726,$A$55)=TRUE,54,IF(EXACT(M726,$A$56)=TRUE,55,IF(EXACT(M726,$A$57)=TRUE,56,IF(EXACT(M726,$A$58)=TRUE,57,IF(EXACT(M726,$A$59)=TRUE,58,IF(EXACT(M726,$A$60)=TRUE,59,IF(EXACT(M726,$A$61)=TRUE,60,IF(EXACT(M726,$A$62)=TRUE,61))))))))))))))))))))))))))))))))))))))))))))))))))))))))))))))*61^$L726</f>
        <v>0</v>
      </c>
    </row>
    <row r="727" spans="11:14" x14ac:dyDescent="0.55000000000000004">
      <c r="K727">
        <v>727</v>
      </c>
      <c r="L727">
        <f t="shared" si="23"/>
        <v>5</v>
      </c>
      <c r="M727" t="str">
        <f t="shared" si="22"/>
        <v/>
      </c>
      <c r="N727" t="b">
        <f>IF(EXACT(M727,$A$1)=TRUE,"コア",IF(EXACT(M727,$A$2)=TRUE,"弓玉",IF(EXACT(M727,$A$3)=TRUE,"銃玉",IF(EXACT(M727,$A$4)=TRUE,"剣玉",IF(EXACT(M727,$A$5)=TRUE,"盾玉",IF(EXACT(M727,$A$6)=TRUE,"爆玉",IF(EXACT(M727,$A$7)=TRUE,"魔玉",IF(EXACT(M727,$A$8)=TRUE,"弩玉",IF(EXACT(M727,$A$9)=TRUE,"槍玉",IF(EXACT(M727,$A$10)=TRUE,"砲玉",IF(EXACT(M727,$A$11)=TRUE,"薙玉",IF(EXACT(M727,$A$12)=TRUE,"跳玉",IF(EXACT(M727,$A$13)=TRUE,"裂玉",IF(EXACT(M727,$A$14)=TRUE,"散玉",IF(EXACT(M727,$A$15)=TRUE,"狙玉",IF(EXACT(M727,$A$16)=TRUE,"浮玉",IF(EXACT(M727,$A$17)=TRUE,"導玉",IF(EXACT(M727,$A$18)=TRUE,"繕玉",IF(EXACT(M727,$A$19)=TRUE,"癒玉",IF(EXACT(M727,$A$20)=TRUE,"壁玉",IF(EXACT(M727,$A$21)=TRUE,"飛玉",IF(EXACT(M727,$A$22)=TRUE,"戦玉",IF(EXACT(M727,$A$23)=TRUE,"機玉",IF(EXACT(M727,$A$24)=TRUE,"変玉",IF(EXACT(M727,$A$25)=TRUE,"界玉",IF(EXACT(M727,$A$26)=TRUE,"木壁",IF(EXACT(M727,$A$27)=TRUE,"石壁",IF(EXACT(M727,$A$28)=TRUE,"紙壁",IF(EXACT(M727,$A$29)=TRUE,"鉄壁",IF(EXACT(M727,$A$30)=TRUE,"ジェット",IF(EXACT(M727,$A$31)=TRUE,"ターボ",IF(EXACT(M727,$A$32)=TRUE,"骨玉",IF(EXACT(M727,$A$33)=TRUE,"撃玉",IF(EXACT(M727,$A$34)=TRUE,"弾玉",IF(EXACT(M727,$A$35)=TRUE,"聖玉",IF(EXACT(M727,$A$36)=TRUE,"忍玉",IF(EXACT(M727,$A$37)=TRUE,"障玉",IF(EXACT(M727,$A$38)=TRUE,"花玉",IF(EXACT(M727,$A$39)=TRUE,"反玉",IF(EXACT(M727,$A$40)=TRUE,"押玉",IF(EXACT(M727,$A$41)=TRUE,"迎玉",IF(EXACT(M727,$A$42)=TRUE,"贄玉",IF(EXACT(M727,$A$43)=TRUE,"的玉",IF(EXACT(M727,$A$44)=TRUE,"墜玉",IF(EXACT(M727,$A$45)=TRUE,"箱玉",IF(EXACT(M727,$A$46)=TRUE,"闇玉",IF(EXACT(M727,$A$47)=TRUE,"旋玉",IF(EXACT(M727,$A$48)=TRUE,"采玉",IF(EXACT(M727,$A$49)=TRUE,"騎玉",IF(EXACT(M727,$A$50)=TRUE,"核玉",IF(EXACT(M727,$A$51)=TRUE,"射玉",IF(EXACT(M727,$A$52)=TRUE,"星玉",IF(EXACT(M727,$A$53)=TRUE,"梱玉",IF(EXACT(M727,$A$54)=TRUE,"貫玉",IF(EXACT(M727,$A$55)=TRUE,"査玉",IF(EXACT(M727,$A$56)=TRUE,"近壁",IF(EXACT(M727,$A$57)=TRUE,"遠壁",IF(EXACT(M727,$A$58)=TRUE,"広壁",IF(EXACT(M727,$A$59)=TRUE,"狭壁",IF(EXACT(M727,$A$60)=TRUE,"タゲ壁",IF(EXACT(M727,$A$61)=TRUE,"エレ壁")))))))))))))))))))))))))))))))))))))))))))))))))))))))))))))</f>
        <v>0</v>
      </c>
    </row>
    <row r="728" spans="11:14" x14ac:dyDescent="0.55000000000000004">
      <c r="K728">
        <v>728</v>
      </c>
      <c r="L728">
        <f t="shared" si="23"/>
        <v>4</v>
      </c>
      <c r="M728" t="str">
        <f t="shared" si="22"/>
        <v/>
      </c>
      <c r="N728">
        <f>IF(EXACT(M728,$A$1)=TRUE,0,IF(EXACT(M728,$A$2)=TRUE,1,IF(EXACT(M728,$A$3)=TRUE,2,IF(EXACT(M728,$A$4)=TRUE,3,IF(EXACT(M728,$A$5)=TRUE,4,IF(EXACT(M728,$A$6)=TRUE,5,IF(EXACT(M728,$A$7)=TRUE,6,IF(EXACT(M728,$A$8)=TRUE,7,IF(EXACT(M728,$A$9)=TRUE,8,IF(EXACT(M728,$A$10)=TRUE,9,IF(EXACT(M728,$A$11)=TRUE,10,IF(EXACT(M728,$A$12)=TRUE,11,IF(EXACT(M728,$A$13)=TRUE,12,IF(EXACT(M728,$A$14)=TRUE,13,IF(EXACT(M728,$A$15)=TRUE,14,IF(EXACT(M728,$A$16)=TRUE,15,IF(EXACT(M728,$A$17)=TRUE,16,IF(EXACT(M728,$A$18)=TRUE,17,IF(EXACT(M728,$A$19)=TRUE,18,IF(EXACT(M728,$A$20)=TRUE,19,IF(EXACT(M728,$A$21)=TRUE,20,IF(EXACT(M728,$A$22)=TRUE,21,IF(EXACT(M728,$A$23)=TRUE,22,IF(EXACT(M728,$A$24)=TRUE,23,IF(EXACT(M728,$A$25)=TRUE,24,IF(EXACT(M728,$A$26)=TRUE,25,IF(EXACT(M728,$A$27)=TRUE,26,IF(EXACT(M728,$A$28)=TRUE,27,IF(EXACT(M728,$A$29)=TRUE,28,IF(EXACT(M728,$A$30)=TRUE,29,IF(EXACT(M728,$A$31)=TRUE,30,IF(EXACT(M728,$A$32)=TRUE,31,IF(EXACT(M728,$A$33)=TRUE,32,IF(EXACT(M728,$A$34)=TRUE,33,IF(EXACT(M728,$A$35)=TRUE,34,IF(EXACT(M728,$A$36)=TRUE,35,IF(EXACT(M728,$A$37)=TRUE,36,IF(EXACT(M728,$A$38)=TRUE,37,IF(EXACT(M728,$A$39)=TRUE,38,IF(EXACT(M728,$A$40)=TRUE,39,IF(EXACT(M728,$A$41)=TRUE,40,IF(EXACT(M728,$A$42)=TRUE,41,IF(EXACT(M728,$A$43)=TRUE,42,IF(EXACT(M728,$A$44)=TRUE,43,IF(EXACT(M728,$A$45)=TRUE,44,IF(EXACT(M728,$A$46)=TRUE,45,IF(EXACT(M728,$A$47)=TRUE,46,IF(EXACT(M728,$A$48)=TRUE,47,IF(EXACT(M728,$A$49)=TRUE,48,IF(EXACT(M728,$A$50)=TRUE,49,IF(EXACT(M728,$A$51)=TRUE,50,IF(EXACT(M728,$A$52)=TRUE,51,IF(EXACT(M728,$A$53)=TRUE,52,IF(EXACT(M728,$A$54)=TRUE,53,IF(EXACT(M728,$A$55)=TRUE,54,IF(EXACT(M728,$A$56)=TRUE,55,IF(EXACT(M728,$A$57)=TRUE,56,IF(EXACT(M728,$A$58)=TRUE,57,IF(EXACT(M728,$A$59)=TRUE,58,IF(EXACT(M728,$A$60)=TRUE,59,IF(EXACT(M728,$A$61)=TRUE,60,IF(EXACT(M728,$A$62)=TRUE,61))))))))))))))))))))))))))))))))))))))))))))))))))))))))))))))*61^$L728</f>
        <v>0</v>
      </c>
    </row>
    <row r="729" spans="11:14" x14ac:dyDescent="0.55000000000000004">
      <c r="K729">
        <v>729</v>
      </c>
      <c r="L729">
        <f t="shared" si="23"/>
        <v>3</v>
      </c>
      <c r="M729" t="str">
        <f t="shared" si="22"/>
        <v/>
      </c>
      <c r="N729">
        <f>IF(EXACT(M729,$A$1)=TRUE,0,IF(EXACT(M729,$A$2)=TRUE,1,IF(EXACT(M729,$A$3)=TRUE,2,IF(EXACT(M729,$A$4)=TRUE,3,IF(EXACT(M729,$A$5)=TRUE,4,IF(EXACT(M729,$A$6)=TRUE,5,IF(EXACT(M729,$A$7)=TRUE,6,IF(EXACT(M729,$A$8)=TRUE,7,IF(EXACT(M729,$A$9)=TRUE,8,IF(EXACT(M729,$A$10)=TRUE,9,IF(EXACT(M729,$A$11)=TRUE,10,IF(EXACT(M729,$A$12)=TRUE,11,IF(EXACT(M729,$A$13)=TRUE,12,IF(EXACT(M729,$A$14)=TRUE,13,IF(EXACT(M729,$A$15)=TRUE,14,IF(EXACT(M729,$A$16)=TRUE,15,IF(EXACT(M729,$A$17)=TRUE,16,IF(EXACT(M729,$A$18)=TRUE,17,IF(EXACT(M729,$A$19)=TRUE,18,IF(EXACT(M729,$A$20)=TRUE,19,IF(EXACT(M729,$A$21)=TRUE,20,IF(EXACT(M729,$A$22)=TRUE,21,IF(EXACT(M729,$A$23)=TRUE,22,IF(EXACT(M729,$A$24)=TRUE,23,IF(EXACT(M729,$A$25)=TRUE,24,IF(EXACT(M729,$A$26)=TRUE,25,IF(EXACT(M729,$A$27)=TRUE,26,IF(EXACT(M729,$A$28)=TRUE,27,IF(EXACT(M729,$A$29)=TRUE,28,IF(EXACT(M729,$A$30)=TRUE,29,IF(EXACT(M729,$A$31)=TRUE,30,IF(EXACT(M729,$A$32)=TRUE,31,IF(EXACT(M729,$A$33)=TRUE,32,IF(EXACT(M729,$A$34)=TRUE,33,IF(EXACT(M729,$A$35)=TRUE,34,IF(EXACT(M729,$A$36)=TRUE,35,IF(EXACT(M729,$A$37)=TRUE,36,IF(EXACT(M729,$A$38)=TRUE,37,IF(EXACT(M729,$A$39)=TRUE,38,IF(EXACT(M729,$A$40)=TRUE,39,IF(EXACT(M729,$A$41)=TRUE,40,IF(EXACT(M729,$A$42)=TRUE,41,IF(EXACT(M729,$A$43)=TRUE,42,IF(EXACT(M729,$A$44)=TRUE,43,IF(EXACT(M729,$A$45)=TRUE,44,IF(EXACT(M729,$A$46)=TRUE,45,IF(EXACT(M729,$A$47)=TRUE,46,IF(EXACT(M729,$A$48)=TRUE,47,IF(EXACT(M729,$A$49)=TRUE,48,IF(EXACT(M729,$A$50)=TRUE,49,IF(EXACT(M729,$A$51)=TRUE,50,IF(EXACT(M729,$A$52)=TRUE,51,IF(EXACT(M729,$A$53)=TRUE,52,IF(EXACT(M729,$A$54)=TRUE,53,IF(EXACT(M729,$A$55)=TRUE,54,IF(EXACT(M729,$A$56)=TRUE,55,IF(EXACT(M729,$A$57)=TRUE,56,IF(EXACT(M729,$A$58)=TRUE,57,IF(EXACT(M729,$A$59)=TRUE,58,IF(EXACT(M729,$A$60)=TRUE,59,IF(EXACT(M729,$A$61)=TRUE,60,IF(EXACT(M729,$A$62)=TRUE,61))))))))))))))))))))))))))))))))))))))))))))))))))))))))))))))*61^$L729</f>
        <v>0</v>
      </c>
    </row>
    <row r="730" spans="11:14" x14ac:dyDescent="0.55000000000000004">
      <c r="K730">
        <v>730</v>
      </c>
      <c r="L730">
        <f t="shared" si="23"/>
        <v>2</v>
      </c>
      <c r="M730" t="str">
        <f t="shared" si="22"/>
        <v/>
      </c>
      <c r="N730">
        <f>IF(EXACT(M730,$A$1)=TRUE,0,IF(EXACT(M730,$A$2)=TRUE,1,IF(EXACT(M730,$A$3)=TRUE,2,IF(EXACT(M730,$A$4)=TRUE,3,IF(EXACT(M730,$A$5)=TRUE,4,IF(EXACT(M730,$A$6)=TRUE,5,IF(EXACT(M730,$A$7)=TRUE,6,IF(EXACT(M730,$A$8)=TRUE,7,IF(EXACT(M730,$A$9)=TRUE,8,IF(EXACT(M730,$A$10)=TRUE,9,IF(EXACT(M730,$A$11)=TRUE,10,IF(EXACT(M730,$A$12)=TRUE,11,IF(EXACT(M730,$A$13)=TRUE,12,IF(EXACT(M730,$A$14)=TRUE,13,IF(EXACT(M730,$A$15)=TRUE,14,IF(EXACT(M730,$A$16)=TRUE,15,IF(EXACT(M730,$A$17)=TRUE,16,IF(EXACT(M730,$A$18)=TRUE,17,IF(EXACT(M730,$A$19)=TRUE,18,IF(EXACT(M730,$A$20)=TRUE,19,IF(EXACT(M730,$A$21)=TRUE,20,IF(EXACT(M730,$A$22)=TRUE,21,IF(EXACT(M730,$A$23)=TRUE,22,IF(EXACT(M730,$A$24)=TRUE,23,IF(EXACT(M730,$A$25)=TRUE,24,IF(EXACT(M730,$A$26)=TRUE,25,IF(EXACT(M730,$A$27)=TRUE,26,IF(EXACT(M730,$A$28)=TRUE,27,IF(EXACT(M730,$A$29)=TRUE,28,IF(EXACT(M730,$A$30)=TRUE,29,IF(EXACT(M730,$A$31)=TRUE,30,IF(EXACT(M730,$A$32)=TRUE,31,IF(EXACT(M730,$A$33)=TRUE,32,IF(EXACT(M730,$A$34)=TRUE,33,IF(EXACT(M730,$A$35)=TRUE,34,IF(EXACT(M730,$A$36)=TRUE,35,IF(EXACT(M730,$A$37)=TRUE,36,IF(EXACT(M730,$A$38)=TRUE,37,IF(EXACT(M730,$A$39)=TRUE,38,IF(EXACT(M730,$A$40)=TRUE,39,IF(EXACT(M730,$A$41)=TRUE,40,IF(EXACT(M730,$A$42)=TRUE,41,IF(EXACT(M730,$A$43)=TRUE,42,IF(EXACT(M730,$A$44)=TRUE,43,IF(EXACT(M730,$A$45)=TRUE,44,IF(EXACT(M730,$A$46)=TRUE,45,IF(EXACT(M730,$A$47)=TRUE,46,IF(EXACT(M730,$A$48)=TRUE,47,IF(EXACT(M730,$A$49)=TRUE,48,IF(EXACT(M730,$A$50)=TRUE,49,IF(EXACT(M730,$A$51)=TRUE,50,IF(EXACT(M730,$A$52)=TRUE,51,IF(EXACT(M730,$A$53)=TRUE,52,IF(EXACT(M730,$A$54)=TRUE,53,IF(EXACT(M730,$A$55)=TRUE,54,IF(EXACT(M730,$A$56)=TRUE,55,IF(EXACT(M730,$A$57)=TRUE,56,IF(EXACT(M730,$A$58)=TRUE,57,IF(EXACT(M730,$A$59)=TRUE,58,IF(EXACT(M730,$A$60)=TRUE,59,IF(EXACT(M730,$A$61)=TRUE,60,IF(EXACT(M730,$A$62)=TRUE,61))))))))))))))))))))))))))))))))))))))))))))))))))))))))))))))*61^$L730</f>
        <v>0</v>
      </c>
    </row>
    <row r="731" spans="11:14" x14ac:dyDescent="0.55000000000000004">
      <c r="K731">
        <v>731</v>
      </c>
      <c r="L731">
        <f t="shared" si="23"/>
        <v>1</v>
      </c>
      <c r="M731" t="str">
        <f t="shared" si="22"/>
        <v/>
      </c>
      <c r="N731">
        <f>IF(EXACT(M731,$A$1)=TRUE,0,IF(EXACT(M731,$A$2)=TRUE,1,IF(EXACT(M731,$A$3)=TRUE,2,IF(EXACT(M731,$A$4)=TRUE,3,IF(EXACT(M731,$A$5)=TRUE,4,IF(EXACT(M731,$A$6)=TRUE,5,IF(EXACT(M731,$A$7)=TRUE,6,IF(EXACT(M731,$A$8)=TRUE,7,IF(EXACT(M731,$A$9)=TRUE,8,IF(EXACT(M731,$A$10)=TRUE,9,IF(EXACT(M731,$A$11)=TRUE,10,IF(EXACT(M731,$A$12)=TRUE,11,IF(EXACT(M731,$A$13)=TRUE,12,IF(EXACT(M731,$A$14)=TRUE,13,IF(EXACT(M731,$A$15)=TRUE,14,IF(EXACT(M731,$A$16)=TRUE,15,IF(EXACT(M731,$A$17)=TRUE,16,IF(EXACT(M731,$A$18)=TRUE,17,IF(EXACT(M731,$A$19)=TRUE,18,IF(EXACT(M731,$A$20)=TRUE,19,IF(EXACT(M731,$A$21)=TRUE,20,IF(EXACT(M731,$A$22)=TRUE,21,IF(EXACT(M731,$A$23)=TRUE,22,IF(EXACT(M731,$A$24)=TRUE,23,IF(EXACT(M731,$A$25)=TRUE,24,IF(EXACT(M731,$A$26)=TRUE,25,IF(EXACT(M731,$A$27)=TRUE,26,IF(EXACT(M731,$A$28)=TRUE,27,IF(EXACT(M731,$A$29)=TRUE,28,IF(EXACT(M731,$A$30)=TRUE,29,IF(EXACT(M731,$A$31)=TRUE,30,IF(EXACT(M731,$A$32)=TRUE,31,IF(EXACT(M731,$A$33)=TRUE,32,IF(EXACT(M731,$A$34)=TRUE,33,IF(EXACT(M731,$A$35)=TRUE,34,IF(EXACT(M731,$A$36)=TRUE,35,IF(EXACT(M731,$A$37)=TRUE,36,IF(EXACT(M731,$A$38)=TRUE,37,IF(EXACT(M731,$A$39)=TRUE,38,IF(EXACT(M731,$A$40)=TRUE,39,IF(EXACT(M731,$A$41)=TRUE,40,IF(EXACT(M731,$A$42)=TRUE,41,IF(EXACT(M731,$A$43)=TRUE,42,IF(EXACT(M731,$A$44)=TRUE,43,IF(EXACT(M731,$A$45)=TRUE,44,IF(EXACT(M731,$A$46)=TRUE,45,IF(EXACT(M731,$A$47)=TRUE,46,IF(EXACT(M731,$A$48)=TRUE,47,IF(EXACT(M731,$A$49)=TRUE,48,IF(EXACT(M731,$A$50)=TRUE,49,IF(EXACT(M731,$A$51)=TRUE,50,IF(EXACT(M731,$A$52)=TRUE,51,IF(EXACT(M731,$A$53)=TRUE,52,IF(EXACT(M731,$A$54)=TRUE,53,IF(EXACT(M731,$A$55)=TRUE,54,IF(EXACT(M731,$A$56)=TRUE,55,IF(EXACT(M731,$A$57)=TRUE,56,IF(EXACT(M731,$A$58)=TRUE,57,IF(EXACT(M731,$A$59)=TRUE,58,IF(EXACT(M731,$A$60)=TRUE,59,IF(EXACT(M731,$A$61)=TRUE,60,IF(EXACT(M731,$A$62)=TRUE,61))))))))))))))))))))))))))))))))))))))))))))))))))))))))))))))*61^$L731</f>
        <v>0</v>
      </c>
    </row>
    <row r="732" spans="11:14" x14ac:dyDescent="0.55000000000000004">
      <c r="K732">
        <v>732</v>
      </c>
      <c r="L732">
        <f t="shared" si="23"/>
        <v>0</v>
      </c>
      <c r="M732" t="str">
        <f t="shared" si="22"/>
        <v/>
      </c>
      <c r="N732">
        <f>IF(EXACT(M732,$A$1)=TRUE,0,IF(EXACT(M732,$A$2)=TRUE,1,IF(EXACT(M732,$A$3)=TRUE,2,IF(EXACT(M732,$A$4)=TRUE,3,IF(EXACT(M732,$A$5)=TRUE,4,IF(EXACT(M732,$A$6)=TRUE,5,IF(EXACT(M732,$A$7)=TRUE,6,IF(EXACT(M732,$A$8)=TRUE,7,IF(EXACT(M732,$A$9)=TRUE,8,IF(EXACT(M732,$A$10)=TRUE,9,IF(EXACT(M732,$A$11)=TRUE,10,IF(EXACT(M732,$A$12)=TRUE,11,IF(EXACT(M732,$A$13)=TRUE,12,IF(EXACT(M732,$A$14)=TRUE,13,IF(EXACT(M732,$A$15)=TRUE,14,IF(EXACT(M732,$A$16)=TRUE,15,IF(EXACT(M732,$A$17)=TRUE,16,IF(EXACT(M732,$A$18)=TRUE,17,IF(EXACT(M732,$A$19)=TRUE,18,IF(EXACT(M732,$A$20)=TRUE,19,IF(EXACT(M732,$A$21)=TRUE,20,IF(EXACT(M732,$A$22)=TRUE,21,IF(EXACT(M732,$A$23)=TRUE,22,IF(EXACT(M732,$A$24)=TRUE,23,IF(EXACT(M732,$A$25)=TRUE,24,IF(EXACT(M732,$A$26)=TRUE,25,IF(EXACT(M732,$A$27)=TRUE,26,IF(EXACT(M732,$A$28)=TRUE,27,IF(EXACT(M732,$A$29)=TRUE,28,IF(EXACT(M732,$A$30)=TRUE,29,IF(EXACT(M732,$A$31)=TRUE,30,IF(EXACT(M732,$A$32)=TRUE,31,IF(EXACT(M732,$A$33)=TRUE,32,IF(EXACT(M732,$A$34)=TRUE,33,IF(EXACT(M732,$A$35)=TRUE,34,IF(EXACT(M732,$A$36)=TRUE,35,IF(EXACT(M732,$A$37)=TRUE,36,IF(EXACT(M732,$A$38)=TRUE,37,IF(EXACT(M732,$A$39)=TRUE,38,IF(EXACT(M732,$A$40)=TRUE,39,IF(EXACT(M732,$A$41)=TRUE,40,IF(EXACT(M732,$A$42)=TRUE,41,IF(EXACT(M732,$A$43)=TRUE,42,IF(EXACT(M732,$A$44)=TRUE,43,IF(EXACT(M732,$A$45)=TRUE,44,IF(EXACT(M732,$A$46)=TRUE,45,IF(EXACT(M732,$A$47)=TRUE,46,IF(EXACT(M732,$A$48)=TRUE,47,IF(EXACT(M732,$A$49)=TRUE,48,IF(EXACT(M732,$A$50)=TRUE,49,IF(EXACT(M732,$A$51)=TRUE,50,IF(EXACT(M732,$A$52)=TRUE,51,IF(EXACT(M732,$A$53)=TRUE,52,IF(EXACT(M732,$A$54)=TRUE,53,IF(EXACT(M732,$A$55)=TRUE,54,IF(EXACT(M732,$A$56)=TRUE,55,IF(EXACT(M732,$A$57)=TRUE,56,IF(EXACT(M732,$A$58)=TRUE,57,IF(EXACT(M732,$A$59)=TRUE,58,IF(EXACT(M732,$A$60)=TRUE,59,IF(EXACT(M732,$A$61)=TRUE,60,IF(EXACT(M732,$A$62)=TRUE,61))))))))))))))))))))))))))))))))))))))))))))))))))))))))))))))*61^$L732</f>
        <v>0</v>
      </c>
    </row>
    <row r="733" spans="11:14" x14ac:dyDescent="0.55000000000000004">
      <c r="K733">
        <v>733</v>
      </c>
      <c r="L733">
        <f t="shared" si="23"/>
        <v>5</v>
      </c>
      <c r="M733" t="str">
        <f t="shared" si="22"/>
        <v/>
      </c>
      <c r="N733" t="b">
        <f>IF(EXACT(M733,$A$1)=TRUE,"コア",IF(EXACT(M733,$A$2)=TRUE,"弓玉",IF(EXACT(M733,$A$3)=TRUE,"銃玉",IF(EXACT(M733,$A$4)=TRUE,"剣玉",IF(EXACT(M733,$A$5)=TRUE,"盾玉",IF(EXACT(M733,$A$6)=TRUE,"爆玉",IF(EXACT(M733,$A$7)=TRUE,"魔玉",IF(EXACT(M733,$A$8)=TRUE,"弩玉",IF(EXACT(M733,$A$9)=TRUE,"槍玉",IF(EXACT(M733,$A$10)=TRUE,"砲玉",IF(EXACT(M733,$A$11)=TRUE,"薙玉",IF(EXACT(M733,$A$12)=TRUE,"跳玉",IF(EXACT(M733,$A$13)=TRUE,"裂玉",IF(EXACT(M733,$A$14)=TRUE,"散玉",IF(EXACT(M733,$A$15)=TRUE,"狙玉",IF(EXACT(M733,$A$16)=TRUE,"浮玉",IF(EXACT(M733,$A$17)=TRUE,"導玉",IF(EXACT(M733,$A$18)=TRUE,"繕玉",IF(EXACT(M733,$A$19)=TRUE,"癒玉",IF(EXACT(M733,$A$20)=TRUE,"壁玉",IF(EXACT(M733,$A$21)=TRUE,"飛玉",IF(EXACT(M733,$A$22)=TRUE,"戦玉",IF(EXACT(M733,$A$23)=TRUE,"機玉",IF(EXACT(M733,$A$24)=TRUE,"変玉",IF(EXACT(M733,$A$25)=TRUE,"界玉",IF(EXACT(M733,$A$26)=TRUE,"木壁",IF(EXACT(M733,$A$27)=TRUE,"石壁",IF(EXACT(M733,$A$28)=TRUE,"紙壁",IF(EXACT(M733,$A$29)=TRUE,"鉄壁",IF(EXACT(M733,$A$30)=TRUE,"ジェット",IF(EXACT(M733,$A$31)=TRUE,"ターボ",IF(EXACT(M733,$A$32)=TRUE,"骨玉",IF(EXACT(M733,$A$33)=TRUE,"撃玉",IF(EXACT(M733,$A$34)=TRUE,"弾玉",IF(EXACT(M733,$A$35)=TRUE,"聖玉",IF(EXACT(M733,$A$36)=TRUE,"忍玉",IF(EXACT(M733,$A$37)=TRUE,"障玉",IF(EXACT(M733,$A$38)=TRUE,"花玉",IF(EXACT(M733,$A$39)=TRUE,"反玉",IF(EXACT(M733,$A$40)=TRUE,"押玉",IF(EXACT(M733,$A$41)=TRUE,"迎玉",IF(EXACT(M733,$A$42)=TRUE,"贄玉",IF(EXACT(M733,$A$43)=TRUE,"的玉",IF(EXACT(M733,$A$44)=TRUE,"墜玉",IF(EXACT(M733,$A$45)=TRUE,"箱玉",IF(EXACT(M733,$A$46)=TRUE,"闇玉",IF(EXACT(M733,$A$47)=TRUE,"旋玉",IF(EXACT(M733,$A$48)=TRUE,"采玉",IF(EXACT(M733,$A$49)=TRUE,"騎玉",IF(EXACT(M733,$A$50)=TRUE,"核玉",IF(EXACT(M733,$A$51)=TRUE,"射玉",IF(EXACT(M733,$A$52)=TRUE,"星玉",IF(EXACT(M733,$A$53)=TRUE,"梱玉",IF(EXACT(M733,$A$54)=TRUE,"貫玉",IF(EXACT(M733,$A$55)=TRUE,"査玉",IF(EXACT(M733,$A$56)=TRUE,"近壁",IF(EXACT(M733,$A$57)=TRUE,"遠壁",IF(EXACT(M733,$A$58)=TRUE,"広壁",IF(EXACT(M733,$A$59)=TRUE,"狭壁",IF(EXACT(M733,$A$60)=TRUE,"タゲ壁",IF(EXACT(M733,$A$61)=TRUE,"エレ壁")))))))))))))))))))))))))))))))))))))))))))))))))))))))))))))</f>
        <v>0</v>
      </c>
    </row>
    <row r="734" spans="11:14" x14ac:dyDescent="0.55000000000000004">
      <c r="K734">
        <v>734</v>
      </c>
      <c r="L734">
        <f t="shared" si="23"/>
        <v>4</v>
      </c>
      <c r="M734" t="str">
        <f t="shared" si="22"/>
        <v/>
      </c>
      <c r="N734">
        <f>IF(EXACT(M734,$A$1)=TRUE,0,IF(EXACT(M734,$A$2)=TRUE,1,IF(EXACT(M734,$A$3)=TRUE,2,IF(EXACT(M734,$A$4)=TRUE,3,IF(EXACT(M734,$A$5)=TRUE,4,IF(EXACT(M734,$A$6)=TRUE,5,IF(EXACT(M734,$A$7)=TRUE,6,IF(EXACT(M734,$A$8)=TRUE,7,IF(EXACT(M734,$A$9)=TRUE,8,IF(EXACT(M734,$A$10)=TRUE,9,IF(EXACT(M734,$A$11)=TRUE,10,IF(EXACT(M734,$A$12)=TRUE,11,IF(EXACT(M734,$A$13)=TRUE,12,IF(EXACT(M734,$A$14)=TRUE,13,IF(EXACT(M734,$A$15)=TRUE,14,IF(EXACT(M734,$A$16)=TRUE,15,IF(EXACT(M734,$A$17)=TRUE,16,IF(EXACT(M734,$A$18)=TRUE,17,IF(EXACT(M734,$A$19)=TRUE,18,IF(EXACT(M734,$A$20)=TRUE,19,IF(EXACT(M734,$A$21)=TRUE,20,IF(EXACT(M734,$A$22)=TRUE,21,IF(EXACT(M734,$A$23)=TRUE,22,IF(EXACT(M734,$A$24)=TRUE,23,IF(EXACT(M734,$A$25)=TRUE,24,IF(EXACT(M734,$A$26)=TRUE,25,IF(EXACT(M734,$A$27)=TRUE,26,IF(EXACT(M734,$A$28)=TRUE,27,IF(EXACT(M734,$A$29)=TRUE,28,IF(EXACT(M734,$A$30)=TRUE,29,IF(EXACT(M734,$A$31)=TRUE,30,IF(EXACT(M734,$A$32)=TRUE,31,IF(EXACT(M734,$A$33)=TRUE,32,IF(EXACT(M734,$A$34)=TRUE,33,IF(EXACT(M734,$A$35)=TRUE,34,IF(EXACT(M734,$A$36)=TRUE,35,IF(EXACT(M734,$A$37)=TRUE,36,IF(EXACT(M734,$A$38)=TRUE,37,IF(EXACT(M734,$A$39)=TRUE,38,IF(EXACT(M734,$A$40)=TRUE,39,IF(EXACT(M734,$A$41)=TRUE,40,IF(EXACT(M734,$A$42)=TRUE,41,IF(EXACT(M734,$A$43)=TRUE,42,IF(EXACT(M734,$A$44)=TRUE,43,IF(EXACT(M734,$A$45)=TRUE,44,IF(EXACT(M734,$A$46)=TRUE,45,IF(EXACT(M734,$A$47)=TRUE,46,IF(EXACT(M734,$A$48)=TRUE,47,IF(EXACT(M734,$A$49)=TRUE,48,IF(EXACT(M734,$A$50)=TRUE,49,IF(EXACT(M734,$A$51)=TRUE,50,IF(EXACT(M734,$A$52)=TRUE,51,IF(EXACT(M734,$A$53)=TRUE,52,IF(EXACT(M734,$A$54)=TRUE,53,IF(EXACT(M734,$A$55)=TRUE,54,IF(EXACT(M734,$A$56)=TRUE,55,IF(EXACT(M734,$A$57)=TRUE,56,IF(EXACT(M734,$A$58)=TRUE,57,IF(EXACT(M734,$A$59)=TRUE,58,IF(EXACT(M734,$A$60)=TRUE,59,IF(EXACT(M734,$A$61)=TRUE,60,IF(EXACT(M734,$A$62)=TRUE,61))))))))))))))))))))))))))))))))))))))))))))))))))))))))))))))*61^$L734</f>
        <v>0</v>
      </c>
    </row>
    <row r="735" spans="11:14" x14ac:dyDescent="0.55000000000000004">
      <c r="K735">
        <v>735</v>
      </c>
      <c r="L735">
        <f t="shared" si="23"/>
        <v>3</v>
      </c>
      <c r="M735" t="str">
        <f t="shared" si="22"/>
        <v/>
      </c>
      <c r="N735">
        <f>IF(EXACT(M735,$A$1)=TRUE,0,IF(EXACT(M735,$A$2)=TRUE,1,IF(EXACT(M735,$A$3)=TRUE,2,IF(EXACT(M735,$A$4)=TRUE,3,IF(EXACT(M735,$A$5)=TRUE,4,IF(EXACT(M735,$A$6)=TRUE,5,IF(EXACT(M735,$A$7)=TRUE,6,IF(EXACT(M735,$A$8)=TRUE,7,IF(EXACT(M735,$A$9)=TRUE,8,IF(EXACT(M735,$A$10)=TRUE,9,IF(EXACT(M735,$A$11)=TRUE,10,IF(EXACT(M735,$A$12)=TRUE,11,IF(EXACT(M735,$A$13)=TRUE,12,IF(EXACT(M735,$A$14)=TRUE,13,IF(EXACT(M735,$A$15)=TRUE,14,IF(EXACT(M735,$A$16)=TRUE,15,IF(EXACT(M735,$A$17)=TRUE,16,IF(EXACT(M735,$A$18)=TRUE,17,IF(EXACT(M735,$A$19)=TRUE,18,IF(EXACT(M735,$A$20)=TRUE,19,IF(EXACT(M735,$A$21)=TRUE,20,IF(EXACT(M735,$A$22)=TRUE,21,IF(EXACT(M735,$A$23)=TRUE,22,IF(EXACT(M735,$A$24)=TRUE,23,IF(EXACT(M735,$A$25)=TRUE,24,IF(EXACT(M735,$A$26)=TRUE,25,IF(EXACT(M735,$A$27)=TRUE,26,IF(EXACT(M735,$A$28)=TRUE,27,IF(EXACT(M735,$A$29)=TRUE,28,IF(EXACT(M735,$A$30)=TRUE,29,IF(EXACT(M735,$A$31)=TRUE,30,IF(EXACT(M735,$A$32)=TRUE,31,IF(EXACT(M735,$A$33)=TRUE,32,IF(EXACT(M735,$A$34)=TRUE,33,IF(EXACT(M735,$A$35)=TRUE,34,IF(EXACT(M735,$A$36)=TRUE,35,IF(EXACT(M735,$A$37)=TRUE,36,IF(EXACT(M735,$A$38)=TRUE,37,IF(EXACT(M735,$A$39)=TRUE,38,IF(EXACT(M735,$A$40)=TRUE,39,IF(EXACT(M735,$A$41)=TRUE,40,IF(EXACT(M735,$A$42)=TRUE,41,IF(EXACT(M735,$A$43)=TRUE,42,IF(EXACT(M735,$A$44)=TRUE,43,IF(EXACT(M735,$A$45)=TRUE,44,IF(EXACT(M735,$A$46)=TRUE,45,IF(EXACT(M735,$A$47)=TRUE,46,IF(EXACT(M735,$A$48)=TRUE,47,IF(EXACT(M735,$A$49)=TRUE,48,IF(EXACT(M735,$A$50)=TRUE,49,IF(EXACT(M735,$A$51)=TRUE,50,IF(EXACT(M735,$A$52)=TRUE,51,IF(EXACT(M735,$A$53)=TRUE,52,IF(EXACT(M735,$A$54)=TRUE,53,IF(EXACT(M735,$A$55)=TRUE,54,IF(EXACT(M735,$A$56)=TRUE,55,IF(EXACT(M735,$A$57)=TRUE,56,IF(EXACT(M735,$A$58)=TRUE,57,IF(EXACT(M735,$A$59)=TRUE,58,IF(EXACT(M735,$A$60)=TRUE,59,IF(EXACT(M735,$A$61)=TRUE,60,IF(EXACT(M735,$A$62)=TRUE,61))))))))))))))))))))))))))))))))))))))))))))))))))))))))))))))*61^$L735</f>
        <v>0</v>
      </c>
    </row>
    <row r="736" spans="11:14" x14ac:dyDescent="0.55000000000000004">
      <c r="K736">
        <v>736</v>
      </c>
      <c r="L736">
        <f t="shared" si="23"/>
        <v>2</v>
      </c>
      <c r="M736" t="str">
        <f t="shared" si="22"/>
        <v/>
      </c>
      <c r="N736">
        <f>IF(EXACT(M736,$A$1)=TRUE,0,IF(EXACT(M736,$A$2)=TRUE,1,IF(EXACT(M736,$A$3)=TRUE,2,IF(EXACT(M736,$A$4)=TRUE,3,IF(EXACT(M736,$A$5)=TRUE,4,IF(EXACT(M736,$A$6)=TRUE,5,IF(EXACT(M736,$A$7)=TRUE,6,IF(EXACT(M736,$A$8)=TRUE,7,IF(EXACT(M736,$A$9)=TRUE,8,IF(EXACT(M736,$A$10)=TRUE,9,IF(EXACT(M736,$A$11)=TRUE,10,IF(EXACT(M736,$A$12)=TRUE,11,IF(EXACT(M736,$A$13)=TRUE,12,IF(EXACT(M736,$A$14)=TRUE,13,IF(EXACT(M736,$A$15)=TRUE,14,IF(EXACT(M736,$A$16)=TRUE,15,IF(EXACT(M736,$A$17)=TRUE,16,IF(EXACT(M736,$A$18)=TRUE,17,IF(EXACT(M736,$A$19)=TRUE,18,IF(EXACT(M736,$A$20)=TRUE,19,IF(EXACT(M736,$A$21)=TRUE,20,IF(EXACT(M736,$A$22)=TRUE,21,IF(EXACT(M736,$A$23)=TRUE,22,IF(EXACT(M736,$A$24)=TRUE,23,IF(EXACT(M736,$A$25)=TRUE,24,IF(EXACT(M736,$A$26)=TRUE,25,IF(EXACT(M736,$A$27)=TRUE,26,IF(EXACT(M736,$A$28)=TRUE,27,IF(EXACT(M736,$A$29)=TRUE,28,IF(EXACT(M736,$A$30)=TRUE,29,IF(EXACT(M736,$A$31)=TRUE,30,IF(EXACT(M736,$A$32)=TRUE,31,IF(EXACT(M736,$A$33)=TRUE,32,IF(EXACT(M736,$A$34)=TRUE,33,IF(EXACT(M736,$A$35)=TRUE,34,IF(EXACT(M736,$A$36)=TRUE,35,IF(EXACT(M736,$A$37)=TRUE,36,IF(EXACT(M736,$A$38)=TRUE,37,IF(EXACT(M736,$A$39)=TRUE,38,IF(EXACT(M736,$A$40)=TRUE,39,IF(EXACT(M736,$A$41)=TRUE,40,IF(EXACT(M736,$A$42)=TRUE,41,IF(EXACT(M736,$A$43)=TRUE,42,IF(EXACT(M736,$A$44)=TRUE,43,IF(EXACT(M736,$A$45)=TRUE,44,IF(EXACT(M736,$A$46)=TRUE,45,IF(EXACT(M736,$A$47)=TRUE,46,IF(EXACT(M736,$A$48)=TRUE,47,IF(EXACT(M736,$A$49)=TRUE,48,IF(EXACT(M736,$A$50)=TRUE,49,IF(EXACT(M736,$A$51)=TRUE,50,IF(EXACT(M736,$A$52)=TRUE,51,IF(EXACT(M736,$A$53)=TRUE,52,IF(EXACT(M736,$A$54)=TRUE,53,IF(EXACT(M736,$A$55)=TRUE,54,IF(EXACT(M736,$A$56)=TRUE,55,IF(EXACT(M736,$A$57)=TRUE,56,IF(EXACT(M736,$A$58)=TRUE,57,IF(EXACT(M736,$A$59)=TRUE,58,IF(EXACT(M736,$A$60)=TRUE,59,IF(EXACT(M736,$A$61)=TRUE,60,IF(EXACT(M736,$A$62)=TRUE,61))))))))))))))))))))))))))))))))))))))))))))))))))))))))))))))*61^$L736</f>
        <v>0</v>
      </c>
    </row>
    <row r="737" spans="11:14" x14ac:dyDescent="0.55000000000000004">
      <c r="K737">
        <v>737</v>
      </c>
      <c r="L737">
        <f t="shared" si="23"/>
        <v>1</v>
      </c>
      <c r="M737" t="str">
        <f t="shared" si="22"/>
        <v/>
      </c>
      <c r="N737">
        <f>IF(EXACT(M737,$A$1)=TRUE,0,IF(EXACT(M737,$A$2)=TRUE,1,IF(EXACT(M737,$A$3)=TRUE,2,IF(EXACT(M737,$A$4)=TRUE,3,IF(EXACT(M737,$A$5)=TRUE,4,IF(EXACT(M737,$A$6)=TRUE,5,IF(EXACT(M737,$A$7)=TRUE,6,IF(EXACT(M737,$A$8)=TRUE,7,IF(EXACT(M737,$A$9)=TRUE,8,IF(EXACT(M737,$A$10)=TRUE,9,IF(EXACT(M737,$A$11)=TRUE,10,IF(EXACT(M737,$A$12)=TRUE,11,IF(EXACT(M737,$A$13)=TRUE,12,IF(EXACT(M737,$A$14)=TRUE,13,IF(EXACT(M737,$A$15)=TRUE,14,IF(EXACT(M737,$A$16)=TRUE,15,IF(EXACT(M737,$A$17)=TRUE,16,IF(EXACT(M737,$A$18)=TRUE,17,IF(EXACT(M737,$A$19)=TRUE,18,IF(EXACT(M737,$A$20)=TRUE,19,IF(EXACT(M737,$A$21)=TRUE,20,IF(EXACT(M737,$A$22)=TRUE,21,IF(EXACT(M737,$A$23)=TRUE,22,IF(EXACT(M737,$A$24)=TRUE,23,IF(EXACT(M737,$A$25)=TRUE,24,IF(EXACT(M737,$A$26)=TRUE,25,IF(EXACT(M737,$A$27)=TRUE,26,IF(EXACT(M737,$A$28)=TRUE,27,IF(EXACT(M737,$A$29)=TRUE,28,IF(EXACT(M737,$A$30)=TRUE,29,IF(EXACT(M737,$A$31)=TRUE,30,IF(EXACT(M737,$A$32)=TRUE,31,IF(EXACT(M737,$A$33)=TRUE,32,IF(EXACT(M737,$A$34)=TRUE,33,IF(EXACT(M737,$A$35)=TRUE,34,IF(EXACT(M737,$A$36)=TRUE,35,IF(EXACT(M737,$A$37)=TRUE,36,IF(EXACT(M737,$A$38)=TRUE,37,IF(EXACT(M737,$A$39)=TRUE,38,IF(EXACT(M737,$A$40)=TRUE,39,IF(EXACT(M737,$A$41)=TRUE,40,IF(EXACT(M737,$A$42)=TRUE,41,IF(EXACT(M737,$A$43)=TRUE,42,IF(EXACT(M737,$A$44)=TRUE,43,IF(EXACT(M737,$A$45)=TRUE,44,IF(EXACT(M737,$A$46)=TRUE,45,IF(EXACT(M737,$A$47)=TRUE,46,IF(EXACT(M737,$A$48)=TRUE,47,IF(EXACT(M737,$A$49)=TRUE,48,IF(EXACT(M737,$A$50)=TRUE,49,IF(EXACT(M737,$A$51)=TRUE,50,IF(EXACT(M737,$A$52)=TRUE,51,IF(EXACT(M737,$A$53)=TRUE,52,IF(EXACT(M737,$A$54)=TRUE,53,IF(EXACT(M737,$A$55)=TRUE,54,IF(EXACT(M737,$A$56)=TRUE,55,IF(EXACT(M737,$A$57)=TRUE,56,IF(EXACT(M737,$A$58)=TRUE,57,IF(EXACT(M737,$A$59)=TRUE,58,IF(EXACT(M737,$A$60)=TRUE,59,IF(EXACT(M737,$A$61)=TRUE,60,IF(EXACT(M737,$A$62)=TRUE,61))))))))))))))))))))))))))))))))))))))))))))))))))))))))))))))*61^$L737</f>
        <v>0</v>
      </c>
    </row>
    <row r="738" spans="11:14" x14ac:dyDescent="0.55000000000000004">
      <c r="K738">
        <v>738</v>
      </c>
      <c r="L738">
        <f t="shared" si="23"/>
        <v>0</v>
      </c>
      <c r="M738" t="str">
        <f t="shared" si="22"/>
        <v/>
      </c>
      <c r="N738">
        <f>IF(EXACT(M738,$A$1)=TRUE,0,IF(EXACT(M738,$A$2)=TRUE,1,IF(EXACT(M738,$A$3)=TRUE,2,IF(EXACT(M738,$A$4)=TRUE,3,IF(EXACT(M738,$A$5)=TRUE,4,IF(EXACT(M738,$A$6)=TRUE,5,IF(EXACT(M738,$A$7)=TRUE,6,IF(EXACT(M738,$A$8)=TRUE,7,IF(EXACT(M738,$A$9)=TRUE,8,IF(EXACT(M738,$A$10)=TRUE,9,IF(EXACT(M738,$A$11)=TRUE,10,IF(EXACT(M738,$A$12)=TRUE,11,IF(EXACT(M738,$A$13)=TRUE,12,IF(EXACT(M738,$A$14)=TRUE,13,IF(EXACT(M738,$A$15)=TRUE,14,IF(EXACT(M738,$A$16)=TRUE,15,IF(EXACT(M738,$A$17)=TRUE,16,IF(EXACT(M738,$A$18)=TRUE,17,IF(EXACT(M738,$A$19)=TRUE,18,IF(EXACT(M738,$A$20)=TRUE,19,IF(EXACT(M738,$A$21)=TRUE,20,IF(EXACT(M738,$A$22)=TRUE,21,IF(EXACT(M738,$A$23)=TRUE,22,IF(EXACT(M738,$A$24)=TRUE,23,IF(EXACT(M738,$A$25)=TRUE,24,IF(EXACT(M738,$A$26)=TRUE,25,IF(EXACT(M738,$A$27)=TRUE,26,IF(EXACT(M738,$A$28)=TRUE,27,IF(EXACT(M738,$A$29)=TRUE,28,IF(EXACT(M738,$A$30)=TRUE,29,IF(EXACT(M738,$A$31)=TRUE,30,IF(EXACT(M738,$A$32)=TRUE,31,IF(EXACT(M738,$A$33)=TRUE,32,IF(EXACT(M738,$A$34)=TRUE,33,IF(EXACT(M738,$A$35)=TRUE,34,IF(EXACT(M738,$A$36)=TRUE,35,IF(EXACT(M738,$A$37)=TRUE,36,IF(EXACT(M738,$A$38)=TRUE,37,IF(EXACT(M738,$A$39)=TRUE,38,IF(EXACT(M738,$A$40)=TRUE,39,IF(EXACT(M738,$A$41)=TRUE,40,IF(EXACT(M738,$A$42)=TRUE,41,IF(EXACT(M738,$A$43)=TRUE,42,IF(EXACT(M738,$A$44)=TRUE,43,IF(EXACT(M738,$A$45)=TRUE,44,IF(EXACT(M738,$A$46)=TRUE,45,IF(EXACT(M738,$A$47)=TRUE,46,IF(EXACT(M738,$A$48)=TRUE,47,IF(EXACT(M738,$A$49)=TRUE,48,IF(EXACT(M738,$A$50)=TRUE,49,IF(EXACT(M738,$A$51)=TRUE,50,IF(EXACT(M738,$A$52)=TRUE,51,IF(EXACT(M738,$A$53)=TRUE,52,IF(EXACT(M738,$A$54)=TRUE,53,IF(EXACT(M738,$A$55)=TRUE,54,IF(EXACT(M738,$A$56)=TRUE,55,IF(EXACT(M738,$A$57)=TRUE,56,IF(EXACT(M738,$A$58)=TRUE,57,IF(EXACT(M738,$A$59)=TRUE,58,IF(EXACT(M738,$A$60)=TRUE,59,IF(EXACT(M738,$A$61)=TRUE,60,IF(EXACT(M738,$A$62)=TRUE,61))))))))))))))))))))))))))))))))))))))))))))))))))))))))))))))*61^$L738</f>
        <v>0</v>
      </c>
    </row>
    <row r="739" spans="11:14" x14ac:dyDescent="0.55000000000000004">
      <c r="K739">
        <v>739</v>
      </c>
      <c r="L739">
        <f t="shared" si="23"/>
        <v>5</v>
      </c>
      <c r="M739" t="str">
        <f t="shared" si="22"/>
        <v/>
      </c>
      <c r="N739" t="b">
        <f>IF(EXACT(M739,$A$1)=TRUE,"コア",IF(EXACT(M739,$A$2)=TRUE,"弓玉",IF(EXACT(M739,$A$3)=TRUE,"銃玉",IF(EXACT(M739,$A$4)=TRUE,"剣玉",IF(EXACT(M739,$A$5)=TRUE,"盾玉",IF(EXACT(M739,$A$6)=TRUE,"爆玉",IF(EXACT(M739,$A$7)=TRUE,"魔玉",IF(EXACT(M739,$A$8)=TRUE,"弩玉",IF(EXACT(M739,$A$9)=TRUE,"槍玉",IF(EXACT(M739,$A$10)=TRUE,"砲玉",IF(EXACT(M739,$A$11)=TRUE,"薙玉",IF(EXACT(M739,$A$12)=TRUE,"跳玉",IF(EXACT(M739,$A$13)=TRUE,"裂玉",IF(EXACT(M739,$A$14)=TRUE,"散玉",IF(EXACT(M739,$A$15)=TRUE,"狙玉",IF(EXACT(M739,$A$16)=TRUE,"浮玉",IF(EXACT(M739,$A$17)=TRUE,"導玉",IF(EXACT(M739,$A$18)=TRUE,"繕玉",IF(EXACT(M739,$A$19)=TRUE,"癒玉",IF(EXACT(M739,$A$20)=TRUE,"壁玉",IF(EXACT(M739,$A$21)=TRUE,"飛玉",IF(EXACT(M739,$A$22)=TRUE,"戦玉",IF(EXACT(M739,$A$23)=TRUE,"機玉",IF(EXACT(M739,$A$24)=TRUE,"変玉",IF(EXACT(M739,$A$25)=TRUE,"界玉",IF(EXACT(M739,$A$26)=TRUE,"木壁",IF(EXACT(M739,$A$27)=TRUE,"石壁",IF(EXACT(M739,$A$28)=TRUE,"紙壁",IF(EXACT(M739,$A$29)=TRUE,"鉄壁",IF(EXACT(M739,$A$30)=TRUE,"ジェット",IF(EXACT(M739,$A$31)=TRUE,"ターボ",IF(EXACT(M739,$A$32)=TRUE,"骨玉",IF(EXACT(M739,$A$33)=TRUE,"撃玉",IF(EXACT(M739,$A$34)=TRUE,"弾玉",IF(EXACT(M739,$A$35)=TRUE,"聖玉",IF(EXACT(M739,$A$36)=TRUE,"忍玉",IF(EXACT(M739,$A$37)=TRUE,"障玉",IF(EXACT(M739,$A$38)=TRUE,"花玉",IF(EXACT(M739,$A$39)=TRUE,"反玉",IF(EXACT(M739,$A$40)=TRUE,"押玉",IF(EXACT(M739,$A$41)=TRUE,"迎玉",IF(EXACT(M739,$A$42)=TRUE,"贄玉",IF(EXACT(M739,$A$43)=TRUE,"的玉",IF(EXACT(M739,$A$44)=TRUE,"墜玉",IF(EXACT(M739,$A$45)=TRUE,"箱玉",IF(EXACT(M739,$A$46)=TRUE,"闇玉",IF(EXACT(M739,$A$47)=TRUE,"旋玉",IF(EXACT(M739,$A$48)=TRUE,"采玉",IF(EXACT(M739,$A$49)=TRUE,"騎玉",IF(EXACT(M739,$A$50)=TRUE,"核玉",IF(EXACT(M739,$A$51)=TRUE,"射玉",IF(EXACT(M739,$A$52)=TRUE,"星玉",IF(EXACT(M739,$A$53)=TRUE,"梱玉",IF(EXACT(M739,$A$54)=TRUE,"貫玉",IF(EXACT(M739,$A$55)=TRUE,"査玉",IF(EXACT(M739,$A$56)=TRUE,"近壁",IF(EXACT(M739,$A$57)=TRUE,"遠壁",IF(EXACT(M739,$A$58)=TRUE,"広壁",IF(EXACT(M739,$A$59)=TRUE,"狭壁",IF(EXACT(M739,$A$60)=TRUE,"タゲ壁",IF(EXACT(M739,$A$61)=TRUE,"エレ壁")))))))))))))))))))))))))))))))))))))))))))))))))))))))))))))</f>
        <v>0</v>
      </c>
    </row>
    <row r="740" spans="11:14" x14ac:dyDescent="0.55000000000000004">
      <c r="K740">
        <v>740</v>
      </c>
      <c r="L740">
        <f t="shared" si="23"/>
        <v>4</v>
      </c>
      <c r="M740" t="str">
        <f t="shared" si="22"/>
        <v/>
      </c>
      <c r="N740">
        <f>IF(EXACT(M740,$A$1)=TRUE,0,IF(EXACT(M740,$A$2)=TRUE,1,IF(EXACT(M740,$A$3)=TRUE,2,IF(EXACT(M740,$A$4)=TRUE,3,IF(EXACT(M740,$A$5)=TRUE,4,IF(EXACT(M740,$A$6)=TRUE,5,IF(EXACT(M740,$A$7)=TRUE,6,IF(EXACT(M740,$A$8)=TRUE,7,IF(EXACT(M740,$A$9)=TRUE,8,IF(EXACT(M740,$A$10)=TRUE,9,IF(EXACT(M740,$A$11)=TRUE,10,IF(EXACT(M740,$A$12)=TRUE,11,IF(EXACT(M740,$A$13)=TRUE,12,IF(EXACT(M740,$A$14)=TRUE,13,IF(EXACT(M740,$A$15)=TRUE,14,IF(EXACT(M740,$A$16)=TRUE,15,IF(EXACT(M740,$A$17)=TRUE,16,IF(EXACT(M740,$A$18)=TRUE,17,IF(EXACT(M740,$A$19)=TRUE,18,IF(EXACT(M740,$A$20)=TRUE,19,IF(EXACT(M740,$A$21)=TRUE,20,IF(EXACT(M740,$A$22)=TRUE,21,IF(EXACT(M740,$A$23)=TRUE,22,IF(EXACT(M740,$A$24)=TRUE,23,IF(EXACT(M740,$A$25)=TRUE,24,IF(EXACT(M740,$A$26)=TRUE,25,IF(EXACT(M740,$A$27)=TRUE,26,IF(EXACT(M740,$A$28)=TRUE,27,IF(EXACT(M740,$A$29)=TRUE,28,IF(EXACT(M740,$A$30)=TRUE,29,IF(EXACT(M740,$A$31)=TRUE,30,IF(EXACT(M740,$A$32)=TRUE,31,IF(EXACT(M740,$A$33)=TRUE,32,IF(EXACT(M740,$A$34)=TRUE,33,IF(EXACT(M740,$A$35)=TRUE,34,IF(EXACT(M740,$A$36)=TRUE,35,IF(EXACT(M740,$A$37)=TRUE,36,IF(EXACT(M740,$A$38)=TRUE,37,IF(EXACT(M740,$A$39)=TRUE,38,IF(EXACT(M740,$A$40)=TRUE,39,IF(EXACT(M740,$A$41)=TRUE,40,IF(EXACT(M740,$A$42)=TRUE,41,IF(EXACT(M740,$A$43)=TRUE,42,IF(EXACT(M740,$A$44)=TRUE,43,IF(EXACT(M740,$A$45)=TRUE,44,IF(EXACT(M740,$A$46)=TRUE,45,IF(EXACT(M740,$A$47)=TRUE,46,IF(EXACT(M740,$A$48)=TRUE,47,IF(EXACT(M740,$A$49)=TRUE,48,IF(EXACT(M740,$A$50)=TRUE,49,IF(EXACT(M740,$A$51)=TRUE,50,IF(EXACT(M740,$A$52)=TRUE,51,IF(EXACT(M740,$A$53)=TRUE,52,IF(EXACT(M740,$A$54)=TRUE,53,IF(EXACT(M740,$A$55)=TRUE,54,IF(EXACT(M740,$A$56)=TRUE,55,IF(EXACT(M740,$A$57)=TRUE,56,IF(EXACT(M740,$A$58)=TRUE,57,IF(EXACT(M740,$A$59)=TRUE,58,IF(EXACT(M740,$A$60)=TRUE,59,IF(EXACT(M740,$A$61)=TRUE,60,IF(EXACT(M740,$A$62)=TRUE,61))))))))))))))))))))))))))))))))))))))))))))))))))))))))))))))*61^$L740</f>
        <v>0</v>
      </c>
    </row>
    <row r="741" spans="11:14" x14ac:dyDescent="0.55000000000000004">
      <c r="K741">
        <v>741</v>
      </c>
      <c r="L741">
        <f t="shared" si="23"/>
        <v>3</v>
      </c>
      <c r="M741" t="str">
        <f t="shared" si="22"/>
        <v/>
      </c>
      <c r="N741">
        <f>IF(EXACT(M741,$A$1)=TRUE,0,IF(EXACT(M741,$A$2)=TRUE,1,IF(EXACT(M741,$A$3)=TRUE,2,IF(EXACT(M741,$A$4)=TRUE,3,IF(EXACT(M741,$A$5)=TRUE,4,IF(EXACT(M741,$A$6)=TRUE,5,IF(EXACT(M741,$A$7)=TRUE,6,IF(EXACT(M741,$A$8)=TRUE,7,IF(EXACT(M741,$A$9)=TRUE,8,IF(EXACT(M741,$A$10)=TRUE,9,IF(EXACT(M741,$A$11)=TRUE,10,IF(EXACT(M741,$A$12)=TRUE,11,IF(EXACT(M741,$A$13)=TRUE,12,IF(EXACT(M741,$A$14)=TRUE,13,IF(EXACT(M741,$A$15)=TRUE,14,IF(EXACT(M741,$A$16)=TRUE,15,IF(EXACT(M741,$A$17)=TRUE,16,IF(EXACT(M741,$A$18)=TRUE,17,IF(EXACT(M741,$A$19)=TRUE,18,IF(EXACT(M741,$A$20)=TRUE,19,IF(EXACT(M741,$A$21)=TRUE,20,IF(EXACT(M741,$A$22)=TRUE,21,IF(EXACT(M741,$A$23)=TRUE,22,IF(EXACT(M741,$A$24)=TRUE,23,IF(EXACT(M741,$A$25)=TRUE,24,IF(EXACT(M741,$A$26)=TRUE,25,IF(EXACT(M741,$A$27)=TRUE,26,IF(EXACT(M741,$A$28)=TRUE,27,IF(EXACT(M741,$A$29)=TRUE,28,IF(EXACT(M741,$A$30)=TRUE,29,IF(EXACT(M741,$A$31)=TRUE,30,IF(EXACT(M741,$A$32)=TRUE,31,IF(EXACT(M741,$A$33)=TRUE,32,IF(EXACT(M741,$A$34)=TRUE,33,IF(EXACT(M741,$A$35)=TRUE,34,IF(EXACT(M741,$A$36)=TRUE,35,IF(EXACT(M741,$A$37)=TRUE,36,IF(EXACT(M741,$A$38)=TRUE,37,IF(EXACT(M741,$A$39)=TRUE,38,IF(EXACT(M741,$A$40)=TRUE,39,IF(EXACT(M741,$A$41)=TRUE,40,IF(EXACT(M741,$A$42)=TRUE,41,IF(EXACT(M741,$A$43)=TRUE,42,IF(EXACT(M741,$A$44)=TRUE,43,IF(EXACT(M741,$A$45)=TRUE,44,IF(EXACT(M741,$A$46)=TRUE,45,IF(EXACT(M741,$A$47)=TRUE,46,IF(EXACT(M741,$A$48)=TRUE,47,IF(EXACT(M741,$A$49)=TRUE,48,IF(EXACT(M741,$A$50)=TRUE,49,IF(EXACT(M741,$A$51)=TRUE,50,IF(EXACT(M741,$A$52)=TRUE,51,IF(EXACT(M741,$A$53)=TRUE,52,IF(EXACT(M741,$A$54)=TRUE,53,IF(EXACT(M741,$A$55)=TRUE,54,IF(EXACT(M741,$A$56)=TRUE,55,IF(EXACT(M741,$A$57)=TRUE,56,IF(EXACT(M741,$A$58)=TRUE,57,IF(EXACT(M741,$A$59)=TRUE,58,IF(EXACT(M741,$A$60)=TRUE,59,IF(EXACT(M741,$A$61)=TRUE,60,IF(EXACT(M741,$A$62)=TRUE,61))))))))))))))))))))))))))))))))))))))))))))))))))))))))))))))*61^$L741</f>
        <v>0</v>
      </c>
    </row>
    <row r="742" spans="11:14" x14ac:dyDescent="0.55000000000000004">
      <c r="K742">
        <v>742</v>
      </c>
      <c r="L742">
        <f t="shared" si="23"/>
        <v>2</v>
      </c>
      <c r="M742" t="str">
        <f t="shared" si="22"/>
        <v/>
      </c>
      <c r="N742">
        <f>IF(EXACT(M742,$A$1)=TRUE,0,IF(EXACT(M742,$A$2)=TRUE,1,IF(EXACT(M742,$A$3)=TRUE,2,IF(EXACT(M742,$A$4)=TRUE,3,IF(EXACT(M742,$A$5)=TRUE,4,IF(EXACT(M742,$A$6)=TRUE,5,IF(EXACT(M742,$A$7)=TRUE,6,IF(EXACT(M742,$A$8)=TRUE,7,IF(EXACT(M742,$A$9)=TRUE,8,IF(EXACT(M742,$A$10)=TRUE,9,IF(EXACT(M742,$A$11)=TRUE,10,IF(EXACT(M742,$A$12)=TRUE,11,IF(EXACT(M742,$A$13)=TRUE,12,IF(EXACT(M742,$A$14)=TRUE,13,IF(EXACT(M742,$A$15)=TRUE,14,IF(EXACT(M742,$A$16)=TRUE,15,IF(EXACT(M742,$A$17)=TRUE,16,IF(EXACT(M742,$A$18)=TRUE,17,IF(EXACT(M742,$A$19)=TRUE,18,IF(EXACT(M742,$A$20)=TRUE,19,IF(EXACT(M742,$A$21)=TRUE,20,IF(EXACT(M742,$A$22)=TRUE,21,IF(EXACT(M742,$A$23)=TRUE,22,IF(EXACT(M742,$A$24)=TRUE,23,IF(EXACT(M742,$A$25)=TRUE,24,IF(EXACT(M742,$A$26)=TRUE,25,IF(EXACT(M742,$A$27)=TRUE,26,IF(EXACT(M742,$A$28)=TRUE,27,IF(EXACT(M742,$A$29)=TRUE,28,IF(EXACT(M742,$A$30)=TRUE,29,IF(EXACT(M742,$A$31)=TRUE,30,IF(EXACT(M742,$A$32)=TRUE,31,IF(EXACT(M742,$A$33)=TRUE,32,IF(EXACT(M742,$A$34)=TRUE,33,IF(EXACT(M742,$A$35)=TRUE,34,IF(EXACT(M742,$A$36)=TRUE,35,IF(EXACT(M742,$A$37)=TRUE,36,IF(EXACT(M742,$A$38)=TRUE,37,IF(EXACT(M742,$A$39)=TRUE,38,IF(EXACT(M742,$A$40)=TRUE,39,IF(EXACT(M742,$A$41)=TRUE,40,IF(EXACT(M742,$A$42)=TRUE,41,IF(EXACT(M742,$A$43)=TRUE,42,IF(EXACT(M742,$A$44)=TRUE,43,IF(EXACT(M742,$A$45)=TRUE,44,IF(EXACT(M742,$A$46)=TRUE,45,IF(EXACT(M742,$A$47)=TRUE,46,IF(EXACT(M742,$A$48)=TRUE,47,IF(EXACT(M742,$A$49)=TRUE,48,IF(EXACT(M742,$A$50)=TRUE,49,IF(EXACT(M742,$A$51)=TRUE,50,IF(EXACT(M742,$A$52)=TRUE,51,IF(EXACT(M742,$A$53)=TRUE,52,IF(EXACT(M742,$A$54)=TRUE,53,IF(EXACT(M742,$A$55)=TRUE,54,IF(EXACT(M742,$A$56)=TRUE,55,IF(EXACT(M742,$A$57)=TRUE,56,IF(EXACT(M742,$A$58)=TRUE,57,IF(EXACT(M742,$A$59)=TRUE,58,IF(EXACT(M742,$A$60)=TRUE,59,IF(EXACT(M742,$A$61)=TRUE,60,IF(EXACT(M742,$A$62)=TRUE,61))))))))))))))))))))))))))))))))))))))))))))))))))))))))))))))*61^$L742</f>
        <v>0</v>
      </c>
    </row>
    <row r="743" spans="11:14" x14ac:dyDescent="0.55000000000000004">
      <c r="K743">
        <v>743</v>
      </c>
      <c r="L743">
        <f t="shared" si="23"/>
        <v>1</v>
      </c>
      <c r="M743" t="str">
        <f t="shared" si="22"/>
        <v/>
      </c>
      <c r="N743">
        <f>IF(EXACT(M743,$A$1)=TRUE,0,IF(EXACT(M743,$A$2)=TRUE,1,IF(EXACT(M743,$A$3)=TRUE,2,IF(EXACT(M743,$A$4)=TRUE,3,IF(EXACT(M743,$A$5)=TRUE,4,IF(EXACT(M743,$A$6)=TRUE,5,IF(EXACT(M743,$A$7)=TRUE,6,IF(EXACT(M743,$A$8)=TRUE,7,IF(EXACT(M743,$A$9)=TRUE,8,IF(EXACT(M743,$A$10)=TRUE,9,IF(EXACT(M743,$A$11)=TRUE,10,IF(EXACT(M743,$A$12)=TRUE,11,IF(EXACT(M743,$A$13)=TRUE,12,IF(EXACT(M743,$A$14)=TRUE,13,IF(EXACT(M743,$A$15)=TRUE,14,IF(EXACT(M743,$A$16)=TRUE,15,IF(EXACT(M743,$A$17)=TRUE,16,IF(EXACT(M743,$A$18)=TRUE,17,IF(EXACT(M743,$A$19)=TRUE,18,IF(EXACT(M743,$A$20)=TRUE,19,IF(EXACT(M743,$A$21)=TRUE,20,IF(EXACT(M743,$A$22)=TRUE,21,IF(EXACT(M743,$A$23)=TRUE,22,IF(EXACT(M743,$A$24)=TRUE,23,IF(EXACT(M743,$A$25)=TRUE,24,IF(EXACT(M743,$A$26)=TRUE,25,IF(EXACT(M743,$A$27)=TRUE,26,IF(EXACT(M743,$A$28)=TRUE,27,IF(EXACT(M743,$A$29)=TRUE,28,IF(EXACT(M743,$A$30)=TRUE,29,IF(EXACT(M743,$A$31)=TRUE,30,IF(EXACT(M743,$A$32)=TRUE,31,IF(EXACT(M743,$A$33)=TRUE,32,IF(EXACT(M743,$A$34)=TRUE,33,IF(EXACT(M743,$A$35)=TRUE,34,IF(EXACT(M743,$A$36)=TRUE,35,IF(EXACT(M743,$A$37)=TRUE,36,IF(EXACT(M743,$A$38)=TRUE,37,IF(EXACT(M743,$A$39)=TRUE,38,IF(EXACT(M743,$A$40)=TRUE,39,IF(EXACT(M743,$A$41)=TRUE,40,IF(EXACT(M743,$A$42)=TRUE,41,IF(EXACT(M743,$A$43)=TRUE,42,IF(EXACT(M743,$A$44)=TRUE,43,IF(EXACT(M743,$A$45)=TRUE,44,IF(EXACT(M743,$A$46)=TRUE,45,IF(EXACT(M743,$A$47)=TRUE,46,IF(EXACT(M743,$A$48)=TRUE,47,IF(EXACT(M743,$A$49)=TRUE,48,IF(EXACT(M743,$A$50)=TRUE,49,IF(EXACT(M743,$A$51)=TRUE,50,IF(EXACT(M743,$A$52)=TRUE,51,IF(EXACT(M743,$A$53)=TRUE,52,IF(EXACT(M743,$A$54)=TRUE,53,IF(EXACT(M743,$A$55)=TRUE,54,IF(EXACT(M743,$A$56)=TRUE,55,IF(EXACT(M743,$A$57)=TRUE,56,IF(EXACT(M743,$A$58)=TRUE,57,IF(EXACT(M743,$A$59)=TRUE,58,IF(EXACT(M743,$A$60)=TRUE,59,IF(EXACT(M743,$A$61)=TRUE,60,IF(EXACT(M743,$A$62)=TRUE,61))))))))))))))))))))))))))))))))))))))))))))))))))))))))))))))*61^$L743</f>
        <v>0</v>
      </c>
    </row>
    <row r="744" spans="11:14" x14ac:dyDescent="0.55000000000000004">
      <c r="K744">
        <v>744</v>
      </c>
      <c r="L744">
        <f t="shared" si="23"/>
        <v>0</v>
      </c>
      <c r="M744" t="str">
        <f t="shared" si="22"/>
        <v/>
      </c>
      <c r="N744">
        <f>IF(EXACT(M744,$A$1)=TRUE,0,IF(EXACT(M744,$A$2)=TRUE,1,IF(EXACT(M744,$A$3)=TRUE,2,IF(EXACT(M744,$A$4)=TRUE,3,IF(EXACT(M744,$A$5)=TRUE,4,IF(EXACT(M744,$A$6)=TRUE,5,IF(EXACT(M744,$A$7)=TRUE,6,IF(EXACT(M744,$A$8)=TRUE,7,IF(EXACT(M744,$A$9)=TRUE,8,IF(EXACT(M744,$A$10)=TRUE,9,IF(EXACT(M744,$A$11)=TRUE,10,IF(EXACT(M744,$A$12)=TRUE,11,IF(EXACT(M744,$A$13)=TRUE,12,IF(EXACT(M744,$A$14)=TRUE,13,IF(EXACT(M744,$A$15)=TRUE,14,IF(EXACT(M744,$A$16)=TRUE,15,IF(EXACT(M744,$A$17)=TRUE,16,IF(EXACT(M744,$A$18)=TRUE,17,IF(EXACT(M744,$A$19)=TRUE,18,IF(EXACT(M744,$A$20)=TRUE,19,IF(EXACT(M744,$A$21)=TRUE,20,IF(EXACT(M744,$A$22)=TRUE,21,IF(EXACT(M744,$A$23)=TRUE,22,IF(EXACT(M744,$A$24)=TRUE,23,IF(EXACT(M744,$A$25)=TRUE,24,IF(EXACT(M744,$A$26)=TRUE,25,IF(EXACT(M744,$A$27)=TRUE,26,IF(EXACT(M744,$A$28)=TRUE,27,IF(EXACT(M744,$A$29)=TRUE,28,IF(EXACT(M744,$A$30)=TRUE,29,IF(EXACT(M744,$A$31)=TRUE,30,IF(EXACT(M744,$A$32)=TRUE,31,IF(EXACT(M744,$A$33)=TRUE,32,IF(EXACT(M744,$A$34)=TRUE,33,IF(EXACT(M744,$A$35)=TRUE,34,IF(EXACT(M744,$A$36)=TRUE,35,IF(EXACT(M744,$A$37)=TRUE,36,IF(EXACT(M744,$A$38)=TRUE,37,IF(EXACT(M744,$A$39)=TRUE,38,IF(EXACT(M744,$A$40)=TRUE,39,IF(EXACT(M744,$A$41)=TRUE,40,IF(EXACT(M744,$A$42)=TRUE,41,IF(EXACT(M744,$A$43)=TRUE,42,IF(EXACT(M744,$A$44)=TRUE,43,IF(EXACT(M744,$A$45)=TRUE,44,IF(EXACT(M744,$A$46)=TRUE,45,IF(EXACT(M744,$A$47)=TRUE,46,IF(EXACT(M744,$A$48)=TRUE,47,IF(EXACT(M744,$A$49)=TRUE,48,IF(EXACT(M744,$A$50)=TRUE,49,IF(EXACT(M744,$A$51)=TRUE,50,IF(EXACT(M744,$A$52)=TRUE,51,IF(EXACT(M744,$A$53)=TRUE,52,IF(EXACT(M744,$A$54)=TRUE,53,IF(EXACT(M744,$A$55)=TRUE,54,IF(EXACT(M744,$A$56)=TRUE,55,IF(EXACT(M744,$A$57)=TRUE,56,IF(EXACT(M744,$A$58)=TRUE,57,IF(EXACT(M744,$A$59)=TRUE,58,IF(EXACT(M744,$A$60)=TRUE,59,IF(EXACT(M744,$A$61)=TRUE,60,IF(EXACT(M744,$A$62)=TRUE,61))))))))))))))))))))))))))))))))))))))))))))))))))))))))))))))*61^$L744</f>
        <v>0</v>
      </c>
    </row>
    <row r="745" spans="11:14" x14ac:dyDescent="0.55000000000000004">
      <c r="K745">
        <v>745</v>
      </c>
      <c r="L745">
        <f t="shared" si="23"/>
        <v>5</v>
      </c>
      <c r="M745" t="str">
        <f t="shared" si="22"/>
        <v/>
      </c>
      <c r="N745" t="b">
        <f>IF(EXACT(M745,$A$1)=TRUE,"コア",IF(EXACT(M745,$A$2)=TRUE,"弓玉",IF(EXACT(M745,$A$3)=TRUE,"銃玉",IF(EXACT(M745,$A$4)=TRUE,"剣玉",IF(EXACT(M745,$A$5)=TRUE,"盾玉",IF(EXACT(M745,$A$6)=TRUE,"爆玉",IF(EXACT(M745,$A$7)=TRUE,"魔玉",IF(EXACT(M745,$A$8)=TRUE,"弩玉",IF(EXACT(M745,$A$9)=TRUE,"槍玉",IF(EXACT(M745,$A$10)=TRUE,"砲玉",IF(EXACT(M745,$A$11)=TRUE,"薙玉",IF(EXACT(M745,$A$12)=TRUE,"跳玉",IF(EXACT(M745,$A$13)=TRUE,"裂玉",IF(EXACT(M745,$A$14)=TRUE,"散玉",IF(EXACT(M745,$A$15)=TRUE,"狙玉",IF(EXACT(M745,$A$16)=TRUE,"浮玉",IF(EXACT(M745,$A$17)=TRUE,"導玉",IF(EXACT(M745,$A$18)=TRUE,"繕玉",IF(EXACT(M745,$A$19)=TRUE,"癒玉",IF(EXACT(M745,$A$20)=TRUE,"壁玉",IF(EXACT(M745,$A$21)=TRUE,"飛玉",IF(EXACT(M745,$A$22)=TRUE,"戦玉",IF(EXACT(M745,$A$23)=TRUE,"機玉",IF(EXACT(M745,$A$24)=TRUE,"変玉",IF(EXACT(M745,$A$25)=TRUE,"界玉",IF(EXACT(M745,$A$26)=TRUE,"木壁",IF(EXACT(M745,$A$27)=TRUE,"石壁",IF(EXACT(M745,$A$28)=TRUE,"紙壁",IF(EXACT(M745,$A$29)=TRUE,"鉄壁",IF(EXACT(M745,$A$30)=TRUE,"ジェット",IF(EXACT(M745,$A$31)=TRUE,"ターボ",IF(EXACT(M745,$A$32)=TRUE,"骨玉",IF(EXACT(M745,$A$33)=TRUE,"撃玉",IF(EXACT(M745,$A$34)=TRUE,"弾玉",IF(EXACT(M745,$A$35)=TRUE,"聖玉",IF(EXACT(M745,$A$36)=TRUE,"忍玉",IF(EXACT(M745,$A$37)=TRUE,"障玉",IF(EXACT(M745,$A$38)=TRUE,"花玉",IF(EXACT(M745,$A$39)=TRUE,"反玉",IF(EXACT(M745,$A$40)=TRUE,"押玉",IF(EXACT(M745,$A$41)=TRUE,"迎玉",IF(EXACT(M745,$A$42)=TRUE,"贄玉",IF(EXACT(M745,$A$43)=TRUE,"的玉",IF(EXACT(M745,$A$44)=TRUE,"墜玉",IF(EXACT(M745,$A$45)=TRUE,"箱玉",IF(EXACT(M745,$A$46)=TRUE,"闇玉",IF(EXACT(M745,$A$47)=TRUE,"旋玉",IF(EXACT(M745,$A$48)=TRUE,"采玉",IF(EXACT(M745,$A$49)=TRUE,"騎玉",IF(EXACT(M745,$A$50)=TRUE,"核玉",IF(EXACT(M745,$A$51)=TRUE,"射玉",IF(EXACT(M745,$A$52)=TRUE,"星玉",IF(EXACT(M745,$A$53)=TRUE,"梱玉",IF(EXACT(M745,$A$54)=TRUE,"貫玉",IF(EXACT(M745,$A$55)=TRUE,"査玉",IF(EXACT(M745,$A$56)=TRUE,"近壁",IF(EXACT(M745,$A$57)=TRUE,"遠壁",IF(EXACT(M745,$A$58)=TRUE,"広壁",IF(EXACT(M745,$A$59)=TRUE,"狭壁",IF(EXACT(M745,$A$60)=TRUE,"タゲ壁",IF(EXACT(M745,$A$61)=TRUE,"エレ壁")))))))))))))))))))))))))))))))))))))))))))))))))))))))))))))</f>
        <v>0</v>
      </c>
    </row>
    <row r="746" spans="11:14" x14ac:dyDescent="0.55000000000000004">
      <c r="K746">
        <v>746</v>
      </c>
      <c r="L746">
        <f t="shared" si="23"/>
        <v>4</v>
      </c>
      <c r="M746" t="str">
        <f t="shared" si="22"/>
        <v/>
      </c>
      <c r="N746">
        <f>IF(EXACT(M746,$A$1)=TRUE,0,IF(EXACT(M746,$A$2)=TRUE,1,IF(EXACT(M746,$A$3)=TRUE,2,IF(EXACT(M746,$A$4)=TRUE,3,IF(EXACT(M746,$A$5)=TRUE,4,IF(EXACT(M746,$A$6)=TRUE,5,IF(EXACT(M746,$A$7)=TRUE,6,IF(EXACT(M746,$A$8)=TRUE,7,IF(EXACT(M746,$A$9)=TRUE,8,IF(EXACT(M746,$A$10)=TRUE,9,IF(EXACT(M746,$A$11)=TRUE,10,IF(EXACT(M746,$A$12)=TRUE,11,IF(EXACT(M746,$A$13)=TRUE,12,IF(EXACT(M746,$A$14)=TRUE,13,IF(EXACT(M746,$A$15)=TRUE,14,IF(EXACT(M746,$A$16)=TRUE,15,IF(EXACT(M746,$A$17)=TRUE,16,IF(EXACT(M746,$A$18)=TRUE,17,IF(EXACT(M746,$A$19)=TRUE,18,IF(EXACT(M746,$A$20)=TRUE,19,IF(EXACT(M746,$A$21)=TRUE,20,IF(EXACT(M746,$A$22)=TRUE,21,IF(EXACT(M746,$A$23)=TRUE,22,IF(EXACT(M746,$A$24)=TRUE,23,IF(EXACT(M746,$A$25)=TRUE,24,IF(EXACT(M746,$A$26)=TRUE,25,IF(EXACT(M746,$A$27)=TRUE,26,IF(EXACT(M746,$A$28)=TRUE,27,IF(EXACT(M746,$A$29)=TRUE,28,IF(EXACT(M746,$A$30)=TRUE,29,IF(EXACT(M746,$A$31)=TRUE,30,IF(EXACT(M746,$A$32)=TRUE,31,IF(EXACT(M746,$A$33)=TRUE,32,IF(EXACT(M746,$A$34)=TRUE,33,IF(EXACT(M746,$A$35)=TRUE,34,IF(EXACT(M746,$A$36)=TRUE,35,IF(EXACT(M746,$A$37)=TRUE,36,IF(EXACT(M746,$A$38)=TRUE,37,IF(EXACT(M746,$A$39)=TRUE,38,IF(EXACT(M746,$A$40)=TRUE,39,IF(EXACT(M746,$A$41)=TRUE,40,IF(EXACT(M746,$A$42)=TRUE,41,IF(EXACT(M746,$A$43)=TRUE,42,IF(EXACT(M746,$A$44)=TRUE,43,IF(EXACT(M746,$A$45)=TRUE,44,IF(EXACT(M746,$A$46)=TRUE,45,IF(EXACT(M746,$A$47)=TRUE,46,IF(EXACT(M746,$A$48)=TRUE,47,IF(EXACT(M746,$A$49)=TRUE,48,IF(EXACT(M746,$A$50)=TRUE,49,IF(EXACT(M746,$A$51)=TRUE,50,IF(EXACT(M746,$A$52)=TRUE,51,IF(EXACT(M746,$A$53)=TRUE,52,IF(EXACT(M746,$A$54)=TRUE,53,IF(EXACT(M746,$A$55)=TRUE,54,IF(EXACT(M746,$A$56)=TRUE,55,IF(EXACT(M746,$A$57)=TRUE,56,IF(EXACT(M746,$A$58)=TRUE,57,IF(EXACT(M746,$A$59)=TRUE,58,IF(EXACT(M746,$A$60)=TRUE,59,IF(EXACT(M746,$A$61)=TRUE,60,IF(EXACT(M746,$A$62)=TRUE,61))))))))))))))))))))))))))))))))))))))))))))))))))))))))))))))*61^$L746</f>
        <v>0</v>
      </c>
    </row>
    <row r="747" spans="11:14" x14ac:dyDescent="0.55000000000000004">
      <c r="K747">
        <v>747</v>
      </c>
      <c r="L747">
        <f t="shared" si="23"/>
        <v>3</v>
      </c>
      <c r="M747" t="str">
        <f t="shared" si="22"/>
        <v/>
      </c>
      <c r="N747">
        <f>IF(EXACT(M747,$A$1)=TRUE,0,IF(EXACT(M747,$A$2)=TRUE,1,IF(EXACT(M747,$A$3)=TRUE,2,IF(EXACT(M747,$A$4)=TRUE,3,IF(EXACT(M747,$A$5)=TRUE,4,IF(EXACT(M747,$A$6)=TRUE,5,IF(EXACT(M747,$A$7)=TRUE,6,IF(EXACT(M747,$A$8)=TRUE,7,IF(EXACT(M747,$A$9)=TRUE,8,IF(EXACT(M747,$A$10)=TRUE,9,IF(EXACT(M747,$A$11)=TRUE,10,IF(EXACT(M747,$A$12)=TRUE,11,IF(EXACT(M747,$A$13)=TRUE,12,IF(EXACT(M747,$A$14)=TRUE,13,IF(EXACT(M747,$A$15)=TRUE,14,IF(EXACT(M747,$A$16)=TRUE,15,IF(EXACT(M747,$A$17)=TRUE,16,IF(EXACT(M747,$A$18)=TRUE,17,IF(EXACT(M747,$A$19)=TRUE,18,IF(EXACT(M747,$A$20)=TRUE,19,IF(EXACT(M747,$A$21)=TRUE,20,IF(EXACT(M747,$A$22)=TRUE,21,IF(EXACT(M747,$A$23)=TRUE,22,IF(EXACT(M747,$A$24)=TRUE,23,IF(EXACT(M747,$A$25)=TRUE,24,IF(EXACT(M747,$A$26)=TRUE,25,IF(EXACT(M747,$A$27)=TRUE,26,IF(EXACT(M747,$A$28)=TRUE,27,IF(EXACT(M747,$A$29)=TRUE,28,IF(EXACT(M747,$A$30)=TRUE,29,IF(EXACT(M747,$A$31)=TRUE,30,IF(EXACT(M747,$A$32)=TRUE,31,IF(EXACT(M747,$A$33)=TRUE,32,IF(EXACT(M747,$A$34)=TRUE,33,IF(EXACT(M747,$A$35)=TRUE,34,IF(EXACT(M747,$A$36)=TRUE,35,IF(EXACT(M747,$A$37)=TRUE,36,IF(EXACT(M747,$A$38)=TRUE,37,IF(EXACT(M747,$A$39)=TRUE,38,IF(EXACT(M747,$A$40)=TRUE,39,IF(EXACT(M747,$A$41)=TRUE,40,IF(EXACT(M747,$A$42)=TRUE,41,IF(EXACT(M747,$A$43)=TRUE,42,IF(EXACT(M747,$A$44)=TRUE,43,IF(EXACT(M747,$A$45)=TRUE,44,IF(EXACT(M747,$A$46)=TRUE,45,IF(EXACT(M747,$A$47)=TRUE,46,IF(EXACT(M747,$A$48)=TRUE,47,IF(EXACT(M747,$A$49)=TRUE,48,IF(EXACT(M747,$A$50)=TRUE,49,IF(EXACT(M747,$A$51)=TRUE,50,IF(EXACT(M747,$A$52)=TRUE,51,IF(EXACT(M747,$A$53)=TRUE,52,IF(EXACT(M747,$A$54)=TRUE,53,IF(EXACT(M747,$A$55)=TRUE,54,IF(EXACT(M747,$A$56)=TRUE,55,IF(EXACT(M747,$A$57)=TRUE,56,IF(EXACT(M747,$A$58)=TRUE,57,IF(EXACT(M747,$A$59)=TRUE,58,IF(EXACT(M747,$A$60)=TRUE,59,IF(EXACT(M747,$A$61)=TRUE,60,IF(EXACT(M747,$A$62)=TRUE,61))))))))))))))))))))))))))))))))))))))))))))))))))))))))))))))*61^$L747</f>
        <v>0</v>
      </c>
    </row>
    <row r="748" spans="11:14" x14ac:dyDescent="0.55000000000000004">
      <c r="K748">
        <v>748</v>
      </c>
      <c r="L748">
        <f t="shared" si="23"/>
        <v>2</v>
      </c>
      <c r="M748" t="str">
        <f t="shared" si="22"/>
        <v/>
      </c>
      <c r="N748">
        <f>IF(EXACT(M748,$A$1)=TRUE,0,IF(EXACT(M748,$A$2)=TRUE,1,IF(EXACT(M748,$A$3)=TRUE,2,IF(EXACT(M748,$A$4)=TRUE,3,IF(EXACT(M748,$A$5)=TRUE,4,IF(EXACT(M748,$A$6)=TRUE,5,IF(EXACT(M748,$A$7)=TRUE,6,IF(EXACT(M748,$A$8)=TRUE,7,IF(EXACT(M748,$A$9)=TRUE,8,IF(EXACT(M748,$A$10)=TRUE,9,IF(EXACT(M748,$A$11)=TRUE,10,IF(EXACT(M748,$A$12)=TRUE,11,IF(EXACT(M748,$A$13)=TRUE,12,IF(EXACT(M748,$A$14)=TRUE,13,IF(EXACT(M748,$A$15)=TRUE,14,IF(EXACT(M748,$A$16)=TRUE,15,IF(EXACT(M748,$A$17)=TRUE,16,IF(EXACT(M748,$A$18)=TRUE,17,IF(EXACT(M748,$A$19)=TRUE,18,IF(EXACT(M748,$A$20)=TRUE,19,IF(EXACT(M748,$A$21)=TRUE,20,IF(EXACT(M748,$A$22)=TRUE,21,IF(EXACT(M748,$A$23)=TRUE,22,IF(EXACT(M748,$A$24)=TRUE,23,IF(EXACT(M748,$A$25)=TRUE,24,IF(EXACT(M748,$A$26)=TRUE,25,IF(EXACT(M748,$A$27)=TRUE,26,IF(EXACT(M748,$A$28)=TRUE,27,IF(EXACT(M748,$A$29)=TRUE,28,IF(EXACT(M748,$A$30)=TRUE,29,IF(EXACT(M748,$A$31)=TRUE,30,IF(EXACT(M748,$A$32)=TRUE,31,IF(EXACT(M748,$A$33)=TRUE,32,IF(EXACT(M748,$A$34)=TRUE,33,IF(EXACT(M748,$A$35)=TRUE,34,IF(EXACT(M748,$A$36)=TRUE,35,IF(EXACT(M748,$A$37)=TRUE,36,IF(EXACT(M748,$A$38)=TRUE,37,IF(EXACT(M748,$A$39)=TRUE,38,IF(EXACT(M748,$A$40)=TRUE,39,IF(EXACT(M748,$A$41)=TRUE,40,IF(EXACT(M748,$A$42)=TRUE,41,IF(EXACT(M748,$A$43)=TRUE,42,IF(EXACT(M748,$A$44)=TRUE,43,IF(EXACT(M748,$A$45)=TRUE,44,IF(EXACT(M748,$A$46)=TRUE,45,IF(EXACT(M748,$A$47)=TRUE,46,IF(EXACT(M748,$A$48)=TRUE,47,IF(EXACT(M748,$A$49)=TRUE,48,IF(EXACT(M748,$A$50)=TRUE,49,IF(EXACT(M748,$A$51)=TRUE,50,IF(EXACT(M748,$A$52)=TRUE,51,IF(EXACT(M748,$A$53)=TRUE,52,IF(EXACT(M748,$A$54)=TRUE,53,IF(EXACT(M748,$A$55)=TRUE,54,IF(EXACT(M748,$A$56)=TRUE,55,IF(EXACT(M748,$A$57)=TRUE,56,IF(EXACT(M748,$A$58)=TRUE,57,IF(EXACT(M748,$A$59)=TRUE,58,IF(EXACT(M748,$A$60)=TRUE,59,IF(EXACT(M748,$A$61)=TRUE,60,IF(EXACT(M748,$A$62)=TRUE,61))))))))))))))))))))))))))))))))))))))))))))))))))))))))))))))*61^$L748</f>
        <v>0</v>
      </c>
    </row>
    <row r="749" spans="11:14" x14ac:dyDescent="0.55000000000000004">
      <c r="K749">
        <v>749</v>
      </c>
      <c r="L749">
        <f t="shared" si="23"/>
        <v>1</v>
      </c>
      <c r="M749" t="str">
        <f t="shared" si="22"/>
        <v/>
      </c>
      <c r="N749">
        <f>IF(EXACT(M749,$A$1)=TRUE,0,IF(EXACT(M749,$A$2)=TRUE,1,IF(EXACT(M749,$A$3)=TRUE,2,IF(EXACT(M749,$A$4)=TRUE,3,IF(EXACT(M749,$A$5)=TRUE,4,IF(EXACT(M749,$A$6)=TRUE,5,IF(EXACT(M749,$A$7)=TRUE,6,IF(EXACT(M749,$A$8)=TRUE,7,IF(EXACT(M749,$A$9)=TRUE,8,IF(EXACT(M749,$A$10)=TRUE,9,IF(EXACT(M749,$A$11)=TRUE,10,IF(EXACT(M749,$A$12)=TRUE,11,IF(EXACT(M749,$A$13)=TRUE,12,IF(EXACT(M749,$A$14)=TRUE,13,IF(EXACT(M749,$A$15)=TRUE,14,IF(EXACT(M749,$A$16)=TRUE,15,IF(EXACT(M749,$A$17)=TRUE,16,IF(EXACT(M749,$A$18)=TRUE,17,IF(EXACT(M749,$A$19)=TRUE,18,IF(EXACT(M749,$A$20)=TRUE,19,IF(EXACT(M749,$A$21)=TRUE,20,IF(EXACT(M749,$A$22)=TRUE,21,IF(EXACT(M749,$A$23)=TRUE,22,IF(EXACT(M749,$A$24)=TRUE,23,IF(EXACT(M749,$A$25)=TRUE,24,IF(EXACT(M749,$A$26)=TRUE,25,IF(EXACT(M749,$A$27)=TRUE,26,IF(EXACT(M749,$A$28)=TRUE,27,IF(EXACT(M749,$A$29)=TRUE,28,IF(EXACT(M749,$A$30)=TRUE,29,IF(EXACT(M749,$A$31)=TRUE,30,IF(EXACT(M749,$A$32)=TRUE,31,IF(EXACT(M749,$A$33)=TRUE,32,IF(EXACT(M749,$A$34)=TRUE,33,IF(EXACT(M749,$A$35)=TRUE,34,IF(EXACT(M749,$A$36)=TRUE,35,IF(EXACT(M749,$A$37)=TRUE,36,IF(EXACT(M749,$A$38)=TRUE,37,IF(EXACT(M749,$A$39)=TRUE,38,IF(EXACT(M749,$A$40)=TRUE,39,IF(EXACT(M749,$A$41)=TRUE,40,IF(EXACT(M749,$A$42)=TRUE,41,IF(EXACT(M749,$A$43)=TRUE,42,IF(EXACT(M749,$A$44)=TRUE,43,IF(EXACT(M749,$A$45)=TRUE,44,IF(EXACT(M749,$A$46)=TRUE,45,IF(EXACT(M749,$A$47)=TRUE,46,IF(EXACT(M749,$A$48)=TRUE,47,IF(EXACT(M749,$A$49)=TRUE,48,IF(EXACT(M749,$A$50)=TRUE,49,IF(EXACT(M749,$A$51)=TRUE,50,IF(EXACT(M749,$A$52)=TRUE,51,IF(EXACT(M749,$A$53)=TRUE,52,IF(EXACT(M749,$A$54)=TRUE,53,IF(EXACT(M749,$A$55)=TRUE,54,IF(EXACT(M749,$A$56)=TRUE,55,IF(EXACT(M749,$A$57)=TRUE,56,IF(EXACT(M749,$A$58)=TRUE,57,IF(EXACT(M749,$A$59)=TRUE,58,IF(EXACT(M749,$A$60)=TRUE,59,IF(EXACT(M749,$A$61)=TRUE,60,IF(EXACT(M749,$A$62)=TRUE,61))))))))))))))))))))))))))))))))))))))))))))))))))))))))))))))*61^$L749</f>
        <v>0</v>
      </c>
    </row>
    <row r="750" spans="11:14" x14ac:dyDescent="0.55000000000000004">
      <c r="K750">
        <v>750</v>
      </c>
      <c r="L750">
        <f t="shared" si="23"/>
        <v>0</v>
      </c>
      <c r="M750" t="str">
        <f t="shared" si="22"/>
        <v/>
      </c>
      <c r="N750">
        <f>IF(EXACT(M750,$A$1)=TRUE,0,IF(EXACT(M750,$A$2)=TRUE,1,IF(EXACT(M750,$A$3)=TRUE,2,IF(EXACT(M750,$A$4)=TRUE,3,IF(EXACT(M750,$A$5)=TRUE,4,IF(EXACT(M750,$A$6)=TRUE,5,IF(EXACT(M750,$A$7)=TRUE,6,IF(EXACT(M750,$A$8)=TRUE,7,IF(EXACT(M750,$A$9)=TRUE,8,IF(EXACT(M750,$A$10)=TRUE,9,IF(EXACT(M750,$A$11)=TRUE,10,IF(EXACT(M750,$A$12)=TRUE,11,IF(EXACT(M750,$A$13)=TRUE,12,IF(EXACT(M750,$A$14)=TRUE,13,IF(EXACT(M750,$A$15)=TRUE,14,IF(EXACT(M750,$A$16)=TRUE,15,IF(EXACT(M750,$A$17)=TRUE,16,IF(EXACT(M750,$A$18)=TRUE,17,IF(EXACT(M750,$A$19)=TRUE,18,IF(EXACT(M750,$A$20)=TRUE,19,IF(EXACT(M750,$A$21)=TRUE,20,IF(EXACT(M750,$A$22)=TRUE,21,IF(EXACT(M750,$A$23)=TRUE,22,IF(EXACT(M750,$A$24)=TRUE,23,IF(EXACT(M750,$A$25)=TRUE,24,IF(EXACT(M750,$A$26)=TRUE,25,IF(EXACT(M750,$A$27)=TRUE,26,IF(EXACT(M750,$A$28)=TRUE,27,IF(EXACT(M750,$A$29)=TRUE,28,IF(EXACT(M750,$A$30)=TRUE,29,IF(EXACT(M750,$A$31)=TRUE,30,IF(EXACT(M750,$A$32)=TRUE,31,IF(EXACT(M750,$A$33)=TRUE,32,IF(EXACT(M750,$A$34)=TRUE,33,IF(EXACT(M750,$A$35)=TRUE,34,IF(EXACT(M750,$A$36)=TRUE,35,IF(EXACT(M750,$A$37)=TRUE,36,IF(EXACT(M750,$A$38)=TRUE,37,IF(EXACT(M750,$A$39)=TRUE,38,IF(EXACT(M750,$A$40)=TRUE,39,IF(EXACT(M750,$A$41)=TRUE,40,IF(EXACT(M750,$A$42)=TRUE,41,IF(EXACT(M750,$A$43)=TRUE,42,IF(EXACT(M750,$A$44)=TRUE,43,IF(EXACT(M750,$A$45)=TRUE,44,IF(EXACT(M750,$A$46)=TRUE,45,IF(EXACT(M750,$A$47)=TRUE,46,IF(EXACT(M750,$A$48)=TRUE,47,IF(EXACT(M750,$A$49)=TRUE,48,IF(EXACT(M750,$A$50)=TRUE,49,IF(EXACT(M750,$A$51)=TRUE,50,IF(EXACT(M750,$A$52)=TRUE,51,IF(EXACT(M750,$A$53)=TRUE,52,IF(EXACT(M750,$A$54)=TRUE,53,IF(EXACT(M750,$A$55)=TRUE,54,IF(EXACT(M750,$A$56)=TRUE,55,IF(EXACT(M750,$A$57)=TRUE,56,IF(EXACT(M750,$A$58)=TRUE,57,IF(EXACT(M750,$A$59)=TRUE,58,IF(EXACT(M750,$A$60)=TRUE,59,IF(EXACT(M750,$A$61)=TRUE,60,IF(EXACT(M750,$A$62)=TRUE,61))))))))))))))))))))))))))))))))))))))))))))))))))))))))))))))*61^$L750</f>
        <v>0</v>
      </c>
    </row>
    <row r="751" spans="11:14" x14ac:dyDescent="0.55000000000000004">
      <c r="K751">
        <v>751</v>
      </c>
      <c r="L751">
        <f t="shared" si="23"/>
        <v>5</v>
      </c>
      <c r="M751" t="str">
        <f t="shared" si="22"/>
        <v/>
      </c>
      <c r="N751" t="b">
        <f>IF(EXACT(M751,$A$1)=TRUE,"コア",IF(EXACT(M751,$A$2)=TRUE,"弓玉",IF(EXACT(M751,$A$3)=TRUE,"銃玉",IF(EXACT(M751,$A$4)=TRUE,"剣玉",IF(EXACT(M751,$A$5)=TRUE,"盾玉",IF(EXACT(M751,$A$6)=TRUE,"爆玉",IF(EXACT(M751,$A$7)=TRUE,"魔玉",IF(EXACT(M751,$A$8)=TRUE,"弩玉",IF(EXACT(M751,$A$9)=TRUE,"槍玉",IF(EXACT(M751,$A$10)=TRUE,"砲玉",IF(EXACT(M751,$A$11)=TRUE,"薙玉",IF(EXACT(M751,$A$12)=TRUE,"跳玉",IF(EXACT(M751,$A$13)=TRUE,"裂玉",IF(EXACT(M751,$A$14)=TRUE,"散玉",IF(EXACT(M751,$A$15)=TRUE,"狙玉",IF(EXACT(M751,$A$16)=TRUE,"浮玉",IF(EXACT(M751,$A$17)=TRUE,"導玉",IF(EXACT(M751,$A$18)=TRUE,"繕玉",IF(EXACT(M751,$A$19)=TRUE,"癒玉",IF(EXACT(M751,$A$20)=TRUE,"壁玉",IF(EXACT(M751,$A$21)=TRUE,"飛玉",IF(EXACT(M751,$A$22)=TRUE,"戦玉",IF(EXACT(M751,$A$23)=TRUE,"機玉",IF(EXACT(M751,$A$24)=TRUE,"変玉",IF(EXACT(M751,$A$25)=TRUE,"界玉",IF(EXACT(M751,$A$26)=TRUE,"木壁",IF(EXACT(M751,$A$27)=TRUE,"石壁",IF(EXACT(M751,$A$28)=TRUE,"紙壁",IF(EXACT(M751,$A$29)=TRUE,"鉄壁",IF(EXACT(M751,$A$30)=TRUE,"ジェット",IF(EXACT(M751,$A$31)=TRUE,"ターボ",IF(EXACT(M751,$A$32)=TRUE,"骨玉",IF(EXACT(M751,$A$33)=TRUE,"撃玉",IF(EXACT(M751,$A$34)=TRUE,"弾玉",IF(EXACT(M751,$A$35)=TRUE,"聖玉",IF(EXACT(M751,$A$36)=TRUE,"忍玉",IF(EXACT(M751,$A$37)=TRUE,"障玉",IF(EXACT(M751,$A$38)=TRUE,"花玉",IF(EXACT(M751,$A$39)=TRUE,"反玉",IF(EXACT(M751,$A$40)=TRUE,"押玉",IF(EXACT(M751,$A$41)=TRUE,"迎玉",IF(EXACT(M751,$A$42)=TRUE,"贄玉",IF(EXACT(M751,$A$43)=TRUE,"的玉",IF(EXACT(M751,$A$44)=TRUE,"墜玉",IF(EXACT(M751,$A$45)=TRUE,"箱玉",IF(EXACT(M751,$A$46)=TRUE,"闇玉",IF(EXACT(M751,$A$47)=TRUE,"旋玉",IF(EXACT(M751,$A$48)=TRUE,"采玉",IF(EXACT(M751,$A$49)=TRUE,"騎玉",IF(EXACT(M751,$A$50)=TRUE,"核玉",IF(EXACT(M751,$A$51)=TRUE,"射玉",IF(EXACT(M751,$A$52)=TRUE,"星玉",IF(EXACT(M751,$A$53)=TRUE,"梱玉",IF(EXACT(M751,$A$54)=TRUE,"貫玉",IF(EXACT(M751,$A$55)=TRUE,"査玉",IF(EXACT(M751,$A$56)=TRUE,"近壁",IF(EXACT(M751,$A$57)=TRUE,"遠壁",IF(EXACT(M751,$A$58)=TRUE,"広壁",IF(EXACT(M751,$A$59)=TRUE,"狭壁",IF(EXACT(M751,$A$60)=TRUE,"タゲ壁",IF(EXACT(M751,$A$61)=TRUE,"エレ壁")))))))))))))))))))))))))))))))))))))))))))))))))))))))))))))</f>
        <v>0</v>
      </c>
    </row>
    <row r="752" spans="11:14" x14ac:dyDescent="0.55000000000000004">
      <c r="K752">
        <v>752</v>
      </c>
      <c r="L752">
        <f t="shared" si="23"/>
        <v>4</v>
      </c>
      <c r="M752" t="str">
        <f t="shared" si="22"/>
        <v/>
      </c>
      <c r="N752">
        <f>IF(EXACT(M752,$A$1)=TRUE,0,IF(EXACT(M752,$A$2)=TRUE,1,IF(EXACT(M752,$A$3)=TRUE,2,IF(EXACT(M752,$A$4)=TRUE,3,IF(EXACT(M752,$A$5)=TRUE,4,IF(EXACT(M752,$A$6)=TRUE,5,IF(EXACT(M752,$A$7)=TRUE,6,IF(EXACT(M752,$A$8)=TRUE,7,IF(EXACT(M752,$A$9)=TRUE,8,IF(EXACT(M752,$A$10)=TRUE,9,IF(EXACT(M752,$A$11)=TRUE,10,IF(EXACT(M752,$A$12)=TRUE,11,IF(EXACT(M752,$A$13)=TRUE,12,IF(EXACT(M752,$A$14)=TRUE,13,IF(EXACT(M752,$A$15)=TRUE,14,IF(EXACT(M752,$A$16)=TRUE,15,IF(EXACT(M752,$A$17)=TRUE,16,IF(EXACT(M752,$A$18)=TRUE,17,IF(EXACT(M752,$A$19)=TRUE,18,IF(EXACT(M752,$A$20)=TRUE,19,IF(EXACT(M752,$A$21)=TRUE,20,IF(EXACT(M752,$A$22)=TRUE,21,IF(EXACT(M752,$A$23)=TRUE,22,IF(EXACT(M752,$A$24)=TRUE,23,IF(EXACT(M752,$A$25)=TRUE,24,IF(EXACT(M752,$A$26)=TRUE,25,IF(EXACT(M752,$A$27)=TRUE,26,IF(EXACT(M752,$A$28)=TRUE,27,IF(EXACT(M752,$A$29)=TRUE,28,IF(EXACT(M752,$A$30)=TRUE,29,IF(EXACT(M752,$A$31)=TRUE,30,IF(EXACT(M752,$A$32)=TRUE,31,IF(EXACT(M752,$A$33)=TRUE,32,IF(EXACT(M752,$A$34)=TRUE,33,IF(EXACT(M752,$A$35)=TRUE,34,IF(EXACT(M752,$A$36)=TRUE,35,IF(EXACT(M752,$A$37)=TRUE,36,IF(EXACT(M752,$A$38)=TRUE,37,IF(EXACT(M752,$A$39)=TRUE,38,IF(EXACT(M752,$A$40)=TRUE,39,IF(EXACT(M752,$A$41)=TRUE,40,IF(EXACT(M752,$A$42)=TRUE,41,IF(EXACT(M752,$A$43)=TRUE,42,IF(EXACT(M752,$A$44)=TRUE,43,IF(EXACT(M752,$A$45)=TRUE,44,IF(EXACT(M752,$A$46)=TRUE,45,IF(EXACT(M752,$A$47)=TRUE,46,IF(EXACT(M752,$A$48)=TRUE,47,IF(EXACT(M752,$A$49)=TRUE,48,IF(EXACT(M752,$A$50)=TRUE,49,IF(EXACT(M752,$A$51)=TRUE,50,IF(EXACT(M752,$A$52)=TRUE,51,IF(EXACT(M752,$A$53)=TRUE,52,IF(EXACT(M752,$A$54)=TRUE,53,IF(EXACT(M752,$A$55)=TRUE,54,IF(EXACT(M752,$A$56)=TRUE,55,IF(EXACT(M752,$A$57)=TRUE,56,IF(EXACT(M752,$A$58)=TRUE,57,IF(EXACT(M752,$A$59)=TRUE,58,IF(EXACT(M752,$A$60)=TRUE,59,IF(EXACT(M752,$A$61)=TRUE,60,IF(EXACT(M752,$A$62)=TRUE,61))))))))))))))))))))))))))))))))))))))))))))))))))))))))))))))*61^$L752</f>
        <v>0</v>
      </c>
    </row>
    <row r="753" spans="11:14" x14ac:dyDescent="0.55000000000000004">
      <c r="K753">
        <v>753</v>
      </c>
      <c r="L753">
        <f t="shared" si="23"/>
        <v>3</v>
      </c>
      <c r="M753" t="str">
        <f t="shared" si="22"/>
        <v/>
      </c>
      <c r="N753">
        <f>IF(EXACT(M753,$A$1)=TRUE,0,IF(EXACT(M753,$A$2)=TRUE,1,IF(EXACT(M753,$A$3)=TRUE,2,IF(EXACT(M753,$A$4)=TRUE,3,IF(EXACT(M753,$A$5)=TRUE,4,IF(EXACT(M753,$A$6)=TRUE,5,IF(EXACT(M753,$A$7)=TRUE,6,IF(EXACT(M753,$A$8)=TRUE,7,IF(EXACT(M753,$A$9)=TRUE,8,IF(EXACT(M753,$A$10)=TRUE,9,IF(EXACT(M753,$A$11)=TRUE,10,IF(EXACT(M753,$A$12)=TRUE,11,IF(EXACT(M753,$A$13)=TRUE,12,IF(EXACT(M753,$A$14)=TRUE,13,IF(EXACT(M753,$A$15)=TRUE,14,IF(EXACT(M753,$A$16)=TRUE,15,IF(EXACT(M753,$A$17)=TRUE,16,IF(EXACT(M753,$A$18)=TRUE,17,IF(EXACT(M753,$A$19)=TRUE,18,IF(EXACT(M753,$A$20)=TRUE,19,IF(EXACT(M753,$A$21)=TRUE,20,IF(EXACT(M753,$A$22)=TRUE,21,IF(EXACT(M753,$A$23)=TRUE,22,IF(EXACT(M753,$A$24)=TRUE,23,IF(EXACT(M753,$A$25)=TRUE,24,IF(EXACT(M753,$A$26)=TRUE,25,IF(EXACT(M753,$A$27)=TRUE,26,IF(EXACT(M753,$A$28)=TRUE,27,IF(EXACT(M753,$A$29)=TRUE,28,IF(EXACT(M753,$A$30)=TRUE,29,IF(EXACT(M753,$A$31)=TRUE,30,IF(EXACT(M753,$A$32)=TRUE,31,IF(EXACT(M753,$A$33)=TRUE,32,IF(EXACT(M753,$A$34)=TRUE,33,IF(EXACT(M753,$A$35)=TRUE,34,IF(EXACT(M753,$A$36)=TRUE,35,IF(EXACT(M753,$A$37)=TRUE,36,IF(EXACT(M753,$A$38)=TRUE,37,IF(EXACT(M753,$A$39)=TRUE,38,IF(EXACT(M753,$A$40)=TRUE,39,IF(EXACT(M753,$A$41)=TRUE,40,IF(EXACT(M753,$A$42)=TRUE,41,IF(EXACT(M753,$A$43)=TRUE,42,IF(EXACT(M753,$A$44)=TRUE,43,IF(EXACT(M753,$A$45)=TRUE,44,IF(EXACT(M753,$A$46)=TRUE,45,IF(EXACT(M753,$A$47)=TRUE,46,IF(EXACT(M753,$A$48)=TRUE,47,IF(EXACT(M753,$A$49)=TRUE,48,IF(EXACT(M753,$A$50)=TRUE,49,IF(EXACT(M753,$A$51)=TRUE,50,IF(EXACT(M753,$A$52)=TRUE,51,IF(EXACT(M753,$A$53)=TRUE,52,IF(EXACT(M753,$A$54)=TRUE,53,IF(EXACT(M753,$A$55)=TRUE,54,IF(EXACT(M753,$A$56)=TRUE,55,IF(EXACT(M753,$A$57)=TRUE,56,IF(EXACT(M753,$A$58)=TRUE,57,IF(EXACT(M753,$A$59)=TRUE,58,IF(EXACT(M753,$A$60)=TRUE,59,IF(EXACT(M753,$A$61)=TRUE,60,IF(EXACT(M753,$A$62)=TRUE,61))))))))))))))))))))))))))))))))))))))))))))))))))))))))))))))*61^$L753</f>
        <v>0</v>
      </c>
    </row>
    <row r="754" spans="11:14" x14ac:dyDescent="0.55000000000000004">
      <c r="K754">
        <v>754</v>
      </c>
      <c r="L754">
        <f t="shared" si="23"/>
        <v>2</v>
      </c>
      <c r="M754" t="str">
        <f t="shared" si="22"/>
        <v/>
      </c>
      <c r="N754">
        <f>IF(EXACT(M754,$A$1)=TRUE,0,IF(EXACT(M754,$A$2)=TRUE,1,IF(EXACT(M754,$A$3)=TRUE,2,IF(EXACT(M754,$A$4)=TRUE,3,IF(EXACT(M754,$A$5)=TRUE,4,IF(EXACT(M754,$A$6)=TRUE,5,IF(EXACT(M754,$A$7)=TRUE,6,IF(EXACT(M754,$A$8)=TRUE,7,IF(EXACT(M754,$A$9)=TRUE,8,IF(EXACT(M754,$A$10)=TRUE,9,IF(EXACT(M754,$A$11)=TRUE,10,IF(EXACT(M754,$A$12)=TRUE,11,IF(EXACT(M754,$A$13)=TRUE,12,IF(EXACT(M754,$A$14)=TRUE,13,IF(EXACT(M754,$A$15)=TRUE,14,IF(EXACT(M754,$A$16)=TRUE,15,IF(EXACT(M754,$A$17)=TRUE,16,IF(EXACT(M754,$A$18)=TRUE,17,IF(EXACT(M754,$A$19)=TRUE,18,IF(EXACT(M754,$A$20)=TRUE,19,IF(EXACT(M754,$A$21)=TRUE,20,IF(EXACT(M754,$A$22)=TRUE,21,IF(EXACT(M754,$A$23)=TRUE,22,IF(EXACT(M754,$A$24)=TRUE,23,IF(EXACT(M754,$A$25)=TRUE,24,IF(EXACT(M754,$A$26)=TRUE,25,IF(EXACT(M754,$A$27)=TRUE,26,IF(EXACT(M754,$A$28)=TRUE,27,IF(EXACT(M754,$A$29)=TRUE,28,IF(EXACT(M754,$A$30)=TRUE,29,IF(EXACT(M754,$A$31)=TRUE,30,IF(EXACT(M754,$A$32)=TRUE,31,IF(EXACT(M754,$A$33)=TRUE,32,IF(EXACT(M754,$A$34)=TRUE,33,IF(EXACT(M754,$A$35)=TRUE,34,IF(EXACT(M754,$A$36)=TRUE,35,IF(EXACT(M754,$A$37)=TRUE,36,IF(EXACT(M754,$A$38)=TRUE,37,IF(EXACT(M754,$A$39)=TRUE,38,IF(EXACT(M754,$A$40)=TRUE,39,IF(EXACT(M754,$A$41)=TRUE,40,IF(EXACT(M754,$A$42)=TRUE,41,IF(EXACT(M754,$A$43)=TRUE,42,IF(EXACT(M754,$A$44)=TRUE,43,IF(EXACT(M754,$A$45)=TRUE,44,IF(EXACT(M754,$A$46)=TRUE,45,IF(EXACT(M754,$A$47)=TRUE,46,IF(EXACT(M754,$A$48)=TRUE,47,IF(EXACT(M754,$A$49)=TRUE,48,IF(EXACT(M754,$A$50)=TRUE,49,IF(EXACT(M754,$A$51)=TRUE,50,IF(EXACT(M754,$A$52)=TRUE,51,IF(EXACT(M754,$A$53)=TRUE,52,IF(EXACT(M754,$A$54)=TRUE,53,IF(EXACT(M754,$A$55)=TRUE,54,IF(EXACT(M754,$A$56)=TRUE,55,IF(EXACT(M754,$A$57)=TRUE,56,IF(EXACT(M754,$A$58)=TRUE,57,IF(EXACT(M754,$A$59)=TRUE,58,IF(EXACT(M754,$A$60)=TRUE,59,IF(EXACT(M754,$A$61)=TRUE,60,IF(EXACT(M754,$A$62)=TRUE,61))))))))))))))))))))))))))))))))))))))))))))))))))))))))))))))*61^$L754</f>
        <v>0</v>
      </c>
    </row>
    <row r="755" spans="11:14" x14ac:dyDescent="0.55000000000000004">
      <c r="K755">
        <v>755</v>
      </c>
      <c r="L755">
        <f t="shared" si="23"/>
        <v>1</v>
      </c>
      <c r="M755" t="str">
        <f t="shared" si="22"/>
        <v/>
      </c>
      <c r="N755">
        <f>IF(EXACT(M755,$A$1)=TRUE,0,IF(EXACT(M755,$A$2)=TRUE,1,IF(EXACT(M755,$A$3)=TRUE,2,IF(EXACT(M755,$A$4)=TRUE,3,IF(EXACT(M755,$A$5)=TRUE,4,IF(EXACT(M755,$A$6)=TRUE,5,IF(EXACT(M755,$A$7)=TRUE,6,IF(EXACT(M755,$A$8)=TRUE,7,IF(EXACT(M755,$A$9)=TRUE,8,IF(EXACT(M755,$A$10)=TRUE,9,IF(EXACT(M755,$A$11)=TRUE,10,IF(EXACT(M755,$A$12)=TRUE,11,IF(EXACT(M755,$A$13)=TRUE,12,IF(EXACT(M755,$A$14)=TRUE,13,IF(EXACT(M755,$A$15)=TRUE,14,IF(EXACT(M755,$A$16)=TRUE,15,IF(EXACT(M755,$A$17)=TRUE,16,IF(EXACT(M755,$A$18)=TRUE,17,IF(EXACT(M755,$A$19)=TRUE,18,IF(EXACT(M755,$A$20)=TRUE,19,IF(EXACT(M755,$A$21)=TRUE,20,IF(EXACT(M755,$A$22)=TRUE,21,IF(EXACT(M755,$A$23)=TRUE,22,IF(EXACT(M755,$A$24)=TRUE,23,IF(EXACT(M755,$A$25)=TRUE,24,IF(EXACT(M755,$A$26)=TRUE,25,IF(EXACT(M755,$A$27)=TRUE,26,IF(EXACT(M755,$A$28)=TRUE,27,IF(EXACT(M755,$A$29)=TRUE,28,IF(EXACT(M755,$A$30)=TRUE,29,IF(EXACT(M755,$A$31)=TRUE,30,IF(EXACT(M755,$A$32)=TRUE,31,IF(EXACT(M755,$A$33)=TRUE,32,IF(EXACT(M755,$A$34)=TRUE,33,IF(EXACT(M755,$A$35)=TRUE,34,IF(EXACT(M755,$A$36)=TRUE,35,IF(EXACT(M755,$A$37)=TRUE,36,IF(EXACT(M755,$A$38)=TRUE,37,IF(EXACT(M755,$A$39)=TRUE,38,IF(EXACT(M755,$A$40)=TRUE,39,IF(EXACT(M755,$A$41)=TRUE,40,IF(EXACT(M755,$A$42)=TRUE,41,IF(EXACT(M755,$A$43)=TRUE,42,IF(EXACT(M755,$A$44)=TRUE,43,IF(EXACT(M755,$A$45)=TRUE,44,IF(EXACT(M755,$A$46)=TRUE,45,IF(EXACT(M755,$A$47)=TRUE,46,IF(EXACT(M755,$A$48)=TRUE,47,IF(EXACT(M755,$A$49)=TRUE,48,IF(EXACT(M755,$A$50)=TRUE,49,IF(EXACT(M755,$A$51)=TRUE,50,IF(EXACT(M755,$A$52)=TRUE,51,IF(EXACT(M755,$A$53)=TRUE,52,IF(EXACT(M755,$A$54)=TRUE,53,IF(EXACT(M755,$A$55)=TRUE,54,IF(EXACT(M755,$A$56)=TRUE,55,IF(EXACT(M755,$A$57)=TRUE,56,IF(EXACT(M755,$A$58)=TRUE,57,IF(EXACT(M755,$A$59)=TRUE,58,IF(EXACT(M755,$A$60)=TRUE,59,IF(EXACT(M755,$A$61)=TRUE,60,IF(EXACT(M755,$A$62)=TRUE,61))))))))))))))))))))))))))))))))))))))))))))))))))))))))))))))*61^$L755</f>
        <v>0</v>
      </c>
    </row>
    <row r="756" spans="11:14" x14ac:dyDescent="0.55000000000000004">
      <c r="K756">
        <v>756</v>
      </c>
      <c r="L756">
        <f t="shared" si="23"/>
        <v>0</v>
      </c>
      <c r="M756" t="str">
        <f t="shared" si="22"/>
        <v/>
      </c>
      <c r="N756">
        <f>IF(EXACT(M756,$A$1)=TRUE,0,IF(EXACT(M756,$A$2)=TRUE,1,IF(EXACT(M756,$A$3)=TRUE,2,IF(EXACT(M756,$A$4)=TRUE,3,IF(EXACT(M756,$A$5)=TRUE,4,IF(EXACT(M756,$A$6)=TRUE,5,IF(EXACT(M756,$A$7)=TRUE,6,IF(EXACT(M756,$A$8)=TRUE,7,IF(EXACT(M756,$A$9)=TRUE,8,IF(EXACT(M756,$A$10)=TRUE,9,IF(EXACT(M756,$A$11)=TRUE,10,IF(EXACT(M756,$A$12)=TRUE,11,IF(EXACT(M756,$A$13)=TRUE,12,IF(EXACT(M756,$A$14)=TRUE,13,IF(EXACT(M756,$A$15)=TRUE,14,IF(EXACT(M756,$A$16)=TRUE,15,IF(EXACT(M756,$A$17)=TRUE,16,IF(EXACT(M756,$A$18)=TRUE,17,IF(EXACT(M756,$A$19)=TRUE,18,IF(EXACT(M756,$A$20)=TRUE,19,IF(EXACT(M756,$A$21)=TRUE,20,IF(EXACT(M756,$A$22)=TRUE,21,IF(EXACT(M756,$A$23)=TRUE,22,IF(EXACT(M756,$A$24)=TRUE,23,IF(EXACT(M756,$A$25)=TRUE,24,IF(EXACT(M756,$A$26)=TRUE,25,IF(EXACT(M756,$A$27)=TRUE,26,IF(EXACT(M756,$A$28)=TRUE,27,IF(EXACT(M756,$A$29)=TRUE,28,IF(EXACT(M756,$A$30)=TRUE,29,IF(EXACT(M756,$A$31)=TRUE,30,IF(EXACT(M756,$A$32)=TRUE,31,IF(EXACT(M756,$A$33)=TRUE,32,IF(EXACT(M756,$A$34)=TRUE,33,IF(EXACT(M756,$A$35)=TRUE,34,IF(EXACT(M756,$A$36)=TRUE,35,IF(EXACT(M756,$A$37)=TRUE,36,IF(EXACT(M756,$A$38)=TRUE,37,IF(EXACT(M756,$A$39)=TRUE,38,IF(EXACT(M756,$A$40)=TRUE,39,IF(EXACT(M756,$A$41)=TRUE,40,IF(EXACT(M756,$A$42)=TRUE,41,IF(EXACT(M756,$A$43)=TRUE,42,IF(EXACT(M756,$A$44)=TRUE,43,IF(EXACT(M756,$A$45)=TRUE,44,IF(EXACT(M756,$A$46)=TRUE,45,IF(EXACT(M756,$A$47)=TRUE,46,IF(EXACT(M756,$A$48)=TRUE,47,IF(EXACT(M756,$A$49)=TRUE,48,IF(EXACT(M756,$A$50)=TRUE,49,IF(EXACT(M756,$A$51)=TRUE,50,IF(EXACT(M756,$A$52)=TRUE,51,IF(EXACT(M756,$A$53)=TRUE,52,IF(EXACT(M756,$A$54)=TRUE,53,IF(EXACT(M756,$A$55)=TRUE,54,IF(EXACT(M756,$A$56)=TRUE,55,IF(EXACT(M756,$A$57)=TRUE,56,IF(EXACT(M756,$A$58)=TRUE,57,IF(EXACT(M756,$A$59)=TRUE,58,IF(EXACT(M756,$A$60)=TRUE,59,IF(EXACT(M756,$A$61)=TRUE,60,IF(EXACT(M756,$A$62)=TRUE,61))))))))))))))))))))))))))))))))))))))))))))))))))))))))))))))*61^$L756</f>
        <v>0</v>
      </c>
    </row>
    <row r="757" spans="11:14" x14ac:dyDescent="0.55000000000000004">
      <c r="K757">
        <v>757</v>
      </c>
      <c r="L757">
        <f t="shared" si="23"/>
        <v>5</v>
      </c>
      <c r="M757" t="str">
        <f t="shared" si="22"/>
        <v/>
      </c>
      <c r="N757" t="b">
        <f>IF(EXACT(M757,$A$1)=TRUE,"コア",IF(EXACT(M757,$A$2)=TRUE,"弓玉",IF(EXACT(M757,$A$3)=TRUE,"銃玉",IF(EXACT(M757,$A$4)=TRUE,"剣玉",IF(EXACT(M757,$A$5)=TRUE,"盾玉",IF(EXACT(M757,$A$6)=TRUE,"爆玉",IF(EXACT(M757,$A$7)=TRUE,"魔玉",IF(EXACT(M757,$A$8)=TRUE,"弩玉",IF(EXACT(M757,$A$9)=TRUE,"槍玉",IF(EXACT(M757,$A$10)=TRUE,"砲玉",IF(EXACT(M757,$A$11)=TRUE,"薙玉",IF(EXACT(M757,$A$12)=TRUE,"跳玉",IF(EXACT(M757,$A$13)=TRUE,"裂玉",IF(EXACT(M757,$A$14)=TRUE,"散玉",IF(EXACT(M757,$A$15)=TRUE,"狙玉",IF(EXACT(M757,$A$16)=TRUE,"浮玉",IF(EXACT(M757,$A$17)=TRUE,"導玉",IF(EXACT(M757,$A$18)=TRUE,"繕玉",IF(EXACT(M757,$A$19)=TRUE,"癒玉",IF(EXACT(M757,$A$20)=TRUE,"壁玉",IF(EXACT(M757,$A$21)=TRUE,"飛玉",IF(EXACT(M757,$A$22)=TRUE,"戦玉",IF(EXACT(M757,$A$23)=TRUE,"機玉",IF(EXACT(M757,$A$24)=TRUE,"変玉",IF(EXACT(M757,$A$25)=TRUE,"界玉",IF(EXACT(M757,$A$26)=TRUE,"木壁",IF(EXACT(M757,$A$27)=TRUE,"石壁",IF(EXACT(M757,$A$28)=TRUE,"紙壁",IF(EXACT(M757,$A$29)=TRUE,"鉄壁",IF(EXACT(M757,$A$30)=TRUE,"ジェット",IF(EXACT(M757,$A$31)=TRUE,"ターボ",IF(EXACT(M757,$A$32)=TRUE,"骨玉",IF(EXACT(M757,$A$33)=TRUE,"撃玉",IF(EXACT(M757,$A$34)=TRUE,"弾玉",IF(EXACT(M757,$A$35)=TRUE,"聖玉",IF(EXACT(M757,$A$36)=TRUE,"忍玉",IF(EXACT(M757,$A$37)=TRUE,"障玉",IF(EXACT(M757,$A$38)=TRUE,"花玉",IF(EXACT(M757,$A$39)=TRUE,"反玉",IF(EXACT(M757,$A$40)=TRUE,"押玉",IF(EXACT(M757,$A$41)=TRUE,"迎玉",IF(EXACT(M757,$A$42)=TRUE,"贄玉",IF(EXACT(M757,$A$43)=TRUE,"的玉",IF(EXACT(M757,$A$44)=TRUE,"墜玉",IF(EXACT(M757,$A$45)=TRUE,"箱玉",IF(EXACT(M757,$A$46)=TRUE,"闇玉",IF(EXACT(M757,$A$47)=TRUE,"旋玉",IF(EXACT(M757,$A$48)=TRUE,"采玉",IF(EXACT(M757,$A$49)=TRUE,"騎玉",IF(EXACT(M757,$A$50)=TRUE,"核玉",IF(EXACT(M757,$A$51)=TRUE,"射玉",IF(EXACT(M757,$A$52)=TRUE,"星玉",IF(EXACT(M757,$A$53)=TRUE,"梱玉",IF(EXACT(M757,$A$54)=TRUE,"貫玉",IF(EXACT(M757,$A$55)=TRUE,"査玉",IF(EXACT(M757,$A$56)=TRUE,"近壁",IF(EXACT(M757,$A$57)=TRUE,"遠壁",IF(EXACT(M757,$A$58)=TRUE,"広壁",IF(EXACT(M757,$A$59)=TRUE,"狭壁",IF(EXACT(M757,$A$60)=TRUE,"タゲ壁",IF(EXACT(M757,$A$61)=TRUE,"エレ壁")))))))))))))))))))))))))))))))))))))))))))))))))))))))))))))</f>
        <v>0</v>
      </c>
    </row>
    <row r="758" spans="11:14" x14ac:dyDescent="0.55000000000000004">
      <c r="K758">
        <v>758</v>
      </c>
      <c r="L758">
        <f t="shared" si="23"/>
        <v>4</v>
      </c>
      <c r="M758" t="str">
        <f t="shared" si="22"/>
        <v/>
      </c>
      <c r="N758">
        <f>IF(EXACT(M758,$A$1)=TRUE,0,IF(EXACT(M758,$A$2)=TRUE,1,IF(EXACT(M758,$A$3)=TRUE,2,IF(EXACT(M758,$A$4)=TRUE,3,IF(EXACT(M758,$A$5)=TRUE,4,IF(EXACT(M758,$A$6)=TRUE,5,IF(EXACT(M758,$A$7)=TRUE,6,IF(EXACT(M758,$A$8)=TRUE,7,IF(EXACT(M758,$A$9)=TRUE,8,IF(EXACT(M758,$A$10)=TRUE,9,IF(EXACT(M758,$A$11)=TRUE,10,IF(EXACT(M758,$A$12)=TRUE,11,IF(EXACT(M758,$A$13)=TRUE,12,IF(EXACT(M758,$A$14)=TRUE,13,IF(EXACT(M758,$A$15)=TRUE,14,IF(EXACT(M758,$A$16)=TRUE,15,IF(EXACT(M758,$A$17)=TRUE,16,IF(EXACT(M758,$A$18)=TRUE,17,IF(EXACT(M758,$A$19)=TRUE,18,IF(EXACT(M758,$A$20)=TRUE,19,IF(EXACT(M758,$A$21)=TRUE,20,IF(EXACT(M758,$A$22)=TRUE,21,IF(EXACT(M758,$A$23)=TRUE,22,IF(EXACT(M758,$A$24)=TRUE,23,IF(EXACT(M758,$A$25)=TRUE,24,IF(EXACT(M758,$A$26)=TRUE,25,IF(EXACT(M758,$A$27)=TRUE,26,IF(EXACT(M758,$A$28)=TRUE,27,IF(EXACT(M758,$A$29)=TRUE,28,IF(EXACT(M758,$A$30)=TRUE,29,IF(EXACT(M758,$A$31)=TRUE,30,IF(EXACT(M758,$A$32)=TRUE,31,IF(EXACT(M758,$A$33)=TRUE,32,IF(EXACT(M758,$A$34)=TRUE,33,IF(EXACT(M758,$A$35)=TRUE,34,IF(EXACT(M758,$A$36)=TRUE,35,IF(EXACT(M758,$A$37)=TRUE,36,IF(EXACT(M758,$A$38)=TRUE,37,IF(EXACT(M758,$A$39)=TRUE,38,IF(EXACT(M758,$A$40)=TRUE,39,IF(EXACT(M758,$A$41)=TRUE,40,IF(EXACT(M758,$A$42)=TRUE,41,IF(EXACT(M758,$A$43)=TRUE,42,IF(EXACT(M758,$A$44)=TRUE,43,IF(EXACT(M758,$A$45)=TRUE,44,IF(EXACT(M758,$A$46)=TRUE,45,IF(EXACT(M758,$A$47)=TRUE,46,IF(EXACT(M758,$A$48)=TRUE,47,IF(EXACT(M758,$A$49)=TRUE,48,IF(EXACT(M758,$A$50)=TRUE,49,IF(EXACT(M758,$A$51)=TRUE,50,IF(EXACT(M758,$A$52)=TRUE,51,IF(EXACT(M758,$A$53)=TRUE,52,IF(EXACT(M758,$A$54)=TRUE,53,IF(EXACT(M758,$A$55)=TRUE,54,IF(EXACT(M758,$A$56)=TRUE,55,IF(EXACT(M758,$A$57)=TRUE,56,IF(EXACT(M758,$A$58)=TRUE,57,IF(EXACT(M758,$A$59)=TRUE,58,IF(EXACT(M758,$A$60)=TRUE,59,IF(EXACT(M758,$A$61)=TRUE,60,IF(EXACT(M758,$A$62)=TRUE,61))))))))))))))))))))))))))))))))))))))))))))))))))))))))))))))*61^$L758</f>
        <v>0</v>
      </c>
    </row>
    <row r="759" spans="11:14" x14ac:dyDescent="0.55000000000000004">
      <c r="K759">
        <v>759</v>
      </c>
      <c r="L759">
        <f t="shared" si="23"/>
        <v>3</v>
      </c>
      <c r="M759" t="str">
        <f t="shared" si="22"/>
        <v/>
      </c>
      <c r="N759">
        <f>IF(EXACT(M759,$A$1)=TRUE,0,IF(EXACT(M759,$A$2)=TRUE,1,IF(EXACT(M759,$A$3)=TRUE,2,IF(EXACT(M759,$A$4)=TRUE,3,IF(EXACT(M759,$A$5)=TRUE,4,IF(EXACT(M759,$A$6)=TRUE,5,IF(EXACT(M759,$A$7)=TRUE,6,IF(EXACT(M759,$A$8)=TRUE,7,IF(EXACT(M759,$A$9)=TRUE,8,IF(EXACT(M759,$A$10)=TRUE,9,IF(EXACT(M759,$A$11)=TRUE,10,IF(EXACT(M759,$A$12)=TRUE,11,IF(EXACT(M759,$A$13)=TRUE,12,IF(EXACT(M759,$A$14)=TRUE,13,IF(EXACT(M759,$A$15)=TRUE,14,IF(EXACT(M759,$A$16)=TRUE,15,IF(EXACT(M759,$A$17)=TRUE,16,IF(EXACT(M759,$A$18)=TRUE,17,IF(EXACT(M759,$A$19)=TRUE,18,IF(EXACT(M759,$A$20)=TRUE,19,IF(EXACT(M759,$A$21)=TRUE,20,IF(EXACT(M759,$A$22)=TRUE,21,IF(EXACT(M759,$A$23)=TRUE,22,IF(EXACT(M759,$A$24)=TRUE,23,IF(EXACT(M759,$A$25)=TRUE,24,IF(EXACT(M759,$A$26)=TRUE,25,IF(EXACT(M759,$A$27)=TRUE,26,IF(EXACT(M759,$A$28)=TRUE,27,IF(EXACT(M759,$A$29)=TRUE,28,IF(EXACT(M759,$A$30)=TRUE,29,IF(EXACT(M759,$A$31)=TRUE,30,IF(EXACT(M759,$A$32)=TRUE,31,IF(EXACT(M759,$A$33)=TRUE,32,IF(EXACT(M759,$A$34)=TRUE,33,IF(EXACT(M759,$A$35)=TRUE,34,IF(EXACT(M759,$A$36)=TRUE,35,IF(EXACT(M759,$A$37)=TRUE,36,IF(EXACT(M759,$A$38)=TRUE,37,IF(EXACT(M759,$A$39)=TRUE,38,IF(EXACT(M759,$A$40)=TRUE,39,IF(EXACT(M759,$A$41)=TRUE,40,IF(EXACT(M759,$A$42)=TRUE,41,IF(EXACT(M759,$A$43)=TRUE,42,IF(EXACT(M759,$A$44)=TRUE,43,IF(EXACT(M759,$A$45)=TRUE,44,IF(EXACT(M759,$A$46)=TRUE,45,IF(EXACT(M759,$A$47)=TRUE,46,IF(EXACT(M759,$A$48)=TRUE,47,IF(EXACT(M759,$A$49)=TRUE,48,IF(EXACT(M759,$A$50)=TRUE,49,IF(EXACT(M759,$A$51)=TRUE,50,IF(EXACT(M759,$A$52)=TRUE,51,IF(EXACT(M759,$A$53)=TRUE,52,IF(EXACT(M759,$A$54)=TRUE,53,IF(EXACT(M759,$A$55)=TRUE,54,IF(EXACT(M759,$A$56)=TRUE,55,IF(EXACT(M759,$A$57)=TRUE,56,IF(EXACT(M759,$A$58)=TRUE,57,IF(EXACT(M759,$A$59)=TRUE,58,IF(EXACT(M759,$A$60)=TRUE,59,IF(EXACT(M759,$A$61)=TRUE,60,IF(EXACT(M759,$A$62)=TRUE,61))))))))))))))))))))))))))))))))))))))))))))))))))))))))))))))*61^$L759</f>
        <v>0</v>
      </c>
    </row>
    <row r="760" spans="11:14" x14ac:dyDescent="0.55000000000000004">
      <c r="K760">
        <v>760</v>
      </c>
      <c r="L760">
        <f t="shared" si="23"/>
        <v>2</v>
      </c>
      <c r="M760" t="str">
        <f t="shared" si="22"/>
        <v/>
      </c>
      <c r="N760">
        <f>IF(EXACT(M760,$A$1)=TRUE,0,IF(EXACT(M760,$A$2)=TRUE,1,IF(EXACT(M760,$A$3)=TRUE,2,IF(EXACT(M760,$A$4)=TRUE,3,IF(EXACT(M760,$A$5)=TRUE,4,IF(EXACT(M760,$A$6)=TRUE,5,IF(EXACT(M760,$A$7)=TRUE,6,IF(EXACT(M760,$A$8)=TRUE,7,IF(EXACT(M760,$A$9)=TRUE,8,IF(EXACT(M760,$A$10)=TRUE,9,IF(EXACT(M760,$A$11)=TRUE,10,IF(EXACT(M760,$A$12)=TRUE,11,IF(EXACT(M760,$A$13)=TRUE,12,IF(EXACT(M760,$A$14)=TRUE,13,IF(EXACT(M760,$A$15)=TRUE,14,IF(EXACT(M760,$A$16)=TRUE,15,IF(EXACT(M760,$A$17)=TRUE,16,IF(EXACT(M760,$A$18)=TRUE,17,IF(EXACT(M760,$A$19)=TRUE,18,IF(EXACT(M760,$A$20)=TRUE,19,IF(EXACT(M760,$A$21)=TRUE,20,IF(EXACT(M760,$A$22)=TRUE,21,IF(EXACT(M760,$A$23)=TRUE,22,IF(EXACT(M760,$A$24)=TRUE,23,IF(EXACT(M760,$A$25)=TRUE,24,IF(EXACT(M760,$A$26)=TRUE,25,IF(EXACT(M760,$A$27)=TRUE,26,IF(EXACT(M760,$A$28)=TRUE,27,IF(EXACT(M760,$A$29)=TRUE,28,IF(EXACT(M760,$A$30)=TRUE,29,IF(EXACT(M760,$A$31)=TRUE,30,IF(EXACT(M760,$A$32)=TRUE,31,IF(EXACT(M760,$A$33)=TRUE,32,IF(EXACT(M760,$A$34)=TRUE,33,IF(EXACT(M760,$A$35)=TRUE,34,IF(EXACT(M760,$A$36)=TRUE,35,IF(EXACT(M760,$A$37)=TRUE,36,IF(EXACT(M760,$A$38)=TRUE,37,IF(EXACT(M760,$A$39)=TRUE,38,IF(EXACT(M760,$A$40)=TRUE,39,IF(EXACT(M760,$A$41)=TRUE,40,IF(EXACT(M760,$A$42)=TRUE,41,IF(EXACT(M760,$A$43)=TRUE,42,IF(EXACT(M760,$A$44)=TRUE,43,IF(EXACT(M760,$A$45)=TRUE,44,IF(EXACT(M760,$A$46)=TRUE,45,IF(EXACT(M760,$A$47)=TRUE,46,IF(EXACT(M760,$A$48)=TRUE,47,IF(EXACT(M760,$A$49)=TRUE,48,IF(EXACT(M760,$A$50)=TRUE,49,IF(EXACT(M760,$A$51)=TRUE,50,IF(EXACT(M760,$A$52)=TRUE,51,IF(EXACT(M760,$A$53)=TRUE,52,IF(EXACT(M760,$A$54)=TRUE,53,IF(EXACT(M760,$A$55)=TRUE,54,IF(EXACT(M760,$A$56)=TRUE,55,IF(EXACT(M760,$A$57)=TRUE,56,IF(EXACT(M760,$A$58)=TRUE,57,IF(EXACT(M760,$A$59)=TRUE,58,IF(EXACT(M760,$A$60)=TRUE,59,IF(EXACT(M760,$A$61)=TRUE,60,IF(EXACT(M760,$A$62)=TRUE,61))))))))))))))))))))))))))))))))))))))))))))))))))))))))))))))*61^$L760</f>
        <v>0</v>
      </c>
    </row>
    <row r="761" spans="11:14" x14ac:dyDescent="0.55000000000000004">
      <c r="K761">
        <v>761</v>
      </c>
      <c r="L761">
        <f t="shared" si="23"/>
        <v>1</v>
      </c>
      <c r="M761" t="str">
        <f t="shared" si="22"/>
        <v/>
      </c>
      <c r="N761">
        <f>IF(EXACT(M761,$A$1)=TRUE,0,IF(EXACT(M761,$A$2)=TRUE,1,IF(EXACT(M761,$A$3)=TRUE,2,IF(EXACT(M761,$A$4)=TRUE,3,IF(EXACT(M761,$A$5)=TRUE,4,IF(EXACT(M761,$A$6)=TRUE,5,IF(EXACT(M761,$A$7)=TRUE,6,IF(EXACT(M761,$A$8)=TRUE,7,IF(EXACT(M761,$A$9)=TRUE,8,IF(EXACT(M761,$A$10)=TRUE,9,IF(EXACT(M761,$A$11)=TRUE,10,IF(EXACT(M761,$A$12)=TRUE,11,IF(EXACT(M761,$A$13)=TRUE,12,IF(EXACT(M761,$A$14)=TRUE,13,IF(EXACT(M761,$A$15)=TRUE,14,IF(EXACT(M761,$A$16)=TRUE,15,IF(EXACT(M761,$A$17)=TRUE,16,IF(EXACT(M761,$A$18)=TRUE,17,IF(EXACT(M761,$A$19)=TRUE,18,IF(EXACT(M761,$A$20)=TRUE,19,IF(EXACT(M761,$A$21)=TRUE,20,IF(EXACT(M761,$A$22)=TRUE,21,IF(EXACT(M761,$A$23)=TRUE,22,IF(EXACT(M761,$A$24)=TRUE,23,IF(EXACT(M761,$A$25)=TRUE,24,IF(EXACT(M761,$A$26)=TRUE,25,IF(EXACT(M761,$A$27)=TRUE,26,IF(EXACT(M761,$A$28)=TRUE,27,IF(EXACT(M761,$A$29)=TRUE,28,IF(EXACT(M761,$A$30)=TRUE,29,IF(EXACT(M761,$A$31)=TRUE,30,IF(EXACT(M761,$A$32)=TRUE,31,IF(EXACT(M761,$A$33)=TRUE,32,IF(EXACT(M761,$A$34)=TRUE,33,IF(EXACT(M761,$A$35)=TRUE,34,IF(EXACT(M761,$A$36)=TRUE,35,IF(EXACT(M761,$A$37)=TRUE,36,IF(EXACT(M761,$A$38)=TRUE,37,IF(EXACT(M761,$A$39)=TRUE,38,IF(EXACT(M761,$A$40)=TRUE,39,IF(EXACT(M761,$A$41)=TRUE,40,IF(EXACT(M761,$A$42)=TRUE,41,IF(EXACT(M761,$A$43)=TRUE,42,IF(EXACT(M761,$A$44)=TRUE,43,IF(EXACT(M761,$A$45)=TRUE,44,IF(EXACT(M761,$A$46)=TRUE,45,IF(EXACT(M761,$A$47)=TRUE,46,IF(EXACT(M761,$A$48)=TRUE,47,IF(EXACT(M761,$A$49)=TRUE,48,IF(EXACT(M761,$A$50)=TRUE,49,IF(EXACT(M761,$A$51)=TRUE,50,IF(EXACT(M761,$A$52)=TRUE,51,IF(EXACT(M761,$A$53)=TRUE,52,IF(EXACT(M761,$A$54)=TRUE,53,IF(EXACT(M761,$A$55)=TRUE,54,IF(EXACT(M761,$A$56)=TRUE,55,IF(EXACT(M761,$A$57)=TRUE,56,IF(EXACT(M761,$A$58)=TRUE,57,IF(EXACT(M761,$A$59)=TRUE,58,IF(EXACT(M761,$A$60)=TRUE,59,IF(EXACT(M761,$A$61)=TRUE,60,IF(EXACT(M761,$A$62)=TRUE,61))))))))))))))))))))))))))))))))))))))))))))))))))))))))))))))*61^$L761</f>
        <v>0</v>
      </c>
    </row>
    <row r="762" spans="11:14" x14ac:dyDescent="0.55000000000000004">
      <c r="K762">
        <v>762</v>
      </c>
      <c r="L762">
        <f t="shared" si="23"/>
        <v>0</v>
      </c>
      <c r="M762" t="str">
        <f t="shared" si="22"/>
        <v/>
      </c>
      <c r="N762">
        <f>IF(EXACT(M762,$A$1)=TRUE,0,IF(EXACT(M762,$A$2)=TRUE,1,IF(EXACT(M762,$A$3)=TRUE,2,IF(EXACT(M762,$A$4)=TRUE,3,IF(EXACT(M762,$A$5)=TRUE,4,IF(EXACT(M762,$A$6)=TRUE,5,IF(EXACT(M762,$A$7)=TRUE,6,IF(EXACT(M762,$A$8)=TRUE,7,IF(EXACT(M762,$A$9)=TRUE,8,IF(EXACT(M762,$A$10)=TRUE,9,IF(EXACT(M762,$A$11)=TRUE,10,IF(EXACT(M762,$A$12)=TRUE,11,IF(EXACT(M762,$A$13)=TRUE,12,IF(EXACT(M762,$A$14)=TRUE,13,IF(EXACT(M762,$A$15)=TRUE,14,IF(EXACT(M762,$A$16)=TRUE,15,IF(EXACT(M762,$A$17)=TRUE,16,IF(EXACT(M762,$A$18)=TRUE,17,IF(EXACT(M762,$A$19)=TRUE,18,IF(EXACT(M762,$A$20)=TRUE,19,IF(EXACT(M762,$A$21)=TRUE,20,IF(EXACT(M762,$A$22)=TRUE,21,IF(EXACT(M762,$A$23)=TRUE,22,IF(EXACT(M762,$A$24)=TRUE,23,IF(EXACT(M762,$A$25)=TRUE,24,IF(EXACT(M762,$A$26)=TRUE,25,IF(EXACT(M762,$A$27)=TRUE,26,IF(EXACT(M762,$A$28)=TRUE,27,IF(EXACT(M762,$A$29)=TRUE,28,IF(EXACT(M762,$A$30)=TRUE,29,IF(EXACT(M762,$A$31)=TRUE,30,IF(EXACT(M762,$A$32)=TRUE,31,IF(EXACT(M762,$A$33)=TRUE,32,IF(EXACT(M762,$A$34)=TRUE,33,IF(EXACT(M762,$A$35)=TRUE,34,IF(EXACT(M762,$A$36)=TRUE,35,IF(EXACT(M762,$A$37)=TRUE,36,IF(EXACT(M762,$A$38)=TRUE,37,IF(EXACT(M762,$A$39)=TRUE,38,IF(EXACT(M762,$A$40)=TRUE,39,IF(EXACT(M762,$A$41)=TRUE,40,IF(EXACT(M762,$A$42)=TRUE,41,IF(EXACT(M762,$A$43)=TRUE,42,IF(EXACT(M762,$A$44)=TRUE,43,IF(EXACT(M762,$A$45)=TRUE,44,IF(EXACT(M762,$A$46)=TRUE,45,IF(EXACT(M762,$A$47)=TRUE,46,IF(EXACT(M762,$A$48)=TRUE,47,IF(EXACT(M762,$A$49)=TRUE,48,IF(EXACT(M762,$A$50)=TRUE,49,IF(EXACT(M762,$A$51)=TRUE,50,IF(EXACT(M762,$A$52)=TRUE,51,IF(EXACT(M762,$A$53)=TRUE,52,IF(EXACT(M762,$A$54)=TRUE,53,IF(EXACT(M762,$A$55)=TRUE,54,IF(EXACT(M762,$A$56)=TRUE,55,IF(EXACT(M762,$A$57)=TRUE,56,IF(EXACT(M762,$A$58)=TRUE,57,IF(EXACT(M762,$A$59)=TRUE,58,IF(EXACT(M762,$A$60)=TRUE,59,IF(EXACT(M762,$A$61)=TRUE,60,IF(EXACT(M762,$A$62)=TRUE,61))))))))))))))))))))))))))))))))))))))))))))))))))))))))))))))*61^$L762</f>
        <v>0</v>
      </c>
    </row>
    <row r="763" spans="11:14" x14ac:dyDescent="0.55000000000000004">
      <c r="K763">
        <v>763</v>
      </c>
      <c r="L763">
        <f t="shared" si="23"/>
        <v>5</v>
      </c>
      <c r="M763" t="str">
        <f t="shared" si="22"/>
        <v/>
      </c>
      <c r="N763" t="b">
        <f>IF(EXACT(M763,$A$1)=TRUE,"コア",IF(EXACT(M763,$A$2)=TRUE,"弓玉",IF(EXACT(M763,$A$3)=TRUE,"銃玉",IF(EXACT(M763,$A$4)=TRUE,"剣玉",IF(EXACT(M763,$A$5)=TRUE,"盾玉",IF(EXACT(M763,$A$6)=TRUE,"爆玉",IF(EXACT(M763,$A$7)=TRUE,"魔玉",IF(EXACT(M763,$A$8)=TRUE,"弩玉",IF(EXACT(M763,$A$9)=TRUE,"槍玉",IF(EXACT(M763,$A$10)=TRUE,"砲玉",IF(EXACT(M763,$A$11)=TRUE,"薙玉",IF(EXACT(M763,$A$12)=TRUE,"跳玉",IF(EXACT(M763,$A$13)=TRUE,"裂玉",IF(EXACT(M763,$A$14)=TRUE,"散玉",IF(EXACT(M763,$A$15)=TRUE,"狙玉",IF(EXACT(M763,$A$16)=TRUE,"浮玉",IF(EXACT(M763,$A$17)=TRUE,"導玉",IF(EXACT(M763,$A$18)=TRUE,"繕玉",IF(EXACT(M763,$A$19)=TRUE,"癒玉",IF(EXACT(M763,$A$20)=TRUE,"壁玉",IF(EXACT(M763,$A$21)=TRUE,"飛玉",IF(EXACT(M763,$A$22)=TRUE,"戦玉",IF(EXACT(M763,$A$23)=TRUE,"機玉",IF(EXACT(M763,$A$24)=TRUE,"変玉",IF(EXACT(M763,$A$25)=TRUE,"界玉",IF(EXACT(M763,$A$26)=TRUE,"木壁",IF(EXACT(M763,$A$27)=TRUE,"石壁",IF(EXACT(M763,$A$28)=TRUE,"紙壁",IF(EXACT(M763,$A$29)=TRUE,"鉄壁",IF(EXACT(M763,$A$30)=TRUE,"ジェット",IF(EXACT(M763,$A$31)=TRUE,"ターボ",IF(EXACT(M763,$A$32)=TRUE,"骨玉",IF(EXACT(M763,$A$33)=TRUE,"撃玉",IF(EXACT(M763,$A$34)=TRUE,"弾玉",IF(EXACT(M763,$A$35)=TRUE,"聖玉",IF(EXACT(M763,$A$36)=TRUE,"忍玉",IF(EXACT(M763,$A$37)=TRUE,"障玉",IF(EXACT(M763,$A$38)=TRUE,"花玉",IF(EXACT(M763,$A$39)=TRUE,"反玉",IF(EXACT(M763,$A$40)=TRUE,"押玉",IF(EXACT(M763,$A$41)=TRUE,"迎玉",IF(EXACT(M763,$A$42)=TRUE,"贄玉",IF(EXACT(M763,$A$43)=TRUE,"的玉",IF(EXACT(M763,$A$44)=TRUE,"墜玉",IF(EXACT(M763,$A$45)=TRUE,"箱玉",IF(EXACT(M763,$A$46)=TRUE,"闇玉",IF(EXACT(M763,$A$47)=TRUE,"旋玉",IF(EXACT(M763,$A$48)=TRUE,"采玉",IF(EXACT(M763,$A$49)=TRUE,"騎玉",IF(EXACT(M763,$A$50)=TRUE,"核玉",IF(EXACT(M763,$A$51)=TRUE,"射玉",IF(EXACT(M763,$A$52)=TRUE,"星玉",IF(EXACT(M763,$A$53)=TRUE,"梱玉",IF(EXACT(M763,$A$54)=TRUE,"貫玉",IF(EXACT(M763,$A$55)=TRUE,"査玉",IF(EXACT(M763,$A$56)=TRUE,"近壁",IF(EXACT(M763,$A$57)=TRUE,"遠壁",IF(EXACT(M763,$A$58)=TRUE,"広壁",IF(EXACT(M763,$A$59)=TRUE,"狭壁",IF(EXACT(M763,$A$60)=TRUE,"タゲ壁",IF(EXACT(M763,$A$61)=TRUE,"エレ壁")))))))))))))))))))))))))))))))))))))))))))))))))))))))))))))</f>
        <v>0</v>
      </c>
    </row>
    <row r="764" spans="11:14" x14ac:dyDescent="0.55000000000000004">
      <c r="K764">
        <v>764</v>
      </c>
      <c r="L764">
        <f t="shared" si="23"/>
        <v>4</v>
      </c>
      <c r="M764" t="str">
        <f t="shared" si="22"/>
        <v/>
      </c>
      <c r="N764">
        <f>IF(EXACT(M764,$A$1)=TRUE,0,IF(EXACT(M764,$A$2)=TRUE,1,IF(EXACT(M764,$A$3)=TRUE,2,IF(EXACT(M764,$A$4)=TRUE,3,IF(EXACT(M764,$A$5)=TRUE,4,IF(EXACT(M764,$A$6)=TRUE,5,IF(EXACT(M764,$A$7)=TRUE,6,IF(EXACT(M764,$A$8)=TRUE,7,IF(EXACT(M764,$A$9)=TRUE,8,IF(EXACT(M764,$A$10)=TRUE,9,IF(EXACT(M764,$A$11)=TRUE,10,IF(EXACT(M764,$A$12)=TRUE,11,IF(EXACT(M764,$A$13)=TRUE,12,IF(EXACT(M764,$A$14)=TRUE,13,IF(EXACT(M764,$A$15)=TRUE,14,IF(EXACT(M764,$A$16)=TRUE,15,IF(EXACT(M764,$A$17)=TRUE,16,IF(EXACT(M764,$A$18)=TRUE,17,IF(EXACT(M764,$A$19)=TRUE,18,IF(EXACT(M764,$A$20)=TRUE,19,IF(EXACT(M764,$A$21)=TRUE,20,IF(EXACT(M764,$A$22)=TRUE,21,IF(EXACT(M764,$A$23)=TRUE,22,IF(EXACT(M764,$A$24)=TRUE,23,IF(EXACT(M764,$A$25)=TRUE,24,IF(EXACT(M764,$A$26)=TRUE,25,IF(EXACT(M764,$A$27)=TRUE,26,IF(EXACT(M764,$A$28)=TRUE,27,IF(EXACT(M764,$A$29)=TRUE,28,IF(EXACT(M764,$A$30)=TRUE,29,IF(EXACT(M764,$A$31)=TRUE,30,IF(EXACT(M764,$A$32)=TRUE,31,IF(EXACT(M764,$A$33)=TRUE,32,IF(EXACT(M764,$A$34)=TRUE,33,IF(EXACT(M764,$A$35)=TRUE,34,IF(EXACT(M764,$A$36)=TRUE,35,IF(EXACT(M764,$A$37)=TRUE,36,IF(EXACT(M764,$A$38)=TRUE,37,IF(EXACT(M764,$A$39)=TRUE,38,IF(EXACT(M764,$A$40)=TRUE,39,IF(EXACT(M764,$A$41)=TRUE,40,IF(EXACT(M764,$A$42)=TRUE,41,IF(EXACT(M764,$A$43)=TRUE,42,IF(EXACT(M764,$A$44)=TRUE,43,IF(EXACT(M764,$A$45)=TRUE,44,IF(EXACT(M764,$A$46)=TRUE,45,IF(EXACT(M764,$A$47)=TRUE,46,IF(EXACT(M764,$A$48)=TRUE,47,IF(EXACT(M764,$A$49)=TRUE,48,IF(EXACT(M764,$A$50)=TRUE,49,IF(EXACT(M764,$A$51)=TRUE,50,IF(EXACT(M764,$A$52)=TRUE,51,IF(EXACT(M764,$A$53)=TRUE,52,IF(EXACT(M764,$A$54)=TRUE,53,IF(EXACT(M764,$A$55)=TRUE,54,IF(EXACT(M764,$A$56)=TRUE,55,IF(EXACT(M764,$A$57)=TRUE,56,IF(EXACT(M764,$A$58)=TRUE,57,IF(EXACT(M764,$A$59)=TRUE,58,IF(EXACT(M764,$A$60)=TRUE,59,IF(EXACT(M764,$A$61)=TRUE,60,IF(EXACT(M764,$A$62)=TRUE,61))))))))))))))))))))))))))))))))))))))))))))))))))))))))))))))*61^$L764</f>
        <v>0</v>
      </c>
    </row>
    <row r="765" spans="11:14" x14ac:dyDescent="0.55000000000000004">
      <c r="K765">
        <v>765</v>
      </c>
      <c r="L765">
        <f t="shared" si="23"/>
        <v>3</v>
      </c>
      <c r="M765" t="str">
        <f t="shared" si="22"/>
        <v/>
      </c>
      <c r="N765">
        <f>IF(EXACT(M765,$A$1)=TRUE,0,IF(EXACT(M765,$A$2)=TRUE,1,IF(EXACT(M765,$A$3)=TRUE,2,IF(EXACT(M765,$A$4)=TRUE,3,IF(EXACT(M765,$A$5)=TRUE,4,IF(EXACT(M765,$A$6)=TRUE,5,IF(EXACT(M765,$A$7)=TRUE,6,IF(EXACT(M765,$A$8)=TRUE,7,IF(EXACT(M765,$A$9)=TRUE,8,IF(EXACT(M765,$A$10)=TRUE,9,IF(EXACT(M765,$A$11)=TRUE,10,IF(EXACT(M765,$A$12)=TRUE,11,IF(EXACT(M765,$A$13)=TRUE,12,IF(EXACT(M765,$A$14)=TRUE,13,IF(EXACT(M765,$A$15)=TRUE,14,IF(EXACT(M765,$A$16)=TRUE,15,IF(EXACT(M765,$A$17)=TRUE,16,IF(EXACT(M765,$A$18)=TRUE,17,IF(EXACT(M765,$A$19)=TRUE,18,IF(EXACT(M765,$A$20)=TRUE,19,IF(EXACT(M765,$A$21)=TRUE,20,IF(EXACT(M765,$A$22)=TRUE,21,IF(EXACT(M765,$A$23)=TRUE,22,IF(EXACT(M765,$A$24)=TRUE,23,IF(EXACT(M765,$A$25)=TRUE,24,IF(EXACT(M765,$A$26)=TRUE,25,IF(EXACT(M765,$A$27)=TRUE,26,IF(EXACT(M765,$A$28)=TRUE,27,IF(EXACT(M765,$A$29)=TRUE,28,IF(EXACT(M765,$A$30)=TRUE,29,IF(EXACT(M765,$A$31)=TRUE,30,IF(EXACT(M765,$A$32)=TRUE,31,IF(EXACT(M765,$A$33)=TRUE,32,IF(EXACT(M765,$A$34)=TRUE,33,IF(EXACT(M765,$A$35)=TRUE,34,IF(EXACT(M765,$A$36)=TRUE,35,IF(EXACT(M765,$A$37)=TRUE,36,IF(EXACT(M765,$A$38)=TRUE,37,IF(EXACT(M765,$A$39)=TRUE,38,IF(EXACT(M765,$A$40)=TRUE,39,IF(EXACT(M765,$A$41)=TRUE,40,IF(EXACT(M765,$A$42)=TRUE,41,IF(EXACT(M765,$A$43)=TRUE,42,IF(EXACT(M765,$A$44)=TRUE,43,IF(EXACT(M765,$A$45)=TRUE,44,IF(EXACT(M765,$A$46)=TRUE,45,IF(EXACT(M765,$A$47)=TRUE,46,IF(EXACT(M765,$A$48)=TRUE,47,IF(EXACT(M765,$A$49)=TRUE,48,IF(EXACT(M765,$A$50)=TRUE,49,IF(EXACT(M765,$A$51)=TRUE,50,IF(EXACT(M765,$A$52)=TRUE,51,IF(EXACT(M765,$A$53)=TRUE,52,IF(EXACT(M765,$A$54)=TRUE,53,IF(EXACT(M765,$A$55)=TRUE,54,IF(EXACT(M765,$A$56)=TRUE,55,IF(EXACT(M765,$A$57)=TRUE,56,IF(EXACT(M765,$A$58)=TRUE,57,IF(EXACT(M765,$A$59)=TRUE,58,IF(EXACT(M765,$A$60)=TRUE,59,IF(EXACT(M765,$A$61)=TRUE,60,IF(EXACT(M765,$A$62)=TRUE,61))))))))))))))))))))))))))))))))))))))))))))))))))))))))))))))*61^$L765</f>
        <v>0</v>
      </c>
    </row>
    <row r="766" spans="11:14" x14ac:dyDescent="0.55000000000000004">
      <c r="K766">
        <v>766</v>
      </c>
      <c r="L766">
        <f t="shared" si="23"/>
        <v>2</v>
      </c>
      <c r="M766" t="str">
        <f t="shared" si="22"/>
        <v/>
      </c>
      <c r="N766">
        <f>IF(EXACT(M766,$A$1)=TRUE,0,IF(EXACT(M766,$A$2)=TRUE,1,IF(EXACT(M766,$A$3)=TRUE,2,IF(EXACT(M766,$A$4)=TRUE,3,IF(EXACT(M766,$A$5)=TRUE,4,IF(EXACT(M766,$A$6)=TRUE,5,IF(EXACT(M766,$A$7)=TRUE,6,IF(EXACT(M766,$A$8)=TRUE,7,IF(EXACT(M766,$A$9)=TRUE,8,IF(EXACT(M766,$A$10)=TRUE,9,IF(EXACT(M766,$A$11)=TRUE,10,IF(EXACT(M766,$A$12)=TRUE,11,IF(EXACT(M766,$A$13)=TRUE,12,IF(EXACT(M766,$A$14)=TRUE,13,IF(EXACT(M766,$A$15)=TRUE,14,IF(EXACT(M766,$A$16)=TRUE,15,IF(EXACT(M766,$A$17)=TRUE,16,IF(EXACT(M766,$A$18)=TRUE,17,IF(EXACT(M766,$A$19)=TRUE,18,IF(EXACT(M766,$A$20)=TRUE,19,IF(EXACT(M766,$A$21)=TRUE,20,IF(EXACT(M766,$A$22)=TRUE,21,IF(EXACT(M766,$A$23)=TRUE,22,IF(EXACT(M766,$A$24)=TRUE,23,IF(EXACT(M766,$A$25)=TRUE,24,IF(EXACT(M766,$A$26)=TRUE,25,IF(EXACT(M766,$A$27)=TRUE,26,IF(EXACT(M766,$A$28)=TRUE,27,IF(EXACT(M766,$A$29)=TRUE,28,IF(EXACT(M766,$A$30)=TRUE,29,IF(EXACT(M766,$A$31)=TRUE,30,IF(EXACT(M766,$A$32)=TRUE,31,IF(EXACT(M766,$A$33)=TRUE,32,IF(EXACT(M766,$A$34)=TRUE,33,IF(EXACT(M766,$A$35)=TRUE,34,IF(EXACT(M766,$A$36)=TRUE,35,IF(EXACT(M766,$A$37)=TRUE,36,IF(EXACT(M766,$A$38)=TRUE,37,IF(EXACT(M766,$A$39)=TRUE,38,IF(EXACT(M766,$A$40)=TRUE,39,IF(EXACT(M766,$A$41)=TRUE,40,IF(EXACT(M766,$A$42)=TRUE,41,IF(EXACT(M766,$A$43)=TRUE,42,IF(EXACT(M766,$A$44)=TRUE,43,IF(EXACT(M766,$A$45)=TRUE,44,IF(EXACT(M766,$A$46)=TRUE,45,IF(EXACT(M766,$A$47)=TRUE,46,IF(EXACT(M766,$A$48)=TRUE,47,IF(EXACT(M766,$A$49)=TRUE,48,IF(EXACT(M766,$A$50)=TRUE,49,IF(EXACT(M766,$A$51)=TRUE,50,IF(EXACT(M766,$A$52)=TRUE,51,IF(EXACT(M766,$A$53)=TRUE,52,IF(EXACT(M766,$A$54)=TRUE,53,IF(EXACT(M766,$A$55)=TRUE,54,IF(EXACT(M766,$A$56)=TRUE,55,IF(EXACT(M766,$A$57)=TRUE,56,IF(EXACT(M766,$A$58)=TRUE,57,IF(EXACT(M766,$A$59)=TRUE,58,IF(EXACT(M766,$A$60)=TRUE,59,IF(EXACT(M766,$A$61)=TRUE,60,IF(EXACT(M766,$A$62)=TRUE,61))))))))))))))))))))))))))))))))))))))))))))))))))))))))))))))*61^$L766</f>
        <v>0</v>
      </c>
    </row>
    <row r="767" spans="11:14" x14ac:dyDescent="0.55000000000000004">
      <c r="K767">
        <v>767</v>
      </c>
      <c r="L767">
        <f t="shared" si="23"/>
        <v>1</v>
      </c>
      <c r="M767" t="str">
        <f t="shared" si="22"/>
        <v/>
      </c>
      <c r="N767">
        <f>IF(EXACT(M767,$A$1)=TRUE,0,IF(EXACT(M767,$A$2)=TRUE,1,IF(EXACT(M767,$A$3)=TRUE,2,IF(EXACT(M767,$A$4)=TRUE,3,IF(EXACT(M767,$A$5)=TRUE,4,IF(EXACT(M767,$A$6)=TRUE,5,IF(EXACT(M767,$A$7)=TRUE,6,IF(EXACT(M767,$A$8)=TRUE,7,IF(EXACT(M767,$A$9)=TRUE,8,IF(EXACT(M767,$A$10)=TRUE,9,IF(EXACT(M767,$A$11)=TRUE,10,IF(EXACT(M767,$A$12)=TRUE,11,IF(EXACT(M767,$A$13)=TRUE,12,IF(EXACT(M767,$A$14)=TRUE,13,IF(EXACT(M767,$A$15)=TRUE,14,IF(EXACT(M767,$A$16)=TRUE,15,IF(EXACT(M767,$A$17)=TRUE,16,IF(EXACT(M767,$A$18)=TRUE,17,IF(EXACT(M767,$A$19)=TRUE,18,IF(EXACT(M767,$A$20)=TRUE,19,IF(EXACT(M767,$A$21)=TRUE,20,IF(EXACT(M767,$A$22)=TRUE,21,IF(EXACT(M767,$A$23)=TRUE,22,IF(EXACT(M767,$A$24)=TRUE,23,IF(EXACT(M767,$A$25)=TRUE,24,IF(EXACT(M767,$A$26)=TRUE,25,IF(EXACT(M767,$A$27)=TRUE,26,IF(EXACT(M767,$A$28)=TRUE,27,IF(EXACT(M767,$A$29)=TRUE,28,IF(EXACT(M767,$A$30)=TRUE,29,IF(EXACT(M767,$A$31)=TRUE,30,IF(EXACT(M767,$A$32)=TRUE,31,IF(EXACT(M767,$A$33)=TRUE,32,IF(EXACT(M767,$A$34)=TRUE,33,IF(EXACT(M767,$A$35)=TRUE,34,IF(EXACT(M767,$A$36)=TRUE,35,IF(EXACT(M767,$A$37)=TRUE,36,IF(EXACT(M767,$A$38)=TRUE,37,IF(EXACT(M767,$A$39)=TRUE,38,IF(EXACT(M767,$A$40)=TRUE,39,IF(EXACT(M767,$A$41)=TRUE,40,IF(EXACT(M767,$A$42)=TRUE,41,IF(EXACT(M767,$A$43)=TRUE,42,IF(EXACT(M767,$A$44)=TRUE,43,IF(EXACT(M767,$A$45)=TRUE,44,IF(EXACT(M767,$A$46)=TRUE,45,IF(EXACT(M767,$A$47)=TRUE,46,IF(EXACT(M767,$A$48)=TRUE,47,IF(EXACT(M767,$A$49)=TRUE,48,IF(EXACT(M767,$A$50)=TRUE,49,IF(EXACT(M767,$A$51)=TRUE,50,IF(EXACT(M767,$A$52)=TRUE,51,IF(EXACT(M767,$A$53)=TRUE,52,IF(EXACT(M767,$A$54)=TRUE,53,IF(EXACT(M767,$A$55)=TRUE,54,IF(EXACT(M767,$A$56)=TRUE,55,IF(EXACT(M767,$A$57)=TRUE,56,IF(EXACT(M767,$A$58)=TRUE,57,IF(EXACT(M767,$A$59)=TRUE,58,IF(EXACT(M767,$A$60)=TRUE,59,IF(EXACT(M767,$A$61)=TRUE,60,IF(EXACT(M767,$A$62)=TRUE,61))))))))))))))))))))))))))))))))))))))))))))))))))))))))))))))*61^$L767</f>
        <v>0</v>
      </c>
    </row>
    <row r="768" spans="11:14" x14ac:dyDescent="0.55000000000000004">
      <c r="K768">
        <v>768</v>
      </c>
      <c r="L768">
        <f t="shared" si="23"/>
        <v>0</v>
      </c>
      <c r="M768" t="str">
        <f t="shared" si="22"/>
        <v/>
      </c>
      <c r="N768">
        <f>IF(EXACT(M768,$A$1)=TRUE,0,IF(EXACT(M768,$A$2)=TRUE,1,IF(EXACT(M768,$A$3)=TRUE,2,IF(EXACT(M768,$A$4)=TRUE,3,IF(EXACT(M768,$A$5)=TRUE,4,IF(EXACT(M768,$A$6)=TRUE,5,IF(EXACT(M768,$A$7)=TRUE,6,IF(EXACT(M768,$A$8)=TRUE,7,IF(EXACT(M768,$A$9)=TRUE,8,IF(EXACT(M768,$A$10)=TRUE,9,IF(EXACT(M768,$A$11)=TRUE,10,IF(EXACT(M768,$A$12)=TRUE,11,IF(EXACT(M768,$A$13)=TRUE,12,IF(EXACT(M768,$A$14)=TRUE,13,IF(EXACT(M768,$A$15)=TRUE,14,IF(EXACT(M768,$A$16)=TRUE,15,IF(EXACT(M768,$A$17)=TRUE,16,IF(EXACT(M768,$A$18)=TRUE,17,IF(EXACT(M768,$A$19)=TRUE,18,IF(EXACT(M768,$A$20)=TRUE,19,IF(EXACT(M768,$A$21)=TRUE,20,IF(EXACT(M768,$A$22)=TRUE,21,IF(EXACT(M768,$A$23)=TRUE,22,IF(EXACT(M768,$A$24)=TRUE,23,IF(EXACT(M768,$A$25)=TRUE,24,IF(EXACT(M768,$A$26)=TRUE,25,IF(EXACT(M768,$A$27)=TRUE,26,IF(EXACT(M768,$A$28)=TRUE,27,IF(EXACT(M768,$A$29)=TRUE,28,IF(EXACT(M768,$A$30)=TRUE,29,IF(EXACT(M768,$A$31)=TRUE,30,IF(EXACT(M768,$A$32)=TRUE,31,IF(EXACT(M768,$A$33)=TRUE,32,IF(EXACT(M768,$A$34)=TRUE,33,IF(EXACT(M768,$A$35)=TRUE,34,IF(EXACT(M768,$A$36)=TRUE,35,IF(EXACT(M768,$A$37)=TRUE,36,IF(EXACT(M768,$A$38)=TRUE,37,IF(EXACT(M768,$A$39)=TRUE,38,IF(EXACT(M768,$A$40)=TRUE,39,IF(EXACT(M768,$A$41)=TRUE,40,IF(EXACT(M768,$A$42)=TRUE,41,IF(EXACT(M768,$A$43)=TRUE,42,IF(EXACT(M768,$A$44)=TRUE,43,IF(EXACT(M768,$A$45)=TRUE,44,IF(EXACT(M768,$A$46)=TRUE,45,IF(EXACT(M768,$A$47)=TRUE,46,IF(EXACT(M768,$A$48)=TRUE,47,IF(EXACT(M768,$A$49)=TRUE,48,IF(EXACT(M768,$A$50)=TRUE,49,IF(EXACT(M768,$A$51)=TRUE,50,IF(EXACT(M768,$A$52)=TRUE,51,IF(EXACT(M768,$A$53)=TRUE,52,IF(EXACT(M768,$A$54)=TRUE,53,IF(EXACT(M768,$A$55)=TRUE,54,IF(EXACT(M768,$A$56)=TRUE,55,IF(EXACT(M768,$A$57)=TRUE,56,IF(EXACT(M768,$A$58)=TRUE,57,IF(EXACT(M768,$A$59)=TRUE,58,IF(EXACT(M768,$A$60)=TRUE,59,IF(EXACT(M768,$A$61)=TRUE,60,IF(EXACT(M768,$A$62)=TRUE,61))))))))))))))))))))))))))))))))))))))))))))))))))))))))))))))*61^$L768</f>
        <v>0</v>
      </c>
    </row>
    <row r="769" spans="11:14" x14ac:dyDescent="0.55000000000000004">
      <c r="K769">
        <v>769</v>
      </c>
      <c r="L769">
        <f t="shared" si="23"/>
        <v>5</v>
      </c>
      <c r="M769" t="str">
        <f t="shared" ref="M769:M832" si="24">MID(D$2,$K769,1)</f>
        <v/>
      </c>
      <c r="N769" t="b">
        <f>IF(EXACT(M769,$A$1)=TRUE,"コア",IF(EXACT(M769,$A$2)=TRUE,"弓玉",IF(EXACT(M769,$A$3)=TRUE,"銃玉",IF(EXACT(M769,$A$4)=TRUE,"剣玉",IF(EXACT(M769,$A$5)=TRUE,"盾玉",IF(EXACT(M769,$A$6)=TRUE,"爆玉",IF(EXACT(M769,$A$7)=TRUE,"魔玉",IF(EXACT(M769,$A$8)=TRUE,"弩玉",IF(EXACT(M769,$A$9)=TRUE,"槍玉",IF(EXACT(M769,$A$10)=TRUE,"砲玉",IF(EXACT(M769,$A$11)=TRUE,"薙玉",IF(EXACT(M769,$A$12)=TRUE,"跳玉",IF(EXACT(M769,$A$13)=TRUE,"裂玉",IF(EXACT(M769,$A$14)=TRUE,"散玉",IF(EXACT(M769,$A$15)=TRUE,"狙玉",IF(EXACT(M769,$A$16)=TRUE,"浮玉",IF(EXACT(M769,$A$17)=TRUE,"導玉",IF(EXACT(M769,$A$18)=TRUE,"繕玉",IF(EXACT(M769,$A$19)=TRUE,"癒玉",IF(EXACT(M769,$A$20)=TRUE,"壁玉",IF(EXACT(M769,$A$21)=TRUE,"飛玉",IF(EXACT(M769,$A$22)=TRUE,"戦玉",IF(EXACT(M769,$A$23)=TRUE,"機玉",IF(EXACT(M769,$A$24)=TRUE,"変玉",IF(EXACT(M769,$A$25)=TRUE,"界玉",IF(EXACT(M769,$A$26)=TRUE,"木壁",IF(EXACT(M769,$A$27)=TRUE,"石壁",IF(EXACT(M769,$A$28)=TRUE,"紙壁",IF(EXACT(M769,$A$29)=TRUE,"鉄壁",IF(EXACT(M769,$A$30)=TRUE,"ジェット",IF(EXACT(M769,$A$31)=TRUE,"ターボ",IF(EXACT(M769,$A$32)=TRUE,"骨玉",IF(EXACT(M769,$A$33)=TRUE,"撃玉",IF(EXACT(M769,$A$34)=TRUE,"弾玉",IF(EXACT(M769,$A$35)=TRUE,"聖玉",IF(EXACT(M769,$A$36)=TRUE,"忍玉",IF(EXACT(M769,$A$37)=TRUE,"障玉",IF(EXACT(M769,$A$38)=TRUE,"花玉",IF(EXACT(M769,$A$39)=TRUE,"反玉",IF(EXACT(M769,$A$40)=TRUE,"押玉",IF(EXACT(M769,$A$41)=TRUE,"迎玉",IF(EXACT(M769,$A$42)=TRUE,"贄玉",IF(EXACT(M769,$A$43)=TRUE,"的玉",IF(EXACT(M769,$A$44)=TRUE,"墜玉",IF(EXACT(M769,$A$45)=TRUE,"箱玉",IF(EXACT(M769,$A$46)=TRUE,"闇玉",IF(EXACT(M769,$A$47)=TRUE,"旋玉",IF(EXACT(M769,$A$48)=TRUE,"采玉",IF(EXACT(M769,$A$49)=TRUE,"騎玉",IF(EXACT(M769,$A$50)=TRUE,"核玉",IF(EXACT(M769,$A$51)=TRUE,"射玉",IF(EXACT(M769,$A$52)=TRUE,"星玉",IF(EXACT(M769,$A$53)=TRUE,"梱玉",IF(EXACT(M769,$A$54)=TRUE,"貫玉",IF(EXACT(M769,$A$55)=TRUE,"査玉",IF(EXACT(M769,$A$56)=TRUE,"近壁",IF(EXACT(M769,$A$57)=TRUE,"遠壁",IF(EXACT(M769,$A$58)=TRUE,"広壁",IF(EXACT(M769,$A$59)=TRUE,"狭壁",IF(EXACT(M769,$A$60)=TRUE,"タゲ壁",IF(EXACT(M769,$A$61)=TRUE,"エレ壁")))))))))))))))))))))))))))))))))))))))))))))))))))))))))))))</f>
        <v>0</v>
      </c>
    </row>
    <row r="770" spans="11:14" x14ac:dyDescent="0.55000000000000004">
      <c r="K770">
        <v>770</v>
      </c>
      <c r="L770">
        <f t="shared" ref="L770:L833" si="25">MOD(LEN($D$2)-K770,6)</f>
        <v>4</v>
      </c>
      <c r="M770" t="str">
        <f t="shared" si="24"/>
        <v/>
      </c>
      <c r="N770">
        <f>IF(EXACT(M770,$A$1)=TRUE,0,IF(EXACT(M770,$A$2)=TRUE,1,IF(EXACT(M770,$A$3)=TRUE,2,IF(EXACT(M770,$A$4)=TRUE,3,IF(EXACT(M770,$A$5)=TRUE,4,IF(EXACT(M770,$A$6)=TRUE,5,IF(EXACT(M770,$A$7)=TRUE,6,IF(EXACT(M770,$A$8)=TRUE,7,IF(EXACT(M770,$A$9)=TRUE,8,IF(EXACT(M770,$A$10)=TRUE,9,IF(EXACT(M770,$A$11)=TRUE,10,IF(EXACT(M770,$A$12)=TRUE,11,IF(EXACT(M770,$A$13)=TRUE,12,IF(EXACT(M770,$A$14)=TRUE,13,IF(EXACT(M770,$A$15)=TRUE,14,IF(EXACT(M770,$A$16)=TRUE,15,IF(EXACT(M770,$A$17)=TRUE,16,IF(EXACT(M770,$A$18)=TRUE,17,IF(EXACT(M770,$A$19)=TRUE,18,IF(EXACT(M770,$A$20)=TRUE,19,IF(EXACT(M770,$A$21)=TRUE,20,IF(EXACT(M770,$A$22)=TRUE,21,IF(EXACT(M770,$A$23)=TRUE,22,IF(EXACT(M770,$A$24)=TRUE,23,IF(EXACT(M770,$A$25)=TRUE,24,IF(EXACT(M770,$A$26)=TRUE,25,IF(EXACT(M770,$A$27)=TRUE,26,IF(EXACT(M770,$A$28)=TRUE,27,IF(EXACT(M770,$A$29)=TRUE,28,IF(EXACT(M770,$A$30)=TRUE,29,IF(EXACT(M770,$A$31)=TRUE,30,IF(EXACT(M770,$A$32)=TRUE,31,IF(EXACT(M770,$A$33)=TRUE,32,IF(EXACT(M770,$A$34)=TRUE,33,IF(EXACT(M770,$A$35)=TRUE,34,IF(EXACT(M770,$A$36)=TRUE,35,IF(EXACT(M770,$A$37)=TRUE,36,IF(EXACT(M770,$A$38)=TRUE,37,IF(EXACT(M770,$A$39)=TRUE,38,IF(EXACT(M770,$A$40)=TRUE,39,IF(EXACT(M770,$A$41)=TRUE,40,IF(EXACT(M770,$A$42)=TRUE,41,IF(EXACT(M770,$A$43)=TRUE,42,IF(EXACT(M770,$A$44)=TRUE,43,IF(EXACT(M770,$A$45)=TRUE,44,IF(EXACT(M770,$A$46)=TRUE,45,IF(EXACT(M770,$A$47)=TRUE,46,IF(EXACT(M770,$A$48)=TRUE,47,IF(EXACT(M770,$A$49)=TRUE,48,IF(EXACT(M770,$A$50)=TRUE,49,IF(EXACT(M770,$A$51)=TRUE,50,IF(EXACT(M770,$A$52)=TRUE,51,IF(EXACT(M770,$A$53)=TRUE,52,IF(EXACT(M770,$A$54)=TRUE,53,IF(EXACT(M770,$A$55)=TRUE,54,IF(EXACT(M770,$A$56)=TRUE,55,IF(EXACT(M770,$A$57)=TRUE,56,IF(EXACT(M770,$A$58)=TRUE,57,IF(EXACT(M770,$A$59)=TRUE,58,IF(EXACT(M770,$A$60)=TRUE,59,IF(EXACT(M770,$A$61)=TRUE,60,IF(EXACT(M770,$A$62)=TRUE,61))))))))))))))))))))))))))))))))))))))))))))))))))))))))))))))*61^$L770</f>
        <v>0</v>
      </c>
    </row>
    <row r="771" spans="11:14" x14ac:dyDescent="0.55000000000000004">
      <c r="K771">
        <v>771</v>
      </c>
      <c r="L771">
        <f t="shared" si="25"/>
        <v>3</v>
      </c>
      <c r="M771" t="str">
        <f t="shared" si="24"/>
        <v/>
      </c>
      <c r="N771">
        <f>IF(EXACT(M771,$A$1)=TRUE,0,IF(EXACT(M771,$A$2)=TRUE,1,IF(EXACT(M771,$A$3)=TRUE,2,IF(EXACT(M771,$A$4)=TRUE,3,IF(EXACT(M771,$A$5)=TRUE,4,IF(EXACT(M771,$A$6)=TRUE,5,IF(EXACT(M771,$A$7)=TRUE,6,IF(EXACT(M771,$A$8)=TRUE,7,IF(EXACT(M771,$A$9)=TRUE,8,IF(EXACT(M771,$A$10)=TRUE,9,IF(EXACT(M771,$A$11)=TRUE,10,IF(EXACT(M771,$A$12)=TRUE,11,IF(EXACT(M771,$A$13)=TRUE,12,IF(EXACT(M771,$A$14)=TRUE,13,IF(EXACT(M771,$A$15)=TRUE,14,IF(EXACT(M771,$A$16)=TRUE,15,IF(EXACT(M771,$A$17)=TRUE,16,IF(EXACT(M771,$A$18)=TRUE,17,IF(EXACT(M771,$A$19)=TRUE,18,IF(EXACT(M771,$A$20)=TRUE,19,IF(EXACT(M771,$A$21)=TRUE,20,IF(EXACT(M771,$A$22)=TRUE,21,IF(EXACT(M771,$A$23)=TRUE,22,IF(EXACT(M771,$A$24)=TRUE,23,IF(EXACT(M771,$A$25)=TRUE,24,IF(EXACT(M771,$A$26)=TRUE,25,IF(EXACT(M771,$A$27)=TRUE,26,IF(EXACT(M771,$A$28)=TRUE,27,IF(EXACT(M771,$A$29)=TRUE,28,IF(EXACT(M771,$A$30)=TRUE,29,IF(EXACT(M771,$A$31)=TRUE,30,IF(EXACT(M771,$A$32)=TRUE,31,IF(EXACT(M771,$A$33)=TRUE,32,IF(EXACT(M771,$A$34)=TRUE,33,IF(EXACT(M771,$A$35)=TRUE,34,IF(EXACT(M771,$A$36)=TRUE,35,IF(EXACT(M771,$A$37)=TRUE,36,IF(EXACT(M771,$A$38)=TRUE,37,IF(EXACT(M771,$A$39)=TRUE,38,IF(EXACT(M771,$A$40)=TRUE,39,IF(EXACT(M771,$A$41)=TRUE,40,IF(EXACT(M771,$A$42)=TRUE,41,IF(EXACT(M771,$A$43)=TRUE,42,IF(EXACT(M771,$A$44)=TRUE,43,IF(EXACT(M771,$A$45)=TRUE,44,IF(EXACT(M771,$A$46)=TRUE,45,IF(EXACT(M771,$A$47)=TRUE,46,IF(EXACT(M771,$A$48)=TRUE,47,IF(EXACT(M771,$A$49)=TRUE,48,IF(EXACT(M771,$A$50)=TRUE,49,IF(EXACT(M771,$A$51)=TRUE,50,IF(EXACT(M771,$A$52)=TRUE,51,IF(EXACT(M771,$A$53)=TRUE,52,IF(EXACT(M771,$A$54)=TRUE,53,IF(EXACT(M771,$A$55)=TRUE,54,IF(EXACT(M771,$A$56)=TRUE,55,IF(EXACT(M771,$A$57)=TRUE,56,IF(EXACT(M771,$A$58)=TRUE,57,IF(EXACT(M771,$A$59)=TRUE,58,IF(EXACT(M771,$A$60)=TRUE,59,IF(EXACT(M771,$A$61)=TRUE,60,IF(EXACT(M771,$A$62)=TRUE,61))))))))))))))))))))))))))))))))))))))))))))))))))))))))))))))*61^$L771</f>
        <v>0</v>
      </c>
    </row>
    <row r="772" spans="11:14" x14ac:dyDescent="0.55000000000000004">
      <c r="K772">
        <v>772</v>
      </c>
      <c r="L772">
        <f t="shared" si="25"/>
        <v>2</v>
      </c>
      <c r="M772" t="str">
        <f t="shared" si="24"/>
        <v/>
      </c>
      <c r="N772">
        <f>IF(EXACT(M772,$A$1)=TRUE,0,IF(EXACT(M772,$A$2)=TRUE,1,IF(EXACT(M772,$A$3)=TRUE,2,IF(EXACT(M772,$A$4)=TRUE,3,IF(EXACT(M772,$A$5)=TRUE,4,IF(EXACT(M772,$A$6)=TRUE,5,IF(EXACT(M772,$A$7)=TRUE,6,IF(EXACT(M772,$A$8)=TRUE,7,IF(EXACT(M772,$A$9)=TRUE,8,IF(EXACT(M772,$A$10)=TRUE,9,IF(EXACT(M772,$A$11)=TRUE,10,IF(EXACT(M772,$A$12)=TRUE,11,IF(EXACT(M772,$A$13)=TRUE,12,IF(EXACT(M772,$A$14)=TRUE,13,IF(EXACT(M772,$A$15)=TRUE,14,IF(EXACT(M772,$A$16)=TRUE,15,IF(EXACT(M772,$A$17)=TRUE,16,IF(EXACT(M772,$A$18)=TRUE,17,IF(EXACT(M772,$A$19)=TRUE,18,IF(EXACT(M772,$A$20)=TRUE,19,IF(EXACT(M772,$A$21)=TRUE,20,IF(EXACT(M772,$A$22)=TRUE,21,IF(EXACT(M772,$A$23)=TRUE,22,IF(EXACT(M772,$A$24)=TRUE,23,IF(EXACT(M772,$A$25)=TRUE,24,IF(EXACT(M772,$A$26)=TRUE,25,IF(EXACT(M772,$A$27)=TRUE,26,IF(EXACT(M772,$A$28)=TRUE,27,IF(EXACT(M772,$A$29)=TRUE,28,IF(EXACT(M772,$A$30)=TRUE,29,IF(EXACT(M772,$A$31)=TRUE,30,IF(EXACT(M772,$A$32)=TRUE,31,IF(EXACT(M772,$A$33)=TRUE,32,IF(EXACT(M772,$A$34)=TRUE,33,IF(EXACT(M772,$A$35)=TRUE,34,IF(EXACT(M772,$A$36)=TRUE,35,IF(EXACT(M772,$A$37)=TRUE,36,IF(EXACT(M772,$A$38)=TRUE,37,IF(EXACT(M772,$A$39)=TRUE,38,IF(EXACT(M772,$A$40)=TRUE,39,IF(EXACT(M772,$A$41)=TRUE,40,IF(EXACT(M772,$A$42)=TRUE,41,IF(EXACT(M772,$A$43)=TRUE,42,IF(EXACT(M772,$A$44)=TRUE,43,IF(EXACT(M772,$A$45)=TRUE,44,IF(EXACT(M772,$A$46)=TRUE,45,IF(EXACT(M772,$A$47)=TRUE,46,IF(EXACT(M772,$A$48)=TRUE,47,IF(EXACT(M772,$A$49)=TRUE,48,IF(EXACT(M772,$A$50)=TRUE,49,IF(EXACT(M772,$A$51)=TRUE,50,IF(EXACT(M772,$A$52)=TRUE,51,IF(EXACT(M772,$A$53)=TRUE,52,IF(EXACT(M772,$A$54)=TRUE,53,IF(EXACT(M772,$A$55)=TRUE,54,IF(EXACT(M772,$A$56)=TRUE,55,IF(EXACT(M772,$A$57)=TRUE,56,IF(EXACT(M772,$A$58)=TRUE,57,IF(EXACT(M772,$A$59)=TRUE,58,IF(EXACT(M772,$A$60)=TRUE,59,IF(EXACT(M772,$A$61)=TRUE,60,IF(EXACT(M772,$A$62)=TRUE,61))))))))))))))))))))))))))))))))))))))))))))))))))))))))))))))*61^$L772</f>
        <v>0</v>
      </c>
    </row>
    <row r="773" spans="11:14" x14ac:dyDescent="0.55000000000000004">
      <c r="K773">
        <v>773</v>
      </c>
      <c r="L773">
        <f t="shared" si="25"/>
        <v>1</v>
      </c>
      <c r="M773" t="str">
        <f t="shared" si="24"/>
        <v/>
      </c>
      <c r="N773">
        <f>IF(EXACT(M773,$A$1)=TRUE,0,IF(EXACT(M773,$A$2)=TRUE,1,IF(EXACT(M773,$A$3)=TRUE,2,IF(EXACT(M773,$A$4)=TRUE,3,IF(EXACT(M773,$A$5)=TRUE,4,IF(EXACT(M773,$A$6)=TRUE,5,IF(EXACT(M773,$A$7)=TRUE,6,IF(EXACT(M773,$A$8)=TRUE,7,IF(EXACT(M773,$A$9)=TRUE,8,IF(EXACT(M773,$A$10)=TRUE,9,IF(EXACT(M773,$A$11)=TRUE,10,IF(EXACT(M773,$A$12)=TRUE,11,IF(EXACT(M773,$A$13)=TRUE,12,IF(EXACT(M773,$A$14)=TRUE,13,IF(EXACT(M773,$A$15)=TRUE,14,IF(EXACT(M773,$A$16)=TRUE,15,IF(EXACT(M773,$A$17)=TRUE,16,IF(EXACT(M773,$A$18)=TRUE,17,IF(EXACT(M773,$A$19)=TRUE,18,IF(EXACT(M773,$A$20)=TRUE,19,IF(EXACT(M773,$A$21)=TRUE,20,IF(EXACT(M773,$A$22)=TRUE,21,IF(EXACT(M773,$A$23)=TRUE,22,IF(EXACT(M773,$A$24)=TRUE,23,IF(EXACT(M773,$A$25)=TRUE,24,IF(EXACT(M773,$A$26)=TRUE,25,IF(EXACT(M773,$A$27)=TRUE,26,IF(EXACT(M773,$A$28)=TRUE,27,IF(EXACT(M773,$A$29)=TRUE,28,IF(EXACT(M773,$A$30)=TRUE,29,IF(EXACT(M773,$A$31)=TRUE,30,IF(EXACT(M773,$A$32)=TRUE,31,IF(EXACT(M773,$A$33)=TRUE,32,IF(EXACT(M773,$A$34)=TRUE,33,IF(EXACT(M773,$A$35)=TRUE,34,IF(EXACT(M773,$A$36)=TRUE,35,IF(EXACT(M773,$A$37)=TRUE,36,IF(EXACT(M773,$A$38)=TRUE,37,IF(EXACT(M773,$A$39)=TRUE,38,IF(EXACT(M773,$A$40)=TRUE,39,IF(EXACT(M773,$A$41)=TRUE,40,IF(EXACT(M773,$A$42)=TRUE,41,IF(EXACT(M773,$A$43)=TRUE,42,IF(EXACT(M773,$A$44)=TRUE,43,IF(EXACT(M773,$A$45)=TRUE,44,IF(EXACT(M773,$A$46)=TRUE,45,IF(EXACT(M773,$A$47)=TRUE,46,IF(EXACT(M773,$A$48)=TRUE,47,IF(EXACT(M773,$A$49)=TRUE,48,IF(EXACT(M773,$A$50)=TRUE,49,IF(EXACT(M773,$A$51)=TRUE,50,IF(EXACT(M773,$A$52)=TRUE,51,IF(EXACT(M773,$A$53)=TRUE,52,IF(EXACT(M773,$A$54)=TRUE,53,IF(EXACT(M773,$A$55)=TRUE,54,IF(EXACT(M773,$A$56)=TRUE,55,IF(EXACT(M773,$A$57)=TRUE,56,IF(EXACT(M773,$A$58)=TRUE,57,IF(EXACT(M773,$A$59)=TRUE,58,IF(EXACT(M773,$A$60)=TRUE,59,IF(EXACT(M773,$A$61)=TRUE,60,IF(EXACT(M773,$A$62)=TRUE,61))))))))))))))))))))))))))))))))))))))))))))))))))))))))))))))*61^$L773</f>
        <v>0</v>
      </c>
    </row>
    <row r="774" spans="11:14" x14ac:dyDescent="0.55000000000000004">
      <c r="K774">
        <v>774</v>
      </c>
      <c r="L774">
        <f t="shared" si="25"/>
        <v>0</v>
      </c>
      <c r="M774" t="str">
        <f t="shared" si="24"/>
        <v/>
      </c>
      <c r="N774">
        <f>IF(EXACT(M774,$A$1)=TRUE,0,IF(EXACT(M774,$A$2)=TRUE,1,IF(EXACT(M774,$A$3)=TRUE,2,IF(EXACT(M774,$A$4)=TRUE,3,IF(EXACT(M774,$A$5)=TRUE,4,IF(EXACT(M774,$A$6)=TRUE,5,IF(EXACT(M774,$A$7)=TRUE,6,IF(EXACT(M774,$A$8)=TRUE,7,IF(EXACT(M774,$A$9)=TRUE,8,IF(EXACT(M774,$A$10)=TRUE,9,IF(EXACT(M774,$A$11)=TRUE,10,IF(EXACT(M774,$A$12)=TRUE,11,IF(EXACT(M774,$A$13)=TRUE,12,IF(EXACT(M774,$A$14)=TRUE,13,IF(EXACT(M774,$A$15)=TRUE,14,IF(EXACT(M774,$A$16)=TRUE,15,IF(EXACT(M774,$A$17)=TRUE,16,IF(EXACT(M774,$A$18)=TRUE,17,IF(EXACT(M774,$A$19)=TRUE,18,IF(EXACT(M774,$A$20)=TRUE,19,IF(EXACT(M774,$A$21)=TRUE,20,IF(EXACT(M774,$A$22)=TRUE,21,IF(EXACT(M774,$A$23)=TRUE,22,IF(EXACT(M774,$A$24)=TRUE,23,IF(EXACT(M774,$A$25)=TRUE,24,IF(EXACT(M774,$A$26)=TRUE,25,IF(EXACT(M774,$A$27)=TRUE,26,IF(EXACT(M774,$A$28)=TRUE,27,IF(EXACT(M774,$A$29)=TRUE,28,IF(EXACT(M774,$A$30)=TRUE,29,IF(EXACT(M774,$A$31)=TRUE,30,IF(EXACT(M774,$A$32)=TRUE,31,IF(EXACT(M774,$A$33)=TRUE,32,IF(EXACT(M774,$A$34)=TRUE,33,IF(EXACT(M774,$A$35)=TRUE,34,IF(EXACT(M774,$A$36)=TRUE,35,IF(EXACT(M774,$A$37)=TRUE,36,IF(EXACT(M774,$A$38)=TRUE,37,IF(EXACT(M774,$A$39)=TRUE,38,IF(EXACT(M774,$A$40)=TRUE,39,IF(EXACT(M774,$A$41)=TRUE,40,IF(EXACT(M774,$A$42)=TRUE,41,IF(EXACT(M774,$A$43)=TRUE,42,IF(EXACT(M774,$A$44)=TRUE,43,IF(EXACT(M774,$A$45)=TRUE,44,IF(EXACT(M774,$A$46)=TRUE,45,IF(EXACT(M774,$A$47)=TRUE,46,IF(EXACT(M774,$A$48)=TRUE,47,IF(EXACT(M774,$A$49)=TRUE,48,IF(EXACT(M774,$A$50)=TRUE,49,IF(EXACT(M774,$A$51)=TRUE,50,IF(EXACT(M774,$A$52)=TRUE,51,IF(EXACT(M774,$A$53)=TRUE,52,IF(EXACT(M774,$A$54)=TRUE,53,IF(EXACT(M774,$A$55)=TRUE,54,IF(EXACT(M774,$A$56)=TRUE,55,IF(EXACT(M774,$A$57)=TRUE,56,IF(EXACT(M774,$A$58)=TRUE,57,IF(EXACT(M774,$A$59)=TRUE,58,IF(EXACT(M774,$A$60)=TRUE,59,IF(EXACT(M774,$A$61)=TRUE,60,IF(EXACT(M774,$A$62)=TRUE,61))))))))))))))))))))))))))))))))))))))))))))))))))))))))))))))*61^$L774</f>
        <v>0</v>
      </c>
    </row>
    <row r="775" spans="11:14" x14ac:dyDescent="0.55000000000000004">
      <c r="K775">
        <v>775</v>
      </c>
      <c r="L775">
        <f t="shared" si="25"/>
        <v>5</v>
      </c>
      <c r="M775" t="str">
        <f t="shared" si="24"/>
        <v/>
      </c>
      <c r="N775" t="b">
        <f>IF(EXACT(M775,$A$1)=TRUE,"コア",IF(EXACT(M775,$A$2)=TRUE,"弓玉",IF(EXACT(M775,$A$3)=TRUE,"銃玉",IF(EXACT(M775,$A$4)=TRUE,"剣玉",IF(EXACT(M775,$A$5)=TRUE,"盾玉",IF(EXACT(M775,$A$6)=TRUE,"爆玉",IF(EXACT(M775,$A$7)=TRUE,"魔玉",IF(EXACT(M775,$A$8)=TRUE,"弩玉",IF(EXACT(M775,$A$9)=TRUE,"槍玉",IF(EXACT(M775,$A$10)=TRUE,"砲玉",IF(EXACT(M775,$A$11)=TRUE,"薙玉",IF(EXACT(M775,$A$12)=TRUE,"跳玉",IF(EXACT(M775,$A$13)=TRUE,"裂玉",IF(EXACT(M775,$A$14)=TRUE,"散玉",IF(EXACT(M775,$A$15)=TRUE,"狙玉",IF(EXACT(M775,$A$16)=TRUE,"浮玉",IF(EXACT(M775,$A$17)=TRUE,"導玉",IF(EXACT(M775,$A$18)=TRUE,"繕玉",IF(EXACT(M775,$A$19)=TRUE,"癒玉",IF(EXACT(M775,$A$20)=TRUE,"壁玉",IF(EXACT(M775,$A$21)=TRUE,"飛玉",IF(EXACT(M775,$A$22)=TRUE,"戦玉",IF(EXACT(M775,$A$23)=TRUE,"機玉",IF(EXACT(M775,$A$24)=TRUE,"変玉",IF(EXACT(M775,$A$25)=TRUE,"界玉",IF(EXACT(M775,$A$26)=TRUE,"木壁",IF(EXACT(M775,$A$27)=TRUE,"石壁",IF(EXACT(M775,$A$28)=TRUE,"紙壁",IF(EXACT(M775,$A$29)=TRUE,"鉄壁",IF(EXACT(M775,$A$30)=TRUE,"ジェット",IF(EXACT(M775,$A$31)=TRUE,"ターボ",IF(EXACT(M775,$A$32)=TRUE,"骨玉",IF(EXACT(M775,$A$33)=TRUE,"撃玉",IF(EXACT(M775,$A$34)=TRUE,"弾玉",IF(EXACT(M775,$A$35)=TRUE,"聖玉",IF(EXACT(M775,$A$36)=TRUE,"忍玉",IF(EXACT(M775,$A$37)=TRUE,"障玉",IF(EXACT(M775,$A$38)=TRUE,"花玉",IF(EXACT(M775,$A$39)=TRUE,"反玉",IF(EXACT(M775,$A$40)=TRUE,"押玉",IF(EXACT(M775,$A$41)=TRUE,"迎玉",IF(EXACT(M775,$A$42)=TRUE,"贄玉",IF(EXACT(M775,$A$43)=TRUE,"的玉",IF(EXACT(M775,$A$44)=TRUE,"墜玉",IF(EXACT(M775,$A$45)=TRUE,"箱玉",IF(EXACT(M775,$A$46)=TRUE,"闇玉",IF(EXACT(M775,$A$47)=TRUE,"旋玉",IF(EXACT(M775,$A$48)=TRUE,"采玉",IF(EXACT(M775,$A$49)=TRUE,"騎玉",IF(EXACT(M775,$A$50)=TRUE,"核玉",IF(EXACT(M775,$A$51)=TRUE,"射玉",IF(EXACT(M775,$A$52)=TRUE,"星玉",IF(EXACT(M775,$A$53)=TRUE,"梱玉",IF(EXACT(M775,$A$54)=TRUE,"貫玉",IF(EXACT(M775,$A$55)=TRUE,"査玉",IF(EXACT(M775,$A$56)=TRUE,"近壁",IF(EXACT(M775,$A$57)=TRUE,"遠壁",IF(EXACT(M775,$A$58)=TRUE,"広壁",IF(EXACT(M775,$A$59)=TRUE,"狭壁",IF(EXACT(M775,$A$60)=TRUE,"タゲ壁",IF(EXACT(M775,$A$61)=TRUE,"エレ壁")))))))))))))))))))))))))))))))))))))))))))))))))))))))))))))</f>
        <v>0</v>
      </c>
    </row>
    <row r="776" spans="11:14" x14ac:dyDescent="0.55000000000000004">
      <c r="K776">
        <v>776</v>
      </c>
      <c r="L776">
        <f t="shared" si="25"/>
        <v>4</v>
      </c>
      <c r="M776" t="str">
        <f t="shared" si="24"/>
        <v/>
      </c>
      <c r="N776">
        <f>IF(EXACT(M776,$A$1)=TRUE,0,IF(EXACT(M776,$A$2)=TRUE,1,IF(EXACT(M776,$A$3)=TRUE,2,IF(EXACT(M776,$A$4)=TRUE,3,IF(EXACT(M776,$A$5)=TRUE,4,IF(EXACT(M776,$A$6)=TRUE,5,IF(EXACT(M776,$A$7)=TRUE,6,IF(EXACT(M776,$A$8)=TRUE,7,IF(EXACT(M776,$A$9)=TRUE,8,IF(EXACT(M776,$A$10)=TRUE,9,IF(EXACT(M776,$A$11)=TRUE,10,IF(EXACT(M776,$A$12)=TRUE,11,IF(EXACT(M776,$A$13)=TRUE,12,IF(EXACT(M776,$A$14)=TRUE,13,IF(EXACT(M776,$A$15)=TRUE,14,IF(EXACT(M776,$A$16)=TRUE,15,IF(EXACT(M776,$A$17)=TRUE,16,IF(EXACT(M776,$A$18)=TRUE,17,IF(EXACT(M776,$A$19)=TRUE,18,IF(EXACT(M776,$A$20)=TRUE,19,IF(EXACT(M776,$A$21)=TRUE,20,IF(EXACT(M776,$A$22)=TRUE,21,IF(EXACT(M776,$A$23)=TRUE,22,IF(EXACT(M776,$A$24)=TRUE,23,IF(EXACT(M776,$A$25)=TRUE,24,IF(EXACT(M776,$A$26)=TRUE,25,IF(EXACT(M776,$A$27)=TRUE,26,IF(EXACT(M776,$A$28)=TRUE,27,IF(EXACT(M776,$A$29)=TRUE,28,IF(EXACT(M776,$A$30)=TRUE,29,IF(EXACT(M776,$A$31)=TRUE,30,IF(EXACT(M776,$A$32)=TRUE,31,IF(EXACT(M776,$A$33)=TRUE,32,IF(EXACT(M776,$A$34)=TRUE,33,IF(EXACT(M776,$A$35)=TRUE,34,IF(EXACT(M776,$A$36)=TRUE,35,IF(EXACT(M776,$A$37)=TRUE,36,IF(EXACT(M776,$A$38)=TRUE,37,IF(EXACT(M776,$A$39)=TRUE,38,IF(EXACT(M776,$A$40)=TRUE,39,IF(EXACT(M776,$A$41)=TRUE,40,IF(EXACT(M776,$A$42)=TRUE,41,IF(EXACT(M776,$A$43)=TRUE,42,IF(EXACT(M776,$A$44)=TRUE,43,IF(EXACT(M776,$A$45)=TRUE,44,IF(EXACT(M776,$A$46)=TRUE,45,IF(EXACT(M776,$A$47)=TRUE,46,IF(EXACT(M776,$A$48)=TRUE,47,IF(EXACT(M776,$A$49)=TRUE,48,IF(EXACT(M776,$A$50)=TRUE,49,IF(EXACT(M776,$A$51)=TRUE,50,IF(EXACT(M776,$A$52)=TRUE,51,IF(EXACT(M776,$A$53)=TRUE,52,IF(EXACT(M776,$A$54)=TRUE,53,IF(EXACT(M776,$A$55)=TRUE,54,IF(EXACT(M776,$A$56)=TRUE,55,IF(EXACT(M776,$A$57)=TRUE,56,IF(EXACT(M776,$A$58)=TRUE,57,IF(EXACT(M776,$A$59)=TRUE,58,IF(EXACT(M776,$A$60)=TRUE,59,IF(EXACT(M776,$A$61)=TRUE,60,IF(EXACT(M776,$A$62)=TRUE,61))))))))))))))))))))))))))))))))))))))))))))))))))))))))))))))*61^$L776</f>
        <v>0</v>
      </c>
    </row>
    <row r="777" spans="11:14" x14ac:dyDescent="0.55000000000000004">
      <c r="K777">
        <v>777</v>
      </c>
      <c r="L777">
        <f t="shared" si="25"/>
        <v>3</v>
      </c>
      <c r="M777" t="str">
        <f t="shared" si="24"/>
        <v/>
      </c>
      <c r="N777">
        <f>IF(EXACT(M777,$A$1)=TRUE,0,IF(EXACT(M777,$A$2)=TRUE,1,IF(EXACT(M777,$A$3)=TRUE,2,IF(EXACT(M777,$A$4)=TRUE,3,IF(EXACT(M777,$A$5)=TRUE,4,IF(EXACT(M777,$A$6)=TRUE,5,IF(EXACT(M777,$A$7)=TRUE,6,IF(EXACT(M777,$A$8)=TRUE,7,IF(EXACT(M777,$A$9)=TRUE,8,IF(EXACT(M777,$A$10)=TRUE,9,IF(EXACT(M777,$A$11)=TRUE,10,IF(EXACT(M777,$A$12)=TRUE,11,IF(EXACT(M777,$A$13)=TRUE,12,IF(EXACT(M777,$A$14)=TRUE,13,IF(EXACT(M777,$A$15)=TRUE,14,IF(EXACT(M777,$A$16)=TRUE,15,IF(EXACT(M777,$A$17)=TRUE,16,IF(EXACT(M777,$A$18)=TRUE,17,IF(EXACT(M777,$A$19)=TRUE,18,IF(EXACT(M777,$A$20)=TRUE,19,IF(EXACT(M777,$A$21)=TRUE,20,IF(EXACT(M777,$A$22)=TRUE,21,IF(EXACT(M777,$A$23)=TRUE,22,IF(EXACT(M777,$A$24)=TRUE,23,IF(EXACT(M777,$A$25)=TRUE,24,IF(EXACT(M777,$A$26)=TRUE,25,IF(EXACT(M777,$A$27)=TRUE,26,IF(EXACT(M777,$A$28)=TRUE,27,IF(EXACT(M777,$A$29)=TRUE,28,IF(EXACT(M777,$A$30)=TRUE,29,IF(EXACT(M777,$A$31)=TRUE,30,IF(EXACT(M777,$A$32)=TRUE,31,IF(EXACT(M777,$A$33)=TRUE,32,IF(EXACT(M777,$A$34)=TRUE,33,IF(EXACT(M777,$A$35)=TRUE,34,IF(EXACT(M777,$A$36)=TRUE,35,IF(EXACT(M777,$A$37)=TRUE,36,IF(EXACT(M777,$A$38)=TRUE,37,IF(EXACT(M777,$A$39)=TRUE,38,IF(EXACT(M777,$A$40)=TRUE,39,IF(EXACT(M777,$A$41)=TRUE,40,IF(EXACT(M777,$A$42)=TRUE,41,IF(EXACT(M777,$A$43)=TRUE,42,IF(EXACT(M777,$A$44)=TRUE,43,IF(EXACT(M777,$A$45)=TRUE,44,IF(EXACT(M777,$A$46)=TRUE,45,IF(EXACT(M777,$A$47)=TRUE,46,IF(EXACT(M777,$A$48)=TRUE,47,IF(EXACT(M777,$A$49)=TRUE,48,IF(EXACT(M777,$A$50)=TRUE,49,IF(EXACT(M777,$A$51)=TRUE,50,IF(EXACT(M777,$A$52)=TRUE,51,IF(EXACT(M777,$A$53)=TRUE,52,IF(EXACT(M777,$A$54)=TRUE,53,IF(EXACT(M777,$A$55)=TRUE,54,IF(EXACT(M777,$A$56)=TRUE,55,IF(EXACT(M777,$A$57)=TRUE,56,IF(EXACT(M777,$A$58)=TRUE,57,IF(EXACT(M777,$A$59)=TRUE,58,IF(EXACT(M777,$A$60)=TRUE,59,IF(EXACT(M777,$A$61)=TRUE,60,IF(EXACT(M777,$A$62)=TRUE,61))))))))))))))))))))))))))))))))))))))))))))))))))))))))))))))*61^$L777</f>
        <v>0</v>
      </c>
    </row>
    <row r="778" spans="11:14" x14ac:dyDescent="0.55000000000000004">
      <c r="K778">
        <v>778</v>
      </c>
      <c r="L778">
        <f t="shared" si="25"/>
        <v>2</v>
      </c>
      <c r="M778" t="str">
        <f t="shared" si="24"/>
        <v/>
      </c>
      <c r="N778">
        <f>IF(EXACT(M778,$A$1)=TRUE,0,IF(EXACT(M778,$A$2)=TRUE,1,IF(EXACT(M778,$A$3)=TRUE,2,IF(EXACT(M778,$A$4)=TRUE,3,IF(EXACT(M778,$A$5)=TRUE,4,IF(EXACT(M778,$A$6)=TRUE,5,IF(EXACT(M778,$A$7)=TRUE,6,IF(EXACT(M778,$A$8)=TRUE,7,IF(EXACT(M778,$A$9)=TRUE,8,IF(EXACT(M778,$A$10)=TRUE,9,IF(EXACT(M778,$A$11)=TRUE,10,IF(EXACT(M778,$A$12)=TRUE,11,IF(EXACT(M778,$A$13)=TRUE,12,IF(EXACT(M778,$A$14)=TRUE,13,IF(EXACT(M778,$A$15)=TRUE,14,IF(EXACT(M778,$A$16)=TRUE,15,IF(EXACT(M778,$A$17)=TRUE,16,IF(EXACT(M778,$A$18)=TRUE,17,IF(EXACT(M778,$A$19)=TRUE,18,IF(EXACT(M778,$A$20)=TRUE,19,IF(EXACT(M778,$A$21)=TRUE,20,IF(EXACT(M778,$A$22)=TRUE,21,IF(EXACT(M778,$A$23)=TRUE,22,IF(EXACT(M778,$A$24)=TRUE,23,IF(EXACT(M778,$A$25)=TRUE,24,IF(EXACT(M778,$A$26)=TRUE,25,IF(EXACT(M778,$A$27)=TRUE,26,IF(EXACT(M778,$A$28)=TRUE,27,IF(EXACT(M778,$A$29)=TRUE,28,IF(EXACT(M778,$A$30)=TRUE,29,IF(EXACT(M778,$A$31)=TRUE,30,IF(EXACT(M778,$A$32)=TRUE,31,IF(EXACT(M778,$A$33)=TRUE,32,IF(EXACT(M778,$A$34)=TRUE,33,IF(EXACT(M778,$A$35)=TRUE,34,IF(EXACT(M778,$A$36)=TRUE,35,IF(EXACT(M778,$A$37)=TRUE,36,IF(EXACT(M778,$A$38)=TRUE,37,IF(EXACT(M778,$A$39)=TRUE,38,IF(EXACT(M778,$A$40)=TRUE,39,IF(EXACT(M778,$A$41)=TRUE,40,IF(EXACT(M778,$A$42)=TRUE,41,IF(EXACT(M778,$A$43)=TRUE,42,IF(EXACT(M778,$A$44)=TRUE,43,IF(EXACT(M778,$A$45)=TRUE,44,IF(EXACT(M778,$A$46)=TRUE,45,IF(EXACT(M778,$A$47)=TRUE,46,IF(EXACT(M778,$A$48)=TRUE,47,IF(EXACT(M778,$A$49)=TRUE,48,IF(EXACT(M778,$A$50)=TRUE,49,IF(EXACT(M778,$A$51)=TRUE,50,IF(EXACT(M778,$A$52)=TRUE,51,IF(EXACT(M778,$A$53)=TRUE,52,IF(EXACT(M778,$A$54)=TRUE,53,IF(EXACT(M778,$A$55)=TRUE,54,IF(EXACT(M778,$A$56)=TRUE,55,IF(EXACT(M778,$A$57)=TRUE,56,IF(EXACT(M778,$A$58)=TRUE,57,IF(EXACT(M778,$A$59)=TRUE,58,IF(EXACT(M778,$A$60)=TRUE,59,IF(EXACT(M778,$A$61)=TRUE,60,IF(EXACT(M778,$A$62)=TRUE,61))))))))))))))))))))))))))))))))))))))))))))))))))))))))))))))*61^$L778</f>
        <v>0</v>
      </c>
    </row>
    <row r="779" spans="11:14" x14ac:dyDescent="0.55000000000000004">
      <c r="K779">
        <v>779</v>
      </c>
      <c r="L779">
        <f t="shared" si="25"/>
        <v>1</v>
      </c>
      <c r="M779" t="str">
        <f t="shared" si="24"/>
        <v/>
      </c>
      <c r="N779">
        <f>IF(EXACT(M779,$A$1)=TRUE,0,IF(EXACT(M779,$A$2)=TRUE,1,IF(EXACT(M779,$A$3)=TRUE,2,IF(EXACT(M779,$A$4)=TRUE,3,IF(EXACT(M779,$A$5)=TRUE,4,IF(EXACT(M779,$A$6)=TRUE,5,IF(EXACT(M779,$A$7)=TRUE,6,IF(EXACT(M779,$A$8)=TRUE,7,IF(EXACT(M779,$A$9)=TRUE,8,IF(EXACT(M779,$A$10)=TRUE,9,IF(EXACT(M779,$A$11)=TRUE,10,IF(EXACT(M779,$A$12)=TRUE,11,IF(EXACT(M779,$A$13)=TRUE,12,IF(EXACT(M779,$A$14)=TRUE,13,IF(EXACT(M779,$A$15)=TRUE,14,IF(EXACT(M779,$A$16)=TRUE,15,IF(EXACT(M779,$A$17)=TRUE,16,IF(EXACT(M779,$A$18)=TRUE,17,IF(EXACT(M779,$A$19)=TRUE,18,IF(EXACT(M779,$A$20)=TRUE,19,IF(EXACT(M779,$A$21)=TRUE,20,IF(EXACT(M779,$A$22)=TRUE,21,IF(EXACT(M779,$A$23)=TRUE,22,IF(EXACT(M779,$A$24)=TRUE,23,IF(EXACT(M779,$A$25)=TRUE,24,IF(EXACT(M779,$A$26)=TRUE,25,IF(EXACT(M779,$A$27)=TRUE,26,IF(EXACT(M779,$A$28)=TRUE,27,IF(EXACT(M779,$A$29)=TRUE,28,IF(EXACT(M779,$A$30)=TRUE,29,IF(EXACT(M779,$A$31)=TRUE,30,IF(EXACT(M779,$A$32)=TRUE,31,IF(EXACT(M779,$A$33)=TRUE,32,IF(EXACT(M779,$A$34)=TRUE,33,IF(EXACT(M779,$A$35)=TRUE,34,IF(EXACT(M779,$A$36)=TRUE,35,IF(EXACT(M779,$A$37)=TRUE,36,IF(EXACT(M779,$A$38)=TRUE,37,IF(EXACT(M779,$A$39)=TRUE,38,IF(EXACT(M779,$A$40)=TRUE,39,IF(EXACT(M779,$A$41)=TRUE,40,IF(EXACT(M779,$A$42)=TRUE,41,IF(EXACT(M779,$A$43)=TRUE,42,IF(EXACT(M779,$A$44)=TRUE,43,IF(EXACT(M779,$A$45)=TRUE,44,IF(EXACT(M779,$A$46)=TRUE,45,IF(EXACT(M779,$A$47)=TRUE,46,IF(EXACT(M779,$A$48)=TRUE,47,IF(EXACT(M779,$A$49)=TRUE,48,IF(EXACT(M779,$A$50)=TRUE,49,IF(EXACT(M779,$A$51)=TRUE,50,IF(EXACT(M779,$A$52)=TRUE,51,IF(EXACT(M779,$A$53)=TRUE,52,IF(EXACT(M779,$A$54)=TRUE,53,IF(EXACT(M779,$A$55)=TRUE,54,IF(EXACT(M779,$A$56)=TRUE,55,IF(EXACT(M779,$A$57)=TRUE,56,IF(EXACT(M779,$A$58)=TRUE,57,IF(EXACT(M779,$A$59)=TRUE,58,IF(EXACT(M779,$A$60)=TRUE,59,IF(EXACT(M779,$A$61)=TRUE,60,IF(EXACT(M779,$A$62)=TRUE,61))))))))))))))))))))))))))))))))))))))))))))))))))))))))))))))*61^$L779</f>
        <v>0</v>
      </c>
    </row>
    <row r="780" spans="11:14" x14ac:dyDescent="0.55000000000000004">
      <c r="K780">
        <v>780</v>
      </c>
      <c r="L780">
        <f t="shared" si="25"/>
        <v>0</v>
      </c>
      <c r="M780" t="str">
        <f t="shared" si="24"/>
        <v/>
      </c>
      <c r="N780">
        <f>IF(EXACT(M780,$A$1)=TRUE,0,IF(EXACT(M780,$A$2)=TRUE,1,IF(EXACT(M780,$A$3)=TRUE,2,IF(EXACT(M780,$A$4)=TRUE,3,IF(EXACT(M780,$A$5)=TRUE,4,IF(EXACT(M780,$A$6)=TRUE,5,IF(EXACT(M780,$A$7)=TRUE,6,IF(EXACT(M780,$A$8)=TRUE,7,IF(EXACT(M780,$A$9)=TRUE,8,IF(EXACT(M780,$A$10)=TRUE,9,IF(EXACT(M780,$A$11)=TRUE,10,IF(EXACT(M780,$A$12)=TRUE,11,IF(EXACT(M780,$A$13)=TRUE,12,IF(EXACT(M780,$A$14)=TRUE,13,IF(EXACT(M780,$A$15)=TRUE,14,IF(EXACT(M780,$A$16)=TRUE,15,IF(EXACT(M780,$A$17)=TRUE,16,IF(EXACT(M780,$A$18)=TRUE,17,IF(EXACT(M780,$A$19)=TRUE,18,IF(EXACT(M780,$A$20)=TRUE,19,IF(EXACT(M780,$A$21)=TRUE,20,IF(EXACT(M780,$A$22)=TRUE,21,IF(EXACT(M780,$A$23)=TRUE,22,IF(EXACT(M780,$A$24)=TRUE,23,IF(EXACT(M780,$A$25)=TRUE,24,IF(EXACT(M780,$A$26)=TRUE,25,IF(EXACT(M780,$A$27)=TRUE,26,IF(EXACT(M780,$A$28)=TRUE,27,IF(EXACT(M780,$A$29)=TRUE,28,IF(EXACT(M780,$A$30)=TRUE,29,IF(EXACT(M780,$A$31)=TRUE,30,IF(EXACT(M780,$A$32)=TRUE,31,IF(EXACT(M780,$A$33)=TRUE,32,IF(EXACT(M780,$A$34)=TRUE,33,IF(EXACT(M780,$A$35)=TRUE,34,IF(EXACT(M780,$A$36)=TRUE,35,IF(EXACT(M780,$A$37)=TRUE,36,IF(EXACT(M780,$A$38)=TRUE,37,IF(EXACT(M780,$A$39)=TRUE,38,IF(EXACT(M780,$A$40)=TRUE,39,IF(EXACT(M780,$A$41)=TRUE,40,IF(EXACT(M780,$A$42)=TRUE,41,IF(EXACT(M780,$A$43)=TRUE,42,IF(EXACT(M780,$A$44)=TRUE,43,IF(EXACT(M780,$A$45)=TRUE,44,IF(EXACT(M780,$A$46)=TRUE,45,IF(EXACT(M780,$A$47)=TRUE,46,IF(EXACT(M780,$A$48)=TRUE,47,IF(EXACT(M780,$A$49)=TRUE,48,IF(EXACT(M780,$A$50)=TRUE,49,IF(EXACT(M780,$A$51)=TRUE,50,IF(EXACT(M780,$A$52)=TRUE,51,IF(EXACT(M780,$A$53)=TRUE,52,IF(EXACT(M780,$A$54)=TRUE,53,IF(EXACT(M780,$A$55)=TRUE,54,IF(EXACT(M780,$A$56)=TRUE,55,IF(EXACT(M780,$A$57)=TRUE,56,IF(EXACT(M780,$A$58)=TRUE,57,IF(EXACT(M780,$A$59)=TRUE,58,IF(EXACT(M780,$A$60)=TRUE,59,IF(EXACT(M780,$A$61)=TRUE,60,IF(EXACT(M780,$A$62)=TRUE,61))))))))))))))))))))))))))))))))))))))))))))))))))))))))))))))*61^$L780</f>
        <v>0</v>
      </c>
    </row>
    <row r="781" spans="11:14" x14ac:dyDescent="0.55000000000000004">
      <c r="K781">
        <v>781</v>
      </c>
      <c r="L781">
        <f t="shared" si="25"/>
        <v>5</v>
      </c>
      <c r="M781" t="str">
        <f t="shared" si="24"/>
        <v/>
      </c>
      <c r="N781" t="b">
        <f>IF(EXACT(M781,$A$1)=TRUE,"コア",IF(EXACT(M781,$A$2)=TRUE,"弓玉",IF(EXACT(M781,$A$3)=TRUE,"銃玉",IF(EXACT(M781,$A$4)=TRUE,"剣玉",IF(EXACT(M781,$A$5)=TRUE,"盾玉",IF(EXACT(M781,$A$6)=TRUE,"爆玉",IF(EXACT(M781,$A$7)=TRUE,"魔玉",IF(EXACT(M781,$A$8)=TRUE,"弩玉",IF(EXACT(M781,$A$9)=TRUE,"槍玉",IF(EXACT(M781,$A$10)=TRUE,"砲玉",IF(EXACT(M781,$A$11)=TRUE,"薙玉",IF(EXACT(M781,$A$12)=TRUE,"跳玉",IF(EXACT(M781,$A$13)=TRUE,"裂玉",IF(EXACT(M781,$A$14)=TRUE,"散玉",IF(EXACT(M781,$A$15)=TRUE,"狙玉",IF(EXACT(M781,$A$16)=TRUE,"浮玉",IF(EXACT(M781,$A$17)=TRUE,"導玉",IF(EXACT(M781,$A$18)=TRUE,"繕玉",IF(EXACT(M781,$A$19)=TRUE,"癒玉",IF(EXACT(M781,$A$20)=TRUE,"壁玉",IF(EXACT(M781,$A$21)=TRUE,"飛玉",IF(EXACT(M781,$A$22)=TRUE,"戦玉",IF(EXACT(M781,$A$23)=TRUE,"機玉",IF(EXACT(M781,$A$24)=TRUE,"変玉",IF(EXACT(M781,$A$25)=TRUE,"界玉",IF(EXACT(M781,$A$26)=TRUE,"木壁",IF(EXACT(M781,$A$27)=TRUE,"石壁",IF(EXACT(M781,$A$28)=TRUE,"紙壁",IF(EXACT(M781,$A$29)=TRUE,"鉄壁",IF(EXACT(M781,$A$30)=TRUE,"ジェット",IF(EXACT(M781,$A$31)=TRUE,"ターボ",IF(EXACT(M781,$A$32)=TRUE,"骨玉",IF(EXACT(M781,$A$33)=TRUE,"撃玉",IF(EXACT(M781,$A$34)=TRUE,"弾玉",IF(EXACT(M781,$A$35)=TRUE,"聖玉",IF(EXACT(M781,$A$36)=TRUE,"忍玉",IF(EXACT(M781,$A$37)=TRUE,"障玉",IF(EXACT(M781,$A$38)=TRUE,"花玉",IF(EXACT(M781,$A$39)=TRUE,"反玉",IF(EXACT(M781,$A$40)=TRUE,"押玉",IF(EXACT(M781,$A$41)=TRUE,"迎玉",IF(EXACT(M781,$A$42)=TRUE,"贄玉",IF(EXACT(M781,$A$43)=TRUE,"的玉",IF(EXACT(M781,$A$44)=TRUE,"墜玉",IF(EXACT(M781,$A$45)=TRUE,"箱玉",IF(EXACT(M781,$A$46)=TRUE,"闇玉",IF(EXACT(M781,$A$47)=TRUE,"旋玉",IF(EXACT(M781,$A$48)=TRUE,"采玉",IF(EXACT(M781,$A$49)=TRUE,"騎玉",IF(EXACT(M781,$A$50)=TRUE,"核玉",IF(EXACT(M781,$A$51)=TRUE,"射玉",IF(EXACT(M781,$A$52)=TRUE,"星玉",IF(EXACT(M781,$A$53)=TRUE,"梱玉",IF(EXACT(M781,$A$54)=TRUE,"貫玉",IF(EXACT(M781,$A$55)=TRUE,"査玉",IF(EXACT(M781,$A$56)=TRUE,"近壁",IF(EXACT(M781,$A$57)=TRUE,"遠壁",IF(EXACT(M781,$A$58)=TRUE,"広壁",IF(EXACT(M781,$A$59)=TRUE,"狭壁",IF(EXACT(M781,$A$60)=TRUE,"タゲ壁",IF(EXACT(M781,$A$61)=TRUE,"エレ壁")))))))))))))))))))))))))))))))))))))))))))))))))))))))))))))</f>
        <v>0</v>
      </c>
    </row>
    <row r="782" spans="11:14" x14ac:dyDescent="0.55000000000000004">
      <c r="K782">
        <v>782</v>
      </c>
      <c r="L782">
        <f t="shared" si="25"/>
        <v>4</v>
      </c>
      <c r="M782" t="str">
        <f t="shared" si="24"/>
        <v/>
      </c>
      <c r="N782">
        <f>IF(EXACT(M782,$A$1)=TRUE,0,IF(EXACT(M782,$A$2)=TRUE,1,IF(EXACT(M782,$A$3)=TRUE,2,IF(EXACT(M782,$A$4)=TRUE,3,IF(EXACT(M782,$A$5)=TRUE,4,IF(EXACT(M782,$A$6)=TRUE,5,IF(EXACT(M782,$A$7)=TRUE,6,IF(EXACT(M782,$A$8)=TRUE,7,IF(EXACT(M782,$A$9)=TRUE,8,IF(EXACT(M782,$A$10)=TRUE,9,IF(EXACT(M782,$A$11)=TRUE,10,IF(EXACT(M782,$A$12)=TRUE,11,IF(EXACT(M782,$A$13)=TRUE,12,IF(EXACT(M782,$A$14)=TRUE,13,IF(EXACT(M782,$A$15)=TRUE,14,IF(EXACT(M782,$A$16)=TRUE,15,IF(EXACT(M782,$A$17)=TRUE,16,IF(EXACT(M782,$A$18)=TRUE,17,IF(EXACT(M782,$A$19)=TRUE,18,IF(EXACT(M782,$A$20)=TRUE,19,IF(EXACT(M782,$A$21)=TRUE,20,IF(EXACT(M782,$A$22)=TRUE,21,IF(EXACT(M782,$A$23)=TRUE,22,IF(EXACT(M782,$A$24)=TRUE,23,IF(EXACT(M782,$A$25)=TRUE,24,IF(EXACT(M782,$A$26)=TRUE,25,IF(EXACT(M782,$A$27)=TRUE,26,IF(EXACT(M782,$A$28)=TRUE,27,IF(EXACT(M782,$A$29)=TRUE,28,IF(EXACT(M782,$A$30)=TRUE,29,IF(EXACT(M782,$A$31)=TRUE,30,IF(EXACT(M782,$A$32)=TRUE,31,IF(EXACT(M782,$A$33)=TRUE,32,IF(EXACT(M782,$A$34)=TRUE,33,IF(EXACT(M782,$A$35)=TRUE,34,IF(EXACT(M782,$A$36)=TRUE,35,IF(EXACT(M782,$A$37)=TRUE,36,IF(EXACT(M782,$A$38)=TRUE,37,IF(EXACT(M782,$A$39)=TRUE,38,IF(EXACT(M782,$A$40)=TRUE,39,IF(EXACT(M782,$A$41)=TRUE,40,IF(EXACT(M782,$A$42)=TRUE,41,IF(EXACT(M782,$A$43)=TRUE,42,IF(EXACT(M782,$A$44)=TRUE,43,IF(EXACT(M782,$A$45)=TRUE,44,IF(EXACT(M782,$A$46)=TRUE,45,IF(EXACT(M782,$A$47)=TRUE,46,IF(EXACT(M782,$A$48)=TRUE,47,IF(EXACT(M782,$A$49)=TRUE,48,IF(EXACT(M782,$A$50)=TRUE,49,IF(EXACT(M782,$A$51)=TRUE,50,IF(EXACT(M782,$A$52)=TRUE,51,IF(EXACT(M782,$A$53)=TRUE,52,IF(EXACT(M782,$A$54)=TRUE,53,IF(EXACT(M782,$A$55)=TRUE,54,IF(EXACT(M782,$A$56)=TRUE,55,IF(EXACT(M782,$A$57)=TRUE,56,IF(EXACT(M782,$A$58)=TRUE,57,IF(EXACT(M782,$A$59)=TRUE,58,IF(EXACT(M782,$A$60)=TRUE,59,IF(EXACT(M782,$A$61)=TRUE,60,IF(EXACT(M782,$A$62)=TRUE,61))))))))))))))))))))))))))))))))))))))))))))))))))))))))))))))*61^$L782</f>
        <v>0</v>
      </c>
    </row>
    <row r="783" spans="11:14" x14ac:dyDescent="0.55000000000000004">
      <c r="K783">
        <v>783</v>
      </c>
      <c r="L783">
        <f t="shared" si="25"/>
        <v>3</v>
      </c>
      <c r="M783" t="str">
        <f t="shared" si="24"/>
        <v/>
      </c>
      <c r="N783">
        <f>IF(EXACT(M783,$A$1)=TRUE,0,IF(EXACT(M783,$A$2)=TRUE,1,IF(EXACT(M783,$A$3)=TRUE,2,IF(EXACT(M783,$A$4)=TRUE,3,IF(EXACT(M783,$A$5)=TRUE,4,IF(EXACT(M783,$A$6)=TRUE,5,IF(EXACT(M783,$A$7)=TRUE,6,IF(EXACT(M783,$A$8)=TRUE,7,IF(EXACT(M783,$A$9)=TRUE,8,IF(EXACT(M783,$A$10)=TRUE,9,IF(EXACT(M783,$A$11)=TRUE,10,IF(EXACT(M783,$A$12)=TRUE,11,IF(EXACT(M783,$A$13)=TRUE,12,IF(EXACT(M783,$A$14)=TRUE,13,IF(EXACT(M783,$A$15)=TRUE,14,IF(EXACT(M783,$A$16)=TRUE,15,IF(EXACT(M783,$A$17)=TRUE,16,IF(EXACT(M783,$A$18)=TRUE,17,IF(EXACT(M783,$A$19)=TRUE,18,IF(EXACT(M783,$A$20)=TRUE,19,IF(EXACT(M783,$A$21)=TRUE,20,IF(EXACT(M783,$A$22)=TRUE,21,IF(EXACT(M783,$A$23)=TRUE,22,IF(EXACT(M783,$A$24)=TRUE,23,IF(EXACT(M783,$A$25)=TRUE,24,IF(EXACT(M783,$A$26)=TRUE,25,IF(EXACT(M783,$A$27)=TRUE,26,IF(EXACT(M783,$A$28)=TRUE,27,IF(EXACT(M783,$A$29)=TRUE,28,IF(EXACT(M783,$A$30)=TRUE,29,IF(EXACT(M783,$A$31)=TRUE,30,IF(EXACT(M783,$A$32)=TRUE,31,IF(EXACT(M783,$A$33)=TRUE,32,IF(EXACT(M783,$A$34)=TRUE,33,IF(EXACT(M783,$A$35)=TRUE,34,IF(EXACT(M783,$A$36)=TRUE,35,IF(EXACT(M783,$A$37)=TRUE,36,IF(EXACT(M783,$A$38)=TRUE,37,IF(EXACT(M783,$A$39)=TRUE,38,IF(EXACT(M783,$A$40)=TRUE,39,IF(EXACT(M783,$A$41)=TRUE,40,IF(EXACT(M783,$A$42)=TRUE,41,IF(EXACT(M783,$A$43)=TRUE,42,IF(EXACT(M783,$A$44)=TRUE,43,IF(EXACT(M783,$A$45)=TRUE,44,IF(EXACT(M783,$A$46)=TRUE,45,IF(EXACT(M783,$A$47)=TRUE,46,IF(EXACT(M783,$A$48)=TRUE,47,IF(EXACT(M783,$A$49)=TRUE,48,IF(EXACT(M783,$A$50)=TRUE,49,IF(EXACT(M783,$A$51)=TRUE,50,IF(EXACT(M783,$A$52)=TRUE,51,IF(EXACT(M783,$A$53)=TRUE,52,IF(EXACT(M783,$A$54)=TRUE,53,IF(EXACT(M783,$A$55)=TRUE,54,IF(EXACT(M783,$A$56)=TRUE,55,IF(EXACT(M783,$A$57)=TRUE,56,IF(EXACT(M783,$A$58)=TRUE,57,IF(EXACT(M783,$A$59)=TRUE,58,IF(EXACT(M783,$A$60)=TRUE,59,IF(EXACT(M783,$A$61)=TRUE,60,IF(EXACT(M783,$A$62)=TRUE,61))))))))))))))))))))))))))))))))))))))))))))))))))))))))))))))*61^$L783</f>
        <v>0</v>
      </c>
    </row>
    <row r="784" spans="11:14" x14ac:dyDescent="0.55000000000000004">
      <c r="K784">
        <v>784</v>
      </c>
      <c r="L784">
        <f t="shared" si="25"/>
        <v>2</v>
      </c>
      <c r="M784" t="str">
        <f t="shared" si="24"/>
        <v/>
      </c>
      <c r="N784">
        <f>IF(EXACT(M784,$A$1)=TRUE,0,IF(EXACT(M784,$A$2)=TRUE,1,IF(EXACT(M784,$A$3)=TRUE,2,IF(EXACT(M784,$A$4)=TRUE,3,IF(EXACT(M784,$A$5)=TRUE,4,IF(EXACT(M784,$A$6)=TRUE,5,IF(EXACT(M784,$A$7)=TRUE,6,IF(EXACT(M784,$A$8)=TRUE,7,IF(EXACT(M784,$A$9)=TRUE,8,IF(EXACT(M784,$A$10)=TRUE,9,IF(EXACT(M784,$A$11)=TRUE,10,IF(EXACT(M784,$A$12)=TRUE,11,IF(EXACT(M784,$A$13)=TRUE,12,IF(EXACT(M784,$A$14)=TRUE,13,IF(EXACT(M784,$A$15)=TRUE,14,IF(EXACT(M784,$A$16)=TRUE,15,IF(EXACT(M784,$A$17)=TRUE,16,IF(EXACT(M784,$A$18)=TRUE,17,IF(EXACT(M784,$A$19)=TRUE,18,IF(EXACT(M784,$A$20)=TRUE,19,IF(EXACT(M784,$A$21)=TRUE,20,IF(EXACT(M784,$A$22)=TRUE,21,IF(EXACT(M784,$A$23)=TRUE,22,IF(EXACT(M784,$A$24)=TRUE,23,IF(EXACT(M784,$A$25)=TRUE,24,IF(EXACT(M784,$A$26)=TRUE,25,IF(EXACT(M784,$A$27)=TRUE,26,IF(EXACT(M784,$A$28)=TRUE,27,IF(EXACT(M784,$A$29)=TRUE,28,IF(EXACT(M784,$A$30)=TRUE,29,IF(EXACT(M784,$A$31)=TRUE,30,IF(EXACT(M784,$A$32)=TRUE,31,IF(EXACT(M784,$A$33)=TRUE,32,IF(EXACT(M784,$A$34)=TRUE,33,IF(EXACT(M784,$A$35)=TRUE,34,IF(EXACT(M784,$A$36)=TRUE,35,IF(EXACT(M784,$A$37)=TRUE,36,IF(EXACT(M784,$A$38)=TRUE,37,IF(EXACT(M784,$A$39)=TRUE,38,IF(EXACT(M784,$A$40)=TRUE,39,IF(EXACT(M784,$A$41)=TRUE,40,IF(EXACT(M784,$A$42)=TRUE,41,IF(EXACT(M784,$A$43)=TRUE,42,IF(EXACT(M784,$A$44)=TRUE,43,IF(EXACT(M784,$A$45)=TRUE,44,IF(EXACT(M784,$A$46)=TRUE,45,IF(EXACT(M784,$A$47)=TRUE,46,IF(EXACT(M784,$A$48)=TRUE,47,IF(EXACT(M784,$A$49)=TRUE,48,IF(EXACT(M784,$A$50)=TRUE,49,IF(EXACT(M784,$A$51)=TRUE,50,IF(EXACT(M784,$A$52)=TRUE,51,IF(EXACT(M784,$A$53)=TRUE,52,IF(EXACT(M784,$A$54)=TRUE,53,IF(EXACT(M784,$A$55)=TRUE,54,IF(EXACT(M784,$A$56)=TRUE,55,IF(EXACT(M784,$A$57)=TRUE,56,IF(EXACT(M784,$A$58)=TRUE,57,IF(EXACT(M784,$A$59)=TRUE,58,IF(EXACT(M784,$A$60)=TRUE,59,IF(EXACT(M784,$A$61)=TRUE,60,IF(EXACT(M784,$A$62)=TRUE,61))))))))))))))))))))))))))))))))))))))))))))))))))))))))))))))*61^$L784</f>
        <v>0</v>
      </c>
    </row>
    <row r="785" spans="11:14" x14ac:dyDescent="0.55000000000000004">
      <c r="K785">
        <v>785</v>
      </c>
      <c r="L785">
        <f t="shared" si="25"/>
        <v>1</v>
      </c>
      <c r="M785" t="str">
        <f t="shared" si="24"/>
        <v/>
      </c>
      <c r="N785">
        <f>IF(EXACT(M785,$A$1)=TRUE,0,IF(EXACT(M785,$A$2)=TRUE,1,IF(EXACT(M785,$A$3)=TRUE,2,IF(EXACT(M785,$A$4)=TRUE,3,IF(EXACT(M785,$A$5)=TRUE,4,IF(EXACT(M785,$A$6)=TRUE,5,IF(EXACT(M785,$A$7)=TRUE,6,IF(EXACT(M785,$A$8)=TRUE,7,IF(EXACT(M785,$A$9)=TRUE,8,IF(EXACT(M785,$A$10)=TRUE,9,IF(EXACT(M785,$A$11)=TRUE,10,IF(EXACT(M785,$A$12)=TRUE,11,IF(EXACT(M785,$A$13)=TRUE,12,IF(EXACT(M785,$A$14)=TRUE,13,IF(EXACT(M785,$A$15)=TRUE,14,IF(EXACT(M785,$A$16)=TRUE,15,IF(EXACT(M785,$A$17)=TRUE,16,IF(EXACT(M785,$A$18)=TRUE,17,IF(EXACT(M785,$A$19)=TRUE,18,IF(EXACT(M785,$A$20)=TRUE,19,IF(EXACT(M785,$A$21)=TRUE,20,IF(EXACT(M785,$A$22)=TRUE,21,IF(EXACT(M785,$A$23)=TRUE,22,IF(EXACT(M785,$A$24)=TRUE,23,IF(EXACT(M785,$A$25)=TRUE,24,IF(EXACT(M785,$A$26)=TRUE,25,IF(EXACT(M785,$A$27)=TRUE,26,IF(EXACT(M785,$A$28)=TRUE,27,IF(EXACT(M785,$A$29)=TRUE,28,IF(EXACT(M785,$A$30)=TRUE,29,IF(EXACT(M785,$A$31)=TRUE,30,IF(EXACT(M785,$A$32)=TRUE,31,IF(EXACT(M785,$A$33)=TRUE,32,IF(EXACT(M785,$A$34)=TRUE,33,IF(EXACT(M785,$A$35)=TRUE,34,IF(EXACT(M785,$A$36)=TRUE,35,IF(EXACT(M785,$A$37)=TRUE,36,IF(EXACT(M785,$A$38)=TRUE,37,IF(EXACT(M785,$A$39)=TRUE,38,IF(EXACT(M785,$A$40)=TRUE,39,IF(EXACT(M785,$A$41)=TRUE,40,IF(EXACT(M785,$A$42)=TRUE,41,IF(EXACT(M785,$A$43)=TRUE,42,IF(EXACT(M785,$A$44)=TRUE,43,IF(EXACT(M785,$A$45)=TRUE,44,IF(EXACT(M785,$A$46)=TRUE,45,IF(EXACT(M785,$A$47)=TRUE,46,IF(EXACT(M785,$A$48)=TRUE,47,IF(EXACT(M785,$A$49)=TRUE,48,IF(EXACT(M785,$A$50)=TRUE,49,IF(EXACT(M785,$A$51)=TRUE,50,IF(EXACT(M785,$A$52)=TRUE,51,IF(EXACT(M785,$A$53)=TRUE,52,IF(EXACT(M785,$A$54)=TRUE,53,IF(EXACT(M785,$A$55)=TRUE,54,IF(EXACT(M785,$A$56)=TRUE,55,IF(EXACT(M785,$A$57)=TRUE,56,IF(EXACT(M785,$A$58)=TRUE,57,IF(EXACT(M785,$A$59)=TRUE,58,IF(EXACT(M785,$A$60)=TRUE,59,IF(EXACT(M785,$A$61)=TRUE,60,IF(EXACT(M785,$A$62)=TRUE,61))))))))))))))))))))))))))))))))))))))))))))))))))))))))))))))*61^$L785</f>
        <v>0</v>
      </c>
    </row>
    <row r="786" spans="11:14" x14ac:dyDescent="0.55000000000000004">
      <c r="K786">
        <v>786</v>
      </c>
      <c r="L786">
        <f t="shared" si="25"/>
        <v>0</v>
      </c>
      <c r="M786" t="str">
        <f t="shared" si="24"/>
        <v/>
      </c>
      <c r="N786">
        <f>IF(EXACT(M786,$A$1)=TRUE,0,IF(EXACT(M786,$A$2)=TRUE,1,IF(EXACT(M786,$A$3)=TRUE,2,IF(EXACT(M786,$A$4)=TRUE,3,IF(EXACT(M786,$A$5)=TRUE,4,IF(EXACT(M786,$A$6)=TRUE,5,IF(EXACT(M786,$A$7)=TRUE,6,IF(EXACT(M786,$A$8)=TRUE,7,IF(EXACT(M786,$A$9)=TRUE,8,IF(EXACT(M786,$A$10)=TRUE,9,IF(EXACT(M786,$A$11)=TRUE,10,IF(EXACT(M786,$A$12)=TRUE,11,IF(EXACT(M786,$A$13)=TRUE,12,IF(EXACT(M786,$A$14)=TRUE,13,IF(EXACT(M786,$A$15)=TRUE,14,IF(EXACT(M786,$A$16)=TRUE,15,IF(EXACT(M786,$A$17)=TRUE,16,IF(EXACT(M786,$A$18)=TRUE,17,IF(EXACT(M786,$A$19)=TRUE,18,IF(EXACT(M786,$A$20)=TRUE,19,IF(EXACT(M786,$A$21)=TRUE,20,IF(EXACT(M786,$A$22)=TRUE,21,IF(EXACT(M786,$A$23)=TRUE,22,IF(EXACT(M786,$A$24)=TRUE,23,IF(EXACT(M786,$A$25)=TRUE,24,IF(EXACT(M786,$A$26)=TRUE,25,IF(EXACT(M786,$A$27)=TRUE,26,IF(EXACT(M786,$A$28)=TRUE,27,IF(EXACT(M786,$A$29)=TRUE,28,IF(EXACT(M786,$A$30)=TRUE,29,IF(EXACT(M786,$A$31)=TRUE,30,IF(EXACT(M786,$A$32)=TRUE,31,IF(EXACT(M786,$A$33)=TRUE,32,IF(EXACT(M786,$A$34)=TRUE,33,IF(EXACT(M786,$A$35)=TRUE,34,IF(EXACT(M786,$A$36)=TRUE,35,IF(EXACT(M786,$A$37)=TRUE,36,IF(EXACT(M786,$A$38)=TRUE,37,IF(EXACT(M786,$A$39)=TRUE,38,IF(EXACT(M786,$A$40)=TRUE,39,IF(EXACT(M786,$A$41)=TRUE,40,IF(EXACT(M786,$A$42)=TRUE,41,IF(EXACT(M786,$A$43)=TRUE,42,IF(EXACT(M786,$A$44)=TRUE,43,IF(EXACT(M786,$A$45)=TRUE,44,IF(EXACT(M786,$A$46)=TRUE,45,IF(EXACT(M786,$A$47)=TRUE,46,IF(EXACT(M786,$A$48)=TRUE,47,IF(EXACT(M786,$A$49)=TRUE,48,IF(EXACT(M786,$A$50)=TRUE,49,IF(EXACT(M786,$A$51)=TRUE,50,IF(EXACT(M786,$A$52)=TRUE,51,IF(EXACT(M786,$A$53)=TRUE,52,IF(EXACT(M786,$A$54)=TRUE,53,IF(EXACT(M786,$A$55)=TRUE,54,IF(EXACT(M786,$A$56)=TRUE,55,IF(EXACT(M786,$A$57)=TRUE,56,IF(EXACT(M786,$A$58)=TRUE,57,IF(EXACT(M786,$A$59)=TRUE,58,IF(EXACT(M786,$A$60)=TRUE,59,IF(EXACT(M786,$A$61)=TRUE,60,IF(EXACT(M786,$A$62)=TRUE,61))))))))))))))))))))))))))))))))))))))))))))))))))))))))))))))*61^$L786</f>
        <v>0</v>
      </c>
    </row>
    <row r="787" spans="11:14" x14ac:dyDescent="0.55000000000000004">
      <c r="K787">
        <v>787</v>
      </c>
      <c r="L787">
        <f t="shared" si="25"/>
        <v>5</v>
      </c>
      <c r="M787" t="str">
        <f t="shared" si="24"/>
        <v/>
      </c>
      <c r="N787" t="b">
        <f>IF(EXACT(M787,$A$1)=TRUE,"コア",IF(EXACT(M787,$A$2)=TRUE,"弓玉",IF(EXACT(M787,$A$3)=TRUE,"銃玉",IF(EXACT(M787,$A$4)=TRUE,"剣玉",IF(EXACT(M787,$A$5)=TRUE,"盾玉",IF(EXACT(M787,$A$6)=TRUE,"爆玉",IF(EXACT(M787,$A$7)=TRUE,"魔玉",IF(EXACT(M787,$A$8)=TRUE,"弩玉",IF(EXACT(M787,$A$9)=TRUE,"槍玉",IF(EXACT(M787,$A$10)=TRUE,"砲玉",IF(EXACT(M787,$A$11)=TRUE,"薙玉",IF(EXACT(M787,$A$12)=TRUE,"跳玉",IF(EXACT(M787,$A$13)=TRUE,"裂玉",IF(EXACT(M787,$A$14)=TRUE,"散玉",IF(EXACT(M787,$A$15)=TRUE,"狙玉",IF(EXACT(M787,$A$16)=TRUE,"浮玉",IF(EXACT(M787,$A$17)=TRUE,"導玉",IF(EXACT(M787,$A$18)=TRUE,"繕玉",IF(EXACT(M787,$A$19)=TRUE,"癒玉",IF(EXACT(M787,$A$20)=TRUE,"壁玉",IF(EXACT(M787,$A$21)=TRUE,"飛玉",IF(EXACT(M787,$A$22)=TRUE,"戦玉",IF(EXACT(M787,$A$23)=TRUE,"機玉",IF(EXACT(M787,$A$24)=TRUE,"変玉",IF(EXACT(M787,$A$25)=TRUE,"界玉",IF(EXACT(M787,$A$26)=TRUE,"木壁",IF(EXACT(M787,$A$27)=TRUE,"石壁",IF(EXACT(M787,$A$28)=TRUE,"紙壁",IF(EXACT(M787,$A$29)=TRUE,"鉄壁",IF(EXACT(M787,$A$30)=TRUE,"ジェット",IF(EXACT(M787,$A$31)=TRUE,"ターボ",IF(EXACT(M787,$A$32)=TRUE,"骨玉",IF(EXACT(M787,$A$33)=TRUE,"撃玉",IF(EXACT(M787,$A$34)=TRUE,"弾玉",IF(EXACT(M787,$A$35)=TRUE,"聖玉",IF(EXACT(M787,$A$36)=TRUE,"忍玉",IF(EXACT(M787,$A$37)=TRUE,"障玉",IF(EXACT(M787,$A$38)=TRUE,"花玉",IF(EXACT(M787,$A$39)=TRUE,"反玉",IF(EXACT(M787,$A$40)=TRUE,"押玉",IF(EXACT(M787,$A$41)=TRUE,"迎玉",IF(EXACT(M787,$A$42)=TRUE,"贄玉",IF(EXACT(M787,$A$43)=TRUE,"的玉",IF(EXACT(M787,$A$44)=TRUE,"墜玉",IF(EXACT(M787,$A$45)=TRUE,"箱玉",IF(EXACT(M787,$A$46)=TRUE,"闇玉",IF(EXACT(M787,$A$47)=TRUE,"旋玉",IF(EXACT(M787,$A$48)=TRUE,"采玉",IF(EXACT(M787,$A$49)=TRUE,"騎玉",IF(EXACT(M787,$A$50)=TRUE,"核玉",IF(EXACT(M787,$A$51)=TRUE,"射玉",IF(EXACT(M787,$A$52)=TRUE,"星玉",IF(EXACT(M787,$A$53)=TRUE,"梱玉",IF(EXACT(M787,$A$54)=TRUE,"貫玉",IF(EXACT(M787,$A$55)=TRUE,"査玉",IF(EXACT(M787,$A$56)=TRUE,"近壁",IF(EXACT(M787,$A$57)=TRUE,"遠壁",IF(EXACT(M787,$A$58)=TRUE,"広壁",IF(EXACT(M787,$A$59)=TRUE,"狭壁",IF(EXACT(M787,$A$60)=TRUE,"タゲ壁",IF(EXACT(M787,$A$61)=TRUE,"エレ壁")))))))))))))))))))))))))))))))))))))))))))))))))))))))))))))</f>
        <v>0</v>
      </c>
    </row>
    <row r="788" spans="11:14" x14ac:dyDescent="0.55000000000000004">
      <c r="K788">
        <v>788</v>
      </c>
      <c r="L788">
        <f t="shared" si="25"/>
        <v>4</v>
      </c>
      <c r="M788" t="str">
        <f t="shared" si="24"/>
        <v/>
      </c>
      <c r="N788">
        <f>IF(EXACT(M788,$A$1)=TRUE,0,IF(EXACT(M788,$A$2)=TRUE,1,IF(EXACT(M788,$A$3)=TRUE,2,IF(EXACT(M788,$A$4)=TRUE,3,IF(EXACT(M788,$A$5)=TRUE,4,IF(EXACT(M788,$A$6)=TRUE,5,IF(EXACT(M788,$A$7)=TRUE,6,IF(EXACT(M788,$A$8)=TRUE,7,IF(EXACT(M788,$A$9)=TRUE,8,IF(EXACT(M788,$A$10)=TRUE,9,IF(EXACT(M788,$A$11)=TRUE,10,IF(EXACT(M788,$A$12)=TRUE,11,IF(EXACT(M788,$A$13)=TRUE,12,IF(EXACT(M788,$A$14)=TRUE,13,IF(EXACT(M788,$A$15)=TRUE,14,IF(EXACT(M788,$A$16)=TRUE,15,IF(EXACT(M788,$A$17)=TRUE,16,IF(EXACT(M788,$A$18)=TRUE,17,IF(EXACT(M788,$A$19)=TRUE,18,IF(EXACT(M788,$A$20)=TRUE,19,IF(EXACT(M788,$A$21)=TRUE,20,IF(EXACT(M788,$A$22)=TRUE,21,IF(EXACT(M788,$A$23)=TRUE,22,IF(EXACT(M788,$A$24)=TRUE,23,IF(EXACT(M788,$A$25)=TRUE,24,IF(EXACT(M788,$A$26)=TRUE,25,IF(EXACT(M788,$A$27)=TRUE,26,IF(EXACT(M788,$A$28)=TRUE,27,IF(EXACT(M788,$A$29)=TRUE,28,IF(EXACT(M788,$A$30)=TRUE,29,IF(EXACT(M788,$A$31)=TRUE,30,IF(EXACT(M788,$A$32)=TRUE,31,IF(EXACT(M788,$A$33)=TRUE,32,IF(EXACT(M788,$A$34)=TRUE,33,IF(EXACT(M788,$A$35)=TRUE,34,IF(EXACT(M788,$A$36)=TRUE,35,IF(EXACT(M788,$A$37)=TRUE,36,IF(EXACT(M788,$A$38)=TRUE,37,IF(EXACT(M788,$A$39)=TRUE,38,IF(EXACT(M788,$A$40)=TRUE,39,IF(EXACT(M788,$A$41)=TRUE,40,IF(EXACT(M788,$A$42)=TRUE,41,IF(EXACT(M788,$A$43)=TRUE,42,IF(EXACT(M788,$A$44)=TRUE,43,IF(EXACT(M788,$A$45)=TRUE,44,IF(EXACT(M788,$A$46)=TRUE,45,IF(EXACT(M788,$A$47)=TRUE,46,IF(EXACT(M788,$A$48)=TRUE,47,IF(EXACT(M788,$A$49)=TRUE,48,IF(EXACT(M788,$A$50)=TRUE,49,IF(EXACT(M788,$A$51)=TRUE,50,IF(EXACT(M788,$A$52)=TRUE,51,IF(EXACT(M788,$A$53)=TRUE,52,IF(EXACT(M788,$A$54)=TRUE,53,IF(EXACT(M788,$A$55)=TRUE,54,IF(EXACT(M788,$A$56)=TRUE,55,IF(EXACT(M788,$A$57)=TRUE,56,IF(EXACT(M788,$A$58)=TRUE,57,IF(EXACT(M788,$A$59)=TRUE,58,IF(EXACT(M788,$A$60)=TRUE,59,IF(EXACT(M788,$A$61)=TRUE,60,IF(EXACT(M788,$A$62)=TRUE,61))))))))))))))))))))))))))))))))))))))))))))))))))))))))))))))*61^$L788</f>
        <v>0</v>
      </c>
    </row>
    <row r="789" spans="11:14" x14ac:dyDescent="0.55000000000000004">
      <c r="K789">
        <v>789</v>
      </c>
      <c r="L789">
        <f t="shared" si="25"/>
        <v>3</v>
      </c>
      <c r="M789" t="str">
        <f t="shared" si="24"/>
        <v/>
      </c>
      <c r="N789">
        <f>IF(EXACT(M789,$A$1)=TRUE,0,IF(EXACT(M789,$A$2)=TRUE,1,IF(EXACT(M789,$A$3)=TRUE,2,IF(EXACT(M789,$A$4)=TRUE,3,IF(EXACT(M789,$A$5)=TRUE,4,IF(EXACT(M789,$A$6)=TRUE,5,IF(EXACT(M789,$A$7)=TRUE,6,IF(EXACT(M789,$A$8)=TRUE,7,IF(EXACT(M789,$A$9)=TRUE,8,IF(EXACT(M789,$A$10)=TRUE,9,IF(EXACT(M789,$A$11)=TRUE,10,IF(EXACT(M789,$A$12)=TRUE,11,IF(EXACT(M789,$A$13)=TRUE,12,IF(EXACT(M789,$A$14)=TRUE,13,IF(EXACT(M789,$A$15)=TRUE,14,IF(EXACT(M789,$A$16)=TRUE,15,IF(EXACT(M789,$A$17)=TRUE,16,IF(EXACT(M789,$A$18)=TRUE,17,IF(EXACT(M789,$A$19)=TRUE,18,IF(EXACT(M789,$A$20)=TRUE,19,IF(EXACT(M789,$A$21)=TRUE,20,IF(EXACT(M789,$A$22)=TRUE,21,IF(EXACT(M789,$A$23)=TRUE,22,IF(EXACT(M789,$A$24)=TRUE,23,IF(EXACT(M789,$A$25)=TRUE,24,IF(EXACT(M789,$A$26)=TRUE,25,IF(EXACT(M789,$A$27)=TRUE,26,IF(EXACT(M789,$A$28)=TRUE,27,IF(EXACT(M789,$A$29)=TRUE,28,IF(EXACT(M789,$A$30)=TRUE,29,IF(EXACT(M789,$A$31)=TRUE,30,IF(EXACT(M789,$A$32)=TRUE,31,IF(EXACT(M789,$A$33)=TRUE,32,IF(EXACT(M789,$A$34)=TRUE,33,IF(EXACT(M789,$A$35)=TRUE,34,IF(EXACT(M789,$A$36)=TRUE,35,IF(EXACT(M789,$A$37)=TRUE,36,IF(EXACT(M789,$A$38)=TRUE,37,IF(EXACT(M789,$A$39)=TRUE,38,IF(EXACT(M789,$A$40)=TRUE,39,IF(EXACT(M789,$A$41)=TRUE,40,IF(EXACT(M789,$A$42)=TRUE,41,IF(EXACT(M789,$A$43)=TRUE,42,IF(EXACT(M789,$A$44)=TRUE,43,IF(EXACT(M789,$A$45)=TRUE,44,IF(EXACT(M789,$A$46)=TRUE,45,IF(EXACT(M789,$A$47)=TRUE,46,IF(EXACT(M789,$A$48)=TRUE,47,IF(EXACT(M789,$A$49)=TRUE,48,IF(EXACT(M789,$A$50)=TRUE,49,IF(EXACT(M789,$A$51)=TRUE,50,IF(EXACT(M789,$A$52)=TRUE,51,IF(EXACT(M789,$A$53)=TRUE,52,IF(EXACT(M789,$A$54)=TRUE,53,IF(EXACT(M789,$A$55)=TRUE,54,IF(EXACT(M789,$A$56)=TRUE,55,IF(EXACT(M789,$A$57)=TRUE,56,IF(EXACT(M789,$A$58)=TRUE,57,IF(EXACT(M789,$A$59)=TRUE,58,IF(EXACT(M789,$A$60)=TRUE,59,IF(EXACT(M789,$A$61)=TRUE,60,IF(EXACT(M789,$A$62)=TRUE,61))))))))))))))))))))))))))))))))))))))))))))))))))))))))))))))*61^$L789</f>
        <v>0</v>
      </c>
    </row>
    <row r="790" spans="11:14" x14ac:dyDescent="0.55000000000000004">
      <c r="K790">
        <v>790</v>
      </c>
      <c r="L790">
        <f t="shared" si="25"/>
        <v>2</v>
      </c>
      <c r="M790" t="str">
        <f t="shared" si="24"/>
        <v/>
      </c>
      <c r="N790">
        <f>IF(EXACT(M790,$A$1)=TRUE,0,IF(EXACT(M790,$A$2)=TRUE,1,IF(EXACT(M790,$A$3)=TRUE,2,IF(EXACT(M790,$A$4)=TRUE,3,IF(EXACT(M790,$A$5)=TRUE,4,IF(EXACT(M790,$A$6)=TRUE,5,IF(EXACT(M790,$A$7)=TRUE,6,IF(EXACT(M790,$A$8)=TRUE,7,IF(EXACT(M790,$A$9)=TRUE,8,IF(EXACT(M790,$A$10)=TRUE,9,IF(EXACT(M790,$A$11)=TRUE,10,IF(EXACT(M790,$A$12)=TRUE,11,IF(EXACT(M790,$A$13)=TRUE,12,IF(EXACT(M790,$A$14)=TRUE,13,IF(EXACT(M790,$A$15)=TRUE,14,IF(EXACT(M790,$A$16)=TRUE,15,IF(EXACT(M790,$A$17)=TRUE,16,IF(EXACT(M790,$A$18)=TRUE,17,IF(EXACT(M790,$A$19)=TRUE,18,IF(EXACT(M790,$A$20)=TRUE,19,IF(EXACT(M790,$A$21)=TRUE,20,IF(EXACT(M790,$A$22)=TRUE,21,IF(EXACT(M790,$A$23)=TRUE,22,IF(EXACT(M790,$A$24)=TRUE,23,IF(EXACT(M790,$A$25)=TRUE,24,IF(EXACT(M790,$A$26)=TRUE,25,IF(EXACT(M790,$A$27)=TRUE,26,IF(EXACT(M790,$A$28)=TRUE,27,IF(EXACT(M790,$A$29)=TRUE,28,IF(EXACT(M790,$A$30)=TRUE,29,IF(EXACT(M790,$A$31)=TRUE,30,IF(EXACT(M790,$A$32)=TRUE,31,IF(EXACT(M790,$A$33)=TRUE,32,IF(EXACT(M790,$A$34)=TRUE,33,IF(EXACT(M790,$A$35)=TRUE,34,IF(EXACT(M790,$A$36)=TRUE,35,IF(EXACT(M790,$A$37)=TRUE,36,IF(EXACT(M790,$A$38)=TRUE,37,IF(EXACT(M790,$A$39)=TRUE,38,IF(EXACT(M790,$A$40)=TRUE,39,IF(EXACT(M790,$A$41)=TRUE,40,IF(EXACT(M790,$A$42)=TRUE,41,IF(EXACT(M790,$A$43)=TRUE,42,IF(EXACT(M790,$A$44)=TRUE,43,IF(EXACT(M790,$A$45)=TRUE,44,IF(EXACT(M790,$A$46)=TRUE,45,IF(EXACT(M790,$A$47)=TRUE,46,IF(EXACT(M790,$A$48)=TRUE,47,IF(EXACT(M790,$A$49)=TRUE,48,IF(EXACT(M790,$A$50)=TRUE,49,IF(EXACT(M790,$A$51)=TRUE,50,IF(EXACT(M790,$A$52)=TRUE,51,IF(EXACT(M790,$A$53)=TRUE,52,IF(EXACT(M790,$A$54)=TRUE,53,IF(EXACT(M790,$A$55)=TRUE,54,IF(EXACT(M790,$A$56)=TRUE,55,IF(EXACT(M790,$A$57)=TRUE,56,IF(EXACT(M790,$A$58)=TRUE,57,IF(EXACT(M790,$A$59)=TRUE,58,IF(EXACT(M790,$A$60)=TRUE,59,IF(EXACT(M790,$A$61)=TRUE,60,IF(EXACT(M790,$A$62)=TRUE,61))))))))))))))))))))))))))))))))))))))))))))))))))))))))))))))*61^$L790</f>
        <v>0</v>
      </c>
    </row>
    <row r="791" spans="11:14" x14ac:dyDescent="0.55000000000000004">
      <c r="K791">
        <v>791</v>
      </c>
      <c r="L791">
        <f t="shared" si="25"/>
        <v>1</v>
      </c>
      <c r="M791" t="str">
        <f t="shared" si="24"/>
        <v/>
      </c>
      <c r="N791">
        <f>IF(EXACT(M791,$A$1)=TRUE,0,IF(EXACT(M791,$A$2)=TRUE,1,IF(EXACT(M791,$A$3)=TRUE,2,IF(EXACT(M791,$A$4)=TRUE,3,IF(EXACT(M791,$A$5)=TRUE,4,IF(EXACT(M791,$A$6)=TRUE,5,IF(EXACT(M791,$A$7)=TRUE,6,IF(EXACT(M791,$A$8)=TRUE,7,IF(EXACT(M791,$A$9)=TRUE,8,IF(EXACT(M791,$A$10)=TRUE,9,IF(EXACT(M791,$A$11)=TRUE,10,IF(EXACT(M791,$A$12)=TRUE,11,IF(EXACT(M791,$A$13)=TRUE,12,IF(EXACT(M791,$A$14)=TRUE,13,IF(EXACT(M791,$A$15)=TRUE,14,IF(EXACT(M791,$A$16)=TRUE,15,IF(EXACT(M791,$A$17)=TRUE,16,IF(EXACT(M791,$A$18)=TRUE,17,IF(EXACT(M791,$A$19)=TRUE,18,IF(EXACT(M791,$A$20)=TRUE,19,IF(EXACT(M791,$A$21)=TRUE,20,IF(EXACT(M791,$A$22)=TRUE,21,IF(EXACT(M791,$A$23)=TRUE,22,IF(EXACT(M791,$A$24)=TRUE,23,IF(EXACT(M791,$A$25)=TRUE,24,IF(EXACT(M791,$A$26)=TRUE,25,IF(EXACT(M791,$A$27)=TRUE,26,IF(EXACT(M791,$A$28)=TRUE,27,IF(EXACT(M791,$A$29)=TRUE,28,IF(EXACT(M791,$A$30)=TRUE,29,IF(EXACT(M791,$A$31)=TRUE,30,IF(EXACT(M791,$A$32)=TRUE,31,IF(EXACT(M791,$A$33)=TRUE,32,IF(EXACT(M791,$A$34)=TRUE,33,IF(EXACT(M791,$A$35)=TRUE,34,IF(EXACT(M791,$A$36)=TRUE,35,IF(EXACT(M791,$A$37)=TRUE,36,IF(EXACT(M791,$A$38)=TRUE,37,IF(EXACT(M791,$A$39)=TRUE,38,IF(EXACT(M791,$A$40)=TRUE,39,IF(EXACT(M791,$A$41)=TRUE,40,IF(EXACT(M791,$A$42)=TRUE,41,IF(EXACT(M791,$A$43)=TRUE,42,IF(EXACT(M791,$A$44)=TRUE,43,IF(EXACT(M791,$A$45)=TRUE,44,IF(EXACT(M791,$A$46)=TRUE,45,IF(EXACT(M791,$A$47)=TRUE,46,IF(EXACT(M791,$A$48)=TRUE,47,IF(EXACT(M791,$A$49)=TRUE,48,IF(EXACT(M791,$A$50)=TRUE,49,IF(EXACT(M791,$A$51)=TRUE,50,IF(EXACT(M791,$A$52)=TRUE,51,IF(EXACT(M791,$A$53)=TRUE,52,IF(EXACT(M791,$A$54)=TRUE,53,IF(EXACT(M791,$A$55)=TRUE,54,IF(EXACT(M791,$A$56)=TRUE,55,IF(EXACT(M791,$A$57)=TRUE,56,IF(EXACT(M791,$A$58)=TRUE,57,IF(EXACT(M791,$A$59)=TRUE,58,IF(EXACT(M791,$A$60)=TRUE,59,IF(EXACT(M791,$A$61)=TRUE,60,IF(EXACT(M791,$A$62)=TRUE,61))))))))))))))))))))))))))))))))))))))))))))))))))))))))))))))*61^$L791</f>
        <v>0</v>
      </c>
    </row>
    <row r="792" spans="11:14" x14ac:dyDescent="0.55000000000000004">
      <c r="K792">
        <v>792</v>
      </c>
      <c r="L792">
        <f t="shared" si="25"/>
        <v>0</v>
      </c>
      <c r="M792" t="str">
        <f t="shared" si="24"/>
        <v/>
      </c>
      <c r="N792">
        <f>IF(EXACT(M792,$A$1)=TRUE,0,IF(EXACT(M792,$A$2)=TRUE,1,IF(EXACT(M792,$A$3)=TRUE,2,IF(EXACT(M792,$A$4)=TRUE,3,IF(EXACT(M792,$A$5)=TRUE,4,IF(EXACT(M792,$A$6)=TRUE,5,IF(EXACT(M792,$A$7)=TRUE,6,IF(EXACT(M792,$A$8)=TRUE,7,IF(EXACT(M792,$A$9)=TRUE,8,IF(EXACT(M792,$A$10)=TRUE,9,IF(EXACT(M792,$A$11)=TRUE,10,IF(EXACT(M792,$A$12)=TRUE,11,IF(EXACT(M792,$A$13)=TRUE,12,IF(EXACT(M792,$A$14)=TRUE,13,IF(EXACT(M792,$A$15)=TRUE,14,IF(EXACT(M792,$A$16)=TRUE,15,IF(EXACT(M792,$A$17)=TRUE,16,IF(EXACT(M792,$A$18)=TRUE,17,IF(EXACT(M792,$A$19)=TRUE,18,IF(EXACT(M792,$A$20)=TRUE,19,IF(EXACT(M792,$A$21)=TRUE,20,IF(EXACT(M792,$A$22)=TRUE,21,IF(EXACT(M792,$A$23)=TRUE,22,IF(EXACT(M792,$A$24)=TRUE,23,IF(EXACT(M792,$A$25)=TRUE,24,IF(EXACT(M792,$A$26)=TRUE,25,IF(EXACT(M792,$A$27)=TRUE,26,IF(EXACT(M792,$A$28)=TRUE,27,IF(EXACT(M792,$A$29)=TRUE,28,IF(EXACT(M792,$A$30)=TRUE,29,IF(EXACT(M792,$A$31)=TRUE,30,IF(EXACT(M792,$A$32)=TRUE,31,IF(EXACT(M792,$A$33)=TRUE,32,IF(EXACT(M792,$A$34)=TRUE,33,IF(EXACT(M792,$A$35)=TRUE,34,IF(EXACT(M792,$A$36)=TRUE,35,IF(EXACT(M792,$A$37)=TRUE,36,IF(EXACT(M792,$A$38)=TRUE,37,IF(EXACT(M792,$A$39)=TRUE,38,IF(EXACT(M792,$A$40)=TRUE,39,IF(EXACT(M792,$A$41)=TRUE,40,IF(EXACT(M792,$A$42)=TRUE,41,IF(EXACT(M792,$A$43)=TRUE,42,IF(EXACT(M792,$A$44)=TRUE,43,IF(EXACT(M792,$A$45)=TRUE,44,IF(EXACT(M792,$A$46)=TRUE,45,IF(EXACT(M792,$A$47)=TRUE,46,IF(EXACT(M792,$A$48)=TRUE,47,IF(EXACT(M792,$A$49)=TRUE,48,IF(EXACT(M792,$A$50)=TRUE,49,IF(EXACT(M792,$A$51)=TRUE,50,IF(EXACT(M792,$A$52)=TRUE,51,IF(EXACT(M792,$A$53)=TRUE,52,IF(EXACT(M792,$A$54)=TRUE,53,IF(EXACT(M792,$A$55)=TRUE,54,IF(EXACT(M792,$A$56)=TRUE,55,IF(EXACT(M792,$A$57)=TRUE,56,IF(EXACT(M792,$A$58)=TRUE,57,IF(EXACT(M792,$A$59)=TRUE,58,IF(EXACT(M792,$A$60)=TRUE,59,IF(EXACT(M792,$A$61)=TRUE,60,IF(EXACT(M792,$A$62)=TRUE,61))))))))))))))))))))))))))))))))))))))))))))))))))))))))))))))*61^$L792</f>
        <v>0</v>
      </c>
    </row>
    <row r="793" spans="11:14" x14ac:dyDescent="0.55000000000000004">
      <c r="K793">
        <v>793</v>
      </c>
      <c r="L793">
        <f t="shared" si="25"/>
        <v>5</v>
      </c>
      <c r="M793" t="str">
        <f t="shared" si="24"/>
        <v/>
      </c>
      <c r="N793" t="b">
        <f>IF(EXACT(M793,$A$1)=TRUE,"コア",IF(EXACT(M793,$A$2)=TRUE,"弓玉",IF(EXACT(M793,$A$3)=TRUE,"銃玉",IF(EXACT(M793,$A$4)=TRUE,"剣玉",IF(EXACT(M793,$A$5)=TRUE,"盾玉",IF(EXACT(M793,$A$6)=TRUE,"爆玉",IF(EXACT(M793,$A$7)=TRUE,"魔玉",IF(EXACT(M793,$A$8)=TRUE,"弩玉",IF(EXACT(M793,$A$9)=TRUE,"槍玉",IF(EXACT(M793,$A$10)=TRUE,"砲玉",IF(EXACT(M793,$A$11)=TRUE,"薙玉",IF(EXACT(M793,$A$12)=TRUE,"跳玉",IF(EXACT(M793,$A$13)=TRUE,"裂玉",IF(EXACT(M793,$A$14)=TRUE,"散玉",IF(EXACT(M793,$A$15)=TRUE,"狙玉",IF(EXACT(M793,$A$16)=TRUE,"浮玉",IF(EXACT(M793,$A$17)=TRUE,"導玉",IF(EXACT(M793,$A$18)=TRUE,"繕玉",IF(EXACT(M793,$A$19)=TRUE,"癒玉",IF(EXACT(M793,$A$20)=TRUE,"壁玉",IF(EXACT(M793,$A$21)=TRUE,"飛玉",IF(EXACT(M793,$A$22)=TRUE,"戦玉",IF(EXACT(M793,$A$23)=TRUE,"機玉",IF(EXACT(M793,$A$24)=TRUE,"変玉",IF(EXACT(M793,$A$25)=TRUE,"界玉",IF(EXACT(M793,$A$26)=TRUE,"木壁",IF(EXACT(M793,$A$27)=TRUE,"石壁",IF(EXACT(M793,$A$28)=TRUE,"紙壁",IF(EXACT(M793,$A$29)=TRUE,"鉄壁",IF(EXACT(M793,$A$30)=TRUE,"ジェット",IF(EXACT(M793,$A$31)=TRUE,"ターボ",IF(EXACT(M793,$A$32)=TRUE,"骨玉",IF(EXACT(M793,$A$33)=TRUE,"撃玉",IF(EXACT(M793,$A$34)=TRUE,"弾玉",IF(EXACT(M793,$A$35)=TRUE,"聖玉",IF(EXACT(M793,$A$36)=TRUE,"忍玉",IF(EXACT(M793,$A$37)=TRUE,"障玉",IF(EXACT(M793,$A$38)=TRUE,"花玉",IF(EXACT(M793,$A$39)=TRUE,"反玉",IF(EXACT(M793,$A$40)=TRUE,"押玉",IF(EXACT(M793,$A$41)=TRUE,"迎玉",IF(EXACT(M793,$A$42)=TRUE,"贄玉",IF(EXACT(M793,$A$43)=TRUE,"的玉",IF(EXACT(M793,$A$44)=TRUE,"墜玉",IF(EXACT(M793,$A$45)=TRUE,"箱玉",IF(EXACT(M793,$A$46)=TRUE,"闇玉",IF(EXACT(M793,$A$47)=TRUE,"旋玉",IF(EXACT(M793,$A$48)=TRUE,"采玉",IF(EXACT(M793,$A$49)=TRUE,"騎玉",IF(EXACT(M793,$A$50)=TRUE,"核玉",IF(EXACT(M793,$A$51)=TRUE,"射玉",IF(EXACT(M793,$A$52)=TRUE,"星玉",IF(EXACT(M793,$A$53)=TRUE,"梱玉",IF(EXACT(M793,$A$54)=TRUE,"貫玉",IF(EXACT(M793,$A$55)=TRUE,"査玉",IF(EXACT(M793,$A$56)=TRUE,"近壁",IF(EXACT(M793,$A$57)=TRUE,"遠壁",IF(EXACT(M793,$A$58)=TRUE,"広壁",IF(EXACT(M793,$A$59)=TRUE,"狭壁",IF(EXACT(M793,$A$60)=TRUE,"タゲ壁",IF(EXACT(M793,$A$61)=TRUE,"エレ壁")))))))))))))))))))))))))))))))))))))))))))))))))))))))))))))</f>
        <v>0</v>
      </c>
    </row>
    <row r="794" spans="11:14" x14ac:dyDescent="0.55000000000000004">
      <c r="K794">
        <v>794</v>
      </c>
      <c r="L794">
        <f t="shared" si="25"/>
        <v>4</v>
      </c>
      <c r="M794" t="str">
        <f t="shared" si="24"/>
        <v/>
      </c>
      <c r="N794">
        <f>IF(EXACT(M794,$A$1)=TRUE,0,IF(EXACT(M794,$A$2)=TRUE,1,IF(EXACT(M794,$A$3)=TRUE,2,IF(EXACT(M794,$A$4)=TRUE,3,IF(EXACT(M794,$A$5)=TRUE,4,IF(EXACT(M794,$A$6)=TRUE,5,IF(EXACT(M794,$A$7)=TRUE,6,IF(EXACT(M794,$A$8)=TRUE,7,IF(EXACT(M794,$A$9)=TRUE,8,IF(EXACT(M794,$A$10)=TRUE,9,IF(EXACT(M794,$A$11)=TRUE,10,IF(EXACT(M794,$A$12)=TRUE,11,IF(EXACT(M794,$A$13)=TRUE,12,IF(EXACT(M794,$A$14)=TRUE,13,IF(EXACT(M794,$A$15)=TRUE,14,IF(EXACT(M794,$A$16)=TRUE,15,IF(EXACT(M794,$A$17)=TRUE,16,IF(EXACT(M794,$A$18)=TRUE,17,IF(EXACT(M794,$A$19)=TRUE,18,IF(EXACT(M794,$A$20)=TRUE,19,IF(EXACT(M794,$A$21)=TRUE,20,IF(EXACT(M794,$A$22)=TRUE,21,IF(EXACT(M794,$A$23)=TRUE,22,IF(EXACT(M794,$A$24)=TRUE,23,IF(EXACT(M794,$A$25)=TRUE,24,IF(EXACT(M794,$A$26)=TRUE,25,IF(EXACT(M794,$A$27)=TRUE,26,IF(EXACT(M794,$A$28)=TRUE,27,IF(EXACT(M794,$A$29)=TRUE,28,IF(EXACT(M794,$A$30)=TRUE,29,IF(EXACT(M794,$A$31)=TRUE,30,IF(EXACT(M794,$A$32)=TRUE,31,IF(EXACT(M794,$A$33)=TRUE,32,IF(EXACT(M794,$A$34)=TRUE,33,IF(EXACT(M794,$A$35)=TRUE,34,IF(EXACT(M794,$A$36)=TRUE,35,IF(EXACT(M794,$A$37)=TRUE,36,IF(EXACT(M794,$A$38)=TRUE,37,IF(EXACT(M794,$A$39)=TRUE,38,IF(EXACT(M794,$A$40)=TRUE,39,IF(EXACT(M794,$A$41)=TRUE,40,IF(EXACT(M794,$A$42)=TRUE,41,IF(EXACT(M794,$A$43)=TRUE,42,IF(EXACT(M794,$A$44)=TRUE,43,IF(EXACT(M794,$A$45)=TRUE,44,IF(EXACT(M794,$A$46)=TRUE,45,IF(EXACT(M794,$A$47)=TRUE,46,IF(EXACT(M794,$A$48)=TRUE,47,IF(EXACT(M794,$A$49)=TRUE,48,IF(EXACT(M794,$A$50)=TRUE,49,IF(EXACT(M794,$A$51)=TRUE,50,IF(EXACT(M794,$A$52)=TRUE,51,IF(EXACT(M794,$A$53)=TRUE,52,IF(EXACT(M794,$A$54)=TRUE,53,IF(EXACT(M794,$A$55)=TRUE,54,IF(EXACT(M794,$A$56)=TRUE,55,IF(EXACT(M794,$A$57)=TRUE,56,IF(EXACT(M794,$A$58)=TRUE,57,IF(EXACT(M794,$A$59)=TRUE,58,IF(EXACT(M794,$A$60)=TRUE,59,IF(EXACT(M794,$A$61)=TRUE,60,IF(EXACT(M794,$A$62)=TRUE,61))))))))))))))))))))))))))))))))))))))))))))))))))))))))))))))*61^$L794</f>
        <v>0</v>
      </c>
    </row>
    <row r="795" spans="11:14" x14ac:dyDescent="0.55000000000000004">
      <c r="K795">
        <v>795</v>
      </c>
      <c r="L795">
        <f t="shared" si="25"/>
        <v>3</v>
      </c>
      <c r="M795" t="str">
        <f t="shared" si="24"/>
        <v/>
      </c>
      <c r="N795">
        <f>IF(EXACT(M795,$A$1)=TRUE,0,IF(EXACT(M795,$A$2)=TRUE,1,IF(EXACT(M795,$A$3)=TRUE,2,IF(EXACT(M795,$A$4)=TRUE,3,IF(EXACT(M795,$A$5)=TRUE,4,IF(EXACT(M795,$A$6)=TRUE,5,IF(EXACT(M795,$A$7)=TRUE,6,IF(EXACT(M795,$A$8)=TRUE,7,IF(EXACT(M795,$A$9)=TRUE,8,IF(EXACT(M795,$A$10)=TRUE,9,IF(EXACT(M795,$A$11)=TRUE,10,IF(EXACT(M795,$A$12)=TRUE,11,IF(EXACT(M795,$A$13)=TRUE,12,IF(EXACT(M795,$A$14)=TRUE,13,IF(EXACT(M795,$A$15)=TRUE,14,IF(EXACT(M795,$A$16)=TRUE,15,IF(EXACT(M795,$A$17)=TRUE,16,IF(EXACT(M795,$A$18)=TRUE,17,IF(EXACT(M795,$A$19)=TRUE,18,IF(EXACT(M795,$A$20)=TRUE,19,IF(EXACT(M795,$A$21)=TRUE,20,IF(EXACT(M795,$A$22)=TRUE,21,IF(EXACT(M795,$A$23)=TRUE,22,IF(EXACT(M795,$A$24)=TRUE,23,IF(EXACT(M795,$A$25)=TRUE,24,IF(EXACT(M795,$A$26)=TRUE,25,IF(EXACT(M795,$A$27)=TRUE,26,IF(EXACT(M795,$A$28)=TRUE,27,IF(EXACT(M795,$A$29)=TRUE,28,IF(EXACT(M795,$A$30)=TRUE,29,IF(EXACT(M795,$A$31)=TRUE,30,IF(EXACT(M795,$A$32)=TRUE,31,IF(EXACT(M795,$A$33)=TRUE,32,IF(EXACT(M795,$A$34)=TRUE,33,IF(EXACT(M795,$A$35)=TRUE,34,IF(EXACT(M795,$A$36)=TRUE,35,IF(EXACT(M795,$A$37)=TRUE,36,IF(EXACT(M795,$A$38)=TRUE,37,IF(EXACT(M795,$A$39)=TRUE,38,IF(EXACT(M795,$A$40)=TRUE,39,IF(EXACT(M795,$A$41)=TRUE,40,IF(EXACT(M795,$A$42)=TRUE,41,IF(EXACT(M795,$A$43)=TRUE,42,IF(EXACT(M795,$A$44)=TRUE,43,IF(EXACT(M795,$A$45)=TRUE,44,IF(EXACT(M795,$A$46)=TRUE,45,IF(EXACT(M795,$A$47)=TRUE,46,IF(EXACT(M795,$A$48)=TRUE,47,IF(EXACT(M795,$A$49)=TRUE,48,IF(EXACT(M795,$A$50)=TRUE,49,IF(EXACT(M795,$A$51)=TRUE,50,IF(EXACT(M795,$A$52)=TRUE,51,IF(EXACT(M795,$A$53)=TRUE,52,IF(EXACT(M795,$A$54)=TRUE,53,IF(EXACT(M795,$A$55)=TRUE,54,IF(EXACT(M795,$A$56)=TRUE,55,IF(EXACT(M795,$A$57)=TRUE,56,IF(EXACT(M795,$A$58)=TRUE,57,IF(EXACT(M795,$A$59)=TRUE,58,IF(EXACT(M795,$A$60)=TRUE,59,IF(EXACT(M795,$A$61)=TRUE,60,IF(EXACT(M795,$A$62)=TRUE,61))))))))))))))))))))))))))))))))))))))))))))))))))))))))))))))*61^$L795</f>
        <v>0</v>
      </c>
    </row>
    <row r="796" spans="11:14" x14ac:dyDescent="0.55000000000000004">
      <c r="K796">
        <v>796</v>
      </c>
      <c r="L796">
        <f t="shared" si="25"/>
        <v>2</v>
      </c>
      <c r="M796" t="str">
        <f t="shared" si="24"/>
        <v/>
      </c>
      <c r="N796">
        <f>IF(EXACT(M796,$A$1)=TRUE,0,IF(EXACT(M796,$A$2)=TRUE,1,IF(EXACT(M796,$A$3)=TRUE,2,IF(EXACT(M796,$A$4)=TRUE,3,IF(EXACT(M796,$A$5)=TRUE,4,IF(EXACT(M796,$A$6)=TRUE,5,IF(EXACT(M796,$A$7)=TRUE,6,IF(EXACT(M796,$A$8)=TRUE,7,IF(EXACT(M796,$A$9)=TRUE,8,IF(EXACT(M796,$A$10)=TRUE,9,IF(EXACT(M796,$A$11)=TRUE,10,IF(EXACT(M796,$A$12)=TRUE,11,IF(EXACT(M796,$A$13)=TRUE,12,IF(EXACT(M796,$A$14)=TRUE,13,IF(EXACT(M796,$A$15)=TRUE,14,IF(EXACT(M796,$A$16)=TRUE,15,IF(EXACT(M796,$A$17)=TRUE,16,IF(EXACT(M796,$A$18)=TRUE,17,IF(EXACT(M796,$A$19)=TRUE,18,IF(EXACT(M796,$A$20)=TRUE,19,IF(EXACT(M796,$A$21)=TRUE,20,IF(EXACT(M796,$A$22)=TRUE,21,IF(EXACT(M796,$A$23)=TRUE,22,IF(EXACT(M796,$A$24)=TRUE,23,IF(EXACT(M796,$A$25)=TRUE,24,IF(EXACT(M796,$A$26)=TRUE,25,IF(EXACT(M796,$A$27)=TRUE,26,IF(EXACT(M796,$A$28)=TRUE,27,IF(EXACT(M796,$A$29)=TRUE,28,IF(EXACT(M796,$A$30)=TRUE,29,IF(EXACT(M796,$A$31)=TRUE,30,IF(EXACT(M796,$A$32)=TRUE,31,IF(EXACT(M796,$A$33)=TRUE,32,IF(EXACT(M796,$A$34)=TRUE,33,IF(EXACT(M796,$A$35)=TRUE,34,IF(EXACT(M796,$A$36)=TRUE,35,IF(EXACT(M796,$A$37)=TRUE,36,IF(EXACT(M796,$A$38)=TRUE,37,IF(EXACT(M796,$A$39)=TRUE,38,IF(EXACT(M796,$A$40)=TRUE,39,IF(EXACT(M796,$A$41)=TRUE,40,IF(EXACT(M796,$A$42)=TRUE,41,IF(EXACT(M796,$A$43)=TRUE,42,IF(EXACT(M796,$A$44)=TRUE,43,IF(EXACT(M796,$A$45)=TRUE,44,IF(EXACT(M796,$A$46)=TRUE,45,IF(EXACT(M796,$A$47)=TRUE,46,IF(EXACT(M796,$A$48)=TRUE,47,IF(EXACT(M796,$A$49)=TRUE,48,IF(EXACT(M796,$A$50)=TRUE,49,IF(EXACT(M796,$A$51)=TRUE,50,IF(EXACT(M796,$A$52)=TRUE,51,IF(EXACT(M796,$A$53)=TRUE,52,IF(EXACT(M796,$A$54)=TRUE,53,IF(EXACT(M796,$A$55)=TRUE,54,IF(EXACT(M796,$A$56)=TRUE,55,IF(EXACT(M796,$A$57)=TRUE,56,IF(EXACT(M796,$A$58)=TRUE,57,IF(EXACT(M796,$A$59)=TRUE,58,IF(EXACT(M796,$A$60)=TRUE,59,IF(EXACT(M796,$A$61)=TRUE,60,IF(EXACT(M796,$A$62)=TRUE,61))))))))))))))))))))))))))))))))))))))))))))))))))))))))))))))*61^$L796</f>
        <v>0</v>
      </c>
    </row>
    <row r="797" spans="11:14" x14ac:dyDescent="0.55000000000000004">
      <c r="K797">
        <v>797</v>
      </c>
      <c r="L797">
        <f t="shared" si="25"/>
        <v>1</v>
      </c>
      <c r="M797" t="str">
        <f t="shared" si="24"/>
        <v/>
      </c>
      <c r="N797">
        <f>IF(EXACT(M797,$A$1)=TRUE,0,IF(EXACT(M797,$A$2)=TRUE,1,IF(EXACT(M797,$A$3)=TRUE,2,IF(EXACT(M797,$A$4)=TRUE,3,IF(EXACT(M797,$A$5)=TRUE,4,IF(EXACT(M797,$A$6)=TRUE,5,IF(EXACT(M797,$A$7)=TRUE,6,IF(EXACT(M797,$A$8)=TRUE,7,IF(EXACT(M797,$A$9)=TRUE,8,IF(EXACT(M797,$A$10)=TRUE,9,IF(EXACT(M797,$A$11)=TRUE,10,IF(EXACT(M797,$A$12)=TRUE,11,IF(EXACT(M797,$A$13)=TRUE,12,IF(EXACT(M797,$A$14)=TRUE,13,IF(EXACT(M797,$A$15)=TRUE,14,IF(EXACT(M797,$A$16)=TRUE,15,IF(EXACT(M797,$A$17)=TRUE,16,IF(EXACT(M797,$A$18)=TRUE,17,IF(EXACT(M797,$A$19)=TRUE,18,IF(EXACT(M797,$A$20)=TRUE,19,IF(EXACT(M797,$A$21)=TRUE,20,IF(EXACT(M797,$A$22)=TRUE,21,IF(EXACT(M797,$A$23)=TRUE,22,IF(EXACT(M797,$A$24)=TRUE,23,IF(EXACT(M797,$A$25)=TRUE,24,IF(EXACT(M797,$A$26)=TRUE,25,IF(EXACT(M797,$A$27)=TRUE,26,IF(EXACT(M797,$A$28)=TRUE,27,IF(EXACT(M797,$A$29)=TRUE,28,IF(EXACT(M797,$A$30)=TRUE,29,IF(EXACT(M797,$A$31)=TRUE,30,IF(EXACT(M797,$A$32)=TRUE,31,IF(EXACT(M797,$A$33)=TRUE,32,IF(EXACT(M797,$A$34)=TRUE,33,IF(EXACT(M797,$A$35)=TRUE,34,IF(EXACT(M797,$A$36)=TRUE,35,IF(EXACT(M797,$A$37)=TRUE,36,IF(EXACT(M797,$A$38)=TRUE,37,IF(EXACT(M797,$A$39)=TRUE,38,IF(EXACT(M797,$A$40)=TRUE,39,IF(EXACT(M797,$A$41)=TRUE,40,IF(EXACT(M797,$A$42)=TRUE,41,IF(EXACT(M797,$A$43)=TRUE,42,IF(EXACT(M797,$A$44)=TRUE,43,IF(EXACT(M797,$A$45)=TRUE,44,IF(EXACT(M797,$A$46)=TRUE,45,IF(EXACT(M797,$A$47)=TRUE,46,IF(EXACT(M797,$A$48)=TRUE,47,IF(EXACT(M797,$A$49)=TRUE,48,IF(EXACT(M797,$A$50)=TRUE,49,IF(EXACT(M797,$A$51)=TRUE,50,IF(EXACT(M797,$A$52)=TRUE,51,IF(EXACT(M797,$A$53)=TRUE,52,IF(EXACT(M797,$A$54)=TRUE,53,IF(EXACT(M797,$A$55)=TRUE,54,IF(EXACT(M797,$A$56)=TRUE,55,IF(EXACT(M797,$A$57)=TRUE,56,IF(EXACT(M797,$A$58)=TRUE,57,IF(EXACT(M797,$A$59)=TRUE,58,IF(EXACT(M797,$A$60)=TRUE,59,IF(EXACT(M797,$A$61)=TRUE,60,IF(EXACT(M797,$A$62)=TRUE,61))))))))))))))))))))))))))))))))))))))))))))))))))))))))))))))*61^$L797</f>
        <v>0</v>
      </c>
    </row>
    <row r="798" spans="11:14" x14ac:dyDescent="0.55000000000000004">
      <c r="K798">
        <v>798</v>
      </c>
      <c r="L798">
        <f t="shared" si="25"/>
        <v>0</v>
      </c>
      <c r="M798" t="str">
        <f t="shared" si="24"/>
        <v/>
      </c>
      <c r="N798">
        <f>IF(EXACT(M798,$A$1)=TRUE,0,IF(EXACT(M798,$A$2)=TRUE,1,IF(EXACT(M798,$A$3)=TRUE,2,IF(EXACT(M798,$A$4)=TRUE,3,IF(EXACT(M798,$A$5)=TRUE,4,IF(EXACT(M798,$A$6)=TRUE,5,IF(EXACT(M798,$A$7)=TRUE,6,IF(EXACT(M798,$A$8)=TRUE,7,IF(EXACT(M798,$A$9)=TRUE,8,IF(EXACT(M798,$A$10)=TRUE,9,IF(EXACT(M798,$A$11)=TRUE,10,IF(EXACT(M798,$A$12)=TRUE,11,IF(EXACT(M798,$A$13)=TRUE,12,IF(EXACT(M798,$A$14)=TRUE,13,IF(EXACT(M798,$A$15)=TRUE,14,IF(EXACT(M798,$A$16)=TRUE,15,IF(EXACT(M798,$A$17)=TRUE,16,IF(EXACT(M798,$A$18)=TRUE,17,IF(EXACT(M798,$A$19)=TRUE,18,IF(EXACT(M798,$A$20)=TRUE,19,IF(EXACT(M798,$A$21)=TRUE,20,IF(EXACT(M798,$A$22)=TRUE,21,IF(EXACT(M798,$A$23)=TRUE,22,IF(EXACT(M798,$A$24)=TRUE,23,IF(EXACT(M798,$A$25)=TRUE,24,IF(EXACT(M798,$A$26)=TRUE,25,IF(EXACT(M798,$A$27)=TRUE,26,IF(EXACT(M798,$A$28)=TRUE,27,IF(EXACT(M798,$A$29)=TRUE,28,IF(EXACT(M798,$A$30)=TRUE,29,IF(EXACT(M798,$A$31)=TRUE,30,IF(EXACT(M798,$A$32)=TRUE,31,IF(EXACT(M798,$A$33)=TRUE,32,IF(EXACT(M798,$A$34)=TRUE,33,IF(EXACT(M798,$A$35)=TRUE,34,IF(EXACT(M798,$A$36)=TRUE,35,IF(EXACT(M798,$A$37)=TRUE,36,IF(EXACT(M798,$A$38)=TRUE,37,IF(EXACT(M798,$A$39)=TRUE,38,IF(EXACT(M798,$A$40)=TRUE,39,IF(EXACT(M798,$A$41)=TRUE,40,IF(EXACT(M798,$A$42)=TRUE,41,IF(EXACT(M798,$A$43)=TRUE,42,IF(EXACT(M798,$A$44)=TRUE,43,IF(EXACT(M798,$A$45)=TRUE,44,IF(EXACT(M798,$A$46)=TRUE,45,IF(EXACT(M798,$A$47)=TRUE,46,IF(EXACT(M798,$A$48)=TRUE,47,IF(EXACT(M798,$A$49)=TRUE,48,IF(EXACT(M798,$A$50)=TRUE,49,IF(EXACT(M798,$A$51)=TRUE,50,IF(EXACT(M798,$A$52)=TRUE,51,IF(EXACT(M798,$A$53)=TRUE,52,IF(EXACT(M798,$A$54)=TRUE,53,IF(EXACT(M798,$A$55)=TRUE,54,IF(EXACT(M798,$A$56)=TRUE,55,IF(EXACT(M798,$A$57)=TRUE,56,IF(EXACT(M798,$A$58)=TRUE,57,IF(EXACT(M798,$A$59)=TRUE,58,IF(EXACT(M798,$A$60)=TRUE,59,IF(EXACT(M798,$A$61)=TRUE,60,IF(EXACT(M798,$A$62)=TRUE,61))))))))))))))))))))))))))))))))))))))))))))))))))))))))))))))*61^$L798</f>
        <v>0</v>
      </c>
    </row>
    <row r="799" spans="11:14" x14ac:dyDescent="0.55000000000000004">
      <c r="K799">
        <v>799</v>
      </c>
      <c r="L799">
        <f t="shared" si="25"/>
        <v>5</v>
      </c>
      <c r="M799" t="str">
        <f t="shared" si="24"/>
        <v/>
      </c>
      <c r="N799" t="b">
        <f>IF(EXACT(M799,$A$1)=TRUE,"コア",IF(EXACT(M799,$A$2)=TRUE,"弓玉",IF(EXACT(M799,$A$3)=TRUE,"銃玉",IF(EXACT(M799,$A$4)=TRUE,"剣玉",IF(EXACT(M799,$A$5)=TRUE,"盾玉",IF(EXACT(M799,$A$6)=TRUE,"爆玉",IF(EXACT(M799,$A$7)=TRUE,"魔玉",IF(EXACT(M799,$A$8)=TRUE,"弩玉",IF(EXACT(M799,$A$9)=TRUE,"槍玉",IF(EXACT(M799,$A$10)=TRUE,"砲玉",IF(EXACT(M799,$A$11)=TRUE,"薙玉",IF(EXACT(M799,$A$12)=TRUE,"跳玉",IF(EXACT(M799,$A$13)=TRUE,"裂玉",IF(EXACT(M799,$A$14)=TRUE,"散玉",IF(EXACT(M799,$A$15)=TRUE,"狙玉",IF(EXACT(M799,$A$16)=TRUE,"浮玉",IF(EXACT(M799,$A$17)=TRUE,"導玉",IF(EXACT(M799,$A$18)=TRUE,"繕玉",IF(EXACT(M799,$A$19)=TRUE,"癒玉",IF(EXACT(M799,$A$20)=TRUE,"壁玉",IF(EXACT(M799,$A$21)=TRUE,"飛玉",IF(EXACT(M799,$A$22)=TRUE,"戦玉",IF(EXACT(M799,$A$23)=TRUE,"機玉",IF(EXACT(M799,$A$24)=TRUE,"変玉",IF(EXACT(M799,$A$25)=TRUE,"界玉",IF(EXACT(M799,$A$26)=TRUE,"木壁",IF(EXACT(M799,$A$27)=TRUE,"石壁",IF(EXACT(M799,$A$28)=TRUE,"紙壁",IF(EXACT(M799,$A$29)=TRUE,"鉄壁",IF(EXACT(M799,$A$30)=TRUE,"ジェット",IF(EXACT(M799,$A$31)=TRUE,"ターボ",IF(EXACT(M799,$A$32)=TRUE,"骨玉",IF(EXACT(M799,$A$33)=TRUE,"撃玉",IF(EXACT(M799,$A$34)=TRUE,"弾玉",IF(EXACT(M799,$A$35)=TRUE,"聖玉",IF(EXACT(M799,$A$36)=TRUE,"忍玉",IF(EXACT(M799,$A$37)=TRUE,"障玉",IF(EXACT(M799,$A$38)=TRUE,"花玉",IF(EXACT(M799,$A$39)=TRUE,"反玉",IF(EXACT(M799,$A$40)=TRUE,"押玉",IF(EXACT(M799,$A$41)=TRUE,"迎玉",IF(EXACT(M799,$A$42)=TRUE,"贄玉",IF(EXACT(M799,$A$43)=TRUE,"的玉",IF(EXACT(M799,$A$44)=TRUE,"墜玉",IF(EXACT(M799,$A$45)=TRUE,"箱玉",IF(EXACT(M799,$A$46)=TRUE,"闇玉",IF(EXACT(M799,$A$47)=TRUE,"旋玉",IF(EXACT(M799,$A$48)=TRUE,"采玉",IF(EXACT(M799,$A$49)=TRUE,"騎玉",IF(EXACT(M799,$A$50)=TRUE,"核玉",IF(EXACT(M799,$A$51)=TRUE,"射玉",IF(EXACT(M799,$A$52)=TRUE,"星玉",IF(EXACT(M799,$A$53)=TRUE,"梱玉",IF(EXACT(M799,$A$54)=TRUE,"貫玉",IF(EXACT(M799,$A$55)=TRUE,"査玉",IF(EXACT(M799,$A$56)=TRUE,"近壁",IF(EXACT(M799,$A$57)=TRUE,"遠壁",IF(EXACT(M799,$A$58)=TRUE,"広壁",IF(EXACT(M799,$A$59)=TRUE,"狭壁",IF(EXACT(M799,$A$60)=TRUE,"タゲ壁",IF(EXACT(M799,$A$61)=TRUE,"エレ壁")))))))))))))))))))))))))))))))))))))))))))))))))))))))))))))</f>
        <v>0</v>
      </c>
    </row>
    <row r="800" spans="11:14" x14ac:dyDescent="0.55000000000000004">
      <c r="K800">
        <v>800</v>
      </c>
      <c r="L800">
        <f t="shared" si="25"/>
        <v>4</v>
      </c>
      <c r="M800" t="str">
        <f t="shared" si="24"/>
        <v/>
      </c>
      <c r="N800">
        <f>IF(EXACT(M800,$A$1)=TRUE,0,IF(EXACT(M800,$A$2)=TRUE,1,IF(EXACT(M800,$A$3)=TRUE,2,IF(EXACT(M800,$A$4)=TRUE,3,IF(EXACT(M800,$A$5)=TRUE,4,IF(EXACT(M800,$A$6)=TRUE,5,IF(EXACT(M800,$A$7)=TRUE,6,IF(EXACT(M800,$A$8)=TRUE,7,IF(EXACT(M800,$A$9)=TRUE,8,IF(EXACT(M800,$A$10)=TRUE,9,IF(EXACT(M800,$A$11)=TRUE,10,IF(EXACT(M800,$A$12)=TRUE,11,IF(EXACT(M800,$A$13)=TRUE,12,IF(EXACT(M800,$A$14)=TRUE,13,IF(EXACT(M800,$A$15)=TRUE,14,IF(EXACT(M800,$A$16)=TRUE,15,IF(EXACT(M800,$A$17)=TRUE,16,IF(EXACT(M800,$A$18)=TRUE,17,IF(EXACT(M800,$A$19)=TRUE,18,IF(EXACT(M800,$A$20)=TRUE,19,IF(EXACT(M800,$A$21)=TRUE,20,IF(EXACT(M800,$A$22)=TRUE,21,IF(EXACT(M800,$A$23)=TRUE,22,IF(EXACT(M800,$A$24)=TRUE,23,IF(EXACT(M800,$A$25)=TRUE,24,IF(EXACT(M800,$A$26)=TRUE,25,IF(EXACT(M800,$A$27)=TRUE,26,IF(EXACT(M800,$A$28)=TRUE,27,IF(EXACT(M800,$A$29)=TRUE,28,IF(EXACT(M800,$A$30)=TRUE,29,IF(EXACT(M800,$A$31)=TRUE,30,IF(EXACT(M800,$A$32)=TRUE,31,IF(EXACT(M800,$A$33)=TRUE,32,IF(EXACT(M800,$A$34)=TRUE,33,IF(EXACT(M800,$A$35)=TRUE,34,IF(EXACT(M800,$A$36)=TRUE,35,IF(EXACT(M800,$A$37)=TRUE,36,IF(EXACT(M800,$A$38)=TRUE,37,IF(EXACT(M800,$A$39)=TRUE,38,IF(EXACT(M800,$A$40)=TRUE,39,IF(EXACT(M800,$A$41)=TRUE,40,IF(EXACT(M800,$A$42)=TRUE,41,IF(EXACT(M800,$A$43)=TRUE,42,IF(EXACT(M800,$A$44)=TRUE,43,IF(EXACT(M800,$A$45)=TRUE,44,IF(EXACT(M800,$A$46)=TRUE,45,IF(EXACT(M800,$A$47)=TRUE,46,IF(EXACT(M800,$A$48)=TRUE,47,IF(EXACT(M800,$A$49)=TRUE,48,IF(EXACT(M800,$A$50)=TRUE,49,IF(EXACT(M800,$A$51)=TRUE,50,IF(EXACT(M800,$A$52)=TRUE,51,IF(EXACT(M800,$A$53)=TRUE,52,IF(EXACT(M800,$A$54)=TRUE,53,IF(EXACT(M800,$A$55)=TRUE,54,IF(EXACT(M800,$A$56)=TRUE,55,IF(EXACT(M800,$A$57)=TRUE,56,IF(EXACT(M800,$A$58)=TRUE,57,IF(EXACT(M800,$A$59)=TRUE,58,IF(EXACT(M800,$A$60)=TRUE,59,IF(EXACT(M800,$A$61)=TRUE,60,IF(EXACT(M800,$A$62)=TRUE,61))))))))))))))))))))))))))))))))))))))))))))))))))))))))))))))*61^$L800</f>
        <v>0</v>
      </c>
    </row>
    <row r="801" spans="11:14" x14ac:dyDescent="0.55000000000000004">
      <c r="K801">
        <v>801</v>
      </c>
      <c r="L801">
        <f t="shared" si="25"/>
        <v>3</v>
      </c>
      <c r="M801" t="str">
        <f t="shared" si="24"/>
        <v/>
      </c>
      <c r="N801">
        <f>IF(EXACT(M801,$A$1)=TRUE,0,IF(EXACT(M801,$A$2)=TRUE,1,IF(EXACT(M801,$A$3)=TRUE,2,IF(EXACT(M801,$A$4)=TRUE,3,IF(EXACT(M801,$A$5)=TRUE,4,IF(EXACT(M801,$A$6)=TRUE,5,IF(EXACT(M801,$A$7)=TRUE,6,IF(EXACT(M801,$A$8)=TRUE,7,IF(EXACT(M801,$A$9)=TRUE,8,IF(EXACT(M801,$A$10)=TRUE,9,IF(EXACT(M801,$A$11)=TRUE,10,IF(EXACT(M801,$A$12)=TRUE,11,IF(EXACT(M801,$A$13)=TRUE,12,IF(EXACT(M801,$A$14)=TRUE,13,IF(EXACT(M801,$A$15)=TRUE,14,IF(EXACT(M801,$A$16)=TRUE,15,IF(EXACT(M801,$A$17)=TRUE,16,IF(EXACT(M801,$A$18)=TRUE,17,IF(EXACT(M801,$A$19)=TRUE,18,IF(EXACT(M801,$A$20)=TRUE,19,IF(EXACT(M801,$A$21)=TRUE,20,IF(EXACT(M801,$A$22)=TRUE,21,IF(EXACT(M801,$A$23)=TRUE,22,IF(EXACT(M801,$A$24)=TRUE,23,IF(EXACT(M801,$A$25)=TRUE,24,IF(EXACT(M801,$A$26)=TRUE,25,IF(EXACT(M801,$A$27)=TRUE,26,IF(EXACT(M801,$A$28)=TRUE,27,IF(EXACT(M801,$A$29)=TRUE,28,IF(EXACT(M801,$A$30)=TRUE,29,IF(EXACT(M801,$A$31)=TRUE,30,IF(EXACT(M801,$A$32)=TRUE,31,IF(EXACT(M801,$A$33)=TRUE,32,IF(EXACT(M801,$A$34)=TRUE,33,IF(EXACT(M801,$A$35)=TRUE,34,IF(EXACT(M801,$A$36)=TRUE,35,IF(EXACT(M801,$A$37)=TRUE,36,IF(EXACT(M801,$A$38)=TRUE,37,IF(EXACT(M801,$A$39)=TRUE,38,IF(EXACT(M801,$A$40)=TRUE,39,IF(EXACT(M801,$A$41)=TRUE,40,IF(EXACT(M801,$A$42)=TRUE,41,IF(EXACT(M801,$A$43)=TRUE,42,IF(EXACT(M801,$A$44)=TRUE,43,IF(EXACT(M801,$A$45)=TRUE,44,IF(EXACT(M801,$A$46)=TRUE,45,IF(EXACT(M801,$A$47)=TRUE,46,IF(EXACT(M801,$A$48)=TRUE,47,IF(EXACT(M801,$A$49)=TRUE,48,IF(EXACT(M801,$A$50)=TRUE,49,IF(EXACT(M801,$A$51)=TRUE,50,IF(EXACT(M801,$A$52)=TRUE,51,IF(EXACT(M801,$A$53)=TRUE,52,IF(EXACT(M801,$A$54)=TRUE,53,IF(EXACT(M801,$A$55)=TRUE,54,IF(EXACT(M801,$A$56)=TRUE,55,IF(EXACT(M801,$A$57)=TRUE,56,IF(EXACT(M801,$A$58)=TRUE,57,IF(EXACT(M801,$A$59)=TRUE,58,IF(EXACT(M801,$A$60)=TRUE,59,IF(EXACT(M801,$A$61)=TRUE,60,IF(EXACT(M801,$A$62)=TRUE,61))))))))))))))))))))))))))))))))))))))))))))))))))))))))))))))*61^$L801</f>
        <v>0</v>
      </c>
    </row>
    <row r="802" spans="11:14" x14ac:dyDescent="0.55000000000000004">
      <c r="K802">
        <v>802</v>
      </c>
      <c r="L802">
        <f t="shared" si="25"/>
        <v>2</v>
      </c>
      <c r="M802" t="str">
        <f t="shared" si="24"/>
        <v/>
      </c>
      <c r="N802">
        <f>IF(EXACT(M802,$A$1)=TRUE,0,IF(EXACT(M802,$A$2)=TRUE,1,IF(EXACT(M802,$A$3)=TRUE,2,IF(EXACT(M802,$A$4)=TRUE,3,IF(EXACT(M802,$A$5)=TRUE,4,IF(EXACT(M802,$A$6)=TRUE,5,IF(EXACT(M802,$A$7)=TRUE,6,IF(EXACT(M802,$A$8)=TRUE,7,IF(EXACT(M802,$A$9)=TRUE,8,IF(EXACT(M802,$A$10)=TRUE,9,IF(EXACT(M802,$A$11)=TRUE,10,IF(EXACT(M802,$A$12)=TRUE,11,IF(EXACT(M802,$A$13)=TRUE,12,IF(EXACT(M802,$A$14)=TRUE,13,IF(EXACT(M802,$A$15)=TRUE,14,IF(EXACT(M802,$A$16)=TRUE,15,IF(EXACT(M802,$A$17)=TRUE,16,IF(EXACT(M802,$A$18)=TRUE,17,IF(EXACT(M802,$A$19)=TRUE,18,IF(EXACT(M802,$A$20)=TRUE,19,IF(EXACT(M802,$A$21)=TRUE,20,IF(EXACT(M802,$A$22)=TRUE,21,IF(EXACT(M802,$A$23)=TRUE,22,IF(EXACT(M802,$A$24)=TRUE,23,IF(EXACT(M802,$A$25)=TRUE,24,IF(EXACT(M802,$A$26)=TRUE,25,IF(EXACT(M802,$A$27)=TRUE,26,IF(EXACT(M802,$A$28)=TRUE,27,IF(EXACT(M802,$A$29)=TRUE,28,IF(EXACT(M802,$A$30)=TRUE,29,IF(EXACT(M802,$A$31)=TRUE,30,IF(EXACT(M802,$A$32)=TRUE,31,IF(EXACT(M802,$A$33)=TRUE,32,IF(EXACT(M802,$A$34)=TRUE,33,IF(EXACT(M802,$A$35)=TRUE,34,IF(EXACT(M802,$A$36)=TRUE,35,IF(EXACT(M802,$A$37)=TRUE,36,IF(EXACT(M802,$A$38)=TRUE,37,IF(EXACT(M802,$A$39)=TRUE,38,IF(EXACT(M802,$A$40)=TRUE,39,IF(EXACT(M802,$A$41)=TRUE,40,IF(EXACT(M802,$A$42)=TRUE,41,IF(EXACT(M802,$A$43)=TRUE,42,IF(EXACT(M802,$A$44)=TRUE,43,IF(EXACT(M802,$A$45)=TRUE,44,IF(EXACT(M802,$A$46)=TRUE,45,IF(EXACT(M802,$A$47)=TRUE,46,IF(EXACT(M802,$A$48)=TRUE,47,IF(EXACT(M802,$A$49)=TRUE,48,IF(EXACT(M802,$A$50)=TRUE,49,IF(EXACT(M802,$A$51)=TRUE,50,IF(EXACT(M802,$A$52)=TRUE,51,IF(EXACT(M802,$A$53)=TRUE,52,IF(EXACT(M802,$A$54)=TRUE,53,IF(EXACT(M802,$A$55)=TRUE,54,IF(EXACT(M802,$A$56)=TRUE,55,IF(EXACT(M802,$A$57)=TRUE,56,IF(EXACT(M802,$A$58)=TRUE,57,IF(EXACT(M802,$A$59)=TRUE,58,IF(EXACT(M802,$A$60)=TRUE,59,IF(EXACT(M802,$A$61)=TRUE,60,IF(EXACT(M802,$A$62)=TRUE,61))))))))))))))))))))))))))))))))))))))))))))))))))))))))))))))*61^$L802</f>
        <v>0</v>
      </c>
    </row>
    <row r="803" spans="11:14" x14ac:dyDescent="0.55000000000000004">
      <c r="K803">
        <v>803</v>
      </c>
      <c r="L803">
        <f t="shared" si="25"/>
        <v>1</v>
      </c>
      <c r="M803" t="str">
        <f t="shared" si="24"/>
        <v/>
      </c>
      <c r="N803">
        <f>IF(EXACT(M803,$A$1)=TRUE,0,IF(EXACT(M803,$A$2)=TRUE,1,IF(EXACT(M803,$A$3)=TRUE,2,IF(EXACT(M803,$A$4)=TRUE,3,IF(EXACT(M803,$A$5)=TRUE,4,IF(EXACT(M803,$A$6)=TRUE,5,IF(EXACT(M803,$A$7)=TRUE,6,IF(EXACT(M803,$A$8)=TRUE,7,IF(EXACT(M803,$A$9)=TRUE,8,IF(EXACT(M803,$A$10)=TRUE,9,IF(EXACT(M803,$A$11)=TRUE,10,IF(EXACT(M803,$A$12)=TRUE,11,IF(EXACT(M803,$A$13)=TRUE,12,IF(EXACT(M803,$A$14)=TRUE,13,IF(EXACT(M803,$A$15)=TRUE,14,IF(EXACT(M803,$A$16)=TRUE,15,IF(EXACT(M803,$A$17)=TRUE,16,IF(EXACT(M803,$A$18)=TRUE,17,IF(EXACT(M803,$A$19)=TRUE,18,IF(EXACT(M803,$A$20)=TRUE,19,IF(EXACT(M803,$A$21)=TRUE,20,IF(EXACT(M803,$A$22)=TRUE,21,IF(EXACT(M803,$A$23)=TRUE,22,IF(EXACT(M803,$A$24)=TRUE,23,IF(EXACT(M803,$A$25)=TRUE,24,IF(EXACT(M803,$A$26)=TRUE,25,IF(EXACT(M803,$A$27)=TRUE,26,IF(EXACT(M803,$A$28)=TRUE,27,IF(EXACT(M803,$A$29)=TRUE,28,IF(EXACT(M803,$A$30)=TRUE,29,IF(EXACT(M803,$A$31)=TRUE,30,IF(EXACT(M803,$A$32)=TRUE,31,IF(EXACT(M803,$A$33)=TRUE,32,IF(EXACT(M803,$A$34)=TRUE,33,IF(EXACT(M803,$A$35)=TRUE,34,IF(EXACT(M803,$A$36)=TRUE,35,IF(EXACT(M803,$A$37)=TRUE,36,IF(EXACT(M803,$A$38)=TRUE,37,IF(EXACT(M803,$A$39)=TRUE,38,IF(EXACT(M803,$A$40)=TRUE,39,IF(EXACT(M803,$A$41)=TRUE,40,IF(EXACT(M803,$A$42)=TRUE,41,IF(EXACT(M803,$A$43)=TRUE,42,IF(EXACT(M803,$A$44)=TRUE,43,IF(EXACT(M803,$A$45)=TRUE,44,IF(EXACT(M803,$A$46)=TRUE,45,IF(EXACT(M803,$A$47)=TRUE,46,IF(EXACT(M803,$A$48)=TRUE,47,IF(EXACT(M803,$A$49)=TRUE,48,IF(EXACT(M803,$A$50)=TRUE,49,IF(EXACT(M803,$A$51)=TRUE,50,IF(EXACT(M803,$A$52)=TRUE,51,IF(EXACT(M803,$A$53)=TRUE,52,IF(EXACT(M803,$A$54)=TRUE,53,IF(EXACT(M803,$A$55)=TRUE,54,IF(EXACT(M803,$A$56)=TRUE,55,IF(EXACT(M803,$A$57)=TRUE,56,IF(EXACT(M803,$A$58)=TRUE,57,IF(EXACT(M803,$A$59)=TRUE,58,IF(EXACT(M803,$A$60)=TRUE,59,IF(EXACT(M803,$A$61)=TRUE,60,IF(EXACT(M803,$A$62)=TRUE,61))))))))))))))))))))))))))))))))))))))))))))))))))))))))))))))*61^$L803</f>
        <v>0</v>
      </c>
    </row>
    <row r="804" spans="11:14" x14ac:dyDescent="0.55000000000000004">
      <c r="K804">
        <v>804</v>
      </c>
      <c r="L804">
        <f t="shared" si="25"/>
        <v>0</v>
      </c>
      <c r="M804" t="str">
        <f t="shared" si="24"/>
        <v/>
      </c>
      <c r="N804">
        <f>IF(EXACT(M804,$A$1)=TRUE,0,IF(EXACT(M804,$A$2)=TRUE,1,IF(EXACT(M804,$A$3)=TRUE,2,IF(EXACT(M804,$A$4)=TRUE,3,IF(EXACT(M804,$A$5)=TRUE,4,IF(EXACT(M804,$A$6)=TRUE,5,IF(EXACT(M804,$A$7)=TRUE,6,IF(EXACT(M804,$A$8)=TRUE,7,IF(EXACT(M804,$A$9)=TRUE,8,IF(EXACT(M804,$A$10)=TRUE,9,IF(EXACT(M804,$A$11)=TRUE,10,IF(EXACT(M804,$A$12)=TRUE,11,IF(EXACT(M804,$A$13)=TRUE,12,IF(EXACT(M804,$A$14)=TRUE,13,IF(EXACT(M804,$A$15)=TRUE,14,IF(EXACT(M804,$A$16)=TRUE,15,IF(EXACT(M804,$A$17)=TRUE,16,IF(EXACT(M804,$A$18)=TRUE,17,IF(EXACT(M804,$A$19)=TRUE,18,IF(EXACT(M804,$A$20)=TRUE,19,IF(EXACT(M804,$A$21)=TRUE,20,IF(EXACT(M804,$A$22)=TRUE,21,IF(EXACT(M804,$A$23)=TRUE,22,IF(EXACT(M804,$A$24)=TRUE,23,IF(EXACT(M804,$A$25)=TRUE,24,IF(EXACT(M804,$A$26)=TRUE,25,IF(EXACT(M804,$A$27)=TRUE,26,IF(EXACT(M804,$A$28)=TRUE,27,IF(EXACT(M804,$A$29)=TRUE,28,IF(EXACT(M804,$A$30)=TRUE,29,IF(EXACT(M804,$A$31)=TRUE,30,IF(EXACT(M804,$A$32)=TRUE,31,IF(EXACT(M804,$A$33)=TRUE,32,IF(EXACT(M804,$A$34)=TRUE,33,IF(EXACT(M804,$A$35)=TRUE,34,IF(EXACT(M804,$A$36)=TRUE,35,IF(EXACT(M804,$A$37)=TRUE,36,IF(EXACT(M804,$A$38)=TRUE,37,IF(EXACT(M804,$A$39)=TRUE,38,IF(EXACT(M804,$A$40)=TRUE,39,IF(EXACT(M804,$A$41)=TRUE,40,IF(EXACT(M804,$A$42)=TRUE,41,IF(EXACT(M804,$A$43)=TRUE,42,IF(EXACT(M804,$A$44)=TRUE,43,IF(EXACT(M804,$A$45)=TRUE,44,IF(EXACT(M804,$A$46)=TRUE,45,IF(EXACT(M804,$A$47)=TRUE,46,IF(EXACT(M804,$A$48)=TRUE,47,IF(EXACT(M804,$A$49)=TRUE,48,IF(EXACT(M804,$A$50)=TRUE,49,IF(EXACT(M804,$A$51)=TRUE,50,IF(EXACT(M804,$A$52)=TRUE,51,IF(EXACT(M804,$A$53)=TRUE,52,IF(EXACT(M804,$A$54)=TRUE,53,IF(EXACT(M804,$A$55)=TRUE,54,IF(EXACT(M804,$A$56)=TRUE,55,IF(EXACT(M804,$A$57)=TRUE,56,IF(EXACT(M804,$A$58)=TRUE,57,IF(EXACT(M804,$A$59)=TRUE,58,IF(EXACT(M804,$A$60)=TRUE,59,IF(EXACT(M804,$A$61)=TRUE,60,IF(EXACT(M804,$A$62)=TRUE,61))))))))))))))))))))))))))))))))))))))))))))))))))))))))))))))*61^$L804</f>
        <v>0</v>
      </c>
    </row>
    <row r="805" spans="11:14" x14ac:dyDescent="0.55000000000000004">
      <c r="K805">
        <v>805</v>
      </c>
      <c r="L805">
        <f t="shared" si="25"/>
        <v>5</v>
      </c>
      <c r="M805" t="str">
        <f t="shared" si="24"/>
        <v/>
      </c>
      <c r="N805" t="b">
        <f>IF(EXACT(M805,$A$1)=TRUE,"コア",IF(EXACT(M805,$A$2)=TRUE,"弓玉",IF(EXACT(M805,$A$3)=TRUE,"銃玉",IF(EXACT(M805,$A$4)=TRUE,"剣玉",IF(EXACT(M805,$A$5)=TRUE,"盾玉",IF(EXACT(M805,$A$6)=TRUE,"爆玉",IF(EXACT(M805,$A$7)=TRUE,"魔玉",IF(EXACT(M805,$A$8)=TRUE,"弩玉",IF(EXACT(M805,$A$9)=TRUE,"槍玉",IF(EXACT(M805,$A$10)=TRUE,"砲玉",IF(EXACT(M805,$A$11)=TRUE,"薙玉",IF(EXACT(M805,$A$12)=TRUE,"跳玉",IF(EXACT(M805,$A$13)=TRUE,"裂玉",IF(EXACT(M805,$A$14)=TRUE,"散玉",IF(EXACT(M805,$A$15)=TRUE,"狙玉",IF(EXACT(M805,$A$16)=TRUE,"浮玉",IF(EXACT(M805,$A$17)=TRUE,"導玉",IF(EXACT(M805,$A$18)=TRUE,"繕玉",IF(EXACT(M805,$A$19)=TRUE,"癒玉",IF(EXACT(M805,$A$20)=TRUE,"壁玉",IF(EXACT(M805,$A$21)=TRUE,"飛玉",IF(EXACT(M805,$A$22)=TRUE,"戦玉",IF(EXACT(M805,$A$23)=TRUE,"機玉",IF(EXACT(M805,$A$24)=TRUE,"変玉",IF(EXACT(M805,$A$25)=TRUE,"界玉",IF(EXACT(M805,$A$26)=TRUE,"木壁",IF(EXACT(M805,$A$27)=TRUE,"石壁",IF(EXACT(M805,$A$28)=TRUE,"紙壁",IF(EXACT(M805,$A$29)=TRUE,"鉄壁",IF(EXACT(M805,$A$30)=TRUE,"ジェット",IF(EXACT(M805,$A$31)=TRUE,"ターボ",IF(EXACT(M805,$A$32)=TRUE,"骨玉",IF(EXACT(M805,$A$33)=TRUE,"撃玉",IF(EXACT(M805,$A$34)=TRUE,"弾玉",IF(EXACT(M805,$A$35)=TRUE,"聖玉",IF(EXACT(M805,$A$36)=TRUE,"忍玉",IF(EXACT(M805,$A$37)=TRUE,"障玉",IF(EXACT(M805,$A$38)=TRUE,"花玉",IF(EXACT(M805,$A$39)=TRUE,"反玉",IF(EXACT(M805,$A$40)=TRUE,"押玉",IF(EXACT(M805,$A$41)=TRUE,"迎玉",IF(EXACT(M805,$A$42)=TRUE,"贄玉",IF(EXACT(M805,$A$43)=TRUE,"的玉",IF(EXACT(M805,$A$44)=TRUE,"墜玉",IF(EXACT(M805,$A$45)=TRUE,"箱玉",IF(EXACT(M805,$A$46)=TRUE,"闇玉",IF(EXACT(M805,$A$47)=TRUE,"旋玉",IF(EXACT(M805,$A$48)=TRUE,"采玉",IF(EXACT(M805,$A$49)=TRUE,"騎玉",IF(EXACT(M805,$A$50)=TRUE,"核玉",IF(EXACT(M805,$A$51)=TRUE,"射玉",IF(EXACT(M805,$A$52)=TRUE,"星玉",IF(EXACT(M805,$A$53)=TRUE,"梱玉",IF(EXACT(M805,$A$54)=TRUE,"貫玉",IF(EXACT(M805,$A$55)=TRUE,"査玉",IF(EXACT(M805,$A$56)=TRUE,"近壁",IF(EXACT(M805,$A$57)=TRUE,"遠壁",IF(EXACT(M805,$A$58)=TRUE,"広壁",IF(EXACT(M805,$A$59)=TRUE,"狭壁",IF(EXACT(M805,$A$60)=TRUE,"タゲ壁",IF(EXACT(M805,$A$61)=TRUE,"エレ壁")))))))))))))))))))))))))))))))))))))))))))))))))))))))))))))</f>
        <v>0</v>
      </c>
    </row>
    <row r="806" spans="11:14" x14ac:dyDescent="0.55000000000000004">
      <c r="K806">
        <v>806</v>
      </c>
      <c r="L806">
        <f t="shared" si="25"/>
        <v>4</v>
      </c>
      <c r="M806" t="str">
        <f t="shared" si="24"/>
        <v/>
      </c>
      <c r="N806">
        <f>IF(EXACT(M806,$A$1)=TRUE,0,IF(EXACT(M806,$A$2)=TRUE,1,IF(EXACT(M806,$A$3)=TRUE,2,IF(EXACT(M806,$A$4)=TRUE,3,IF(EXACT(M806,$A$5)=TRUE,4,IF(EXACT(M806,$A$6)=TRUE,5,IF(EXACT(M806,$A$7)=TRUE,6,IF(EXACT(M806,$A$8)=TRUE,7,IF(EXACT(M806,$A$9)=TRUE,8,IF(EXACT(M806,$A$10)=TRUE,9,IF(EXACT(M806,$A$11)=TRUE,10,IF(EXACT(M806,$A$12)=TRUE,11,IF(EXACT(M806,$A$13)=TRUE,12,IF(EXACT(M806,$A$14)=TRUE,13,IF(EXACT(M806,$A$15)=TRUE,14,IF(EXACT(M806,$A$16)=TRUE,15,IF(EXACT(M806,$A$17)=TRUE,16,IF(EXACT(M806,$A$18)=TRUE,17,IF(EXACT(M806,$A$19)=TRUE,18,IF(EXACT(M806,$A$20)=TRUE,19,IF(EXACT(M806,$A$21)=TRUE,20,IF(EXACT(M806,$A$22)=TRUE,21,IF(EXACT(M806,$A$23)=TRUE,22,IF(EXACT(M806,$A$24)=TRUE,23,IF(EXACT(M806,$A$25)=TRUE,24,IF(EXACT(M806,$A$26)=TRUE,25,IF(EXACT(M806,$A$27)=TRUE,26,IF(EXACT(M806,$A$28)=TRUE,27,IF(EXACT(M806,$A$29)=TRUE,28,IF(EXACT(M806,$A$30)=TRUE,29,IF(EXACT(M806,$A$31)=TRUE,30,IF(EXACT(M806,$A$32)=TRUE,31,IF(EXACT(M806,$A$33)=TRUE,32,IF(EXACT(M806,$A$34)=TRUE,33,IF(EXACT(M806,$A$35)=TRUE,34,IF(EXACT(M806,$A$36)=TRUE,35,IF(EXACT(M806,$A$37)=TRUE,36,IF(EXACT(M806,$A$38)=TRUE,37,IF(EXACT(M806,$A$39)=TRUE,38,IF(EXACT(M806,$A$40)=TRUE,39,IF(EXACT(M806,$A$41)=TRUE,40,IF(EXACT(M806,$A$42)=TRUE,41,IF(EXACT(M806,$A$43)=TRUE,42,IF(EXACT(M806,$A$44)=TRUE,43,IF(EXACT(M806,$A$45)=TRUE,44,IF(EXACT(M806,$A$46)=TRUE,45,IF(EXACT(M806,$A$47)=TRUE,46,IF(EXACT(M806,$A$48)=TRUE,47,IF(EXACT(M806,$A$49)=TRUE,48,IF(EXACT(M806,$A$50)=TRUE,49,IF(EXACT(M806,$A$51)=TRUE,50,IF(EXACT(M806,$A$52)=TRUE,51,IF(EXACT(M806,$A$53)=TRUE,52,IF(EXACT(M806,$A$54)=TRUE,53,IF(EXACT(M806,$A$55)=TRUE,54,IF(EXACT(M806,$A$56)=TRUE,55,IF(EXACT(M806,$A$57)=TRUE,56,IF(EXACT(M806,$A$58)=TRUE,57,IF(EXACT(M806,$A$59)=TRUE,58,IF(EXACT(M806,$A$60)=TRUE,59,IF(EXACT(M806,$A$61)=TRUE,60,IF(EXACT(M806,$A$62)=TRUE,61))))))))))))))))))))))))))))))))))))))))))))))))))))))))))))))*61^$L806</f>
        <v>0</v>
      </c>
    </row>
    <row r="807" spans="11:14" x14ac:dyDescent="0.55000000000000004">
      <c r="K807">
        <v>807</v>
      </c>
      <c r="L807">
        <f t="shared" si="25"/>
        <v>3</v>
      </c>
      <c r="M807" t="str">
        <f t="shared" si="24"/>
        <v/>
      </c>
      <c r="N807">
        <f>IF(EXACT(M807,$A$1)=TRUE,0,IF(EXACT(M807,$A$2)=TRUE,1,IF(EXACT(M807,$A$3)=TRUE,2,IF(EXACT(M807,$A$4)=TRUE,3,IF(EXACT(M807,$A$5)=TRUE,4,IF(EXACT(M807,$A$6)=TRUE,5,IF(EXACT(M807,$A$7)=TRUE,6,IF(EXACT(M807,$A$8)=TRUE,7,IF(EXACT(M807,$A$9)=TRUE,8,IF(EXACT(M807,$A$10)=TRUE,9,IF(EXACT(M807,$A$11)=TRUE,10,IF(EXACT(M807,$A$12)=TRUE,11,IF(EXACT(M807,$A$13)=TRUE,12,IF(EXACT(M807,$A$14)=TRUE,13,IF(EXACT(M807,$A$15)=TRUE,14,IF(EXACT(M807,$A$16)=TRUE,15,IF(EXACT(M807,$A$17)=TRUE,16,IF(EXACT(M807,$A$18)=TRUE,17,IF(EXACT(M807,$A$19)=TRUE,18,IF(EXACT(M807,$A$20)=TRUE,19,IF(EXACT(M807,$A$21)=TRUE,20,IF(EXACT(M807,$A$22)=TRUE,21,IF(EXACT(M807,$A$23)=TRUE,22,IF(EXACT(M807,$A$24)=TRUE,23,IF(EXACT(M807,$A$25)=TRUE,24,IF(EXACT(M807,$A$26)=TRUE,25,IF(EXACT(M807,$A$27)=TRUE,26,IF(EXACT(M807,$A$28)=TRUE,27,IF(EXACT(M807,$A$29)=TRUE,28,IF(EXACT(M807,$A$30)=TRUE,29,IF(EXACT(M807,$A$31)=TRUE,30,IF(EXACT(M807,$A$32)=TRUE,31,IF(EXACT(M807,$A$33)=TRUE,32,IF(EXACT(M807,$A$34)=TRUE,33,IF(EXACT(M807,$A$35)=TRUE,34,IF(EXACT(M807,$A$36)=TRUE,35,IF(EXACT(M807,$A$37)=TRUE,36,IF(EXACT(M807,$A$38)=TRUE,37,IF(EXACT(M807,$A$39)=TRUE,38,IF(EXACT(M807,$A$40)=TRUE,39,IF(EXACT(M807,$A$41)=TRUE,40,IF(EXACT(M807,$A$42)=TRUE,41,IF(EXACT(M807,$A$43)=TRUE,42,IF(EXACT(M807,$A$44)=TRUE,43,IF(EXACT(M807,$A$45)=TRUE,44,IF(EXACT(M807,$A$46)=TRUE,45,IF(EXACT(M807,$A$47)=TRUE,46,IF(EXACT(M807,$A$48)=TRUE,47,IF(EXACT(M807,$A$49)=TRUE,48,IF(EXACT(M807,$A$50)=TRUE,49,IF(EXACT(M807,$A$51)=TRUE,50,IF(EXACT(M807,$A$52)=TRUE,51,IF(EXACT(M807,$A$53)=TRUE,52,IF(EXACT(M807,$A$54)=TRUE,53,IF(EXACT(M807,$A$55)=TRUE,54,IF(EXACT(M807,$A$56)=TRUE,55,IF(EXACT(M807,$A$57)=TRUE,56,IF(EXACT(M807,$A$58)=TRUE,57,IF(EXACT(M807,$A$59)=TRUE,58,IF(EXACT(M807,$A$60)=TRUE,59,IF(EXACT(M807,$A$61)=TRUE,60,IF(EXACT(M807,$A$62)=TRUE,61))))))))))))))))))))))))))))))))))))))))))))))))))))))))))))))*61^$L807</f>
        <v>0</v>
      </c>
    </row>
    <row r="808" spans="11:14" x14ac:dyDescent="0.55000000000000004">
      <c r="K808">
        <v>808</v>
      </c>
      <c r="L808">
        <f t="shared" si="25"/>
        <v>2</v>
      </c>
      <c r="M808" t="str">
        <f t="shared" si="24"/>
        <v/>
      </c>
      <c r="N808">
        <f>IF(EXACT(M808,$A$1)=TRUE,0,IF(EXACT(M808,$A$2)=TRUE,1,IF(EXACT(M808,$A$3)=TRUE,2,IF(EXACT(M808,$A$4)=TRUE,3,IF(EXACT(M808,$A$5)=TRUE,4,IF(EXACT(M808,$A$6)=TRUE,5,IF(EXACT(M808,$A$7)=TRUE,6,IF(EXACT(M808,$A$8)=TRUE,7,IF(EXACT(M808,$A$9)=TRUE,8,IF(EXACT(M808,$A$10)=TRUE,9,IF(EXACT(M808,$A$11)=TRUE,10,IF(EXACT(M808,$A$12)=TRUE,11,IF(EXACT(M808,$A$13)=TRUE,12,IF(EXACT(M808,$A$14)=TRUE,13,IF(EXACT(M808,$A$15)=TRUE,14,IF(EXACT(M808,$A$16)=TRUE,15,IF(EXACT(M808,$A$17)=TRUE,16,IF(EXACT(M808,$A$18)=TRUE,17,IF(EXACT(M808,$A$19)=TRUE,18,IF(EXACT(M808,$A$20)=TRUE,19,IF(EXACT(M808,$A$21)=TRUE,20,IF(EXACT(M808,$A$22)=TRUE,21,IF(EXACT(M808,$A$23)=TRUE,22,IF(EXACT(M808,$A$24)=TRUE,23,IF(EXACT(M808,$A$25)=TRUE,24,IF(EXACT(M808,$A$26)=TRUE,25,IF(EXACT(M808,$A$27)=TRUE,26,IF(EXACT(M808,$A$28)=TRUE,27,IF(EXACT(M808,$A$29)=TRUE,28,IF(EXACT(M808,$A$30)=TRUE,29,IF(EXACT(M808,$A$31)=TRUE,30,IF(EXACT(M808,$A$32)=TRUE,31,IF(EXACT(M808,$A$33)=TRUE,32,IF(EXACT(M808,$A$34)=TRUE,33,IF(EXACT(M808,$A$35)=TRUE,34,IF(EXACT(M808,$A$36)=TRUE,35,IF(EXACT(M808,$A$37)=TRUE,36,IF(EXACT(M808,$A$38)=TRUE,37,IF(EXACT(M808,$A$39)=TRUE,38,IF(EXACT(M808,$A$40)=TRUE,39,IF(EXACT(M808,$A$41)=TRUE,40,IF(EXACT(M808,$A$42)=TRUE,41,IF(EXACT(M808,$A$43)=TRUE,42,IF(EXACT(M808,$A$44)=TRUE,43,IF(EXACT(M808,$A$45)=TRUE,44,IF(EXACT(M808,$A$46)=TRUE,45,IF(EXACT(M808,$A$47)=TRUE,46,IF(EXACT(M808,$A$48)=TRUE,47,IF(EXACT(M808,$A$49)=TRUE,48,IF(EXACT(M808,$A$50)=TRUE,49,IF(EXACT(M808,$A$51)=TRUE,50,IF(EXACT(M808,$A$52)=TRUE,51,IF(EXACT(M808,$A$53)=TRUE,52,IF(EXACT(M808,$A$54)=TRUE,53,IF(EXACT(M808,$A$55)=TRUE,54,IF(EXACT(M808,$A$56)=TRUE,55,IF(EXACT(M808,$A$57)=TRUE,56,IF(EXACT(M808,$A$58)=TRUE,57,IF(EXACT(M808,$A$59)=TRUE,58,IF(EXACT(M808,$A$60)=TRUE,59,IF(EXACT(M808,$A$61)=TRUE,60,IF(EXACT(M808,$A$62)=TRUE,61))))))))))))))))))))))))))))))))))))))))))))))))))))))))))))))*61^$L808</f>
        <v>0</v>
      </c>
    </row>
    <row r="809" spans="11:14" x14ac:dyDescent="0.55000000000000004">
      <c r="K809">
        <v>809</v>
      </c>
      <c r="L809">
        <f t="shared" si="25"/>
        <v>1</v>
      </c>
      <c r="M809" t="str">
        <f t="shared" si="24"/>
        <v/>
      </c>
      <c r="N809">
        <f>IF(EXACT(M809,$A$1)=TRUE,0,IF(EXACT(M809,$A$2)=TRUE,1,IF(EXACT(M809,$A$3)=TRUE,2,IF(EXACT(M809,$A$4)=TRUE,3,IF(EXACT(M809,$A$5)=TRUE,4,IF(EXACT(M809,$A$6)=TRUE,5,IF(EXACT(M809,$A$7)=TRUE,6,IF(EXACT(M809,$A$8)=TRUE,7,IF(EXACT(M809,$A$9)=TRUE,8,IF(EXACT(M809,$A$10)=TRUE,9,IF(EXACT(M809,$A$11)=TRUE,10,IF(EXACT(M809,$A$12)=TRUE,11,IF(EXACT(M809,$A$13)=TRUE,12,IF(EXACT(M809,$A$14)=TRUE,13,IF(EXACT(M809,$A$15)=TRUE,14,IF(EXACT(M809,$A$16)=TRUE,15,IF(EXACT(M809,$A$17)=TRUE,16,IF(EXACT(M809,$A$18)=TRUE,17,IF(EXACT(M809,$A$19)=TRUE,18,IF(EXACT(M809,$A$20)=TRUE,19,IF(EXACT(M809,$A$21)=TRUE,20,IF(EXACT(M809,$A$22)=TRUE,21,IF(EXACT(M809,$A$23)=TRUE,22,IF(EXACT(M809,$A$24)=TRUE,23,IF(EXACT(M809,$A$25)=TRUE,24,IF(EXACT(M809,$A$26)=TRUE,25,IF(EXACT(M809,$A$27)=TRUE,26,IF(EXACT(M809,$A$28)=TRUE,27,IF(EXACT(M809,$A$29)=TRUE,28,IF(EXACT(M809,$A$30)=TRUE,29,IF(EXACT(M809,$A$31)=TRUE,30,IF(EXACT(M809,$A$32)=TRUE,31,IF(EXACT(M809,$A$33)=TRUE,32,IF(EXACT(M809,$A$34)=TRUE,33,IF(EXACT(M809,$A$35)=TRUE,34,IF(EXACT(M809,$A$36)=TRUE,35,IF(EXACT(M809,$A$37)=TRUE,36,IF(EXACT(M809,$A$38)=TRUE,37,IF(EXACT(M809,$A$39)=TRUE,38,IF(EXACT(M809,$A$40)=TRUE,39,IF(EXACT(M809,$A$41)=TRUE,40,IF(EXACT(M809,$A$42)=TRUE,41,IF(EXACT(M809,$A$43)=TRUE,42,IF(EXACT(M809,$A$44)=TRUE,43,IF(EXACT(M809,$A$45)=TRUE,44,IF(EXACT(M809,$A$46)=TRUE,45,IF(EXACT(M809,$A$47)=TRUE,46,IF(EXACT(M809,$A$48)=TRUE,47,IF(EXACT(M809,$A$49)=TRUE,48,IF(EXACT(M809,$A$50)=TRUE,49,IF(EXACT(M809,$A$51)=TRUE,50,IF(EXACT(M809,$A$52)=TRUE,51,IF(EXACT(M809,$A$53)=TRUE,52,IF(EXACT(M809,$A$54)=TRUE,53,IF(EXACT(M809,$A$55)=TRUE,54,IF(EXACT(M809,$A$56)=TRUE,55,IF(EXACT(M809,$A$57)=TRUE,56,IF(EXACT(M809,$A$58)=TRUE,57,IF(EXACT(M809,$A$59)=TRUE,58,IF(EXACT(M809,$A$60)=TRUE,59,IF(EXACT(M809,$A$61)=TRUE,60,IF(EXACT(M809,$A$62)=TRUE,61))))))))))))))))))))))))))))))))))))))))))))))))))))))))))))))*61^$L809</f>
        <v>0</v>
      </c>
    </row>
    <row r="810" spans="11:14" x14ac:dyDescent="0.55000000000000004">
      <c r="K810">
        <v>810</v>
      </c>
      <c r="L810">
        <f t="shared" si="25"/>
        <v>0</v>
      </c>
      <c r="M810" t="str">
        <f t="shared" si="24"/>
        <v/>
      </c>
      <c r="N810">
        <f>IF(EXACT(M810,$A$1)=TRUE,0,IF(EXACT(M810,$A$2)=TRUE,1,IF(EXACT(M810,$A$3)=TRUE,2,IF(EXACT(M810,$A$4)=TRUE,3,IF(EXACT(M810,$A$5)=TRUE,4,IF(EXACT(M810,$A$6)=TRUE,5,IF(EXACT(M810,$A$7)=TRUE,6,IF(EXACT(M810,$A$8)=TRUE,7,IF(EXACT(M810,$A$9)=TRUE,8,IF(EXACT(M810,$A$10)=TRUE,9,IF(EXACT(M810,$A$11)=TRUE,10,IF(EXACT(M810,$A$12)=TRUE,11,IF(EXACT(M810,$A$13)=TRUE,12,IF(EXACT(M810,$A$14)=TRUE,13,IF(EXACT(M810,$A$15)=TRUE,14,IF(EXACT(M810,$A$16)=TRUE,15,IF(EXACT(M810,$A$17)=TRUE,16,IF(EXACT(M810,$A$18)=TRUE,17,IF(EXACT(M810,$A$19)=TRUE,18,IF(EXACT(M810,$A$20)=TRUE,19,IF(EXACT(M810,$A$21)=TRUE,20,IF(EXACT(M810,$A$22)=TRUE,21,IF(EXACT(M810,$A$23)=TRUE,22,IF(EXACT(M810,$A$24)=TRUE,23,IF(EXACT(M810,$A$25)=TRUE,24,IF(EXACT(M810,$A$26)=TRUE,25,IF(EXACT(M810,$A$27)=TRUE,26,IF(EXACT(M810,$A$28)=TRUE,27,IF(EXACT(M810,$A$29)=TRUE,28,IF(EXACT(M810,$A$30)=TRUE,29,IF(EXACT(M810,$A$31)=TRUE,30,IF(EXACT(M810,$A$32)=TRUE,31,IF(EXACT(M810,$A$33)=TRUE,32,IF(EXACT(M810,$A$34)=TRUE,33,IF(EXACT(M810,$A$35)=TRUE,34,IF(EXACT(M810,$A$36)=TRUE,35,IF(EXACT(M810,$A$37)=TRUE,36,IF(EXACT(M810,$A$38)=TRUE,37,IF(EXACT(M810,$A$39)=TRUE,38,IF(EXACT(M810,$A$40)=TRUE,39,IF(EXACT(M810,$A$41)=TRUE,40,IF(EXACT(M810,$A$42)=TRUE,41,IF(EXACT(M810,$A$43)=TRUE,42,IF(EXACT(M810,$A$44)=TRUE,43,IF(EXACT(M810,$A$45)=TRUE,44,IF(EXACT(M810,$A$46)=TRUE,45,IF(EXACT(M810,$A$47)=TRUE,46,IF(EXACT(M810,$A$48)=TRUE,47,IF(EXACT(M810,$A$49)=TRUE,48,IF(EXACT(M810,$A$50)=TRUE,49,IF(EXACT(M810,$A$51)=TRUE,50,IF(EXACT(M810,$A$52)=TRUE,51,IF(EXACT(M810,$A$53)=TRUE,52,IF(EXACT(M810,$A$54)=TRUE,53,IF(EXACT(M810,$A$55)=TRUE,54,IF(EXACT(M810,$A$56)=TRUE,55,IF(EXACT(M810,$A$57)=TRUE,56,IF(EXACT(M810,$A$58)=TRUE,57,IF(EXACT(M810,$A$59)=TRUE,58,IF(EXACT(M810,$A$60)=TRUE,59,IF(EXACT(M810,$A$61)=TRUE,60,IF(EXACT(M810,$A$62)=TRUE,61))))))))))))))))))))))))))))))))))))))))))))))))))))))))))))))*61^$L810</f>
        <v>0</v>
      </c>
    </row>
    <row r="811" spans="11:14" x14ac:dyDescent="0.55000000000000004">
      <c r="K811">
        <v>811</v>
      </c>
      <c r="L811">
        <f t="shared" si="25"/>
        <v>5</v>
      </c>
      <c r="M811" t="str">
        <f t="shared" si="24"/>
        <v/>
      </c>
      <c r="N811" t="b">
        <f>IF(EXACT(M811,$A$1)=TRUE,"コア",IF(EXACT(M811,$A$2)=TRUE,"弓玉",IF(EXACT(M811,$A$3)=TRUE,"銃玉",IF(EXACT(M811,$A$4)=TRUE,"剣玉",IF(EXACT(M811,$A$5)=TRUE,"盾玉",IF(EXACT(M811,$A$6)=TRUE,"爆玉",IF(EXACT(M811,$A$7)=TRUE,"魔玉",IF(EXACT(M811,$A$8)=TRUE,"弩玉",IF(EXACT(M811,$A$9)=TRUE,"槍玉",IF(EXACT(M811,$A$10)=TRUE,"砲玉",IF(EXACT(M811,$A$11)=TRUE,"薙玉",IF(EXACT(M811,$A$12)=TRUE,"跳玉",IF(EXACT(M811,$A$13)=TRUE,"裂玉",IF(EXACT(M811,$A$14)=TRUE,"散玉",IF(EXACT(M811,$A$15)=TRUE,"狙玉",IF(EXACT(M811,$A$16)=TRUE,"浮玉",IF(EXACT(M811,$A$17)=TRUE,"導玉",IF(EXACT(M811,$A$18)=TRUE,"繕玉",IF(EXACT(M811,$A$19)=TRUE,"癒玉",IF(EXACT(M811,$A$20)=TRUE,"壁玉",IF(EXACT(M811,$A$21)=TRUE,"飛玉",IF(EXACT(M811,$A$22)=TRUE,"戦玉",IF(EXACT(M811,$A$23)=TRUE,"機玉",IF(EXACT(M811,$A$24)=TRUE,"変玉",IF(EXACT(M811,$A$25)=TRUE,"界玉",IF(EXACT(M811,$A$26)=TRUE,"木壁",IF(EXACT(M811,$A$27)=TRUE,"石壁",IF(EXACT(M811,$A$28)=TRUE,"紙壁",IF(EXACT(M811,$A$29)=TRUE,"鉄壁",IF(EXACT(M811,$A$30)=TRUE,"ジェット",IF(EXACT(M811,$A$31)=TRUE,"ターボ",IF(EXACT(M811,$A$32)=TRUE,"骨玉",IF(EXACT(M811,$A$33)=TRUE,"撃玉",IF(EXACT(M811,$A$34)=TRUE,"弾玉",IF(EXACT(M811,$A$35)=TRUE,"聖玉",IF(EXACT(M811,$A$36)=TRUE,"忍玉",IF(EXACT(M811,$A$37)=TRUE,"障玉",IF(EXACT(M811,$A$38)=TRUE,"花玉",IF(EXACT(M811,$A$39)=TRUE,"反玉",IF(EXACT(M811,$A$40)=TRUE,"押玉",IF(EXACT(M811,$A$41)=TRUE,"迎玉",IF(EXACT(M811,$A$42)=TRUE,"贄玉",IF(EXACT(M811,$A$43)=TRUE,"的玉",IF(EXACT(M811,$A$44)=TRUE,"墜玉",IF(EXACT(M811,$A$45)=TRUE,"箱玉",IF(EXACT(M811,$A$46)=TRUE,"闇玉",IF(EXACT(M811,$A$47)=TRUE,"旋玉",IF(EXACT(M811,$A$48)=TRUE,"采玉",IF(EXACT(M811,$A$49)=TRUE,"騎玉",IF(EXACT(M811,$A$50)=TRUE,"核玉",IF(EXACT(M811,$A$51)=TRUE,"射玉",IF(EXACT(M811,$A$52)=TRUE,"星玉",IF(EXACT(M811,$A$53)=TRUE,"梱玉",IF(EXACT(M811,$A$54)=TRUE,"貫玉",IF(EXACT(M811,$A$55)=TRUE,"査玉",IF(EXACT(M811,$A$56)=TRUE,"近壁",IF(EXACT(M811,$A$57)=TRUE,"遠壁",IF(EXACT(M811,$A$58)=TRUE,"広壁",IF(EXACT(M811,$A$59)=TRUE,"狭壁",IF(EXACT(M811,$A$60)=TRUE,"タゲ壁",IF(EXACT(M811,$A$61)=TRUE,"エレ壁")))))))))))))))))))))))))))))))))))))))))))))))))))))))))))))</f>
        <v>0</v>
      </c>
    </row>
    <row r="812" spans="11:14" x14ac:dyDescent="0.55000000000000004">
      <c r="K812">
        <v>812</v>
      </c>
      <c r="L812">
        <f t="shared" si="25"/>
        <v>4</v>
      </c>
      <c r="M812" t="str">
        <f t="shared" si="24"/>
        <v/>
      </c>
      <c r="N812">
        <f>IF(EXACT(M812,$A$1)=TRUE,0,IF(EXACT(M812,$A$2)=TRUE,1,IF(EXACT(M812,$A$3)=TRUE,2,IF(EXACT(M812,$A$4)=TRUE,3,IF(EXACT(M812,$A$5)=TRUE,4,IF(EXACT(M812,$A$6)=TRUE,5,IF(EXACT(M812,$A$7)=TRUE,6,IF(EXACT(M812,$A$8)=TRUE,7,IF(EXACT(M812,$A$9)=TRUE,8,IF(EXACT(M812,$A$10)=TRUE,9,IF(EXACT(M812,$A$11)=TRUE,10,IF(EXACT(M812,$A$12)=TRUE,11,IF(EXACT(M812,$A$13)=TRUE,12,IF(EXACT(M812,$A$14)=TRUE,13,IF(EXACT(M812,$A$15)=TRUE,14,IF(EXACT(M812,$A$16)=TRUE,15,IF(EXACT(M812,$A$17)=TRUE,16,IF(EXACT(M812,$A$18)=TRUE,17,IF(EXACT(M812,$A$19)=TRUE,18,IF(EXACT(M812,$A$20)=TRUE,19,IF(EXACT(M812,$A$21)=TRUE,20,IF(EXACT(M812,$A$22)=TRUE,21,IF(EXACT(M812,$A$23)=TRUE,22,IF(EXACT(M812,$A$24)=TRUE,23,IF(EXACT(M812,$A$25)=TRUE,24,IF(EXACT(M812,$A$26)=TRUE,25,IF(EXACT(M812,$A$27)=TRUE,26,IF(EXACT(M812,$A$28)=TRUE,27,IF(EXACT(M812,$A$29)=TRUE,28,IF(EXACT(M812,$A$30)=TRUE,29,IF(EXACT(M812,$A$31)=TRUE,30,IF(EXACT(M812,$A$32)=TRUE,31,IF(EXACT(M812,$A$33)=TRUE,32,IF(EXACT(M812,$A$34)=TRUE,33,IF(EXACT(M812,$A$35)=TRUE,34,IF(EXACT(M812,$A$36)=TRUE,35,IF(EXACT(M812,$A$37)=TRUE,36,IF(EXACT(M812,$A$38)=TRUE,37,IF(EXACT(M812,$A$39)=TRUE,38,IF(EXACT(M812,$A$40)=TRUE,39,IF(EXACT(M812,$A$41)=TRUE,40,IF(EXACT(M812,$A$42)=TRUE,41,IF(EXACT(M812,$A$43)=TRUE,42,IF(EXACT(M812,$A$44)=TRUE,43,IF(EXACT(M812,$A$45)=TRUE,44,IF(EXACT(M812,$A$46)=TRUE,45,IF(EXACT(M812,$A$47)=TRUE,46,IF(EXACT(M812,$A$48)=TRUE,47,IF(EXACT(M812,$A$49)=TRUE,48,IF(EXACT(M812,$A$50)=TRUE,49,IF(EXACT(M812,$A$51)=TRUE,50,IF(EXACT(M812,$A$52)=TRUE,51,IF(EXACT(M812,$A$53)=TRUE,52,IF(EXACT(M812,$A$54)=TRUE,53,IF(EXACT(M812,$A$55)=TRUE,54,IF(EXACT(M812,$A$56)=TRUE,55,IF(EXACT(M812,$A$57)=TRUE,56,IF(EXACT(M812,$A$58)=TRUE,57,IF(EXACT(M812,$A$59)=TRUE,58,IF(EXACT(M812,$A$60)=TRUE,59,IF(EXACT(M812,$A$61)=TRUE,60,IF(EXACT(M812,$A$62)=TRUE,61))))))))))))))))))))))))))))))))))))))))))))))))))))))))))))))*61^$L812</f>
        <v>0</v>
      </c>
    </row>
    <row r="813" spans="11:14" x14ac:dyDescent="0.55000000000000004">
      <c r="K813">
        <v>813</v>
      </c>
      <c r="L813">
        <f t="shared" si="25"/>
        <v>3</v>
      </c>
      <c r="M813" t="str">
        <f t="shared" si="24"/>
        <v/>
      </c>
      <c r="N813">
        <f>IF(EXACT(M813,$A$1)=TRUE,0,IF(EXACT(M813,$A$2)=TRUE,1,IF(EXACT(M813,$A$3)=TRUE,2,IF(EXACT(M813,$A$4)=TRUE,3,IF(EXACT(M813,$A$5)=TRUE,4,IF(EXACT(M813,$A$6)=TRUE,5,IF(EXACT(M813,$A$7)=TRUE,6,IF(EXACT(M813,$A$8)=TRUE,7,IF(EXACT(M813,$A$9)=TRUE,8,IF(EXACT(M813,$A$10)=TRUE,9,IF(EXACT(M813,$A$11)=TRUE,10,IF(EXACT(M813,$A$12)=TRUE,11,IF(EXACT(M813,$A$13)=TRUE,12,IF(EXACT(M813,$A$14)=TRUE,13,IF(EXACT(M813,$A$15)=TRUE,14,IF(EXACT(M813,$A$16)=TRUE,15,IF(EXACT(M813,$A$17)=TRUE,16,IF(EXACT(M813,$A$18)=TRUE,17,IF(EXACT(M813,$A$19)=TRUE,18,IF(EXACT(M813,$A$20)=TRUE,19,IF(EXACT(M813,$A$21)=TRUE,20,IF(EXACT(M813,$A$22)=TRUE,21,IF(EXACT(M813,$A$23)=TRUE,22,IF(EXACT(M813,$A$24)=TRUE,23,IF(EXACT(M813,$A$25)=TRUE,24,IF(EXACT(M813,$A$26)=TRUE,25,IF(EXACT(M813,$A$27)=TRUE,26,IF(EXACT(M813,$A$28)=TRUE,27,IF(EXACT(M813,$A$29)=TRUE,28,IF(EXACT(M813,$A$30)=TRUE,29,IF(EXACT(M813,$A$31)=TRUE,30,IF(EXACT(M813,$A$32)=TRUE,31,IF(EXACT(M813,$A$33)=TRUE,32,IF(EXACT(M813,$A$34)=TRUE,33,IF(EXACT(M813,$A$35)=TRUE,34,IF(EXACT(M813,$A$36)=TRUE,35,IF(EXACT(M813,$A$37)=TRUE,36,IF(EXACT(M813,$A$38)=TRUE,37,IF(EXACT(M813,$A$39)=TRUE,38,IF(EXACT(M813,$A$40)=TRUE,39,IF(EXACT(M813,$A$41)=TRUE,40,IF(EXACT(M813,$A$42)=TRUE,41,IF(EXACT(M813,$A$43)=TRUE,42,IF(EXACT(M813,$A$44)=TRUE,43,IF(EXACT(M813,$A$45)=TRUE,44,IF(EXACT(M813,$A$46)=TRUE,45,IF(EXACT(M813,$A$47)=TRUE,46,IF(EXACT(M813,$A$48)=TRUE,47,IF(EXACT(M813,$A$49)=TRUE,48,IF(EXACT(M813,$A$50)=TRUE,49,IF(EXACT(M813,$A$51)=TRUE,50,IF(EXACT(M813,$A$52)=TRUE,51,IF(EXACT(M813,$A$53)=TRUE,52,IF(EXACT(M813,$A$54)=TRUE,53,IF(EXACT(M813,$A$55)=TRUE,54,IF(EXACT(M813,$A$56)=TRUE,55,IF(EXACT(M813,$A$57)=TRUE,56,IF(EXACT(M813,$A$58)=TRUE,57,IF(EXACT(M813,$A$59)=TRUE,58,IF(EXACT(M813,$A$60)=TRUE,59,IF(EXACT(M813,$A$61)=TRUE,60,IF(EXACT(M813,$A$62)=TRUE,61))))))))))))))))))))))))))))))))))))))))))))))))))))))))))))))*61^$L813</f>
        <v>0</v>
      </c>
    </row>
    <row r="814" spans="11:14" x14ac:dyDescent="0.55000000000000004">
      <c r="K814">
        <v>814</v>
      </c>
      <c r="L814">
        <f t="shared" si="25"/>
        <v>2</v>
      </c>
      <c r="M814" t="str">
        <f t="shared" si="24"/>
        <v/>
      </c>
      <c r="N814">
        <f>IF(EXACT(M814,$A$1)=TRUE,0,IF(EXACT(M814,$A$2)=TRUE,1,IF(EXACT(M814,$A$3)=TRUE,2,IF(EXACT(M814,$A$4)=TRUE,3,IF(EXACT(M814,$A$5)=TRUE,4,IF(EXACT(M814,$A$6)=TRUE,5,IF(EXACT(M814,$A$7)=TRUE,6,IF(EXACT(M814,$A$8)=TRUE,7,IF(EXACT(M814,$A$9)=TRUE,8,IF(EXACT(M814,$A$10)=TRUE,9,IF(EXACT(M814,$A$11)=TRUE,10,IF(EXACT(M814,$A$12)=TRUE,11,IF(EXACT(M814,$A$13)=TRUE,12,IF(EXACT(M814,$A$14)=TRUE,13,IF(EXACT(M814,$A$15)=TRUE,14,IF(EXACT(M814,$A$16)=TRUE,15,IF(EXACT(M814,$A$17)=TRUE,16,IF(EXACT(M814,$A$18)=TRUE,17,IF(EXACT(M814,$A$19)=TRUE,18,IF(EXACT(M814,$A$20)=TRUE,19,IF(EXACT(M814,$A$21)=TRUE,20,IF(EXACT(M814,$A$22)=TRUE,21,IF(EXACT(M814,$A$23)=TRUE,22,IF(EXACT(M814,$A$24)=TRUE,23,IF(EXACT(M814,$A$25)=TRUE,24,IF(EXACT(M814,$A$26)=TRUE,25,IF(EXACT(M814,$A$27)=TRUE,26,IF(EXACT(M814,$A$28)=TRUE,27,IF(EXACT(M814,$A$29)=TRUE,28,IF(EXACT(M814,$A$30)=TRUE,29,IF(EXACT(M814,$A$31)=TRUE,30,IF(EXACT(M814,$A$32)=TRUE,31,IF(EXACT(M814,$A$33)=TRUE,32,IF(EXACT(M814,$A$34)=TRUE,33,IF(EXACT(M814,$A$35)=TRUE,34,IF(EXACT(M814,$A$36)=TRUE,35,IF(EXACT(M814,$A$37)=TRUE,36,IF(EXACT(M814,$A$38)=TRUE,37,IF(EXACT(M814,$A$39)=TRUE,38,IF(EXACT(M814,$A$40)=TRUE,39,IF(EXACT(M814,$A$41)=TRUE,40,IF(EXACT(M814,$A$42)=TRUE,41,IF(EXACT(M814,$A$43)=TRUE,42,IF(EXACT(M814,$A$44)=TRUE,43,IF(EXACT(M814,$A$45)=TRUE,44,IF(EXACT(M814,$A$46)=TRUE,45,IF(EXACT(M814,$A$47)=TRUE,46,IF(EXACT(M814,$A$48)=TRUE,47,IF(EXACT(M814,$A$49)=TRUE,48,IF(EXACT(M814,$A$50)=TRUE,49,IF(EXACT(M814,$A$51)=TRUE,50,IF(EXACT(M814,$A$52)=TRUE,51,IF(EXACT(M814,$A$53)=TRUE,52,IF(EXACT(M814,$A$54)=TRUE,53,IF(EXACT(M814,$A$55)=TRUE,54,IF(EXACT(M814,$A$56)=TRUE,55,IF(EXACT(M814,$A$57)=TRUE,56,IF(EXACT(M814,$A$58)=TRUE,57,IF(EXACT(M814,$A$59)=TRUE,58,IF(EXACT(M814,$A$60)=TRUE,59,IF(EXACT(M814,$A$61)=TRUE,60,IF(EXACT(M814,$A$62)=TRUE,61))))))))))))))))))))))))))))))))))))))))))))))))))))))))))))))*61^$L814</f>
        <v>0</v>
      </c>
    </row>
    <row r="815" spans="11:14" x14ac:dyDescent="0.55000000000000004">
      <c r="K815">
        <v>815</v>
      </c>
      <c r="L815">
        <f t="shared" si="25"/>
        <v>1</v>
      </c>
      <c r="M815" t="str">
        <f t="shared" si="24"/>
        <v/>
      </c>
      <c r="N815">
        <f>IF(EXACT(M815,$A$1)=TRUE,0,IF(EXACT(M815,$A$2)=TRUE,1,IF(EXACT(M815,$A$3)=TRUE,2,IF(EXACT(M815,$A$4)=TRUE,3,IF(EXACT(M815,$A$5)=TRUE,4,IF(EXACT(M815,$A$6)=TRUE,5,IF(EXACT(M815,$A$7)=TRUE,6,IF(EXACT(M815,$A$8)=TRUE,7,IF(EXACT(M815,$A$9)=TRUE,8,IF(EXACT(M815,$A$10)=TRUE,9,IF(EXACT(M815,$A$11)=TRUE,10,IF(EXACT(M815,$A$12)=TRUE,11,IF(EXACT(M815,$A$13)=TRUE,12,IF(EXACT(M815,$A$14)=TRUE,13,IF(EXACT(M815,$A$15)=TRUE,14,IF(EXACT(M815,$A$16)=TRUE,15,IF(EXACT(M815,$A$17)=TRUE,16,IF(EXACT(M815,$A$18)=TRUE,17,IF(EXACT(M815,$A$19)=TRUE,18,IF(EXACT(M815,$A$20)=TRUE,19,IF(EXACT(M815,$A$21)=TRUE,20,IF(EXACT(M815,$A$22)=TRUE,21,IF(EXACT(M815,$A$23)=TRUE,22,IF(EXACT(M815,$A$24)=TRUE,23,IF(EXACT(M815,$A$25)=TRUE,24,IF(EXACT(M815,$A$26)=TRUE,25,IF(EXACT(M815,$A$27)=TRUE,26,IF(EXACT(M815,$A$28)=TRUE,27,IF(EXACT(M815,$A$29)=TRUE,28,IF(EXACT(M815,$A$30)=TRUE,29,IF(EXACT(M815,$A$31)=TRUE,30,IF(EXACT(M815,$A$32)=TRUE,31,IF(EXACT(M815,$A$33)=TRUE,32,IF(EXACT(M815,$A$34)=TRUE,33,IF(EXACT(M815,$A$35)=TRUE,34,IF(EXACT(M815,$A$36)=TRUE,35,IF(EXACT(M815,$A$37)=TRUE,36,IF(EXACT(M815,$A$38)=TRUE,37,IF(EXACT(M815,$A$39)=TRUE,38,IF(EXACT(M815,$A$40)=TRUE,39,IF(EXACT(M815,$A$41)=TRUE,40,IF(EXACT(M815,$A$42)=TRUE,41,IF(EXACT(M815,$A$43)=TRUE,42,IF(EXACT(M815,$A$44)=TRUE,43,IF(EXACT(M815,$A$45)=TRUE,44,IF(EXACT(M815,$A$46)=TRUE,45,IF(EXACT(M815,$A$47)=TRUE,46,IF(EXACT(M815,$A$48)=TRUE,47,IF(EXACT(M815,$A$49)=TRUE,48,IF(EXACT(M815,$A$50)=TRUE,49,IF(EXACT(M815,$A$51)=TRUE,50,IF(EXACT(M815,$A$52)=TRUE,51,IF(EXACT(M815,$A$53)=TRUE,52,IF(EXACT(M815,$A$54)=TRUE,53,IF(EXACT(M815,$A$55)=TRUE,54,IF(EXACT(M815,$A$56)=TRUE,55,IF(EXACT(M815,$A$57)=TRUE,56,IF(EXACT(M815,$A$58)=TRUE,57,IF(EXACT(M815,$A$59)=TRUE,58,IF(EXACT(M815,$A$60)=TRUE,59,IF(EXACT(M815,$A$61)=TRUE,60,IF(EXACT(M815,$A$62)=TRUE,61))))))))))))))))))))))))))))))))))))))))))))))))))))))))))))))*61^$L815</f>
        <v>0</v>
      </c>
    </row>
    <row r="816" spans="11:14" x14ac:dyDescent="0.55000000000000004">
      <c r="K816">
        <v>816</v>
      </c>
      <c r="L816">
        <f t="shared" si="25"/>
        <v>0</v>
      </c>
      <c r="M816" t="str">
        <f t="shared" si="24"/>
        <v/>
      </c>
      <c r="N816">
        <f>IF(EXACT(M816,$A$1)=TRUE,0,IF(EXACT(M816,$A$2)=TRUE,1,IF(EXACT(M816,$A$3)=TRUE,2,IF(EXACT(M816,$A$4)=TRUE,3,IF(EXACT(M816,$A$5)=TRUE,4,IF(EXACT(M816,$A$6)=TRUE,5,IF(EXACT(M816,$A$7)=TRUE,6,IF(EXACT(M816,$A$8)=TRUE,7,IF(EXACT(M816,$A$9)=TRUE,8,IF(EXACT(M816,$A$10)=TRUE,9,IF(EXACT(M816,$A$11)=TRUE,10,IF(EXACT(M816,$A$12)=TRUE,11,IF(EXACT(M816,$A$13)=TRUE,12,IF(EXACT(M816,$A$14)=TRUE,13,IF(EXACT(M816,$A$15)=TRUE,14,IF(EXACT(M816,$A$16)=TRUE,15,IF(EXACT(M816,$A$17)=TRUE,16,IF(EXACT(M816,$A$18)=TRUE,17,IF(EXACT(M816,$A$19)=TRUE,18,IF(EXACT(M816,$A$20)=TRUE,19,IF(EXACT(M816,$A$21)=TRUE,20,IF(EXACT(M816,$A$22)=TRUE,21,IF(EXACT(M816,$A$23)=TRUE,22,IF(EXACT(M816,$A$24)=TRUE,23,IF(EXACT(M816,$A$25)=TRUE,24,IF(EXACT(M816,$A$26)=TRUE,25,IF(EXACT(M816,$A$27)=TRUE,26,IF(EXACT(M816,$A$28)=TRUE,27,IF(EXACT(M816,$A$29)=TRUE,28,IF(EXACT(M816,$A$30)=TRUE,29,IF(EXACT(M816,$A$31)=TRUE,30,IF(EXACT(M816,$A$32)=TRUE,31,IF(EXACT(M816,$A$33)=TRUE,32,IF(EXACT(M816,$A$34)=TRUE,33,IF(EXACT(M816,$A$35)=TRUE,34,IF(EXACT(M816,$A$36)=TRUE,35,IF(EXACT(M816,$A$37)=TRUE,36,IF(EXACT(M816,$A$38)=TRUE,37,IF(EXACT(M816,$A$39)=TRUE,38,IF(EXACT(M816,$A$40)=TRUE,39,IF(EXACT(M816,$A$41)=TRUE,40,IF(EXACT(M816,$A$42)=TRUE,41,IF(EXACT(M816,$A$43)=TRUE,42,IF(EXACT(M816,$A$44)=TRUE,43,IF(EXACT(M816,$A$45)=TRUE,44,IF(EXACT(M816,$A$46)=TRUE,45,IF(EXACT(M816,$A$47)=TRUE,46,IF(EXACT(M816,$A$48)=TRUE,47,IF(EXACT(M816,$A$49)=TRUE,48,IF(EXACT(M816,$A$50)=TRUE,49,IF(EXACT(M816,$A$51)=TRUE,50,IF(EXACT(M816,$A$52)=TRUE,51,IF(EXACT(M816,$A$53)=TRUE,52,IF(EXACT(M816,$A$54)=TRUE,53,IF(EXACT(M816,$A$55)=TRUE,54,IF(EXACT(M816,$A$56)=TRUE,55,IF(EXACT(M816,$A$57)=TRUE,56,IF(EXACT(M816,$A$58)=TRUE,57,IF(EXACT(M816,$A$59)=TRUE,58,IF(EXACT(M816,$A$60)=TRUE,59,IF(EXACT(M816,$A$61)=TRUE,60,IF(EXACT(M816,$A$62)=TRUE,61))))))))))))))))))))))))))))))))))))))))))))))))))))))))))))))*61^$L816</f>
        <v>0</v>
      </c>
    </row>
    <row r="817" spans="11:14" x14ac:dyDescent="0.55000000000000004">
      <c r="K817">
        <v>817</v>
      </c>
      <c r="L817">
        <f t="shared" si="25"/>
        <v>5</v>
      </c>
      <c r="M817" t="str">
        <f t="shared" si="24"/>
        <v/>
      </c>
      <c r="N817" t="b">
        <f>IF(EXACT(M817,$A$1)=TRUE,"コア",IF(EXACT(M817,$A$2)=TRUE,"弓玉",IF(EXACT(M817,$A$3)=TRUE,"銃玉",IF(EXACT(M817,$A$4)=TRUE,"剣玉",IF(EXACT(M817,$A$5)=TRUE,"盾玉",IF(EXACT(M817,$A$6)=TRUE,"爆玉",IF(EXACT(M817,$A$7)=TRUE,"魔玉",IF(EXACT(M817,$A$8)=TRUE,"弩玉",IF(EXACT(M817,$A$9)=TRUE,"槍玉",IF(EXACT(M817,$A$10)=TRUE,"砲玉",IF(EXACT(M817,$A$11)=TRUE,"薙玉",IF(EXACT(M817,$A$12)=TRUE,"跳玉",IF(EXACT(M817,$A$13)=TRUE,"裂玉",IF(EXACT(M817,$A$14)=TRUE,"散玉",IF(EXACT(M817,$A$15)=TRUE,"狙玉",IF(EXACT(M817,$A$16)=TRUE,"浮玉",IF(EXACT(M817,$A$17)=TRUE,"導玉",IF(EXACT(M817,$A$18)=TRUE,"繕玉",IF(EXACT(M817,$A$19)=TRUE,"癒玉",IF(EXACT(M817,$A$20)=TRUE,"壁玉",IF(EXACT(M817,$A$21)=TRUE,"飛玉",IF(EXACT(M817,$A$22)=TRUE,"戦玉",IF(EXACT(M817,$A$23)=TRUE,"機玉",IF(EXACT(M817,$A$24)=TRUE,"変玉",IF(EXACT(M817,$A$25)=TRUE,"界玉",IF(EXACT(M817,$A$26)=TRUE,"木壁",IF(EXACT(M817,$A$27)=TRUE,"石壁",IF(EXACT(M817,$A$28)=TRUE,"紙壁",IF(EXACT(M817,$A$29)=TRUE,"鉄壁",IF(EXACT(M817,$A$30)=TRUE,"ジェット",IF(EXACT(M817,$A$31)=TRUE,"ターボ",IF(EXACT(M817,$A$32)=TRUE,"骨玉",IF(EXACT(M817,$A$33)=TRUE,"撃玉",IF(EXACT(M817,$A$34)=TRUE,"弾玉",IF(EXACT(M817,$A$35)=TRUE,"聖玉",IF(EXACT(M817,$A$36)=TRUE,"忍玉",IF(EXACT(M817,$A$37)=TRUE,"障玉",IF(EXACT(M817,$A$38)=TRUE,"花玉",IF(EXACT(M817,$A$39)=TRUE,"反玉",IF(EXACT(M817,$A$40)=TRUE,"押玉",IF(EXACT(M817,$A$41)=TRUE,"迎玉",IF(EXACT(M817,$A$42)=TRUE,"贄玉",IF(EXACT(M817,$A$43)=TRUE,"的玉",IF(EXACT(M817,$A$44)=TRUE,"墜玉",IF(EXACT(M817,$A$45)=TRUE,"箱玉",IF(EXACT(M817,$A$46)=TRUE,"闇玉",IF(EXACT(M817,$A$47)=TRUE,"旋玉",IF(EXACT(M817,$A$48)=TRUE,"采玉",IF(EXACT(M817,$A$49)=TRUE,"騎玉",IF(EXACT(M817,$A$50)=TRUE,"核玉",IF(EXACT(M817,$A$51)=TRUE,"射玉",IF(EXACT(M817,$A$52)=TRUE,"星玉",IF(EXACT(M817,$A$53)=TRUE,"梱玉",IF(EXACT(M817,$A$54)=TRUE,"貫玉",IF(EXACT(M817,$A$55)=TRUE,"査玉",IF(EXACT(M817,$A$56)=TRUE,"近壁",IF(EXACT(M817,$A$57)=TRUE,"遠壁",IF(EXACT(M817,$A$58)=TRUE,"広壁",IF(EXACT(M817,$A$59)=TRUE,"狭壁",IF(EXACT(M817,$A$60)=TRUE,"タゲ壁",IF(EXACT(M817,$A$61)=TRUE,"エレ壁")))))))))))))))))))))))))))))))))))))))))))))))))))))))))))))</f>
        <v>0</v>
      </c>
    </row>
    <row r="818" spans="11:14" x14ac:dyDescent="0.55000000000000004">
      <c r="K818">
        <v>818</v>
      </c>
      <c r="L818">
        <f t="shared" si="25"/>
        <v>4</v>
      </c>
      <c r="M818" t="str">
        <f t="shared" si="24"/>
        <v/>
      </c>
      <c r="N818">
        <f>IF(EXACT(M818,$A$1)=TRUE,0,IF(EXACT(M818,$A$2)=TRUE,1,IF(EXACT(M818,$A$3)=TRUE,2,IF(EXACT(M818,$A$4)=TRUE,3,IF(EXACT(M818,$A$5)=TRUE,4,IF(EXACT(M818,$A$6)=TRUE,5,IF(EXACT(M818,$A$7)=TRUE,6,IF(EXACT(M818,$A$8)=TRUE,7,IF(EXACT(M818,$A$9)=TRUE,8,IF(EXACT(M818,$A$10)=TRUE,9,IF(EXACT(M818,$A$11)=TRUE,10,IF(EXACT(M818,$A$12)=TRUE,11,IF(EXACT(M818,$A$13)=TRUE,12,IF(EXACT(M818,$A$14)=TRUE,13,IF(EXACT(M818,$A$15)=TRUE,14,IF(EXACT(M818,$A$16)=TRUE,15,IF(EXACT(M818,$A$17)=TRUE,16,IF(EXACT(M818,$A$18)=TRUE,17,IF(EXACT(M818,$A$19)=TRUE,18,IF(EXACT(M818,$A$20)=TRUE,19,IF(EXACT(M818,$A$21)=TRUE,20,IF(EXACT(M818,$A$22)=TRUE,21,IF(EXACT(M818,$A$23)=TRUE,22,IF(EXACT(M818,$A$24)=TRUE,23,IF(EXACT(M818,$A$25)=TRUE,24,IF(EXACT(M818,$A$26)=TRUE,25,IF(EXACT(M818,$A$27)=TRUE,26,IF(EXACT(M818,$A$28)=TRUE,27,IF(EXACT(M818,$A$29)=TRUE,28,IF(EXACT(M818,$A$30)=TRUE,29,IF(EXACT(M818,$A$31)=TRUE,30,IF(EXACT(M818,$A$32)=TRUE,31,IF(EXACT(M818,$A$33)=TRUE,32,IF(EXACT(M818,$A$34)=TRUE,33,IF(EXACT(M818,$A$35)=TRUE,34,IF(EXACT(M818,$A$36)=TRUE,35,IF(EXACT(M818,$A$37)=TRUE,36,IF(EXACT(M818,$A$38)=TRUE,37,IF(EXACT(M818,$A$39)=TRUE,38,IF(EXACT(M818,$A$40)=TRUE,39,IF(EXACT(M818,$A$41)=TRUE,40,IF(EXACT(M818,$A$42)=TRUE,41,IF(EXACT(M818,$A$43)=TRUE,42,IF(EXACT(M818,$A$44)=TRUE,43,IF(EXACT(M818,$A$45)=TRUE,44,IF(EXACT(M818,$A$46)=TRUE,45,IF(EXACT(M818,$A$47)=TRUE,46,IF(EXACT(M818,$A$48)=TRUE,47,IF(EXACT(M818,$A$49)=TRUE,48,IF(EXACT(M818,$A$50)=TRUE,49,IF(EXACT(M818,$A$51)=TRUE,50,IF(EXACT(M818,$A$52)=TRUE,51,IF(EXACT(M818,$A$53)=TRUE,52,IF(EXACT(M818,$A$54)=TRUE,53,IF(EXACT(M818,$A$55)=TRUE,54,IF(EXACT(M818,$A$56)=TRUE,55,IF(EXACT(M818,$A$57)=TRUE,56,IF(EXACT(M818,$A$58)=TRUE,57,IF(EXACT(M818,$A$59)=TRUE,58,IF(EXACT(M818,$A$60)=TRUE,59,IF(EXACT(M818,$A$61)=TRUE,60,IF(EXACT(M818,$A$62)=TRUE,61))))))))))))))))))))))))))))))))))))))))))))))))))))))))))))))*61^$L818</f>
        <v>0</v>
      </c>
    </row>
    <row r="819" spans="11:14" x14ac:dyDescent="0.55000000000000004">
      <c r="K819">
        <v>819</v>
      </c>
      <c r="L819">
        <f t="shared" si="25"/>
        <v>3</v>
      </c>
      <c r="M819" t="str">
        <f t="shared" si="24"/>
        <v/>
      </c>
      <c r="N819">
        <f>IF(EXACT(M819,$A$1)=TRUE,0,IF(EXACT(M819,$A$2)=TRUE,1,IF(EXACT(M819,$A$3)=TRUE,2,IF(EXACT(M819,$A$4)=TRUE,3,IF(EXACT(M819,$A$5)=TRUE,4,IF(EXACT(M819,$A$6)=TRUE,5,IF(EXACT(M819,$A$7)=TRUE,6,IF(EXACT(M819,$A$8)=TRUE,7,IF(EXACT(M819,$A$9)=TRUE,8,IF(EXACT(M819,$A$10)=TRUE,9,IF(EXACT(M819,$A$11)=TRUE,10,IF(EXACT(M819,$A$12)=TRUE,11,IF(EXACT(M819,$A$13)=TRUE,12,IF(EXACT(M819,$A$14)=TRUE,13,IF(EXACT(M819,$A$15)=TRUE,14,IF(EXACT(M819,$A$16)=TRUE,15,IF(EXACT(M819,$A$17)=TRUE,16,IF(EXACT(M819,$A$18)=TRUE,17,IF(EXACT(M819,$A$19)=TRUE,18,IF(EXACT(M819,$A$20)=TRUE,19,IF(EXACT(M819,$A$21)=TRUE,20,IF(EXACT(M819,$A$22)=TRUE,21,IF(EXACT(M819,$A$23)=TRUE,22,IF(EXACT(M819,$A$24)=TRUE,23,IF(EXACT(M819,$A$25)=TRUE,24,IF(EXACT(M819,$A$26)=TRUE,25,IF(EXACT(M819,$A$27)=TRUE,26,IF(EXACT(M819,$A$28)=TRUE,27,IF(EXACT(M819,$A$29)=TRUE,28,IF(EXACT(M819,$A$30)=TRUE,29,IF(EXACT(M819,$A$31)=TRUE,30,IF(EXACT(M819,$A$32)=TRUE,31,IF(EXACT(M819,$A$33)=TRUE,32,IF(EXACT(M819,$A$34)=TRUE,33,IF(EXACT(M819,$A$35)=TRUE,34,IF(EXACT(M819,$A$36)=TRUE,35,IF(EXACT(M819,$A$37)=TRUE,36,IF(EXACT(M819,$A$38)=TRUE,37,IF(EXACT(M819,$A$39)=TRUE,38,IF(EXACT(M819,$A$40)=TRUE,39,IF(EXACT(M819,$A$41)=TRUE,40,IF(EXACT(M819,$A$42)=TRUE,41,IF(EXACT(M819,$A$43)=TRUE,42,IF(EXACT(M819,$A$44)=TRUE,43,IF(EXACT(M819,$A$45)=TRUE,44,IF(EXACT(M819,$A$46)=TRUE,45,IF(EXACT(M819,$A$47)=TRUE,46,IF(EXACT(M819,$A$48)=TRUE,47,IF(EXACT(M819,$A$49)=TRUE,48,IF(EXACT(M819,$A$50)=TRUE,49,IF(EXACT(M819,$A$51)=TRUE,50,IF(EXACT(M819,$A$52)=TRUE,51,IF(EXACT(M819,$A$53)=TRUE,52,IF(EXACT(M819,$A$54)=TRUE,53,IF(EXACT(M819,$A$55)=TRUE,54,IF(EXACT(M819,$A$56)=TRUE,55,IF(EXACT(M819,$A$57)=TRUE,56,IF(EXACT(M819,$A$58)=TRUE,57,IF(EXACT(M819,$A$59)=TRUE,58,IF(EXACT(M819,$A$60)=TRUE,59,IF(EXACT(M819,$A$61)=TRUE,60,IF(EXACT(M819,$A$62)=TRUE,61))))))))))))))))))))))))))))))))))))))))))))))))))))))))))))))*61^$L819</f>
        <v>0</v>
      </c>
    </row>
    <row r="820" spans="11:14" x14ac:dyDescent="0.55000000000000004">
      <c r="K820">
        <v>820</v>
      </c>
      <c r="L820">
        <f t="shared" si="25"/>
        <v>2</v>
      </c>
      <c r="M820" t="str">
        <f t="shared" si="24"/>
        <v/>
      </c>
      <c r="N820">
        <f>IF(EXACT(M820,$A$1)=TRUE,0,IF(EXACT(M820,$A$2)=TRUE,1,IF(EXACT(M820,$A$3)=TRUE,2,IF(EXACT(M820,$A$4)=TRUE,3,IF(EXACT(M820,$A$5)=TRUE,4,IF(EXACT(M820,$A$6)=TRUE,5,IF(EXACT(M820,$A$7)=TRUE,6,IF(EXACT(M820,$A$8)=TRUE,7,IF(EXACT(M820,$A$9)=TRUE,8,IF(EXACT(M820,$A$10)=TRUE,9,IF(EXACT(M820,$A$11)=TRUE,10,IF(EXACT(M820,$A$12)=TRUE,11,IF(EXACT(M820,$A$13)=TRUE,12,IF(EXACT(M820,$A$14)=TRUE,13,IF(EXACT(M820,$A$15)=TRUE,14,IF(EXACT(M820,$A$16)=TRUE,15,IF(EXACT(M820,$A$17)=TRUE,16,IF(EXACT(M820,$A$18)=TRUE,17,IF(EXACT(M820,$A$19)=TRUE,18,IF(EXACT(M820,$A$20)=TRUE,19,IF(EXACT(M820,$A$21)=TRUE,20,IF(EXACT(M820,$A$22)=TRUE,21,IF(EXACT(M820,$A$23)=TRUE,22,IF(EXACT(M820,$A$24)=TRUE,23,IF(EXACT(M820,$A$25)=TRUE,24,IF(EXACT(M820,$A$26)=TRUE,25,IF(EXACT(M820,$A$27)=TRUE,26,IF(EXACT(M820,$A$28)=TRUE,27,IF(EXACT(M820,$A$29)=TRUE,28,IF(EXACT(M820,$A$30)=TRUE,29,IF(EXACT(M820,$A$31)=TRUE,30,IF(EXACT(M820,$A$32)=TRUE,31,IF(EXACT(M820,$A$33)=TRUE,32,IF(EXACT(M820,$A$34)=TRUE,33,IF(EXACT(M820,$A$35)=TRUE,34,IF(EXACT(M820,$A$36)=TRUE,35,IF(EXACT(M820,$A$37)=TRUE,36,IF(EXACT(M820,$A$38)=TRUE,37,IF(EXACT(M820,$A$39)=TRUE,38,IF(EXACT(M820,$A$40)=TRUE,39,IF(EXACT(M820,$A$41)=TRUE,40,IF(EXACT(M820,$A$42)=TRUE,41,IF(EXACT(M820,$A$43)=TRUE,42,IF(EXACT(M820,$A$44)=TRUE,43,IF(EXACT(M820,$A$45)=TRUE,44,IF(EXACT(M820,$A$46)=TRUE,45,IF(EXACT(M820,$A$47)=TRUE,46,IF(EXACT(M820,$A$48)=TRUE,47,IF(EXACT(M820,$A$49)=TRUE,48,IF(EXACT(M820,$A$50)=TRUE,49,IF(EXACT(M820,$A$51)=TRUE,50,IF(EXACT(M820,$A$52)=TRUE,51,IF(EXACT(M820,$A$53)=TRUE,52,IF(EXACT(M820,$A$54)=TRUE,53,IF(EXACT(M820,$A$55)=TRUE,54,IF(EXACT(M820,$A$56)=TRUE,55,IF(EXACT(M820,$A$57)=TRUE,56,IF(EXACT(M820,$A$58)=TRUE,57,IF(EXACT(M820,$A$59)=TRUE,58,IF(EXACT(M820,$A$60)=TRUE,59,IF(EXACT(M820,$A$61)=TRUE,60,IF(EXACT(M820,$A$62)=TRUE,61))))))))))))))))))))))))))))))))))))))))))))))))))))))))))))))*61^$L820</f>
        <v>0</v>
      </c>
    </row>
    <row r="821" spans="11:14" x14ac:dyDescent="0.55000000000000004">
      <c r="K821">
        <v>821</v>
      </c>
      <c r="L821">
        <f t="shared" si="25"/>
        <v>1</v>
      </c>
      <c r="M821" t="str">
        <f t="shared" si="24"/>
        <v/>
      </c>
      <c r="N821">
        <f>IF(EXACT(M821,$A$1)=TRUE,0,IF(EXACT(M821,$A$2)=TRUE,1,IF(EXACT(M821,$A$3)=TRUE,2,IF(EXACT(M821,$A$4)=TRUE,3,IF(EXACT(M821,$A$5)=TRUE,4,IF(EXACT(M821,$A$6)=TRUE,5,IF(EXACT(M821,$A$7)=TRUE,6,IF(EXACT(M821,$A$8)=TRUE,7,IF(EXACT(M821,$A$9)=TRUE,8,IF(EXACT(M821,$A$10)=TRUE,9,IF(EXACT(M821,$A$11)=TRUE,10,IF(EXACT(M821,$A$12)=TRUE,11,IF(EXACT(M821,$A$13)=TRUE,12,IF(EXACT(M821,$A$14)=TRUE,13,IF(EXACT(M821,$A$15)=TRUE,14,IF(EXACT(M821,$A$16)=TRUE,15,IF(EXACT(M821,$A$17)=TRUE,16,IF(EXACT(M821,$A$18)=TRUE,17,IF(EXACT(M821,$A$19)=TRUE,18,IF(EXACT(M821,$A$20)=TRUE,19,IF(EXACT(M821,$A$21)=TRUE,20,IF(EXACT(M821,$A$22)=TRUE,21,IF(EXACT(M821,$A$23)=TRUE,22,IF(EXACT(M821,$A$24)=TRUE,23,IF(EXACT(M821,$A$25)=TRUE,24,IF(EXACT(M821,$A$26)=TRUE,25,IF(EXACT(M821,$A$27)=TRUE,26,IF(EXACT(M821,$A$28)=TRUE,27,IF(EXACT(M821,$A$29)=TRUE,28,IF(EXACT(M821,$A$30)=TRUE,29,IF(EXACT(M821,$A$31)=TRUE,30,IF(EXACT(M821,$A$32)=TRUE,31,IF(EXACT(M821,$A$33)=TRUE,32,IF(EXACT(M821,$A$34)=TRUE,33,IF(EXACT(M821,$A$35)=TRUE,34,IF(EXACT(M821,$A$36)=TRUE,35,IF(EXACT(M821,$A$37)=TRUE,36,IF(EXACT(M821,$A$38)=TRUE,37,IF(EXACT(M821,$A$39)=TRUE,38,IF(EXACT(M821,$A$40)=TRUE,39,IF(EXACT(M821,$A$41)=TRUE,40,IF(EXACT(M821,$A$42)=TRUE,41,IF(EXACT(M821,$A$43)=TRUE,42,IF(EXACT(M821,$A$44)=TRUE,43,IF(EXACT(M821,$A$45)=TRUE,44,IF(EXACT(M821,$A$46)=TRUE,45,IF(EXACT(M821,$A$47)=TRUE,46,IF(EXACT(M821,$A$48)=TRUE,47,IF(EXACT(M821,$A$49)=TRUE,48,IF(EXACT(M821,$A$50)=TRUE,49,IF(EXACT(M821,$A$51)=TRUE,50,IF(EXACT(M821,$A$52)=TRUE,51,IF(EXACT(M821,$A$53)=TRUE,52,IF(EXACT(M821,$A$54)=TRUE,53,IF(EXACT(M821,$A$55)=TRUE,54,IF(EXACT(M821,$A$56)=TRUE,55,IF(EXACT(M821,$A$57)=TRUE,56,IF(EXACT(M821,$A$58)=TRUE,57,IF(EXACT(M821,$A$59)=TRUE,58,IF(EXACT(M821,$A$60)=TRUE,59,IF(EXACT(M821,$A$61)=TRUE,60,IF(EXACT(M821,$A$62)=TRUE,61))))))))))))))))))))))))))))))))))))))))))))))))))))))))))))))*61^$L821</f>
        <v>0</v>
      </c>
    </row>
    <row r="822" spans="11:14" x14ac:dyDescent="0.55000000000000004">
      <c r="K822">
        <v>822</v>
      </c>
      <c r="L822">
        <f t="shared" si="25"/>
        <v>0</v>
      </c>
      <c r="M822" t="str">
        <f t="shared" si="24"/>
        <v/>
      </c>
      <c r="N822">
        <f>IF(EXACT(M822,$A$1)=TRUE,0,IF(EXACT(M822,$A$2)=TRUE,1,IF(EXACT(M822,$A$3)=TRUE,2,IF(EXACT(M822,$A$4)=TRUE,3,IF(EXACT(M822,$A$5)=TRUE,4,IF(EXACT(M822,$A$6)=TRUE,5,IF(EXACT(M822,$A$7)=TRUE,6,IF(EXACT(M822,$A$8)=TRUE,7,IF(EXACT(M822,$A$9)=TRUE,8,IF(EXACT(M822,$A$10)=TRUE,9,IF(EXACT(M822,$A$11)=TRUE,10,IF(EXACT(M822,$A$12)=TRUE,11,IF(EXACT(M822,$A$13)=TRUE,12,IF(EXACT(M822,$A$14)=TRUE,13,IF(EXACT(M822,$A$15)=TRUE,14,IF(EXACT(M822,$A$16)=TRUE,15,IF(EXACT(M822,$A$17)=TRUE,16,IF(EXACT(M822,$A$18)=TRUE,17,IF(EXACT(M822,$A$19)=TRUE,18,IF(EXACT(M822,$A$20)=TRUE,19,IF(EXACT(M822,$A$21)=TRUE,20,IF(EXACT(M822,$A$22)=TRUE,21,IF(EXACT(M822,$A$23)=TRUE,22,IF(EXACT(M822,$A$24)=TRUE,23,IF(EXACT(M822,$A$25)=TRUE,24,IF(EXACT(M822,$A$26)=TRUE,25,IF(EXACT(M822,$A$27)=TRUE,26,IF(EXACT(M822,$A$28)=TRUE,27,IF(EXACT(M822,$A$29)=TRUE,28,IF(EXACT(M822,$A$30)=TRUE,29,IF(EXACT(M822,$A$31)=TRUE,30,IF(EXACT(M822,$A$32)=TRUE,31,IF(EXACT(M822,$A$33)=TRUE,32,IF(EXACT(M822,$A$34)=TRUE,33,IF(EXACT(M822,$A$35)=TRUE,34,IF(EXACT(M822,$A$36)=TRUE,35,IF(EXACT(M822,$A$37)=TRUE,36,IF(EXACT(M822,$A$38)=TRUE,37,IF(EXACT(M822,$A$39)=TRUE,38,IF(EXACT(M822,$A$40)=TRUE,39,IF(EXACT(M822,$A$41)=TRUE,40,IF(EXACT(M822,$A$42)=TRUE,41,IF(EXACT(M822,$A$43)=TRUE,42,IF(EXACT(M822,$A$44)=TRUE,43,IF(EXACT(M822,$A$45)=TRUE,44,IF(EXACT(M822,$A$46)=TRUE,45,IF(EXACT(M822,$A$47)=TRUE,46,IF(EXACT(M822,$A$48)=TRUE,47,IF(EXACT(M822,$A$49)=TRUE,48,IF(EXACT(M822,$A$50)=TRUE,49,IF(EXACT(M822,$A$51)=TRUE,50,IF(EXACT(M822,$A$52)=TRUE,51,IF(EXACT(M822,$A$53)=TRUE,52,IF(EXACT(M822,$A$54)=TRUE,53,IF(EXACT(M822,$A$55)=TRUE,54,IF(EXACT(M822,$A$56)=TRUE,55,IF(EXACT(M822,$A$57)=TRUE,56,IF(EXACT(M822,$A$58)=TRUE,57,IF(EXACT(M822,$A$59)=TRUE,58,IF(EXACT(M822,$A$60)=TRUE,59,IF(EXACT(M822,$A$61)=TRUE,60,IF(EXACT(M822,$A$62)=TRUE,61))))))))))))))))))))))))))))))))))))))))))))))))))))))))))))))*61^$L822</f>
        <v>0</v>
      </c>
    </row>
    <row r="823" spans="11:14" x14ac:dyDescent="0.55000000000000004">
      <c r="K823">
        <v>823</v>
      </c>
      <c r="L823">
        <f t="shared" si="25"/>
        <v>5</v>
      </c>
      <c r="M823" t="str">
        <f t="shared" si="24"/>
        <v/>
      </c>
      <c r="N823" t="b">
        <f>IF(EXACT(M823,$A$1)=TRUE,"コア",IF(EXACT(M823,$A$2)=TRUE,"弓玉",IF(EXACT(M823,$A$3)=TRUE,"銃玉",IF(EXACT(M823,$A$4)=TRUE,"剣玉",IF(EXACT(M823,$A$5)=TRUE,"盾玉",IF(EXACT(M823,$A$6)=TRUE,"爆玉",IF(EXACT(M823,$A$7)=TRUE,"魔玉",IF(EXACT(M823,$A$8)=TRUE,"弩玉",IF(EXACT(M823,$A$9)=TRUE,"槍玉",IF(EXACT(M823,$A$10)=TRUE,"砲玉",IF(EXACT(M823,$A$11)=TRUE,"薙玉",IF(EXACT(M823,$A$12)=TRUE,"跳玉",IF(EXACT(M823,$A$13)=TRUE,"裂玉",IF(EXACT(M823,$A$14)=TRUE,"散玉",IF(EXACT(M823,$A$15)=TRUE,"狙玉",IF(EXACT(M823,$A$16)=TRUE,"浮玉",IF(EXACT(M823,$A$17)=TRUE,"導玉",IF(EXACT(M823,$A$18)=TRUE,"繕玉",IF(EXACT(M823,$A$19)=TRUE,"癒玉",IF(EXACT(M823,$A$20)=TRUE,"壁玉",IF(EXACT(M823,$A$21)=TRUE,"飛玉",IF(EXACT(M823,$A$22)=TRUE,"戦玉",IF(EXACT(M823,$A$23)=TRUE,"機玉",IF(EXACT(M823,$A$24)=TRUE,"変玉",IF(EXACT(M823,$A$25)=TRUE,"界玉",IF(EXACT(M823,$A$26)=TRUE,"木壁",IF(EXACT(M823,$A$27)=TRUE,"石壁",IF(EXACT(M823,$A$28)=TRUE,"紙壁",IF(EXACT(M823,$A$29)=TRUE,"鉄壁",IF(EXACT(M823,$A$30)=TRUE,"ジェット",IF(EXACT(M823,$A$31)=TRUE,"ターボ",IF(EXACT(M823,$A$32)=TRUE,"骨玉",IF(EXACT(M823,$A$33)=TRUE,"撃玉",IF(EXACT(M823,$A$34)=TRUE,"弾玉",IF(EXACT(M823,$A$35)=TRUE,"聖玉",IF(EXACT(M823,$A$36)=TRUE,"忍玉",IF(EXACT(M823,$A$37)=TRUE,"障玉",IF(EXACT(M823,$A$38)=TRUE,"花玉",IF(EXACT(M823,$A$39)=TRUE,"反玉",IF(EXACT(M823,$A$40)=TRUE,"押玉",IF(EXACT(M823,$A$41)=TRUE,"迎玉",IF(EXACT(M823,$A$42)=TRUE,"贄玉",IF(EXACT(M823,$A$43)=TRUE,"的玉",IF(EXACT(M823,$A$44)=TRUE,"墜玉",IF(EXACT(M823,$A$45)=TRUE,"箱玉",IF(EXACT(M823,$A$46)=TRUE,"闇玉",IF(EXACT(M823,$A$47)=TRUE,"旋玉",IF(EXACT(M823,$A$48)=TRUE,"采玉",IF(EXACT(M823,$A$49)=TRUE,"騎玉",IF(EXACT(M823,$A$50)=TRUE,"核玉",IF(EXACT(M823,$A$51)=TRUE,"射玉",IF(EXACT(M823,$A$52)=TRUE,"星玉",IF(EXACT(M823,$A$53)=TRUE,"梱玉",IF(EXACT(M823,$A$54)=TRUE,"貫玉",IF(EXACT(M823,$A$55)=TRUE,"査玉",IF(EXACT(M823,$A$56)=TRUE,"近壁",IF(EXACT(M823,$A$57)=TRUE,"遠壁",IF(EXACT(M823,$A$58)=TRUE,"広壁",IF(EXACT(M823,$A$59)=TRUE,"狭壁",IF(EXACT(M823,$A$60)=TRUE,"タゲ壁",IF(EXACT(M823,$A$61)=TRUE,"エレ壁")))))))))))))))))))))))))))))))))))))))))))))))))))))))))))))</f>
        <v>0</v>
      </c>
    </row>
    <row r="824" spans="11:14" x14ac:dyDescent="0.55000000000000004">
      <c r="K824">
        <v>824</v>
      </c>
      <c r="L824">
        <f t="shared" si="25"/>
        <v>4</v>
      </c>
      <c r="M824" t="str">
        <f t="shared" si="24"/>
        <v/>
      </c>
      <c r="N824">
        <f>IF(EXACT(M824,$A$1)=TRUE,0,IF(EXACT(M824,$A$2)=TRUE,1,IF(EXACT(M824,$A$3)=TRUE,2,IF(EXACT(M824,$A$4)=TRUE,3,IF(EXACT(M824,$A$5)=TRUE,4,IF(EXACT(M824,$A$6)=TRUE,5,IF(EXACT(M824,$A$7)=TRUE,6,IF(EXACT(M824,$A$8)=TRUE,7,IF(EXACT(M824,$A$9)=TRUE,8,IF(EXACT(M824,$A$10)=TRUE,9,IF(EXACT(M824,$A$11)=TRUE,10,IF(EXACT(M824,$A$12)=TRUE,11,IF(EXACT(M824,$A$13)=TRUE,12,IF(EXACT(M824,$A$14)=TRUE,13,IF(EXACT(M824,$A$15)=TRUE,14,IF(EXACT(M824,$A$16)=TRUE,15,IF(EXACT(M824,$A$17)=TRUE,16,IF(EXACT(M824,$A$18)=TRUE,17,IF(EXACT(M824,$A$19)=TRUE,18,IF(EXACT(M824,$A$20)=TRUE,19,IF(EXACT(M824,$A$21)=TRUE,20,IF(EXACT(M824,$A$22)=TRUE,21,IF(EXACT(M824,$A$23)=TRUE,22,IF(EXACT(M824,$A$24)=TRUE,23,IF(EXACT(M824,$A$25)=TRUE,24,IF(EXACT(M824,$A$26)=TRUE,25,IF(EXACT(M824,$A$27)=TRUE,26,IF(EXACT(M824,$A$28)=TRUE,27,IF(EXACT(M824,$A$29)=TRUE,28,IF(EXACT(M824,$A$30)=TRUE,29,IF(EXACT(M824,$A$31)=TRUE,30,IF(EXACT(M824,$A$32)=TRUE,31,IF(EXACT(M824,$A$33)=TRUE,32,IF(EXACT(M824,$A$34)=TRUE,33,IF(EXACT(M824,$A$35)=TRUE,34,IF(EXACT(M824,$A$36)=TRUE,35,IF(EXACT(M824,$A$37)=TRUE,36,IF(EXACT(M824,$A$38)=TRUE,37,IF(EXACT(M824,$A$39)=TRUE,38,IF(EXACT(M824,$A$40)=TRUE,39,IF(EXACT(M824,$A$41)=TRUE,40,IF(EXACT(M824,$A$42)=TRUE,41,IF(EXACT(M824,$A$43)=TRUE,42,IF(EXACT(M824,$A$44)=TRUE,43,IF(EXACT(M824,$A$45)=TRUE,44,IF(EXACT(M824,$A$46)=TRUE,45,IF(EXACT(M824,$A$47)=TRUE,46,IF(EXACT(M824,$A$48)=TRUE,47,IF(EXACT(M824,$A$49)=TRUE,48,IF(EXACT(M824,$A$50)=TRUE,49,IF(EXACT(M824,$A$51)=TRUE,50,IF(EXACT(M824,$A$52)=TRUE,51,IF(EXACT(M824,$A$53)=TRUE,52,IF(EXACT(M824,$A$54)=TRUE,53,IF(EXACT(M824,$A$55)=TRUE,54,IF(EXACT(M824,$A$56)=TRUE,55,IF(EXACT(M824,$A$57)=TRUE,56,IF(EXACT(M824,$A$58)=TRUE,57,IF(EXACT(M824,$A$59)=TRUE,58,IF(EXACT(M824,$A$60)=TRUE,59,IF(EXACT(M824,$A$61)=TRUE,60,IF(EXACT(M824,$A$62)=TRUE,61))))))))))))))))))))))))))))))))))))))))))))))))))))))))))))))*61^$L824</f>
        <v>0</v>
      </c>
    </row>
    <row r="825" spans="11:14" x14ac:dyDescent="0.55000000000000004">
      <c r="K825">
        <v>825</v>
      </c>
      <c r="L825">
        <f t="shared" si="25"/>
        <v>3</v>
      </c>
      <c r="M825" t="str">
        <f t="shared" si="24"/>
        <v/>
      </c>
      <c r="N825">
        <f>IF(EXACT(M825,$A$1)=TRUE,0,IF(EXACT(M825,$A$2)=TRUE,1,IF(EXACT(M825,$A$3)=TRUE,2,IF(EXACT(M825,$A$4)=TRUE,3,IF(EXACT(M825,$A$5)=TRUE,4,IF(EXACT(M825,$A$6)=TRUE,5,IF(EXACT(M825,$A$7)=TRUE,6,IF(EXACT(M825,$A$8)=TRUE,7,IF(EXACT(M825,$A$9)=TRUE,8,IF(EXACT(M825,$A$10)=TRUE,9,IF(EXACT(M825,$A$11)=TRUE,10,IF(EXACT(M825,$A$12)=TRUE,11,IF(EXACT(M825,$A$13)=TRUE,12,IF(EXACT(M825,$A$14)=TRUE,13,IF(EXACT(M825,$A$15)=TRUE,14,IF(EXACT(M825,$A$16)=TRUE,15,IF(EXACT(M825,$A$17)=TRUE,16,IF(EXACT(M825,$A$18)=TRUE,17,IF(EXACT(M825,$A$19)=TRUE,18,IF(EXACT(M825,$A$20)=TRUE,19,IF(EXACT(M825,$A$21)=TRUE,20,IF(EXACT(M825,$A$22)=TRUE,21,IF(EXACT(M825,$A$23)=TRUE,22,IF(EXACT(M825,$A$24)=TRUE,23,IF(EXACT(M825,$A$25)=TRUE,24,IF(EXACT(M825,$A$26)=TRUE,25,IF(EXACT(M825,$A$27)=TRUE,26,IF(EXACT(M825,$A$28)=TRUE,27,IF(EXACT(M825,$A$29)=TRUE,28,IF(EXACT(M825,$A$30)=TRUE,29,IF(EXACT(M825,$A$31)=TRUE,30,IF(EXACT(M825,$A$32)=TRUE,31,IF(EXACT(M825,$A$33)=TRUE,32,IF(EXACT(M825,$A$34)=TRUE,33,IF(EXACT(M825,$A$35)=TRUE,34,IF(EXACT(M825,$A$36)=TRUE,35,IF(EXACT(M825,$A$37)=TRUE,36,IF(EXACT(M825,$A$38)=TRUE,37,IF(EXACT(M825,$A$39)=TRUE,38,IF(EXACT(M825,$A$40)=TRUE,39,IF(EXACT(M825,$A$41)=TRUE,40,IF(EXACT(M825,$A$42)=TRUE,41,IF(EXACT(M825,$A$43)=TRUE,42,IF(EXACT(M825,$A$44)=TRUE,43,IF(EXACT(M825,$A$45)=TRUE,44,IF(EXACT(M825,$A$46)=TRUE,45,IF(EXACT(M825,$A$47)=TRUE,46,IF(EXACT(M825,$A$48)=TRUE,47,IF(EXACT(M825,$A$49)=TRUE,48,IF(EXACT(M825,$A$50)=TRUE,49,IF(EXACT(M825,$A$51)=TRUE,50,IF(EXACT(M825,$A$52)=TRUE,51,IF(EXACT(M825,$A$53)=TRUE,52,IF(EXACT(M825,$A$54)=TRUE,53,IF(EXACT(M825,$A$55)=TRUE,54,IF(EXACT(M825,$A$56)=TRUE,55,IF(EXACT(M825,$A$57)=TRUE,56,IF(EXACT(M825,$A$58)=TRUE,57,IF(EXACT(M825,$A$59)=TRUE,58,IF(EXACT(M825,$A$60)=TRUE,59,IF(EXACT(M825,$A$61)=TRUE,60,IF(EXACT(M825,$A$62)=TRUE,61))))))))))))))))))))))))))))))))))))))))))))))))))))))))))))))*61^$L825</f>
        <v>0</v>
      </c>
    </row>
    <row r="826" spans="11:14" x14ac:dyDescent="0.55000000000000004">
      <c r="K826">
        <v>826</v>
      </c>
      <c r="L826">
        <f t="shared" si="25"/>
        <v>2</v>
      </c>
      <c r="M826" t="str">
        <f t="shared" si="24"/>
        <v/>
      </c>
      <c r="N826">
        <f>IF(EXACT(M826,$A$1)=TRUE,0,IF(EXACT(M826,$A$2)=TRUE,1,IF(EXACT(M826,$A$3)=TRUE,2,IF(EXACT(M826,$A$4)=TRUE,3,IF(EXACT(M826,$A$5)=TRUE,4,IF(EXACT(M826,$A$6)=TRUE,5,IF(EXACT(M826,$A$7)=TRUE,6,IF(EXACT(M826,$A$8)=TRUE,7,IF(EXACT(M826,$A$9)=TRUE,8,IF(EXACT(M826,$A$10)=TRUE,9,IF(EXACT(M826,$A$11)=TRUE,10,IF(EXACT(M826,$A$12)=TRUE,11,IF(EXACT(M826,$A$13)=TRUE,12,IF(EXACT(M826,$A$14)=TRUE,13,IF(EXACT(M826,$A$15)=TRUE,14,IF(EXACT(M826,$A$16)=TRUE,15,IF(EXACT(M826,$A$17)=TRUE,16,IF(EXACT(M826,$A$18)=TRUE,17,IF(EXACT(M826,$A$19)=TRUE,18,IF(EXACT(M826,$A$20)=TRUE,19,IF(EXACT(M826,$A$21)=TRUE,20,IF(EXACT(M826,$A$22)=TRUE,21,IF(EXACT(M826,$A$23)=TRUE,22,IF(EXACT(M826,$A$24)=TRUE,23,IF(EXACT(M826,$A$25)=TRUE,24,IF(EXACT(M826,$A$26)=TRUE,25,IF(EXACT(M826,$A$27)=TRUE,26,IF(EXACT(M826,$A$28)=TRUE,27,IF(EXACT(M826,$A$29)=TRUE,28,IF(EXACT(M826,$A$30)=TRUE,29,IF(EXACT(M826,$A$31)=TRUE,30,IF(EXACT(M826,$A$32)=TRUE,31,IF(EXACT(M826,$A$33)=TRUE,32,IF(EXACT(M826,$A$34)=TRUE,33,IF(EXACT(M826,$A$35)=TRUE,34,IF(EXACT(M826,$A$36)=TRUE,35,IF(EXACT(M826,$A$37)=TRUE,36,IF(EXACT(M826,$A$38)=TRUE,37,IF(EXACT(M826,$A$39)=TRUE,38,IF(EXACT(M826,$A$40)=TRUE,39,IF(EXACT(M826,$A$41)=TRUE,40,IF(EXACT(M826,$A$42)=TRUE,41,IF(EXACT(M826,$A$43)=TRUE,42,IF(EXACT(M826,$A$44)=TRUE,43,IF(EXACT(M826,$A$45)=TRUE,44,IF(EXACT(M826,$A$46)=TRUE,45,IF(EXACT(M826,$A$47)=TRUE,46,IF(EXACT(M826,$A$48)=TRUE,47,IF(EXACT(M826,$A$49)=TRUE,48,IF(EXACT(M826,$A$50)=TRUE,49,IF(EXACT(M826,$A$51)=TRUE,50,IF(EXACT(M826,$A$52)=TRUE,51,IF(EXACT(M826,$A$53)=TRUE,52,IF(EXACT(M826,$A$54)=TRUE,53,IF(EXACT(M826,$A$55)=TRUE,54,IF(EXACT(M826,$A$56)=TRUE,55,IF(EXACT(M826,$A$57)=TRUE,56,IF(EXACT(M826,$A$58)=TRUE,57,IF(EXACT(M826,$A$59)=TRUE,58,IF(EXACT(M826,$A$60)=TRUE,59,IF(EXACT(M826,$A$61)=TRUE,60,IF(EXACT(M826,$A$62)=TRUE,61))))))))))))))))))))))))))))))))))))))))))))))))))))))))))))))*61^$L826</f>
        <v>0</v>
      </c>
    </row>
    <row r="827" spans="11:14" x14ac:dyDescent="0.55000000000000004">
      <c r="K827">
        <v>827</v>
      </c>
      <c r="L827">
        <f t="shared" si="25"/>
        <v>1</v>
      </c>
      <c r="M827" t="str">
        <f t="shared" si="24"/>
        <v/>
      </c>
      <c r="N827">
        <f>IF(EXACT(M827,$A$1)=TRUE,0,IF(EXACT(M827,$A$2)=TRUE,1,IF(EXACT(M827,$A$3)=TRUE,2,IF(EXACT(M827,$A$4)=TRUE,3,IF(EXACT(M827,$A$5)=TRUE,4,IF(EXACT(M827,$A$6)=TRUE,5,IF(EXACT(M827,$A$7)=TRUE,6,IF(EXACT(M827,$A$8)=TRUE,7,IF(EXACT(M827,$A$9)=TRUE,8,IF(EXACT(M827,$A$10)=TRUE,9,IF(EXACT(M827,$A$11)=TRUE,10,IF(EXACT(M827,$A$12)=TRUE,11,IF(EXACT(M827,$A$13)=TRUE,12,IF(EXACT(M827,$A$14)=TRUE,13,IF(EXACT(M827,$A$15)=TRUE,14,IF(EXACT(M827,$A$16)=TRUE,15,IF(EXACT(M827,$A$17)=TRUE,16,IF(EXACT(M827,$A$18)=TRUE,17,IF(EXACT(M827,$A$19)=TRUE,18,IF(EXACT(M827,$A$20)=TRUE,19,IF(EXACT(M827,$A$21)=TRUE,20,IF(EXACT(M827,$A$22)=TRUE,21,IF(EXACT(M827,$A$23)=TRUE,22,IF(EXACT(M827,$A$24)=TRUE,23,IF(EXACT(M827,$A$25)=TRUE,24,IF(EXACT(M827,$A$26)=TRUE,25,IF(EXACT(M827,$A$27)=TRUE,26,IF(EXACT(M827,$A$28)=TRUE,27,IF(EXACT(M827,$A$29)=TRUE,28,IF(EXACT(M827,$A$30)=TRUE,29,IF(EXACT(M827,$A$31)=TRUE,30,IF(EXACT(M827,$A$32)=TRUE,31,IF(EXACT(M827,$A$33)=TRUE,32,IF(EXACT(M827,$A$34)=TRUE,33,IF(EXACT(M827,$A$35)=TRUE,34,IF(EXACT(M827,$A$36)=TRUE,35,IF(EXACT(M827,$A$37)=TRUE,36,IF(EXACT(M827,$A$38)=TRUE,37,IF(EXACT(M827,$A$39)=TRUE,38,IF(EXACT(M827,$A$40)=TRUE,39,IF(EXACT(M827,$A$41)=TRUE,40,IF(EXACT(M827,$A$42)=TRUE,41,IF(EXACT(M827,$A$43)=TRUE,42,IF(EXACT(M827,$A$44)=TRUE,43,IF(EXACT(M827,$A$45)=TRUE,44,IF(EXACT(M827,$A$46)=TRUE,45,IF(EXACT(M827,$A$47)=TRUE,46,IF(EXACT(M827,$A$48)=TRUE,47,IF(EXACT(M827,$A$49)=TRUE,48,IF(EXACT(M827,$A$50)=TRUE,49,IF(EXACT(M827,$A$51)=TRUE,50,IF(EXACT(M827,$A$52)=TRUE,51,IF(EXACT(M827,$A$53)=TRUE,52,IF(EXACT(M827,$A$54)=TRUE,53,IF(EXACT(M827,$A$55)=TRUE,54,IF(EXACT(M827,$A$56)=TRUE,55,IF(EXACT(M827,$A$57)=TRUE,56,IF(EXACT(M827,$A$58)=TRUE,57,IF(EXACT(M827,$A$59)=TRUE,58,IF(EXACT(M827,$A$60)=TRUE,59,IF(EXACT(M827,$A$61)=TRUE,60,IF(EXACT(M827,$A$62)=TRUE,61))))))))))))))))))))))))))))))))))))))))))))))))))))))))))))))*61^$L827</f>
        <v>0</v>
      </c>
    </row>
    <row r="828" spans="11:14" x14ac:dyDescent="0.55000000000000004">
      <c r="K828">
        <v>828</v>
      </c>
      <c r="L828">
        <f t="shared" si="25"/>
        <v>0</v>
      </c>
      <c r="M828" t="str">
        <f t="shared" si="24"/>
        <v/>
      </c>
      <c r="N828">
        <f>IF(EXACT(M828,$A$1)=TRUE,0,IF(EXACT(M828,$A$2)=TRUE,1,IF(EXACT(M828,$A$3)=TRUE,2,IF(EXACT(M828,$A$4)=TRUE,3,IF(EXACT(M828,$A$5)=TRUE,4,IF(EXACT(M828,$A$6)=TRUE,5,IF(EXACT(M828,$A$7)=TRUE,6,IF(EXACT(M828,$A$8)=TRUE,7,IF(EXACT(M828,$A$9)=TRUE,8,IF(EXACT(M828,$A$10)=TRUE,9,IF(EXACT(M828,$A$11)=TRUE,10,IF(EXACT(M828,$A$12)=TRUE,11,IF(EXACT(M828,$A$13)=TRUE,12,IF(EXACT(M828,$A$14)=TRUE,13,IF(EXACT(M828,$A$15)=TRUE,14,IF(EXACT(M828,$A$16)=TRUE,15,IF(EXACT(M828,$A$17)=TRUE,16,IF(EXACT(M828,$A$18)=TRUE,17,IF(EXACT(M828,$A$19)=TRUE,18,IF(EXACT(M828,$A$20)=TRUE,19,IF(EXACT(M828,$A$21)=TRUE,20,IF(EXACT(M828,$A$22)=TRUE,21,IF(EXACT(M828,$A$23)=TRUE,22,IF(EXACT(M828,$A$24)=TRUE,23,IF(EXACT(M828,$A$25)=TRUE,24,IF(EXACT(M828,$A$26)=TRUE,25,IF(EXACT(M828,$A$27)=TRUE,26,IF(EXACT(M828,$A$28)=TRUE,27,IF(EXACT(M828,$A$29)=TRUE,28,IF(EXACT(M828,$A$30)=TRUE,29,IF(EXACT(M828,$A$31)=TRUE,30,IF(EXACT(M828,$A$32)=TRUE,31,IF(EXACT(M828,$A$33)=TRUE,32,IF(EXACT(M828,$A$34)=TRUE,33,IF(EXACT(M828,$A$35)=TRUE,34,IF(EXACT(M828,$A$36)=TRUE,35,IF(EXACT(M828,$A$37)=TRUE,36,IF(EXACT(M828,$A$38)=TRUE,37,IF(EXACT(M828,$A$39)=TRUE,38,IF(EXACT(M828,$A$40)=TRUE,39,IF(EXACT(M828,$A$41)=TRUE,40,IF(EXACT(M828,$A$42)=TRUE,41,IF(EXACT(M828,$A$43)=TRUE,42,IF(EXACT(M828,$A$44)=TRUE,43,IF(EXACT(M828,$A$45)=TRUE,44,IF(EXACT(M828,$A$46)=TRUE,45,IF(EXACT(M828,$A$47)=TRUE,46,IF(EXACT(M828,$A$48)=TRUE,47,IF(EXACT(M828,$A$49)=TRUE,48,IF(EXACT(M828,$A$50)=TRUE,49,IF(EXACT(M828,$A$51)=TRUE,50,IF(EXACT(M828,$A$52)=TRUE,51,IF(EXACT(M828,$A$53)=TRUE,52,IF(EXACT(M828,$A$54)=TRUE,53,IF(EXACT(M828,$A$55)=TRUE,54,IF(EXACT(M828,$A$56)=TRUE,55,IF(EXACT(M828,$A$57)=TRUE,56,IF(EXACT(M828,$A$58)=TRUE,57,IF(EXACT(M828,$A$59)=TRUE,58,IF(EXACT(M828,$A$60)=TRUE,59,IF(EXACT(M828,$A$61)=TRUE,60,IF(EXACT(M828,$A$62)=TRUE,61))))))))))))))))))))))))))))))))))))))))))))))))))))))))))))))*61^$L828</f>
        <v>0</v>
      </c>
    </row>
    <row r="829" spans="11:14" x14ac:dyDescent="0.55000000000000004">
      <c r="K829">
        <v>829</v>
      </c>
      <c r="L829">
        <f t="shared" si="25"/>
        <v>5</v>
      </c>
      <c r="M829" t="str">
        <f t="shared" si="24"/>
        <v/>
      </c>
      <c r="N829" t="b">
        <f>IF(EXACT(M829,$A$1)=TRUE,"コア",IF(EXACT(M829,$A$2)=TRUE,"弓玉",IF(EXACT(M829,$A$3)=TRUE,"銃玉",IF(EXACT(M829,$A$4)=TRUE,"剣玉",IF(EXACT(M829,$A$5)=TRUE,"盾玉",IF(EXACT(M829,$A$6)=TRUE,"爆玉",IF(EXACT(M829,$A$7)=TRUE,"魔玉",IF(EXACT(M829,$A$8)=TRUE,"弩玉",IF(EXACT(M829,$A$9)=TRUE,"槍玉",IF(EXACT(M829,$A$10)=TRUE,"砲玉",IF(EXACT(M829,$A$11)=TRUE,"薙玉",IF(EXACT(M829,$A$12)=TRUE,"跳玉",IF(EXACT(M829,$A$13)=TRUE,"裂玉",IF(EXACT(M829,$A$14)=TRUE,"散玉",IF(EXACT(M829,$A$15)=TRUE,"狙玉",IF(EXACT(M829,$A$16)=TRUE,"浮玉",IF(EXACT(M829,$A$17)=TRUE,"導玉",IF(EXACT(M829,$A$18)=TRUE,"繕玉",IF(EXACT(M829,$A$19)=TRUE,"癒玉",IF(EXACT(M829,$A$20)=TRUE,"壁玉",IF(EXACT(M829,$A$21)=TRUE,"飛玉",IF(EXACT(M829,$A$22)=TRUE,"戦玉",IF(EXACT(M829,$A$23)=TRUE,"機玉",IF(EXACT(M829,$A$24)=TRUE,"変玉",IF(EXACT(M829,$A$25)=TRUE,"界玉",IF(EXACT(M829,$A$26)=TRUE,"木壁",IF(EXACT(M829,$A$27)=TRUE,"石壁",IF(EXACT(M829,$A$28)=TRUE,"紙壁",IF(EXACT(M829,$A$29)=TRUE,"鉄壁",IF(EXACT(M829,$A$30)=TRUE,"ジェット",IF(EXACT(M829,$A$31)=TRUE,"ターボ",IF(EXACT(M829,$A$32)=TRUE,"骨玉",IF(EXACT(M829,$A$33)=TRUE,"撃玉",IF(EXACT(M829,$A$34)=TRUE,"弾玉",IF(EXACT(M829,$A$35)=TRUE,"聖玉",IF(EXACT(M829,$A$36)=TRUE,"忍玉",IF(EXACT(M829,$A$37)=TRUE,"障玉",IF(EXACT(M829,$A$38)=TRUE,"花玉",IF(EXACT(M829,$A$39)=TRUE,"反玉",IF(EXACT(M829,$A$40)=TRUE,"押玉",IF(EXACT(M829,$A$41)=TRUE,"迎玉",IF(EXACT(M829,$A$42)=TRUE,"贄玉",IF(EXACT(M829,$A$43)=TRUE,"的玉",IF(EXACT(M829,$A$44)=TRUE,"墜玉",IF(EXACT(M829,$A$45)=TRUE,"箱玉",IF(EXACT(M829,$A$46)=TRUE,"闇玉",IF(EXACT(M829,$A$47)=TRUE,"旋玉",IF(EXACT(M829,$A$48)=TRUE,"采玉",IF(EXACT(M829,$A$49)=TRUE,"騎玉",IF(EXACT(M829,$A$50)=TRUE,"核玉",IF(EXACT(M829,$A$51)=TRUE,"射玉",IF(EXACT(M829,$A$52)=TRUE,"星玉",IF(EXACT(M829,$A$53)=TRUE,"梱玉",IF(EXACT(M829,$A$54)=TRUE,"貫玉",IF(EXACT(M829,$A$55)=TRUE,"査玉",IF(EXACT(M829,$A$56)=TRUE,"近壁",IF(EXACT(M829,$A$57)=TRUE,"遠壁",IF(EXACT(M829,$A$58)=TRUE,"広壁",IF(EXACT(M829,$A$59)=TRUE,"狭壁",IF(EXACT(M829,$A$60)=TRUE,"タゲ壁",IF(EXACT(M829,$A$61)=TRUE,"エレ壁")))))))))))))))))))))))))))))))))))))))))))))))))))))))))))))</f>
        <v>0</v>
      </c>
    </row>
    <row r="830" spans="11:14" x14ac:dyDescent="0.55000000000000004">
      <c r="K830">
        <v>830</v>
      </c>
      <c r="L830">
        <f t="shared" si="25"/>
        <v>4</v>
      </c>
      <c r="M830" t="str">
        <f t="shared" si="24"/>
        <v/>
      </c>
      <c r="N830">
        <f>IF(EXACT(M830,$A$1)=TRUE,0,IF(EXACT(M830,$A$2)=TRUE,1,IF(EXACT(M830,$A$3)=TRUE,2,IF(EXACT(M830,$A$4)=TRUE,3,IF(EXACT(M830,$A$5)=TRUE,4,IF(EXACT(M830,$A$6)=TRUE,5,IF(EXACT(M830,$A$7)=TRUE,6,IF(EXACT(M830,$A$8)=TRUE,7,IF(EXACT(M830,$A$9)=TRUE,8,IF(EXACT(M830,$A$10)=TRUE,9,IF(EXACT(M830,$A$11)=TRUE,10,IF(EXACT(M830,$A$12)=TRUE,11,IF(EXACT(M830,$A$13)=TRUE,12,IF(EXACT(M830,$A$14)=TRUE,13,IF(EXACT(M830,$A$15)=TRUE,14,IF(EXACT(M830,$A$16)=TRUE,15,IF(EXACT(M830,$A$17)=TRUE,16,IF(EXACT(M830,$A$18)=TRUE,17,IF(EXACT(M830,$A$19)=TRUE,18,IF(EXACT(M830,$A$20)=TRUE,19,IF(EXACT(M830,$A$21)=TRUE,20,IF(EXACT(M830,$A$22)=TRUE,21,IF(EXACT(M830,$A$23)=TRUE,22,IF(EXACT(M830,$A$24)=TRUE,23,IF(EXACT(M830,$A$25)=TRUE,24,IF(EXACT(M830,$A$26)=TRUE,25,IF(EXACT(M830,$A$27)=TRUE,26,IF(EXACT(M830,$A$28)=TRUE,27,IF(EXACT(M830,$A$29)=TRUE,28,IF(EXACT(M830,$A$30)=TRUE,29,IF(EXACT(M830,$A$31)=TRUE,30,IF(EXACT(M830,$A$32)=TRUE,31,IF(EXACT(M830,$A$33)=TRUE,32,IF(EXACT(M830,$A$34)=TRUE,33,IF(EXACT(M830,$A$35)=TRUE,34,IF(EXACT(M830,$A$36)=TRUE,35,IF(EXACT(M830,$A$37)=TRUE,36,IF(EXACT(M830,$A$38)=TRUE,37,IF(EXACT(M830,$A$39)=TRUE,38,IF(EXACT(M830,$A$40)=TRUE,39,IF(EXACT(M830,$A$41)=TRUE,40,IF(EXACT(M830,$A$42)=TRUE,41,IF(EXACT(M830,$A$43)=TRUE,42,IF(EXACT(M830,$A$44)=TRUE,43,IF(EXACT(M830,$A$45)=TRUE,44,IF(EXACT(M830,$A$46)=TRUE,45,IF(EXACT(M830,$A$47)=TRUE,46,IF(EXACT(M830,$A$48)=TRUE,47,IF(EXACT(M830,$A$49)=TRUE,48,IF(EXACT(M830,$A$50)=TRUE,49,IF(EXACT(M830,$A$51)=TRUE,50,IF(EXACT(M830,$A$52)=TRUE,51,IF(EXACT(M830,$A$53)=TRUE,52,IF(EXACT(M830,$A$54)=TRUE,53,IF(EXACT(M830,$A$55)=TRUE,54,IF(EXACT(M830,$A$56)=TRUE,55,IF(EXACT(M830,$A$57)=TRUE,56,IF(EXACT(M830,$A$58)=TRUE,57,IF(EXACT(M830,$A$59)=TRUE,58,IF(EXACT(M830,$A$60)=TRUE,59,IF(EXACT(M830,$A$61)=TRUE,60,IF(EXACT(M830,$A$62)=TRUE,61))))))))))))))))))))))))))))))))))))))))))))))))))))))))))))))*61^$L830</f>
        <v>0</v>
      </c>
    </row>
    <row r="831" spans="11:14" x14ac:dyDescent="0.55000000000000004">
      <c r="K831">
        <v>831</v>
      </c>
      <c r="L831">
        <f t="shared" si="25"/>
        <v>3</v>
      </c>
      <c r="M831" t="str">
        <f t="shared" si="24"/>
        <v/>
      </c>
      <c r="N831">
        <f>IF(EXACT(M831,$A$1)=TRUE,0,IF(EXACT(M831,$A$2)=TRUE,1,IF(EXACT(M831,$A$3)=TRUE,2,IF(EXACT(M831,$A$4)=TRUE,3,IF(EXACT(M831,$A$5)=TRUE,4,IF(EXACT(M831,$A$6)=TRUE,5,IF(EXACT(M831,$A$7)=TRUE,6,IF(EXACT(M831,$A$8)=TRUE,7,IF(EXACT(M831,$A$9)=TRUE,8,IF(EXACT(M831,$A$10)=TRUE,9,IF(EXACT(M831,$A$11)=TRUE,10,IF(EXACT(M831,$A$12)=TRUE,11,IF(EXACT(M831,$A$13)=TRUE,12,IF(EXACT(M831,$A$14)=TRUE,13,IF(EXACT(M831,$A$15)=TRUE,14,IF(EXACT(M831,$A$16)=TRUE,15,IF(EXACT(M831,$A$17)=TRUE,16,IF(EXACT(M831,$A$18)=TRUE,17,IF(EXACT(M831,$A$19)=TRUE,18,IF(EXACT(M831,$A$20)=TRUE,19,IF(EXACT(M831,$A$21)=TRUE,20,IF(EXACT(M831,$A$22)=TRUE,21,IF(EXACT(M831,$A$23)=TRUE,22,IF(EXACT(M831,$A$24)=TRUE,23,IF(EXACT(M831,$A$25)=TRUE,24,IF(EXACT(M831,$A$26)=TRUE,25,IF(EXACT(M831,$A$27)=TRUE,26,IF(EXACT(M831,$A$28)=TRUE,27,IF(EXACT(M831,$A$29)=TRUE,28,IF(EXACT(M831,$A$30)=TRUE,29,IF(EXACT(M831,$A$31)=TRUE,30,IF(EXACT(M831,$A$32)=TRUE,31,IF(EXACT(M831,$A$33)=TRUE,32,IF(EXACT(M831,$A$34)=TRUE,33,IF(EXACT(M831,$A$35)=TRUE,34,IF(EXACT(M831,$A$36)=TRUE,35,IF(EXACT(M831,$A$37)=TRUE,36,IF(EXACT(M831,$A$38)=TRUE,37,IF(EXACT(M831,$A$39)=TRUE,38,IF(EXACT(M831,$A$40)=TRUE,39,IF(EXACT(M831,$A$41)=TRUE,40,IF(EXACT(M831,$A$42)=TRUE,41,IF(EXACT(M831,$A$43)=TRUE,42,IF(EXACT(M831,$A$44)=TRUE,43,IF(EXACT(M831,$A$45)=TRUE,44,IF(EXACT(M831,$A$46)=TRUE,45,IF(EXACT(M831,$A$47)=TRUE,46,IF(EXACT(M831,$A$48)=TRUE,47,IF(EXACT(M831,$A$49)=TRUE,48,IF(EXACT(M831,$A$50)=TRUE,49,IF(EXACT(M831,$A$51)=TRUE,50,IF(EXACT(M831,$A$52)=TRUE,51,IF(EXACT(M831,$A$53)=TRUE,52,IF(EXACT(M831,$A$54)=TRUE,53,IF(EXACT(M831,$A$55)=TRUE,54,IF(EXACT(M831,$A$56)=TRUE,55,IF(EXACT(M831,$A$57)=TRUE,56,IF(EXACT(M831,$A$58)=TRUE,57,IF(EXACT(M831,$A$59)=TRUE,58,IF(EXACT(M831,$A$60)=TRUE,59,IF(EXACT(M831,$A$61)=TRUE,60,IF(EXACT(M831,$A$62)=TRUE,61))))))))))))))))))))))))))))))))))))))))))))))))))))))))))))))*61^$L831</f>
        <v>0</v>
      </c>
    </row>
    <row r="832" spans="11:14" x14ac:dyDescent="0.55000000000000004">
      <c r="K832">
        <v>832</v>
      </c>
      <c r="L832">
        <f t="shared" si="25"/>
        <v>2</v>
      </c>
      <c r="M832" t="str">
        <f t="shared" si="24"/>
        <v/>
      </c>
      <c r="N832">
        <f>IF(EXACT(M832,$A$1)=TRUE,0,IF(EXACT(M832,$A$2)=TRUE,1,IF(EXACT(M832,$A$3)=TRUE,2,IF(EXACT(M832,$A$4)=TRUE,3,IF(EXACT(M832,$A$5)=TRUE,4,IF(EXACT(M832,$A$6)=TRUE,5,IF(EXACT(M832,$A$7)=TRUE,6,IF(EXACT(M832,$A$8)=TRUE,7,IF(EXACT(M832,$A$9)=TRUE,8,IF(EXACT(M832,$A$10)=TRUE,9,IF(EXACT(M832,$A$11)=TRUE,10,IF(EXACT(M832,$A$12)=TRUE,11,IF(EXACT(M832,$A$13)=TRUE,12,IF(EXACT(M832,$A$14)=TRUE,13,IF(EXACT(M832,$A$15)=TRUE,14,IF(EXACT(M832,$A$16)=TRUE,15,IF(EXACT(M832,$A$17)=TRUE,16,IF(EXACT(M832,$A$18)=TRUE,17,IF(EXACT(M832,$A$19)=TRUE,18,IF(EXACT(M832,$A$20)=TRUE,19,IF(EXACT(M832,$A$21)=TRUE,20,IF(EXACT(M832,$A$22)=TRUE,21,IF(EXACT(M832,$A$23)=TRUE,22,IF(EXACT(M832,$A$24)=TRUE,23,IF(EXACT(M832,$A$25)=TRUE,24,IF(EXACT(M832,$A$26)=TRUE,25,IF(EXACT(M832,$A$27)=TRUE,26,IF(EXACT(M832,$A$28)=TRUE,27,IF(EXACT(M832,$A$29)=TRUE,28,IF(EXACT(M832,$A$30)=TRUE,29,IF(EXACT(M832,$A$31)=TRUE,30,IF(EXACT(M832,$A$32)=TRUE,31,IF(EXACT(M832,$A$33)=TRUE,32,IF(EXACT(M832,$A$34)=TRUE,33,IF(EXACT(M832,$A$35)=TRUE,34,IF(EXACT(M832,$A$36)=TRUE,35,IF(EXACT(M832,$A$37)=TRUE,36,IF(EXACT(M832,$A$38)=TRUE,37,IF(EXACT(M832,$A$39)=TRUE,38,IF(EXACT(M832,$A$40)=TRUE,39,IF(EXACT(M832,$A$41)=TRUE,40,IF(EXACT(M832,$A$42)=TRUE,41,IF(EXACT(M832,$A$43)=TRUE,42,IF(EXACT(M832,$A$44)=TRUE,43,IF(EXACT(M832,$A$45)=TRUE,44,IF(EXACT(M832,$A$46)=TRUE,45,IF(EXACT(M832,$A$47)=TRUE,46,IF(EXACT(M832,$A$48)=TRUE,47,IF(EXACT(M832,$A$49)=TRUE,48,IF(EXACT(M832,$A$50)=TRUE,49,IF(EXACT(M832,$A$51)=TRUE,50,IF(EXACT(M832,$A$52)=TRUE,51,IF(EXACT(M832,$A$53)=TRUE,52,IF(EXACT(M832,$A$54)=TRUE,53,IF(EXACT(M832,$A$55)=TRUE,54,IF(EXACT(M832,$A$56)=TRUE,55,IF(EXACT(M832,$A$57)=TRUE,56,IF(EXACT(M832,$A$58)=TRUE,57,IF(EXACT(M832,$A$59)=TRUE,58,IF(EXACT(M832,$A$60)=TRUE,59,IF(EXACT(M832,$A$61)=TRUE,60,IF(EXACT(M832,$A$62)=TRUE,61))))))))))))))))))))))))))))))))))))))))))))))))))))))))))))))*61^$L832</f>
        <v>0</v>
      </c>
    </row>
    <row r="833" spans="11:14" x14ac:dyDescent="0.55000000000000004">
      <c r="K833">
        <v>833</v>
      </c>
      <c r="L833">
        <f t="shared" si="25"/>
        <v>1</v>
      </c>
      <c r="M833" t="str">
        <f t="shared" ref="M833:M896" si="26">MID(D$2,$K833,1)</f>
        <v/>
      </c>
      <c r="N833">
        <f>IF(EXACT(M833,$A$1)=TRUE,0,IF(EXACT(M833,$A$2)=TRUE,1,IF(EXACT(M833,$A$3)=TRUE,2,IF(EXACT(M833,$A$4)=TRUE,3,IF(EXACT(M833,$A$5)=TRUE,4,IF(EXACT(M833,$A$6)=TRUE,5,IF(EXACT(M833,$A$7)=TRUE,6,IF(EXACT(M833,$A$8)=TRUE,7,IF(EXACT(M833,$A$9)=TRUE,8,IF(EXACT(M833,$A$10)=TRUE,9,IF(EXACT(M833,$A$11)=TRUE,10,IF(EXACT(M833,$A$12)=TRUE,11,IF(EXACT(M833,$A$13)=TRUE,12,IF(EXACT(M833,$A$14)=TRUE,13,IF(EXACT(M833,$A$15)=TRUE,14,IF(EXACT(M833,$A$16)=TRUE,15,IF(EXACT(M833,$A$17)=TRUE,16,IF(EXACT(M833,$A$18)=TRUE,17,IF(EXACT(M833,$A$19)=TRUE,18,IF(EXACT(M833,$A$20)=TRUE,19,IF(EXACT(M833,$A$21)=TRUE,20,IF(EXACT(M833,$A$22)=TRUE,21,IF(EXACT(M833,$A$23)=TRUE,22,IF(EXACT(M833,$A$24)=TRUE,23,IF(EXACT(M833,$A$25)=TRUE,24,IF(EXACT(M833,$A$26)=TRUE,25,IF(EXACT(M833,$A$27)=TRUE,26,IF(EXACT(M833,$A$28)=TRUE,27,IF(EXACT(M833,$A$29)=TRUE,28,IF(EXACT(M833,$A$30)=TRUE,29,IF(EXACT(M833,$A$31)=TRUE,30,IF(EXACT(M833,$A$32)=TRUE,31,IF(EXACT(M833,$A$33)=TRUE,32,IF(EXACT(M833,$A$34)=TRUE,33,IF(EXACT(M833,$A$35)=TRUE,34,IF(EXACT(M833,$A$36)=TRUE,35,IF(EXACT(M833,$A$37)=TRUE,36,IF(EXACT(M833,$A$38)=TRUE,37,IF(EXACT(M833,$A$39)=TRUE,38,IF(EXACT(M833,$A$40)=TRUE,39,IF(EXACT(M833,$A$41)=TRUE,40,IF(EXACT(M833,$A$42)=TRUE,41,IF(EXACT(M833,$A$43)=TRUE,42,IF(EXACT(M833,$A$44)=TRUE,43,IF(EXACT(M833,$A$45)=TRUE,44,IF(EXACT(M833,$A$46)=TRUE,45,IF(EXACT(M833,$A$47)=TRUE,46,IF(EXACT(M833,$A$48)=TRUE,47,IF(EXACT(M833,$A$49)=TRUE,48,IF(EXACT(M833,$A$50)=TRUE,49,IF(EXACT(M833,$A$51)=TRUE,50,IF(EXACT(M833,$A$52)=TRUE,51,IF(EXACT(M833,$A$53)=TRUE,52,IF(EXACT(M833,$A$54)=TRUE,53,IF(EXACT(M833,$A$55)=TRUE,54,IF(EXACT(M833,$A$56)=TRUE,55,IF(EXACT(M833,$A$57)=TRUE,56,IF(EXACT(M833,$A$58)=TRUE,57,IF(EXACT(M833,$A$59)=TRUE,58,IF(EXACT(M833,$A$60)=TRUE,59,IF(EXACT(M833,$A$61)=TRUE,60,IF(EXACT(M833,$A$62)=TRUE,61))))))))))))))))))))))))))))))))))))))))))))))))))))))))))))))*61^$L833</f>
        <v>0</v>
      </c>
    </row>
    <row r="834" spans="11:14" x14ac:dyDescent="0.55000000000000004">
      <c r="K834">
        <v>834</v>
      </c>
      <c r="L834">
        <f t="shared" ref="L834:L897" si="27">MOD(LEN($D$2)-K834,6)</f>
        <v>0</v>
      </c>
      <c r="M834" t="str">
        <f t="shared" si="26"/>
        <v/>
      </c>
      <c r="N834">
        <f>IF(EXACT(M834,$A$1)=TRUE,0,IF(EXACT(M834,$A$2)=TRUE,1,IF(EXACT(M834,$A$3)=TRUE,2,IF(EXACT(M834,$A$4)=TRUE,3,IF(EXACT(M834,$A$5)=TRUE,4,IF(EXACT(M834,$A$6)=TRUE,5,IF(EXACT(M834,$A$7)=TRUE,6,IF(EXACT(M834,$A$8)=TRUE,7,IF(EXACT(M834,$A$9)=TRUE,8,IF(EXACT(M834,$A$10)=TRUE,9,IF(EXACT(M834,$A$11)=TRUE,10,IF(EXACT(M834,$A$12)=TRUE,11,IF(EXACT(M834,$A$13)=TRUE,12,IF(EXACT(M834,$A$14)=TRUE,13,IF(EXACT(M834,$A$15)=TRUE,14,IF(EXACT(M834,$A$16)=TRUE,15,IF(EXACT(M834,$A$17)=TRUE,16,IF(EXACT(M834,$A$18)=TRUE,17,IF(EXACT(M834,$A$19)=TRUE,18,IF(EXACT(M834,$A$20)=TRUE,19,IF(EXACT(M834,$A$21)=TRUE,20,IF(EXACT(M834,$A$22)=TRUE,21,IF(EXACT(M834,$A$23)=TRUE,22,IF(EXACT(M834,$A$24)=TRUE,23,IF(EXACT(M834,$A$25)=TRUE,24,IF(EXACT(M834,$A$26)=TRUE,25,IF(EXACT(M834,$A$27)=TRUE,26,IF(EXACT(M834,$A$28)=TRUE,27,IF(EXACT(M834,$A$29)=TRUE,28,IF(EXACT(M834,$A$30)=TRUE,29,IF(EXACT(M834,$A$31)=TRUE,30,IF(EXACT(M834,$A$32)=TRUE,31,IF(EXACT(M834,$A$33)=TRUE,32,IF(EXACT(M834,$A$34)=TRUE,33,IF(EXACT(M834,$A$35)=TRUE,34,IF(EXACT(M834,$A$36)=TRUE,35,IF(EXACT(M834,$A$37)=TRUE,36,IF(EXACT(M834,$A$38)=TRUE,37,IF(EXACT(M834,$A$39)=TRUE,38,IF(EXACT(M834,$A$40)=TRUE,39,IF(EXACT(M834,$A$41)=TRUE,40,IF(EXACT(M834,$A$42)=TRUE,41,IF(EXACT(M834,$A$43)=TRUE,42,IF(EXACT(M834,$A$44)=TRUE,43,IF(EXACT(M834,$A$45)=TRUE,44,IF(EXACT(M834,$A$46)=TRUE,45,IF(EXACT(M834,$A$47)=TRUE,46,IF(EXACT(M834,$A$48)=TRUE,47,IF(EXACT(M834,$A$49)=TRUE,48,IF(EXACT(M834,$A$50)=TRUE,49,IF(EXACT(M834,$A$51)=TRUE,50,IF(EXACT(M834,$A$52)=TRUE,51,IF(EXACT(M834,$A$53)=TRUE,52,IF(EXACT(M834,$A$54)=TRUE,53,IF(EXACT(M834,$A$55)=TRUE,54,IF(EXACT(M834,$A$56)=TRUE,55,IF(EXACT(M834,$A$57)=TRUE,56,IF(EXACT(M834,$A$58)=TRUE,57,IF(EXACT(M834,$A$59)=TRUE,58,IF(EXACT(M834,$A$60)=TRUE,59,IF(EXACT(M834,$A$61)=TRUE,60,IF(EXACT(M834,$A$62)=TRUE,61))))))))))))))))))))))))))))))))))))))))))))))))))))))))))))))*61^$L834</f>
        <v>0</v>
      </c>
    </row>
    <row r="835" spans="11:14" x14ac:dyDescent="0.55000000000000004">
      <c r="K835">
        <v>835</v>
      </c>
      <c r="L835">
        <f t="shared" si="27"/>
        <v>5</v>
      </c>
      <c r="M835" t="str">
        <f t="shared" si="26"/>
        <v/>
      </c>
      <c r="N835" t="b">
        <f>IF(EXACT(M835,$A$1)=TRUE,"コア",IF(EXACT(M835,$A$2)=TRUE,"弓玉",IF(EXACT(M835,$A$3)=TRUE,"銃玉",IF(EXACT(M835,$A$4)=TRUE,"剣玉",IF(EXACT(M835,$A$5)=TRUE,"盾玉",IF(EXACT(M835,$A$6)=TRUE,"爆玉",IF(EXACT(M835,$A$7)=TRUE,"魔玉",IF(EXACT(M835,$A$8)=TRUE,"弩玉",IF(EXACT(M835,$A$9)=TRUE,"槍玉",IF(EXACT(M835,$A$10)=TRUE,"砲玉",IF(EXACT(M835,$A$11)=TRUE,"薙玉",IF(EXACT(M835,$A$12)=TRUE,"跳玉",IF(EXACT(M835,$A$13)=TRUE,"裂玉",IF(EXACT(M835,$A$14)=TRUE,"散玉",IF(EXACT(M835,$A$15)=TRUE,"狙玉",IF(EXACT(M835,$A$16)=TRUE,"浮玉",IF(EXACT(M835,$A$17)=TRUE,"導玉",IF(EXACT(M835,$A$18)=TRUE,"繕玉",IF(EXACT(M835,$A$19)=TRUE,"癒玉",IF(EXACT(M835,$A$20)=TRUE,"壁玉",IF(EXACT(M835,$A$21)=TRUE,"飛玉",IF(EXACT(M835,$A$22)=TRUE,"戦玉",IF(EXACT(M835,$A$23)=TRUE,"機玉",IF(EXACT(M835,$A$24)=TRUE,"変玉",IF(EXACT(M835,$A$25)=TRUE,"界玉",IF(EXACT(M835,$A$26)=TRUE,"木壁",IF(EXACT(M835,$A$27)=TRUE,"石壁",IF(EXACT(M835,$A$28)=TRUE,"紙壁",IF(EXACT(M835,$A$29)=TRUE,"鉄壁",IF(EXACT(M835,$A$30)=TRUE,"ジェット",IF(EXACT(M835,$A$31)=TRUE,"ターボ",IF(EXACT(M835,$A$32)=TRUE,"骨玉",IF(EXACT(M835,$A$33)=TRUE,"撃玉",IF(EXACT(M835,$A$34)=TRUE,"弾玉",IF(EXACT(M835,$A$35)=TRUE,"聖玉",IF(EXACT(M835,$A$36)=TRUE,"忍玉",IF(EXACT(M835,$A$37)=TRUE,"障玉",IF(EXACT(M835,$A$38)=TRUE,"花玉",IF(EXACT(M835,$A$39)=TRUE,"反玉",IF(EXACT(M835,$A$40)=TRUE,"押玉",IF(EXACT(M835,$A$41)=TRUE,"迎玉",IF(EXACT(M835,$A$42)=TRUE,"贄玉",IF(EXACT(M835,$A$43)=TRUE,"的玉",IF(EXACT(M835,$A$44)=TRUE,"墜玉",IF(EXACT(M835,$A$45)=TRUE,"箱玉",IF(EXACT(M835,$A$46)=TRUE,"闇玉",IF(EXACT(M835,$A$47)=TRUE,"旋玉",IF(EXACT(M835,$A$48)=TRUE,"采玉",IF(EXACT(M835,$A$49)=TRUE,"騎玉",IF(EXACT(M835,$A$50)=TRUE,"核玉",IF(EXACT(M835,$A$51)=TRUE,"射玉",IF(EXACT(M835,$A$52)=TRUE,"星玉",IF(EXACT(M835,$A$53)=TRUE,"梱玉",IF(EXACT(M835,$A$54)=TRUE,"貫玉",IF(EXACT(M835,$A$55)=TRUE,"査玉",IF(EXACT(M835,$A$56)=TRUE,"近壁",IF(EXACT(M835,$A$57)=TRUE,"遠壁",IF(EXACT(M835,$A$58)=TRUE,"広壁",IF(EXACT(M835,$A$59)=TRUE,"狭壁",IF(EXACT(M835,$A$60)=TRUE,"タゲ壁",IF(EXACT(M835,$A$61)=TRUE,"エレ壁")))))))))))))))))))))))))))))))))))))))))))))))))))))))))))))</f>
        <v>0</v>
      </c>
    </row>
    <row r="836" spans="11:14" x14ac:dyDescent="0.55000000000000004">
      <c r="K836">
        <v>836</v>
      </c>
      <c r="L836">
        <f t="shared" si="27"/>
        <v>4</v>
      </c>
      <c r="M836" t="str">
        <f t="shared" si="26"/>
        <v/>
      </c>
      <c r="N836">
        <f>IF(EXACT(M836,$A$1)=TRUE,0,IF(EXACT(M836,$A$2)=TRUE,1,IF(EXACT(M836,$A$3)=TRUE,2,IF(EXACT(M836,$A$4)=TRUE,3,IF(EXACT(M836,$A$5)=TRUE,4,IF(EXACT(M836,$A$6)=TRUE,5,IF(EXACT(M836,$A$7)=TRUE,6,IF(EXACT(M836,$A$8)=TRUE,7,IF(EXACT(M836,$A$9)=TRUE,8,IF(EXACT(M836,$A$10)=TRUE,9,IF(EXACT(M836,$A$11)=TRUE,10,IF(EXACT(M836,$A$12)=TRUE,11,IF(EXACT(M836,$A$13)=TRUE,12,IF(EXACT(M836,$A$14)=TRUE,13,IF(EXACT(M836,$A$15)=TRUE,14,IF(EXACT(M836,$A$16)=TRUE,15,IF(EXACT(M836,$A$17)=TRUE,16,IF(EXACT(M836,$A$18)=TRUE,17,IF(EXACT(M836,$A$19)=TRUE,18,IF(EXACT(M836,$A$20)=TRUE,19,IF(EXACT(M836,$A$21)=TRUE,20,IF(EXACT(M836,$A$22)=TRUE,21,IF(EXACT(M836,$A$23)=TRUE,22,IF(EXACT(M836,$A$24)=TRUE,23,IF(EXACT(M836,$A$25)=TRUE,24,IF(EXACT(M836,$A$26)=TRUE,25,IF(EXACT(M836,$A$27)=TRUE,26,IF(EXACT(M836,$A$28)=TRUE,27,IF(EXACT(M836,$A$29)=TRUE,28,IF(EXACT(M836,$A$30)=TRUE,29,IF(EXACT(M836,$A$31)=TRUE,30,IF(EXACT(M836,$A$32)=TRUE,31,IF(EXACT(M836,$A$33)=TRUE,32,IF(EXACT(M836,$A$34)=TRUE,33,IF(EXACT(M836,$A$35)=TRUE,34,IF(EXACT(M836,$A$36)=TRUE,35,IF(EXACT(M836,$A$37)=TRUE,36,IF(EXACT(M836,$A$38)=TRUE,37,IF(EXACT(M836,$A$39)=TRUE,38,IF(EXACT(M836,$A$40)=TRUE,39,IF(EXACT(M836,$A$41)=TRUE,40,IF(EXACT(M836,$A$42)=TRUE,41,IF(EXACT(M836,$A$43)=TRUE,42,IF(EXACT(M836,$A$44)=TRUE,43,IF(EXACT(M836,$A$45)=TRUE,44,IF(EXACT(M836,$A$46)=TRUE,45,IF(EXACT(M836,$A$47)=TRUE,46,IF(EXACT(M836,$A$48)=TRUE,47,IF(EXACT(M836,$A$49)=TRUE,48,IF(EXACT(M836,$A$50)=TRUE,49,IF(EXACT(M836,$A$51)=TRUE,50,IF(EXACT(M836,$A$52)=TRUE,51,IF(EXACT(M836,$A$53)=TRUE,52,IF(EXACT(M836,$A$54)=TRUE,53,IF(EXACT(M836,$A$55)=TRUE,54,IF(EXACT(M836,$A$56)=TRUE,55,IF(EXACT(M836,$A$57)=TRUE,56,IF(EXACT(M836,$A$58)=TRUE,57,IF(EXACT(M836,$A$59)=TRUE,58,IF(EXACT(M836,$A$60)=TRUE,59,IF(EXACT(M836,$A$61)=TRUE,60,IF(EXACT(M836,$A$62)=TRUE,61))))))))))))))))))))))))))))))))))))))))))))))))))))))))))))))*61^$L836</f>
        <v>0</v>
      </c>
    </row>
    <row r="837" spans="11:14" x14ac:dyDescent="0.55000000000000004">
      <c r="K837">
        <v>837</v>
      </c>
      <c r="L837">
        <f t="shared" si="27"/>
        <v>3</v>
      </c>
      <c r="M837" t="str">
        <f t="shared" si="26"/>
        <v/>
      </c>
      <c r="N837">
        <f>IF(EXACT(M837,$A$1)=TRUE,0,IF(EXACT(M837,$A$2)=TRUE,1,IF(EXACT(M837,$A$3)=TRUE,2,IF(EXACT(M837,$A$4)=TRUE,3,IF(EXACT(M837,$A$5)=TRUE,4,IF(EXACT(M837,$A$6)=TRUE,5,IF(EXACT(M837,$A$7)=TRUE,6,IF(EXACT(M837,$A$8)=TRUE,7,IF(EXACT(M837,$A$9)=TRUE,8,IF(EXACT(M837,$A$10)=TRUE,9,IF(EXACT(M837,$A$11)=TRUE,10,IF(EXACT(M837,$A$12)=TRUE,11,IF(EXACT(M837,$A$13)=TRUE,12,IF(EXACT(M837,$A$14)=TRUE,13,IF(EXACT(M837,$A$15)=TRUE,14,IF(EXACT(M837,$A$16)=TRUE,15,IF(EXACT(M837,$A$17)=TRUE,16,IF(EXACT(M837,$A$18)=TRUE,17,IF(EXACT(M837,$A$19)=TRUE,18,IF(EXACT(M837,$A$20)=TRUE,19,IF(EXACT(M837,$A$21)=TRUE,20,IF(EXACT(M837,$A$22)=TRUE,21,IF(EXACT(M837,$A$23)=TRUE,22,IF(EXACT(M837,$A$24)=TRUE,23,IF(EXACT(M837,$A$25)=TRUE,24,IF(EXACT(M837,$A$26)=TRUE,25,IF(EXACT(M837,$A$27)=TRUE,26,IF(EXACT(M837,$A$28)=TRUE,27,IF(EXACT(M837,$A$29)=TRUE,28,IF(EXACT(M837,$A$30)=TRUE,29,IF(EXACT(M837,$A$31)=TRUE,30,IF(EXACT(M837,$A$32)=TRUE,31,IF(EXACT(M837,$A$33)=TRUE,32,IF(EXACT(M837,$A$34)=TRUE,33,IF(EXACT(M837,$A$35)=TRUE,34,IF(EXACT(M837,$A$36)=TRUE,35,IF(EXACT(M837,$A$37)=TRUE,36,IF(EXACT(M837,$A$38)=TRUE,37,IF(EXACT(M837,$A$39)=TRUE,38,IF(EXACT(M837,$A$40)=TRUE,39,IF(EXACT(M837,$A$41)=TRUE,40,IF(EXACT(M837,$A$42)=TRUE,41,IF(EXACT(M837,$A$43)=TRUE,42,IF(EXACT(M837,$A$44)=TRUE,43,IF(EXACT(M837,$A$45)=TRUE,44,IF(EXACT(M837,$A$46)=TRUE,45,IF(EXACT(M837,$A$47)=TRUE,46,IF(EXACT(M837,$A$48)=TRUE,47,IF(EXACT(M837,$A$49)=TRUE,48,IF(EXACT(M837,$A$50)=TRUE,49,IF(EXACT(M837,$A$51)=TRUE,50,IF(EXACT(M837,$A$52)=TRUE,51,IF(EXACT(M837,$A$53)=TRUE,52,IF(EXACT(M837,$A$54)=TRUE,53,IF(EXACT(M837,$A$55)=TRUE,54,IF(EXACT(M837,$A$56)=TRUE,55,IF(EXACT(M837,$A$57)=TRUE,56,IF(EXACT(M837,$A$58)=TRUE,57,IF(EXACT(M837,$A$59)=TRUE,58,IF(EXACT(M837,$A$60)=TRUE,59,IF(EXACT(M837,$A$61)=TRUE,60,IF(EXACT(M837,$A$62)=TRUE,61))))))))))))))))))))))))))))))))))))))))))))))))))))))))))))))*61^$L837</f>
        <v>0</v>
      </c>
    </row>
    <row r="838" spans="11:14" x14ac:dyDescent="0.55000000000000004">
      <c r="K838">
        <v>838</v>
      </c>
      <c r="L838">
        <f t="shared" si="27"/>
        <v>2</v>
      </c>
      <c r="M838" t="str">
        <f t="shared" si="26"/>
        <v/>
      </c>
      <c r="N838">
        <f>IF(EXACT(M838,$A$1)=TRUE,0,IF(EXACT(M838,$A$2)=TRUE,1,IF(EXACT(M838,$A$3)=TRUE,2,IF(EXACT(M838,$A$4)=TRUE,3,IF(EXACT(M838,$A$5)=TRUE,4,IF(EXACT(M838,$A$6)=TRUE,5,IF(EXACT(M838,$A$7)=TRUE,6,IF(EXACT(M838,$A$8)=TRUE,7,IF(EXACT(M838,$A$9)=TRUE,8,IF(EXACT(M838,$A$10)=TRUE,9,IF(EXACT(M838,$A$11)=TRUE,10,IF(EXACT(M838,$A$12)=TRUE,11,IF(EXACT(M838,$A$13)=TRUE,12,IF(EXACT(M838,$A$14)=TRUE,13,IF(EXACT(M838,$A$15)=TRUE,14,IF(EXACT(M838,$A$16)=TRUE,15,IF(EXACT(M838,$A$17)=TRUE,16,IF(EXACT(M838,$A$18)=TRUE,17,IF(EXACT(M838,$A$19)=TRUE,18,IF(EXACT(M838,$A$20)=TRUE,19,IF(EXACT(M838,$A$21)=TRUE,20,IF(EXACT(M838,$A$22)=TRUE,21,IF(EXACT(M838,$A$23)=TRUE,22,IF(EXACT(M838,$A$24)=TRUE,23,IF(EXACT(M838,$A$25)=TRUE,24,IF(EXACT(M838,$A$26)=TRUE,25,IF(EXACT(M838,$A$27)=TRUE,26,IF(EXACT(M838,$A$28)=TRUE,27,IF(EXACT(M838,$A$29)=TRUE,28,IF(EXACT(M838,$A$30)=TRUE,29,IF(EXACT(M838,$A$31)=TRUE,30,IF(EXACT(M838,$A$32)=TRUE,31,IF(EXACT(M838,$A$33)=TRUE,32,IF(EXACT(M838,$A$34)=TRUE,33,IF(EXACT(M838,$A$35)=TRUE,34,IF(EXACT(M838,$A$36)=TRUE,35,IF(EXACT(M838,$A$37)=TRUE,36,IF(EXACT(M838,$A$38)=TRUE,37,IF(EXACT(M838,$A$39)=TRUE,38,IF(EXACT(M838,$A$40)=TRUE,39,IF(EXACT(M838,$A$41)=TRUE,40,IF(EXACT(M838,$A$42)=TRUE,41,IF(EXACT(M838,$A$43)=TRUE,42,IF(EXACT(M838,$A$44)=TRUE,43,IF(EXACT(M838,$A$45)=TRUE,44,IF(EXACT(M838,$A$46)=TRUE,45,IF(EXACT(M838,$A$47)=TRUE,46,IF(EXACT(M838,$A$48)=TRUE,47,IF(EXACT(M838,$A$49)=TRUE,48,IF(EXACT(M838,$A$50)=TRUE,49,IF(EXACT(M838,$A$51)=TRUE,50,IF(EXACT(M838,$A$52)=TRUE,51,IF(EXACT(M838,$A$53)=TRUE,52,IF(EXACT(M838,$A$54)=TRUE,53,IF(EXACT(M838,$A$55)=TRUE,54,IF(EXACT(M838,$A$56)=TRUE,55,IF(EXACT(M838,$A$57)=TRUE,56,IF(EXACT(M838,$A$58)=TRUE,57,IF(EXACT(M838,$A$59)=TRUE,58,IF(EXACT(M838,$A$60)=TRUE,59,IF(EXACT(M838,$A$61)=TRUE,60,IF(EXACT(M838,$A$62)=TRUE,61))))))))))))))))))))))))))))))))))))))))))))))))))))))))))))))*61^$L838</f>
        <v>0</v>
      </c>
    </row>
    <row r="839" spans="11:14" x14ac:dyDescent="0.55000000000000004">
      <c r="K839">
        <v>839</v>
      </c>
      <c r="L839">
        <f t="shared" si="27"/>
        <v>1</v>
      </c>
      <c r="M839" t="str">
        <f t="shared" si="26"/>
        <v/>
      </c>
      <c r="N839">
        <f>IF(EXACT(M839,$A$1)=TRUE,0,IF(EXACT(M839,$A$2)=TRUE,1,IF(EXACT(M839,$A$3)=TRUE,2,IF(EXACT(M839,$A$4)=TRUE,3,IF(EXACT(M839,$A$5)=TRUE,4,IF(EXACT(M839,$A$6)=TRUE,5,IF(EXACT(M839,$A$7)=TRUE,6,IF(EXACT(M839,$A$8)=TRUE,7,IF(EXACT(M839,$A$9)=TRUE,8,IF(EXACT(M839,$A$10)=TRUE,9,IF(EXACT(M839,$A$11)=TRUE,10,IF(EXACT(M839,$A$12)=TRUE,11,IF(EXACT(M839,$A$13)=TRUE,12,IF(EXACT(M839,$A$14)=TRUE,13,IF(EXACT(M839,$A$15)=TRUE,14,IF(EXACT(M839,$A$16)=TRUE,15,IF(EXACT(M839,$A$17)=TRUE,16,IF(EXACT(M839,$A$18)=TRUE,17,IF(EXACT(M839,$A$19)=TRUE,18,IF(EXACT(M839,$A$20)=TRUE,19,IF(EXACT(M839,$A$21)=TRUE,20,IF(EXACT(M839,$A$22)=TRUE,21,IF(EXACT(M839,$A$23)=TRUE,22,IF(EXACT(M839,$A$24)=TRUE,23,IF(EXACT(M839,$A$25)=TRUE,24,IF(EXACT(M839,$A$26)=TRUE,25,IF(EXACT(M839,$A$27)=TRUE,26,IF(EXACT(M839,$A$28)=TRUE,27,IF(EXACT(M839,$A$29)=TRUE,28,IF(EXACT(M839,$A$30)=TRUE,29,IF(EXACT(M839,$A$31)=TRUE,30,IF(EXACT(M839,$A$32)=TRUE,31,IF(EXACT(M839,$A$33)=TRUE,32,IF(EXACT(M839,$A$34)=TRUE,33,IF(EXACT(M839,$A$35)=TRUE,34,IF(EXACT(M839,$A$36)=TRUE,35,IF(EXACT(M839,$A$37)=TRUE,36,IF(EXACT(M839,$A$38)=TRUE,37,IF(EXACT(M839,$A$39)=TRUE,38,IF(EXACT(M839,$A$40)=TRUE,39,IF(EXACT(M839,$A$41)=TRUE,40,IF(EXACT(M839,$A$42)=TRUE,41,IF(EXACT(M839,$A$43)=TRUE,42,IF(EXACT(M839,$A$44)=TRUE,43,IF(EXACT(M839,$A$45)=TRUE,44,IF(EXACT(M839,$A$46)=TRUE,45,IF(EXACT(M839,$A$47)=TRUE,46,IF(EXACT(M839,$A$48)=TRUE,47,IF(EXACT(M839,$A$49)=TRUE,48,IF(EXACT(M839,$A$50)=TRUE,49,IF(EXACT(M839,$A$51)=TRUE,50,IF(EXACT(M839,$A$52)=TRUE,51,IF(EXACT(M839,$A$53)=TRUE,52,IF(EXACT(M839,$A$54)=TRUE,53,IF(EXACT(M839,$A$55)=TRUE,54,IF(EXACT(M839,$A$56)=TRUE,55,IF(EXACT(M839,$A$57)=TRUE,56,IF(EXACT(M839,$A$58)=TRUE,57,IF(EXACT(M839,$A$59)=TRUE,58,IF(EXACT(M839,$A$60)=TRUE,59,IF(EXACT(M839,$A$61)=TRUE,60,IF(EXACT(M839,$A$62)=TRUE,61))))))))))))))))))))))))))))))))))))))))))))))))))))))))))))))*61^$L839</f>
        <v>0</v>
      </c>
    </row>
    <row r="840" spans="11:14" x14ac:dyDescent="0.55000000000000004">
      <c r="K840">
        <v>840</v>
      </c>
      <c r="L840">
        <f t="shared" si="27"/>
        <v>0</v>
      </c>
      <c r="M840" t="str">
        <f t="shared" si="26"/>
        <v/>
      </c>
      <c r="N840">
        <f>IF(EXACT(M840,$A$1)=TRUE,0,IF(EXACT(M840,$A$2)=TRUE,1,IF(EXACT(M840,$A$3)=TRUE,2,IF(EXACT(M840,$A$4)=TRUE,3,IF(EXACT(M840,$A$5)=TRUE,4,IF(EXACT(M840,$A$6)=TRUE,5,IF(EXACT(M840,$A$7)=TRUE,6,IF(EXACT(M840,$A$8)=TRUE,7,IF(EXACT(M840,$A$9)=TRUE,8,IF(EXACT(M840,$A$10)=TRUE,9,IF(EXACT(M840,$A$11)=TRUE,10,IF(EXACT(M840,$A$12)=TRUE,11,IF(EXACT(M840,$A$13)=TRUE,12,IF(EXACT(M840,$A$14)=TRUE,13,IF(EXACT(M840,$A$15)=TRUE,14,IF(EXACT(M840,$A$16)=TRUE,15,IF(EXACT(M840,$A$17)=TRUE,16,IF(EXACT(M840,$A$18)=TRUE,17,IF(EXACT(M840,$A$19)=TRUE,18,IF(EXACT(M840,$A$20)=TRUE,19,IF(EXACT(M840,$A$21)=TRUE,20,IF(EXACT(M840,$A$22)=TRUE,21,IF(EXACT(M840,$A$23)=TRUE,22,IF(EXACT(M840,$A$24)=TRUE,23,IF(EXACT(M840,$A$25)=TRUE,24,IF(EXACT(M840,$A$26)=TRUE,25,IF(EXACT(M840,$A$27)=TRUE,26,IF(EXACT(M840,$A$28)=TRUE,27,IF(EXACT(M840,$A$29)=TRUE,28,IF(EXACT(M840,$A$30)=TRUE,29,IF(EXACT(M840,$A$31)=TRUE,30,IF(EXACT(M840,$A$32)=TRUE,31,IF(EXACT(M840,$A$33)=TRUE,32,IF(EXACT(M840,$A$34)=TRUE,33,IF(EXACT(M840,$A$35)=TRUE,34,IF(EXACT(M840,$A$36)=TRUE,35,IF(EXACT(M840,$A$37)=TRUE,36,IF(EXACT(M840,$A$38)=TRUE,37,IF(EXACT(M840,$A$39)=TRUE,38,IF(EXACT(M840,$A$40)=TRUE,39,IF(EXACT(M840,$A$41)=TRUE,40,IF(EXACT(M840,$A$42)=TRUE,41,IF(EXACT(M840,$A$43)=TRUE,42,IF(EXACT(M840,$A$44)=TRUE,43,IF(EXACT(M840,$A$45)=TRUE,44,IF(EXACT(M840,$A$46)=TRUE,45,IF(EXACT(M840,$A$47)=TRUE,46,IF(EXACT(M840,$A$48)=TRUE,47,IF(EXACT(M840,$A$49)=TRUE,48,IF(EXACT(M840,$A$50)=TRUE,49,IF(EXACT(M840,$A$51)=TRUE,50,IF(EXACT(M840,$A$52)=TRUE,51,IF(EXACT(M840,$A$53)=TRUE,52,IF(EXACT(M840,$A$54)=TRUE,53,IF(EXACT(M840,$A$55)=TRUE,54,IF(EXACT(M840,$A$56)=TRUE,55,IF(EXACT(M840,$A$57)=TRUE,56,IF(EXACT(M840,$A$58)=TRUE,57,IF(EXACT(M840,$A$59)=TRUE,58,IF(EXACT(M840,$A$60)=TRUE,59,IF(EXACT(M840,$A$61)=TRUE,60,IF(EXACT(M840,$A$62)=TRUE,61))))))))))))))))))))))))))))))))))))))))))))))))))))))))))))))*61^$L840</f>
        <v>0</v>
      </c>
    </row>
    <row r="841" spans="11:14" x14ac:dyDescent="0.55000000000000004">
      <c r="K841">
        <v>841</v>
      </c>
      <c r="L841">
        <f t="shared" si="27"/>
        <v>5</v>
      </c>
      <c r="M841" t="str">
        <f t="shared" si="26"/>
        <v/>
      </c>
      <c r="N841" t="b">
        <f>IF(EXACT(M841,$A$1)=TRUE,"コア",IF(EXACT(M841,$A$2)=TRUE,"弓玉",IF(EXACT(M841,$A$3)=TRUE,"銃玉",IF(EXACT(M841,$A$4)=TRUE,"剣玉",IF(EXACT(M841,$A$5)=TRUE,"盾玉",IF(EXACT(M841,$A$6)=TRUE,"爆玉",IF(EXACT(M841,$A$7)=TRUE,"魔玉",IF(EXACT(M841,$A$8)=TRUE,"弩玉",IF(EXACT(M841,$A$9)=TRUE,"槍玉",IF(EXACT(M841,$A$10)=TRUE,"砲玉",IF(EXACT(M841,$A$11)=TRUE,"薙玉",IF(EXACT(M841,$A$12)=TRUE,"跳玉",IF(EXACT(M841,$A$13)=TRUE,"裂玉",IF(EXACT(M841,$A$14)=TRUE,"散玉",IF(EXACT(M841,$A$15)=TRUE,"狙玉",IF(EXACT(M841,$A$16)=TRUE,"浮玉",IF(EXACT(M841,$A$17)=TRUE,"導玉",IF(EXACT(M841,$A$18)=TRUE,"繕玉",IF(EXACT(M841,$A$19)=TRUE,"癒玉",IF(EXACT(M841,$A$20)=TRUE,"壁玉",IF(EXACT(M841,$A$21)=TRUE,"飛玉",IF(EXACT(M841,$A$22)=TRUE,"戦玉",IF(EXACT(M841,$A$23)=TRUE,"機玉",IF(EXACT(M841,$A$24)=TRUE,"変玉",IF(EXACT(M841,$A$25)=TRUE,"界玉",IF(EXACT(M841,$A$26)=TRUE,"木壁",IF(EXACT(M841,$A$27)=TRUE,"石壁",IF(EXACT(M841,$A$28)=TRUE,"紙壁",IF(EXACT(M841,$A$29)=TRUE,"鉄壁",IF(EXACT(M841,$A$30)=TRUE,"ジェット",IF(EXACT(M841,$A$31)=TRUE,"ターボ",IF(EXACT(M841,$A$32)=TRUE,"骨玉",IF(EXACT(M841,$A$33)=TRUE,"撃玉",IF(EXACT(M841,$A$34)=TRUE,"弾玉",IF(EXACT(M841,$A$35)=TRUE,"聖玉",IF(EXACT(M841,$A$36)=TRUE,"忍玉",IF(EXACT(M841,$A$37)=TRUE,"障玉",IF(EXACT(M841,$A$38)=TRUE,"花玉",IF(EXACT(M841,$A$39)=TRUE,"反玉",IF(EXACT(M841,$A$40)=TRUE,"押玉",IF(EXACT(M841,$A$41)=TRUE,"迎玉",IF(EXACT(M841,$A$42)=TRUE,"贄玉",IF(EXACT(M841,$A$43)=TRUE,"的玉",IF(EXACT(M841,$A$44)=TRUE,"墜玉",IF(EXACT(M841,$A$45)=TRUE,"箱玉",IF(EXACT(M841,$A$46)=TRUE,"闇玉",IF(EXACT(M841,$A$47)=TRUE,"旋玉",IF(EXACT(M841,$A$48)=TRUE,"采玉",IF(EXACT(M841,$A$49)=TRUE,"騎玉",IF(EXACT(M841,$A$50)=TRUE,"核玉",IF(EXACT(M841,$A$51)=TRUE,"射玉",IF(EXACT(M841,$A$52)=TRUE,"星玉",IF(EXACT(M841,$A$53)=TRUE,"梱玉",IF(EXACT(M841,$A$54)=TRUE,"貫玉",IF(EXACT(M841,$A$55)=TRUE,"査玉",IF(EXACT(M841,$A$56)=TRUE,"近壁",IF(EXACT(M841,$A$57)=TRUE,"遠壁",IF(EXACT(M841,$A$58)=TRUE,"広壁",IF(EXACT(M841,$A$59)=TRUE,"狭壁",IF(EXACT(M841,$A$60)=TRUE,"タゲ壁",IF(EXACT(M841,$A$61)=TRUE,"エレ壁")))))))))))))))))))))))))))))))))))))))))))))))))))))))))))))</f>
        <v>0</v>
      </c>
    </row>
    <row r="842" spans="11:14" x14ac:dyDescent="0.55000000000000004">
      <c r="K842">
        <v>842</v>
      </c>
      <c r="L842">
        <f t="shared" si="27"/>
        <v>4</v>
      </c>
      <c r="M842" t="str">
        <f t="shared" si="26"/>
        <v/>
      </c>
      <c r="N842">
        <f>IF(EXACT(M842,$A$1)=TRUE,0,IF(EXACT(M842,$A$2)=TRUE,1,IF(EXACT(M842,$A$3)=TRUE,2,IF(EXACT(M842,$A$4)=TRUE,3,IF(EXACT(M842,$A$5)=TRUE,4,IF(EXACT(M842,$A$6)=TRUE,5,IF(EXACT(M842,$A$7)=TRUE,6,IF(EXACT(M842,$A$8)=TRUE,7,IF(EXACT(M842,$A$9)=TRUE,8,IF(EXACT(M842,$A$10)=TRUE,9,IF(EXACT(M842,$A$11)=TRUE,10,IF(EXACT(M842,$A$12)=TRUE,11,IF(EXACT(M842,$A$13)=TRUE,12,IF(EXACT(M842,$A$14)=TRUE,13,IF(EXACT(M842,$A$15)=TRUE,14,IF(EXACT(M842,$A$16)=TRUE,15,IF(EXACT(M842,$A$17)=TRUE,16,IF(EXACT(M842,$A$18)=TRUE,17,IF(EXACT(M842,$A$19)=TRUE,18,IF(EXACT(M842,$A$20)=TRUE,19,IF(EXACT(M842,$A$21)=TRUE,20,IF(EXACT(M842,$A$22)=TRUE,21,IF(EXACT(M842,$A$23)=TRUE,22,IF(EXACT(M842,$A$24)=TRUE,23,IF(EXACT(M842,$A$25)=TRUE,24,IF(EXACT(M842,$A$26)=TRUE,25,IF(EXACT(M842,$A$27)=TRUE,26,IF(EXACT(M842,$A$28)=TRUE,27,IF(EXACT(M842,$A$29)=TRUE,28,IF(EXACT(M842,$A$30)=TRUE,29,IF(EXACT(M842,$A$31)=TRUE,30,IF(EXACT(M842,$A$32)=TRUE,31,IF(EXACT(M842,$A$33)=TRUE,32,IF(EXACT(M842,$A$34)=TRUE,33,IF(EXACT(M842,$A$35)=TRUE,34,IF(EXACT(M842,$A$36)=TRUE,35,IF(EXACT(M842,$A$37)=TRUE,36,IF(EXACT(M842,$A$38)=TRUE,37,IF(EXACT(M842,$A$39)=TRUE,38,IF(EXACT(M842,$A$40)=TRUE,39,IF(EXACT(M842,$A$41)=TRUE,40,IF(EXACT(M842,$A$42)=TRUE,41,IF(EXACT(M842,$A$43)=TRUE,42,IF(EXACT(M842,$A$44)=TRUE,43,IF(EXACT(M842,$A$45)=TRUE,44,IF(EXACT(M842,$A$46)=TRUE,45,IF(EXACT(M842,$A$47)=TRUE,46,IF(EXACT(M842,$A$48)=TRUE,47,IF(EXACT(M842,$A$49)=TRUE,48,IF(EXACT(M842,$A$50)=TRUE,49,IF(EXACT(M842,$A$51)=TRUE,50,IF(EXACT(M842,$A$52)=TRUE,51,IF(EXACT(M842,$A$53)=TRUE,52,IF(EXACT(M842,$A$54)=TRUE,53,IF(EXACT(M842,$A$55)=TRUE,54,IF(EXACT(M842,$A$56)=TRUE,55,IF(EXACT(M842,$A$57)=TRUE,56,IF(EXACT(M842,$A$58)=TRUE,57,IF(EXACT(M842,$A$59)=TRUE,58,IF(EXACT(M842,$A$60)=TRUE,59,IF(EXACT(M842,$A$61)=TRUE,60,IF(EXACT(M842,$A$62)=TRUE,61))))))))))))))))))))))))))))))))))))))))))))))))))))))))))))))*61^$L842</f>
        <v>0</v>
      </c>
    </row>
    <row r="843" spans="11:14" x14ac:dyDescent="0.55000000000000004">
      <c r="K843">
        <v>843</v>
      </c>
      <c r="L843">
        <f t="shared" si="27"/>
        <v>3</v>
      </c>
      <c r="M843" t="str">
        <f t="shared" si="26"/>
        <v/>
      </c>
      <c r="N843">
        <f>IF(EXACT(M843,$A$1)=TRUE,0,IF(EXACT(M843,$A$2)=TRUE,1,IF(EXACT(M843,$A$3)=TRUE,2,IF(EXACT(M843,$A$4)=TRUE,3,IF(EXACT(M843,$A$5)=TRUE,4,IF(EXACT(M843,$A$6)=TRUE,5,IF(EXACT(M843,$A$7)=TRUE,6,IF(EXACT(M843,$A$8)=TRUE,7,IF(EXACT(M843,$A$9)=TRUE,8,IF(EXACT(M843,$A$10)=TRUE,9,IF(EXACT(M843,$A$11)=TRUE,10,IF(EXACT(M843,$A$12)=TRUE,11,IF(EXACT(M843,$A$13)=TRUE,12,IF(EXACT(M843,$A$14)=TRUE,13,IF(EXACT(M843,$A$15)=TRUE,14,IF(EXACT(M843,$A$16)=TRUE,15,IF(EXACT(M843,$A$17)=TRUE,16,IF(EXACT(M843,$A$18)=TRUE,17,IF(EXACT(M843,$A$19)=TRUE,18,IF(EXACT(M843,$A$20)=TRUE,19,IF(EXACT(M843,$A$21)=TRUE,20,IF(EXACT(M843,$A$22)=TRUE,21,IF(EXACT(M843,$A$23)=TRUE,22,IF(EXACT(M843,$A$24)=TRUE,23,IF(EXACT(M843,$A$25)=TRUE,24,IF(EXACT(M843,$A$26)=TRUE,25,IF(EXACT(M843,$A$27)=TRUE,26,IF(EXACT(M843,$A$28)=TRUE,27,IF(EXACT(M843,$A$29)=TRUE,28,IF(EXACT(M843,$A$30)=TRUE,29,IF(EXACT(M843,$A$31)=TRUE,30,IF(EXACT(M843,$A$32)=TRUE,31,IF(EXACT(M843,$A$33)=TRUE,32,IF(EXACT(M843,$A$34)=TRUE,33,IF(EXACT(M843,$A$35)=TRUE,34,IF(EXACT(M843,$A$36)=TRUE,35,IF(EXACT(M843,$A$37)=TRUE,36,IF(EXACT(M843,$A$38)=TRUE,37,IF(EXACT(M843,$A$39)=TRUE,38,IF(EXACT(M843,$A$40)=TRUE,39,IF(EXACT(M843,$A$41)=TRUE,40,IF(EXACT(M843,$A$42)=TRUE,41,IF(EXACT(M843,$A$43)=TRUE,42,IF(EXACT(M843,$A$44)=TRUE,43,IF(EXACT(M843,$A$45)=TRUE,44,IF(EXACT(M843,$A$46)=TRUE,45,IF(EXACT(M843,$A$47)=TRUE,46,IF(EXACT(M843,$A$48)=TRUE,47,IF(EXACT(M843,$A$49)=TRUE,48,IF(EXACT(M843,$A$50)=TRUE,49,IF(EXACT(M843,$A$51)=TRUE,50,IF(EXACT(M843,$A$52)=TRUE,51,IF(EXACT(M843,$A$53)=TRUE,52,IF(EXACT(M843,$A$54)=TRUE,53,IF(EXACT(M843,$A$55)=TRUE,54,IF(EXACT(M843,$A$56)=TRUE,55,IF(EXACT(M843,$A$57)=TRUE,56,IF(EXACT(M843,$A$58)=TRUE,57,IF(EXACT(M843,$A$59)=TRUE,58,IF(EXACT(M843,$A$60)=TRUE,59,IF(EXACT(M843,$A$61)=TRUE,60,IF(EXACT(M843,$A$62)=TRUE,61))))))))))))))))))))))))))))))))))))))))))))))))))))))))))))))*61^$L843</f>
        <v>0</v>
      </c>
    </row>
    <row r="844" spans="11:14" x14ac:dyDescent="0.55000000000000004">
      <c r="K844">
        <v>844</v>
      </c>
      <c r="L844">
        <f t="shared" si="27"/>
        <v>2</v>
      </c>
      <c r="M844" t="str">
        <f t="shared" si="26"/>
        <v/>
      </c>
      <c r="N844">
        <f>IF(EXACT(M844,$A$1)=TRUE,0,IF(EXACT(M844,$A$2)=TRUE,1,IF(EXACT(M844,$A$3)=TRUE,2,IF(EXACT(M844,$A$4)=TRUE,3,IF(EXACT(M844,$A$5)=TRUE,4,IF(EXACT(M844,$A$6)=TRUE,5,IF(EXACT(M844,$A$7)=TRUE,6,IF(EXACT(M844,$A$8)=TRUE,7,IF(EXACT(M844,$A$9)=TRUE,8,IF(EXACT(M844,$A$10)=TRUE,9,IF(EXACT(M844,$A$11)=TRUE,10,IF(EXACT(M844,$A$12)=TRUE,11,IF(EXACT(M844,$A$13)=TRUE,12,IF(EXACT(M844,$A$14)=TRUE,13,IF(EXACT(M844,$A$15)=TRUE,14,IF(EXACT(M844,$A$16)=TRUE,15,IF(EXACT(M844,$A$17)=TRUE,16,IF(EXACT(M844,$A$18)=TRUE,17,IF(EXACT(M844,$A$19)=TRUE,18,IF(EXACT(M844,$A$20)=TRUE,19,IF(EXACT(M844,$A$21)=TRUE,20,IF(EXACT(M844,$A$22)=TRUE,21,IF(EXACT(M844,$A$23)=TRUE,22,IF(EXACT(M844,$A$24)=TRUE,23,IF(EXACT(M844,$A$25)=TRUE,24,IF(EXACT(M844,$A$26)=TRUE,25,IF(EXACT(M844,$A$27)=TRUE,26,IF(EXACT(M844,$A$28)=TRUE,27,IF(EXACT(M844,$A$29)=TRUE,28,IF(EXACT(M844,$A$30)=TRUE,29,IF(EXACT(M844,$A$31)=TRUE,30,IF(EXACT(M844,$A$32)=TRUE,31,IF(EXACT(M844,$A$33)=TRUE,32,IF(EXACT(M844,$A$34)=TRUE,33,IF(EXACT(M844,$A$35)=TRUE,34,IF(EXACT(M844,$A$36)=TRUE,35,IF(EXACT(M844,$A$37)=TRUE,36,IF(EXACT(M844,$A$38)=TRUE,37,IF(EXACT(M844,$A$39)=TRUE,38,IF(EXACT(M844,$A$40)=TRUE,39,IF(EXACT(M844,$A$41)=TRUE,40,IF(EXACT(M844,$A$42)=TRUE,41,IF(EXACT(M844,$A$43)=TRUE,42,IF(EXACT(M844,$A$44)=TRUE,43,IF(EXACT(M844,$A$45)=TRUE,44,IF(EXACT(M844,$A$46)=TRUE,45,IF(EXACT(M844,$A$47)=TRUE,46,IF(EXACT(M844,$A$48)=TRUE,47,IF(EXACT(M844,$A$49)=TRUE,48,IF(EXACT(M844,$A$50)=TRUE,49,IF(EXACT(M844,$A$51)=TRUE,50,IF(EXACT(M844,$A$52)=TRUE,51,IF(EXACT(M844,$A$53)=TRUE,52,IF(EXACT(M844,$A$54)=TRUE,53,IF(EXACT(M844,$A$55)=TRUE,54,IF(EXACT(M844,$A$56)=TRUE,55,IF(EXACT(M844,$A$57)=TRUE,56,IF(EXACT(M844,$A$58)=TRUE,57,IF(EXACT(M844,$A$59)=TRUE,58,IF(EXACT(M844,$A$60)=TRUE,59,IF(EXACT(M844,$A$61)=TRUE,60,IF(EXACT(M844,$A$62)=TRUE,61))))))))))))))))))))))))))))))))))))))))))))))))))))))))))))))*61^$L844</f>
        <v>0</v>
      </c>
    </row>
    <row r="845" spans="11:14" x14ac:dyDescent="0.55000000000000004">
      <c r="K845">
        <v>845</v>
      </c>
      <c r="L845">
        <f t="shared" si="27"/>
        <v>1</v>
      </c>
      <c r="M845" t="str">
        <f t="shared" si="26"/>
        <v/>
      </c>
      <c r="N845">
        <f>IF(EXACT(M845,$A$1)=TRUE,0,IF(EXACT(M845,$A$2)=TRUE,1,IF(EXACT(M845,$A$3)=TRUE,2,IF(EXACT(M845,$A$4)=TRUE,3,IF(EXACT(M845,$A$5)=TRUE,4,IF(EXACT(M845,$A$6)=TRUE,5,IF(EXACT(M845,$A$7)=TRUE,6,IF(EXACT(M845,$A$8)=TRUE,7,IF(EXACT(M845,$A$9)=TRUE,8,IF(EXACT(M845,$A$10)=TRUE,9,IF(EXACT(M845,$A$11)=TRUE,10,IF(EXACT(M845,$A$12)=TRUE,11,IF(EXACT(M845,$A$13)=TRUE,12,IF(EXACT(M845,$A$14)=TRUE,13,IF(EXACT(M845,$A$15)=TRUE,14,IF(EXACT(M845,$A$16)=TRUE,15,IF(EXACT(M845,$A$17)=TRUE,16,IF(EXACT(M845,$A$18)=TRUE,17,IF(EXACT(M845,$A$19)=TRUE,18,IF(EXACT(M845,$A$20)=TRUE,19,IF(EXACT(M845,$A$21)=TRUE,20,IF(EXACT(M845,$A$22)=TRUE,21,IF(EXACT(M845,$A$23)=TRUE,22,IF(EXACT(M845,$A$24)=TRUE,23,IF(EXACT(M845,$A$25)=TRUE,24,IF(EXACT(M845,$A$26)=TRUE,25,IF(EXACT(M845,$A$27)=TRUE,26,IF(EXACT(M845,$A$28)=TRUE,27,IF(EXACT(M845,$A$29)=TRUE,28,IF(EXACT(M845,$A$30)=TRUE,29,IF(EXACT(M845,$A$31)=TRUE,30,IF(EXACT(M845,$A$32)=TRUE,31,IF(EXACT(M845,$A$33)=TRUE,32,IF(EXACT(M845,$A$34)=TRUE,33,IF(EXACT(M845,$A$35)=TRUE,34,IF(EXACT(M845,$A$36)=TRUE,35,IF(EXACT(M845,$A$37)=TRUE,36,IF(EXACT(M845,$A$38)=TRUE,37,IF(EXACT(M845,$A$39)=TRUE,38,IF(EXACT(M845,$A$40)=TRUE,39,IF(EXACT(M845,$A$41)=TRUE,40,IF(EXACT(M845,$A$42)=TRUE,41,IF(EXACT(M845,$A$43)=TRUE,42,IF(EXACT(M845,$A$44)=TRUE,43,IF(EXACT(M845,$A$45)=TRUE,44,IF(EXACT(M845,$A$46)=TRUE,45,IF(EXACT(M845,$A$47)=TRUE,46,IF(EXACT(M845,$A$48)=TRUE,47,IF(EXACT(M845,$A$49)=TRUE,48,IF(EXACT(M845,$A$50)=TRUE,49,IF(EXACT(M845,$A$51)=TRUE,50,IF(EXACT(M845,$A$52)=TRUE,51,IF(EXACT(M845,$A$53)=TRUE,52,IF(EXACT(M845,$A$54)=TRUE,53,IF(EXACT(M845,$A$55)=TRUE,54,IF(EXACT(M845,$A$56)=TRUE,55,IF(EXACT(M845,$A$57)=TRUE,56,IF(EXACT(M845,$A$58)=TRUE,57,IF(EXACT(M845,$A$59)=TRUE,58,IF(EXACT(M845,$A$60)=TRUE,59,IF(EXACT(M845,$A$61)=TRUE,60,IF(EXACT(M845,$A$62)=TRUE,61))))))))))))))))))))))))))))))))))))))))))))))))))))))))))))))*61^$L845</f>
        <v>0</v>
      </c>
    </row>
    <row r="846" spans="11:14" x14ac:dyDescent="0.55000000000000004">
      <c r="K846">
        <v>846</v>
      </c>
      <c r="L846">
        <f t="shared" si="27"/>
        <v>0</v>
      </c>
      <c r="M846" t="str">
        <f t="shared" si="26"/>
        <v/>
      </c>
      <c r="N846">
        <f>IF(EXACT(M846,$A$1)=TRUE,0,IF(EXACT(M846,$A$2)=TRUE,1,IF(EXACT(M846,$A$3)=TRUE,2,IF(EXACT(M846,$A$4)=TRUE,3,IF(EXACT(M846,$A$5)=TRUE,4,IF(EXACT(M846,$A$6)=TRUE,5,IF(EXACT(M846,$A$7)=TRUE,6,IF(EXACT(M846,$A$8)=TRUE,7,IF(EXACT(M846,$A$9)=TRUE,8,IF(EXACT(M846,$A$10)=TRUE,9,IF(EXACT(M846,$A$11)=TRUE,10,IF(EXACT(M846,$A$12)=TRUE,11,IF(EXACT(M846,$A$13)=TRUE,12,IF(EXACT(M846,$A$14)=TRUE,13,IF(EXACT(M846,$A$15)=TRUE,14,IF(EXACT(M846,$A$16)=TRUE,15,IF(EXACT(M846,$A$17)=TRUE,16,IF(EXACT(M846,$A$18)=TRUE,17,IF(EXACT(M846,$A$19)=TRUE,18,IF(EXACT(M846,$A$20)=TRUE,19,IF(EXACT(M846,$A$21)=TRUE,20,IF(EXACT(M846,$A$22)=TRUE,21,IF(EXACT(M846,$A$23)=TRUE,22,IF(EXACT(M846,$A$24)=TRUE,23,IF(EXACT(M846,$A$25)=TRUE,24,IF(EXACT(M846,$A$26)=TRUE,25,IF(EXACT(M846,$A$27)=TRUE,26,IF(EXACT(M846,$A$28)=TRUE,27,IF(EXACT(M846,$A$29)=TRUE,28,IF(EXACT(M846,$A$30)=TRUE,29,IF(EXACT(M846,$A$31)=TRUE,30,IF(EXACT(M846,$A$32)=TRUE,31,IF(EXACT(M846,$A$33)=TRUE,32,IF(EXACT(M846,$A$34)=TRUE,33,IF(EXACT(M846,$A$35)=TRUE,34,IF(EXACT(M846,$A$36)=TRUE,35,IF(EXACT(M846,$A$37)=TRUE,36,IF(EXACT(M846,$A$38)=TRUE,37,IF(EXACT(M846,$A$39)=TRUE,38,IF(EXACT(M846,$A$40)=TRUE,39,IF(EXACT(M846,$A$41)=TRUE,40,IF(EXACT(M846,$A$42)=TRUE,41,IF(EXACT(M846,$A$43)=TRUE,42,IF(EXACT(M846,$A$44)=TRUE,43,IF(EXACT(M846,$A$45)=TRUE,44,IF(EXACT(M846,$A$46)=TRUE,45,IF(EXACT(M846,$A$47)=TRUE,46,IF(EXACT(M846,$A$48)=TRUE,47,IF(EXACT(M846,$A$49)=TRUE,48,IF(EXACT(M846,$A$50)=TRUE,49,IF(EXACT(M846,$A$51)=TRUE,50,IF(EXACT(M846,$A$52)=TRUE,51,IF(EXACT(M846,$A$53)=TRUE,52,IF(EXACT(M846,$A$54)=TRUE,53,IF(EXACT(M846,$A$55)=TRUE,54,IF(EXACT(M846,$A$56)=TRUE,55,IF(EXACT(M846,$A$57)=TRUE,56,IF(EXACT(M846,$A$58)=TRUE,57,IF(EXACT(M846,$A$59)=TRUE,58,IF(EXACT(M846,$A$60)=TRUE,59,IF(EXACT(M846,$A$61)=TRUE,60,IF(EXACT(M846,$A$62)=TRUE,61))))))))))))))))))))))))))))))))))))))))))))))))))))))))))))))*61^$L846</f>
        <v>0</v>
      </c>
    </row>
    <row r="847" spans="11:14" x14ac:dyDescent="0.55000000000000004">
      <c r="K847">
        <v>847</v>
      </c>
      <c r="L847">
        <f t="shared" si="27"/>
        <v>5</v>
      </c>
      <c r="M847" t="str">
        <f t="shared" si="26"/>
        <v/>
      </c>
      <c r="N847" t="b">
        <f>IF(EXACT(M847,$A$1)=TRUE,"コア",IF(EXACT(M847,$A$2)=TRUE,"弓玉",IF(EXACT(M847,$A$3)=TRUE,"銃玉",IF(EXACT(M847,$A$4)=TRUE,"剣玉",IF(EXACT(M847,$A$5)=TRUE,"盾玉",IF(EXACT(M847,$A$6)=TRUE,"爆玉",IF(EXACT(M847,$A$7)=TRUE,"魔玉",IF(EXACT(M847,$A$8)=TRUE,"弩玉",IF(EXACT(M847,$A$9)=TRUE,"槍玉",IF(EXACT(M847,$A$10)=TRUE,"砲玉",IF(EXACT(M847,$A$11)=TRUE,"薙玉",IF(EXACT(M847,$A$12)=TRUE,"跳玉",IF(EXACT(M847,$A$13)=TRUE,"裂玉",IF(EXACT(M847,$A$14)=TRUE,"散玉",IF(EXACT(M847,$A$15)=TRUE,"狙玉",IF(EXACT(M847,$A$16)=TRUE,"浮玉",IF(EXACT(M847,$A$17)=TRUE,"導玉",IF(EXACT(M847,$A$18)=TRUE,"繕玉",IF(EXACT(M847,$A$19)=TRUE,"癒玉",IF(EXACT(M847,$A$20)=TRUE,"壁玉",IF(EXACT(M847,$A$21)=TRUE,"飛玉",IF(EXACT(M847,$A$22)=TRUE,"戦玉",IF(EXACT(M847,$A$23)=TRUE,"機玉",IF(EXACT(M847,$A$24)=TRUE,"変玉",IF(EXACT(M847,$A$25)=TRUE,"界玉",IF(EXACT(M847,$A$26)=TRUE,"木壁",IF(EXACT(M847,$A$27)=TRUE,"石壁",IF(EXACT(M847,$A$28)=TRUE,"紙壁",IF(EXACT(M847,$A$29)=TRUE,"鉄壁",IF(EXACT(M847,$A$30)=TRUE,"ジェット",IF(EXACT(M847,$A$31)=TRUE,"ターボ",IF(EXACT(M847,$A$32)=TRUE,"骨玉",IF(EXACT(M847,$A$33)=TRUE,"撃玉",IF(EXACT(M847,$A$34)=TRUE,"弾玉",IF(EXACT(M847,$A$35)=TRUE,"聖玉",IF(EXACT(M847,$A$36)=TRUE,"忍玉",IF(EXACT(M847,$A$37)=TRUE,"障玉",IF(EXACT(M847,$A$38)=TRUE,"花玉",IF(EXACT(M847,$A$39)=TRUE,"反玉",IF(EXACT(M847,$A$40)=TRUE,"押玉",IF(EXACT(M847,$A$41)=TRUE,"迎玉",IF(EXACT(M847,$A$42)=TRUE,"贄玉",IF(EXACT(M847,$A$43)=TRUE,"的玉",IF(EXACT(M847,$A$44)=TRUE,"墜玉",IF(EXACT(M847,$A$45)=TRUE,"箱玉",IF(EXACT(M847,$A$46)=TRUE,"闇玉",IF(EXACT(M847,$A$47)=TRUE,"旋玉",IF(EXACT(M847,$A$48)=TRUE,"采玉",IF(EXACT(M847,$A$49)=TRUE,"騎玉",IF(EXACT(M847,$A$50)=TRUE,"核玉",IF(EXACT(M847,$A$51)=TRUE,"射玉",IF(EXACT(M847,$A$52)=TRUE,"星玉",IF(EXACT(M847,$A$53)=TRUE,"梱玉",IF(EXACT(M847,$A$54)=TRUE,"貫玉",IF(EXACT(M847,$A$55)=TRUE,"査玉",IF(EXACT(M847,$A$56)=TRUE,"近壁",IF(EXACT(M847,$A$57)=TRUE,"遠壁",IF(EXACT(M847,$A$58)=TRUE,"広壁",IF(EXACT(M847,$A$59)=TRUE,"狭壁",IF(EXACT(M847,$A$60)=TRUE,"タゲ壁",IF(EXACT(M847,$A$61)=TRUE,"エレ壁")))))))))))))))))))))))))))))))))))))))))))))))))))))))))))))</f>
        <v>0</v>
      </c>
    </row>
    <row r="848" spans="11:14" x14ac:dyDescent="0.55000000000000004">
      <c r="K848">
        <v>848</v>
      </c>
      <c r="L848">
        <f t="shared" si="27"/>
        <v>4</v>
      </c>
      <c r="M848" t="str">
        <f t="shared" si="26"/>
        <v/>
      </c>
      <c r="N848">
        <f>IF(EXACT(M848,$A$1)=TRUE,0,IF(EXACT(M848,$A$2)=TRUE,1,IF(EXACT(M848,$A$3)=TRUE,2,IF(EXACT(M848,$A$4)=TRUE,3,IF(EXACT(M848,$A$5)=TRUE,4,IF(EXACT(M848,$A$6)=TRUE,5,IF(EXACT(M848,$A$7)=TRUE,6,IF(EXACT(M848,$A$8)=TRUE,7,IF(EXACT(M848,$A$9)=TRUE,8,IF(EXACT(M848,$A$10)=TRUE,9,IF(EXACT(M848,$A$11)=TRUE,10,IF(EXACT(M848,$A$12)=TRUE,11,IF(EXACT(M848,$A$13)=TRUE,12,IF(EXACT(M848,$A$14)=TRUE,13,IF(EXACT(M848,$A$15)=TRUE,14,IF(EXACT(M848,$A$16)=TRUE,15,IF(EXACT(M848,$A$17)=TRUE,16,IF(EXACT(M848,$A$18)=TRUE,17,IF(EXACT(M848,$A$19)=TRUE,18,IF(EXACT(M848,$A$20)=TRUE,19,IF(EXACT(M848,$A$21)=TRUE,20,IF(EXACT(M848,$A$22)=TRUE,21,IF(EXACT(M848,$A$23)=TRUE,22,IF(EXACT(M848,$A$24)=TRUE,23,IF(EXACT(M848,$A$25)=TRUE,24,IF(EXACT(M848,$A$26)=TRUE,25,IF(EXACT(M848,$A$27)=TRUE,26,IF(EXACT(M848,$A$28)=TRUE,27,IF(EXACT(M848,$A$29)=TRUE,28,IF(EXACT(M848,$A$30)=TRUE,29,IF(EXACT(M848,$A$31)=TRUE,30,IF(EXACT(M848,$A$32)=TRUE,31,IF(EXACT(M848,$A$33)=TRUE,32,IF(EXACT(M848,$A$34)=TRUE,33,IF(EXACT(M848,$A$35)=TRUE,34,IF(EXACT(M848,$A$36)=TRUE,35,IF(EXACT(M848,$A$37)=TRUE,36,IF(EXACT(M848,$A$38)=TRUE,37,IF(EXACT(M848,$A$39)=TRUE,38,IF(EXACT(M848,$A$40)=TRUE,39,IF(EXACT(M848,$A$41)=TRUE,40,IF(EXACT(M848,$A$42)=TRUE,41,IF(EXACT(M848,$A$43)=TRUE,42,IF(EXACT(M848,$A$44)=TRUE,43,IF(EXACT(M848,$A$45)=TRUE,44,IF(EXACT(M848,$A$46)=TRUE,45,IF(EXACT(M848,$A$47)=TRUE,46,IF(EXACT(M848,$A$48)=TRUE,47,IF(EXACT(M848,$A$49)=TRUE,48,IF(EXACT(M848,$A$50)=TRUE,49,IF(EXACT(M848,$A$51)=TRUE,50,IF(EXACT(M848,$A$52)=TRUE,51,IF(EXACT(M848,$A$53)=TRUE,52,IF(EXACT(M848,$A$54)=TRUE,53,IF(EXACT(M848,$A$55)=TRUE,54,IF(EXACT(M848,$A$56)=TRUE,55,IF(EXACT(M848,$A$57)=TRUE,56,IF(EXACT(M848,$A$58)=TRUE,57,IF(EXACT(M848,$A$59)=TRUE,58,IF(EXACT(M848,$A$60)=TRUE,59,IF(EXACT(M848,$A$61)=TRUE,60,IF(EXACT(M848,$A$62)=TRUE,61))))))))))))))))))))))))))))))))))))))))))))))))))))))))))))))*61^$L848</f>
        <v>0</v>
      </c>
    </row>
    <row r="849" spans="11:14" x14ac:dyDescent="0.55000000000000004">
      <c r="K849">
        <v>849</v>
      </c>
      <c r="L849">
        <f t="shared" si="27"/>
        <v>3</v>
      </c>
      <c r="M849" t="str">
        <f t="shared" si="26"/>
        <v/>
      </c>
      <c r="N849">
        <f>IF(EXACT(M849,$A$1)=TRUE,0,IF(EXACT(M849,$A$2)=TRUE,1,IF(EXACT(M849,$A$3)=TRUE,2,IF(EXACT(M849,$A$4)=TRUE,3,IF(EXACT(M849,$A$5)=TRUE,4,IF(EXACT(M849,$A$6)=TRUE,5,IF(EXACT(M849,$A$7)=TRUE,6,IF(EXACT(M849,$A$8)=TRUE,7,IF(EXACT(M849,$A$9)=TRUE,8,IF(EXACT(M849,$A$10)=TRUE,9,IF(EXACT(M849,$A$11)=TRUE,10,IF(EXACT(M849,$A$12)=TRUE,11,IF(EXACT(M849,$A$13)=TRUE,12,IF(EXACT(M849,$A$14)=TRUE,13,IF(EXACT(M849,$A$15)=TRUE,14,IF(EXACT(M849,$A$16)=TRUE,15,IF(EXACT(M849,$A$17)=TRUE,16,IF(EXACT(M849,$A$18)=TRUE,17,IF(EXACT(M849,$A$19)=TRUE,18,IF(EXACT(M849,$A$20)=TRUE,19,IF(EXACT(M849,$A$21)=TRUE,20,IF(EXACT(M849,$A$22)=TRUE,21,IF(EXACT(M849,$A$23)=TRUE,22,IF(EXACT(M849,$A$24)=TRUE,23,IF(EXACT(M849,$A$25)=TRUE,24,IF(EXACT(M849,$A$26)=TRUE,25,IF(EXACT(M849,$A$27)=TRUE,26,IF(EXACT(M849,$A$28)=TRUE,27,IF(EXACT(M849,$A$29)=TRUE,28,IF(EXACT(M849,$A$30)=TRUE,29,IF(EXACT(M849,$A$31)=TRUE,30,IF(EXACT(M849,$A$32)=TRUE,31,IF(EXACT(M849,$A$33)=TRUE,32,IF(EXACT(M849,$A$34)=TRUE,33,IF(EXACT(M849,$A$35)=TRUE,34,IF(EXACT(M849,$A$36)=TRUE,35,IF(EXACT(M849,$A$37)=TRUE,36,IF(EXACT(M849,$A$38)=TRUE,37,IF(EXACT(M849,$A$39)=TRUE,38,IF(EXACT(M849,$A$40)=TRUE,39,IF(EXACT(M849,$A$41)=TRUE,40,IF(EXACT(M849,$A$42)=TRUE,41,IF(EXACT(M849,$A$43)=TRUE,42,IF(EXACT(M849,$A$44)=TRUE,43,IF(EXACT(M849,$A$45)=TRUE,44,IF(EXACT(M849,$A$46)=TRUE,45,IF(EXACT(M849,$A$47)=TRUE,46,IF(EXACT(M849,$A$48)=TRUE,47,IF(EXACT(M849,$A$49)=TRUE,48,IF(EXACT(M849,$A$50)=TRUE,49,IF(EXACT(M849,$A$51)=TRUE,50,IF(EXACT(M849,$A$52)=TRUE,51,IF(EXACT(M849,$A$53)=TRUE,52,IF(EXACT(M849,$A$54)=TRUE,53,IF(EXACT(M849,$A$55)=TRUE,54,IF(EXACT(M849,$A$56)=TRUE,55,IF(EXACT(M849,$A$57)=TRUE,56,IF(EXACT(M849,$A$58)=TRUE,57,IF(EXACT(M849,$A$59)=TRUE,58,IF(EXACT(M849,$A$60)=TRUE,59,IF(EXACT(M849,$A$61)=TRUE,60,IF(EXACT(M849,$A$62)=TRUE,61))))))))))))))))))))))))))))))))))))))))))))))))))))))))))))))*61^$L849</f>
        <v>0</v>
      </c>
    </row>
    <row r="850" spans="11:14" x14ac:dyDescent="0.55000000000000004">
      <c r="K850">
        <v>850</v>
      </c>
      <c r="L850">
        <f t="shared" si="27"/>
        <v>2</v>
      </c>
      <c r="M850" t="str">
        <f t="shared" si="26"/>
        <v/>
      </c>
      <c r="N850">
        <f>IF(EXACT(M850,$A$1)=TRUE,0,IF(EXACT(M850,$A$2)=TRUE,1,IF(EXACT(M850,$A$3)=TRUE,2,IF(EXACT(M850,$A$4)=TRUE,3,IF(EXACT(M850,$A$5)=TRUE,4,IF(EXACT(M850,$A$6)=TRUE,5,IF(EXACT(M850,$A$7)=TRUE,6,IF(EXACT(M850,$A$8)=TRUE,7,IF(EXACT(M850,$A$9)=TRUE,8,IF(EXACT(M850,$A$10)=TRUE,9,IF(EXACT(M850,$A$11)=TRUE,10,IF(EXACT(M850,$A$12)=TRUE,11,IF(EXACT(M850,$A$13)=TRUE,12,IF(EXACT(M850,$A$14)=TRUE,13,IF(EXACT(M850,$A$15)=TRUE,14,IF(EXACT(M850,$A$16)=TRUE,15,IF(EXACT(M850,$A$17)=TRUE,16,IF(EXACT(M850,$A$18)=TRUE,17,IF(EXACT(M850,$A$19)=TRUE,18,IF(EXACT(M850,$A$20)=TRUE,19,IF(EXACT(M850,$A$21)=TRUE,20,IF(EXACT(M850,$A$22)=TRUE,21,IF(EXACT(M850,$A$23)=TRUE,22,IF(EXACT(M850,$A$24)=TRUE,23,IF(EXACT(M850,$A$25)=TRUE,24,IF(EXACT(M850,$A$26)=TRUE,25,IF(EXACT(M850,$A$27)=TRUE,26,IF(EXACT(M850,$A$28)=TRUE,27,IF(EXACT(M850,$A$29)=TRUE,28,IF(EXACT(M850,$A$30)=TRUE,29,IF(EXACT(M850,$A$31)=TRUE,30,IF(EXACT(M850,$A$32)=TRUE,31,IF(EXACT(M850,$A$33)=TRUE,32,IF(EXACT(M850,$A$34)=TRUE,33,IF(EXACT(M850,$A$35)=TRUE,34,IF(EXACT(M850,$A$36)=TRUE,35,IF(EXACT(M850,$A$37)=TRUE,36,IF(EXACT(M850,$A$38)=TRUE,37,IF(EXACT(M850,$A$39)=TRUE,38,IF(EXACT(M850,$A$40)=TRUE,39,IF(EXACT(M850,$A$41)=TRUE,40,IF(EXACT(M850,$A$42)=TRUE,41,IF(EXACT(M850,$A$43)=TRUE,42,IF(EXACT(M850,$A$44)=TRUE,43,IF(EXACT(M850,$A$45)=TRUE,44,IF(EXACT(M850,$A$46)=TRUE,45,IF(EXACT(M850,$A$47)=TRUE,46,IF(EXACT(M850,$A$48)=TRUE,47,IF(EXACT(M850,$A$49)=TRUE,48,IF(EXACT(M850,$A$50)=TRUE,49,IF(EXACT(M850,$A$51)=TRUE,50,IF(EXACT(M850,$A$52)=TRUE,51,IF(EXACT(M850,$A$53)=TRUE,52,IF(EXACT(M850,$A$54)=TRUE,53,IF(EXACT(M850,$A$55)=TRUE,54,IF(EXACT(M850,$A$56)=TRUE,55,IF(EXACT(M850,$A$57)=TRUE,56,IF(EXACT(M850,$A$58)=TRUE,57,IF(EXACT(M850,$A$59)=TRUE,58,IF(EXACT(M850,$A$60)=TRUE,59,IF(EXACT(M850,$A$61)=TRUE,60,IF(EXACT(M850,$A$62)=TRUE,61))))))))))))))))))))))))))))))))))))))))))))))))))))))))))))))*61^$L850</f>
        <v>0</v>
      </c>
    </row>
    <row r="851" spans="11:14" x14ac:dyDescent="0.55000000000000004">
      <c r="K851">
        <v>851</v>
      </c>
      <c r="L851">
        <f t="shared" si="27"/>
        <v>1</v>
      </c>
      <c r="M851" t="str">
        <f t="shared" si="26"/>
        <v/>
      </c>
      <c r="N851">
        <f>IF(EXACT(M851,$A$1)=TRUE,0,IF(EXACT(M851,$A$2)=TRUE,1,IF(EXACT(M851,$A$3)=TRUE,2,IF(EXACT(M851,$A$4)=TRUE,3,IF(EXACT(M851,$A$5)=TRUE,4,IF(EXACT(M851,$A$6)=TRUE,5,IF(EXACT(M851,$A$7)=TRUE,6,IF(EXACT(M851,$A$8)=TRUE,7,IF(EXACT(M851,$A$9)=TRUE,8,IF(EXACT(M851,$A$10)=TRUE,9,IF(EXACT(M851,$A$11)=TRUE,10,IF(EXACT(M851,$A$12)=TRUE,11,IF(EXACT(M851,$A$13)=TRUE,12,IF(EXACT(M851,$A$14)=TRUE,13,IF(EXACT(M851,$A$15)=TRUE,14,IF(EXACT(M851,$A$16)=TRUE,15,IF(EXACT(M851,$A$17)=TRUE,16,IF(EXACT(M851,$A$18)=TRUE,17,IF(EXACT(M851,$A$19)=TRUE,18,IF(EXACT(M851,$A$20)=TRUE,19,IF(EXACT(M851,$A$21)=TRUE,20,IF(EXACT(M851,$A$22)=TRUE,21,IF(EXACT(M851,$A$23)=TRUE,22,IF(EXACT(M851,$A$24)=TRUE,23,IF(EXACT(M851,$A$25)=TRUE,24,IF(EXACT(M851,$A$26)=TRUE,25,IF(EXACT(M851,$A$27)=TRUE,26,IF(EXACT(M851,$A$28)=TRUE,27,IF(EXACT(M851,$A$29)=TRUE,28,IF(EXACT(M851,$A$30)=TRUE,29,IF(EXACT(M851,$A$31)=TRUE,30,IF(EXACT(M851,$A$32)=TRUE,31,IF(EXACT(M851,$A$33)=TRUE,32,IF(EXACT(M851,$A$34)=TRUE,33,IF(EXACT(M851,$A$35)=TRUE,34,IF(EXACT(M851,$A$36)=TRUE,35,IF(EXACT(M851,$A$37)=TRUE,36,IF(EXACT(M851,$A$38)=TRUE,37,IF(EXACT(M851,$A$39)=TRUE,38,IF(EXACT(M851,$A$40)=TRUE,39,IF(EXACT(M851,$A$41)=TRUE,40,IF(EXACT(M851,$A$42)=TRUE,41,IF(EXACT(M851,$A$43)=TRUE,42,IF(EXACT(M851,$A$44)=TRUE,43,IF(EXACT(M851,$A$45)=TRUE,44,IF(EXACT(M851,$A$46)=TRUE,45,IF(EXACT(M851,$A$47)=TRUE,46,IF(EXACT(M851,$A$48)=TRUE,47,IF(EXACT(M851,$A$49)=TRUE,48,IF(EXACT(M851,$A$50)=TRUE,49,IF(EXACT(M851,$A$51)=TRUE,50,IF(EXACT(M851,$A$52)=TRUE,51,IF(EXACT(M851,$A$53)=TRUE,52,IF(EXACT(M851,$A$54)=TRUE,53,IF(EXACT(M851,$A$55)=TRUE,54,IF(EXACT(M851,$A$56)=TRUE,55,IF(EXACT(M851,$A$57)=TRUE,56,IF(EXACT(M851,$A$58)=TRUE,57,IF(EXACT(M851,$A$59)=TRUE,58,IF(EXACT(M851,$A$60)=TRUE,59,IF(EXACT(M851,$A$61)=TRUE,60,IF(EXACT(M851,$A$62)=TRUE,61))))))))))))))))))))))))))))))))))))))))))))))))))))))))))))))*61^$L851</f>
        <v>0</v>
      </c>
    </row>
    <row r="852" spans="11:14" x14ac:dyDescent="0.55000000000000004">
      <c r="K852">
        <v>852</v>
      </c>
      <c r="L852">
        <f t="shared" si="27"/>
        <v>0</v>
      </c>
      <c r="M852" t="str">
        <f t="shared" si="26"/>
        <v/>
      </c>
      <c r="N852">
        <f>IF(EXACT(M852,$A$1)=TRUE,0,IF(EXACT(M852,$A$2)=TRUE,1,IF(EXACT(M852,$A$3)=TRUE,2,IF(EXACT(M852,$A$4)=TRUE,3,IF(EXACT(M852,$A$5)=TRUE,4,IF(EXACT(M852,$A$6)=TRUE,5,IF(EXACT(M852,$A$7)=TRUE,6,IF(EXACT(M852,$A$8)=TRUE,7,IF(EXACT(M852,$A$9)=TRUE,8,IF(EXACT(M852,$A$10)=TRUE,9,IF(EXACT(M852,$A$11)=TRUE,10,IF(EXACT(M852,$A$12)=TRUE,11,IF(EXACT(M852,$A$13)=TRUE,12,IF(EXACT(M852,$A$14)=TRUE,13,IF(EXACT(M852,$A$15)=TRUE,14,IF(EXACT(M852,$A$16)=TRUE,15,IF(EXACT(M852,$A$17)=TRUE,16,IF(EXACT(M852,$A$18)=TRUE,17,IF(EXACT(M852,$A$19)=TRUE,18,IF(EXACT(M852,$A$20)=TRUE,19,IF(EXACT(M852,$A$21)=TRUE,20,IF(EXACT(M852,$A$22)=TRUE,21,IF(EXACT(M852,$A$23)=TRUE,22,IF(EXACT(M852,$A$24)=TRUE,23,IF(EXACT(M852,$A$25)=TRUE,24,IF(EXACT(M852,$A$26)=TRUE,25,IF(EXACT(M852,$A$27)=TRUE,26,IF(EXACT(M852,$A$28)=TRUE,27,IF(EXACT(M852,$A$29)=TRUE,28,IF(EXACT(M852,$A$30)=TRUE,29,IF(EXACT(M852,$A$31)=TRUE,30,IF(EXACT(M852,$A$32)=TRUE,31,IF(EXACT(M852,$A$33)=TRUE,32,IF(EXACT(M852,$A$34)=TRUE,33,IF(EXACT(M852,$A$35)=TRUE,34,IF(EXACT(M852,$A$36)=TRUE,35,IF(EXACT(M852,$A$37)=TRUE,36,IF(EXACT(M852,$A$38)=TRUE,37,IF(EXACT(M852,$A$39)=TRUE,38,IF(EXACT(M852,$A$40)=TRUE,39,IF(EXACT(M852,$A$41)=TRUE,40,IF(EXACT(M852,$A$42)=TRUE,41,IF(EXACT(M852,$A$43)=TRUE,42,IF(EXACT(M852,$A$44)=TRUE,43,IF(EXACT(M852,$A$45)=TRUE,44,IF(EXACT(M852,$A$46)=TRUE,45,IF(EXACT(M852,$A$47)=TRUE,46,IF(EXACT(M852,$A$48)=TRUE,47,IF(EXACT(M852,$A$49)=TRUE,48,IF(EXACT(M852,$A$50)=TRUE,49,IF(EXACT(M852,$A$51)=TRUE,50,IF(EXACT(M852,$A$52)=TRUE,51,IF(EXACT(M852,$A$53)=TRUE,52,IF(EXACT(M852,$A$54)=TRUE,53,IF(EXACT(M852,$A$55)=TRUE,54,IF(EXACT(M852,$A$56)=TRUE,55,IF(EXACT(M852,$A$57)=TRUE,56,IF(EXACT(M852,$A$58)=TRUE,57,IF(EXACT(M852,$A$59)=TRUE,58,IF(EXACT(M852,$A$60)=TRUE,59,IF(EXACT(M852,$A$61)=TRUE,60,IF(EXACT(M852,$A$62)=TRUE,61))))))))))))))))))))))))))))))))))))))))))))))))))))))))))))))*61^$L852</f>
        <v>0</v>
      </c>
    </row>
    <row r="853" spans="11:14" x14ac:dyDescent="0.55000000000000004">
      <c r="K853">
        <v>853</v>
      </c>
      <c r="L853">
        <f t="shared" si="27"/>
        <v>5</v>
      </c>
      <c r="M853" t="str">
        <f t="shared" si="26"/>
        <v/>
      </c>
      <c r="N853" t="b">
        <f>IF(EXACT(M853,$A$1)=TRUE,"コア",IF(EXACT(M853,$A$2)=TRUE,"弓玉",IF(EXACT(M853,$A$3)=TRUE,"銃玉",IF(EXACT(M853,$A$4)=TRUE,"剣玉",IF(EXACT(M853,$A$5)=TRUE,"盾玉",IF(EXACT(M853,$A$6)=TRUE,"爆玉",IF(EXACT(M853,$A$7)=TRUE,"魔玉",IF(EXACT(M853,$A$8)=TRUE,"弩玉",IF(EXACT(M853,$A$9)=TRUE,"槍玉",IF(EXACT(M853,$A$10)=TRUE,"砲玉",IF(EXACT(M853,$A$11)=TRUE,"薙玉",IF(EXACT(M853,$A$12)=TRUE,"跳玉",IF(EXACT(M853,$A$13)=TRUE,"裂玉",IF(EXACT(M853,$A$14)=TRUE,"散玉",IF(EXACT(M853,$A$15)=TRUE,"狙玉",IF(EXACT(M853,$A$16)=TRUE,"浮玉",IF(EXACT(M853,$A$17)=TRUE,"導玉",IF(EXACT(M853,$A$18)=TRUE,"繕玉",IF(EXACT(M853,$A$19)=TRUE,"癒玉",IF(EXACT(M853,$A$20)=TRUE,"壁玉",IF(EXACT(M853,$A$21)=TRUE,"飛玉",IF(EXACT(M853,$A$22)=TRUE,"戦玉",IF(EXACT(M853,$A$23)=TRUE,"機玉",IF(EXACT(M853,$A$24)=TRUE,"変玉",IF(EXACT(M853,$A$25)=TRUE,"界玉",IF(EXACT(M853,$A$26)=TRUE,"木壁",IF(EXACT(M853,$A$27)=TRUE,"石壁",IF(EXACT(M853,$A$28)=TRUE,"紙壁",IF(EXACT(M853,$A$29)=TRUE,"鉄壁",IF(EXACT(M853,$A$30)=TRUE,"ジェット",IF(EXACT(M853,$A$31)=TRUE,"ターボ",IF(EXACT(M853,$A$32)=TRUE,"骨玉",IF(EXACT(M853,$A$33)=TRUE,"撃玉",IF(EXACT(M853,$A$34)=TRUE,"弾玉",IF(EXACT(M853,$A$35)=TRUE,"聖玉",IF(EXACT(M853,$A$36)=TRUE,"忍玉",IF(EXACT(M853,$A$37)=TRUE,"障玉",IF(EXACT(M853,$A$38)=TRUE,"花玉",IF(EXACT(M853,$A$39)=TRUE,"反玉",IF(EXACT(M853,$A$40)=TRUE,"押玉",IF(EXACT(M853,$A$41)=TRUE,"迎玉",IF(EXACT(M853,$A$42)=TRUE,"贄玉",IF(EXACT(M853,$A$43)=TRUE,"的玉",IF(EXACT(M853,$A$44)=TRUE,"墜玉",IF(EXACT(M853,$A$45)=TRUE,"箱玉",IF(EXACT(M853,$A$46)=TRUE,"闇玉",IF(EXACT(M853,$A$47)=TRUE,"旋玉",IF(EXACT(M853,$A$48)=TRUE,"采玉",IF(EXACT(M853,$A$49)=TRUE,"騎玉",IF(EXACT(M853,$A$50)=TRUE,"核玉",IF(EXACT(M853,$A$51)=TRUE,"射玉",IF(EXACT(M853,$A$52)=TRUE,"星玉",IF(EXACT(M853,$A$53)=TRUE,"梱玉",IF(EXACT(M853,$A$54)=TRUE,"貫玉",IF(EXACT(M853,$A$55)=TRUE,"査玉",IF(EXACT(M853,$A$56)=TRUE,"近壁",IF(EXACT(M853,$A$57)=TRUE,"遠壁",IF(EXACT(M853,$A$58)=TRUE,"広壁",IF(EXACT(M853,$A$59)=TRUE,"狭壁",IF(EXACT(M853,$A$60)=TRUE,"タゲ壁",IF(EXACT(M853,$A$61)=TRUE,"エレ壁")))))))))))))))))))))))))))))))))))))))))))))))))))))))))))))</f>
        <v>0</v>
      </c>
    </row>
    <row r="854" spans="11:14" x14ac:dyDescent="0.55000000000000004">
      <c r="K854">
        <v>854</v>
      </c>
      <c r="L854">
        <f t="shared" si="27"/>
        <v>4</v>
      </c>
      <c r="M854" t="str">
        <f t="shared" si="26"/>
        <v/>
      </c>
      <c r="N854">
        <f>IF(EXACT(M854,$A$1)=TRUE,0,IF(EXACT(M854,$A$2)=TRUE,1,IF(EXACT(M854,$A$3)=TRUE,2,IF(EXACT(M854,$A$4)=TRUE,3,IF(EXACT(M854,$A$5)=TRUE,4,IF(EXACT(M854,$A$6)=TRUE,5,IF(EXACT(M854,$A$7)=TRUE,6,IF(EXACT(M854,$A$8)=TRUE,7,IF(EXACT(M854,$A$9)=TRUE,8,IF(EXACT(M854,$A$10)=TRUE,9,IF(EXACT(M854,$A$11)=TRUE,10,IF(EXACT(M854,$A$12)=TRUE,11,IF(EXACT(M854,$A$13)=TRUE,12,IF(EXACT(M854,$A$14)=TRUE,13,IF(EXACT(M854,$A$15)=TRUE,14,IF(EXACT(M854,$A$16)=TRUE,15,IF(EXACT(M854,$A$17)=TRUE,16,IF(EXACT(M854,$A$18)=TRUE,17,IF(EXACT(M854,$A$19)=TRUE,18,IF(EXACT(M854,$A$20)=TRUE,19,IF(EXACT(M854,$A$21)=TRUE,20,IF(EXACT(M854,$A$22)=TRUE,21,IF(EXACT(M854,$A$23)=TRUE,22,IF(EXACT(M854,$A$24)=TRUE,23,IF(EXACT(M854,$A$25)=TRUE,24,IF(EXACT(M854,$A$26)=TRUE,25,IF(EXACT(M854,$A$27)=TRUE,26,IF(EXACT(M854,$A$28)=TRUE,27,IF(EXACT(M854,$A$29)=TRUE,28,IF(EXACT(M854,$A$30)=TRUE,29,IF(EXACT(M854,$A$31)=TRUE,30,IF(EXACT(M854,$A$32)=TRUE,31,IF(EXACT(M854,$A$33)=TRUE,32,IF(EXACT(M854,$A$34)=TRUE,33,IF(EXACT(M854,$A$35)=TRUE,34,IF(EXACT(M854,$A$36)=TRUE,35,IF(EXACT(M854,$A$37)=TRUE,36,IF(EXACT(M854,$A$38)=TRUE,37,IF(EXACT(M854,$A$39)=TRUE,38,IF(EXACT(M854,$A$40)=TRUE,39,IF(EXACT(M854,$A$41)=TRUE,40,IF(EXACT(M854,$A$42)=TRUE,41,IF(EXACT(M854,$A$43)=TRUE,42,IF(EXACT(M854,$A$44)=TRUE,43,IF(EXACT(M854,$A$45)=TRUE,44,IF(EXACT(M854,$A$46)=TRUE,45,IF(EXACT(M854,$A$47)=TRUE,46,IF(EXACT(M854,$A$48)=TRUE,47,IF(EXACT(M854,$A$49)=TRUE,48,IF(EXACT(M854,$A$50)=TRUE,49,IF(EXACT(M854,$A$51)=TRUE,50,IF(EXACT(M854,$A$52)=TRUE,51,IF(EXACT(M854,$A$53)=TRUE,52,IF(EXACT(M854,$A$54)=TRUE,53,IF(EXACT(M854,$A$55)=TRUE,54,IF(EXACT(M854,$A$56)=TRUE,55,IF(EXACT(M854,$A$57)=TRUE,56,IF(EXACT(M854,$A$58)=TRUE,57,IF(EXACT(M854,$A$59)=TRUE,58,IF(EXACT(M854,$A$60)=TRUE,59,IF(EXACT(M854,$A$61)=TRUE,60,IF(EXACT(M854,$A$62)=TRUE,61))))))))))))))))))))))))))))))))))))))))))))))))))))))))))))))*61^$L854</f>
        <v>0</v>
      </c>
    </row>
    <row r="855" spans="11:14" x14ac:dyDescent="0.55000000000000004">
      <c r="K855">
        <v>855</v>
      </c>
      <c r="L855">
        <f t="shared" si="27"/>
        <v>3</v>
      </c>
      <c r="M855" t="str">
        <f t="shared" si="26"/>
        <v/>
      </c>
      <c r="N855">
        <f>IF(EXACT(M855,$A$1)=TRUE,0,IF(EXACT(M855,$A$2)=TRUE,1,IF(EXACT(M855,$A$3)=TRUE,2,IF(EXACT(M855,$A$4)=TRUE,3,IF(EXACT(M855,$A$5)=TRUE,4,IF(EXACT(M855,$A$6)=TRUE,5,IF(EXACT(M855,$A$7)=TRUE,6,IF(EXACT(M855,$A$8)=TRUE,7,IF(EXACT(M855,$A$9)=TRUE,8,IF(EXACT(M855,$A$10)=TRUE,9,IF(EXACT(M855,$A$11)=TRUE,10,IF(EXACT(M855,$A$12)=TRUE,11,IF(EXACT(M855,$A$13)=TRUE,12,IF(EXACT(M855,$A$14)=TRUE,13,IF(EXACT(M855,$A$15)=TRUE,14,IF(EXACT(M855,$A$16)=TRUE,15,IF(EXACT(M855,$A$17)=TRUE,16,IF(EXACT(M855,$A$18)=TRUE,17,IF(EXACT(M855,$A$19)=TRUE,18,IF(EXACT(M855,$A$20)=TRUE,19,IF(EXACT(M855,$A$21)=TRUE,20,IF(EXACT(M855,$A$22)=TRUE,21,IF(EXACT(M855,$A$23)=TRUE,22,IF(EXACT(M855,$A$24)=TRUE,23,IF(EXACT(M855,$A$25)=TRUE,24,IF(EXACT(M855,$A$26)=TRUE,25,IF(EXACT(M855,$A$27)=TRUE,26,IF(EXACT(M855,$A$28)=TRUE,27,IF(EXACT(M855,$A$29)=TRUE,28,IF(EXACT(M855,$A$30)=TRUE,29,IF(EXACT(M855,$A$31)=TRUE,30,IF(EXACT(M855,$A$32)=TRUE,31,IF(EXACT(M855,$A$33)=TRUE,32,IF(EXACT(M855,$A$34)=TRUE,33,IF(EXACT(M855,$A$35)=TRUE,34,IF(EXACT(M855,$A$36)=TRUE,35,IF(EXACT(M855,$A$37)=TRUE,36,IF(EXACT(M855,$A$38)=TRUE,37,IF(EXACT(M855,$A$39)=TRUE,38,IF(EXACT(M855,$A$40)=TRUE,39,IF(EXACT(M855,$A$41)=TRUE,40,IF(EXACT(M855,$A$42)=TRUE,41,IF(EXACT(M855,$A$43)=TRUE,42,IF(EXACT(M855,$A$44)=TRUE,43,IF(EXACT(M855,$A$45)=TRUE,44,IF(EXACT(M855,$A$46)=TRUE,45,IF(EXACT(M855,$A$47)=TRUE,46,IF(EXACT(M855,$A$48)=TRUE,47,IF(EXACT(M855,$A$49)=TRUE,48,IF(EXACT(M855,$A$50)=TRUE,49,IF(EXACT(M855,$A$51)=TRUE,50,IF(EXACT(M855,$A$52)=TRUE,51,IF(EXACT(M855,$A$53)=TRUE,52,IF(EXACT(M855,$A$54)=TRUE,53,IF(EXACT(M855,$A$55)=TRUE,54,IF(EXACT(M855,$A$56)=TRUE,55,IF(EXACT(M855,$A$57)=TRUE,56,IF(EXACT(M855,$A$58)=TRUE,57,IF(EXACT(M855,$A$59)=TRUE,58,IF(EXACT(M855,$A$60)=TRUE,59,IF(EXACT(M855,$A$61)=TRUE,60,IF(EXACT(M855,$A$62)=TRUE,61))))))))))))))))))))))))))))))))))))))))))))))))))))))))))))))*61^$L855</f>
        <v>0</v>
      </c>
    </row>
    <row r="856" spans="11:14" x14ac:dyDescent="0.55000000000000004">
      <c r="K856">
        <v>856</v>
      </c>
      <c r="L856">
        <f t="shared" si="27"/>
        <v>2</v>
      </c>
      <c r="M856" t="str">
        <f t="shared" si="26"/>
        <v/>
      </c>
      <c r="N856">
        <f>IF(EXACT(M856,$A$1)=TRUE,0,IF(EXACT(M856,$A$2)=TRUE,1,IF(EXACT(M856,$A$3)=TRUE,2,IF(EXACT(M856,$A$4)=TRUE,3,IF(EXACT(M856,$A$5)=TRUE,4,IF(EXACT(M856,$A$6)=TRUE,5,IF(EXACT(M856,$A$7)=TRUE,6,IF(EXACT(M856,$A$8)=TRUE,7,IF(EXACT(M856,$A$9)=TRUE,8,IF(EXACT(M856,$A$10)=TRUE,9,IF(EXACT(M856,$A$11)=TRUE,10,IF(EXACT(M856,$A$12)=TRUE,11,IF(EXACT(M856,$A$13)=TRUE,12,IF(EXACT(M856,$A$14)=TRUE,13,IF(EXACT(M856,$A$15)=TRUE,14,IF(EXACT(M856,$A$16)=TRUE,15,IF(EXACT(M856,$A$17)=TRUE,16,IF(EXACT(M856,$A$18)=TRUE,17,IF(EXACT(M856,$A$19)=TRUE,18,IF(EXACT(M856,$A$20)=TRUE,19,IF(EXACT(M856,$A$21)=TRUE,20,IF(EXACT(M856,$A$22)=TRUE,21,IF(EXACT(M856,$A$23)=TRUE,22,IF(EXACT(M856,$A$24)=TRUE,23,IF(EXACT(M856,$A$25)=TRUE,24,IF(EXACT(M856,$A$26)=TRUE,25,IF(EXACT(M856,$A$27)=TRUE,26,IF(EXACT(M856,$A$28)=TRUE,27,IF(EXACT(M856,$A$29)=TRUE,28,IF(EXACT(M856,$A$30)=TRUE,29,IF(EXACT(M856,$A$31)=TRUE,30,IF(EXACT(M856,$A$32)=TRUE,31,IF(EXACT(M856,$A$33)=TRUE,32,IF(EXACT(M856,$A$34)=TRUE,33,IF(EXACT(M856,$A$35)=TRUE,34,IF(EXACT(M856,$A$36)=TRUE,35,IF(EXACT(M856,$A$37)=TRUE,36,IF(EXACT(M856,$A$38)=TRUE,37,IF(EXACT(M856,$A$39)=TRUE,38,IF(EXACT(M856,$A$40)=TRUE,39,IF(EXACT(M856,$A$41)=TRUE,40,IF(EXACT(M856,$A$42)=TRUE,41,IF(EXACT(M856,$A$43)=TRUE,42,IF(EXACT(M856,$A$44)=TRUE,43,IF(EXACT(M856,$A$45)=TRUE,44,IF(EXACT(M856,$A$46)=TRUE,45,IF(EXACT(M856,$A$47)=TRUE,46,IF(EXACT(M856,$A$48)=TRUE,47,IF(EXACT(M856,$A$49)=TRUE,48,IF(EXACT(M856,$A$50)=TRUE,49,IF(EXACT(M856,$A$51)=TRUE,50,IF(EXACT(M856,$A$52)=TRUE,51,IF(EXACT(M856,$A$53)=TRUE,52,IF(EXACT(M856,$A$54)=TRUE,53,IF(EXACT(M856,$A$55)=TRUE,54,IF(EXACT(M856,$A$56)=TRUE,55,IF(EXACT(M856,$A$57)=TRUE,56,IF(EXACT(M856,$A$58)=TRUE,57,IF(EXACT(M856,$A$59)=TRUE,58,IF(EXACT(M856,$A$60)=TRUE,59,IF(EXACT(M856,$A$61)=TRUE,60,IF(EXACT(M856,$A$62)=TRUE,61))))))))))))))))))))))))))))))))))))))))))))))))))))))))))))))*61^$L856</f>
        <v>0</v>
      </c>
    </row>
    <row r="857" spans="11:14" x14ac:dyDescent="0.55000000000000004">
      <c r="K857">
        <v>857</v>
      </c>
      <c r="L857">
        <f t="shared" si="27"/>
        <v>1</v>
      </c>
      <c r="M857" t="str">
        <f t="shared" si="26"/>
        <v/>
      </c>
      <c r="N857">
        <f>IF(EXACT(M857,$A$1)=TRUE,0,IF(EXACT(M857,$A$2)=TRUE,1,IF(EXACT(M857,$A$3)=TRUE,2,IF(EXACT(M857,$A$4)=TRUE,3,IF(EXACT(M857,$A$5)=TRUE,4,IF(EXACT(M857,$A$6)=TRUE,5,IF(EXACT(M857,$A$7)=TRUE,6,IF(EXACT(M857,$A$8)=TRUE,7,IF(EXACT(M857,$A$9)=TRUE,8,IF(EXACT(M857,$A$10)=TRUE,9,IF(EXACT(M857,$A$11)=TRUE,10,IF(EXACT(M857,$A$12)=TRUE,11,IF(EXACT(M857,$A$13)=TRUE,12,IF(EXACT(M857,$A$14)=TRUE,13,IF(EXACT(M857,$A$15)=TRUE,14,IF(EXACT(M857,$A$16)=TRUE,15,IF(EXACT(M857,$A$17)=TRUE,16,IF(EXACT(M857,$A$18)=TRUE,17,IF(EXACT(M857,$A$19)=TRUE,18,IF(EXACT(M857,$A$20)=TRUE,19,IF(EXACT(M857,$A$21)=TRUE,20,IF(EXACT(M857,$A$22)=TRUE,21,IF(EXACT(M857,$A$23)=TRUE,22,IF(EXACT(M857,$A$24)=TRUE,23,IF(EXACT(M857,$A$25)=TRUE,24,IF(EXACT(M857,$A$26)=TRUE,25,IF(EXACT(M857,$A$27)=TRUE,26,IF(EXACT(M857,$A$28)=TRUE,27,IF(EXACT(M857,$A$29)=TRUE,28,IF(EXACT(M857,$A$30)=TRUE,29,IF(EXACT(M857,$A$31)=TRUE,30,IF(EXACT(M857,$A$32)=TRUE,31,IF(EXACT(M857,$A$33)=TRUE,32,IF(EXACT(M857,$A$34)=TRUE,33,IF(EXACT(M857,$A$35)=TRUE,34,IF(EXACT(M857,$A$36)=TRUE,35,IF(EXACT(M857,$A$37)=TRUE,36,IF(EXACT(M857,$A$38)=TRUE,37,IF(EXACT(M857,$A$39)=TRUE,38,IF(EXACT(M857,$A$40)=TRUE,39,IF(EXACT(M857,$A$41)=TRUE,40,IF(EXACT(M857,$A$42)=TRUE,41,IF(EXACT(M857,$A$43)=TRUE,42,IF(EXACT(M857,$A$44)=TRUE,43,IF(EXACT(M857,$A$45)=TRUE,44,IF(EXACT(M857,$A$46)=TRUE,45,IF(EXACT(M857,$A$47)=TRUE,46,IF(EXACT(M857,$A$48)=TRUE,47,IF(EXACT(M857,$A$49)=TRUE,48,IF(EXACT(M857,$A$50)=TRUE,49,IF(EXACT(M857,$A$51)=TRUE,50,IF(EXACT(M857,$A$52)=TRUE,51,IF(EXACT(M857,$A$53)=TRUE,52,IF(EXACT(M857,$A$54)=TRUE,53,IF(EXACT(M857,$A$55)=TRUE,54,IF(EXACT(M857,$A$56)=TRUE,55,IF(EXACT(M857,$A$57)=TRUE,56,IF(EXACT(M857,$A$58)=TRUE,57,IF(EXACT(M857,$A$59)=TRUE,58,IF(EXACT(M857,$A$60)=TRUE,59,IF(EXACT(M857,$A$61)=TRUE,60,IF(EXACT(M857,$A$62)=TRUE,61))))))))))))))))))))))))))))))))))))))))))))))))))))))))))))))*61^$L857</f>
        <v>0</v>
      </c>
    </row>
    <row r="858" spans="11:14" x14ac:dyDescent="0.55000000000000004">
      <c r="K858">
        <v>858</v>
      </c>
      <c r="L858">
        <f t="shared" si="27"/>
        <v>0</v>
      </c>
      <c r="M858" t="str">
        <f t="shared" si="26"/>
        <v/>
      </c>
      <c r="N858">
        <f>IF(EXACT(M858,$A$1)=TRUE,0,IF(EXACT(M858,$A$2)=TRUE,1,IF(EXACT(M858,$A$3)=TRUE,2,IF(EXACT(M858,$A$4)=TRUE,3,IF(EXACT(M858,$A$5)=TRUE,4,IF(EXACT(M858,$A$6)=TRUE,5,IF(EXACT(M858,$A$7)=TRUE,6,IF(EXACT(M858,$A$8)=TRUE,7,IF(EXACT(M858,$A$9)=TRUE,8,IF(EXACT(M858,$A$10)=TRUE,9,IF(EXACT(M858,$A$11)=TRUE,10,IF(EXACT(M858,$A$12)=TRUE,11,IF(EXACT(M858,$A$13)=TRUE,12,IF(EXACT(M858,$A$14)=TRUE,13,IF(EXACT(M858,$A$15)=TRUE,14,IF(EXACT(M858,$A$16)=TRUE,15,IF(EXACT(M858,$A$17)=TRUE,16,IF(EXACT(M858,$A$18)=TRUE,17,IF(EXACT(M858,$A$19)=TRUE,18,IF(EXACT(M858,$A$20)=TRUE,19,IF(EXACT(M858,$A$21)=TRUE,20,IF(EXACT(M858,$A$22)=TRUE,21,IF(EXACT(M858,$A$23)=TRUE,22,IF(EXACT(M858,$A$24)=TRUE,23,IF(EXACT(M858,$A$25)=TRUE,24,IF(EXACT(M858,$A$26)=TRUE,25,IF(EXACT(M858,$A$27)=TRUE,26,IF(EXACT(M858,$A$28)=TRUE,27,IF(EXACT(M858,$A$29)=TRUE,28,IF(EXACT(M858,$A$30)=TRUE,29,IF(EXACT(M858,$A$31)=TRUE,30,IF(EXACT(M858,$A$32)=TRUE,31,IF(EXACT(M858,$A$33)=TRUE,32,IF(EXACT(M858,$A$34)=TRUE,33,IF(EXACT(M858,$A$35)=TRUE,34,IF(EXACT(M858,$A$36)=TRUE,35,IF(EXACT(M858,$A$37)=TRUE,36,IF(EXACT(M858,$A$38)=TRUE,37,IF(EXACT(M858,$A$39)=TRUE,38,IF(EXACT(M858,$A$40)=TRUE,39,IF(EXACT(M858,$A$41)=TRUE,40,IF(EXACT(M858,$A$42)=TRUE,41,IF(EXACT(M858,$A$43)=TRUE,42,IF(EXACT(M858,$A$44)=TRUE,43,IF(EXACT(M858,$A$45)=TRUE,44,IF(EXACT(M858,$A$46)=TRUE,45,IF(EXACT(M858,$A$47)=TRUE,46,IF(EXACT(M858,$A$48)=TRUE,47,IF(EXACT(M858,$A$49)=TRUE,48,IF(EXACT(M858,$A$50)=TRUE,49,IF(EXACT(M858,$A$51)=TRUE,50,IF(EXACT(M858,$A$52)=TRUE,51,IF(EXACT(M858,$A$53)=TRUE,52,IF(EXACT(M858,$A$54)=TRUE,53,IF(EXACT(M858,$A$55)=TRUE,54,IF(EXACT(M858,$A$56)=TRUE,55,IF(EXACT(M858,$A$57)=TRUE,56,IF(EXACT(M858,$A$58)=TRUE,57,IF(EXACT(M858,$A$59)=TRUE,58,IF(EXACT(M858,$A$60)=TRUE,59,IF(EXACT(M858,$A$61)=TRUE,60,IF(EXACT(M858,$A$62)=TRUE,61))))))))))))))))))))))))))))))))))))))))))))))))))))))))))))))*61^$L858</f>
        <v>0</v>
      </c>
    </row>
    <row r="859" spans="11:14" x14ac:dyDescent="0.55000000000000004">
      <c r="K859">
        <v>859</v>
      </c>
      <c r="L859">
        <f t="shared" si="27"/>
        <v>5</v>
      </c>
      <c r="M859" t="str">
        <f t="shared" si="26"/>
        <v/>
      </c>
      <c r="N859" t="b">
        <f>IF(EXACT(M859,$A$1)=TRUE,"コア",IF(EXACT(M859,$A$2)=TRUE,"弓玉",IF(EXACT(M859,$A$3)=TRUE,"銃玉",IF(EXACT(M859,$A$4)=TRUE,"剣玉",IF(EXACT(M859,$A$5)=TRUE,"盾玉",IF(EXACT(M859,$A$6)=TRUE,"爆玉",IF(EXACT(M859,$A$7)=TRUE,"魔玉",IF(EXACT(M859,$A$8)=TRUE,"弩玉",IF(EXACT(M859,$A$9)=TRUE,"槍玉",IF(EXACT(M859,$A$10)=TRUE,"砲玉",IF(EXACT(M859,$A$11)=TRUE,"薙玉",IF(EXACT(M859,$A$12)=TRUE,"跳玉",IF(EXACT(M859,$A$13)=TRUE,"裂玉",IF(EXACT(M859,$A$14)=TRUE,"散玉",IF(EXACT(M859,$A$15)=TRUE,"狙玉",IF(EXACT(M859,$A$16)=TRUE,"浮玉",IF(EXACT(M859,$A$17)=TRUE,"導玉",IF(EXACT(M859,$A$18)=TRUE,"繕玉",IF(EXACT(M859,$A$19)=TRUE,"癒玉",IF(EXACT(M859,$A$20)=TRUE,"壁玉",IF(EXACT(M859,$A$21)=TRUE,"飛玉",IF(EXACT(M859,$A$22)=TRUE,"戦玉",IF(EXACT(M859,$A$23)=TRUE,"機玉",IF(EXACT(M859,$A$24)=TRUE,"変玉",IF(EXACT(M859,$A$25)=TRUE,"界玉",IF(EXACT(M859,$A$26)=TRUE,"木壁",IF(EXACT(M859,$A$27)=TRUE,"石壁",IF(EXACT(M859,$A$28)=TRUE,"紙壁",IF(EXACT(M859,$A$29)=TRUE,"鉄壁",IF(EXACT(M859,$A$30)=TRUE,"ジェット",IF(EXACT(M859,$A$31)=TRUE,"ターボ",IF(EXACT(M859,$A$32)=TRUE,"骨玉",IF(EXACT(M859,$A$33)=TRUE,"撃玉",IF(EXACT(M859,$A$34)=TRUE,"弾玉",IF(EXACT(M859,$A$35)=TRUE,"聖玉",IF(EXACT(M859,$A$36)=TRUE,"忍玉",IF(EXACT(M859,$A$37)=TRUE,"障玉",IF(EXACT(M859,$A$38)=TRUE,"花玉",IF(EXACT(M859,$A$39)=TRUE,"反玉",IF(EXACT(M859,$A$40)=TRUE,"押玉",IF(EXACT(M859,$A$41)=TRUE,"迎玉",IF(EXACT(M859,$A$42)=TRUE,"贄玉",IF(EXACT(M859,$A$43)=TRUE,"的玉",IF(EXACT(M859,$A$44)=TRUE,"墜玉",IF(EXACT(M859,$A$45)=TRUE,"箱玉",IF(EXACT(M859,$A$46)=TRUE,"闇玉",IF(EXACT(M859,$A$47)=TRUE,"旋玉",IF(EXACT(M859,$A$48)=TRUE,"采玉",IF(EXACT(M859,$A$49)=TRUE,"騎玉",IF(EXACT(M859,$A$50)=TRUE,"核玉",IF(EXACT(M859,$A$51)=TRUE,"射玉",IF(EXACT(M859,$A$52)=TRUE,"星玉",IF(EXACT(M859,$A$53)=TRUE,"梱玉",IF(EXACT(M859,$A$54)=TRUE,"貫玉",IF(EXACT(M859,$A$55)=TRUE,"査玉",IF(EXACT(M859,$A$56)=TRUE,"近壁",IF(EXACT(M859,$A$57)=TRUE,"遠壁",IF(EXACT(M859,$A$58)=TRUE,"広壁",IF(EXACT(M859,$A$59)=TRUE,"狭壁",IF(EXACT(M859,$A$60)=TRUE,"タゲ壁",IF(EXACT(M859,$A$61)=TRUE,"エレ壁")))))))))))))))))))))))))))))))))))))))))))))))))))))))))))))</f>
        <v>0</v>
      </c>
    </row>
    <row r="860" spans="11:14" x14ac:dyDescent="0.55000000000000004">
      <c r="K860">
        <v>860</v>
      </c>
      <c r="L860">
        <f t="shared" si="27"/>
        <v>4</v>
      </c>
      <c r="M860" t="str">
        <f t="shared" si="26"/>
        <v/>
      </c>
      <c r="N860">
        <f>IF(EXACT(M860,$A$1)=TRUE,0,IF(EXACT(M860,$A$2)=TRUE,1,IF(EXACT(M860,$A$3)=TRUE,2,IF(EXACT(M860,$A$4)=TRUE,3,IF(EXACT(M860,$A$5)=TRUE,4,IF(EXACT(M860,$A$6)=TRUE,5,IF(EXACT(M860,$A$7)=TRUE,6,IF(EXACT(M860,$A$8)=TRUE,7,IF(EXACT(M860,$A$9)=TRUE,8,IF(EXACT(M860,$A$10)=TRUE,9,IF(EXACT(M860,$A$11)=TRUE,10,IF(EXACT(M860,$A$12)=TRUE,11,IF(EXACT(M860,$A$13)=TRUE,12,IF(EXACT(M860,$A$14)=TRUE,13,IF(EXACT(M860,$A$15)=TRUE,14,IF(EXACT(M860,$A$16)=TRUE,15,IF(EXACT(M860,$A$17)=TRUE,16,IF(EXACT(M860,$A$18)=TRUE,17,IF(EXACT(M860,$A$19)=TRUE,18,IF(EXACT(M860,$A$20)=TRUE,19,IF(EXACT(M860,$A$21)=TRUE,20,IF(EXACT(M860,$A$22)=TRUE,21,IF(EXACT(M860,$A$23)=TRUE,22,IF(EXACT(M860,$A$24)=TRUE,23,IF(EXACT(M860,$A$25)=TRUE,24,IF(EXACT(M860,$A$26)=TRUE,25,IF(EXACT(M860,$A$27)=TRUE,26,IF(EXACT(M860,$A$28)=TRUE,27,IF(EXACT(M860,$A$29)=TRUE,28,IF(EXACT(M860,$A$30)=TRUE,29,IF(EXACT(M860,$A$31)=TRUE,30,IF(EXACT(M860,$A$32)=TRUE,31,IF(EXACT(M860,$A$33)=TRUE,32,IF(EXACT(M860,$A$34)=TRUE,33,IF(EXACT(M860,$A$35)=TRUE,34,IF(EXACT(M860,$A$36)=TRUE,35,IF(EXACT(M860,$A$37)=TRUE,36,IF(EXACT(M860,$A$38)=TRUE,37,IF(EXACT(M860,$A$39)=TRUE,38,IF(EXACT(M860,$A$40)=TRUE,39,IF(EXACT(M860,$A$41)=TRUE,40,IF(EXACT(M860,$A$42)=TRUE,41,IF(EXACT(M860,$A$43)=TRUE,42,IF(EXACT(M860,$A$44)=TRUE,43,IF(EXACT(M860,$A$45)=TRUE,44,IF(EXACT(M860,$A$46)=TRUE,45,IF(EXACT(M860,$A$47)=TRUE,46,IF(EXACT(M860,$A$48)=TRUE,47,IF(EXACT(M860,$A$49)=TRUE,48,IF(EXACT(M860,$A$50)=TRUE,49,IF(EXACT(M860,$A$51)=TRUE,50,IF(EXACT(M860,$A$52)=TRUE,51,IF(EXACT(M860,$A$53)=TRUE,52,IF(EXACT(M860,$A$54)=TRUE,53,IF(EXACT(M860,$A$55)=TRUE,54,IF(EXACT(M860,$A$56)=TRUE,55,IF(EXACT(M860,$A$57)=TRUE,56,IF(EXACT(M860,$A$58)=TRUE,57,IF(EXACT(M860,$A$59)=TRUE,58,IF(EXACT(M860,$A$60)=TRUE,59,IF(EXACT(M860,$A$61)=TRUE,60,IF(EXACT(M860,$A$62)=TRUE,61))))))))))))))))))))))))))))))))))))))))))))))))))))))))))))))*61^$L860</f>
        <v>0</v>
      </c>
    </row>
    <row r="861" spans="11:14" x14ac:dyDescent="0.55000000000000004">
      <c r="K861">
        <v>861</v>
      </c>
      <c r="L861">
        <f t="shared" si="27"/>
        <v>3</v>
      </c>
      <c r="M861" t="str">
        <f t="shared" si="26"/>
        <v/>
      </c>
      <c r="N861">
        <f>IF(EXACT(M861,$A$1)=TRUE,0,IF(EXACT(M861,$A$2)=TRUE,1,IF(EXACT(M861,$A$3)=TRUE,2,IF(EXACT(M861,$A$4)=TRUE,3,IF(EXACT(M861,$A$5)=TRUE,4,IF(EXACT(M861,$A$6)=TRUE,5,IF(EXACT(M861,$A$7)=TRUE,6,IF(EXACT(M861,$A$8)=TRUE,7,IF(EXACT(M861,$A$9)=TRUE,8,IF(EXACT(M861,$A$10)=TRUE,9,IF(EXACT(M861,$A$11)=TRUE,10,IF(EXACT(M861,$A$12)=TRUE,11,IF(EXACT(M861,$A$13)=TRUE,12,IF(EXACT(M861,$A$14)=TRUE,13,IF(EXACT(M861,$A$15)=TRUE,14,IF(EXACT(M861,$A$16)=TRUE,15,IF(EXACT(M861,$A$17)=TRUE,16,IF(EXACT(M861,$A$18)=TRUE,17,IF(EXACT(M861,$A$19)=TRUE,18,IF(EXACT(M861,$A$20)=TRUE,19,IF(EXACT(M861,$A$21)=TRUE,20,IF(EXACT(M861,$A$22)=TRUE,21,IF(EXACT(M861,$A$23)=TRUE,22,IF(EXACT(M861,$A$24)=TRUE,23,IF(EXACT(M861,$A$25)=TRUE,24,IF(EXACT(M861,$A$26)=TRUE,25,IF(EXACT(M861,$A$27)=TRUE,26,IF(EXACT(M861,$A$28)=TRUE,27,IF(EXACT(M861,$A$29)=TRUE,28,IF(EXACT(M861,$A$30)=TRUE,29,IF(EXACT(M861,$A$31)=TRUE,30,IF(EXACT(M861,$A$32)=TRUE,31,IF(EXACT(M861,$A$33)=TRUE,32,IF(EXACT(M861,$A$34)=TRUE,33,IF(EXACT(M861,$A$35)=TRUE,34,IF(EXACT(M861,$A$36)=TRUE,35,IF(EXACT(M861,$A$37)=TRUE,36,IF(EXACT(M861,$A$38)=TRUE,37,IF(EXACT(M861,$A$39)=TRUE,38,IF(EXACT(M861,$A$40)=TRUE,39,IF(EXACT(M861,$A$41)=TRUE,40,IF(EXACT(M861,$A$42)=TRUE,41,IF(EXACT(M861,$A$43)=TRUE,42,IF(EXACT(M861,$A$44)=TRUE,43,IF(EXACT(M861,$A$45)=TRUE,44,IF(EXACT(M861,$A$46)=TRUE,45,IF(EXACT(M861,$A$47)=TRUE,46,IF(EXACT(M861,$A$48)=TRUE,47,IF(EXACT(M861,$A$49)=TRUE,48,IF(EXACT(M861,$A$50)=TRUE,49,IF(EXACT(M861,$A$51)=TRUE,50,IF(EXACT(M861,$A$52)=TRUE,51,IF(EXACT(M861,$A$53)=TRUE,52,IF(EXACT(M861,$A$54)=TRUE,53,IF(EXACT(M861,$A$55)=TRUE,54,IF(EXACT(M861,$A$56)=TRUE,55,IF(EXACT(M861,$A$57)=TRUE,56,IF(EXACT(M861,$A$58)=TRUE,57,IF(EXACT(M861,$A$59)=TRUE,58,IF(EXACT(M861,$A$60)=TRUE,59,IF(EXACT(M861,$A$61)=TRUE,60,IF(EXACT(M861,$A$62)=TRUE,61))))))))))))))))))))))))))))))))))))))))))))))))))))))))))))))*61^$L861</f>
        <v>0</v>
      </c>
    </row>
    <row r="862" spans="11:14" x14ac:dyDescent="0.55000000000000004">
      <c r="K862">
        <v>862</v>
      </c>
      <c r="L862">
        <f t="shared" si="27"/>
        <v>2</v>
      </c>
      <c r="M862" t="str">
        <f t="shared" si="26"/>
        <v/>
      </c>
      <c r="N862">
        <f>IF(EXACT(M862,$A$1)=TRUE,0,IF(EXACT(M862,$A$2)=TRUE,1,IF(EXACT(M862,$A$3)=TRUE,2,IF(EXACT(M862,$A$4)=TRUE,3,IF(EXACT(M862,$A$5)=TRUE,4,IF(EXACT(M862,$A$6)=TRUE,5,IF(EXACT(M862,$A$7)=TRUE,6,IF(EXACT(M862,$A$8)=TRUE,7,IF(EXACT(M862,$A$9)=TRUE,8,IF(EXACT(M862,$A$10)=TRUE,9,IF(EXACT(M862,$A$11)=TRUE,10,IF(EXACT(M862,$A$12)=TRUE,11,IF(EXACT(M862,$A$13)=TRUE,12,IF(EXACT(M862,$A$14)=TRUE,13,IF(EXACT(M862,$A$15)=TRUE,14,IF(EXACT(M862,$A$16)=TRUE,15,IF(EXACT(M862,$A$17)=TRUE,16,IF(EXACT(M862,$A$18)=TRUE,17,IF(EXACT(M862,$A$19)=TRUE,18,IF(EXACT(M862,$A$20)=TRUE,19,IF(EXACT(M862,$A$21)=TRUE,20,IF(EXACT(M862,$A$22)=TRUE,21,IF(EXACT(M862,$A$23)=TRUE,22,IF(EXACT(M862,$A$24)=TRUE,23,IF(EXACT(M862,$A$25)=TRUE,24,IF(EXACT(M862,$A$26)=TRUE,25,IF(EXACT(M862,$A$27)=TRUE,26,IF(EXACT(M862,$A$28)=TRUE,27,IF(EXACT(M862,$A$29)=TRUE,28,IF(EXACT(M862,$A$30)=TRUE,29,IF(EXACT(M862,$A$31)=TRUE,30,IF(EXACT(M862,$A$32)=TRUE,31,IF(EXACT(M862,$A$33)=TRUE,32,IF(EXACT(M862,$A$34)=TRUE,33,IF(EXACT(M862,$A$35)=TRUE,34,IF(EXACT(M862,$A$36)=TRUE,35,IF(EXACT(M862,$A$37)=TRUE,36,IF(EXACT(M862,$A$38)=TRUE,37,IF(EXACT(M862,$A$39)=TRUE,38,IF(EXACT(M862,$A$40)=TRUE,39,IF(EXACT(M862,$A$41)=TRUE,40,IF(EXACT(M862,$A$42)=TRUE,41,IF(EXACT(M862,$A$43)=TRUE,42,IF(EXACT(M862,$A$44)=TRUE,43,IF(EXACT(M862,$A$45)=TRUE,44,IF(EXACT(M862,$A$46)=TRUE,45,IF(EXACT(M862,$A$47)=TRUE,46,IF(EXACT(M862,$A$48)=TRUE,47,IF(EXACT(M862,$A$49)=TRUE,48,IF(EXACT(M862,$A$50)=TRUE,49,IF(EXACT(M862,$A$51)=TRUE,50,IF(EXACT(M862,$A$52)=TRUE,51,IF(EXACT(M862,$A$53)=TRUE,52,IF(EXACT(M862,$A$54)=TRUE,53,IF(EXACT(M862,$A$55)=TRUE,54,IF(EXACT(M862,$A$56)=TRUE,55,IF(EXACT(M862,$A$57)=TRUE,56,IF(EXACT(M862,$A$58)=TRUE,57,IF(EXACT(M862,$A$59)=TRUE,58,IF(EXACT(M862,$A$60)=TRUE,59,IF(EXACT(M862,$A$61)=TRUE,60,IF(EXACT(M862,$A$62)=TRUE,61))))))))))))))))))))))))))))))))))))))))))))))))))))))))))))))*61^$L862</f>
        <v>0</v>
      </c>
    </row>
    <row r="863" spans="11:14" x14ac:dyDescent="0.55000000000000004">
      <c r="K863">
        <v>863</v>
      </c>
      <c r="L863">
        <f t="shared" si="27"/>
        <v>1</v>
      </c>
      <c r="M863" t="str">
        <f t="shared" si="26"/>
        <v/>
      </c>
      <c r="N863">
        <f>IF(EXACT(M863,$A$1)=TRUE,0,IF(EXACT(M863,$A$2)=TRUE,1,IF(EXACT(M863,$A$3)=TRUE,2,IF(EXACT(M863,$A$4)=TRUE,3,IF(EXACT(M863,$A$5)=TRUE,4,IF(EXACT(M863,$A$6)=TRUE,5,IF(EXACT(M863,$A$7)=TRUE,6,IF(EXACT(M863,$A$8)=TRUE,7,IF(EXACT(M863,$A$9)=TRUE,8,IF(EXACT(M863,$A$10)=TRUE,9,IF(EXACT(M863,$A$11)=TRUE,10,IF(EXACT(M863,$A$12)=TRUE,11,IF(EXACT(M863,$A$13)=TRUE,12,IF(EXACT(M863,$A$14)=TRUE,13,IF(EXACT(M863,$A$15)=TRUE,14,IF(EXACT(M863,$A$16)=TRUE,15,IF(EXACT(M863,$A$17)=TRUE,16,IF(EXACT(M863,$A$18)=TRUE,17,IF(EXACT(M863,$A$19)=TRUE,18,IF(EXACT(M863,$A$20)=TRUE,19,IF(EXACT(M863,$A$21)=TRUE,20,IF(EXACT(M863,$A$22)=TRUE,21,IF(EXACT(M863,$A$23)=TRUE,22,IF(EXACT(M863,$A$24)=TRUE,23,IF(EXACT(M863,$A$25)=TRUE,24,IF(EXACT(M863,$A$26)=TRUE,25,IF(EXACT(M863,$A$27)=TRUE,26,IF(EXACT(M863,$A$28)=TRUE,27,IF(EXACT(M863,$A$29)=TRUE,28,IF(EXACT(M863,$A$30)=TRUE,29,IF(EXACT(M863,$A$31)=TRUE,30,IF(EXACT(M863,$A$32)=TRUE,31,IF(EXACT(M863,$A$33)=TRUE,32,IF(EXACT(M863,$A$34)=TRUE,33,IF(EXACT(M863,$A$35)=TRUE,34,IF(EXACT(M863,$A$36)=TRUE,35,IF(EXACT(M863,$A$37)=TRUE,36,IF(EXACT(M863,$A$38)=TRUE,37,IF(EXACT(M863,$A$39)=TRUE,38,IF(EXACT(M863,$A$40)=TRUE,39,IF(EXACT(M863,$A$41)=TRUE,40,IF(EXACT(M863,$A$42)=TRUE,41,IF(EXACT(M863,$A$43)=TRUE,42,IF(EXACT(M863,$A$44)=TRUE,43,IF(EXACT(M863,$A$45)=TRUE,44,IF(EXACT(M863,$A$46)=TRUE,45,IF(EXACT(M863,$A$47)=TRUE,46,IF(EXACT(M863,$A$48)=TRUE,47,IF(EXACT(M863,$A$49)=TRUE,48,IF(EXACT(M863,$A$50)=TRUE,49,IF(EXACT(M863,$A$51)=TRUE,50,IF(EXACT(M863,$A$52)=TRUE,51,IF(EXACT(M863,$A$53)=TRUE,52,IF(EXACT(M863,$A$54)=TRUE,53,IF(EXACT(M863,$A$55)=TRUE,54,IF(EXACT(M863,$A$56)=TRUE,55,IF(EXACT(M863,$A$57)=TRUE,56,IF(EXACT(M863,$A$58)=TRUE,57,IF(EXACT(M863,$A$59)=TRUE,58,IF(EXACT(M863,$A$60)=TRUE,59,IF(EXACT(M863,$A$61)=TRUE,60,IF(EXACT(M863,$A$62)=TRUE,61))))))))))))))))))))))))))))))))))))))))))))))))))))))))))))))*61^$L863</f>
        <v>0</v>
      </c>
    </row>
    <row r="864" spans="11:14" x14ac:dyDescent="0.55000000000000004">
      <c r="K864">
        <v>864</v>
      </c>
      <c r="L864">
        <f t="shared" si="27"/>
        <v>0</v>
      </c>
      <c r="M864" t="str">
        <f t="shared" si="26"/>
        <v/>
      </c>
      <c r="N864">
        <f>IF(EXACT(M864,$A$1)=TRUE,0,IF(EXACT(M864,$A$2)=TRUE,1,IF(EXACT(M864,$A$3)=TRUE,2,IF(EXACT(M864,$A$4)=TRUE,3,IF(EXACT(M864,$A$5)=TRUE,4,IF(EXACT(M864,$A$6)=TRUE,5,IF(EXACT(M864,$A$7)=TRUE,6,IF(EXACT(M864,$A$8)=TRUE,7,IF(EXACT(M864,$A$9)=TRUE,8,IF(EXACT(M864,$A$10)=TRUE,9,IF(EXACT(M864,$A$11)=TRUE,10,IF(EXACT(M864,$A$12)=TRUE,11,IF(EXACT(M864,$A$13)=TRUE,12,IF(EXACT(M864,$A$14)=TRUE,13,IF(EXACT(M864,$A$15)=TRUE,14,IF(EXACT(M864,$A$16)=TRUE,15,IF(EXACT(M864,$A$17)=TRUE,16,IF(EXACT(M864,$A$18)=TRUE,17,IF(EXACT(M864,$A$19)=TRUE,18,IF(EXACT(M864,$A$20)=TRUE,19,IF(EXACT(M864,$A$21)=TRUE,20,IF(EXACT(M864,$A$22)=TRUE,21,IF(EXACT(M864,$A$23)=TRUE,22,IF(EXACT(M864,$A$24)=TRUE,23,IF(EXACT(M864,$A$25)=TRUE,24,IF(EXACT(M864,$A$26)=TRUE,25,IF(EXACT(M864,$A$27)=TRUE,26,IF(EXACT(M864,$A$28)=TRUE,27,IF(EXACT(M864,$A$29)=TRUE,28,IF(EXACT(M864,$A$30)=TRUE,29,IF(EXACT(M864,$A$31)=TRUE,30,IF(EXACT(M864,$A$32)=TRUE,31,IF(EXACT(M864,$A$33)=TRUE,32,IF(EXACT(M864,$A$34)=TRUE,33,IF(EXACT(M864,$A$35)=TRUE,34,IF(EXACT(M864,$A$36)=TRUE,35,IF(EXACT(M864,$A$37)=TRUE,36,IF(EXACT(M864,$A$38)=TRUE,37,IF(EXACT(M864,$A$39)=TRUE,38,IF(EXACT(M864,$A$40)=TRUE,39,IF(EXACT(M864,$A$41)=TRUE,40,IF(EXACT(M864,$A$42)=TRUE,41,IF(EXACT(M864,$A$43)=TRUE,42,IF(EXACT(M864,$A$44)=TRUE,43,IF(EXACT(M864,$A$45)=TRUE,44,IF(EXACT(M864,$A$46)=TRUE,45,IF(EXACT(M864,$A$47)=TRUE,46,IF(EXACT(M864,$A$48)=TRUE,47,IF(EXACT(M864,$A$49)=TRUE,48,IF(EXACT(M864,$A$50)=TRUE,49,IF(EXACT(M864,$A$51)=TRUE,50,IF(EXACT(M864,$A$52)=TRUE,51,IF(EXACT(M864,$A$53)=TRUE,52,IF(EXACT(M864,$A$54)=TRUE,53,IF(EXACT(M864,$A$55)=TRUE,54,IF(EXACT(M864,$A$56)=TRUE,55,IF(EXACT(M864,$A$57)=TRUE,56,IF(EXACT(M864,$A$58)=TRUE,57,IF(EXACT(M864,$A$59)=TRUE,58,IF(EXACT(M864,$A$60)=TRUE,59,IF(EXACT(M864,$A$61)=TRUE,60,IF(EXACT(M864,$A$62)=TRUE,61))))))))))))))))))))))))))))))))))))))))))))))))))))))))))))))*61^$L864</f>
        <v>0</v>
      </c>
    </row>
    <row r="865" spans="11:14" x14ac:dyDescent="0.55000000000000004">
      <c r="K865">
        <v>865</v>
      </c>
      <c r="L865">
        <f t="shared" si="27"/>
        <v>5</v>
      </c>
      <c r="M865" t="str">
        <f t="shared" si="26"/>
        <v/>
      </c>
      <c r="N865" t="b">
        <f>IF(EXACT(M865,$A$1)=TRUE,"コア",IF(EXACT(M865,$A$2)=TRUE,"弓玉",IF(EXACT(M865,$A$3)=TRUE,"銃玉",IF(EXACT(M865,$A$4)=TRUE,"剣玉",IF(EXACT(M865,$A$5)=TRUE,"盾玉",IF(EXACT(M865,$A$6)=TRUE,"爆玉",IF(EXACT(M865,$A$7)=TRUE,"魔玉",IF(EXACT(M865,$A$8)=TRUE,"弩玉",IF(EXACT(M865,$A$9)=TRUE,"槍玉",IF(EXACT(M865,$A$10)=TRUE,"砲玉",IF(EXACT(M865,$A$11)=TRUE,"薙玉",IF(EXACT(M865,$A$12)=TRUE,"跳玉",IF(EXACT(M865,$A$13)=TRUE,"裂玉",IF(EXACT(M865,$A$14)=TRUE,"散玉",IF(EXACT(M865,$A$15)=TRUE,"狙玉",IF(EXACT(M865,$A$16)=TRUE,"浮玉",IF(EXACT(M865,$A$17)=TRUE,"導玉",IF(EXACT(M865,$A$18)=TRUE,"繕玉",IF(EXACT(M865,$A$19)=TRUE,"癒玉",IF(EXACT(M865,$A$20)=TRUE,"壁玉",IF(EXACT(M865,$A$21)=TRUE,"飛玉",IF(EXACT(M865,$A$22)=TRUE,"戦玉",IF(EXACT(M865,$A$23)=TRUE,"機玉",IF(EXACT(M865,$A$24)=TRUE,"変玉",IF(EXACT(M865,$A$25)=TRUE,"界玉",IF(EXACT(M865,$A$26)=TRUE,"木壁",IF(EXACT(M865,$A$27)=TRUE,"石壁",IF(EXACT(M865,$A$28)=TRUE,"紙壁",IF(EXACT(M865,$A$29)=TRUE,"鉄壁",IF(EXACT(M865,$A$30)=TRUE,"ジェット",IF(EXACT(M865,$A$31)=TRUE,"ターボ",IF(EXACT(M865,$A$32)=TRUE,"骨玉",IF(EXACT(M865,$A$33)=TRUE,"撃玉",IF(EXACT(M865,$A$34)=TRUE,"弾玉",IF(EXACT(M865,$A$35)=TRUE,"聖玉",IF(EXACT(M865,$A$36)=TRUE,"忍玉",IF(EXACT(M865,$A$37)=TRUE,"障玉",IF(EXACT(M865,$A$38)=TRUE,"花玉",IF(EXACT(M865,$A$39)=TRUE,"反玉",IF(EXACT(M865,$A$40)=TRUE,"押玉",IF(EXACT(M865,$A$41)=TRUE,"迎玉",IF(EXACT(M865,$A$42)=TRUE,"贄玉",IF(EXACT(M865,$A$43)=TRUE,"的玉",IF(EXACT(M865,$A$44)=TRUE,"墜玉",IF(EXACT(M865,$A$45)=TRUE,"箱玉",IF(EXACT(M865,$A$46)=TRUE,"闇玉",IF(EXACT(M865,$A$47)=TRUE,"旋玉",IF(EXACT(M865,$A$48)=TRUE,"采玉",IF(EXACT(M865,$A$49)=TRUE,"騎玉",IF(EXACT(M865,$A$50)=TRUE,"核玉",IF(EXACT(M865,$A$51)=TRUE,"射玉",IF(EXACT(M865,$A$52)=TRUE,"星玉",IF(EXACT(M865,$A$53)=TRUE,"梱玉",IF(EXACT(M865,$A$54)=TRUE,"貫玉",IF(EXACT(M865,$A$55)=TRUE,"査玉",IF(EXACT(M865,$A$56)=TRUE,"近壁",IF(EXACT(M865,$A$57)=TRUE,"遠壁",IF(EXACT(M865,$A$58)=TRUE,"広壁",IF(EXACT(M865,$A$59)=TRUE,"狭壁",IF(EXACT(M865,$A$60)=TRUE,"タゲ壁",IF(EXACT(M865,$A$61)=TRUE,"エレ壁")))))))))))))))))))))))))))))))))))))))))))))))))))))))))))))</f>
        <v>0</v>
      </c>
    </row>
    <row r="866" spans="11:14" x14ac:dyDescent="0.55000000000000004">
      <c r="K866">
        <v>866</v>
      </c>
      <c r="L866">
        <f t="shared" si="27"/>
        <v>4</v>
      </c>
      <c r="M866" t="str">
        <f t="shared" si="26"/>
        <v/>
      </c>
      <c r="N866">
        <f>IF(EXACT(M866,$A$1)=TRUE,0,IF(EXACT(M866,$A$2)=TRUE,1,IF(EXACT(M866,$A$3)=TRUE,2,IF(EXACT(M866,$A$4)=TRUE,3,IF(EXACT(M866,$A$5)=TRUE,4,IF(EXACT(M866,$A$6)=TRUE,5,IF(EXACT(M866,$A$7)=TRUE,6,IF(EXACT(M866,$A$8)=TRUE,7,IF(EXACT(M866,$A$9)=TRUE,8,IF(EXACT(M866,$A$10)=TRUE,9,IF(EXACT(M866,$A$11)=TRUE,10,IF(EXACT(M866,$A$12)=TRUE,11,IF(EXACT(M866,$A$13)=TRUE,12,IF(EXACT(M866,$A$14)=TRUE,13,IF(EXACT(M866,$A$15)=TRUE,14,IF(EXACT(M866,$A$16)=TRUE,15,IF(EXACT(M866,$A$17)=TRUE,16,IF(EXACT(M866,$A$18)=TRUE,17,IF(EXACT(M866,$A$19)=TRUE,18,IF(EXACT(M866,$A$20)=TRUE,19,IF(EXACT(M866,$A$21)=TRUE,20,IF(EXACT(M866,$A$22)=TRUE,21,IF(EXACT(M866,$A$23)=TRUE,22,IF(EXACT(M866,$A$24)=TRUE,23,IF(EXACT(M866,$A$25)=TRUE,24,IF(EXACT(M866,$A$26)=TRUE,25,IF(EXACT(M866,$A$27)=TRUE,26,IF(EXACT(M866,$A$28)=TRUE,27,IF(EXACT(M866,$A$29)=TRUE,28,IF(EXACT(M866,$A$30)=TRUE,29,IF(EXACT(M866,$A$31)=TRUE,30,IF(EXACT(M866,$A$32)=TRUE,31,IF(EXACT(M866,$A$33)=TRUE,32,IF(EXACT(M866,$A$34)=TRUE,33,IF(EXACT(M866,$A$35)=TRUE,34,IF(EXACT(M866,$A$36)=TRUE,35,IF(EXACT(M866,$A$37)=TRUE,36,IF(EXACT(M866,$A$38)=TRUE,37,IF(EXACT(M866,$A$39)=TRUE,38,IF(EXACT(M866,$A$40)=TRUE,39,IF(EXACT(M866,$A$41)=TRUE,40,IF(EXACT(M866,$A$42)=TRUE,41,IF(EXACT(M866,$A$43)=TRUE,42,IF(EXACT(M866,$A$44)=TRUE,43,IF(EXACT(M866,$A$45)=TRUE,44,IF(EXACT(M866,$A$46)=TRUE,45,IF(EXACT(M866,$A$47)=TRUE,46,IF(EXACT(M866,$A$48)=TRUE,47,IF(EXACT(M866,$A$49)=TRUE,48,IF(EXACT(M866,$A$50)=TRUE,49,IF(EXACT(M866,$A$51)=TRUE,50,IF(EXACT(M866,$A$52)=TRUE,51,IF(EXACT(M866,$A$53)=TRUE,52,IF(EXACT(M866,$A$54)=TRUE,53,IF(EXACT(M866,$A$55)=TRUE,54,IF(EXACT(M866,$A$56)=TRUE,55,IF(EXACT(M866,$A$57)=TRUE,56,IF(EXACT(M866,$A$58)=TRUE,57,IF(EXACT(M866,$A$59)=TRUE,58,IF(EXACT(M866,$A$60)=TRUE,59,IF(EXACT(M866,$A$61)=TRUE,60,IF(EXACT(M866,$A$62)=TRUE,61))))))))))))))))))))))))))))))))))))))))))))))))))))))))))))))*61^$L866</f>
        <v>0</v>
      </c>
    </row>
    <row r="867" spans="11:14" x14ac:dyDescent="0.55000000000000004">
      <c r="K867">
        <v>867</v>
      </c>
      <c r="L867">
        <f t="shared" si="27"/>
        <v>3</v>
      </c>
      <c r="M867" t="str">
        <f t="shared" si="26"/>
        <v/>
      </c>
      <c r="N867">
        <f>IF(EXACT(M867,$A$1)=TRUE,0,IF(EXACT(M867,$A$2)=TRUE,1,IF(EXACT(M867,$A$3)=TRUE,2,IF(EXACT(M867,$A$4)=TRUE,3,IF(EXACT(M867,$A$5)=TRUE,4,IF(EXACT(M867,$A$6)=TRUE,5,IF(EXACT(M867,$A$7)=TRUE,6,IF(EXACT(M867,$A$8)=TRUE,7,IF(EXACT(M867,$A$9)=TRUE,8,IF(EXACT(M867,$A$10)=TRUE,9,IF(EXACT(M867,$A$11)=TRUE,10,IF(EXACT(M867,$A$12)=TRUE,11,IF(EXACT(M867,$A$13)=TRUE,12,IF(EXACT(M867,$A$14)=TRUE,13,IF(EXACT(M867,$A$15)=TRUE,14,IF(EXACT(M867,$A$16)=TRUE,15,IF(EXACT(M867,$A$17)=TRUE,16,IF(EXACT(M867,$A$18)=TRUE,17,IF(EXACT(M867,$A$19)=TRUE,18,IF(EXACT(M867,$A$20)=TRUE,19,IF(EXACT(M867,$A$21)=TRUE,20,IF(EXACT(M867,$A$22)=TRUE,21,IF(EXACT(M867,$A$23)=TRUE,22,IF(EXACT(M867,$A$24)=TRUE,23,IF(EXACT(M867,$A$25)=TRUE,24,IF(EXACT(M867,$A$26)=TRUE,25,IF(EXACT(M867,$A$27)=TRUE,26,IF(EXACT(M867,$A$28)=TRUE,27,IF(EXACT(M867,$A$29)=TRUE,28,IF(EXACT(M867,$A$30)=TRUE,29,IF(EXACT(M867,$A$31)=TRUE,30,IF(EXACT(M867,$A$32)=TRUE,31,IF(EXACT(M867,$A$33)=TRUE,32,IF(EXACT(M867,$A$34)=TRUE,33,IF(EXACT(M867,$A$35)=TRUE,34,IF(EXACT(M867,$A$36)=TRUE,35,IF(EXACT(M867,$A$37)=TRUE,36,IF(EXACT(M867,$A$38)=TRUE,37,IF(EXACT(M867,$A$39)=TRUE,38,IF(EXACT(M867,$A$40)=TRUE,39,IF(EXACT(M867,$A$41)=TRUE,40,IF(EXACT(M867,$A$42)=TRUE,41,IF(EXACT(M867,$A$43)=TRUE,42,IF(EXACT(M867,$A$44)=TRUE,43,IF(EXACT(M867,$A$45)=TRUE,44,IF(EXACT(M867,$A$46)=TRUE,45,IF(EXACT(M867,$A$47)=TRUE,46,IF(EXACT(M867,$A$48)=TRUE,47,IF(EXACT(M867,$A$49)=TRUE,48,IF(EXACT(M867,$A$50)=TRUE,49,IF(EXACT(M867,$A$51)=TRUE,50,IF(EXACT(M867,$A$52)=TRUE,51,IF(EXACT(M867,$A$53)=TRUE,52,IF(EXACT(M867,$A$54)=TRUE,53,IF(EXACT(M867,$A$55)=TRUE,54,IF(EXACT(M867,$A$56)=TRUE,55,IF(EXACT(M867,$A$57)=TRUE,56,IF(EXACT(M867,$A$58)=TRUE,57,IF(EXACT(M867,$A$59)=TRUE,58,IF(EXACT(M867,$A$60)=TRUE,59,IF(EXACT(M867,$A$61)=TRUE,60,IF(EXACT(M867,$A$62)=TRUE,61))))))))))))))))))))))))))))))))))))))))))))))))))))))))))))))*61^$L867</f>
        <v>0</v>
      </c>
    </row>
    <row r="868" spans="11:14" x14ac:dyDescent="0.55000000000000004">
      <c r="K868">
        <v>868</v>
      </c>
      <c r="L868">
        <f t="shared" si="27"/>
        <v>2</v>
      </c>
      <c r="M868" t="str">
        <f t="shared" si="26"/>
        <v/>
      </c>
      <c r="N868">
        <f>IF(EXACT(M868,$A$1)=TRUE,0,IF(EXACT(M868,$A$2)=TRUE,1,IF(EXACT(M868,$A$3)=TRUE,2,IF(EXACT(M868,$A$4)=TRUE,3,IF(EXACT(M868,$A$5)=TRUE,4,IF(EXACT(M868,$A$6)=TRUE,5,IF(EXACT(M868,$A$7)=TRUE,6,IF(EXACT(M868,$A$8)=TRUE,7,IF(EXACT(M868,$A$9)=TRUE,8,IF(EXACT(M868,$A$10)=TRUE,9,IF(EXACT(M868,$A$11)=TRUE,10,IF(EXACT(M868,$A$12)=TRUE,11,IF(EXACT(M868,$A$13)=TRUE,12,IF(EXACT(M868,$A$14)=TRUE,13,IF(EXACT(M868,$A$15)=TRUE,14,IF(EXACT(M868,$A$16)=TRUE,15,IF(EXACT(M868,$A$17)=TRUE,16,IF(EXACT(M868,$A$18)=TRUE,17,IF(EXACT(M868,$A$19)=TRUE,18,IF(EXACT(M868,$A$20)=TRUE,19,IF(EXACT(M868,$A$21)=TRUE,20,IF(EXACT(M868,$A$22)=TRUE,21,IF(EXACT(M868,$A$23)=TRUE,22,IF(EXACT(M868,$A$24)=TRUE,23,IF(EXACT(M868,$A$25)=TRUE,24,IF(EXACT(M868,$A$26)=TRUE,25,IF(EXACT(M868,$A$27)=TRUE,26,IF(EXACT(M868,$A$28)=TRUE,27,IF(EXACT(M868,$A$29)=TRUE,28,IF(EXACT(M868,$A$30)=TRUE,29,IF(EXACT(M868,$A$31)=TRUE,30,IF(EXACT(M868,$A$32)=TRUE,31,IF(EXACT(M868,$A$33)=TRUE,32,IF(EXACT(M868,$A$34)=TRUE,33,IF(EXACT(M868,$A$35)=TRUE,34,IF(EXACT(M868,$A$36)=TRUE,35,IF(EXACT(M868,$A$37)=TRUE,36,IF(EXACT(M868,$A$38)=TRUE,37,IF(EXACT(M868,$A$39)=TRUE,38,IF(EXACT(M868,$A$40)=TRUE,39,IF(EXACT(M868,$A$41)=TRUE,40,IF(EXACT(M868,$A$42)=TRUE,41,IF(EXACT(M868,$A$43)=TRUE,42,IF(EXACT(M868,$A$44)=TRUE,43,IF(EXACT(M868,$A$45)=TRUE,44,IF(EXACT(M868,$A$46)=TRUE,45,IF(EXACT(M868,$A$47)=TRUE,46,IF(EXACT(M868,$A$48)=TRUE,47,IF(EXACT(M868,$A$49)=TRUE,48,IF(EXACT(M868,$A$50)=TRUE,49,IF(EXACT(M868,$A$51)=TRUE,50,IF(EXACT(M868,$A$52)=TRUE,51,IF(EXACT(M868,$A$53)=TRUE,52,IF(EXACT(M868,$A$54)=TRUE,53,IF(EXACT(M868,$A$55)=TRUE,54,IF(EXACT(M868,$A$56)=TRUE,55,IF(EXACT(M868,$A$57)=TRUE,56,IF(EXACT(M868,$A$58)=TRUE,57,IF(EXACT(M868,$A$59)=TRUE,58,IF(EXACT(M868,$A$60)=TRUE,59,IF(EXACT(M868,$A$61)=TRUE,60,IF(EXACT(M868,$A$62)=TRUE,61))))))))))))))))))))))))))))))))))))))))))))))))))))))))))))))*61^$L868</f>
        <v>0</v>
      </c>
    </row>
    <row r="869" spans="11:14" x14ac:dyDescent="0.55000000000000004">
      <c r="K869">
        <v>869</v>
      </c>
      <c r="L869">
        <f t="shared" si="27"/>
        <v>1</v>
      </c>
      <c r="M869" t="str">
        <f t="shared" si="26"/>
        <v/>
      </c>
      <c r="N869">
        <f>IF(EXACT(M869,$A$1)=TRUE,0,IF(EXACT(M869,$A$2)=TRUE,1,IF(EXACT(M869,$A$3)=TRUE,2,IF(EXACT(M869,$A$4)=TRUE,3,IF(EXACT(M869,$A$5)=TRUE,4,IF(EXACT(M869,$A$6)=TRUE,5,IF(EXACT(M869,$A$7)=TRUE,6,IF(EXACT(M869,$A$8)=TRUE,7,IF(EXACT(M869,$A$9)=TRUE,8,IF(EXACT(M869,$A$10)=TRUE,9,IF(EXACT(M869,$A$11)=TRUE,10,IF(EXACT(M869,$A$12)=TRUE,11,IF(EXACT(M869,$A$13)=TRUE,12,IF(EXACT(M869,$A$14)=TRUE,13,IF(EXACT(M869,$A$15)=TRUE,14,IF(EXACT(M869,$A$16)=TRUE,15,IF(EXACT(M869,$A$17)=TRUE,16,IF(EXACT(M869,$A$18)=TRUE,17,IF(EXACT(M869,$A$19)=TRUE,18,IF(EXACT(M869,$A$20)=TRUE,19,IF(EXACT(M869,$A$21)=TRUE,20,IF(EXACT(M869,$A$22)=TRUE,21,IF(EXACT(M869,$A$23)=TRUE,22,IF(EXACT(M869,$A$24)=TRUE,23,IF(EXACT(M869,$A$25)=TRUE,24,IF(EXACT(M869,$A$26)=TRUE,25,IF(EXACT(M869,$A$27)=TRUE,26,IF(EXACT(M869,$A$28)=TRUE,27,IF(EXACT(M869,$A$29)=TRUE,28,IF(EXACT(M869,$A$30)=TRUE,29,IF(EXACT(M869,$A$31)=TRUE,30,IF(EXACT(M869,$A$32)=TRUE,31,IF(EXACT(M869,$A$33)=TRUE,32,IF(EXACT(M869,$A$34)=TRUE,33,IF(EXACT(M869,$A$35)=TRUE,34,IF(EXACT(M869,$A$36)=TRUE,35,IF(EXACT(M869,$A$37)=TRUE,36,IF(EXACT(M869,$A$38)=TRUE,37,IF(EXACT(M869,$A$39)=TRUE,38,IF(EXACT(M869,$A$40)=TRUE,39,IF(EXACT(M869,$A$41)=TRUE,40,IF(EXACT(M869,$A$42)=TRUE,41,IF(EXACT(M869,$A$43)=TRUE,42,IF(EXACT(M869,$A$44)=TRUE,43,IF(EXACT(M869,$A$45)=TRUE,44,IF(EXACT(M869,$A$46)=TRUE,45,IF(EXACT(M869,$A$47)=TRUE,46,IF(EXACT(M869,$A$48)=TRUE,47,IF(EXACT(M869,$A$49)=TRUE,48,IF(EXACT(M869,$A$50)=TRUE,49,IF(EXACT(M869,$A$51)=TRUE,50,IF(EXACT(M869,$A$52)=TRUE,51,IF(EXACT(M869,$A$53)=TRUE,52,IF(EXACT(M869,$A$54)=TRUE,53,IF(EXACT(M869,$A$55)=TRUE,54,IF(EXACT(M869,$A$56)=TRUE,55,IF(EXACT(M869,$A$57)=TRUE,56,IF(EXACT(M869,$A$58)=TRUE,57,IF(EXACT(M869,$A$59)=TRUE,58,IF(EXACT(M869,$A$60)=TRUE,59,IF(EXACT(M869,$A$61)=TRUE,60,IF(EXACT(M869,$A$62)=TRUE,61))))))))))))))))))))))))))))))))))))))))))))))))))))))))))))))*61^$L869</f>
        <v>0</v>
      </c>
    </row>
    <row r="870" spans="11:14" x14ac:dyDescent="0.55000000000000004">
      <c r="K870">
        <v>870</v>
      </c>
      <c r="L870">
        <f t="shared" si="27"/>
        <v>0</v>
      </c>
      <c r="M870" t="str">
        <f t="shared" si="26"/>
        <v/>
      </c>
      <c r="N870">
        <f>IF(EXACT(M870,$A$1)=TRUE,0,IF(EXACT(M870,$A$2)=TRUE,1,IF(EXACT(M870,$A$3)=TRUE,2,IF(EXACT(M870,$A$4)=TRUE,3,IF(EXACT(M870,$A$5)=TRUE,4,IF(EXACT(M870,$A$6)=TRUE,5,IF(EXACT(M870,$A$7)=TRUE,6,IF(EXACT(M870,$A$8)=TRUE,7,IF(EXACT(M870,$A$9)=TRUE,8,IF(EXACT(M870,$A$10)=TRUE,9,IF(EXACT(M870,$A$11)=TRUE,10,IF(EXACT(M870,$A$12)=TRUE,11,IF(EXACT(M870,$A$13)=TRUE,12,IF(EXACT(M870,$A$14)=TRUE,13,IF(EXACT(M870,$A$15)=TRUE,14,IF(EXACT(M870,$A$16)=TRUE,15,IF(EXACT(M870,$A$17)=TRUE,16,IF(EXACT(M870,$A$18)=TRUE,17,IF(EXACT(M870,$A$19)=TRUE,18,IF(EXACT(M870,$A$20)=TRUE,19,IF(EXACT(M870,$A$21)=TRUE,20,IF(EXACT(M870,$A$22)=TRUE,21,IF(EXACT(M870,$A$23)=TRUE,22,IF(EXACT(M870,$A$24)=TRUE,23,IF(EXACT(M870,$A$25)=TRUE,24,IF(EXACT(M870,$A$26)=TRUE,25,IF(EXACT(M870,$A$27)=TRUE,26,IF(EXACT(M870,$A$28)=TRUE,27,IF(EXACT(M870,$A$29)=TRUE,28,IF(EXACT(M870,$A$30)=TRUE,29,IF(EXACT(M870,$A$31)=TRUE,30,IF(EXACT(M870,$A$32)=TRUE,31,IF(EXACT(M870,$A$33)=TRUE,32,IF(EXACT(M870,$A$34)=TRUE,33,IF(EXACT(M870,$A$35)=TRUE,34,IF(EXACT(M870,$A$36)=TRUE,35,IF(EXACT(M870,$A$37)=TRUE,36,IF(EXACT(M870,$A$38)=TRUE,37,IF(EXACT(M870,$A$39)=TRUE,38,IF(EXACT(M870,$A$40)=TRUE,39,IF(EXACT(M870,$A$41)=TRUE,40,IF(EXACT(M870,$A$42)=TRUE,41,IF(EXACT(M870,$A$43)=TRUE,42,IF(EXACT(M870,$A$44)=TRUE,43,IF(EXACT(M870,$A$45)=TRUE,44,IF(EXACT(M870,$A$46)=TRUE,45,IF(EXACT(M870,$A$47)=TRUE,46,IF(EXACT(M870,$A$48)=TRUE,47,IF(EXACT(M870,$A$49)=TRUE,48,IF(EXACT(M870,$A$50)=TRUE,49,IF(EXACT(M870,$A$51)=TRUE,50,IF(EXACT(M870,$A$52)=TRUE,51,IF(EXACT(M870,$A$53)=TRUE,52,IF(EXACT(M870,$A$54)=TRUE,53,IF(EXACT(M870,$A$55)=TRUE,54,IF(EXACT(M870,$A$56)=TRUE,55,IF(EXACT(M870,$A$57)=TRUE,56,IF(EXACT(M870,$A$58)=TRUE,57,IF(EXACT(M870,$A$59)=TRUE,58,IF(EXACT(M870,$A$60)=TRUE,59,IF(EXACT(M870,$A$61)=TRUE,60,IF(EXACT(M870,$A$62)=TRUE,61))))))))))))))))))))))))))))))))))))))))))))))))))))))))))))))*61^$L870</f>
        <v>0</v>
      </c>
    </row>
    <row r="871" spans="11:14" x14ac:dyDescent="0.55000000000000004">
      <c r="K871">
        <v>871</v>
      </c>
      <c r="L871">
        <f t="shared" si="27"/>
        <v>5</v>
      </c>
      <c r="M871" t="str">
        <f t="shared" si="26"/>
        <v/>
      </c>
      <c r="N871" t="b">
        <f>IF(EXACT(M871,$A$1)=TRUE,"コア",IF(EXACT(M871,$A$2)=TRUE,"弓玉",IF(EXACT(M871,$A$3)=TRUE,"銃玉",IF(EXACT(M871,$A$4)=TRUE,"剣玉",IF(EXACT(M871,$A$5)=TRUE,"盾玉",IF(EXACT(M871,$A$6)=TRUE,"爆玉",IF(EXACT(M871,$A$7)=TRUE,"魔玉",IF(EXACT(M871,$A$8)=TRUE,"弩玉",IF(EXACT(M871,$A$9)=TRUE,"槍玉",IF(EXACT(M871,$A$10)=TRUE,"砲玉",IF(EXACT(M871,$A$11)=TRUE,"薙玉",IF(EXACT(M871,$A$12)=TRUE,"跳玉",IF(EXACT(M871,$A$13)=TRUE,"裂玉",IF(EXACT(M871,$A$14)=TRUE,"散玉",IF(EXACT(M871,$A$15)=TRUE,"狙玉",IF(EXACT(M871,$A$16)=TRUE,"浮玉",IF(EXACT(M871,$A$17)=TRUE,"導玉",IF(EXACT(M871,$A$18)=TRUE,"繕玉",IF(EXACT(M871,$A$19)=TRUE,"癒玉",IF(EXACT(M871,$A$20)=TRUE,"壁玉",IF(EXACT(M871,$A$21)=TRUE,"飛玉",IF(EXACT(M871,$A$22)=TRUE,"戦玉",IF(EXACT(M871,$A$23)=TRUE,"機玉",IF(EXACT(M871,$A$24)=TRUE,"変玉",IF(EXACT(M871,$A$25)=TRUE,"界玉",IF(EXACT(M871,$A$26)=TRUE,"木壁",IF(EXACT(M871,$A$27)=TRUE,"石壁",IF(EXACT(M871,$A$28)=TRUE,"紙壁",IF(EXACT(M871,$A$29)=TRUE,"鉄壁",IF(EXACT(M871,$A$30)=TRUE,"ジェット",IF(EXACT(M871,$A$31)=TRUE,"ターボ",IF(EXACT(M871,$A$32)=TRUE,"骨玉",IF(EXACT(M871,$A$33)=TRUE,"撃玉",IF(EXACT(M871,$A$34)=TRUE,"弾玉",IF(EXACT(M871,$A$35)=TRUE,"聖玉",IF(EXACT(M871,$A$36)=TRUE,"忍玉",IF(EXACT(M871,$A$37)=TRUE,"障玉",IF(EXACT(M871,$A$38)=TRUE,"花玉",IF(EXACT(M871,$A$39)=TRUE,"反玉",IF(EXACT(M871,$A$40)=TRUE,"押玉",IF(EXACT(M871,$A$41)=TRUE,"迎玉",IF(EXACT(M871,$A$42)=TRUE,"贄玉",IF(EXACT(M871,$A$43)=TRUE,"的玉",IF(EXACT(M871,$A$44)=TRUE,"墜玉",IF(EXACT(M871,$A$45)=TRUE,"箱玉",IF(EXACT(M871,$A$46)=TRUE,"闇玉",IF(EXACT(M871,$A$47)=TRUE,"旋玉",IF(EXACT(M871,$A$48)=TRUE,"采玉",IF(EXACT(M871,$A$49)=TRUE,"騎玉",IF(EXACT(M871,$A$50)=TRUE,"核玉",IF(EXACT(M871,$A$51)=TRUE,"射玉",IF(EXACT(M871,$A$52)=TRUE,"星玉",IF(EXACT(M871,$A$53)=TRUE,"梱玉",IF(EXACT(M871,$A$54)=TRUE,"貫玉",IF(EXACT(M871,$A$55)=TRUE,"査玉",IF(EXACT(M871,$A$56)=TRUE,"近壁",IF(EXACT(M871,$A$57)=TRUE,"遠壁",IF(EXACT(M871,$A$58)=TRUE,"広壁",IF(EXACT(M871,$A$59)=TRUE,"狭壁",IF(EXACT(M871,$A$60)=TRUE,"タゲ壁",IF(EXACT(M871,$A$61)=TRUE,"エレ壁")))))))))))))))))))))))))))))))))))))))))))))))))))))))))))))</f>
        <v>0</v>
      </c>
    </row>
    <row r="872" spans="11:14" x14ac:dyDescent="0.55000000000000004">
      <c r="K872">
        <v>872</v>
      </c>
      <c r="L872">
        <f t="shared" si="27"/>
        <v>4</v>
      </c>
      <c r="M872" t="str">
        <f t="shared" si="26"/>
        <v/>
      </c>
      <c r="N872">
        <f>IF(EXACT(M872,$A$1)=TRUE,0,IF(EXACT(M872,$A$2)=TRUE,1,IF(EXACT(M872,$A$3)=TRUE,2,IF(EXACT(M872,$A$4)=TRUE,3,IF(EXACT(M872,$A$5)=TRUE,4,IF(EXACT(M872,$A$6)=TRUE,5,IF(EXACT(M872,$A$7)=TRUE,6,IF(EXACT(M872,$A$8)=TRUE,7,IF(EXACT(M872,$A$9)=TRUE,8,IF(EXACT(M872,$A$10)=TRUE,9,IF(EXACT(M872,$A$11)=TRUE,10,IF(EXACT(M872,$A$12)=TRUE,11,IF(EXACT(M872,$A$13)=TRUE,12,IF(EXACT(M872,$A$14)=TRUE,13,IF(EXACT(M872,$A$15)=TRUE,14,IF(EXACT(M872,$A$16)=TRUE,15,IF(EXACT(M872,$A$17)=TRUE,16,IF(EXACT(M872,$A$18)=TRUE,17,IF(EXACT(M872,$A$19)=TRUE,18,IF(EXACT(M872,$A$20)=TRUE,19,IF(EXACT(M872,$A$21)=TRUE,20,IF(EXACT(M872,$A$22)=TRUE,21,IF(EXACT(M872,$A$23)=TRUE,22,IF(EXACT(M872,$A$24)=TRUE,23,IF(EXACT(M872,$A$25)=TRUE,24,IF(EXACT(M872,$A$26)=TRUE,25,IF(EXACT(M872,$A$27)=TRUE,26,IF(EXACT(M872,$A$28)=TRUE,27,IF(EXACT(M872,$A$29)=TRUE,28,IF(EXACT(M872,$A$30)=TRUE,29,IF(EXACT(M872,$A$31)=TRUE,30,IF(EXACT(M872,$A$32)=TRUE,31,IF(EXACT(M872,$A$33)=TRUE,32,IF(EXACT(M872,$A$34)=TRUE,33,IF(EXACT(M872,$A$35)=TRUE,34,IF(EXACT(M872,$A$36)=TRUE,35,IF(EXACT(M872,$A$37)=TRUE,36,IF(EXACT(M872,$A$38)=TRUE,37,IF(EXACT(M872,$A$39)=TRUE,38,IF(EXACT(M872,$A$40)=TRUE,39,IF(EXACT(M872,$A$41)=TRUE,40,IF(EXACT(M872,$A$42)=TRUE,41,IF(EXACT(M872,$A$43)=TRUE,42,IF(EXACT(M872,$A$44)=TRUE,43,IF(EXACT(M872,$A$45)=TRUE,44,IF(EXACT(M872,$A$46)=TRUE,45,IF(EXACT(M872,$A$47)=TRUE,46,IF(EXACT(M872,$A$48)=TRUE,47,IF(EXACT(M872,$A$49)=TRUE,48,IF(EXACT(M872,$A$50)=TRUE,49,IF(EXACT(M872,$A$51)=TRUE,50,IF(EXACT(M872,$A$52)=TRUE,51,IF(EXACT(M872,$A$53)=TRUE,52,IF(EXACT(M872,$A$54)=TRUE,53,IF(EXACT(M872,$A$55)=TRUE,54,IF(EXACT(M872,$A$56)=TRUE,55,IF(EXACT(M872,$A$57)=TRUE,56,IF(EXACT(M872,$A$58)=TRUE,57,IF(EXACT(M872,$A$59)=TRUE,58,IF(EXACT(M872,$A$60)=TRUE,59,IF(EXACT(M872,$A$61)=TRUE,60,IF(EXACT(M872,$A$62)=TRUE,61))))))))))))))))))))))))))))))))))))))))))))))))))))))))))))))*61^$L872</f>
        <v>0</v>
      </c>
    </row>
    <row r="873" spans="11:14" x14ac:dyDescent="0.55000000000000004">
      <c r="K873">
        <v>873</v>
      </c>
      <c r="L873">
        <f t="shared" si="27"/>
        <v>3</v>
      </c>
      <c r="M873" t="str">
        <f t="shared" si="26"/>
        <v/>
      </c>
      <c r="N873">
        <f>IF(EXACT(M873,$A$1)=TRUE,0,IF(EXACT(M873,$A$2)=TRUE,1,IF(EXACT(M873,$A$3)=TRUE,2,IF(EXACT(M873,$A$4)=TRUE,3,IF(EXACT(M873,$A$5)=TRUE,4,IF(EXACT(M873,$A$6)=TRUE,5,IF(EXACT(M873,$A$7)=TRUE,6,IF(EXACT(M873,$A$8)=TRUE,7,IF(EXACT(M873,$A$9)=TRUE,8,IF(EXACT(M873,$A$10)=TRUE,9,IF(EXACT(M873,$A$11)=TRUE,10,IF(EXACT(M873,$A$12)=TRUE,11,IF(EXACT(M873,$A$13)=TRUE,12,IF(EXACT(M873,$A$14)=TRUE,13,IF(EXACT(M873,$A$15)=TRUE,14,IF(EXACT(M873,$A$16)=TRUE,15,IF(EXACT(M873,$A$17)=TRUE,16,IF(EXACT(M873,$A$18)=TRUE,17,IF(EXACT(M873,$A$19)=TRUE,18,IF(EXACT(M873,$A$20)=TRUE,19,IF(EXACT(M873,$A$21)=TRUE,20,IF(EXACT(M873,$A$22)=TRUE,21,IF(EXACT(M873,$A$23)=TRUE,22,IF(EXACT(M873,$A$24)=TRUE,23,IF(EXACT(M873,$A$25)=TRUE,24,IF(EXACT(M873,$A$26)=TRUE,25,IF(EXACT(M873,$A$27)=TRUE,26,IF(EXACT(M873,$A$28)=TRUE,27,IF(EXACT(M873,$A$29)=TRUE,28,IF(EXACT(M873,$A$30)=TRUE,29,IF(EXACT(M873,$A$31)=TRUE,30,IF(EXACT(M873,$A$32)=TRUE,31,IF(EXACT(M873,$A$33)=TRUE,32,IF(EXACT(M873,$A$34)=TRUE,33,IF(EXACT(M873,$A$35)=TRUE,34,IF(EXACT(M873,$A$36)=TRUE,35,IF(EXACT(M873,$A$37)=TRUE,36,IF(EXACT(M873,$A$38)=TRUE,37,IF(EXACT(M873,$A$39)=TRUE,38,IF(EXACT(M873,$A$40)=TRUE,39,IF(EXACT(M873,$A$41)=TRUE,40,IF(EXACT(M873,$A$42)=TRUE,41,IF(EXACT(M873,$A$43)=TRUE,42,IF(EXACT(M873,$A$44)=TRUE,43,IF(EXACT(M873,$A$45)=TRUE,44,IF(EXACT(M873,$A$46)=TRUE,45,IF(EXACT(M873,$A$47)=TRUE,46,IF(EXACT(M873,$A$48)=TRUE,47,IF(EXACT(M873,$A$49)=TRUE,48,IF(EXACT(M873,$A$50)=TRUE,49,IF(EXACT(M873,$A$51)=TRUE,50,IF(EXACT(M873,$A$52)=TRUE,51,IF(EXACT(M873,$A$53)=TRUE,52,IF(EXACT(M873,$A$54)=TRUE,53,IF(EXACT(M873,$A$55)=TRUE,54,IF(EXACT(M873,$A$56)=TRUE,55,IF(EXACT(M873,$A$57)=TRUE,56,IF(EXACT(M873,$A$58)=TRUE,57,IF(EXACT(M873,$A$59)=TRUE,58,IF(EXACT(M873,$A$60)=TRUE,59,IF(EXACT(M873,$A$61)=TRUE,60,IF(EXACT(M873,$A$62)=TRUE,61))))))))))))))))))))))))))))))))))))))))))))))))))))))))))))))*61^$L873</f>
        <v>0</v>
      </c>
    </row>
    <row r="874" spans="11:14" x14ac:dyDescent="0.55000000000000004">
      <c r="K874">
        <v>874</v>
      </c>
      <c r="L874">
        <f t="shared" si="27"/>
        <v>2</v>
      </c>
      <c r="M874" t="str">
        <f t="shared" si="26"/>
        <v/>
      </c>
      <c r="N874">
        <f>IF(EXACT(M874,$A$1)=TRUE,0,IF(EXACT(M874,$A$2)=TRUE,1,IF(EXACT(M874,$A$3)=TRUE,2,IF(EXACT(M874,$A$4)=TRUE,3,IF(EXACT(M874,$A$5)=TRUE,4,IF(EXACT(M874,$A$6)=TRUE,5,IF(EXACT(M874,$A$7)=TRUE,6,IF(EXACT(M874,$A$8)=TRUE,7,IF(EXACT(M874,$A$9)=TRUE,8,IF(EXACT(M874,$A$10)=TRUE,9,IF(EXACT(M874,$A$11)=TRUE,10,IF(EXACT(M874,$A$12)=TRUE,11,IF(EXACT(M874,$A$13)=TRUE,12,IF(EXACT(M874,$A$14)=TRUE,13,IF(EXACT(M874,$A$15)=TRUE,14,IF(EXACT(M874,$A$16)=TRUE,15,IF(EXACT(M874,$A$17)=TRUE,16,IF(EXACT(M874,$A$18)=TRUE,17,IF(EXACT(M874,$A$19)=TRUE,18,IF(EXACT(M874,$A$20)=TRUE,19,IF(EXACT(M874,$A$21)=TRUE,20,IF(EXACT(M874,$A$22)=TRUE,21,IF(EXACT(M874,$A$23)=TRUE,22,IF(EXACT(M874,$A$24)=TRUE,23,IF(EXACT(M874,$A$25)=TRUE,24,IF(EXACT(M874,$A$26)=TRUE,25,IF(EXACT(M874,$A$27)=TRUE,26,IF(EXACT(M874,$A$28)=TRUE,27,IF(EXACT(M874,$A$29)=TRUE,28,IF(EXACT(M874,$A$30)=TRUE,29,IF(EXACT(M874,$A$31)=TRUE,30,IF(EXACT(M874,$A$32)=TRUE,31,IF(EXACT(M874,$A$33)=TRUE,32,IF(EXACT(M874,$A$34)=TRUE,33,IF(EXACT(M874,$A$35)=TRUE,34,IF(EXACT(M874,$A$36)=TRUE,35,IF(EXACT(M874,$A$37)=TRUE,36,IF(EXACT(M874,$A$38)=TRUE,37,IF(EXACT(M874,$A$39)=TRUE,38,IF(EXACT(M874,$A$40)=TRUE,39,IF(EXACT(M874,$A$41)=TRUE,40,IF(EXACT(M874,$A$42)=TRUE,41,IF(EXACT(M874,$A$43)=TRUE,42,IF(EXACT(M874,$A$44)=TRUE,43,IF(EXACT(M874,$A$45)=TRUE,44,IF(EXACT(M874,$A$46)=TRUE,45,IF(EXACT(M874,$A$47)=TRUE,46,IF(EXACT(M874,$A$48)=TRUE,47,IF(EXACT(M874,$A$49)=TRUE,48,IF(EXACT(M874,$A$50)=TRUE,49,IF(EXACT(M874,$A$51)=TRUE,50,IF(EXACT(M874,$A$52)=TRUE,51,IF(EXACT(M874,$A$53)=TRUE,52,IF(EXACT(M874,$A$54)=TRUE,53,IF(EXACT(M874,$A$55)=TRUE,54,IF(EXACT(M874,$A$56)=TRUE,55,IF(EXACT(M874,$A$57)=TRUE,56,IF(EXACT(M874,$A$58)=TRUE,57,IF(EXACT(M874,$A$59)=TRUE,58,IF(EXACT(M874,$A$60)=TRUE,59,IF(EXACT(M874,$A$61)=TRUE,60,IF(EXACT(M874,$A$62)=TRUE,61))))))))))))))))))))))))))))))))))))))))))))))))))))))))))))))*61^$L874</f>
        <v>0</v>
      </c>
    </row>
    <row r="875" spans="11:14" x14ac:dyDescent="0.55000000000000004">
      <c r="K875">
        <v>875</v>
      </c>
      <c r="L875">
        <f t="shared" si="27"/>
        <v>1</v>
      </c>
      <c r="M875" t="str">
        <f t="shared" si="26"/>
        <v/>
      </c>
      <c r="N875">
        <f>IF(EXACT(M875,$A$1)=TRUE,0,IF(EXACT(M875,$A$2)=TRUE,1,IF(EXACT(M875,$A$3)=TRUE,2,IF(EXACT(M875,$A$4)=TRUE,3,IF(EXACT(M875,$A$5)=TRUE,4,IF(EXACT(M875,$A$6)=TRUE,5,IF(EXACT(M875,$A$7)=TRUE,6,IF(EXACT(M875,$A$8)=TRUE,7,IF(EXACT(M875,$A$9)=TRUE,8,IF(EXACT(M875,$A$10)=TRUE,9,IF(EXACT(M875,$A$11)=TRUE,10,IF(EXACT(M875,$A$12)=TRUE,11,IF(EXACT(M875,$A$13)=TRUE,12,IF(EXACT(M875,$A$14)=TRUE,13,IF(EXACT(M875,$A$15)=TRUE,14,IF(EXACT(M875,$A$16)=TRUE,15,IF(EXACT(M875,$A$17)=TRUE,16,IF(EXACT(M875,$A$18)=TRUE,17,IF(EXACT(M875,$A$19)=TRUE,18,IF(EXACT(M875,$A$20)=TRUE,19,IF(EXACT(M875,$A$21)=TRUE,20,IF(EXACT(M875,$A$22)=TRUE,21,IF(EXACT(M875,$A$23)=TRUE,22,IF(EXACT(M875,$A$24)=TRUE,23,IF(EXACT(M875,$A$25)=TRUE,24,IF(EXACT(M875,$A$26)=TRUE,25,IF(EXACT(M875,$A$27)=TRUE,26,IF(EXACT(M875,$A$28)=TRUE,27,IF(EXACT(M875,$A$29)=TRUE,28,IF(EXACT(M875,$A$30)=TRUE,29,IF(EXACT(M875,$A$31)=TRUE,30,IF(EXACT(M875,$A$32)=TRUE,31,IF(EXACT(M875,$A$33)=TRUE,32,IF(EXACT(M875,$A$34)=TRUE,33,IF(EXACT(M875,$A$35)=TRUE,34,IF(EXACT(M875,$A$36)=TRUE,35,IF(EXACT(M875,$A$37)=TRUE,36,IF(EXACT(M875,$A$38)=TRUE,37,IF(EXACT(M875,$A$39)=TRUE,38,IF(EXACT(M875,$A$40)=TRUE,39,IF(EXACT(M875,$A$41)=TRUE,40,IF(EXACT(M875,$A$42)=TRUE,41,IF(EXACT(M875,$A$43)=TRUE,42,IF(EXACT(M875,$A$44)=TRUE,43,IF(EXACT(M875,$A$45)=TRUE,44,IF(EXACT(M875,$A$46)=TRUE,45,IF(EXACT(M875,$A$47)=TRUE,46,IF(EXACT(M875,$A$48)=TRUE,47,IF(EXACT(M875,$A$49)=TRUE,48,IF(EXACT(M875,$A$50)=TRUE,49,IF(EXACT(M875,$A$51)=TRUE,50,IF(EXACT(M875,$A$52)=TRUE,51,IF(EXACT(M875,$A$53)=TRUE,52,IF(EXACT(M875,$A$54)=TRUE,53,IF(EXACT(M875,$A$55)=TRUE,54,IF(EXACT(M875,$A$56)=TRUE,55,IF(EXACT(M875,$A$57)=TRUE,56,IF(EXACT(M875,$A$58)=TRUE,57,IF(EXACT(M875,$A$59)=TRUE,58,IF(EXACT(M875,$A$60)=TRUE,59,IF(EXACT(M875,$A$61)=TRUE,60,IF(EXACT(M875,$A$62)=TRUE,61))))))))))))))))))))))))))))))))))))))))))))))))))))))))))))))*61^$L875</f>
        <v>0</v>
      </c>
    </row>
    <row r="876" spans="11:14" x14ac:dyDescent="0.55000000000000004">
      <c r="K876">
        <v>876</v>
      </c>
      <c r="L876">
        <f t="shared" si="27"/>
        <v>0</v>
      </c>
      <c r="M876" t="str">
        <f t="shared" si="26"/>
        <v/>
      </c>
      <c r="N876">
        <f>IF(EXACT(M876,$A$1)=TRUE,0,IF(EXACT(M876,$A$2)=TRUE,1,IF(EXACT(M876,$A$3)=TRUE,2,IF(EXACT(M876,$A$4)=TRUE,3,IF(EXACT(M876,$A$5)=TRUE,4,IF(EXACT(M876,$A$6)=TRUE,5,IF(EXACT(M876,$A$7)=TRUE,6,IF(EXACT(M876,$A$8)=TRUE,7,IF(EXACT(M876,$A$9)=TRUE,8,IF(EXACT(M876,$A$10)=TRUE,9,IF(EXACT(M876,$A$11)=TRUE,10,IF(EXACT(M876,$A$12)=TRUE,11,IF(EXACT(M876,$A$13)=TRUE,12,IF(EXACT(M876,$A$14)=TRUE,13,IF(EXACT(M876,$A$15)=TRUE,14,IF(EXACT(M876,$A$16)=TRUE,15,IF(EXACT(M876,$A$17)=TRUE,16,IF(EXACT(M876,$A$18)=TRUE,17,IF(EXACT(M876,$A$19)=TRUE,18,IF(EXACT(M876,$A$20)=TRUE,19,IF(EXACT(M876,$A$21)=TRUE,20,IF(EXACT(M876,$A$22)=TRUE,21,IF(EXACT(M876,$A$23)=TRUE,22,IF(EXACT(M876,$A$24)=TRUE,23,IF(EXACT(M876,$A$25)=TRUE,24,IF(EXACT(M876,$A$26)=TRUE,25,IF(EXACT(M876,$A$27)=TRUE,26,IF(EXACT(M876,$A$28)=TRUE,27,IF(EXACT(M876,$A$29)=TRUE,28,IF(EXACT(M876,$A$30)=TRUE,29,IF(EXACT(M876,$A$31)=TRUE,30,IF(EXACT(M876,$A$32)=TRUE,31,IF(EXACT(M876,$A$33)=TRUE,32,IF(EXACT(M876,$A$34)=TRUE,33,IF(EXACT(M876,$A$35)=TRUE,34,IF(EXACT(M876,$A$36)=TRUE,35,IF(EXACT(M876,$A$37)=TRUE,36,IF(EXACT(M876,$A$38)=TRUE,37,IF(EXACT(M876,$A$39)=TRUE,38,IF(EXACT(M876,$A$40)=TRUE,39,IF(EXACT(M876,$A$41)=TRUE,40,IF(EXACT(M876,$A$42)=TRUE,41,IF(EXACT(M876,$A$43)=TRUE,42,IF(EXACT(M876,$A$44)=TRUE,43,IF(EXACT(M876,$A$45)=TRUE,44,IF(EXACT(M876,$A$46)=TRUE,45,IF(EXACT(M876,$A$47)=TRUE,46,IF(EXACT(M876,$A$48)=TRUE,47,IF(EXACT(M876,$A$49)=TRUE,48,IF(EXACT(M876,$A$50)=TRUE,49,IF(EXACT(M876,$A$51)=TRUE,50,IF(EXACT(M876,$A$52)=TRUE,51,IF(EXACT(M876,$A$53)=TRUE,52,IF(EXACT(M876,$A$54)=TRUE,53,IF(EXACT(M876,$A$55)=TRUE,54,IF(EXACT(M876,$A$56)=TRUE,55,IF(EXACT(M876,$A$57)=TRUE,56,IF(EXACT(M876,$A$58)=TRUE,57,IF(EXACT(M876,$A$59)=TRUE,58,IF(EXACT(M876,$A$60)=TRUE,59,IF(EXACT(M876,$A$61)=TRUE,60,IF(EXACT(M876,$A$62)=TRUE,61))))))))))))))))))))))))))))))))))))))))))))))))))))))))))))))*61^$L876</f>
        <v>0</v>
      </c>
    </row>
    <row r="877" spans="11:14" x14ac:dyDescent="0.55000000000000004">
      <c r="K877">
        <v>877</v>
      </c>
      <c r="L877">
        <f t="shared" si="27"/>
        <v>5</v>
      </c>
      <c r="M877" t="str">
        <f t="shared" si="26"/>
        <v/>
      </c>
      <c r="N877" t="b">
        <f>IF(EXACT(M877,$A$1)=TRUE,"コア",IF(EXACT(M877,$A$2)=TRUE,"弓玉",IF(EXACT(M877,$A$3)=TRUE,"銃玉",IF(EXACT(M877,$A$4)=TRUE,"剣玉",IF(EXACT(M877,$A$5)=TRUE,"盾玉",IF(EXACT(M877,$A$6)=TRUE,"爆玉",IF(EXACT(M877,$A$7)=TRUE,"魔玉",IF(EXACT(M877,$A$8)=TRUE,"弩玉",IF(EXACT(M877,$A$9)=TRUE,"槍玉",IF(EXACT(M877,$A$10)=TRUE,"砲玉",IF(EXACT(M877,$A$11)=TRUE,"薙玉",IF(EXACT(M877,$A$12)=TRUE,"跳玉",IF(EXACT(M877,$A$13)=TRUE,"裂玉",IF(EXACT(M877,$A$14)=TRUE,"散玉",IF(EXACT(M877,$A$15)=TRUE,"狙玉",IF(EXACT(M877,$A$16)=TRUE,"浮玉",IF(EXACT(M877,$A$17)=TRUE,"導玉",IF(EXACT(M877,$A$18)=TRUE,"繕玉",IF(EXACT(M877,$A$19)=TRUE,"癒玉",IF(EXACT(M877,$A$20)=TRUE,"壁玉",IF(EXACT(M877,$A$21)=TRUE,"飛玉",IF(EXACT(M877,$A$22)=TRUE,"戦玉",IF(EXACT(M877,$A$23)=TRUE,"機玉",IF(EXACT(M877,$A$24)=TRUE,"変玉",IF(EXACT(M877,$A$25)=TRUE,"界玉",IF(EXACT(M877,$A$26)=TRUE,"木壁",IF(EXACT(M877,$A$27)=TRUE,"石壁",IF(EXACT(M877,$A$28)=TRUE,"紙壁",IF(EXACT(M877,$A$29)=TRUE,"鉄壁",IF(EXACT(M877,$A$30)=TRUE,"ジェット",IF(EXACT(M877,$A$31)=TRUE,"ターボ",IF(EXACT(M877,$A$32)=TRUE,"骨玉",IF(EXACT(M877,$A$33)=TRUE,"撃玉",IF(EXACT(M877,$A$34)=TRUE,"弾玉",IF(EXACT(M877,$A$35)=TRUE,"聖玉",IF(EXACT(M877,$A$36)=TRUE,"忍玉",IF(EXACT(M877,$A$37)=TRUE,"障玉",IF(EXACT(M877,$A$38)=TRUE,"花玉",IF(EXACT(M877,$A$39)=TRUE,"反玉",IF(EXACT(M877,$A$40)=TRUE,"押玉",IF(EXACT(M877,$A$41)=TRUE,"迎玉",IF(EXACT(M877,$A$42)=TRUE,"贄玉",IF(EXACT(M877,$A$43)=TRUE,"的玉",IF(EXACT(M877,$A$44)=TRUE,"墜玉",IF(EXACT(M877,$A$45)=TRUE,"箱玉",IF(EXACT(M877,$A$46)=TRUE,"闇玉",IF(EXACT(M877,$A$47)=TRUE,"旋玉",IF(EXACT(M877,$A$48)=TRUE,"采玉",IF(EXACT(M877,$A$49)=TRUE,"騎玉",IF(EXACT(M877,$A$50)=TRUE,"核玉",IF(EXACT(M877,$A$51)=TRUE,"射玉",IF(EXACT(M877,$A$52)=TRUE,"星玉",IF(EXACT(M877,$A$53)=TRUE,"梱玉",IF(EXACT(M877,$A$54)=TRUE,"貫玉",IF(EXACT(M877,$A$55)=TRUE,"査玉",IF(EXACT(M877,$A$56)=TRUE,"近壁",IF(EXACT(M877,$A$57)=TRUE,"遠壁",IF(EXACT(M877,$A$58)=TRUE,"広壁",IF(EXACT(M877,$A$59)=TRUE,"狭壁",IF(EXACT(M877,$A$60)=TRUE,"タゲ壁",IF(EXACT(M877,$A$61)=TRUE,"エレ壁")))))))))))))))))))))))))))))))))))))))))))))))))))))))))))))</f>
        <v>0</v>
      </c>
    </row>
    <row r="878" spans="11:14" x14ac:dyDescent="0.55000000000000004">
      <c r="K878">
        <v>878</v>
      </c>
      <c r="L878">
        <f t="shared" si="27"/>
        <v>4</v>
      </c>
      <c r="M878" t="str">
        <f t="shared" si="26"/>
        <v/>
      </c>
      <c r="N878">
        <f>IF(EXACT(M878,$A$1)=TRUE,0,IF(EXACT(M878,$A$2)=TRUE,1,IF(EXACT(M878,$A$3)=TRUE,2,IF(EXACT(M878,$A$4)=TRUE,3,IF(EXACT(M878,$A$5)=TRUE,4,IF(EXACT(M878,$A$6)=TRUE,5,IF(EXACT(M878,$A$7)=TRUE,6,IF(EXACT(M878,$A$8)=TRUE,7,IF(EXACT(M878,$A$9)=TRUE,8,IF(EXACT(M878,$A$10)=TRUE,9,IF(EXACT(M878,$A$11)=TRUE,10,IF(EXACT(M878,$A$12)=TRUE,11,IF(EXACT(M878,$A$13)=TRUE,12,IF(EXACT(M878,$A$14)=TRUE,13,IF(EXACT(M878,$A$15)=TRUE,14,IF(EXACT(M878,$A$16)=TRUE,15,IF(EXACT(M878,$A$17)=TRUE,16,IF(EXACT(M878,$A$18)=TRUE,17,IF(EXACT(M878,$A$19)=TRUE,18,IF(EXACT(M878,$A$20)=TRUE,19,IF(EXACT(M878,$A$21)=TRUE,20,IF(EXACT(M878,$A$22)=TRUE,21,IF(EXACT(M878,$A$23)=TRUE,22,IF(EXACT(M878,$A$24)=TRUE,23,IF(EXACT(M878,$A$25)=TRUE,24,IF(EXACT(M878,$A$26)=TRUE,25,IF(EXACT(M878,$A$27)=TRUE,26,IF(EXACT(M878,$A$28)=TRUE,27,IF(EXACT(M878,$A$29)=TRUE,28,IF(EXACT(M878,$A$30)=TRUE,29,IF(EXACT(M878,$A$31)=TRUE,30,IF(EXACT(M878,$A$32)=TRUE,31,IF(EXACT(M878,$A$33)=TRUE,32,IF(EXACT(M878,$A$34)=TRUE,33,IF(EXACT(M878,$A$35)=TRUE,34,IF(EXACT(M878,$A$36)=TRUE,35,IF(EXACT(M878,$A$37)=TRUE,36,IF(EXACT(M878,$A$38)=TRUE,37,IF(EXACT(M878,$A$39)=TRUE,38,IF(EXACT(M878,$A$40)=TRUE,39,IF(EXACT(M878,$A$41)=TRUE,40,IF(EXACT(M878,$A$42)=TRUE,41,IF(EXACT(M878,$A$43)=TRUE,42,IF(EXACT(M878,$A$44)=TRUE,43,IF(EXACT(M878,$A$45)=TRUE,44,IF(EXACT(M878,$A$46)=TRUE,45,IF(EXACT(M878,$A$47)=TRUE,46,IF(EXACT(M878,$A$48)=TRUE,47,IF(EXACT(M878,$A$49)=TRUE,48,IF(EXACT(M878,$A$50)=TRUE,49,IF(EXACT(M878,$A$51)=TRUE,50,IF(EXACT(M878,$A$52)=TRUE,51,IF(EXACT(M878,$A$53)=TRUE,52,IF(EXACT(M878,$A$54)=TRUE,53,IF(EXACT(M878,$A$55)=TRUE,54,IF(EXACT(M878,$A$56)=TRUE,55,IF(EXACT(M878,$A$57)=TRUE,56,IF(EXACT(M878,$A$58)=TRUE,57,IF(EXACT(M878,$A$59)=TRUE,58,IF(EXACT(M878,$A$60)=TRUE,59,IF(EXACT(M878,$A$61)=TRUE,60,IF(EXACT(M878,$A$62)=TRUE,61))))))))))))))))))))))))))))))))))))))))))))))))))))))))))))))*61^$L878</f>
        <v>0</v>
      </c>
    </row>
    <row r="879" spans="11:14" x14ac:dyDescent="0.55000000000000004">
      <c r="K879">
        <v>879</v>
      </c>
      <c r="L879">
        <f t="shared" si="27"/>
        <v>3</v>
      </c>
      <c r="M879" t="str">
        <f t="shared" si="26"/>
        <v/>
      </c>
      <c r="N879">
        <f>IF(EXACT(M879,$A$1)=TRUE,0,IF(EXACT(M879,$A$2)=TRUE,1,IF(EXACT(M879,$A$3)=TRUE,2,IF(EXACT(M879,$A$4)=TRUE,3,IF(EXACT(M879,$A$5)=TRUE,4,IF(EXACT(M879,$A$6)=TRUE,5,IF(EXACT(M879,$A$7)=TRUE,6,IF(EXACT(M879,$A$8)=TRUE,7,IF(EXACT(M879,$A$9)=TRUE,8,IF(EXACT(M879,$A$10)=TRUE,9,IF(EXACT(M879,$A$11)=TRUE,10,IF(EXACT(M879,$A$12)=TRUE,11,IF(EXACT(M879,$A$13)=TRUE,12,IF(EXACT(M879,$A$14)=TRUE,13,IF(EXACT(M879,$A$15)=TRUE,14,IF(EXACT(M879,$A$16)=TRUE,15,IF(EXACT(M879,$A$17)=TRUE,16,IF(EXACT(M879,$A$18)=TRUE,17,IF(EXACT(M879,$A$19)=TRUE,18,IF(EXACT(M879,$A$20)=TRUE,19,IF(EXACT(M879,$A$21)=TRUE,20,IF(EXACT(M879,$A$22)=TRUE,21,IF(EXACT(M879,$A$23)=TRUE,22,IF(EXACT(M879,$A$24)=TRUE,23,IF(EXACT(M879,$A$25)=TRUE,24,IF(EXACT(M879,$A$26)=TRUE,25,IF(EXACT(M879,$A$27)=TRUE,26,IF(EXACT(M879,$A$28)=TRUE,27,IF(EXACT(M879,$A$29)=TRUE,28,IF(EXACT(M879,$A$30)=TRUE,29,IF(EXACT(M879,$A$31)=TRUE,30,IF(EXACT(M879,$A$32)=TRUE,31,IF(EXACT(M879,$A$33)=TRUE,32,IF(EXACT(M879,$A$34)=TRUE,33,IF(EXACT(M879,$A$35)=TRUE,34,IF(EXACT(M879,$A$36)=TRUE,35,IF(EXACT(M879,$A$37)=TRUE,36,IF(EXACT(M879,$A$38)=TRUE,37,IF(EXACT(M879,$A$39)=TRUE,38,IF(EXACT(M879,$A$40)=TRUE,39,IF(EXACT(M879,$A$41)=TRUE,40,IF(EXACT(M879,$A$42)=TRUE,41,IF(EXACT(M879,$A$43)=TRUE,42,IF(EXACT(M879,$A$44)=TRUE,43,IF(EXACT(M879,$A$45)=TRUE,44,IF(EXACT(M879,$A$46)=TRUE,45,IF(EXACT(M879,$A$47)=TRUE,46,IF(EXACT(M879,$A$48)=TRUE,47,IF(EXACT(M879,$A$49)=TRUE,48,IF(EXACT(M879,$A$50)=TRUE,49,IF(EXACT(M879,$A$51)=TRUE,50,IF(EXACT(M879,$A$52)=TRUE,51,IF(EXACT(M879,$A$53)=TRUE,52,IF(EXACT(M879,$A$54)=TRUE,53,IF(EXACT(M879,$A$55)=TRUE,54,IF(EXACT(M879,$A$56)=TRUE,55,IF(EXACT(M879,$A$57)=TRUE,56,IF(EXACT(M879,$A$58)=TRUE,57,IF(EXACT(M879,$A$59)=TRUE,58,IF(EXACT(M879,$A$60)=TRUE,59,IF(EXACT(M879,$A$61)=TRUE,60,IF(EXACT(M879,$A$62)=TRUE,61))))))))))))))))))))))))))))))))))))))))))))))))))))))))))))))*61^$L879</f>
        <v>0</v>
      </c>
    </row>
    <row r="880" spans="11:14" x14ac:dyDescent="0.55000000000000004">
      <c r="K880">
        <v>880</v>
      </c>
      <c r="L880">
        <f t="shared" si="27"/>
        <v>2</v>
      </c>
      <c r="M880" t="str">
        <f t="shared" si="26"/>
        <v/>
      </c>
      <c r="N880">
        <f>IF(EXACT(M880,$A$1)=TRUE,0,IF(EXACT(M880,$A$2)=TRUE,1,IF(EXACT(M880,$A$3)=TRUE,2,IF(EXACT(M880,$A$4)=TRUE,3,IF(EXACT(M880,$A$5)=TRUE,4,IF(EXACT(M880,$A$6)=TRUE,5,IF(EXACT(M880,$A$7)=TRUE,6,IF(EXACT(M880,$A$8)=TRUE,7,IF(EXACT(M880,$A$9)=TRUE,8,IF(EXACT(M880,$A$10)=TRUE,9,IF(EXACT(M880,$A$11)=TRUE,10,IF(EXACT(M880,$A$12)=TRUE,11,IF(EXACT(M880,$A$13)=TRUE,12,IF(EXACT(M880,$A$14)=TRUE,13,IF(EXACT(M880,$A$15)=TRUE,14,IF(EXACT(M880,$A$16)=TRUE,15,IF(EXACT(M880,$A$17)=TRUE,16,IF(EXACT(M880,$A$18)=TRUE,17,IF(EXACT(M880,$A$19)=TRUE,18,IF(EXACT(M880,$A$20)=TRUE,19,IF(EXACT(M880,$A$21)=TRUE,20,IF(EXACT(M880,$A$22)=TRUE,21,IF(EXACT(M880,$A$23)=TRUE,22,IF(EXACT(M880,$A$24)=TRUE,23,IF(EXACT(M880,$A$25)=TRUE,24,IF(EXACT(M880,$A$26)=TRUE,25,IF(EXACT(M880,$A$27)=TRUE,26,IF(EXACT(M880,$A$28)=TRUE,27,IF(EXACT(M880,$A$29)=TRUE,28,IF(EXACT(M880,$A$30)=TRUE,29,IF(EXACT(M880,$A$31)=TRUE,30,IF(EXACT(M880,$A$32)=TRUE,31,IF(EXACT(M880,$A$33)=TRUE,32,IF(EXACT(M880,$A$34)=TRUE,33,IF(EXACT(M880,$A$35)=TRUE,34,IF(EXACT(M880,$A$36)=TRUE,35,IF(EXACT(M880,$A$37)=TRUE,36,IF(EXACT(M880,$A$38)=TRUE,37,IF(EXACT(M880,$A$39)=TRUE,38,IF(EXACT(M880,$A$40)=TRUE,39,IF(EXACT(M880,$A$41)=TRUE,40,IF(EXACT(M880,$A$42)=TRUE,41,IF(EXACT(M880,$A$43)=TRUE,42,IF(EXACT(M880,$A$44)=TRUE,43,IF(EXACT(M880,$A$45)=TRUE,44,IF(EXACT(M880,$A$46)=TRUE,45,IF(EXACT(M880,$A$47)=TRUE,46,IF(EXACT(M880,$A$48)=TRUE,47,IF(EXACT(M880,$A$49)=TRUE,48,IF(EXACT(M880,$A$50)=TRUE,49,IF(EXACT(M880,$A$51)=TRUE,50,IF(EXACT(M880,$A$52)=TRUE,51,IF(EXACT(M880,$A$53)=TRUE,52,IF(EXACT(M880,$A$54)=TRUE,53,IF(EXACT(M880,$A$55)=TRUE,54,IF(EXACT(M880,$A$56)=TRUE,55,IF(EXACT(M880,$A$57)=TRUE,56,IF(EXACT(M880,$A$58)=TRUE,57,IF(EXACT(M880,$A$59)=TRUE,58,IF(EXACT(M880,$A$60)=TRUE,59,IF(EXACT(M880,$A$61)=TRUE,60,IF(EXACT(M880,$A$62)=TRUE,61))))))))))))))))))))))))))))))))))))))))))))))))))))))))))))))*61^$L880</f>
        <v>0</v>
      </c>
    </row>
    <row r="881" spans="11:14" x14ac:dyDescent="0.55000000000000004">
      <c r="K881">
        <v>881</v>
      </c>
      <c r="L881">
        <f t="shared" si="27"/>
        <v>1</v>
      </c>
      <c r="M881" t="str">
        <f t="shared" si="26"/>
        <v/>
      </c>
      <c r="N881">
        <f>IF(EXACT(M881,$A$1)=TRUE,0,IF(EXACT(M881,$A$2)=TRUE,1,IF(EXACT(M881,$A$3)=TRUE,2,IF(EXACT(M881,$A$4)=TRUE,3,IF(EXACT(M881,$A$5)=TRUE,4,IF(EXACT(M881,$A$6)=TRUE,5,IF(EXACT(M881,$A$7)=TRUE,6,IF(EXACT(M881,$A$8)=TRUE,7,IF(EXACT(M881,$A$9)=TRUE,8,IF(EXACT(M881,$A$10)=TRUE,9,IF(EXACT(M881,$A$11)=TRUE,10,IF(EXACT(M881,$A$12)=TRUE,11,IF(EXACT(M881,$A$13)=TRUE,12,IF(EXACT(M881,$A$14)=TRUE,13,IF(EXACT(M881,$A$15)=TRUE,14,IF(EXACT(M881,$A$16)=TRUE,15,IF(EXACT(M881,$A$17)=TRUE,16,IF(EXACT(M881,$A$18)=TRUE,17,IF(EXACT(M881,$A$19)=TRUE,18,IF(EXACT(M881,$A$20)=TRUE,19,IF(EXACT(M881,$A$21)=TRUE,20,IF(EXACT(M881,$A$22)=TRUE,21,IF(EXACT(M881,$A$23)=TRUE,22,IF(EXACT(M881,$A$24)=TRUE,23,IF(EXACT(M881,$A$25)=TRUE,24,IF(EXACT(M881,$A$26)=TRUE,25,IF(EXACT(M881,$A$27)=TRUE,26,IF(EXACT(M881,$A$28)=TRUE,27,IF(EXACT(M881,$A$29)=TRUE,28,IF(EXACT(M881,$A$30)=TRUE,29,IF(EXACT(M881,$A$31)=TRUE,30,IF(EXACT(M881,$A$32)=TRUE,31,IF(EXACT(M881,$A$33)=TRUE,32,IF(EXACT(M881,$A$34)=TRUE,33,IF(EXACT(M881,$A$35)=TRUE,34,IF(EXACT(M881,$A$36)=TRUE,35,IF(EXACT(M881,$A$37)=TRUE,36,IF(EXACT(M881,$A$38)=TRUE,37,IF(EXACT(M881,$A$39)=TRUE,38,IF(EXACT(M881,$A$40)=TRUE,39,IF(EXACT(M881,$A$41)=TRUE,40,IF(EXACT(M881,$A$42)=TRUE,41,IF(EXACT(M881,$A$43)=TRUE,42,IF(EXACT(M881,$A$44)=TRUE,43,IF(EXACT(M881,$A$45)=TRUE,44,IF(EXACT(M881,$A$46)=TRUE,45,IF(EXACT(M881,$A$47)=TRUE,46,IF(EXACT(M881,$A$48)=TRUE,47,IF(EXACT(M881,$A$49)=TRUE,48,IF(EXACT(M881,$A$50)=TRUE,49,IF(EXACT(M881,$A$51)=TRUE,50,IF(EXACT(M881,$A$52)=TRUE,51,IF(EXACT(M881,$A$53)=TRUE,52,IF(EXACT(M881,$A$54)=TRUE,53,IF(EXACT(M881,$A$55)=TRUE,54,IF(EXACT(M881,$A$56)=TRUE,55,IF(EXACT(M881,$A$57)=TRUE,56,IF(EXACT(M881,$A$58)=TRUE,57,IF(EXACT(M881,$A$59)=TRUE,58,IF(EXACT(M881,$A$60)=TRUE,59,IF(EXACT(M881,$A$61)=TRUE,60,IF(EXACT(M881,$A$62)=TRUE,61))))))))))))))))))))))))))))))))))))))))))))))))))))))))))))))*61^$L881</f>
        <v>0</v>
      </c>
    </row>
    <row r="882" spans="11:14" x14ac:dyDescent="0.55000000000000004">
      <c r="K882">
        <v>882</v>
      </c>
      <c r="L882">
        <f t="shared" si="27"/>
        <v>0</v>
      </c>
      <c r="M882" t="str">
        <f t="shared" si="26"/>
        <v/>
      </c>
      <c r="N882">
        <f>IF(EXACT(M882,$A$1)=TRUE,0,IF(EXACT(M882,$A$2)=TRUE,1,IF(EXACT(M882,$A$3)=TRUE,2,IF(EXACT(M882,$A$4)=TRUE,3,IF(EXACT(M882,$A$5)=TRUE,4,IF(EXACT(M882,$A$6)=TRUE,5,IF(EXACT(M882,$A$7)=TRUE,6,IF(EXACT(M882,$A$8)=TRUE,7,IF(EXACT(M882,$A$9)=TRUE,8,IF(EXACT(M882,$A$10)=TRUE,9,IF(EXACT(M882,$A$11)=TRUE,10,IF(EXACT(M882,$A$12)=TRUE,11,IF(EXACT(M882,$A$13)=TRUE,12,IF(EXACT(M882,$A$14)=TRUE,13,IF(EXACT(M882,$A$15)=TRUE,14,IF(EXACT(M882,$A$16)=TRUE,15,IF(EXACT(M882,$A$17)=TRUE,16,IF(EXACT(M882,$A$18)=TRUE,17,IF(EXACT(M882,$A$19)=TRUE,18,IF(EXACT(M882,$A$20)=TRUE,19,IF(EXACT(M882,$A$21)=TRUE,20,IF(EXACT(M882,$A$22)=TRUE,21,IF(EXACT(M882,$A$23)=TRUE,22,IF(EXACT(M882,$A$24)=TRUE,23,IF(EXACT(M882,$A$25)=TRUE,24,IF(EXACT(M882,$A$26)=TRUE,25,IF(EXACT(M882,$A$27)=TRUE,26,IF(EXACT(M882,$A$28)=TRUE,27,IF(EXACT(M882,$A$29)=TRUE,28,IF(EXACT(M882,$A$30)=TRUE,29,IF(EXACT(M882,$A$31)=TRUE,30,IF(EXACT(M882,$A$32)=TRUE,31,IF(EXACT(M882,$A$33)=TRUE,32,IF(EXACT(M882,$A$34)=TRUE,33,IF(EXACT(M882,$A$35)=TRUE,34,IF(EXACT(M882,$A$36)=TRUE,35,IF(EXACT(M882,$A$37)=TRUE,36,IF(EXACT(M882,$A$38)=TRUE,37,IF(EXACT(M882,$A$39)=TRUE,38,IF(EXACT(M882,$A$40)=TRUE,39,IF(EXACT(M882,$A$41)=TRUE,40,IF(EXACT(M882,$A$42)=TRUE,41,IF(EXACT(M882,$A$43)=TRUE,42,IF(EXACT(M882,$A$44)=TRUE,43,IF(EXACT(M882,$A$45)=TRUE,44,IF(EXACT(M882,$A$46)=TRUE,45,IF(EXACT(M882,$A$47)=TRUE,46,IF(EXACT(M882,$A$48)=TRUE,47,IF(EXACT(M882,$A$49)=TRUE,48,IF(EXACT(M882,$A$50)=TRUE,49,IF(EXACT(M882,$A$51)=TRUE,50,IF(EXACT(M882,$A$52)=TRUE,51,IF(EXACT(M882,$A$53)=TRUE,52,IF(EXACT(M882,$A$54)=TRUE,53,IF(EXACT(M882,$A$55)=TRUE,54,IF(EXACT(M882,$A$56)=TRUE,55,IF(EXACT(M882,$A$57)=TRUE,56,IF(EXACT(M882,$A$58)=TRUE,57,IF(EXACT(M882,$A$59)=TRUE,58,IF(EXACT(M882,$A$60)=TRUE,59,IF(EXACT(M882,$A$61)=TRUE,60,IF(EXACT(M882,$A$62)=TRUE,61))))))))))))))))))))))))))))))))))))))))))))))))))))))))))))))*61^$L882</f>
        <v>0</v>
      </c>
    </row>
    <row r="883" spans="11:14" x14ac:dyDescent="0.55000000000000004">
      <c r="K883">
        <v>883</v>
      </c>
      <c r="L883">
        <f t="shared" si="27"/>
        <v>5</v>
      </c>
      <c r="M883" t="str">
        <f t="shared" si="26"/>
        <v/>
      </c>
      <c r="N883" t="b">
        <f>IF(EXACT(M883,$A$1)=TRUE,"コア",IF(EXACT(M883,$A$2)=TRUE,"弓玉",IF(EXACT(M883,$A$3)=TRUE,"銃玉",IF(EXACT(M883,$A$4)=TRUE,"剣玉",IF(EXACT(M883,$A$5)=TRUE,"盾玉",IF(EXACT(M883,$A$6)=TRUE,"爆玉",IF(EXACT(M883,$A$7)=TRUE,"魔玉",IF(EXACT(M883,$A$8)=TRUE,"弩玉",IF(EXACT(M883,$A$9)=TRUE,"槍玉",IF(EXACT(M883,$A$10)=TRUE,"砲玉",IF(EXACT(M883,$A$11)=TRUE,"薙玉",IF(EXACT(M883,$A$12)=TRUE,"跳玉",IF(EXACT(M883,$A$13)=TRUE,"裂玉",IF(EXACT(M883,$A$14)=TRUE,"散玉",IF(EXACT(M883,$A$15)=TRUE,"狙玉",IF(EXACT(M883,$A$16)=TRUE,"浮玉",IF(EXACT(M883,$A$17)=TRUE,"導玉",IF(EXACT(M883,$A$18)=TRUE,"繕玉",IF(EXACT(M883,$A$19)=TRUE,"癒玉",IF(EXACT(M883,$A$20)=TRUE,"壁玉",IF(EXACT(M883,$A$21)=TRUE,"飛玉",IF(EXACT(M883,$A$22)=TRUE,"戦玉",IF(EXACT(M883,$A$23)=TRUE,"機玉",IF(EXACT(M883,$A$24)=TRUE,"変玉",IF(EXACT(M883,$A$25)=TRUE,"界玉",IF(EXACT(M883,$A$26)=TRUE,"木壁",IF(EXACT(M883,$A$27)=TRUE,"石壁",IF(EXACT(M883,$A$28)=TRUE,"紙壁",IF(EXACT(M883,$A$29)=TRUE,"鉄壁",IF(EXACT(M883,$A$30)=TRUE,"ジェット",IF(EXACT(M883,$A$31)=TRUE,"ターボ",IF(EXACT(M883,$A$32)=TRUE,"骨玉",IF(EXACT(M883,$A$33)=TRUE,"撃玉",IF(EXACT(M883,$A$34)=TRUE,"弾玉",IF(EXACT(M883,$A$35)=TRUE,"聖玉",IF(EXACT(M883,$A$36)=TRUE,"忍玉",IF(EXACT(M883,$A$37)=TRUE,"障玉",IF(EXACT(M883,$A$38)=TRUE,"花玉",IF(EXACT(M883,$A$39)=TRUE,"反玉",IF(EXACT(M883,$A$40)=TRUE,"押玉",IF(EXACT(M883,$A$41)=TRUE,"迎玉",IF(EXACT(M883,$A$42)=TRUE,"贄玉",IF(EXACT(M883,$A$43)=TRUE,"的玉",IF(EXACT(M883,$A$44)=TRUE,"墜玉",IF(EXACT(M883,$A$45)=TRUE,"箱玉",IF(EXACT(M883,$A$46)=TRUE,"闇玉",IF(EXACT(M883,$A$47)=TRUE,"旋玉",IF(EXACT(M883,$A$48)=TRUE,"采玉",IF(EXACT(M883,$A$49)=TRUE,"騎玉",IF(EXACT(M883,$A$50)=TRUE,"核玉",IF(EXACT(M883,$A$51)=TRUE,"射玉",IF(EXACT(M883,$A$52)=TRUE,"星玉",IF(EXACT(M883,$A$53)=TRUE,"梱玉",IF(EXACT(M883,$A$54)=TRUE,"貫玉",IF(EXACT(M883,$A$55)=TRUE,"査玉",IF(EXACT(M883,$A$56)=TRUE,"近壁",IF(EXACT(M883,$A$57)=TRUE,"遠壁",IF(EXACT(M883,$A$58)=TRUE,"広壁",IF(EXACT(M883,$A$59)=TRUE,"狭壁",IF(EXACT(M883,$A$60)=TRUE,"タゲ壁",IF(EXACT(M883,$A$61)=TRUE,"エレ壁")))))))))))))))))))))))))))))))))))))))))))))))))))))))))))))</f>
        <v>0</v>
      </c>
    </row>
    <row r="884" spans="11:14" x14ac:dyDescent="0.55000000000000004">
      <c r="K884">
        <v>884</v>
      </c>
      <c r="L884">
        <f t="shared" si="27"/>
        <v>4</v>
      </c>
      <c r="M884" t="str">
        <f t="shared" si="26"/>
        <v/>
      </c>
      <c r="N884">
        <f>IF(EXACT(M884,$A$1)=TRUE,0,IF(EXACT(M884,$A$2)=TRUE,1,IF(EXACT(M884,$A$3)=TRUE,2,IF(EXACT(M884,$A$4)=TRUE,3,IF(EXACT(M884,$A$5)=TRUE,4,IF(EXACT(M884,$A$6)=TRUE,5,IF(EXACT(M884,$A$7)=TRUE,6,IF(EXACT(M884,$A$8)=TRUE,7,IF(EXACT(M884,$A$9)=TRUE,8,IF(EXACT(M884,$A$10)=TRUE,9,IF(EXACT(M884,$A$11)=TRUE,10,IF(EXACT(M884,$A$12)=TRUE,11,IF(EXACT(M884,$A$13)=TRUE,12,IF(EXACT(M884,$A$14)=TRUE,13,IF(EXACT(M884,$A$15)=TRUE,14,IF(EXACT(M884,$A$16)=TRUE,15,IF(EXACT(M884,$A$17)=TRUE,16,IF(EXACT(M884,$A$18)=TRUE,17,IF(EXACT(M884,$A$19)=TRUE,18,IF(EXACT(M884,$A$20)=TRUE,19,IF(EXACT(M884,$A$21)=TRUE,20,IF(EXACT(M884,$A$22)=TRUE,21,IF(EXACT(M884,$A$23)=TRUE,22,IF(EXACT(M884,$A$24)=TRUE,23,IF(EXACT(M884,$A$25)=TRUE,24,IF(EXACT(M884,$A$26)=TRUE,25,IF(EXACT(M884,$A$27)=TRUE,26,IF(EXACT(M884,$A$28)=TRUE,27,IF(EXACT(M884,$A$29)=TRUE,28,IF(EXACT(M884,$A$30)=TRUE,29,IF(EXACT(M884,$A$31)=TRUE,30,IF(EXACT(M884,$A$32)=TRUE,31,IF(EXACT(M884,$A$33)=TRUE,32,IF(EXACT(M884,$A$34)=TRUE,33,IF(EXACT(M884,$A$35)=TRUE,34,IF(EXACT(M884,$A$36)=TRUE,35,IF(EXACT(M884,$A$37)=TRUE,36,IF(EXACT(M884,$A$38)=TRUE,37,IF(EXACT(M884,$A$39)=TRUE,38,IF(EXACT(M884,$A$40)=TRUE,39,IF(EXACT(M884,$A$41)=TRUE,40,IF(EXACT(M884,$A$42)=TRUE,41,IF(EXACT(M884,$A$43)=TRUE,42,IF(EXACT(M884,$A$44)=TRUE,43,IF(EXACT(M884,$A$45)=TRUE,44,IF(EXACT(M884,$A$46)=TRUE,45,IF(EXACT(M884,$A$47)=TRUE,46,IF(EXACT(M884,$A$48)=TRUE,47,IF(EXACT(M884,$A$49)=TRUE,48,IF(EXACT(M884,$A$50)=TRUE,49,IF(EXACT(M884,$A$51)=TRUE,50,IF(EXACT(M884,$A$52)=TRUE,51,IF(EXACT(M884,$A$53)=TRUE,52,IF(EXACT(M884,$A$54)=TRUE,53,IF(EXACT(M884,$A$55)=TRUE,54,IF(EXACT(M884,$A$56)=TRUE,55,IF(EXACT(M884,$A$57)=TRUE,56,IF(EXACT(M884,$A$58)=TRUE,57,IF(EXACT(M884,$A$59)=TRUE,58,IF(EXACT(M884,$A$60)=TRUE,59,IF(EXACT(M884,$A$61)=TRUE,60,IF(EXACT(M884,$A$62)=TRUE,61))))))))))))))))))))))))))))))))))))))))))))))))))))))))))))))*61^$L884</f>
        <v>0</v>
      </c>
    </row>
    <row r="885" spans="11:14" x14ac:dyDescent="0.55000000000000004">
      <c r="K885">
        <v>885</v>
      </c>
      <c r="L885">
        <f t="shared" si="27"/>
        <v>3</v>
      </c>
      <c r="M885" t="str">
        <f t="shared" si="26"/>
        <v/>
      </c>
      <c r="N885">
        <f>IF(EXACT(M885,$A$1)=TRUE,0,IF(EXACT(M885,$A$2)=TRUE,1,IF(EXACT(M885,$A$3)=TRUE,2,IF(EXACT(M885,$A$4)=TRUE,3,IF(EXACT(M885,$A$5)=TRUE,4,IF(EXACT(M885,$A$6)=TRUE,5,IF(EXACT(M885,$A$7)=TRUE,6,IF(EXACT(M885,$A$8)=TRUE,7,IF(EXACT(M885,$A$9)=TRUE,8,IF(EXACT(M885,$A$10)=TRUE,9,IF(EXACT(M885,$A$11)=TRUE,10,IF(EXACT(M885,$A$12)=TRUE,11,IF(EXACT(M885,$A$13)=TRUE,12,IF(EXACT(M885,$A$14)=TRUE,13,IF(EXACT(M885,$A$15)=TRUE,14,IF(EXACT(M885,$A$16)=TRUE,15,IF(EXACT(M885,$A$17)=TRUE,16,IF(EXACT(M885,$A$18)=TRUE,17,IF(EXACT(M885,$A$19)=TRUE,18,IF(EXACT(M885,$A$20)=TRUE,19,IF(EXACT(M885,$A$21)=TRUE,20,IF(EXACT(M885,$A$22)=TRUE,21,IF(EXACT(M885,$A$23)=TRUE,22,IF(EXACT(M885,$A$24)=TRUE,23,IF(EXACT(M885,$A$25)=TRUE,24,IF(EXACT(M885,$A$26)=TRUE,25,IF(EXACT(M885,$A$27)=TRUE,26,IF(EXACT(M885,$A$28)=TRUE,27,IF(EXACT(M885,$A$29)=TRUE,28,IF(EXACT(M885,$A$30)=TRUE,29,IF(EXACT(M885,$A$31)=TRUE,30,IF(EXACT(M885,$A$32)=TRUE,31,IF(EXACT(M885,$A$33)=TRUE,32,IF(EXACT(M885,$A$34)=TRUE,33,IF(EXACT(M885,$A$35)=TRUE,34,IF(EXACT(M885,$A$36)=TRUE,35,IF(EXACT(M885,$A$37)=TRUE,36,IF(EXACT(M885,$A$38)=TRUE,37,IF(EXACT(M885,$A$39)=TRUE,38,IF(EXACT(M885,$A$40)=TRUE,39,IF(EXACT(M885,$A$41)=TRUE,40,IF(EXACT(M885,$A$42)=TRUE,41,IF(EXACT(M885,$A$43)=TRUE,42,IF(EXACT(M885,$A$44)=TRUE,43,IF(EXACT(M885,$A$45)=TRUE,44,IF(EXACT(M885,$A$46)=TRUE,45,IF(EXACT(M885,$A$47)=TRUE,46,IF(EXACT(M885,$A$48)=TRUE,47,IF(EXACT(M885,$A$49)=TRUE,48,IF(EXACT(M885,$A$50)=TRUE,49,IF(EXACT(M885,$A$51)=TRUE,50,IF(EXACT(M885,$A$52)=TRUE,51,IF(EXACT(M885,$A$53)=TRUE,52,IF(EXACT(M885,$A$54)=TRUE,53,IF(EXACT(M885,$A$55)=TRUE,54,IF(EXACT(M885,$A$56)=TRUE,55,IF(EXACT(M885,$A$57)=TRUE,56,IF(EXACT(M885,$A$58)=TRUE,57,IF(EXACT(M885,$A$59)=TRUE,58,IF(EXACT(M885,$A$60)=TRUE,59,IF(EXACT(M885,$A$61)=TRUE,60,IF(EXACT(M885,$A$62)=TRUE,61))))))))))))))))))))))))))))))))))))))))))))))))))))))))))))))*61^$L885</f>
        <v>0</v>
      </c>
    </row>
    <row r="886" spans="11:14" x14ac:dyDescent="0.55000000000000004">
      <c r="K886">
        <v>886</v>
      </c>
      <c r="L886">
        <f t="shared" si="27"/>
        <v>2</v>
      </c>
      <c r="M886" t="str">
        <f t="shared" si="26"/>
        <v/>
      </c>
      <c r="N886">
        <f>IF(EXACT(M886,$A$1)=TRUE,0,IF(EXACT(M886,$A$2)=TRUE,1,IF(EXACT(M886,$A$3)=TRUE,2,IF(EXACT(M886,$A$4)=TRUE,3,IF(EXACT(M886,$A$5)=TRUE,4,IF(EXACT(M886,$A$6)=TRUE,5,IF(EXACT(M886,$A$7)=TRUE,6,IF(EXACT(M886,$A$8)=TRUE,7,IF(EXACT(M886,$A$9)=TRUE,8,IF(EXACT(M886,$A$10)=TRUE,9,IF(EXACT(M886,$A$11)=TRUE,10,IF(EXACT(M886,$A$12)=TRUE,11,IF(EXACT(M886,$A$13)=TRUE,12,IF(EXACT(M886,$A$14)=TRUE,13,IF(EXACT(M886,$A$15)=TRUE,14,IF(EXACT(M886,$A$16)=TRUE,15,IF(EXACT(M886,$A$17)=TRUE,16,IF(EXACT(M886,$A$18)=TRUE,17,IF(EXACT(M886,$A$19)=TRUE,18,IF(EXACT(M886,$A$20)=TRUE,19,IF(EXACT(M886,$A$21)=TRUE,20,IF(EXACT(M886,$A$22)=TRUE,21,IF(EXACT(M886,$A$23)=TRUE,22,IF(EXACT(M886,$A$24)=TRUE,23,IF(EXACT(M886,$A$25)=TRUE,24,IF(EXACT(M886,$A$26)=TRUE,25,IF(EXACT(M886,$A$27)=TRUE,26,IF(EXACT(M886,$A$28)=TRUE,27,IF(EXACT(M886,$A$29)=TRUE,28,IF(EXACT(M886,$A$30)=TRUE,29,IF(EXACT(M886,$A$31)=TRUE,30,IF(EXACT(M886,$A$32)=TRUE,31,IF(EXACT(M886,$A$33)=TRUE,32,IF(EXACT(M886,$A$34)=TRUE,33,IF(EXACT(M886,$A$35)=TRUE,34,IF(EXACT(M886,$A$36)=TRUE,35,IF(EXACT(M886,$A$37)=TRUE,36,IF(EXACT(M886,$A$38)=TRUE,37,IF(EXACT(M886,$A$39)=TRUE,38,IF(EXACT(M886,$A$40)=TRUE,39,IF(EXACT(M886,$A$41)=TRUE,40,IF(EXACT(M886,$A$42)=TRUE,41,IF(EXACT(M886,$A$43)=TRUE,42,IF(EXACT(M886,$A$44)=TRUE,43,IF(EXACT(M886,$A$45)=TRUE,44,IF(EXACT(M886,$A$46)=TRUE,45,IF(EXACT(M886,$A$47)=TRUE,46,IF(EXACT(M886,$A$48)=TRUE,47,IF(EXACT(M886,$A$49)=TRUE,48,IF(EXACT(M886,$A$50)=TRUE,49,IF(EXACT(M886,$A$51)=TRUE,50,IF(EXACT(M886,$A$52)=TRUE,51,IF(EXACT(M886,$A$53)=TRUE,52,IF(EXACT(M886,$A$54)=TRUE,53,IF(EXACT(M886,$A$55)=TRUE,54,IF(EXACT(M886,$A$56)=TRUE,55,IF(EXACT(M886,$A$57)=TRUE,56,IF(EXACT(M886,$A$58)=TRUE,57,IF(EXACT(M886,$A$59)=TRUE,58,IF(EXACT(M886,$A$60)=TRUE,59,IF(EXACT(M886,$A$61)=TRUE,60,IF(EXACT(M886,$A$62)=TRUE,61))))))))))))))))))))))))))))))))))))))))))))))))))))))))))))))*61^$L886</f>
        <v>0</v>
      </c>
    </row>
    <row r="887" spans="11:14" x14ac:dyDescent="0.55000000000000004">
      <c r="K887">
        <v>887</v>
      </c>
      <c r="L887">
        <f t="shared" si="27"/>
        <v>1</v>
      </c>
      <c r="M887" t="str">
        <f t="shared" si="26"/>
        <v/>
      </c>
      <c r="N887">
        <f>IF(EXACT(M887,$A$1)=TRUE,0,IF(EXACT(M887,$A$2)=TRUE,1,IF(EXACT(M887,$A$3)=TRUE,2,IF(EXACT(M887,$A$4)=TRUE,3,IF(EXACT(M887,$A$5)=TRUE,4,IF(EXACT(M887,$A$6)=TRUE,5,IF(EXACT(M887,$A$7)=TRUE,6,IF(EXACT(M887,$A$8)=TRUE,7,IF(EXACT(M887,$A$9)=TRUE,8,IF(EXACT(M887,$A$10)=TRUE,9,IF(EXACT(M887,$A$11)=TRUE,10,IF(EXACT(M887,$A$12)=TRUE,11,IF(EXACT(M887,$A$13)=TRUE,12,IF(EXACT(M887,$A$14)=TRUE,13,IF(EXACT(M887,$A$15)=TRUE,14,IF(EXACT(M887,$A$16)=TRUE,15,IF(EXACT(M887,$A$17)=TRUE,16,IF(EXACT(M887,$A$18)=TRUE,17,IF(EXACT(M887,$A$19)=TRUE,18,IF(EXACT(M887,$A$20)=TRUE,19,IF(EXACT(M887,$A$21)=TRUE,20,IF(EXACT(M887,$A$22)=TRUE,21,IF(EXACT(M887,$A$23)=TRUE,22,IF(EXACT(M887,$A$24)=TRUE,23,IF(EXACT(M887,$A$25)=TRUE,24,IF(EXACT(M887,$A$26)=TRUE,25,IF(EXACT(M887,$A$27)=TRUE,26,IF(EXACT(M887,$A$28)=TRUE,27,IF(EXACT(M887,$A$29)=TRUE,28,IF(EXACT(M887,$A$30)=TRUE,29,IF(EXACT(M887,$A$31)=TRUE,30,IF(EXACT(M887,$A$32)=TRUE,31,IF(EXACT(M887,$A$33)=TRUE,32,IF(EXACT(M887,$A$34)=TRUE,33,IF(EXACT(M887,$A$35)=TRUE,34,IF(EXACT(M887,$A$36)=TRUE,35,IF(EXACT(M887,$A$37)=TRUE,36,IF(EXACT(M887,$A$38)=TRUE,37,IF(EXACT(M887,$A$39)=TRUE,38,IF(EXACT(M887,$A$40)=TRUE,39,IF(EXACT(M887,$A$41)=TRUE,40,IF(EXACT(M887,$A$42)=TRUE,41,IF(EXACT(M887,$A$43)=TRUE,42,IF(EXACT(M887,$A$44)=TRUE,43,IF(EXACT(M887,$A$45)=TRUE,44,IF(EXACT(M887,$A$46)=TRUE,45,IF(EXACT(M887,$A$47)=TRUE,46,IF(EXACT(M887,$A$48)=TRUE,47,IF(EXACT(M887,$A$49)=TRUE,48,IF(EXACT(M887,$A$50)=TRUE,49,IF(EXACT(M887,$A$51)=TRUE,50,IF(EXACT(M887,$A$52)=TRUE,51,IF(EXACT(M887,$A$53)=TRUE,52,IF(EXACT(M887,$A$54)=TRUE,53,IF(EXACT(M887,$A$55)=TRUE,54,IF(EXACT(M887,$A$56)=TRUE,55,IF(EXACT(M887,$A$57)=TRUE,56,IF(EXACT(M887,$A$58)=TRUE,57,IF(EXACT(M887,$A$59)=TRUE,58,IF(EXACT(M887,$A$60)=TRUE,59,IF(EXACT(M887,$A$61)=TRUE,60,IF(EXACT(M887,$A$62)=TRUE,61))))))))))))))))))))))))))))))))))))))))))))))))))))))))))))))*61^$L887</f>
        <v>0</v>
      </c>
    </row>
    <row r="888" spans="11:14" x14ac:dyDescent="0.55000000000000004">
      <c r="K888">
        <v>888</v>
      </c>
      <c r="L888">
        <f t="shared" si="27"/>
        <v>0</v>
      </c>
      <c r="M888" t="str">
        <f t="shared" si="26"/>
        <v/>
      </c>
      <c r="N888">
        <f>IF(EXACT(M888,$A$1)=TRUE,0,IF(EXACT(M888,$A$2)=TRUE,1,IF(EXACT(M888,$A$3)=TRUE,2,IF(EXACT(M888,$A$4)=TRUE,3,IF(EXACT(M888,$A$5)=TRUE,4,IF(EXACT(M888,$A$6)=TRUE,5,IF(EXACT(M888,$A$7)=TRUE,6,IF(EXACT(M888,$A$8)=TRUE,7,IF(EXACT(M888,$A$9)=TRUE,8,IF(EXACT(M888,$A$10)=TRUE,9,IF(EXACT(M888,$A$11)=TRUE,10,IF(EXACT(M888,$A$12)=TRUE,11,IF(EXACT(M888,$A$13)=TRUE,12,IF(EXACT(M888,$A$14)=TRUE,13,IF(EXACT(M888,$A$15)=TRUE,14,IF(EXACT(M888,$A$16)=TRUE,15,IF(EXACT(M888,$A$17)=TRUE,16,IF(EXACT(M888,$A$18)=TRUE,17,IF(EXACT(M888,$A$19)=TRUE,18,IF(EXACT(M888,$A$20)=TRUE,19,IF(EXACT(M888,$A$21)=TRUE,20,IF(EXACT(M888,$A$22)=TRUE,21,IF(EXACT(M888,$A$23)=TRUE,22,IF(EXACT(M888,$A$24)=TRUE,23,IF(EXACT(M888,$A$25)=TRUE,24,IF(EXACT(M888,$A$26)=TRUE,25,IF(EXACT(M888,$A$27)=TRUE,26,IF(EXACT(M888,$A$28)=TRUE,27,IF(EXACT(M888,$A$29)=TRUE,28,IF(EXACT(M888,$A$30)=TRUE,29,IF(EXACT(M888,$A$31)=TRUE,30,IF(EXACT(M888,$A$32)=TRUE,31,IF(EXACT(M888,$A$33)=TRUE,32,IF(EXACT(M888,$A$34)=TRUE,33,IF(EXACT(M888,$A$35)=TRUE,34,IF(EXACT(M888,$A$36)=TRUE,35,IF(EXACT(M888,$A$37)=TRUE,36,IF(EXACT(M888,$A$38)=TRUE,37,IF(EXACT(M888,$A$39)=TRUE,38,IF(EXACT(M888,$A$40)=TRUE,39,IF(EXACT(M888,$A$41)=TRUE,40,IF(EXACT(M888,$A$42)=TRUE,41,IF(EXACT(M888,$A$43)=TRUE,42,IF(EXACT(M888,$A$44)=TRUE,43,IF(EXACT(M888,$A$45)=TRUE,44,IF(EXACT(M888,$A$46)=TRUE,45,IF(EXACT(M888,$A$47)=TRUE,46,IF(EXACT(M888,$A$48)=TRUE,47,IF(EXACT(M888,$A$49)=TRUE,48,IF(EXACT(M888,$A$50)=TRUE,49,IF(EXACT(M888,$A$51)=TRUE,50,IF(EXACT(M888,$A$52)=TRUE,51,IF(EXACT(M888,$A$53)=TRUE,52,IF(EXACT(M888,$A$54)=TRUE,53,IF(EXACT(M888,$A$55)=TRUE,54,IF(EXACT(M888,$A$56)=TRUE,55,IF(EXACT(M888,$A$57)=TRUE,56,IF(EXACT(M888,$A$58)=TRUE,57,IF(EXACT(M888,$A$59)=TRUE,58,IF(EXACT(M888,$A$60)=TRUE,59,IF(EXACT(M888,$A$61)=TRUE,60,IF(EXACT(M888,$A$62)=TRUE,61))))))))))))))))))))))))))))))))))))))))))))))))))))))))))))))*61^$L888</f>
        <v>0</v>
      </c>
    </row>
    <row r="889" spans="11:14" x14ac:dyDescent="0.55000000000000004">
      <c r="K889">
        <v>889</v>
      </c>
      <c r="L889">
        <f t="shared" si="27"/>
        <v>5</v>
      </c>
      <c r="M889" t="str">
        <f t="shared" si="26"/>
        <v/>
      </c>
      <c r="N889" t="b">
        <f>IF(EXACT(M889,$A$1)=TRUE,"コア",IF(EXACT(M889,$A$2)=TRUE,"弓玉",IF(EXACT(M889,$A$3)=TRUE,"銃玉",IF(EXACT(M889,$A$4)=TRUE,"剣玉",IF(EXACT(M889,$A$5)=TRUE,"盾玉",IF(EXACT(M889,$A$6)=TRUE,"爆玉",IF(EXACT(M889,$A$7)=TRUE,"魔玉",IF(EXACT(M889,$A$8)=TRUE,"弩玉",IF(EXACT(M889,$A$9)=TRUE,"槍玉",IF(EXACT(M889,$A$10)=TRUE,"砲玉",IF(EXACT(M889,$A$11)=TRUE,"薙玉",IF(EXACT(M889,$A$12)=TRUE,"跳玉",IF(EXACT(M889,$A$13)=TRUE,"裂玉",IF(EXACT(M889,$A$14)=TRUE,"散玉",IF(EXACT(M889,$A$15)=TRUE,"狙玉",IF(EXACT(M889,$A$16)=TRUE,"浮玉",IF(EXACT(M889,$A$17)=TRUE,"導玉",IF(EXACT(M889,$A$18)=TRUE,"繕玉",IF(EXACT(M889,$A$19)=TRUE,"癒玉",IF(EXACT(M889,$A$20)=TRUE,"壁玉",IF(EXACT(M889,$A$21)=TRUE,"飛玉",IF(EXACT(M889,$A$22)=TRUE,"戦玉",IF(EXACT(M889,$A$23)=TRUE,"機玉",IF(EXACT(M889,$A$24)=TRUE,"変玉",IF(EXACT(M889,$A$25)=TRUE,"界玉",IF(EXACT(M889,$A$26)=TRUE,"木壁",IF(EXACT(M889,$A$27)=TRUE,"石壁",IF(EXACT(M889,$A$28)=TRUE,"紙壁",IF(EXACT(M889,$A$29)=TRUE,"鉄壁",IF(EXACT(M889,$A$30)=TRUE,"ジェット",IF(EXACT(M889,$A$31)=TRUE,"ターボ",IF(EXACT(M889,$A$32)=TRUE,"骨玉",IF(EXACT(M889,$A$33)=TRUE,"撃玉",IF(EXACT(M889,$A$34)=TRUE,"弾玉",IF(EXACT(M889,$A$35)=TRUE,"聖玉",IF(EXACT(M889,$A$36)=TRUE,"忍玉",IF(EXACT(M889,$A$37)=TRUE,"障玉",IF(EXACT(M889,$A$38)=TRUE,"花玉",IF(EXACT(M889,$A$39)=TRUE,"反玉",IF(EXACT(M889,$A$40)=TRUE,"押玉",IF(EXACT(M889,$A$41)=TRUE,"迎玉",IF(EXACT(M889,$A$42)=TRUE,"贄玉",IF(EXACT(M889,$A$43)=TRUE,"的玉",IF(EXACT(M889,$A$44)=TRUE,"墜玉",IF(EXACT(M889,$A$45)=TRUE,"箱玉",IF(EXACT(M889,$A$46)=TRUE,"闇玉",IF(EXACT(M889,$A$47)=TRUE,"旋玉",IF(EXACT(M889,$A$48)=TRUE,"采玉",IF(EXACT(M889,$A$49)=TRUE,"騎玉",IF(EXACT(M889,$A$50)=TRUE,"核玉",IF(EXACT(M889,$A$51)=TRUE,"射玉",IF(EXACT(M889,$A$52)=TRUE,"星玉",IF(EXACT(M889,$A$53)=TRUE,"梱玉",IF(EXACT(M889,$A$54)=TRUE,"貫玉",IF(EXACT(M889,$A$55)=TRUE,"査玉",IF(EXACT(M889,$A$56)=TRUE,"近壁",IF(EXACT(M889,$A$57)=TRUE,"遠壁",IF(EXACT(M889,$A$58)=TRUE,"広壁",IF(EXACT(M889,$A$59)=TRUE,"狭壁",IF(EXACT(M889,$A$60)=TRUE,"タゲ壁",IF(EXACT(M889,$A$61)=TRUE,"エレ壁")))))))))))))))))))))))))))))))))))))))))))))))))))))))))))))</f>
        <v>0</v>
      </c>
    </row>
    <row r="890" spans="11:14" x14ac:dyDescent="0.55000000000000004">
      <c r="K890">
        <v>890</v>
      </c>
      <c r="L890">
        <f t="shared" si="27"/>
        <v>4</v>
      </c>
      <c r="M890" t="str">
        <f t="shared" si="26"/>
        <v/>
      </c>
      <c r="N890">
        <f>IF(EXACT(M890,$A$1)=TRUE,0,IF(EXACT(M890,$A$2)=TRUE,1,IF(EXACT(M890,$A$3)=TRUE,2,IF(EXACT(M890,$A$4)=TRUE,3,IF(EXACT(M890,$A$5)=TRUE,4,IF(EXACT(M890,$A$6)=TRUE,5,IF(EXACT(M890,$A$7)=TRUE,6,IF(EXACT(M890,$A$8)=TRUE,7,IF(EXACT(M890,$A$9)=TRUE,8,IF(EXACT(M890,$A$10)=TRUE,9,IF(EXACT(M890,$A$11)=TRUE,10,IF(EXACT(M890,$A$12)=TRUE,11,IF(EXACT(M890,$A$13)=TRUE,12,IF(EXACT(M890,$A$14)=TRUE,13,IF(EXACT(M890,$A$15)=TRUE,14,IF(EXACT(M890,$A$16)=TRUE,15,IF(EXACT(M890,$A$17)=TRUE,16,IF(EXACT(M890,$A$18)=TRUE,17,IF(EXACT(M890,$A$19)=TRUE,18,IF(EXACT(M890,$A$20)=TRUE,19,IF(EXACT(M890,$A$21)=TRUE,20,IF(EXACT(M890,$A$22)=TRUE,21,IF(EXACT(M890,$A$23)=TRUE,22,IF(EXACT(M890,$A$24)=TRUE,23,IF(EXACT(M890,$A$25)=TRUE,24,IF(EXACT(M890,$A$26)=TRUE,25,IF(EXACT(M890,$A$27)=TRUE,26,IF(EXACT(M890,$A$28)=TRUE,27,IF(EXACT(M890,$A$29)=TRUE,28,IF(EXACT(M890,$A$30)=TRUE,29,IF(EXACT(M890,$A$31)=TRUE,30,IF(EXACT(M890,$A$32)=TRUE,31,IF(EXACT(M890,$A$33)=TRUE,32,IF(EXACT(M890,$A$34)=TRUE,33,IF(EXACT(M890,$A$35)=TRUE,34,IF(EXACT(M890,$A$36)=TRUE,35,IF(EXACT(M890,$A$37)=TRUE,36,IF(EXACT(M890,$A$38)=TRUE,37,IF(EXACT(M890,$A$39)=TRUE,38,IF(EXACT(M890,$A$40)=TRUE,39,IF(EXACT(M890,$A$41)=TRUE,40,IF(EXACT(M890,$A$42)=TRUE,41,IF(EXACT(M890,$A$43)=TRUE,42,IF(EXACT(M890,$A$44)=TRUE,43,IF(EXACT(M890,$A$45)=TRUE,44,IF(EXACT(M890,$A$46)=TRUE,45,IF(EXACT(M890,$A$47)=TRUE,46,IF(EXACT(M890,$A$48)=TRUE,47,IF(EXACT(M890,$A$49)=TRUE,48,IF(EXACT(M890,$A$50)=TRUE,49,IF(EXACT(M890,$A$51)=TRUE,50,IF(EXACT(M890,$A$52)=TRUE,51,IF(EXACT(M890,$A$53)=TRUE,52,IF(EXACT(M890,$A$54)=TRUE,53,IF(EXACT(M890,$A$55)=TRUE,54,IF(EXACT(M890,$A$56)=TRUE,55,IF(EXACT(M890,$A$57)=TRUE,56,IF(EXACT(M890,$A$58)=TRUE,57,IF(EXACT(M890,$A$59)=TRUE,58,IF(EXACT(M890,$A$60)=TRUE,59,IF(EXACT(M890,$A$61)=TRUE,60,IF(EXACT(M890,$A$62)=TRUE,61))))))))))))))))))))))))))))))))))))))))))))))))))))))))))))))*61^$L890</f>
        <v>0</v>
      </c>
    </row>
    <row r="891" spans="11:14" x14ac:dyDescent="0.55000000000000004">
      <c r="K891">
        <v>891</v>
      </c>
      <c r="L891">
        <f t="shared" si="27"/>
        <v>3</v>
      </c>
      <c r="M891" t="str">
        <f t="shared" si="26"/>
        <v/>
      </c>
      <c r="N891">
        <f>IF(EXACT(M891,$A$1)=TRUE,0,IF(EXACT(M891,$A$2)=TRUE,1,IF(EXACT(M891,$A$3)=TRUE,2,IF(EXACT(M891,$A$4)=TRUE,3,IF(EXACT(M891,$A$5)=TRUE,4,IF(EXACT(M891,$A$6)=TRUE,5,IF(EXACT(M891,$A$7)=TRUE,6,IF(EXACT(M891,$A$8)=TRUE,7,IF(EXACT(M891,$A$9)=TRUE,8,IF(EXACT(M891,$A$10)=TRUE,9,IF(EXACT(M891,$A$11)=TRUE,10,IF(EXACT(M891,$A$12)=TRUE,11,IF(EXACT(M891,$A$13)=TRUE,12,IF(EXACT(M891,$A$14)=TRUE,13,IF(EXACT(M891,$A$15)=TRUE,14,IF(EXACT(M891,$A$16)=TRUE,15,IF(EXACT(M891,$A$17)=TRUE,16,IF(EXACT(M891,$A$18)=TRUE,17,IF(EXACT(M891,$A$19)=TRUE,18,IF(EXACT(M891,$A$20)=TRUE,19,IF(EXACT(M891,$A$21)=TRUE,20,IF(EXACT(M891,$A$22)=TRUE,21,IF(EXACT(M891,$A$23)=TRUE,22,IF(EXACT(M891,$A$24)=TRUE,23,IF(EXACT(M891,$A$25)=TRUE,24,IF(EXACT(M891,$A$26)=TRUE,25,IF(EXACT(M891,$A$27)=TRUE,26,IF(EXACT(M891,$A$28)=TRUE,27,IF(EXACT(M891,$A$29)=TRUE,28,IF(EXACT(M891,$A$30)=TRUE,29,IF(EXACT(M891,$A$31)=TRUE,30,IF(EXACT(M891,$A$32)=TRUE,31,IF(EXACT(M891,$A$33)=TRUE,32,IF(EXACT(M891,$A$34)=TRUE,33,IF(EXACT(M891,$A$35)=TRUE,34,IF(EXACT(M891,$A$36)=TRUE,35,IF(EXACT(M891,$A$37)=TRUE,36,IF(EXACT(M891,$A$38)=TRUE,37,IF(EXACT(M891,$A$39)=TRUE,38,IF(EXACT(M891,$A$40)=TRUE,39,IF(EXACT(M891,$A$41)=TRUE,40,IF(EXACT(M891,$A$42)=TRUE,41,IF(EXACT(M891,$A$43)=TRUE,42,IF(EXACT(M891,$A$44)=TRUE,43,IF(EXACT(M891,$A$45)=TRUE,44,IF(EXACT(M891,$A$46)=TRUE,45,IF(EXACT(M891,$A$47)=TRUE,46,IF(EXACT(M891,$A$48)=TRUE,47,IF(EXACT(M891,$A$49)=TRUE,48,IF(EXACT(M891,$A$50)=TRUE,49,IF(EXACT(M891,$A$51)=TRUE,50,IF(EXACT(M891,$A$52)=TRUE,51,IF(EXACT(M891,$A$53)=TRUE,52,IF(EXACT(M891,$A$54)=TRUE,53,IF(EXACT(M891,$A$55)=TRUE,54,IF(EXACT(M891,$A$56)=TRUE,55,IF(EXACT(M891,$A$57)=TRUE,56,IF(EXACT(M891,$A$58)=TRUE,57,IF(EXACT(M891,$A$59)=TRUE,58,IF(EXACT(M891,$A$60)=TRUE,59,IF(EXACT(M891,$A$61)=TRUE,60,IF(EXACT(M891,$A$62)=TRUE,61))))))))))))))))))))))))))))))))))))))))))))))))))))))))))))))*61^$L891</f>
        <v>0</v>
      </c>
    </row>
    <row r="892" spans="11:14" x14ac:dyDescent="0.55000000000000004">
      <c r="K892">
        <v>892</v>
      </c>
      <c r="L892">
        <f t="shared" si="27"/>
        <v>2</v>
      </c>
      <c r="M892" t="str">
        <f t="shared" si="26"/>
        <v/>
      </c>
      <c r="N892">
        <f>IF(EXACT(M892,$A$1)=TRUE,0,IF(EXACT(M892,$A$2)=TRUE,1,IF(EXACT(M892,$A$3)=TRUE,2,IF(EXACT(M892,$A$4)=TRUE,3,IF(EXACT(M892,$A$5)=TRUE,4,IF(EXACT(M892,$A$6)=TRUE,5,IF(EXACT(M892,$A$7)=TRUE,6,IF(EXACT(M892,$A$8)=TRUE,7,IF(EXACT(M892,$A$9)=TRUE,8,IF(EXACT(M892,$A$10)=TRUE,9,IF(EXACT(M892,$A$11)=TRUE,10,IF(EXACT(M892,$A$12)=TRUE,11,IF(EXACT(M892,$A$13)=TRUE,12,IF(EXACT(M892,$A$14)=TRUE,13,IF(EXACT(M892,$A$15)=TRUE,14,IF(EXACT(M892,$A$16)=TRUE,15,IF(EXACT(M892,$A$17)=TRUE,16,IF(EXACT(M892,$A$18)=TRUE,17,IF(EXACT(M892,$A$19)=TRUE,18,IF(EXACT(M892,$A$20)=TRUE,19,IF(EXACT(M892,$A$21)=TRUE,20,IF(EXACT(M892,$A$22)=TRUE,21,IF(EXACT(M892,$A$23)=TRUE,22,IF(EXACT(M892,$A$24)=TRUE,23,IF(EXACT(M892,$A$25)=TRUE,24,IF(EXACT(M892,$A$26)=TRUE,25,IF(EXACT(M892,$A$27)=TRUE,26,IF(EXACT(M892,$A$28)=TRUE,27,IF(EXACT(M892,$A$29)=TRUE,28,IF(EXACT(M892,$A$30)=TRUE,29,IF(EXACT(M892,$A$31)=TRUE,30,IF(EXACT(M892,$A$32)=TRUE,31,IF(EXACT(M892,$A$33)=TRUE,32,IF(EXACT(M892,$A$34)=TRUE,33,IF(EXACT(M892,$A$35)=TRUE,34,IF(EXACT(M892,$A$36)=TRUE,35,IF(EXACT(M892,$A$37)=TRUE,36,IF(EXACT(M892,$A$38)=TRUE,37,IF(EXACT(M892,$A$39)=TRUE,38,IF(EXACT(M892,$A$40)=TRUE,39,IF(EXACT(M892,$A$41)=TRUE,40,IF(EXACT(M892,$A$42)=TRUE,41,IF(EXACT(M892,$A$43)=TRUE,42,IF(EXACT(M892,$A$44)=TRUE,43,IF(EXACT(M892,$A$45)=TRUE,44,IF(EXACT(M892,$A$46)=TRUE,45,IF(EXACT(M892,$A$47)=TRUE,46,IF(EXACT(M892,$A$48)=TRUE,47,IF(EXACT(M892,$A$49)=TRUE,48,IF(EXACT(M892,$A$50)=TRUE,49,IF(EXACT(M892,$A$51)=TRUE,50,IF(EXACT(M892,$A$52)=TRUE,51,IF(EXACT(M892,$A$53)=TRUE,52,IF(EXACT(M892,$A$54)=TRUE,53,IF(EXACT(M892,$A$55)=TRUE,54,IF(EXACT(M892,$A$56)=TRUE,55,IF(EXACT(M892,$A$57)=TRUE,56,IF(EXACT(M892,$A$58)=TRUE,57,IF(EXACT(M892,$A$59)=TRUE,58,IF(EXACT(M892,$A$60)=TRUE,59,IF(EXACT(M892,$A$61)=TRUE,60,IF(EXACT(M892,$A$62)=TRUE,61))))))))))))))))))))))))))))))))))))))))))))))))))))))))))))))*61^$L892</f>
        <v>0</v>
      </c>
    </row>
    <row r="893" spans="11:14" x14ac:dyDescent="0.55000000000000004">
      <c r="K893">
        <v>893</v>
      </c>
      <c r="L893">
        <f t="shared" si="27"/>
        <v>1</v>
      </c>
      <c r="M893" t="str">
        <f t="shared" si="26"/>
        <v/>
      </c>
      <c r="N893">
        <f>IF(EXACT(M893,$A$1)=TRUE,0,IF(EXACT(M893,$A$2)=TRUE,1,IF(EXACT(M893,$A$3)=TRUE,2,IF(EXACT(M893,$A$4)=TRUE,3,IF(EXACT(M893,$A$5)=TRUE,4,IF(EXACT(M893,$A$6)=TRUE,5,IF(EXACT(M893,$A$7)=TRUE,6,IF(EXACT(M893,$A$8)=TRUE,7,IF(EXACT(M893,$A$9)=TRUE,8,IF(EXACT(M893,$A$10)=TRUE,9,IF(EXACT(M893,$A$11)=TRUE,10,IF(EXACT(M893,$A$12)=TRUE,11,IF(EXACT(M893,$A$13)=TRUE,12,IF(EXACT(M893,$A$14)=TRUE,13,IF(EXACT(M893,$A$15)=TRUE,14,IF(EXACT(M893,$A$16)=TRUE,15,IF(EXACT(M893,$A$17)=TRUE,16,IF(EXACT(M893,$A$18)=TRUE,17,IF(EXACT(M893,$A$19)=TRUE,18,IF(EXACT(M893,$A$20)=TRUE,19,IF(EXACT(M893,$A$21)=TRUE,20,IF(EXACT(M893,$A$22)=TRUE,21,IF(EXACT(M893,$A$23)=TRUE,22,IF(EXACT(M893,$A$24)=TRUE,23,IF(EXACT(M893,$A$25)=TRUE,24,IF(EXACT(M893,$A$26)=TRUE,25,IF(EXACT(M893,$A$27)=TRUE,26,IF(EXACT(M893,$A$28)=TRUE,27,IF(EXACT(M893,$A$29)=TRUE,28,IF(EXACT(M893,$A$30)=TRUE,29,IF(EXACT(M893,$A$31)=TRUE,30,IF(EXACT(M893,$A$32)=TRUE,31,IF(EXACT(M893,$A$33)=TRUE,32,IF(EXACT(M893,$A$34)=TRUE,33,IF(EXACT(M893,$A$35)=TRUE,34,IF(EXACT(M893,$A$36)=TRUE,35,IF(EXACT(M893,$A$37)=TRUE,36,IF(EXACT(M893,$A$38)=TRUE,37,IF(EXACT(M893,$A$39)=TRUE,38,IF(EXACT(M893,$A$40)=TRUE,39,IF(EXACT(M893,$A$41)=TRUE,40,IF(EXACT(M893,$A$42)=TRUE,41,IF(EXACT(M893,$A$43)=TRUE,42,IF(EXACT(M893,$A$44)=TRUE,43,IF(EXACT(M893,$A$45)=TRUE,44,IF(EXACT(M893,$A$46)=TRUE,45,IF(EXACT(M893,$A$47)=TRUE,46,IF(EXACT(M893,$A$48)=TRUE,47,IF(EXACT(M893,$A$49)=TRUE,48,IF(EXACT(M893,$A$50)=TRUE,49,IF(EXACT(M893,$A$51)=TRUE,50,IF(EXACT(M893,$A$52)=TRUE,51,IF(EXACT(M893,$A$53)=TRUE,52,IF(EXACT(M893,$A$54)=TRUE,53,IF(EXACT(M893,$A$55)=TRUE,54,IF(EXACT(M893,$A$56)=TRUE,55,IF(EXACT(M893,$A$57)=TRUE,56,IF(EXACT(M893,$A$58)=TRUE,57,IF(EXACT(M893,$A$59)=TRUE,58,IF(EXACT(M893,$A$60)=TRUE,59,IF(EXACT(M893,$A$61)=TRUE,60,IF(EXACT(M893,$A$62)=TRUE,61))))))))))))))))))))))))))))))))))))))))))))))))))))))))))))))*61^$L893</f>
        <v>0</v>
      </c>
    </row>
    <row r="894" spans="11:14" x14ac:dyDescent="0.55000000000000004">
      <c r="K894">
        <v>894</v>
      </c>
      <c r="L894">
        <f t="shared" si="27"/>
        <v>0</v>
      </c>
      <c r="M894" t="str">
        <f t="shared" si="26"/>
        <v/>
      </c>
      <c r="N894">
        <f>IF(EXACT(M894,$A$1)=TRUE,0,IF(EXACT(M894,$A$2)=TRUE,1,IF(EXACT(M894,$A$3)=TRUE,2,IF(EXACT(M894,$A$4)=TRUE,3,IF(EXACT(M894,$A$5)=TRUE,4,IF(EXACT(M894,$A$6)=TRUE,5,IF(EXACT(M894,$A$7)=TRUE,6,IF(EXACT(M894,$A$8)=TRUE,7,IF(EXACT(M894,$A$9)=TRUE,8,IF(EXACT(M894,$A$10)=TRUE,9,IF(EXACT(M894,$A$11)=TRUE,10,IF(EXACT(M894,$A$12)=TRUE,11,IF(EXACT(M894,$A$13)=TRUE,12,IF(EXACT(M894,$A$14)=TRUE,13,IF(EXACT(M894,$A$15)=TRUE,14,IF(EXACT(M894,$A$16)=TRUE,15,IF(EXACT(M894,$A$17)=TRUE,16,IF(EXACT(M894,$A$18)=TRUE,17,IF(EXACT(M894,$A$19)=TRUE,18,IF(EXACT(M894,$A$20)=TRUE,19,IF(EXACT(M894,$A$21)=TRUE,20,IF(EXACT(M894,$A$22)=TRUE,21,IF(EXACT(M894,$A$23)=TRUE,22,IF(EXACT(M894,$A$24)=TRUE,23,IF(EXACT(M894,$A$25)=TRUE,24,IF(EXACT(M894,$A$26)=TRUE,25,IF(EXACT(M894,$A$27)=TRUE,26,IF(EXACT(M894,$A$28)=TRUE,27,IF(EXACT(M894,$A$29)=TRUE,28,IF(EXACT(M894,$A$30)=TRUE,29,IF(EXACT(M894,$A$31)=TRUE,30,IF(EXACT(M894,$A$32)=TRUE,31,IF(EXACT(M894,$A$33)=TRUE,32,IF(EXACT(M894,$A$34)=TRUE,33,IF(EXACT(M894,$A$35)=TRUE,34,IF(EXACT(M894,$A$36)=TRUE,35,IF(EXACT(M894,$A$37)=TRUE,36,IF(EXACT(M894,$A$38)=TRUE,37,IF(EXACT(M894,$A$39)=TRUE,38,IF(EXACT(M894,$A$40)=TRUE,39,IF(EXACT(M894,$A$41)=TRUE,40,IF(EXACT(M894,$A$42)=TRUE,41,IF(EXACT(M894,$A$43)=TRUE,42,IF(EXACT(M894,$A$44)=TRUE,43,IF(EXACT(M894,$A$45)=TRUE,44,IF(EXACT(M894,$A$46)=TRUE,45,IF(EXACT(M894,$A$47)=TRUE,46,IF(EXACT(M894,$A$48)=TRUE,47,IF(EXACT(M894,$A$49)=TRUE,48,IF(EXACT(M894,$A$50)=TRUE,49,IF(EXACT(M894,$A$51)=TRUE,50,IF(EXACT(M894,$A$52)=TRUE,51,IF(EXACT(M894,$A$53)=TRUE,52,IF(EXACT(M894,$A$54)=TRUE,53,IF(EXACT(M894,$A$55)=TRUE,54,IF(EXACT(M894,$A$56)=TRUE,55,IF(EXACT(M894,$A$57)=TRUE,56,IF(EXACT(M894,$A$58)=TRUE,57,IF(EXACT(M894,$A$59)=TRUE,58,IF(EXACT(M894,$A$60)=TRUE,59,IF(EXACT(M894,$A$61)=TRUE,60,IF(EXACT(M894,$A$62)=TRUE,61))))))))))))))))))))))))))))))))))))))))))))))))))))))))))))))*61^$L894</f>
        <v>0</v>
      </c>
    </row>
    <row r="895" spans="11:14" x14ac:dyDescent="0.55000000000000004">
      <c r="K895">
        <v>895</v>
      </c>
      <c r="L895">
        <f t="shared" si="27"/>
        <v>5</v>
      </c>
      <c r="M895" t="str">
        <f t="shared" si="26"/>
        <v/>
      </c>
      <c r="N895" t="b">
        <f>IF(EXACT(M895,$A$1)=TRUE,"コア",IF(EXACT(M895,$A$2)=TRUE,"弓玉",IF(EXACT(M895,$A$3)=TRUE,"銃玉",IF(EXACT(M895,$A$4)=TRUE,"剣玉",IF(EXACT(M895,$A$5)=TRUE,"盾玉",IF(EXACT(M895,$A$6)=TRUE,"爆玉",IF(EXACT(M895,$A$7)=TRUE,"魔玉",IF(EXACT(M895,$A$8)=TRUE,"弩玉",IF(EXACT(M895,$A$9)=TRUE,"槍玉",IF(EXACT(M895,$A$10)=TRUE,"砲玉",IF(EXACT(M895,$A$11)=TRUE,"薙玉",IF(EXACT(M895,$A$12)=TRUE,"跳玉",IF(EXACT(M895,$A$13)=TRUE,"裂玉",IF(EXACT(M895,$A$14)=TRUE,"散玉",IF(EXACT(M895,$A$15)=TRUE,"狙玉",IF(EXACT(M895,$A$16)=TRUE,"浮玉",IF(EXACT(M895,$A$17)=TRUE,"導玉",IF(EXACT(M895,$A$18)=TRUE,"繕玉",IF(EXACT(M895,$A$19)=TRUE,"癒玉",IF(EXACT(M895,$A$20)=TRUE,"壁玉",IF(EXACT(M895,$A$21)=TRUE,"飛玉",IF(EXACT(M895,$A$22)=TRUE,"戦玉",IF(EXACT(M895,$A$23)=TRUE,"機玉",IF(EXACT(M895,$A$24)=TRUE,"変玉",IF(EXACT(M895,$A$25)=TRUE,"界玉",IF(EXACT(M895,$A$26)=TRUE,"木壁",IF(EXACT(M895,$A$27)=TRUE,"石壁",IF(EXACT(M895,$A$28)=TRUE,"紙壁",IF(EXACT(M895,$A$29)=TRUE,"鉄壁",IF(EXACT(M895,$A$30)=TRUE,"ジェット",IF(EXACT(M895,$A$31)=TRUE,"ターボ",IF(EXACT(M895,$A$32)=TRUE,"骨玉",IF(EXACT(M895,$A$33)=TRUE,"撃玉",IF(EXACT(M895,$A$34)=TRUE,"弾玉",IF(EXACT(M895,$A$35)=TRUE,"聖玉",IF(EXACT(M895,$A$36)=TRUE,"忍玉",IF(EXACT(M895,$A$37)=TRUE,"障玉",IF(EXACT(M895,$A$38)=TRUE,"花玉",IF(EXACT(M895,$A$39)=TRUE,"反玉",IF(EXACT(M895,$A$40)=TRUE,"押玉",IF(EXACT(M895,$A$41)=TRUE,"迎玉",IF(EXACT(M895,$A$42)=TRUE,"贄玉",IF(EXACT(M895,$A$43)=TRUE,"的玉",IF(EXACT(M895,$A$44)=TRUE,"墜玉",IF(EXACT(M895,$A$45)=TRUE,"箱玉",IF(EXACT(M895,$A$46)=TRUE,"闇玉",IF(EXACT(M895,$A$47)=TRUE,"旋玉",IF(EXACT(M895,$A$48)=TRUE,"采玉",IF(EXACT(M895,$A$49)=TRUE,"騎玉",IF(EXACT(M895,$A$50)=TRUE,"核玉",IF(EXACT(M895,$A$51)=TRUE,"射玉",IF(EXACT(M895,$A$52)=TRUE,"星玉",IF(EXACT(M895,$A$53)=TRUE,"梱玉",IF(EXACT(M895,$A$54)=TRUE,"貫玉",IF(EXACT(M895,$A$55)=TRUE,"査玉",IF(EXACT(M895,$A$56)=TRUE,"近壁",IF(EXACT(M895,$A$57)=TRUE,"遠壁",IF(EXACT(M895,$A$58)=TRUE,"広壁",IF(EXACT(M895,$A$59)=TRUE,"狭壁",IF(EXACT(M895,$A$60)=TRUE,"タゲ壁",IF(EXACT(M895,$A$61)=TRUE,"エレ壁")))))))))))))))))))))))))))))))))))))))))))))))))))))))))))))</f>
        <v>0</v>
      </c>
    </row>
    <row r="896" spans="11:14" x14ac:dyDescent="0.55000000000000004">
      <c r="K896">
        <v>896</v>
      </c>
      <c r="L896">
        <f t="shared" si="27"/>
        <v>4</v>
      </c>
      <c r="M896" t="str">
        <f t="shared" si="26"/>
        <v/>
      </c>
      <c r="N896">
        <f>IF(EXACT(M896,$A$1)=TRUE,0,IF(EXACT(M896,$A$2)=TRUE,1,IF(EXACT(M896,$A$3)=TRUE,2,IF(EXACT(M896,$A$4)=TRUE,3,IF(EXACT(M896,$A$5)=TRUE,4,IF(EXACT(M896,$A$6)=TRUE,5,IF(EXACT(M896,$A$7)=TRUE,6,IF(EXACT(M896,$A$8)=TRUE,7,IF(EXACT(M896,$A$9)=TRUE,8,IF(EXACT(M896,$A$10)=TRUE,9,IF(EXACT(M896,$A$11)=TRUE,10,IF(EXACT(M896,$A$12)=TRUE,11,IF(EXACT(M896,$A$13)=TRUE,12,IF(EXACT(M896,$A$14)=TRUE,13,IF(EXACT(M896,$A$15)=TRUE,14,IF(EXACT(M896,$A$16)=TRUE,15,IF(EXACT(M896,$A$17)=TRUE,16,IF(EXACT(M896,$A$18)=TRUE,17,IF(EXACT(M896,$A$19)=TRUE,18,IF(EXACT(M896,$A$20)=TRUE,19,IF(EXACT(M896,$A$21)=TRUE,20,IF(EXACT(M896,$A$22)=TRUE,21,IF(EXACT(M896,$A$23)=TRUE,22,IF(EXACT(M896,$A$24)=TRUE,23,IF(EXACT(M896,$A$25)=TRUE,24,IF(EXACT(M896,$A$26)=TRUE,25,IF(EXACT(M896,$A$27)=TRUE,26,IF(EXACT(M896,$A$28)=TRUE,27,IF(EXACT(M896,$A$29)=TRUE,28,IF(EXACT(M896,$A$30)=TRUE,29,IF(EXACT(M896,$A$31)=TRUE,30,IF(EXACT(M896,$A$32)=TRUE,31,IF(EXACT(M896,$A$33)=TRUE,32,IF(EXACT(M896,$A$34)=TRUE,33,IF(EXACT(M896,$A$35)=TRUE,34,IF(EXACT(M896,$A$36)=TRUE,35,IF(EXACT(M896,$A$37)=TRUE,36,IF(EXACT(M896,$A$38)=TRUE,37,IF(EXACT(M896,$A$39)=TRUE,38,IF(EXACT(M896,$A$40)=TRUE,39,IF(EXACT(M896,$A$41)=TRUE,40,IF(EXACT(M896,$A$42)=TRUE,41,IF(EXACT(M896,$A$43)=TRUE,42,IF(EXACT(M896,$A$44)=TRUE,43,IF(EXACT(M896,$A$45)=TRUE,44,IF(EXACT(M896,$A$46)=TRUE,45,IF(EXACT(M896,$A$47)=TRUE,46,IF(EXACT(M896,$A$48)=TRUE,47,IF(EXACT(M896,$A$49)=TRUE,48,IF(EXACT(M896,$A$50)=TRUE,49,IF(EXACT(M896,$A$51)=TRUE,50,IF(EXACT(M896,$A$52)=TRUE,51,IF(EXACT(M896,$A$53)=TRUE,52,IF(EXACT(M896,$A$54)=TRUE,53,IF(EXACT(M896,$A$55)=TRUE,54,IF(EXACT(M896,$A$56)=TRUE,55,IF(EXACT(M896,$A$57)=TRUE,56,IF(EXACT(M896,$A$58)=TRUE,57,IF(EXACT(M896,$A$59)=TRUE,58,IF(EXACT(M896,$A$60)=TRUE,59,IF(EXACT(M896,$A$61)=TRUE,60,IF(EXACT(M896,$A$62)=TRUE,61))))))))))))))))))))))))))))))))))))))))))))))))))))))))))))))*61^$L896</f>
        <v>0</v>
      </c>
    </row>
    <row r="897" spans="11:14" x14ac:dyDescent="0.55000000000000004">
      <c r="K897">
        <v>897</v>
      </c>
      <c r="L897">
        <f t="shared" si="27"/>
        <v>3</v>
      </c>
      <c r="M897" t="str">
        <f t="shared" ref="M897:M960" si="28">MID(D$2,$K897,1)</f>
        <v/>
      </c>
      <c r="N897">
        <f>IF(EXACT(M897,$A$1)=TRUE,0,IF(EXACT(M897,$A$2)=TRUE,1,IF(EXACT(M897,$A$3)=TRUE,2,IF(EXACT(M897,$A$4)=TRUE,3,IF(EXACT(M897,$A$5)=TRUE,4,IF(EXACT(M897,$A$6)=TRUE,5,IF(EXACT(M897,$A$7)=TRUE,6,IF(EXACT(M897,$A$8)=TRUE,7,IF(EXACT(M897,$A$9)=TRUE,8,IF(EXACT(M897,$A$10)=TRUE,9,IF(EXACT(M897,$A$11)=TRUE,10,IF(EXACT(M897,$A$12)=TRUE,11,IF(EXACT(M897,$A$13)=TRUE,12,IF(EXACT(M897,$A$14)=TRUE,13,IF(EXACT(M897,$A$15)=TRUE,14,IF(EXACT(M897,$A$16)=TRUE,15,IF(EXACT(M897,$A$17)=TRUE,16,IF(EXACT(M897,$A$18)=TRUE,17,IF(EXACT(M897,$A$19)=TRUE,18,IF(EXACT(M897,$A$20)=TRUE,19,IF(EXACT(M897,$A$21)=TRUE,20,IF(EXACT(M897,$A$22)=TRUE,21,IF(EXACT(M897,$A$23)=TRUE,22,IF(EXACT(M897,$A$24)=TRUE,23,IF(EXACT(M897,$A$25)=TRUE,24,IF(EXACT(M897,$A$26)=TRUE,25,IF(EXACT(M897,$A$27)=TRUE,26,IF(EXACT(M897,$A$28)=TRUE,27,IF(EXACT(M897,$A$29)=TRUE,28,IF(EXACT(M897,$A$30)=TRUE,29,IF(EXACT(M897,$A$31)=TRUE,30,IF(EXACT(M897,$A$32)=TRUE,31,IF(EXACT(M897,$A$33)=TRUE,32,IF(EXACT(M897,$A$34)=TRUE,33,IF(EXACT(M897,$A$35)=TRUE,34,IF(EXACT(M897,$A$36)=TRUE,35,IF(EXACT(M897,$A$37)=TRUE,36,IF(EXACT(M897,$A$38)=TRUE,37,IF(EXACT(M897,$A$39)=TRUE,38,IF(EXACT(M897,$A$40)=TRUE,39,IF(EXACT(M897,$A$41)=TRUE,40,IF(EXACT(M897,$A$42)=TRUE,41,IF(EXACT(M897,$A$43)=TRUE,42,IF(EXACT(M897,$A$44)=TRUE,43,IF(EXACT(M897,$A$45)=TRUE,44,IF(EXACT(M897,$A$46)=TRUE,45,IF(EXACT(M897,$A$47)=TRUE,46,IF(EXACT(M897,$A$48)=TRUE,47,IF(EXACT(M897,$A$49)=TRUE,48,IF(EXACT(M897,$A$50)=TRUE,49,IF(EXACT(M897,$A$51)=TRUE,50,IF(EXACT(M897,$A$52)=TRUE,51,IF(EXACT(M897,$A$53)=TRUE,52,IF(EXACT(M897,$A$54)=TRUE,53,IF(EXACT(M897,$A$55)=TRUE,54,IF(EXACT(M897,$A$56)=TRUE,55,IF(EXACT(M897,$A$57)=TRUE,56,IF(EXACT(M897,$A$58)=TRUE,57,IF(EXACT(M897,$A$59)=TRUE,58,IF(EXACT(M897,$A$60)=TRUE,59,IF(EXACT(M897,$A$61)=TRUE,60,IF(EXACT(M897,$A$62)=TRUE,61))))))))))))))))))))))))))))))))))))))))))))))))))))))))))))))*61^$L897</f>
        <v>0</v>
      </c>
    </row>
    <row r="898" spans="11:14" x14ac:dyDescent="0.55000000000000004">
      <c r="K898">
        <v>898</v>
      </c>
      <c r="L898">
        <f t="shared" ref="L898:L961" si="29">MOD(LEN($D$2)-K898,6)</f>
        <v>2</v>
      </c>
      <c r="M898" t="str">
        <f t="shared" si="28"/>
        <v/>
      </c>
      <c r="N898">
        <f>IF(EXACT(M898,$A$1)=TRUE,0,IF(EXACT(M898,$A$2)=TRUE,1,IF(EXACT(M898,$A$3)=TRUE,2,IF(EXACT(M898,$A$4)=TRUE,3,IF(EXACT(M898,$A$5)=TRUE,4,IF(EXACT(M898,$A$6)=TRUE,5,IF(EXACT(M898,$A$7)=TRUE,6,IF(EXACT(M898,$A$8)=TRUE,7,IF(EXACT(M898,$A$9)=TRUE,8,IF(EXACT(M898,$A$10)=TRUE,9,IF(EXACT(M898,$A$11)=TRUE,10,IF(EXACT(M898,$A$12)=TRUE,11,IF(EXACT(M898,$A$13)=TRUE,12,IF(EXACT(M898,$A$14)=TRUE,13,IF(EXACT(M898,$A$15)=TRUE,14,IF(EXACT(M898,$A$16)=TRUE,15,IF(EXACT(M898,$A$17)=TRUE,16,IF(EXACT(M898,$A$18)=TRUE,17,IF(EXACT(M898,$A$19)=TRUE,18,IF(EXACT(M898,$A$20)=TRUE,19,IF(EXACT(M898,$A$21)=TRUE,20,IF(EXACT(M898,$A$22)=TRUE,21,IF(EXACT(M898,$A$23)=TRUE,22,IF(EXACT(M898,$A$24)=TRUE,23,IF(EXACT(M898,$A$25)=TRUE,24,IF(EXACT(M898,$A$26)=TRUE,25,IF(EXACT(M898,$A$27)=TRUE,26,IF(EXACT(M898,$A$28)=TRUE,27,IF(EXACT(M898,$A$29)=TRUE,28,IF(EXACT(M898,$A$30)=TRUE,29,IF(EXACT(M898,$A$31)=TRUE,30,IF(EXACT(M898,$A$32)=TRUE,31,IF(EXACT(M898,$A$33)=TRUE,32,IF(EXACT(M898,$A$34)=TRUE,33,IF(EXACT(M898,$A$35)=TRUE,34,IF(EXACT(M898,$A$36)=TRUE,35,IF(EXACT(M898,$A$37)=TRUE,36,IF(EXACT(M898,$A$38)=TRUE,37,IF(EXACT(M898,$A$39)=TRUE,38,IF(EXACT(M898,$A$40)=TRUE,39,IF(EXACT(M898,$A$41)=TRUE,40,IF(EXACT(M898,$A$42)=TRUE,41,IF(EXACT(M898,$A$43)=TRUE,42,IF(EXACT(M898,$A$44)=TRUE,43,IF(EXACT(M898,$A$45)=TRUE,44,IF(EXACT(M898,$A$46)=TRUE,45,IF(EXACT(M898,$A$47)=TRUE,46,IF(EXACT(M898,$A$48)=TRUE,47,IF(EXACT(M898,$A$49)=TRUE,48,IF(EXACT(M898,$A$50)=TRUE,49,IF(EXACT(M898,$A$51)=TRUE,50,IF(EXACT(M898,$A$52)=TRUE,51,IF(EXACT(M898,$A$53)=TRUE,52,IF(EXACT(M898,$A$54)=TRUE,53,IF(EXACT(M898,$A$55)=TRUE,54,IF(EXACT(M898,$A$56)=TRUE,55,IF(EXACT(M898,$A$57)=TRUE,56,IF(EXACT(M898,$A$58)=TRUE,57,IF(EXACT(M898,$A$59)=TRUE,58,IF(EXACT(M898,$A$60)=TRUE,59,IF(EXACT(M898,$A$61)=TRUE,60,IF(EXACT(M898,$A$62)=TRUE,61))))))))))))))))))))))))))))))))))))))))))))))))))))))))))))))*61^$L898</f>
        <v>0</v>
      </c>
    </row>
    <row r="899" spans="11:14" x14ac:dyDescent="0.55000000000000004">
      <c r="K899">
        <v>899</v>
      </c>
      <c r="L899">
        <f t="shared" si="29"/>
        <v>1</v>
      </c>
      <c r="M899" t="str">
        <f t="shared" si="28"/>
        <v/>
      </c>
      <c r="N899">
        <f>IF(EXACT(M899,$A$1)=TRUE,0,IF(EXACT(M899,$A$2)=TRUE,1,IF(EXACT(M899,$A$3)=TRUE,2,IF(EXACT(M899,$A$4)=TRUE,3,IF(EXACT(M899,$A$5)=TRUE,4,IF(EXACT(M899,$A$6)=TRUE,5,IF(EXACT(M899,$A$7)=TRUE,6,IF(EXACT(M899,$A$8)=TRUE,7,IF(EXACT(M899,$A$9)=TRUE,8,IF(EXACT(M899,$A$10)=TRUE,9,IF(EXACT(M899,$A$11)=TRUE,10,IF(EXACT(M899,$A$12)=TRUE,11,IF(EXACT(M899,$A$13)=TRUE,12,IF(EXACT(M899,$A$14)=TRUE,13,IF(EXACT(M899,$A$15)=TRUE,14,IF(EXACT(M899,$A$16)=TRUE,15,IF(EXACT(M899,$A$17)=TRUE,16,IF(EXACT(M899,$A$18)=TRUE,17,IF(EXACT(M899,$A$19)=TRUE,18,IF(EXACT(M899,$A$20)=TRUE,19,IF(EXACT(M899,$A$21)=TRUE,20,IF(EXACT(M899,$A$22)=TRUE,21,IF(EXACT(M899,$A$23)=TRUE,22,IF(EXACT(M899,$A$24)=TRUE,23,IF(EXACT(M899,$A$25)=TRUE,24,IF(EXACT(M899,$A$26)=TRUE,25,IF(EXACT(M899,$A$27)=TRUE,26,IF(EXACT(M899,$A$28)=TRUE,27,IF(EXACT(M899,$A$29)=TRUE,28,IF(EXACT(M899,$A$30)=TRUE,29,IF(EXACT(M899,$A$31)=TRUE,30,IF(EXACT(M899,$A$32)=TRUE,31,IF(EXACT(M899,$A$33)=TRUE,32,IF(EXACT(M899,$A$34)=TRUE,33,IF(EXACT(M899,$A$35)=TRUE,34,IF(EXACT(M899,$A$36)=TRUE,35,IF(EXACT(M899,$A$37)=TRUE,36,IF(EXACT(M899,$A$38)=TRUE,37,IF(EXACT(M899,$A$39)=TRUE,38,IF(EXACT(M899,$A$40)=TRUE,39,IF(EXACT(M899,$A$41)=TRUE,40,IF(EXACT(M899,$A$42)=TRUE,41,IF(EXACT(M899,$A$43)=TRUE,42,IF(EXACT(M899,$A$44)=TRUE,43,IF(EXACT(M899,$A$45)=TRUE,44,IF(EXACT(M899,$A$46)=TRUE,45,IF(EXACT(M899,$A$47)=TRUE,46,IF(EXACT(M899,$A$48)=TRUE,47,IF(EXACT(M899,$A$49)=TRUE,48,IF(EXACT(M899,$A$50)=TRUE,49,IF(EXACT(M899,$A$51)=TRUE,50,IF(EXACT(M899,$A$52)=TRUE,51,IF(EXACT(M899,$A$53)=TRUE,52,IF(EXACT(M899,$A$54)=TRUE,53,IF(EXACT(M899,$A$55)=TRUE,54,IF(EXACT(M899,$A$56)=TRUE,55,IF(EXACT(M899,$A$57)=TRUE,56,IF(EXACT(M899,$A$58)=TRUE,57,IF(EXACT(M899,$A$59)=TRUE,58,IF(EXACT(M899,$A$60)=TRUE,59,IF(EXACT(M899,$A$61)=TRUE,60,IF(EXACT(M899,$A$62)=TRUE,61))))))))))))))))))))))))))))))))))))))))))))))))))))))))))))))*61^$L899</f>
        <v>0</v>
      </c>
    </row>
    <row r="900" spans="11:14" x14ac:dyDescent="0.55000000000000004">
      <c r="K900">
        <v>900</v>
      </c>
      <c r="L900">
        <f t="shared" si="29"/>
        <v>0</v>
      </c>
      <c r="M900" t="str">
        <f t="shared" si="28"/>
        <v/>
      </c>
      <c r="N900">
        <f>IF(EXACT(M900,$A$1)=TRUE,0,IF(EXACT(M900,$A$2)=TRUE,1,IF(EXACT(M900,$A$3)=TRUE,2,IF(EXACT(M900,$A$4)=TRUE,3,IF(EXACT(M900,$A$5)=TRUE,4,IF(EXACT(M900,$A$6)=TRUE,5,IF(EXACT(M900,$A$7)=TRUE,6,IF(EXACT(M900,$A$8)=TRUE,7,IF(EXACT(M900,$A$9)=TRUE,8,IF(EXACT(M900,$A$10)=TRUE,9,IF(EXACT(M900,$A$11)=TRUE,10,IF(EXACT(M900,$A$12)=TRUE,11,IF(EXACT(M900,$A$13)=TRUE,12,IF(EXACT(M900,$A$14)=TRUE,13,IF(EXACT(M900,$A$15)=TRUE,14,IF(EXACT(M900,$A$16)=TRUE,15,IF(EXACT(M900,$A$17)=TRUE,16,IF(EXACT(M900,$A$18)=TRUE,17,IF(EXACT(M900,$A$19)=TRUE,18,IF(EXACT(M900,$A$20)=TRUE,19,IF(EXACT(M900,$A$21)=TRUE,20,IF(EXACT(M900,$A$22)=TRUE,21,IF(EXACT(M900,$A$23)=TRUE,22,IF(EXACT(M900,$A$24)=TRUE,23,IF(EXACT(M900,$A$25)=TRUE,24,IF(EXACT(M900,$A$26)=TRUE,25,IF(EXACT(M900,$A$27)=TRUE,26,IF(EXACT(M900,$A$28)=TRUE,27,IF(EXACT(M900,$A$29)=TRUE,28,IF(EXACT(M900,$A$30)=TRUE,29,IF(EXACT(M900,$A$31)=TRUE,30,IF(EXACT(M900,$A$32)=TRUE,31,IF(EXACT(M900,$A$33)=TRUE,32,IF(EXACT(M900,$A$34)=TRUE,33,IF(EXACT(M900,$A$35)=TRUE,34,IF(EXACT(M900,$A$36)=TRUE,35,IF(EXACT(M900,$A$37)=TRUE,36,IF(EXACT(M900,$A$38)=TRUE,37,IF(EXACT(M900,$A$39)=TRUE,38,IF(EXACT(M900,$A$40)=TRUE,39,IF(EXACT(M900,$A$41)=TRUE,40,IF(EXACT(M900,$A$42)=TRUE,41,IF(EXACT(M900,$A$43)=TRUE,42,IF(EXACT(M900,$A$44)=TRUE,43,IF(EXACT(M900,$A$45)=TRUE,44,IF(EXACT(M900,$A$46)=TRUE,45,IF(EXACT(M900,$A$47)=TRUE,46,IF(EXACT(M900,$A$48)=TRUE,47,IF(EXACT(M900,$A$49)=TRUE,48,IF(EXACT(M900,$A$50)=TRUE,49,IF(EXACT(M900,$A$51)=TRUE,50,IF(EXACT(M900,$A$52)=TRUE,51,IF(EXACT(M900,$A$53)=TRUE,52,IF(EXACT(M900,$A$54)=TRUE,53,IF(EXACT(M900,$A$55)=TRUE,54,IF(EXACT(M900,$A$56)=TRUE,55,IF(EXACT(M900,$A$57)=TRUE,56,IF(EXACT(M900,$A$58)=TRUE,57,IF(EXACT(M900,$A$59)=TRUE,58,IF(EXACT(M900,$A$60)=TRUE,59,IF(EXACT(M900,$A$61)=TRUE,60,IF(EXACT(M900,$A$62)=TRUE,61))))))))))))))))))))))))))))))))))))))))))))))))))))))))))))))*61^$L900</f>
        <v>0</v>
      </c>
    </row>
    <row r="901" spans="11:14" x14ac:dyDescent="0.55000000000000004">
      <c r="K901">
        <v>901</v>
      </c>
      <c r="L901">
        <f t="shared" si="29"/>
        <v>5</v>
      </c>
      <c r="M901" t="str">
        <f t="shared" si="28"/>
        <v/>
      </c>
      <c r="N901" t="b">
        <f>IF(EXACT(M901,$A$1)=TRUE,"コア",IF(EXACT(M901,$A$2)=TRUE,"弓玉",IF(EXACT(M901,$A$3)=TRUE,"銃玉",IF(EXACT(M901,$A$4)=TRUE,"剣玉",IF(EXACT(M901,$A$5)=TRUE,"盾玉",IF(EXACT(M901,$A$6)=TRUE,"爆玉",IF(EXACT(M901,$A$7)=TRUE,"魔玉",IF(EXACT(M901,$A$8)=TRUE,"弩玉",IF(EXACT(M901,$A$9)=TRUE,"槍玉",IF(EXACT(M901,$A$10)=TRUE,"砲玉",IF(EXACT(M901,$A$11)=TRUE,"薙玉",IF(EXACT(M901,$A$12)=TRUE,"跳玉",IF(EXACT(M901,$A$13)=TRUE,"裂玉",IF(EXACT(M901,$A$14)=TRUE,"散玉",IF(EXACT(M901,$A$15)=TRUE,"狙玉",IF(EXACT(M901,$A$16)=TRUE,"浮玉",IF(EXACT(M901,$A$17)=TRUE,"導玉",IF(EXACT(M901,$A$18)=TRUE,"繕玉",IF(EXACT(M901,$A$19)=TRUE,"癒玉",IF(EXACT(M901,$A$20)=TRUE,"壁玉",IF(EXACT(M901,$A$21)=TRUE,"飛玉",IF(EXACT(M901,$A$22)=TRUE,"戦玉",IF(EXACT(M901,$A$23)=TRUE,"機玉",IF(EXACT(M901,$A$24)=TRUE,"変玉",IF(EXACT(M901,$A$25)=TRUE,"界玉",IF(EXACT(M901,$A$26)=TRUE,"木壁",IF(EXACT(M901,$A$27)=TRUE,"石壁",IF(EXACT(M901,$A$28)=TRUE,"紙壁",IF(EXACT(M901,$A$29)=TRUE,"鉄壁",IF(EXACT(M901,$A$30)=TRUE,"ジェット",IF(EXACT(M901,$A$31)=TRUE,"ターボ",IF(EXACT(M901,$A$32)=TRUE,"骨玉",IF(EXACT(M901,$A$33)=TRUE,"撃玉",IF(EXACT(M901,$A$34)=TRUE,"弾玉",IF(EXACT(M901,$A$35)=TRUE,"聖玉",IF(EXACT(M901,$A$36)=TRUE,"忍玉",IF(EXACT(M901,$A$37)=TRUE,"障玉",IF(EXACT(M901,$A$38)=TRUE,"花玉",IF(EXACT(M901,$A$39)=TRUE,"反玉",IF(EXACT(M901,$A$40)=TRUE,"押玉",IF(EXACT(M901,$A$41)=TRUE,"迎玉",IF(EXACT(M901,$A$42)=TRUE,"贄玉",IF(EXACT(M901,$A$43)=TRUE,"的玉",IF(EXACT(M901,$A$44)=TRUE,"墜玉",IF(EXACT(M901,$A$45)=TRUE,"箱玉",IF(EXACT(M901,$A$46)=TRUE,"闇玉",IF(EXACT(M901,$A$47)=TRUE,"旋玉",IF(EXACT(M901,$A$48)=TRUE,"采玉",IF(EXACT(M901,$A$49)=TRUE,"騎玉",IF(EXACT(M901,$A$50)=TRUE,"核玉",IF(EXACT(M901,$A$51)=TRUE,"射玉",IF(EXACT(M901,$A$52)=TRUE,"星玉",IF(EXACT(M901,$A$53)=TRUE,"梱玉",IF(EXACT(M901,$A$54)=TRUE,"貫玉",IF(EXACT(M901,$A$55)=TRUE,"査玉",IF(EXACT(M901,$A$56)=TRUE,"近壁",IF(EXACT(M901,$A$57)=TRUE,"遠壁",IF(EXACT(M901,$A$58)=TRUE,"広壁",IF(EXACT(M901,$A$59)=TRUE,"狭壁",IF(EXACT(M901,$A$60)=TRUE,"タゲ壁",IF(EXACT(M901,$A$61)=TRUE,"エレ壁")))))))))))))))))))))))))))))))))))))))))))))))))))))))))))))</f>
        <v>0</v>
      </c>
    </row>
    <row r="902" spans="11:14" x14ac:dyDescent="0.55000000000000004">
      <c r="K902">
        <v>902</v>
      </c>
      <c r="L902">
        <f t="shared" si="29"/>
        <v>4</v>
      </c>
      <c r="M902" t="str">
        <f t="shared" si="28"/>
        <v/>
      </c>
      <c r="N902">
        <f>IF(EXACT(M902,$A$1)=TRUE,0,IF(EXACT(M902,$A$2)=TRUE,1,IF(EXACT(M902,$A$3)=TRUE,2,IF(EXACT(M902,$A$4)=TRUE,3,IF(EXACT(M902,$A$5)=TRUE,4,IF(EXACT(M902,$A$6)=TRUE,5,IF(EXACT(M902,$A$7)=TRUE,6,IF(EXACT(M902,$A$8)=TRUE,7,IF(EXACT(M902,$A$9)=TRUE,8,IF(EXACT(M902,$A$10)=TRUE,9,IF(EXACT(M902,$A$11)=TRUE,10,IF(EXACT(M902,$A$12)=TRUE,11,IF(EXACT(M902,$A$13)=TRUE,12,IF(EXACT(M902,$A$14)=TRUE,13,IF(EXACT(M902,$A$15)=TRUE,14,IF(EXACT(M902,$A$16)=TRUE,15,IF(EXACT(M902,$A$17)=TRUE,16,IF(EXACT(M902,$A$18)=TRUE,17,IF(EXACT(M902,$A$19)=TRUE,18,IF(EXACT(M902,$A$20)=TRUE,19,IF(EXACT(M902,$A$21)=TRUE,20,IF(EXACT(M902,$A$22)=TRUE,21,IF(EXACT(M902,$A$23)=TRUE,22,IF(EXACT(M902,$A$24)=TRUE,23,IF(EXACT(M902,$A$25)=TRUE,24,IF(EXACT(M902,$A$26)=TRUE,25,IF(EXACT(M902,$A$27)=TRUE,26,IF(EXACT(M902,$A$28)=TRUE,27,IF(EXACT(M902,$A$29)=TRUE,28,IF(EXACT(M902,$A$30)=TRUE,29,IF(EXACT(M902,$A$31)=TRUE,30,IF(EXACT(M902,$A$32)=TRUE,31,IF(EXACT(M902,$A$33)=TRUE,32,IF(EXACT(M902,$A$34)=TRUE,33,IF(EXACT(M902,$A$35)=TRUE,34,IF(EXACT(M902,$A$36)=TRUE,35,IF(EXACT(M902,$A$37)=TRUE,36,IF(EXACT(M902,$A$38)=TRUE,37,IF(EXACT(M902,$A$39)=TRUE,38,IF(EXACT(M902,$A$40)=TRUE,39,IF(EXACT(M902,$A$41)=TRUE,40,IF(EXACT(M902,$A$42)=TRUE,41,IF(EXACT(M902,$A$43)=TRUE,42,IF(EXACT(M902,$A$44)=TRUE,43,IF(EXACT(M902,$A$45)=TRUE,44,IF(EXACT(M902,$A$46)=TRUE,45,IF(EXACT(M902,$A$47)=TRUE,46,IF(EXACT(M902,$A$48)=TRUE,47,IF(EXACT(M902,$A$49)=TRUE,48,IF(EXACT(M902,$A$50)=TRUE,49,IF(EXACT(M902,$A$51)=TRUE,50,IF(EXACT(M902,$A$52)=TRUE,51,IF(EXACT(M902,$A$53)=TRUE,52,IF(EXACT(M902,$A$54)=TRUE,53,IF(EXACT(M902,$A$55)=TRUE,54,IF(EXACT(M902,$A$56)=TRUE,55,IF(EXACT(M902,$A$57)=TRUE,56,IF(EXACT(M902,$A$58)=TRUE,57,IF(EXACT(M902,$A$59)=TRUE,58,IF(EXACT(M902,$A$60)=TRUE,59,IF(EXACT(M902,$A$61)=TRUE,60,IF(EXACT(M902,$A$62)=TRUE,61))))))))))))))))))))))))))))))))))))))))))))))))))))))))))))))*61^$L902</f>
        <v>0</v>
      </c>
    </row>
    <row r="903" spans="11:14" x14ac:dyDescent="0.55000000000000004">
      <c r="K903">
        <v>903</v>
      </c>
      <c r="L903">
        <f t="shared" si="29"/>
        <v>3</v>
      </c>
      <c r="M903" t="str">
        <f t="shared" si="28"/>
        <v/>
      </c>
      <c r="N903">
        <f>IF(EXACT(M903,$A$1)=TRUE,0,IF(EXACT(M903,$A$2)=TRUE,1,IF(EXACT(M903,$A$3)=TRUE,2,IF(EXACT(M903,$A$4)=TRUE,3,IF(EXACT(M903,$A$5)=TRUE,4,IF(EXACT(M903,$A$6)=TRUE,5,IF(EXACT(M903,$A$7)=TRUE,6,IF(EXACT(M903,$A$8)=TRUE,7,IF(EXACT(M903,$A$9)=TRUE,8,IF(EXACT(M903,$A$10)=TRUE,9,IF(EXACT(M903,$A$11)=TRUE,10,IF(EXACT(M903,$A$12)=TRUE,11,IF(EXACT(M903,$A$13)=TRUE,12,IF(EXACT(M903,$A$14)=TRUE,13,IF(EXACT(M903,$A$15)=TRUE,14,IF(EXACT(M903,$A$16)=TRUE,15,IF(EXACT(M903,$A$17)=TRUE,16,IF(EXACT(M903,$A$18)=TRUE,17,IF(EXACT(M903,$A$19)=TRUE,18,IF(EXACT(M903,$A$20)=TRUE,19,IF(EXACT(M903,$A$21)=TRUE,20,IF(EXACT(M903,$A$22)=TRUE,21,IF(EXACT(M903,$A$23)=TRUE,22,IF(EXACT(M903,$A$24)=TRUE,23,IF(EXACT(M903,$A$25)=TRUE,24,IF(EXACT(M903,$A$26)=TRUE,25,IF(EXACT(M903,$A$27)=TRUE,26,IF(EXACT(M903,$A$28)=TRUE,27,IF(EXACT(M903,$A$29)=TRUE,28,IF(EXACT(M903,$A$30)=TRUE,29,IF(EXACT(M903,$A$31)=TRUE,30,IF(EXACT(M903,$A$32)=TRUE,31,IF(EXACT(M903,$A$33)=TRUE,32,IF(EXACT(M903,$A$34)=TRUE,33,IF(EXACT(M903,$A$35)=TRUE,34,IF(EXACT(M903,$A$36)=TRUE,35,IF(EXACT(M903,$A$37)=TRUE,36,IF(EXACT(M903,$A$38)=TRUE,37,IF(EXACT(M903,$A$39)=TRUE,38,IF(EXACT(M903,$A$40)=TRUE,39,IF(EXACT(M903,$A$41)=TRUE,40,IF(EXACT(M903,$A$42)=TRUE,41,IF(EXACT(M903,$A$43)=TRUE,42,IF(EXACT(M903,$A$44)=TRUE,43,IF(EXACT(M903,$A$45)=TRUE,44,IF(EXACT(M903,$A$46)=TRUE,45,IF(EXACT(M903,$A$47)=TRUE,46,IF(EXACT(M903,$A$48)=TRUE,47,IF(EXACT(M903,$A$49)=TRUE,48,IF(EXACT(M903,$A$50)=TRUE,49,IF(EXACT(M903,$A$51)=TRUE,50,IF(EXACT(M903,$A$52)=TRUE,51,IF(EXACT(M903,$A$53)=TRUE,52,IF(EXACT(M903,$A$54)=TRUE,53,IF(EXACT(M903,$A$55)=TRUE,54,IF(EXACT(M903,$A$56)=TRUE,55,IF(EXACT(M903,$A$57)=TRUE,56,IF(EXACT(M903,$A$58)=TRUE,57,IF(EXACT(M903,$A$59)=TRUE,58,IF(EXACT(M903,$A$60)=TRUE,59,IF(EXACT(M903,$A$61)=TRUE,60,IF(EXACT(M903,$A$62)=TRUE,61))))))))))))))))))))))))))))))))))))))))))))))))))))))))))))))*61^$L903</f>
        <v>0</v>
      </c>
    </row>
    <row r="904" spans="11:14" x14ac:dyDescent="0.55000000000000004">
      <c r="K904">
        <v>904</v>
      </c>
      <c r="L904">
        <f t="shared" si="29"/>
        <v>2</v>
      </c>
      <c r="M904" t="str">
        <f t="shared" si="28"/>
        <v/>
      </c>
      <c r="N904">
        <f>IF(EXACT(M904,$A$1)=TRUE,0,IF(EXACT(M904,$A$2)=TRUE,1,IF(EXACT(M904,$A$3)=TRUE,2,IF(EXACT(M904,$A$4)=TRUE,3,IF(EXACT(M904,$A$5)=TRUE,4,IF(EXACT(M904,$A$6)=TRUE,5,IF(EXACT(M904,$A$7)=TRUE,6,IF(EXACT(M904,$A$8)=TRUE,7,IF(EXACT(M904,$A$9)=TRUE,8,IF(EXACT(M904,$A$10)=TRUE,9,IF(EXACT(M904,$A$11)=TRUE,10,IF(EXACT(M904,$A$12)=TRUE,11,IF(EXACT(M904,$A$13)=TRUE,12,IF(EXACT(M904,$A$14)=TRUE,13,IF(EXACT(M904,$A$15)=TRUE,14,IF(EXACT(M904,$A$16)=TRUE,15,IF(EXACT(M904,$A$17)=TRUE,16,IF(EXACT(M904,$A$18)=TRUE,17,IF(EXACT(M904,$A$19)=TRUE,18,IF(EXACT(M904,$A$20)=TRUE,19,IF(EXACT(M904,$A$21)=TRUE,20,IF(EXACT(M904,$A$22)=TRUE,21,IF(EXACT(M904,$A$23)=TRUE,22,IF(EXACT(M904,$A$24)=TRUE,23,IF(EXACT(M904,$A$25)=TRUE,24,IF(EXACT(M904,$A$26)=TRUE,25,IF(EXACT(M904,$A$27)=TRUE,26,IF(EXACT(M904,$A$28)=TRUE,27,IF(EXACT(M904,$A$29)=TRUE,28,IF(EXACT(M904,$A$30)=TRUE,29,IF(EXACT(M904,$A$31)=TRUE,30,IF(EXACT(M904,$A$32)=TRUE,31,IF(EXACT(M904,$A$33)=TRUE,32,IF(EXACT(M904,$A$34)=TRUE,33,IF(EXACT(M904,$A$35)=TRUE,34,IF(EXACT(M904,$A$36)=TRUE,35,IF(EXACT(M904,$A$37)=TRUE,36,IF(EXACT(M904,$A$38)=TRUE,37,IF(EXACT(M904,$A$39)=TRUE,38,IF(EXACT(M904,$A$40)=TRUE,39,IF(EXACT(M904,$A$41)=TRUE,40,IF(EXACT(M904,$A$42)=TRUE,41,IF(EXACT(M904,$A$43)=TRUE,42,IF(EXACT(M904,$A$44)=TRUE,43,IF(EXACT(M904,$A$45)=TRUE,44,IF(EXACT(M904,$A$46)=TRUE,45,IF(EXACT(M904,$A$47)=TRUE,46,IF(EXACT(M904,$A$48)=TRUE,47,IF(EXACT(M904,$A$49)=TRUE,48,IF(EXACT(M904,$A$50)=TRUE,49,IF(EXACT(M904,$A$51)=TRUE,50,IF(EXACT(M904,$A$52)=TRUE,51,IF(EXACT(M904,$A$53)=TRUE,52,IF(EXACT(M904,$A$54)=TRUE,53,IF(EXACT(M904,$A$55)=TRUE,54,IF(EXACT(M904,$A$56)=TRUE,55,IF(EXACT(M904,$A$57)=TRUE,56,IF(EXACT(M904,$A$58)=TRUE,57,IF(EXACT(M904,$A$59)=TRUE,58,IF(EXACT(M904,$A$60)=TRUE,59,IF(EXACT(M904,$A$61)=TRUE,60,IF(EXACT(M904,$A$62)=TRUE,61))))))))))))))))))))))))))))))))))))))))))))))))))))))))))))))*61^$L904</f>
        <v>0</v>
      </c>
    </row>
    <row r="905" spans="11:14" x14ac:dyDescent="0.55000000000000004">
      <c r="K905">
        <v>905</v>
      </c>
      <c r="L905">
        <f t="shared" si="29"/>
        <v>1</v>
      </c>
      <c r="M905" t="str">
        <f t="shared" si="28"/>
        <v/>
      </c>
      <c r="N905">
        <f>IF(EXACT(M905,$A$1)=TRUE,0,IF(EXACT(M905,$A$2)=TRUE,1,IF(EXACT(M905,$A$3)=TRUE,2,IF(EXACT(M905,$A$4)=TRUE,3,IF(EXACT(M905,$A$5)=TRUE,4,IF(EXACT(M905,$A$6)=TRUE,5,IF(EXACT(M905,$A$7)=TRUE,6,IF(EXACT(M905,$A$8)=TRUE,7,IF(EXACT(M905,$A$9)=TRUE,8,IF(EXACT(M905,$A$10)=TRUE,9,IF(EXACT(M905,$A$11)=TRUE,10,IF(EXACT(M905,$A$12)=TRUE,11,IF(EXACT(M905,$A$13)=TRUE,12,IF(EXACT(M905,$A$14)=TRUE,13,IF(EXACT(M905,$A$15)=TRUE,14,IF(EXACT(M905,$A$16)=TRUE,15,IF(EXACT(M905,$A$17)=TRUE,16,IF(EXACT(M905,$A$18)=TRUE,17,IF(EXACT(M905,$A$19)=TRUE,18,IF(EXACT(M905,$A$20)=TRUE,19,IF(EXACT(M905,$A$21)=TRUE,20,IF(EXACT(M905,$A$22)=TRUE,21,IF(EXACT(M905,$A$23)=TRUE,22,IF(EXACT(M905,$A$24)=TRUE,23,IF(EXACT(M905,$A$25)=TRUE,24,IF(EXACT(M905,$A$26)=TRUE,25,IF(EXACT(M905,$A$27)=TRUE,26,IF(EXACT(M905,$A$28)=TRUE,27,IF(EXACT(M905,$A$29)=TRUE,28,IF(EXACT(M905,$A$30)=TRUE,29,IF(EXACT(M905,$A$31)=TRUE,30,IF(EXACT(M905,$A$32)=TRUE,31,IF(EXACT(M905,$A$33)=TRUE,32,IF(EXACT(M905,$A$34)=TRUE,33,IF(EXACT(M905,$A$35)=TRUE,34,IF(EXACT(M905,$A$36)=TRUE,35,IF(EXACT(M905,$A$37)=TRUE,36,IF(EXACT(M905,$A$38)=TRUE,37,IF(EXACT(M905,$A$39)=TRUE,38,IF(EXACT(M905,$A$40)=TRUE,39,IF(EXACT(M905,$A$41)=TRUE,40,IF(EXACT(M905,$A$42)=TRUE,41,IF(EXACT(M905,$A$43)=TRUE,42,IF(EXACT(M905,$A$44)=TRUE,43,IF(EXACT(M905,$A$45)=TRUE,44,IF(EXACT(M905,$A$46)=TRUE,45,IF(EXACT(M905,$A$47)=TRUE,46,IF(EXACT(M905,$A$48)=TRUE,47,IF(EXACT(M905,$A$49)=TRUE,48,IF(EXACT(M905,$A$50)=TRUE,49,IF(EXACT(M905,$A$51)=TRUE,50,IF(EXACT(M905,$A$52)=TRUE,51,IF(EXACT(M905,$A$53)=TRUE,52,IF(EXACT(M905,$A$54)=TRUE,53,IF(EXACT(M905,$A$55)=TRUE,54,IF(EXACT(M905,$A$56)=TRUE,55,IF(EXACT(M905,$A$57)=TRUE,56,IF(EXACT(M905,$A$58)=TRUE,57,IF(EXACT(M905,$A$59)=TRUE,58,IF(EXACT(M905,$A$60)=TRUE,59,IF(EXACT(M905,$A$61)=TRUE,60,IF(EXACT(M905,$A$62)=TRUE,61))))))))))))))))))))))))))))))))))))))))))))))))))))))))))))))*61^$L905</f>
        <v>0</v>
      </c>
    </row>
    <row r="906" spans="11:14" x14ac:dyDescent="0.55000000000000004">
      <c r="K906">
        <v>906</v>
      </c>
      <c r="L906">
        <f t="shared" si="29"/>
        <v>0</v>
      </c>
      <c r="M906" t="str">
        <f t="shared" si="28"/>
        <v/>
      </c>
      <c r="N906">
        <f>IF(EXACT(M906,$A$1)=TRUE,0,IF(EXACT(M906,$A$2)=TRUE,1,IF(EXACT(M906,$A$3)=TRUE,2,IF(EXACT(M906,$A$4)=TRUE,3,IF(EXACT(M906,$A$5)=TRUE,4,IF(EXACT(M906,$A$6)=TRUE,5,IF(EXACT(M906,$A$7)=TRUE,6,IF(EXACT(M906,$A$8)=TRUE,7,IF(EXACT(M906,$A$9)=TRUE,8,IF(EXACT(M906,$A$10)=TRUE,9,IF(EXACT(M906,$A$11)=TRUE,10,IF(EXACT(M906,$A$12)=TRUE,11,IF(EXACT(M906,$A$13)=TRUE,12,IF(EXACT(M906,$A$14)=TRUE,13,IF(EXACT(M906,$A$15)=TRUE,14,IF(EXACT(M906,$A$16)=TRUE,15,IF(EXACT(M906,$A$17)=TRUE,16,IF(EXACT(M906,$A$18)=TRUE,17,IF(EXACT(M906,$A$19)=TRUE,18,IF(EXACT(M906,$A$20)=TRUE,19,IF(EXACT(M906,$A$21)=TRUE,20,IF(EXACT(M906,$A$22)=TRUE,21,IF(EXACT(M906,$A$23)=TRUE,22,IF(EXACT(M906,$A$24)=TRUE,23,IF(EXACT(M906,$A$25)=TRUE,24,IF(EXACT(M906,$A$26)=TRUE,25,IF(EXACT(M906,$A$27)=TRUE,26,IF(EXACT(M906,$A$28)=TRUE,27,IF(EXACT(M906,$A$29)=TRUE,28,IF(EXACT(M906,$A$30)=TRUE,29,IF(EXACT(M906,$A$31)=TRUE,30,IF(EXACT(M906,$A$32)=TRUE,31,IF(EXACT(M906,$A$33)=TRUE,32,IF(EXACT(M906,$A$34)=TRUE,33,IF(EXACT(M906,$A$35)=TRUE,34,IF(EXACT(M906,$A$36)=TRUE,35,IF(EXACT(M906,$A$37)=TRUE,36,IF(EXACT(M906,$A$38)=TRUE,37,IF(EXACT(M906,$A$39)=TRUE,38,IF(EXACT(M906,$A$40)=TRUE,39,IF(EXACT(M906,$A$41)=TRUE,40,IF(EXACT(M906,$A$42)=TRUE,41,IF(EXACT(M906,$A$43)=TRUE,42,IF(EXACT(M906,$A$44)=TRUE,43,IF(EXACT(M906,$A$45)=TRUE,44,IF(EXACT(M906,$A$46)=TRUE,45,IF(EXACT(M906,$A$47)=TRUE,46,IF(EXACT(M906,$A$48)=TRUE,47,IF(EXACT(M906,$A$49)=TRUE,48,IF(EXACT(M906,$A$50)=TRUE,49,IF(EXACT(M906,$A$51)=TRUE,50,IF(EXACT(M906,$A$52)=TRUE,51,IF(EXACT(M906,$A$53)=TRUE,52,IF(EXACT(M906,$A$54)=TRUE,53,IF(EXACT(M906,$A$55)=TRUE,54,IF(EXACT(M906,$A$56)=TRUE,55,IF(EXACT(M906,$A$57)=TRUE,56,IF(EXACT(M906,$A$58)=TRUE,57,IF(EXACT(M906,$A$59)=TRUE,58,IF(EXACT(M906,$A$60)=TRUE,59,IF(EXACT(M906,$A$61)=TRUE,60,IF(EXACT(M906,$A$62)=TRUE,61))))))))))))))))))))))))))))))))))))))))))))))))))))))))))))))*61^$L906</f>
        <v>0</v>
      </c>
    </row>
    <row r="907" spans="11:14" x14ac:dyDescent="0.55000000000000004">
      <c r="K907">
        <v>907</v>
      </c>
      <c r="L907">
        <f t="shared" si="29"/>
        <v>5</v>
      </c>
      <c r="M907" t="str">
        <f t="shared" si="28"/>
        <v/>
      </c>
      <c r="N907" t="b">
        <f>IF(EXACT(M907,$A$1)=TRUE,"コア",IF(EXACT(M907,$A$2)=TRUE,"弓玉",IF(EXACT(M907,$A$3)=TRUE,"銃玉",IF(EXACT(M907,$A$4)=TRUE,"剣玉",IF(EXACT(M907,$A$5)=TRUE,"盾玉",IF(EXACT(M907,$A$6)=TRUE,"爆玉",IF(EXACT(M907,$A$7)=TRUE,"魔玉",IF(EXACT(M907,$A$8)=TRUE,"弩玉",IF(EXACT(M907,$A$9)=TRUE,"槍玉",IF(EXACT(M907,$A$10)=TRUE,"砲玉",IF(EXACT(M907,$A$11)=TRUE,"薙玉",IF(EXACT(M907,$A$12)=TRUE,"跳玉",IF(EXACT(M907,$A$13)=TRUE,"裂玉",IF(EXACT(M907,$A$14)=TRUE,"散玉",IF(EXACT(M907,$A$15)=TRUE,"狙玉",IF(EXACT(M907,$A$16)=TRUE,"浮玉",IF(EXACT(M907,$A$17)=TRUE,"導玉",IF(EXACT(M907,$A$18)=TRUE,"繕玉",IF(EXACT(M907,$A$19)=TRUE,"癒玉",IF(EXACT(M907,$A$20)=TRUE,"壁玉",IF(EXACT(M907,$A$21)=TRUE,"飛玉",IF(EXACT(M907,$A$22)=TRUE,"戦玉",IF(EXACT(M907,$A$23)=TRUE,"機玉",IF(EXACT(M907,$A$24)=TRUE,"変玉",IF(EXACT(M907,$A$25)=TRUE,"界玉",IF(EXACT(M907,$A$26)=TRUE,"木壁",IF(EXACT(M907,$A$27)=TRUE,"石壁",IF(EXACT(M907,$A$28)=TRUE,"紙壁",IF(EXACT(M907,$A$29)=TRUE,"鉄壁",IF(EXACT(M907,$A$30)=TRUE,"ジェット",IF(EXACT(M907,$A$31)=TRUE,"ターボ",IF(EXACT(M907,$A$32)=TRUE,"骨玉",IF(EXACT(M907,$A$33)=TRUE,"撃玉",IF(EXACT(M907,$A$34)=TRUE,"弾玉",IF(EXACT(M907,$A$35)=TRUE,"聖玉",IF(EXACT(M907,$A$36)=TRUE,"忍玉",IF(EXACT(M907,$A$37)=TRUE,"障玉",IF(EXACT(M907,$A$38)=TRUE,"花玉",IF(EXACT(M907,$A$39)=TRUE,"反玉",IF(EXACT(M907,$A$40)=TRUE,"押玉",IF(EXACT(M907,$A$41)=TRUE,"迎玉",IF(EXACT(M907,$A$42)=TRUE,"贄玉",IF(EXACT(M907,$A$43)=TRUE,"的玉",IF(EXACT(M907,$A$44)=TRUE,"墜玉",IF(EXACT(M907,$A$45)=TRUE,"箱玉",IF(EXACT(M907,$A$46)=TRUE,"闇玉",IF(EXACT(M907,$A$47)=TRUE,"旋玉",IF(EXACT(M907,$A$48)=TRUE,"采玉",IF(EXACT(M907,$A$49)=TRUE,"騎玉",IF(EXACT(M907,$A$50)=TRUE,"核玉",IF(EXACT(M907,$A$51)=TRUE,"射玉",IF(EXACT(M907,$A$52)=TRUE,"星玉",IF(EXACT(M907,$A$53)=TRUE,"梱玉",IF(EXACT(M907,$A$54)=TRUE,"貫玉",IF(EXACT(M907,$A$55)=TRUE,"査玉",IF(EXACT(M907,$A$56)=TRUE,"近壁",IF(EXACT(M907,$A$57)=TRUE,"遠壁",IF(EXACT(M907,$A$58)=TRUE,"広壁",IF(EXACT(M907,$A$59)=TRUE,"狭壁",IF(EXACT(M907,$A$60)=TRUE,"タゲ壁",IF(EXACT(M907,$A$61)=TRUE,"エレ壁")))))))))))))))))))))))))))))))))))))))))))))))))))))))))))))</f>
        <v>0</v>
      </c>
    </row>
    <row r="908" spans="11:14" x14ac:dyDescent="0.55000000000000004">
      <c r="K908">
        <v>908</v>
      </c>
      <c r="L908">
        <f t="shared" si="29"/>
        <v>4</v>
      </c>
      <c r="M908" t="str">
        <f t="shared" si="28"/>
        <v/>
      </c>
      <c r="N908">
        <f>IF(EXACT(M908,$A$1)=TRUE,0,IF(EXACT(M908,$A$2)=TRUE,1,IF(EXACT(M908,$A$3)=TRUE,2,IF(EXACT(M908,$A$4)=TRUE,3,IF(EXACT(M908,$A$5)=TRUE,4,IF(EXACT(M908,$A$6)=TRUE,5,IF(EXACT(M908,$A$7)=TRUE,6,IF(EXACT(M908,$A$8)=TRUE,7,IF(EXACT(M908,$A$9)=TRUE,8,IF(EXACT(M908,$A$10)=TRUE,9,IF(EXACT(M908,$A$11)=TRUE,10,IF(EXACT(M908,$A$12)=TRUE,11,IF(EXACT(M908,$A$13)=TRUE,12,IF(EXACT(M908,$A$14)=TRUE,13,IF(EXACT(M908,$A$15)=TRUE,14,IF(EXACT(M908,$A$16)=TRUE,15,IF(EXACT(M908,$A$17)=TRUE,16,IF(EXACT(M908,$A$18)=TRUE,17,IF(EXACT(M908,$A$19)=TRUE,18,IF(EXACT(M908,$A$20)=TRUE,19,IF(EXACT(M908,$A$21)=TRUE,20,IF(EXACT(M908,$A$22)=TRUE,21,IF(EXACT(M908,$A$23)=TRUE,22,IF(EXACT(M908,$A$24)=TRUE,23,IF(EXACT(M908,$A$25)=TRUE,24,IF(EXACT(M908,$A$26)=TRUE,25,IF(EXACT(M908,$A$27)=TRUE,26,IF(EXACT(M908,$A$28)=TRUE,27,IF(EXACT(M908,$A$29)=TRUE,28,IF(EXACT(M908,$A$30)=TRUE,29,IF(EXACT(M908,$A$31)=TRUE,30,IF(EXACT(M908,$A$32)=TRUE,31,IF(EXACT(M908,$A$33)=TRUE,32,IF(EXACT(M908,$A$34)=TRUE,33,IF(EXACT(M908,$A$35)=TRUE,34,IF(EXACT(M908,$A$36)=TRUE,35,IF(EXACT(M908,$A$37)=TRUE,36,IF(EXACT(M908,$A$38)=TRUE,37,IF(EXACT(M908,$A$39)=TRUE,38,IF(EXACT(M908,$A$40)=TRUE,39,IF(EXACT(M908,$A$41)=TRUE,40,IF(EXACT(M908,$A$42)=TRUE,41,IF(EXACT(M908,$A$43)=TRUE,42,IF(EXACT(M908,$A$44)=TRUE,43,IF(EXACT(M908,$A$45)=TRUE,44,IF(EXACT(M908,$A$46)=TRUE,45,IF(EXACT(M908,$A$47)=TRUE,46,IF(EXACT(M908,$A$48)=TRUE,47,IF(EXACT(M908,$A$49)=TRUE,48,IF(EXACT(M908,$A$50)=TRUE,49,IF(EXACT(M908,$A$51)=TRUE,50,IF(EXACT(M908,$A$52)=TRUE,51,IF(EXACT(M908,$A$53)=TRUE,52,IF(EXACT(M908,$A$54)=TRUE,53,IF(EXACT(M908,$A$55)=TRUE,54,IF(EXACT(M908,$A$56)=TRUE,55,IF(EXACT(M908,$A$57)=TRUE,56,IF(EXACT(M908,$A$58)=TRUE,57,IF(EXACT(M908,$A$59)=TRUE,58,IF(EXACT(M908,$A$60)=TRUE,59,IF(EXACT(M908,$A$61)=TRUE,60,IF(EXACT(M908,$A$62)=TRUE,61))))))))))))))))))))))))))))))))))))))))))))))))))))))))))))))*61^$L908</f>
        <v>0</v>
      </c>
    </row>
    <row r="909" spans="11:14" x14ac:dyDescent="0.55000000000000004">
      <c r="K909">
        <v>909</v>
      </c>
      <c r="L909">
        <f t="shared" si="29"/>
        <v>3</v>
      </c>
      <c r="M909" t="str">
        <f t="shared" si="28"/>
        <v/>
      </c>
      <c r="N909">
        <f>IF(EXACT(M909,$A$1)=TRUE,0,IF(EXACT(M909,$A$2)=TRUE,1,IF(EXACT(M909,$A$3)=TRUE,2,IF(EXACT(M909,$A$4)=TRUE,3,IF(EXACT(M909,$A$5)=TRUE,4,IF(EXACT(M909,$A$6)=TRUE,5,IF(EXACT(M909,$A$7)=TRUE,6,IF(EXACT(M909,$A$8)=TRUE,7,IF(EXACT(M909,$A$9)=TRUE,8,IF(EXACT(M909,$A$10)=TRUE,9,IF(EXACT(M909,$A$11)=TRUE,10,IF(EXACT(M909,$A$12)=TRUE,11,IF(EXACT(M909,$A$13)=TRUE,12,IF(EXACT(M909,$A$14)=TRUE,13,IF(EXACT(M909,$A$15)=TRUE,14,IF(EXACT(M909,$A$16)=TRUE,15,IF(EXACT(M909,$A$17)=TRUE,16,IF(EXACT(M909,$A$18)=TRUE,17,IF(EXACT(M909,$A$19)=TRUE,18,IF(EXACT(M909,$A$20)=TRUE,19,IF(EXACT(M909,$A$21)=TRUE,20,IF(EXACT(M909,$A$22)=TRUE,21,IF(EXACT(M909,$A$23)=TRUE,22,IF(EXACT(M909,$A$24)=TRUE,23,IF(EXACT(M909,$A$25)=TRUE,24,IF(EXACT(M909,$A$26)=TRUE,25,IF(EXACT(M909,$A$27)=TRUE,26,IF(EXACT(M909,$A$28)=TRUE,27,IF(EXACT(M909,$A$29)=TRUE,28,IF(EXACT(M909,$A$30)=TRUE,29,IF(EXACT(M909,$A$31)=TRUE,30,IF(EXACT(M909,$A$32)=TRUE,31,IF(EXACT(M909,$A$33)=TRUE,32,IF(EXACT(M909,$A$34)=TRUE,33,IF(EXACT(M909,$A$35)=TRUE,34,IF(EXACT(M909,$A$36)=TRUE,35,IF(EXACT(M909,$A$37)=TRUE,36,IF(EXACT(M909,$A$38)=TRUE,37,IF(EXACT(M909,$A$39)=TRUE,38,IF(EXACT(M909,$A$40)=TRUE,39,IF(EXACT(M909,$A$41)=TRUE,40,IF(EXACT(M909,$A$42)=TRUE,41,IF(EXACT(M909,$A$43)=TRUE,42,IF(EXACT(M909,$A$44)=TRUE,43,IF(EXACT(M909,$A$45)=TRUE,44,IF(EXACT(M909,$A$46)=TRUE,45,IF(EXACT(M909,$A$47)=TRUE,46,IF(EXACT(M909,$A$48)=TRUE,47,IF(EXACT(M909,$A$49)=TRUE,48,IF(EXACT(M909,$A$50)=TRUE,49,IF(EXACT(M909,$A$51)=TRUE,50,IF(EXACT(M909,$A$52)=TRUE,51,IF(EXACT(M909,$A$53)=TRUE,52,IF(EXACT(M909,$A$54)=TRUE,53,IF(EXACT(M909,$A$55)=TRUE,54,IF(EXACT(M909,$A$56)=TRUE,55,IF(EXACT(M909,$A$57)=TRUE,56,IF(EXACT(M909,$A$58)=TRUE,57,IF(EXACT(M909,$A$59)=TRUE,58,IF(EXACT(M909,$A$60)=TRUE,59,IF(EXACT(M909,$A$61)=TRUE,60,IF(EXACT(M909,$A$62)=TRUE,61))))))))))))))))))))))))))))))))))))))))))))))))))))))))))))))*61^$L909</f>
        <v>0</v>
      </c>
    </row>
    <row r="910" spans="11:14" x14ac:dyDescent="0.55000000000000004">
      <c r="K910">
        <v>910</v>
      </c>
      <c r="L910">
        <f t="shared" si="29"/>
        <v>2</v>
      </c>
      <c r="M910" t="str">
        <f t="shared" si="28"/>
        <v/>
      </c>
      <c r="N910">
        <f>IF(EXACT(M910,$A$1)=TRUE,0,IF(EXACT(M910,$A$2)=TRUE,1,IF(EXACT(M910,$A$3)=TRUE,2,IF(EXACT(M910,$A$4)=TRUE,3,IF(EXACT(M910,$A$5)=TRUE,4,IF(EXACT(M910,$A$6)=TRUE,5,IF(EXACT(M910,$A$7)=TRUE,6,IF(EXACT(M910,$A$8)=TRUE,7,IF(EXACT(M910,$A$9)=TRUE,8,IF(EXACT(M910,$A$10)=TRUE,9,IF(EXACT(M910,$A$11)=TRUE,10,IF(EXACT(M910,$A$12)=TRUE,11,IF(EXACT(M910,$A$13)=TRUE,12,IF(EXACT(M910,$A$14)=TRUE,13,IF(EXACT(M910,$A$15)=TRUE,14,IF(EXACT(M910,$A$16)=TRUE,15,IF(EXACT(M910,$A$17)=TRUE,16,IF(EXACT(M910,$A$18)=TRUE,17,IF(EXACT(M910,$A$19)=TRUE,18,IF(EXACT(M910,$A$20)=TRUE,19,IF(EXACT(M910,$A$21)=TRUE,20,IF(EXACT(M910,$A$22)=TRUE,21,IF(EXACT(M910,$A$23)=TRUE,22,IF(EXACT(M910,$A$24)=TRUE,23,IF(EXACT(M910,$A$25)=TRUE,24,IF(EXACT(M910,$A$26)=TRUE,25,IF(EXACT(M910,$A$27)=TRUE,26,IF(EXACT(M910,$A$28)=TRUE,27,IF(EXACT(M910,$A$29)=TRUE,28,IF(EXACT(M910,$A$30)=TRUE,29,IF(EXACT(M910,$A$31)=TRUE,30,IF(EXACT(M910,$A$32)=TRUE,31,IF(EXACT(M910,$A$33)=TRUE,32,IF(EXACT(M910,$A$34)=TRUE,33,IF(EXACT(M910,$A$35)=TRUE,34,IF(EXACT(M910,$A$36)=TRUE,35,IF(EXACT(M910,$A$37)=TRUE,36,IF(EXACT(M910,$A$38)=TRUE,37,IF(EXACT(M910,$A$39)=TRUE,38,IF(EXACT(M910,$A$40)=TRUE,39,IF(EXACT(M910,$A$41)=TRUE,40,IF(EXACT(M910,$A$42)=TRUE,41,IF(EXACT(M910,$A$43)=TRUE,42,IF(EXACT(M910,$A$44)=TRUE,43,IF(EXACT(M910,$A$45)=TRUE,44,IF(EXACT(M910,$A$46)=TRUE,45,IF(EXACT(M910,$A$47)=TRUE,46,IF(EXACT(M910,$A$48)=TRUE,47,IF(EXACT(M910,$A$49)=TRUE,48,IF(EXACT(M910,$A$50)=TRUE,49,IF(EXACT(M910,$A$51)=TRUE,50,IF(EXACT(M910,$A$52)=TRUE,51,IF(EXACT(M910,$A$53)=TRUE,52,IF(EXACT(M910,$A$54)=TRUE,53,IF(EXACT(M910,$A$55)=TRUE,54,IF(EXACT(M910,$A$56)=TRUE,55,IF(EXACT(M910,$A$57)=TRUE,56,IF(EXACT(M910,$A$58)=TRUE,57,IF(EXACT(M910,$A$59)=TRUE,58,IF(EXACT(M910,$A$60)=TRUE,59,IF(EXACT(M910,$A$61)=TRUE,60,IF(EXACT(M910,$A$62)=TRUE,61))))))))))))))))))))))))))))))))))))))))))))))))))))))))))))))*61^$L910</f>
        <v>0</v>
      </c>
    </row>
    <row r="911" spans="11:14" x14ac:dyDescent="0.55000000000000004">
      <c r="K911">
        <v>911</v>
      </c>
      <c r="L911">
        <f t="shared" si="29"/>
        <v>1</v>
      </c>
      <c r="M911" t="str">
        <f t="shared" si="28"/>
        <v/>
      </c>
      <c r="N911">
        <f>IF(EXACT(M911,$A$1)=TRUE,0,IF(EXACT(M911,$A$2)=TRUE,1,IF(EXACT(M911,$A$3)=TRUE,2,IF(EXACT(M911,$A$4)=TRUE,3,IF(EXACT(M911,$A$5)=TRUE,4,IF(EXACT(M911,$A$6)=TRUE,5,IF(EXACT(M911,$A$7)=TRUE,6,IF(EXACT(M911,$A$8)=TRUE,7,IF(EXACT(M911,$A$9)=TRUE,8,IF(EXACT(M911,$A$10)=TRUE,9,IF(EXACT(M911,$A$11)=TRUE,10,IF(EXACT(M911,$A$12)=TRUE,11,IF(EXACT(M911,$A$13)=TRUE,12,IF(EXACT(M911,$A$14)=TRUE,13,IF(EXACT(M911,$A$15)=TRUE,14,IF(EXACT(M911,$A$16)=TRUE,15,IF(EXACT(M911,$A$17)=TRUE,16,IF(EXACT(M911,$A$18)=TRUE,17,IF(EXACT(M911,$A$19)=TRUE,18,IF(EXACT(M911,$A$20)=TRUE,19,IF(EXACT(M911,$A$21)=TRUE,20,IF(EXACT(M911,$A$22)=TRUE,21,IF(EXACT(M911,$A$23)=TRUE,22,IF(EXACT(M911,$A$24)=TRUE,23,IF(EXACT(M911,$A$25)=TRUE,24,IF(EXACT(M911,$A$26)=TRUE,25,IF(EXACT(M911,$A$27)=TRUE,26,IF(EXACT(M911,$A$28)=TRUE,27,IF(EXACT(M911,$A$29)=TRUE,28,IF(EXACT(M911,$A$30)=TRUE,29,IF(EXACT(M911,$A$31)=TRUE,30,IF(EXACT(M911,$A$32)=TRUE,31,IF(EXACT(M911,$A$33)=TRUE,32,IF(EXACT(M911,$A$34)=TRUE,33,IF(EXACT(M911,$A$35)=TRUE,34,IF(EXACT(M911,$A$36)=TRUE,35,IF(EXACT(M911,$A$37)=TRUE,36,IF(EXACT(M911,$A$38)=TRUE,37,IF(EXACT(M911,$A$39)=TRUE,38,IF(EXACT(M911,$A$40)=TRUE,39,IF(EXACT(M911,$A$41)=TRUE,40,IF(EXACT(M911,$A$42)=TRUE,41,IF(EXACT(M911,$A$43)=TRUE,42,IF(EXACT(M911,$A$44)=TRUE,43,IF(EXACT(M911,$A$45)=TRUE,44,IF(EXACT(M911,$A$46)=TRUE,45,IF(EXACT(M911,$A$47)=TRUE,46,IF(EXACT(M911,$A$48)=TRUE,47,IF(EXACT(M911,$A$49)=TRUE,48,IF(EXACT(M911,$A$50)=TRUE,49,IF(EXACT(M911,$A$51)=TRUE,50,IF(EXACT(M911,$A$52)=TRUE,51,IF(EXACT(M911,$A$53)=TRUE,52,IF(EXACT(M911,$A$54)=TRUE,53,IF(EXACT(M911,$A$55)=TRUE,54,IF(EXACT(M911,$A$56)=TRUE,55,IF(EXACT(M911,$A$57)=TRUE,56,IF(EXACT(M911,$A$58)=TRUE,57,IF(EXACT(M911,$A$59)=TRUE,58,IF(EXACT(M911,$A$60)=TRUE,59,IF(EXACT(M911,$A$61)=TRUE,60,IF(EXACT(M911,$A$62)=TRUE,61))))))))))))))))))))))))))))))))))))))))))))))))))))))))))))))*61^$L911</f>
        <v>0</v>
      </c>
    </row>
    <row r="912" spans="11:14" x14ac:dyDescent="0.55000000000000004">
      <c r="K912">
        <v>912</v>
      </c>
      <c r="L912">
        <f t="shared" si="29"/>
        <v>0</v>
      </c>
      <c r="M912" t="str">
        <f t="shared" si="28"/>
        <v/>
      </c>
      <c r="N912">
        <f>IF(EXACT(M912,$A$1)=TRUE,0,IF(EXACT(M912,$A$2)=TRUE,1,IF(EXACT(M912,$A$3)=TRUE,2,IF(EXACT(M912,$A$4)=TRUE,3,IF(EXACT(M912,$A$5)=TRUE,4,IF(EXACT(M912,$A$6)=TRUE,5,IF(EXACT(M912,$A$7)=TRUE,6,IF(EXACT(M912,$A$8)=TRUE,7,IF(EXACT(M912,$A$9)=TRUE,8,IF(EXACT(M912,$A$10)=TRUE,9,IF(EXACT(M912,$A$11)=TRUE,10,IF(EXACT(M912,$A$12)=TRUE,11,IF(EXACT(M912,$A$13)=TRUE,12,IF(EXACT(M912,$A$14)=TRUE,13,IF(EXACT(M912,$A$15)=TRUE,14,IF(EXACT(M912,$A$16)=TRUE,15,IF(EXACT(M912,$A$17)=TRUE,16,IF(EXACT(M912,$A$18)=TRUE,17,IF(EXACT(M912,$A$19)=TRUE,18,IF(EXACT(M912,$A$20)=TRUE,19,IF(EXACT(M912,$A$21)=TRUE,20,IF(EXACT(M912,$A$22)=TRUE,21,IF(EXACT(M912,$A$23)=TRUE,22,IF(EXACT(M912,$A$24)=TRUE,23,IF(EXACT(M912,$A$25)=TRUE,24,IF(EXACT(M912,$A$26)=TRUE,25,IF(EXACT(M912,$A$27)=TRUE,26,IF(EXACT(M912,$A$28)=TRUE,27,IF(EXACT(M912,$A$29)=TRUE,28,IF(EXACT(M912,$A$30)=TRUE,29,IF(EXACT(M912,$A$31)=TRUE,30,IF(EXACT(M912,$A$32)=TRUE,31,IF(EXACT(M912,$A$33)=TRUE,32,IF(EXACT(M912,$A$34)=TRUE,33,IF(EXACT(M912,$A$35)=TRUE,34,IF(EXACT(M912,$A$36)=TRUE,35,IF(EXACT(M912,$A$37)=TRUE,36,IF(EXACT(M912,$A$38)=TRUE,37,IF(EXACT(M912,$A$39)=TRUE,38,IF(EXACT(M912,$A$40)=TRUE,39,IF(EXACT(M912,$A$41)=TRUE,40,IF(EXACT(M912,$A$42)=TRUE,41,IF(EXACT(M912,$A$43)=TRUE,42,IF(EXACT(M912,$A$44)=TRUE,43,IF(EXACT(M912,$A$45)=TRUE,44,IF(EXACT(M912,$A$46)=TRUE,45,IF(EXACT(M912,$A$47)=TRUE,46,IF(EXACT(M912,$A$48)=TRUE,47,IF(EXACT(M912,$A$49)=TRUE,48,IF(EXACT(M912,$A$50)=TRUE,49,IF(EXACT(M912,$A$51)=TRUE,50,IF(EXACT(M912,$A$52)=TRUE,51,IF(EXACT(M912,$A$53)=TRUE,52,IF(EXACT(M912,$A$54)=TRUE,53,IF(EXACT(M912,$A$55)=TRUE,54,IF(EXACT(M912,$A$56)=TRUE,55,IF(EXACT(M912,$A$57)=TRUE,56,IF(EXACT(M912,$A$58)=TRUE,57,IF(EXACT(M912,$A$59)=TRUE,58,IF(EXACT(M912,$A$60)=TRUE,59,IF(EXACT(M912,$A$61)=TRUE,60,IF(EXACT(M912,$A$62)=TRUE,61))))))))))))))))))))))))))))))))))))))))))))))))))))))))))))))*61^$L912</f>
        <v>0</v>
      </c>
    </row>
    <row r="913" spans="11:14" x14ac:dyDescent="0.55000000000000004">
      <c r="K913">
        <v>913</v>
      </c>
      <c r="L913">
        <f t="shared" si="29"/>
        <v>5</v>
      </c>
      <c r="M913" t="str">
        <f t="shared" si="28"/>
        <v/>
      </c>
      <c r="N913" t="b">
        <f>IF(EXACT(M913,$A$1)=TRUE,"コア",IF(EXACT(M913,$A$2)=TRUE,"弓玉",IF(EXACT(M913,$A$3)=TRUE,"銃玉",IF(EXACT(M913,$A$4)=TRUE,"剣玉",IF(EXACT(M913,$A$5)=TRUE,"盾玉",IF(EXACT(M913,$A$6)=TRUE,"爆玉",IF(EXACT(M913,$A$7)=TRUE,"魔玉",IF(EXACT(M913,$A$8)=TRUE,"弩玉",IF(EXACT(M913,$A$9)=TRUE,"槍玉",IF(EXACT(M913,$A$10)=TRUE,"砲玉",IF(EXACT(M913,$A$11)=TRUE,"薙玉",IF(EXACT(M913,$A$12)=TRUE,"跳玉",IF(EXACT(M913,$A$13)=TRUE,"裂玉",IF(EXACT(M913,$A$14)=TRUE,"散玉",IF(EXACT(M913,$A$15)=TRUE,"狙玉",IF(EXACT(M913,$A$16)=TRUE,"浮玉",IF(EXACT(M913,$A$17)=TRUE,"導玉",IF(EXACT(M913,$A$18)=TRUE,"繕玉",IF(EXACT(M913,$A$19)=TRUE,"癒玉",IF(EXACT(M913,$A$20)=TRUE,"壁玉",IF(EXACT(M913,$A$21)=TRUE,"飛玉",IF(EXACT(M913,$A$22)=TRUE,"戦玉",IF(EXACT(M913,$A$23)=TRUE,"機玉",IF(EXACT(M913,$A$24)=TRUE,"変玉",IF(EXACT(M913,$A$25)=TRUE,"界玉",IF(EXACT(M913,$A$26)=TRUE,"木壁",IF(EXACT(M913,$A$27)=TRUE,"石壁",IF(EXACT(M913,$A$28)=TRUE,"紙壁",IF(EXACT(M913,$A$29)=TRUE,"鉄壁",IF(EXACT(M913,$A$30)=TRUE,"ジェット",IF(EXACT(M913,$A$31)=TRUE,"ターボ",IF(EXACT(M913,$A$32)=TRUE,"骨玉",IF(EXACT(M913,$A$33)=TRUE,"撃玉",IF(EXACT(M913,$A$34)=TRUE,"弾玉",IF(EXACT(M913,$A$35)=TRUE,"聖玉",IF(EXACT(M913,$A$36)=TRUE,"忍玉",IF(EXACT(M913,$A$37)=TRUE,"障玉",IF(EXACT(M913,$A$38)=TRUE,"花玉",IF(EXACT(M913,$A$39)=TRUE,"反玉",IF(EXACT(M913,$A$40)=TRUE,"押玉",IF(EXACT(M913,$A$41)=TRUE,"迎玉",IF(EXACT(M913,$A$42)=TRUE,"贄玉",IF(EXACT(M913,$A$43)=TRUE,"的玉",IF(EXACT(M913,$A$44)=TRUE,"墜玉",IF(EXACT(M913,$A$45)=TRUE,"箱玉",IF(EXACT(M913,$A$46)=TRUE,"闇玉",IF(EXACT(M913,$A$47)=TRUE,"旋玉",IF(EXACT(M913,$A$48)=TRUE,"采玉",IF(EXACT(M913,$A$49)=TRUE,"騎玉",IF(EXACT(M913,$A$50)=TRUE,"核玉",IF(EXACT(M913,$A$51)=TRUE,"射玉",IF(EXACT(M913,$A$52)=TRUE,"星玉",IF(EXACT(M913,$A$53)=TRUE,"梱玉",IF(EXACT(M913,$A$54)=TRUE,"貫玉",IF(EXACT(M913,$A$55)=TRUE,"査玉",IF(EXACT(M913,$A$56)=TRUE,"近壁",IF(EXACT(M913,$A$57)=TRUE,"遠壁",IF(EXACT(M913,$A$58)=TRUE,"広壁",IF(EXACT(M913,$A$59)=TRUE,"狭壁",IF(EXACT(M913,$A$60)=TRUE,"タゲ壁",IF(EXACT(M913,$A$61)=TRUE,"エレ壁")))))))))))))))))))))))))))))))))))))))))))))))))))))))))))))</f>
        <v>0</v>
      </c>
    </row>
    <row r="914" spans="11:14" x14ac:dyDescent="0.55000000000000004">
      <c r="K914">
        <v>914</v>
      </c>
      <c r="L914">
        <f t="shared" si="29"/>
        <v>4</v>
      </c>
      <c r="M914" t="str">
        <f t="shared" si="28"/>
        <v/>
      </c>
      <c r="N914">
        <f>IF(EXACT(M914,$A$1)=TRUE,0,IF(EXACT(M914,$A$2)=TRUE,1,IF(EXACT(M914,$A$3)=TRUE,2,IF(EXACT(M914,$A$4)=TRUE,3,IF(EXACT(M914,$A$5)=TRUE,4,IF(EXACT(M914,$A$6)=TRUE,5,IF(EXACT(M914,$A$7)=TRUE,6,IF(EXACT(M914,$A$8)=TRUE,7,IF(EXACT(M914,$A$9)=TRUE,8,IF(EXACT(M914,$A$10)=TRUE,9,IF(EXACT(M914,$A$11)=TRUE,10,IF(EXACT(M914,$A$12)=TRUE,11,IF(EXACT(M914,$A$13)=TRUE,12,IF(EXACT(M914,$A$14)=TRUE,13,IF(EXACT(M914,$A$15)=TRUE,14,IF(EXACT(M914,$A$16)=TRUE,15,IF(EXACT(M914,$A$17)=TRUE,16,IF(EXACT(M914,$A$18)=TRUE,17,IF(EXACT(M914,$A$19)=TRUE,18,IF(EXACT(M914,$A$20)=TRUE,19,IF(EXACT(M914,$A$21)=TRUE,20,IF(EXACT(M914,$A$22)=TRUE,21,IF(EXACT(M914,$A$23)=TRUE,22,IF(EXACT(M914,$A$24)=TRUE,23,IF(EXACT(M914,$A$25)=TRUE,24,IF(EXACT(M914,$A$26)=TRUE,25,IF(EXACT(M914,$A$27)=TRUE,26,IF(EXACT(M914,$A$28)=TRUE,27,IF(EXACT(M914,$A$29)=TRUE,28,IF(EXACT(M914,$A$30)=TRUE,29,IF(EXACT(M914,$A$31)=TRUE,30,IF(EXACT(M914,$A$32)=TRUE,31,IF(EXACT(M914,$A$33)=TRUE,32,IF(EXACT(M914,$A$34)=TRUE,33,IF(EXACT(M914,$A$35)=TRUE,34,IF(EXACT(M914,$A$36)=TRUE,35,IF(EXACT(M914,$A$37)=TRUE,36,IF(EXACT(M914,$A$38)=TRUE,37,IF(EXACT(M914,$A$39)=TRUE,38,IF(EXACT(M914,$A$40)=TRUE,39,IF(EXACT(M914,$A$41)=TRUE,40,IF(EXACT(M914,$A$42)=TRUE,41,IF(EXACT(M914,$A$43)=TRUE,42,IF(EXACT(M914,$A$44)=TRUE,43,IF(EXACT(M914,$A$45)=TRUE,44,IF(EXACT(M914,$A$46)=TRUE,45,IF(EXACT(M914,$A$47)=TRUE,46,IF(EXACT(M914,$A$48)=TRUE,47,IF(EXACT(M914,$A$49)=TRUE,48,IF(EXACT(M914,$A$50)=TRUE,49,IF(EXACT(M914,$A$51)=TRUE,50,IF(EXACT(M914,$A$52)=TRUE,51,IF(EXACT(M914,$A$53)=TRUE,52,IF(EXACT(M914,$A$54)=TRUE,53,IF(EXACT(M914,$A$55)=TRUE,54,IF(EXACT(M914,$A$56)=TRUE,55,IF(EXACT(M914,$A$57)=TRUE,56,IF(EXACT(M914,$A$58)=TRUE,57,IF(EXACT(M914,$A$59)=TRUE,58,IF(EXACT(M914,$A$60)=TRUE,59,IF(EXACT(M914,$A$61)=TRUE,60,IF(EXACT(M914,$A$62)=TRUE,61))))))))))))))))))))))))))))))))))))))))))))))))))))))))))))))*61^$L914</f>
        <v>0</v>
      </c>
    </row>
    <row r="915" spans="11:14" x14ac:dyDescent="0.55000000000000004">
      <c r="K915">
        <v>915</v>
      </c>
      <c r="L915">
        <f t="shared" si="29"/>
        <v>3</v>
      </c>
      <c r="M915" t="str">
        <f t="shared" si="28"/>
        <v/>
      </c>
      <c r="N915">
        <f>IF(EXACT(M915,$A$1)=TRUE,0,IF(EXACT(M915,$A$2)=TRUE,1,IF(EXACT(M915,$A$3)=TRUE,2,IF(EXACT(M915,$A$4)=TRUE,3,IF(EXACT(M915,$A$5)=TRUE,4,IF(EXACT(M915,$A$6)=TRUE,5,IF(EXACT(M915,$A$7)=TRUE,6,IF(EXACT(M915,$A$8)=TRUE,7,IF(EXACT(M915,$A$9)=TRUE,8,IF(EXACT(M915,$A$10)=TRUE,9,IF(EXACT(M915,$A$11)=TRUE,10,IF(EXACT(M915,$A$12)=TRUE,11,IF(EXACT(M915,$A$13)=TRUE,12,IF(EXACT(M915,$A$14)=TRUE,13,IF(EXACT(M915,$A$15)=TRUE,14,IF(EXACT(M915,$A$16)=TRUE,15,IF(EXACT(M915,$A$17)=TRUE,16,IF(EXACT(M915,$A$18)=TRUE,17,IF(EXACT(M915,$A$19)=TRUE,18,IF(EXACT(M915,$A$20)=TRUE,19,IF(EXACT(M915,$A$21)=TRUE,20,IF(EXACT(M915,$A$22)=TRUE,21,IF(EXACT(M915,$A$23)=TRUE,22,IF(EXACT(M915,$A$24)=TRUE,23,IF(EXACT(M915,$A$25)=TRUE,24,IF(EXACT(M915,$A$26)=TRUE,25,IF(EXACT(M915,$A$27)=TRUE,26,IF(EXACT(M915,$A$28)=TRUE,27,IF(EXACT(M915,$A$29)=TRUE,28,IF(EXACT(M915,$A$30)=TRUE,29,IF(EXACT(M915,$A$31)=TRUE,30,IF(EXACT(M915,$A$32)=TRUE,31,IF(EXACT(M915,$A$33)=TRUE,32,IF(EXACT(M915,$A$34)=TRUE,33,IF(EXACT(M915,$A$35)=TRUE,34,IF(EXACT(M915,$A$36)=TRUE,35,IF(EXACT(M915,$A$37)=TRUE,36,IF(EXACT(M915,$A$38)=TRUE,37,IF(EXACT(M915,$A$39)=TRUE,38,IF(EXACT(M915,$A$40)=TRUE,39,IF(EXACT(M915,$A$41)=TRUE,40,IF(EXACT(M915,$A$42)=TRUE,41,IF(EXACT(M915,$A$43)=TRUE,42,IF(EXACT(M915,$A$44)=TRUE,43,IF(EXACT(M915,$A$45)=TRUE,44,IF(EXACT(M915,$A$46)=TRUE,45,IF(EXACT(M915,$A$47)=TRUE,46,IF(EXACT(M915,$A$48)=TRUE,47,IF(EXACT(M915,$A$49)=TRUE,48,IF(EXACT(M915,$A$50)=TRUE,49,IF(EXACT(M915,$A$51)=TRUE,50,IF(EXACT(M915,$A$52)=TRUE,51,IF(EXACT(M915,$A$53)=TRUE,52,IF(EXACT(M915,$A$54)=TRUE,53,IF(EXACT(M915,$A$55)=TRUE,54,IF(EXACT(M915,$A$56)=TRUE,55,IF(EXACT(M915,$A$57)=TRUE,56,IF(EXACT(M915,$A$58)=TRUE,57,IF(EXACT(M915,$A$59)=TRUE,58,IF(EXACT(M915,$A$60)=TRUE,59,IF(EXACT(M915,$A$61)=TRUE,60,IF(EXACT(M915,$A$62)=TRUE,61))))))))))))))))))))))))))))))))))))))))))))))))))))))))))))))*61^$L915</f>
        <v>0</v>
      </c>
    </row>
    <row r="916" spans="11:14" x14ac:dyDescent="0.55000000000000004">
      <c r="K916">
        <v>916</v>
      </c>
      <c r="L916">
        <f t="shared" si="29"/>
        <v>2</v>
      </c>
      <c r="M916" t="str">
        <f t="shared" si="28"/>
        <v/>
      </c>
      <c r="N916">
        <f>IF(EXACT(M916,$A$1)=TRUE,0,IF(EXACT(M916,$A$2)=TRUE,1,IF(EXACT(M916,$A$3)=TRUE,2,IF(EXACT(M916,$A$4)=TRUE,3,IF(EXACT(M916,$A$5)=TRUE,4,IF(EXACT(M916,$A$6)=TRUE,5,IF(EXACT(M916,$A$7)=TRUE,6,IF(EXACT(M916,$A$8)=TRUE,7,IF(EXACT(M916,$A$9)=TRUE,8,IF(EXACT(M916,$A$10)=TRUE,9,IF(EXACT(M916,$A$11)=TRUE,10,IF(EXACT(M916,$A$12)=TRUE,11,IF(EXACT(M916,$A$13)=TRUE,12,IF(EXACT(M916,$A$14)=TRUE,13,IF(EXACT(M916,$A$15)=TRUE,14,IF(EXACT(M916,$A$16)=TRUE,15,IF(EXACT(M916,$A$17)=TRUE,16,IF(EXACT(M916,$A$18)=TRUE,17,IF(EXACT(M916,$A$19)=TRUE,18,IF(EXACT(M916,$A$20)=TRUE,19,IF(EXACT(M916,$A$21)=TRUE,20,IF(EXACT(M916,$A$22)=TRUE,21,IF(EXACT(M916,$A$23)=TRUE,22,IF(EXACT(M916,$A$24)=TRUE,23,IF(EXACT(M916,$A$25)=TRUE,24,IF(EXACT(M916,$A$26)=TRUE,25,IF(EXACT(M916,$A$27)=TRUE,26,IF(EXACT(M916,$A$28)=TRUE,27,IF(EXACT(M916,$A$29)=TRUE,28,IF(EXACT(M916,$A$30)=TRUE,29,IF(EXACT(M916,$A$31)=TRUE,30,IF(EXACT(M916,$A$32)=TRUE,31,IF(EXACT(M916,$A$33)=TRUE,32,IF(EXACT(M916,$A$34)=TRUE,33,IF(EXACT(M916,$A$35)=TRUE,34,IF(EXACT(M916,$A$36)=TRUE,35,IF(EXACT(M916,$A$37)=TRUE,36,IF(EXACT(M916,$A$38)=TRUE,37,IF(EXACT(M916,$A$39)=TRUE,38,IF(EXACT(M916,$A$40)=TRUE,39,IF(EXACT(M916,$A$41)=TRUE,40,IF(EXACT(M916,$A$42)=TRUE,41,IF(EXACT(M916,$A$43)=TRUE,42,IF(EXACT(M916,$A$44)=TRUE,43,IF(EXACT(M916,$A$45)=TRUE,44,IF(EXACT(M916,$A$46)=TRUE,45,IF(EXACT(M916,$A$47)=TRUE,46,IF(EXACT(M916,$A$48)=TRUE,47,IF(EXACT(M916,$A$49)=TRUE,48,IF(EXACT(M916,$A$50)=TRUE,49,IF(EXACT(M916,$A$51)=TRUE,50,IF(EXACT(M916,$A$52)=TRUE,51,IF(EXACT(M916,$A$53)=TRUE,52,IF(EXACT(M916,$A$54)=TRUE,53,IF(EXACT(M916,$A$55)=TRUE,54,IF(EXACT(M916,$A$56)=TRUE,55,IF(EXACT(M916,$A$57)=TRUE,56,IF(EXACT(M916,$A$58)=TRUE,57,IF(EXACT(M916,$A$59)=TRUE,58,IF(EXACT(M916,$A$60)=TRUE,59,IF(EXACT(M916,$A$61)=TRUE,60,IF(EXACT(M916,$A$62)=TRUE,61))))))))))))))))))))))))))))))))))))))))))))))))))))))))))))))*61^$L916</f>
        <v>0</v>
      </c>
    </row>
    <row r="917" spans="11:14" x14ac:dyDescent="0.55000000000000004">
      <c r="K917">
        <v>917</v>
      </c>
      <c r="L917">
        <f t="shared" si="29"/>
        <v>1</v>
      </c>
      <c r="M917" t="str">
        <f t="shared" si="28"/>
        <v/>
      </c>
      <c r="N917">
        <f>IF(EXACT(M917,$A$1)=TRUE,0,IF(EXACT(M917,$A$2)=TRUE,1,IF(EXACT(M917,$A$3)=TRUE,2,IF(EXACT(M917,$A$4)=TRUE,3,IF(EXACT(M917,$A$5)=TRUE,4,IF(EXACT(M917,$A$6)=TRUE,5,IF(EXACT(M917,$A$7)=TRUE,6,IF(EXACT(M917,$A$8)=TRUE,7,IF(EXACT(M917,$A$9)=TRUE,8,IF(EXACT(M917,$A$10)=TRUE,9,IF(EXACT(M917,$A$11)=TRUE,10,IF(EXACT(M917,$A$12)=TRUE,11,IF(EXACT(M917,$A$13)=TRUE,12,IF(EXACT(M917,$A$14)=TRUE,13,IF(EXACT(M917,$A$15)=TRUE,14,IF(EXACT(M917,$A$16)=TRUE,15,IF(EXACT(M917,$A$17)=TRUE,16,IF(EXACT(M917,$A$18)=TRUE,17,IF(EXACT(M917,$A$19)=TRUE,18,IF(EXACT(M917,$A$20)=TRUE,19,IF(EXACT(M917,$A$21)=TRUE,20,IF(EXACT(M917,$A$22)=TRUE,21,IF(EXACT(M917,$A$23)=TRUE,22,IF(EXACT(M917,$A$24)=TRUE,23,IF(EXACT(M917,$A$25)=TRUE,24,IF(EXACT(M917,$A$26)=TRUE,25,IF(EXACT(M917,$A$27)=TRUE,26,IF(EXACT(M917,$A$28)=TRUE,27,IF(EXACT(M917,$A$29)=TRUE,28,IF(EXACT(M917,$A$30)=TRUE,29,IF(EXACT(M917,$A$31)=TRUE,30,IF(EXACT(M917,$A$32)=TRUE,31,IF(EXACT(M917,$A$33)=TRUE,32,IF(EXACT(M917,$A$34)=TRUE,33,IF(EXACT(M917,$A$35)=TRUE,34,IF(EXACT(M917,$A$36)=TRUE,35,IF(EXACT(M917,$A$37)=TRUE,36,IF(EXACT(M917,$A$38)=TRUE,37,IF(EXACT(M917,$A$39)=TRUE,38,IF(EXACT(M917,$A$40)=TRUE,39,IF(EXACT(M917,$A$41)=TRUE,40,IF(EXACT(M917,$A$42)=TRUE,41,IF(EXACT(M917,$A$43)=TRUE,42,IF(EXACT(M917,$A$44)=TRUE,43,IF(EXACT(M917,$A$45)=TRUE,44,IF(EXACT(M917,$A$46)=TRUE,45,IF(EXACT(M917,$A$47)=TRUE,46,IF(EXACT(M917,$A$48)=TRUE,47,IF(EXACT(M917,$A$49)=TRUE,48,IF(EXACT(M917,$A$50)=TRUE,49,IF(EXACT(M917,$A$51)=TRUE,50,IF(EXACT(M917,$A$52)=TRUE,51,IF(EXACT(M917,$A$53)=TRUE,52,IF(EXACT(M917,$A$54)=TRUE,53,IF(EXACT(M917,$A$55)=TRUE,54,IF(EXACT(M917,$A$56)=TRUE,55,IF(EXACT(M917,$A$57)=TRUE,56,IF(EXACT(M917,$A$58)=TRUE,57,IF(EXACT(M917,$A$59)=TRUE,58,IF(EXACT(M917,$A$60)=TRUE,59,IF(EXACT(M917,$A$61)=TRUE,60,IF(EXACT(M917,$A$62)=TRUE,61))))))))))))))))))))))))))))))))))))))))))))))))))))))))))))))*61^$L917</f>
        <v>0</v>
      </c>
    </row>
    <row r="918" spans="11:14" x14ac:dyDescent="0.55000000000000004">
      <c r="K918">
        <v>918</v>
      </c>
      <c r="L918">
        <f t="shared" si="29"/>
        <v>0</v>
      </c>
      <c r="M918" t="str">
        <f t="shared" si="28"/>
        <v/>
      </c>
      <c r="N918">
        <f>IF(EXACT(M918,$A$1)=TRUE,0,IF(EXACT(M918,$A$2)=TRUE,1,IF(EXACT(M918,$A$3)=TRUE,2,IF(EXACT(M918,$A$4)=TRUE,3,IF(EXACT(M918,$A$5)=TRUE,4,IF(EXACT(M918,$A$6)=TRUE,5,IF(EXACT(M918,$A$7)=TRUE,6,IF(EXACT(M918,$A$8)=TRUE,7,IF(EXACT(M918,$A$9)=TRUE,8,IF(EXACT(M918,$A$10)=TRUE,9,IF(EXACT(M918,$A$11)=TRUE,10,IF(EXACT(M918,$A$12)=TRUE,11,IF(EXACT(M918,$A$13)=TRUE,12,IF(EXACT(M918,$A$14)=TRUE,13,IF(EXACT(M918,$A$15)=TRUE,14,IF(EXACT(M918,$A$16)=TRUE,15,IF(EXACT(M918,$A$17)=TRUE,16,IF(EXACT(M918,$A$18)=TRUE,17,IF(EXACT(M918,$A$19)=TRUE,18,IF(EXACT(M918,$A$20)=TRUE,19,IF(EXACT(M918,$A$21)=TRUE,20,IF(EXACT(M918,$A$22)=TRUE,21,IF(EXACT(M918,$A$23)=TRUE,22,IF(EXACT(M918,$A$24)=TRUE,23,IF(EXACT(M918,$A$25)=TRUE,24,IF(EXACT(M918,$A$26)=TRUE,25,IF(EXACT(M918,$A$27)=TRUE,26,IF(EXACT(M918,$A$28)=TRUE,27,IF(EXACT(M918,$A$29)=TRUE,28,IF(EXACT(M918,$A$30)=TRUE,29,IF(EXACT(M918,$A$31)=TRUE,30,IF(EXACT(M918,$A$32)=TRUE,31,IF(EXACT(M918,$A$33)=TRUE,32,IF(EXACT(M918,$A$34)=TRUE,33,IF(EXACT(M918,$A$35)=TRUE,34,IF(EXACT(M918,$A$36)=TRUE,35,IF(EXACT(M918,$A$37)=TRUE,36,IF(EXACT(M918,$A$38)=TRUE,37,IF(EXACT(M918,$A$39)=TRUE,38,IF(EXACT(M918,$A$40)=TRUE,39,IF(EXACT(M918,$A$41)=TRUE,40,IF(EXACT(M918,$A$42)=TRUE,41,IF(EXACT(M918,$A$43)=TRUE,42,IF(EXACT(M918,$A$44)=TRUE,43,IF(EXACT(M918,$A$45)=TRUE,44,IF(EXACT(M918,$A$46)=TRUE,45,IF(EXACT(M918,$A$47)=TRUE,46,IF(EXACT(M918,$A$48)=TRUE,47,IF(EXACT(M918,$A$49)=TRUE,48,IF(EXACT(M918,$A$50)=TRUE,49,IF(EXACT(M918,$A$51)=TRUE,50,IF(EXACT(M918,$A$52)=TRUE,51,IF(EXACT(M918,$A$53)=TRUE,52,IF(EXACT(M918,$A$54)=TRUE,53,IF(EXACT(M918,$A$55)=TRUE,54,IF(EXACT(M918,$A$56)=TRUE,55,IF(EXACT(M918,$A$57)=TRUE,56,IF(EXACT(M918,$A$58)=TRUE,57,IF(EXACT(M918,$A$59)=TRUE,58,IF(EXACT(M918,$A$60)=TRUE,59,IF(EXACT(M918,$A$61)=TRUE,60,IF(EXACT(M918,$A$62)=TRUE,61))))))))))))))))))))))))))))))))))))))))))))))))))))))))))))))*61^$L918</f>
        <v>0</v>
      </c>
    </row>
    <row r="919" spans="11:14" x14ac:dyDescent="0.55000000000000004">
      <c r="K919">
        <v>919</v>
      </c>
      <c r="L919">
        <f t="shared" si="29"/>
        <v>5</v>
      </c>
      <c r="M919" t="str">
        <f t="shared" si="28"/>
        <v/>
      </c>
      <c r="N919" t="b">
        <f>IF(EXACT(M919,$A$1)=TRUE,"コア",IF(EXACT(M919,$A$2)=TRUE,"弓玉",IF(EXACT(M919,$A$3)=TRUE,"銃玉",IF(EXACT(M919,$A$4)=TRUE,"剣玉",IF(EXACT(M919,$A$5)=TRUE,"盾玉",IF(EXACT(M919,$A$6)=TRUE,"爆玉",IF(EXACT(M919,$A$7)=TRUE,"魔玉",IF(EXACT(M919,$A$8)=TRUE,"弩玉",IF(EXACT(M919,$A$9)=TRUE,"槍玉",IF(EXACT(M919,$A$10)=TRUE,"砲玉",IF(EXACT(M919,$A$11)=TRUE,"薙玉",IF(EXACT(M919,$A$12)=TRUE,"跳玉",IF(EXACT(M919,$A$13)=TRUE,"裂玉",IF(EXACT(M919,$A$14)=TRUE,"散玉",IF(EXACT(M919,$A$15)=TRUE,"狙玉",IF(EXACT(M919,$A$16)=TRUE,"浮玉",IF(EXACT(M919,$A$17)=TRUE,"導玉",IF(EXACT(M919,$A$18)=TRUE,"繕玉",IF(EXACT(M919,$A$19)=TRUE,"癒玉",IF(EXACT(M919,$A$20)=TRUE,"壁玉",IF(EXACT(M919,$A$21)=TRUE,"飛玉",IF(EXACT(M919,$A$22)=TRUE,"戦玉",IF(EXACT(M919,$A$23)=TRUE,"機玉",IF(EXACT(M919,$A$24)=TRUE,"変玉",IF(EXACT(M919,$A$25)=TRUE,"界玉",IF(EXACT(M919,$A$26)=TRUE,"木壁",IF(EXACT(M919,$A$27)=TRUE,"石壁",IF(EXACT(M919,$A$28)=TRUE,"紙壁",IF(EXACT(M919,$A$29)=TRUE,"鉄壁",IF(EXACT(M919,$A$30)=TRUE,"ジェット",IF(EXACT(M919,$A$31)=TRUE,"ターボ",IF(EXACT(M919,$A$32)=TRUE,"骨玉",IF(EXACT(M919,$A$33)=TRUE,"撃玉",IF(EXACT(M919,$A$34)=TRUE,"弾玉",IF(EXACT(M919,$A$35)=TRUE,"聖玉",IF(EXACT(M919,$A$36)=TRUE,"忍玉",IF(EXACT(M919,$A$37)=TRUE,"障玉",IF(EXACT(M919,$A$38)=TRUE,"花玉",IF(EXACT(M919,$A$39)=TRUE,"反玉",IF(EXACT(M919,$A$40)=TRUE,"押玉",IF(EXACT(M919,$A$41)=TRUE,"迎玉",IF(EXACT(M919,$A$42)=TRUE,"贄玉",IF(EXACT(M919,$A$43)=TRUE,"的玉",IF(EXACT(M919,$A$44)=TRUE,"墜玉",IF(EXACT(M919,$A$45)=TRUE,"箱玉",IF(EXACT(M919,$A$46)=TRUE,"闇玉",IF(EXACT(M919,$A$47)=TRUE,"旋玉",IF(EXACT(M919,$A$48)=TRUE,"采玉",IF(EXACT(M919,$A$49)=TRUE,"騎玉",IF(EXACT(M919,$A$50)=TRUE,"核玉",IF(EXACT(M919,$A$51)=TRUE,"射玉",IF(EXACT(M919,$A$52)=TRUE,"星玉",IF(EXACT(M919,$A$53)=TRUE,"梱玉",IF(EXACT(M919,$A$54)=TRUE,"貫玉",IF(EXACT(M919,$A$55)=TRUE,"査玉",IF(EXACT(M919,$A$56)=TRUE,"近壁",IF(EXACT(M919,$A$57)=TRUE,"遠壁",IF(EXACT(M919,$A$58)=TRUE,"広壁",IF(EXACT(M919,$A$59)=TRUE,"狭壁",IF(EXACT(M919,$A$60)=TRUE,"タゲ壁",IF(EXACT(M919,$A$61)=TRUE,"エレ壁")))))))))))))))))))))))))))))))))))))))))))))))))))))))))))))</f>
        <v>0</v>
      </c>
    </row>
    <row r="920" spans="11:14" x14ac:dyDescent="0.55000000000000004">
      <c r="K920">
        <v>920</v>
      </c>
      <c r="L920">
        <f t="shared" si="29"/>
        <v>4</v>
      </c>
      <c r="M920" t="str">
        <f t="shared" si="28"/>
        <v/>
      </c>
      <c r="N920">
        <f>IF(EXACT(M920,$A$1)=TRUE,0,IF(EXACT(M920,$A$2)=TRUE,1,IF(EXACT(M920,$A$3)=TRUE,2,IF(EXACT(M920,$A$4)=TRUE,3,IF(EXACT(M920,$A$5)=TRUE,4,IF(EXACT(M920,$A$6)=TRUE,5,IF(EXACT(M920,$A$7)=TRUE,6,IF(EXACT(M920,$A$8)=TRUE,7,IF(EXACT(M920,$A$9)=TRUE,8,IF(EXACT(M920,$A$10)=TRUE,9,IF(EXACT(M920,$A$11)=TRUE,10,IF(EXACT(M920,$A$12)=TRUE,11,IF(EXACT(M920,$A$13)=TRUE,12,IF(EXACT(M920,$A$14)=TRUE,13,IF(EXACT(M920,$A$15)=TRUE,14,IF(EXACT(M920,$A$16)=TRUE,15,IF(EXACT(M920,$A$17)=TRUE,16,IF(EXACT(M920,$A$18)=TRUE,17,IF(EXACT(M920,$A$19)=TRUE,18,IF(EXACT(M920,$A$20)=TRUE,19,IF(EXACT(M920,$A$21)=TRUE,20,IF(EXACT(M920,$A$22)=TRUE,21,IF(EXACT(M920,$A$23)=TRUE,22,IF(EXACT(M920,$A$24)=TRUE,23,IF(EXACT(M920,$A$25)=TRUE,24,IF(EXACT(M920,$A$26)=TRUE,25,IF(EXACT(M920,$A$27)=TRUE,26,IF(EXACT(M920,$A$28)=TRUE,27,IF(EXACT(M920,$A$29)=TRUE,28,IF(EXACT(M920,$A$30)=TRUE,29,IF(EXACT(M920,$A$31)=TRUE,30,IF(EXACT(M920,$A$32)=TRUE,31,IF(EXACT(M920,$A$33)=TRUE,32,IF(EXACT(M920,$A$34)=TRUE,33,IF(EXACT(M920,$A$35)=TRUE,34,IF(EXACT(M920,$A$36)=TRUE,35,IF(EXACT(M920,$A$37)=TRUE,36,IF(EXACT(M920,$A$38)=TRUE,37,IF(EXACT(M920,$A$39)=TRUE,38,IF(EXACT(M920,$A$40)=TRUE,39,IF(EXACT(M920,$A$41)=TRUE,40,IF(EXACT(M920,$A$42)=TRUE,41,IF(EXACT(M920,$A$43)=TRUE,42,IF(EXACT(M920,$A$44)=TRUE,43,IF(EXACT(M920,$A$45)=TRUE,44,IF(EXACT(M920,$A$46)=TRUE,45,IF(EXACT(M920,$A$47)=TRUE,46,IF(EXACT(M920,$A$48)=TRUE,47,IF(EXACT(M920,$A$49)=TRUE,48,IF(EXACT(M920,$A$50)=TRUE,49,IF(EXACT(M920,$A$51)=TRUE,50,IF(EXACT(M920,$A$52)=TRUE,51,IF(EXACT(M920,$A$53)=TRUE,52,IF(EXACT(M920,$A$54)=TRUE,53,IF(EXACT(M920,$A$55)=TRUE,54,IF(EXACT(M920,$A$56)=TRUE,55,IF(EXACT(M920,$A$57)=TRUE,56,IF(EXACT(M920,$A$58)=TRUE,57,IF(EXACT(M920,$A$59)=TRUE,58,IF(EXACT(M920,$A$60)=TRUE,59,IF(EXACT(M920,$A$61)=TRUE,60,IF(EXACT(M920,$A$62)=TRUE,61))))))))))))))))))))))))))))))))))))))))))))))))))))))))))))))*61^$L920</f>
        <v>0</v>
      </c>
    </row>
    <row r="921" spans="11:14" x14ac:dyDescent="0.55000000000000004">
      <c r="K921">
        <v>921</v>
      </c>
      <c r="L921">
        <f t="shared" si="29"/>
        <v>3</v>
      </c>
      <c r="M921" t="str">
        <f t="shared" si="28"/>
        <v/>
      </c>
      <c r="N921">
        <f>IF(EXACT(M921,$A$1)=TRUE,0,IF(EXACT(M921,$A$2)=TRUE,1,IF(EXACT(M921,$A$3)=TRUE,2,IF(EXACT(M921,$A$4)=TRUE,3,IF(EXACT(M921,$A$5)=TRUE,4,IF(EXACT(M921,$A$6)=TRUE,5,IF(EXACT(M921,$A$7)=TRUE,6,IF(EXACT(M921,$A$8)=TRUE,7,IF(EXACT(M921,$A$9)=TRUE,8,IF(EXACT(M921,$A$10)=TRUE,9,IF(EXACT(M921,$A$11)=TRUE,10,IF(EXACT(M921,$A$12)=TRUE,11,IF(EXACT(M921,$A$13)=TRUE,12,IF(EXACT(M921,$A$14)=TRUE,13,IF(EXACT(M921,$A$15)=TRUE,14,IF(EXACT(M921,$A$16)=TRUE,15,IF(EXACT(M921,$A$17)=TRUE,16,IF(EXACT(M921,$A$18)=TRUE,17,IF(EXACT(M921,$A$19)=TRUE,18,IF(EXACT(M921,$A$20)=TRUE,19,IF(EXACT(M921,$A$21)=TRUE,20,IF(EXACT(M921,$A$22)=TRUE,21,IF(EXACT(M921,$A$23)=TRUE,22,IF(EXACT(M921,$A$24)=TRUE,23,IF(EXACT(M921,$A$25)=TRUE,24,IF(EXACT(M921,$A$26)=TRUE,25,IF(EXACT(M921,$A$27)=TRUE,26,IF(EXACT(M921,$A$28)=TRUE,27,IF(EXACT(M921,$A$29)=TRUE,28,IF(EXACT(M921,$A$30)=TRUE,29,IF(EXACT(M921,$A$31)=TRUE,30,IF(EXACT(M921,$A$32)=TRUE,31,IF(EXACT(M921,$A$33)=TRUE,32,IF(EXACT(M921,$A$34)=TRUE,33,IF(EXACT(M921,$A$35)=TRUE,34,IF(EXACT(M921,$A$36)=TRUE,35,IF(EXACT(M921,$A$37)=TRUE,36,IF(EXACT(M921,$A$38)=TRUE,37,IF(EXACT(M921,$A$39)=TRUE,38,IF(EXACT(M921,$A$40)=TRUE,39,IF(EXACT(M921,$A$41)=TRUE,40,IF(EXACT(M921,$A$42)=TRUE,41,IF(EXACT(M921,$A$43)=TRUE,42,IF(EXACT(M921,$A$44)=TRUE,43,IF(EXACT(M921,$A$45)=TRUE,44,IF(EXACT(M921,$A$46)=TRUE,45,IF(EXACT(M921,$A$47)=TRUE,46,IF(EXACT(M921,$A$48)=TRUE,47,IF(EXACT(M921,$A$49)=TRUE,48,IF(EXACT(M921,$A$50)=TRUE,49,IF(EXACT(M921,$A$51)=TRUE,50,IF(EXACT(M921,$A$52)=TRUE,51,IF(EXACT(M921,$A$53)=TRUE,52,IF(EXACT(M921,$A$54)=TRUE,53,IF(EXACT(M921,$A$55)=TRUE,54,IF(EXACT(M921,$A$56)=TRUE,55,IF(EXACT(M921,$A$57)=TRUE,56,IF(EXACT(M921,$A$58)=TRUE,57,IF(EXACT(M921,$A$59)=TRUE,58,IF(EXACT(M921,$A$60)=TRUE,59,IF(EXACT(M921,$A$61)=TRUE,60,IF(EXACT(M921,$A$62)=TRUE,61))))))))))))))))))))))))))))))))))))))))))))))))))))))))))))))*61^$L921</f>
        <v>0</v>
      </c>
    </row>
    <row r="922" spans="11:14" x14ac:dyDescent="0.55000000000000004">
      <c r="K922">
        <v>922</v>
      </c>
      <c r="L922">
        <f t="shared" si="29"/>
        <v>2</v>
      </c>
      <c r="M922" t="str">
        <f t="shared" si="28"/>
        <v/>
      </c>
      <c r="N922">
        <f>IF(EXACT(M922,$A$1)=TRUE,0,IF(EXACT(M922,$A$2)=TRUE,1,IF(EXACT(M922,$A$3)=TRUE,2,IF(EXACT(M922,$A$4)=TRUE,3,IF(EXACT(M922,$A$5)=TRUE,4,IF(EXACT(M922,$A$6)=TRUE,5,IF(EXACT(M922,$A$7)=TRUE,6,IF(EXACT(M922,$A$8)=TRUE,7,IF(EXACT(M922,$A$9)=TRUE,8,IF(EXACT(M922,$A$10)=TRUE,9,IF(EXACT(M922,$A$11)=TRUE,10,IF(EXACT(M922,$A$12)=TRUE,11,IF(EXACT(M922,$A$13)=TRUE,12,IF(EXACT(M922,$A$14)=TRUE,13,IF(EXACT(M922,$A$15)=TRUE,14,IF(EXACT(M922,$A$16)=TRUE,15,IF(EXACT(M922,$A$17)=TRUE,16,IF(EXACT(M922,$A$18)=TRUE,17,IF(EXACT(M922,$A$19)=TRUE,18,IF(EXACT(M922,$A$20)=TRUE,19,IF(EXACT(M922,$A$21)=TRUE,20,IF(EXACT(M922,$A$22)=TRUE,21,IF(EXACT(M922,$A$23)=TRUE,22,IF(EXACT(M922,$A$24)=TRUE,23,IF(EXACT(M922,$A$25)=TRUE,24,IF(EXACT(M922,$A$26)=TRUE,25,IF(EXACT(M922,$A$27)=TRUE,26,IF(EXACT(M922,$A$28)=TRUE,27,IF(EXACT(M922,$A$29)=TRUE,28,IF(EXACT(M922,$A$30)=TRUE,29,IF(EXACT(M922,$A$31)=TRUE,30,IF(EXACT(M922,$A$32)=TRUE,31,IF(EXACT(M922,$A$33)=TRUE,32,IF(EXACT(M922,$A$34)=TRUE,33,IF(EXACT(M922,$A$35)=TRUE,34,IF(EXACT(M922,$A$36)=TRUE,35,IF(EXACT(M922,$A$37)=TRUE,36,IF(EXACT(M922,$A$38)=TRUE,37,IF(EXACT(M922,$A$39)=TRUE,38,IF(EXACT(M922,$A$40)=TRUE,39,IF(EXACT(M922,$A$41)=TRUE,40,IF(EXACT(M922,$A$42)=TRUE,41,IF(EXACT(M922,$A$43)=TRUE,42,IF(EXACT(M922,$A$44)=TRUE,43,IF(EXACT(M922,$A$45)=TRUE,44,IF(EXACT(M922,$A$46)=TRUE,45,IF(EXACT(M922,$A$47)=TRUE,46,IF(EXACT(M922,$A$48)=TRUE,47,IF(EXACT(M922,$A$49)=TRUE,48,IF(EXACT(M922,$A$50)=TRUE,49,IF(EXACT(M922,$A$51)=TRUE,50,IF(EXACT(M922,$A$52)=TRUE,51,IF(EXACT(M922,$A$53)=TRUE,52,IF(EXACT(M922,$A$54)=TRUE,53,IF(EXACT(M922,$A$55)=TRUE,54,IF(EXACT(M922,$A$56)=TRUE,55,IF(EXACT(M922,$A$57)=TRUE,56,IF(EXACT(M922,$A$58)=TRUE,57,IF(EXACT(M922,$A$59)=TRUE,58,IF(EXACT(M922,$A$60)=TRUE,59,IF(EXACT(M922,$A$61)=TRUE,60,IF(EXACT(M922,$A$62)=TRUE,61))))))))))))))))))))))))))))))))))))))))))))))))))))))))))))))*61^$L922</f>
        <v>0</v>
      </c>
    </row>
    <row r="923" spans="11:14" x14ac:dyDescent="0.55000000000000004">
      <c r="K923">
        <v>923</v>
      </c>
      <c r="L923">
        <f t="shared" si="29"/>
        <v>1</v>
      </c>
      <c r="M923" t="str">
        <f t="shared" si="28"/>
        <v/>
      </c>
      <c r="N923">
        <f>IF(EXACT(M923,$A$1)=TRUE,0,IF(EXACT(M923,$A$2)=TRUE,1,IF(EXACT(M923,$A$3)=TRUE,2,IF(EXACT(M923,$A$4)=TRUE,3,IF(EXACT(M923,$A$5)=TRUE,4,IF(EXACT(M923,$A$6)=TRUE,5,IF(EXACT(M923,$A$7)=TRUE,6,IF(EXACT(M923,$A$8)=TRUE,7,IF(EXACT(M923,$A$9)=TRUE,8,IF(EXACT(M923,$A$10)=TRUE,9,IF(EXACT(M923,$A$11)=TRUE,10,IF(EXACT(M923,$A$12)=TRUE,11,IF(EXACT(M923,$A$13)=TRUE,12,IF(EXACT(M923,$A$14)=TRUE,13,IF(EXACT(M923,$A$15)=TRUE,14,IF(EXACT(M923,$A$16)=TRUE,15,IF(EXACT(M923,$A$17)=TRUE,16,IF(EXACT(M923,$A$18)=TRUE,17,IF(EXACT(M923,$A$19)=TRUE,18,IF(EXACT(M923,$A$20)=TRUE,19,IF(EXACT(M923,$A$21)=TRUE,20,IF(EXACT(M923,$A$22)=TRUE,21,IF(EXACT(M923,$A$23)=TRUE,22,IF(EXACT(M923,$A$24)=TRUE,23,IF(EXACT(M923,$A$25)=TRUE,24,IF(EXACT(M923,$A$26)=TRUE,25,IF(EXACT(M923,$A$27)=TRUE,26,IF(EXACT(M923,$A$28)=TRUE,27,IF(EXACT(M923,$A$29)=TRUE,28,IF(EXACT(M923,$A$30)=TRUE,29,IF(EXACT(M923,$A$31)=TRUE,30,IF(EXACT(M923,$A$32)=TRUE,31,IF(EXACT(M923,$A$33)=TRUE,32,IF(EXACT(M923,$A$34)=TRUE,33,IF(EXACT(M923,$A$35)=TRUE,34,IF(EXACT(M923,$A$36)=TRUE,35,IF(EXACT(M923,$A$37)=TRUE,36,IF(EXACT(M923,$A$38)=TRUE,37,IF(EXACT(M923,$A$39)=TRUE,38,IF(EXACT(M923,$A$40)=TRUE,39,IF(EXACT(M923,$A$41)=TRUE,40,IF(EXACT(M923,$A$42)=TRUE,41,IF(EXACT(M923,$A$43)=TRUE,42,IF(EXACT(M923,$A$44)=TRUE,43,IF(EXACT(M923,$A$45)=TRUE,44,IF(EXACT(M923,$A$46)=TRUE,45,IF(EXACT(M923,$A$47)=TRUE,46,IF(EXACT(M923,$A$48)=TRUE,47,IF(EXACT(M923,$A$49)=TRUE,48,IF(EXACT(M923,$A$50)=TRUE,49,IF(EXACT(M923,$A$51)=TRUE,50,IF(EXACT(M923,$A$52)=TRUE,51,IF(EXACT(M923,$A$53)=TRUE,52,IF(EXACT(M923,$A$54)=TRUE,53,IF(EXACT(M923,$A$55)=TRUE,54,IF(EXACT(M923,$A$56)=TRUE,55,IF(EXACT(M923,$A$57)=TRUE,56,IF(EXACT(M923,$A$58)=TRUE,57,IF(EXACT(M923,$A$59)=TRUE,58,IF(EXACT(M923,$A$60)=TRUE,59,IF(EXACT(M923,$A$61)=TRUE,60,IF(EXACT(M923,$A$62)=TRUE,61))))))))))))))))))))))))))))))))))))))))))))))))))))))))))))))*61^$L923</f>
        <v>0</v>
      </c>
    </row>
    <row r="924" spans="11:14" x14ac:dyDescent="0.55000000000000004">
      <c r="K924">
        <v>924</v>
      </c>
      <c r="L924">
        <f t="shared" si="29"/>
        <v>0</v>
      </c>
      <c r="M924" t="str">
        <f t="shared" si="28"/>
        <v/>
      </c>
      <c r="N924">
        <f>IF(EXACT(M924,$A$1)=TRUE,0,IF(EXACT(M924,$A$2)=TRUE,1,IF(EXACT(M924,$A$3)=TRUE,2,IF(EXACT(M924,$A$4)=TRUE,3,IF(EXACT(M924,$A$5)=TRUE,4,IF(EXACT(M924,$A$6)=TRUE,5,IF(EXACT(M924,$A$7)=TRUE,6,IF(EXACT(M924,$A$8)=TRUE,7,IF(EXACT(M924,$A$9)=TRUE,8,IF(EXACT(M924,$A$10)=TRUE,9,IF(EXACT(M924,$A$11)=TRUE,10,IF(EXACT(M924,$A$12)=TRUE,11,IF(EXACT(M924,$A$13)=TRUE,12,IF(EXACT(M924,$A$14)=TRUE,13,IF(EXACT(M924,$A$15)=TRUE,14,IF(EXACT(M924,$A$16)=TRUE,15,IF(EXACT(M924,$A$17)=TRUE,16,IF(EXACT(M924,$A$18)=TRUE,17,IF(EXACT(M924,$A$19)=TRUE,18,IF(EXACT(M924,$A$20)=TRUE,19,IF(EXACT(M924,$A$21)=TRUE,20,IF(EXACT(M924,$A$22)=TRUE,21,IF(EXACT(M924,$A$23)=TRUE,22,IF(EXACT(M924,$A$24)=TRUE,23,IF(EXACT(M924,$A$25)=TRUE,24,IF(EXACT(M924,$A$26)=TRUE,25,IF(EXACT(M924,$A$27)=TRUE,26,IF(EXACT(M924,$A$28)=TRUE,27,IF(EXACT(M924,$A$29)=TRUE,28,IF(EXACT(M924,$A$30)=TRUE,29,IF(EXACT(M924,$A$31)=TRUE,30,IF(EXACT(M924,$A$32)=TRUE,31,IF(EXACT(M924,$A$33)=TRUE,32,IF(EXACT(M924,$A$34)=TRUE,33,IF(EXACT(M924,$A$35)=TRUE,34,IF(EXACT(M924,$A$36)=TRUE,35,IF(EXACT(M924,$A$37)=TRUE,36,IF(EXACT(M924,$A$38)=TRUE,37,IF(EXACT(M924,$A$39)=TRUE,38,IF(EXACT(M924,$A$40)=TRUE,39,IF(EXACT(M924,$A$41)=TRUE,40,IF(EXACT(M924,$A$42)=TRUE,41,IF(EXACT(M924,$A$43)=TRUE,42,IF(EXACT(M924,$A$44)=TRUE,43,IF(EXACT(M924,$A$45)=TRUE,44,IF(EXACT(M924,$A$46)=TRUE,45,IF(EXACT(M924,$A$47)=TRUE,46,IF(EXACT(M924,$A$48)=TRUE,47,IF(EXACT(M924,$A$49)=TRUE,48,IF(EXACT(M924,$A$50)=TRUE,49,IF(EXACT(M924,$A$51)=TRUE,50,IF(EXACT(M924,$A$52)=TRUE,51,IF(EXACT(M924,$A$53)=TRUE,52,IF(EXACT(M924,$A$54)=TRUE,53,IF(EXACT(M924,$A$55)=TRUE,54,IF(EXACT(M924,$A$56)=TRUE,55,IF(EXACT(M924,$A$57)=TRUE,56,IF(EXACT(M924,$A$58)=TRUE,57,IF(EXACT(M924,$A$59)=TRUE,58,IF(EXACT(M924,$A$60)=TRUE,59,IF(EXACT(M924,$A$61)=TRUE,60,IF(EXACT(M924,$A$62)=TRUE,61))))))))))))))))))))))))))))))))))))))))))))))))))))))))))))))*61^$L924</f>
        <v>0</v>
      </c>
    </row>
    <row r="925" spans="11:14" x14ac:dyDescent="0.55000000000000004">
      <c r="K925">
        <v>925</v>
      </c>
      <c r="L925">
        <f t="shared" si="29"/>
        <v>5</v>
      </c>
      <c r="M925" t="str">
        <f t="shared" si="28"/>
        <v/>
      </c>
      <c r="N925" t="b">
        <f>IF(EXACT(M925,$A$1)=TRUE,"コア",IF(EXACT(M925,$A$2)=TRUE,"弓玉",IF(EXACT(M925,$A$3)=TRUE,"銃玉",IF(EXACT(M925,$A$4)=TRUE,"剣玉",IF(EXACT(M925,$A$5)=TRUE,"盾玉",IF(EXACT(M925,$A$6)=TRUE,"爆玉",IF(EXACT(M925,$A$7)=TRUE,"魔玉",IF(EXACT(M925,$A$8)=TRUE,"弩玉",IF(EXACT(M925,$A$9)=TRUE,"槍玉",IF(EXACT(M925,$A$10)=TRUE,"砲玉",IF(EXACT(M925,$A$11)=TRUE,"薙玉",IF(EXACT(M925,$A$12)=TRUE,"跳玉",IF(EXACT(M925,$A$13)=TRUE,"裂玉",IF(EXACT(M925,$A$14)=TRUE,"散玉",IF(EXACT(M925,$A$15)=TRUE,"狙玉",IF(EXACT(M925,$A$16)=TRUE,"浮玉",IF(EXACT(M925,$A$17)=TRUE,"導玉",IF(EXACT(M925,$A$18)=TRUE,"繕玉",IF(EXACT(M925,$A$19)=TRUE,"癒玉",IF(EXACT(M925,$A$20)=TRUE,"壁玉",IF(EXACT(M925,$A$21)=TRUE,"飛玉",IF(EXACT(M925,$A$22)=TRUE,"戦玉",IF(EXACT(M925,$A$23)=TRUE,"機玉",IF(EXACT(M925,$A$24)=TRUE,"変玉",IF(EXACT(M925,$A$25)=TRUE,"界玉",IF(EXACT(M925,$A$26)=TRUE,"木壁",IF(EXACT(M925,$A$27)=TRUE,"石壁",IF(EXACT(M925,$A$28)=TRUE,"紙壁",IF(EXACT(M925,$A$29)=TRUE,"鉄壁",IF(EXACT(M925,$A$30)=TRUE,"ジェット",IF(EXACT(M925,$A$31)=TRUE,"ターボ",IF(EXACT(M925,$A$32)=TRUE,"骨玉",IF(EXACT(M925,$A$33)=TRUE,"撃玉",IF(EXACT(M925,$A$34)=TRUE,"弾玉",IF(EXACT(M925,$A$35)=TRUE,"聖玉",IF(EXACT(M925,$A$36)=TRUE,"忍玉",IF(EXACT(M925,$A$37)=TRUE,"障玉",IF(EXACT(M925,$A$38)=TRUE,"花玉",IF(EXACT(M925,$A$39)=TRUE,"反玉",IF(EXACT(M925,$A$40)=TRUE,"押玉",IF(EXACT(M925,$A$41)=TRUE,"迎玉",IF(EXACT(M925,$A$42)=TRUE,"贄玉",IF(EXACT(M925,$A$43)=TRUE,"的玉",IF(EXACT(M925,$A$44)=TRUE,"墜玉",IF(EXACT(M925,$A$45)=TRUE,"箱玉",IF(EXACT(M925,$A$46)=TRUE,"闇玉",IF(EXACT(M925,$A$47)=TRUE,"旋玉",IF(EXACT(M925,$A$48)=TRUE,"采玉",IF(EXACT(M925,$A$49)=TRUE,"騎玉",IF(EXACT(M925,$A$50)=TRUE,"核玉",IF(EXACT(M925,$A$51)=TRUE,"射玉",IF(EXACT(M925,$A$52)=TRUE,"星玉",IF(EXACT(M925,$A$53)=TRUE,"梱玉",IF(EXACT(M925,$A$54)=TRUE,"貫玉",IF(EXACT(M925,$A$55)=TRUE,"査玉",IF(EXACT(M925,$A$56)=TRUE,"近壁",IF(EXACT(M925,$A$57)=TRUE,"遠壁",IF(EXACT(M925,$A$58)=TRUE,"広壁",IF(EXACT(M925,$A$59)=TRUE,"狭壁",IF(EXACT(M925,$A$60)=TRUE,"タゲ壁",IF(EXACT(M925,$A$61)=TRUE,"エレ壁")))))))))))))))))))))))))))))))))))))))))))))))))))))))))))))</f>
        <v>0</v>
      </c>
    </row>
    <row r="926" spans="11:14" x14ac:dyDescent="0.55000000000000004">
      <c r="K926">
        <v>926</v>
      </c>
      <c r="L926">
        <f t="shared" si="29"/>
        <v>4</v>
      </c>
      <c r="M926" t="str">
        <f t="shared" si="28"/>
        <v/>
      </c>
      <c r="N926">
        <f>IF(EXACT(M926,$A$1)=TRUE,0,IF(EXACT(M926,$A$2)=TRUE,1,IF(EXACT(M926,$A$3)=TRUE,2,IF(EXACT(M926,$A$4)=TRUE,3,IF(EXACT(M926,$A$5)=TRUE,4,IF(EXACT(M926,$A$6)=TRUE,5,IF(EXACT(M926,$A$7)=TRUE,6,IF(EXACT(M926,$A$8)=TRUE,7,IF(EXACT(M926,$A$9)=TRUE,8,IF(EXACT(M926,$A$10)=TRUE,9,IF(EXACT(M926,$A$11)=TRUE,10,IF(EXACT(M926,$A$12)=TRUE,11,IF(EXACT(M926,$A$13)=TRUE,12,IF(EXACT(M926,$A$14)=TRUE,13,IF(EXACT(M926,$A$15)=TRUE,14,IF(EXACT(M926,$A$16)=TRUE,15,IF(EXACT(M926,$A$17)=TRUE,16,IF(EXACT(M926,$A$18)=TRUE,17,IF(EXACT(M926,$A$19)=TRUE,18,IF(EXACT(M926,$A$20)=TRUE,19,IF(EXACT(M926,$A$21)=TRUE,20,IF(EXACT(M926,$A$22)=TRUE,21,IF(EXACT(M926,$A$23)=TRUE,22,IF(EXACT(M926,$A$24)=TRUE,23,IF(EXACT(M926,$A$25)=TRUE,24,IF(EXACT(M926,$A$26)=TRUE,25,IF(EXACT(M926,$A$27)=TRUE,26,IF(EXACT(M926,$A$28)=TRUE,27,IF(EXACT(M926,$A$29)=TRUE,28,IF(EXACT(M926,$A$30)=TRUE,29,IF(EXACT(M926,$A$31)=TRUE,30,IF(EXACT(M926,$A$32)=TRUE,31,IF(EXACT(M926,$A$33)=TRUE,32,IF(EXACT(M926,$A$34)=TRUE,33,IF(EXACT(M926,$A$35)=TRUE,34,IF(EXACT(M926,$A$36)=TRUE,35,IF(EXACT(M926,$A$37)=TRUE,36,IF(EXACT(M926,$A$38)=TRUE,37,IF(EXACT(M926,$A$39)=TRUE,38,IF(EXACT(M926,$A$40)=TRUE,39,IF(EXACT(M926,$A$41)=TRUE,40,IF(EXACT(M926,$A$42)=TRUE,41,IF(EXACT(M926,$A$43)=TRUE,42,IF(EXACT(M926,$A$44)=TRUE,43,IF(EXACT(M926,$A$45)=TRUE,44,IF(EXACT(M926,$A$46)=TRUE,45,IF(EXACT(M926,$A$47)=TRUE,46,IF(EXACT(M926,$A$48)=TRUE,47,IF(EXACT(M926,$A$49)=TRUE,48,IF(EXACT(M926,$A$50)=TRUE,49,IF(EXACT(M926,$A$51)=TRUE,50,IF(EXACT(M926,$A$52)=TRUE,51,IF(EXACT(M926,$A$53)=TRUE,52,IF(EXACT(M926,$A$54)=TRUE,53,IF(EXACT(M926,$A$55)=TRUE,54,IF(EXACT(M926,$A$56)=TRUE,55,IF(EXACT(M926,$A$57)=TRUE,56,IF(EXACT(M926,$A$58)=TRUE,57,IF(EXACT(M926,$A$59)=TRUE,58,IF(EXACT(M926,$A$60)=TRUE,59,IF(EXACT(M926,$A$61)=TRUE,60,IF(EXACT(M926,$A$62)=TRUE,61))))))))))))))))))))))))))))))))))))))))))))))))))))))))))))))*61^$L926</f>
        <v>0</v>
      </c>
    </row>
    <row r="927" spans="11:14" x14ac:dyDescent="0.55000000000000004">
      <c r="K927">
        <v>927</v>
      </c>
      <c r="L927">
        <f t="shared" si="29"/>
        <v>3</v>
      </c>
      <c r="M927" t="str">
        <f t="shared" si="28"/>
        <v/>
      </c>
      <c r="N927">
        <f>IF(EXACT(M927,$A$1)=TRUE,0,IF(EXACT(M927,$A$2)=TRUE,1,IF(EXACT(M927,$A$3)=TRUE,2,IF(EXACT(M927,$A$4)=TRUE,3,IF(EXACT(M927,$A$5)=TRUE,4,IF(EXACT(M927,$A$6)=TRUE,5,IF(EXACT(M927,$A$7)=TRUE,6,IF(EXACT(M927,$A$8)=TRUE,7,IF(EXACT(M927,$A$9)=TRUE,8,IF(EXACT(M927,$A$10)=TRUE,9,IF(EXACT(M927,$A$11)=TRUE,10,IF(EXACT(M927,$A$12)=TRUE,11,IF(EXACT(M927,$A$13)=TRUE,12,IF(EXACT(M927,$A$14)=TRUE,13,IF(EXACT(M927,$A$15)=TRUE,14,IF(EXACT(M927,$A$16)=TRUE,15,IF(EXACT(M927,$A$17)=TRUE,16,IF(EXACT(M927,$A$18)=TRUE,17,IF(EXACT(M927,$A$19)=TRUE,18,IF(EXACT(M927,$A$20)=TRUE,19,IF(EXACT(M927,$A$21)=TRUE,20,IF(EXACT(M927,$A$22)=TRUE,21,IF(EXACT(M927,$A$23)=TRUE,22,IF(EXACT(M927,$A$24)=TRUE,23,IF(EXACT(M927,$A$25)=TRUE,24,IF(EXACT(M927,$A$26)=TRUE,25,IF(EXACT(M927,$A$27)=TRUE,26,IF(EXACT(M927,$A$28)=TRUE,27,IF(EXACT(M927,$A$29)=TRUE,28,IF(EXACT(M927,$A$30)=TRUE,29,IF(EXACT(M927,$A$31)=TRUE,30,IF(EXACT(M927,$A$32)=TRUE,31,IF(EXACT(M927,$A$33)=TRUE,32,IF(EXACT(M927,$A$34)=TRUE,33,IF(EXACT(M927,$A$35)=TRUE,34,IF(EXACT(M927,$A$36)=TRUE,35,IF(EXACT(M927,$A$37)=TRUE,36,IF(EXACT(M927,$A$38)=TRUE,37,IF(EXACT(M927,$A$39)=TRUE,38,IF(EXACT(M927,$A$40)=TRUE,39,IF(EXACT(M927,$A$41)=TRUE,40,IF(EXACT(M927,$A$42)=TRUE,41,IF(EXACT(M927,$A$43)=TRUE,42,IF(EXACT(M927,$A$44)=TRUE,43,IF(EXACT(M927,$A$45)=TRUE,44,IF(EXACT(M927,$A$46)=TRUE,45,IF(EXACT(M927,$A$47)=TRUE,46,IF(EXACT(M927,$A$48)=TRUE,47,IF(EXACT(M927,$A$49)=TRUE,48,IF(EXACT(M927,$A$50)=TRUE,49,IF(EXACT(M927,$A$51)=TRUE,50,IF(EXACT(M927,$A$52)=TRUE,51,IF(EXACT(M927,$A$53)=TRUE,52,IF(EXACT(M927,$A$54)=TRUE,53,IF(EXACT(M927,$A$55)=TRUE,54,IF(EXACT(M927,$A$56)=TRUE,55,IF(EXACT(M927,$A$57)=TRUE,56,IF(EXACT(M927,$A$58)=TRUE,57,IF(EXACT(M927,$A$59)=TRUE,58,IF(EXACT(M927,$A$60)=TRUE,59,IF(EXACT(M927,$A$61)=TRUE,60,IF(EXACT(M927,$A$62)=TRUE,61))))))))))))))))))))))))))))))))))))))))))))))))))))))))))))))*61^$L927</f>
        <v>0</v>
      </c>
    </row>
    <row r="928" spans="11:14" x14ac:dyDescent="0.55000000000000004">
      <c r="K928">
        <v>928</v>
      </c>
      <c r="L928">
        <f t="shared" si="29"/>
        <v>2</v>
      </c>
      <c r="M928" t="str">
        <f t="shared" si="28"/>
        <v/>
      </c>
      <c r="N928">
        <f>IF(EXACT(M928,$A$1)=TRUE,0,IF(EXACT(M928,$A$2)=TRUE,1,IF(EXACT(M928,$A$3)=TRUE,2,IF(EXACT(M928,$A$4)=TRUE,3,IF(EXACT(M928,$A$5)=TRUE,4,IF(EXACT(M928,$A$6)=TRUE,5,IF(EXACT(M928,$A$7)=TRUE,6,IF(EXACT(M928,$A$8)=TRUE,7,IF(EXACT(M928,$A$9)=TRUE,8,IF(EXACT(M928,$A$10)=TRUE,9,IF(EXACT(M928,$A$11)=TRUE,10,IF(EXACT(M928,$A$12)=TRUE,11,IF(EXACT(M928,$A$13)=TRUE,12,IF(EXACT(M928,$A$14)=TRUE,13,IF(EXACT(M928,$A$15)=TRUE,14,IF(EXACT(M928,$A$16)=TRUE,15,IF(EXACT(M928,$A$17)=TRUE,16,IF(EXACT(M928,$A$18)=TRUE,17,IF(EXACT(M928,$A$19)=TRUE,18,IF(EXACT(M928,$A$20)=TRUE,19,IF(EXACT(M928,$A$21)=TRUE,20,IF(EXACT(M928,$A$22)=TRUE,21,IF(EXACT(M928,$A$23)=TRUE,22,IF(EXACT(M928,$A$24)=TRUE,23,IF(EXACT(M928,$A$25)=TRUE,24,IF(EXACT(M928,$A$26)=TRUE,25,IF(EXACT(M928,$A$27)=TRUE,26,IF(EXACT(M928,$A$28)=TRUE,27,IF(EXACT(M928,$A$29)=TRUE,28,IF(EXACT(M928,$A$30)=TRUE,29,IF(EXACT(M928,$A$31)=TRUE,30,IF(EXACT(M928,$A$32)=TRUE,31,IF(EXACT(M928,$A$33)=TRUE,32,IF(EXACT(M928,$A$34)=TRUE,33,IF(EXACT(M928,$A$35)=TRUE,34,IF(EXACT(M928,$A$36)=TRUE,35,IF(EXACT(M928,$A$37)=TRUE,36,IF(EXACT(M928,$A$38)=TRUE,37,IF(EXACT(M928,$A$39)=TRUE,38,IF(EXACT(M928,$A$40)=TRUE,39,IF(EXACT(M928,$A$41)=TRUE,40,IF(EXACT(M928,$A$42)=TRUE,41,IF(EXACT(M928,$A$43)=TRUE,42,IF(EXACT(M928,$A$44)=TRUE,43,IF(EXACT(M928,$A$45)=TRUE,44,IF(EXACT(M928,$A$46)=TRUE,45,IF(EXACT(M928,$A$47)=TRUE,46,IF(EXACT(M928,$A$48)=TRUE,47,IF(EXACT(M928,$A$49)=TRUE,48,IF(EXACT(M928,$A$50)=TRUE,49,IF(EXACT(M928,$A$51)=TRUE,50,IF(EXACT(M928,$A$52)=TRUE,51,IF(EXACT(M928,$A$53)=TRUE,52,IF(EXACT(M928,$A$54)=TRUE,53,IF(EXACT(M928,$A$55)=TRUE,54,IF(EXACT(M928,$A$56)=TRUE,55,IF(EXACT(M928,$A$57)=TRUE,56,IF(EXACT(M928,$A$58)=TRUE,57,IF(EXACT(M928,$A$59)=TRUE,58,IF(EXACT(M928,$A$60)=TRUE,59,IF(EXACT(M928,$A$61)=TRUE,60,IF(EXACT(M928,$A$62)=TRUE,61))))))))))))))))))))))))))))))))))))))))))))))))))))))))))))))*61^$L928</f>
        <v>0</v>
      </c>
    </row>
    <row r="929" spans="11:14" x14ac:dyDescent="0.55000000000000004">
      <c r="K929">
        <v>929</v>
      </c>
      <c r="L929">
        <f t="shared" si="29"/>
        <v>1</v>
      </c>
      <c r="M929" t="str">
        <f t="shared" si="28"/>
        <v/>
      </c>
      <c r="N929">
        <f>IF(EXACT(M929,$A$1)=TRUE,0,IF(EXACT(M929,$A$2)=TRUE,1,IF(EXACT(M929,$A$3)=TRUE,2,IF(EXACT(M929,$A$4)=TRUE,3,IF(EXACT(M929,$A$5)=TRUE,4,IF(EXACT(M929,$A$6)=TRUE,5,IF(EXACT(M929,$A$7)=TRUE,6,IF(EXACT(M929,$A$8)=TRUE,7,IF(EXACT(M929,$A$9)=TRUE,8,IF(EXACT(M929,$A$10)=TRUE,9,IF(EXACT(M929,$A$11)=TRUE,10,IF(EXACT(M929,$A$12)=TRUE,11,IF(EXACT(M929,$A$13)=TRUE,12,IF(EXACT(M929,$A$14)=TRUE,13,IF(EXACT(M929,$A$15)=TRUE,14,IF(EXACT(M929,$A$16)=TRUE,15,IF(EXACT(M929,$A$17)=TRUE,16,IF(EXACT(M929,$A$18)=TRUE,17,IF(EXACT(M929,$A$19)=TRUE,18,IF(EXACT(M929,$A$20)=TRUE,19,IF(EXACT(M929,$A$21)=TRUE,20,IF(EXACT(M929,$A$22)=TRUE,21,IF(EXACT(M929,$A$23)=TRUE,22,IF(EXACT(M929,$A$24)=TRUE,23,IF(EXACT(M929,$A$25)=TRUE,24,IF(EXACT(M929,$A$26)=TRUE,25,IF(EXACT(M929,$A$27)=TRUE,26,IF(EXACT(M929,$A$28)=TRUE,27,IF(EXACT(M929,$A$29)=TRUE,28,IF(EXACT(M929,$A$30)=TRUE,29,IF(EXACT(M929,$A$31)=TRUE,30,IF(EXACT(M929,$A$32)=TRUE,31,IF(EXACT(M929,$A$33)=TRUE,32,IF(EXACT(M929,$A$34)=TRUE,33,IF(EXACT(M929,$A$35)=TRUE,34,IF(EXACT(M929,$A$36)=TRUE,35,IF(EXACT(M929,$A$37)=TRUE,36,IF(EXACT(M929,$A$38)=TRUE,37,IF(EXACT(M929,$A$39)=TRUE,38,IF(EXACT(M929,$A$40)=TRUE,39,IF(EXACT(M929,$A$41)=TRUE,40,IF(EXACT(M929,$A$42)=TRUE,41,IF(EXACT(M929,$A$43)=TRUE,42,IF(EXACT(M929,$A$44)=TRUE,43,IF(EXACT(M929,$A$45)=TRUE,44,IF(EXACT(M929,$A$46)=TRUE,45,IF(EXACT(M929,$A$47)=TRUE,46,IF(EXACT(M929,$A$48)=TRUE,47,IF(EXACT(M929,$A$49)=TRUE,48,IF(EXACT(M929,$A$50)=TRUE,49,IF(EXACT(M929,$A$51)=TRUE,50,IF(EXACT(M929,$A$52)=TRUE,51,IF(EXACT(M929,$A$53)=TRUE,52,IF(EXACT(M929,$A$54)=TRUE,53,IF(EXACT(M929,$A$55)=TRUE,54,IF(EXACT(M929,$A$56)=TRUE,55,IF(EXACT(M929,$A$57)=TRUE,56,IF(EXACT(M929,$A$58)=TRUE,57,IF(EXACT(M929,$A$59)=TRUE,58,IF(EXACT(M929,$A$60)=TRUE,59,IF(EXACT(M929,$A$61)=TRUE,60,IF(EXACT(M929,$A$62)=TRUE,61))))))))))))))))))))))))))))))))))))))))))))))))))))))))))))))*61^$L929</f>
        <v>0</v>
      </c>
    </row>
    <row r="930" spans="11:14" x14ac:dyDescent="0.55000000000000004">
      <c r="K930">
        <v>930</v>
      </c>
      <c r="L930">
        <f t="shared" si="29"/>
        <v>0</v>
      </c>
      <c r="M930" t="str">
        <f t="shared" si="28"/>
        <v/>
      </c>
      <c r="N930">
        <f>IF(EXACT(M930,$A$1)=TRUE,0,IF(EXACT(M930,$A$2)=TRUE,1,IF(EXACT(M930,$A$3)=TRUE,2,IF(EXACT(M930,$A$4)=TRUE,3,IF(EXACT(M930,$A$5)=TRUE,4,IF(EXACT(M930,$A$6)=TRUE,5,IF(EXACT(M930,$A$7)=TRUE,6,IF(EXACT(M930,$A$8)=TRUE,7,IF(EXACT(M930,$A$9)=TRUE,8,IF(EXACT(M930,$A$10)=TRUE,9,IF(EXACT(M930,$A$11)=TRUE,10,IF(EXACT(M930,$A$12)=TRUE,11,IF(EXACT(M930,$A$13)=TRUE,12,IF(EXACT(M930,$A$14)=TRUE,13,IF(EXACT(M930,$A$15)=TRUE,14,IF(EXACT(M930,$A$16)=TRUE,15,IF(EXACT(M930,$A$17)=TRUE,16,IF(EXACT(M930,$A$18)=TRUE,17,IF(EXACT(M930,$A$19)=TRUE,18,IF(EXACT(M930,$A$20)=TRUE,19,IF(EXACT(M930,$A$21)=TRUE,20,IF(EXACT(M930,$A$22)=TRUE,21,IF(EXACT(M930,$A$23)=TRUE,22,IF(EXACT(M930,$A$24)=TRUE,23,IF(EXACT(M930,$A$25)=TRUE,24,IF(EXACT(M930,$A$26)=TRUE,25,IF(EXACT(M930,$A$27)=TRUE,26,IF(EXACT(M930,$A$28)=TRUE,27,IF(EXACT(M930,$A$29)=TRUE,28,IF(EXACT(M930,$A$30)=TRUE,29,IF(EXACT(M930,$A$31)=TRUE,30,IF(EXACT(M930,$A$32)=TRUE,31,IF(EXACT(M930,$A$33)=TRUE,32,IF(EXACT(M930,$A$34)=TRUE,33,IF(EXACT(M930,$A$35)=TRUE,34,IF(EXACT(M930,$A$36)=TRUE,35,IF(EXACT(M930,$A$37)=TRUE,36,IF(EXACT(M930,$A$38)=TRUE,37,IF(EXACT(M930,$A$39)=TRUE,38,IF(EXACT(M930,$A$40)=TRUE,39,IF(EXACT(M930,$A$41)=TRUE,40,IF(EXACT(M930,$A$42)=TRUE,41,IF(EXACT(M930,$A$43)=TRUE,42,IF(EXACT(M930,$A$44)=TRUE,43,IF(EXACT(M930,$A$45)=TRUE,44,IF(EXACT(M930,$A$46)=TRUE,45,IF(EXACT(M930,$A$47)=TRUE,46,IF(EXACT(M930,$A$48)=TRUE,47,IF(EXACT(M930,$A$49)=TRUE,48,IF(EXACT(M930,$A$50)=TRUE,49,IF(EXACT(M930,$A$51)=TRUE,50,IF(EXACT(M930,$A$52)=TRUE,51,IF(EXACT(M930,$A$53)=TRUE,52,IF(EXACT(M930,$A$54)=TRUE,53,IF(EXACT(M930,$A$55)=TRUE,54,IF(EXACT(M930,$A$56)=TRUE,55,IF(EXACT(M930,$A$57)=TRUE,56,IF(EXACT(M930,$A$58)=TRUE,57,IF(EXACT(M930,$A$59)=TRUE,58,IF(EXACT(M930,$A$60)=TRUE,59,IF(EXACT(M930,$A$61)=TRUE,60,IF(EXACT(M930,$A$62)=TRUE,61))))))))))))))))))))))))))))))))))))))))))))))))))))))))))))))*61^$L930</f>
        <v>0</v>
      </c>
    </row>
    <row r="931" spans="11:14" x14ac:dyDescent="0.55000000000000004">
      <c r="K931">
        <v>931</v>
      </c>
      <c r="L931">
        <f t="shared" si="29"/>
        <v>5</v>
      </c>
      <c r="M931" t="str">
        <f t="shared" si="28"/>
        <v/>
      </c>
      <c r="N931" t="b">
        <f>IF(EXACT(M931,$A$1)=TRUE,"コア",IF(EXACT(M931,$A$2)=TRUE,"弓玉",IF(EXACT(M931,$A$3)=TRUE,"銃玉",IF(EXACT(M931,$A$4)=TRUE,"剣玉",IF(EXACT(M931,$A$5)=TRUE,"盾玉",IF(EXACT(M931,$A$6)=TRUE,"爆玉",IF(EXACT(M931,$A$7)=TRUE,"魔玉",IF(EXACT(M931,$A$8)=TRUE,"弩玉",IF(EXACT(M931,$A$9)=TRUE,"槍玉",IF(EXACT(M931,$A$10)=TRUE,"砲玉",IF(EXACT(M931,$A$11)=TRUE,"薙玉",IF(EXACT(M931,$A$12)=TRUE,"跳玉",IF(EXACT(M931,$A$13)=TRUE,"裂玉",IF(EXACT(M931,$A$14)=TRUE,"散玉",IF(EXACT(M931,$A$15)=TRUE,"狙玉",IF(EXACT(M931,$A$16)=TRUE,"浮玉",IF(EXACT(M931,$A$17)=TRUE,"導玉",IF(EXACT(M931,$A$18)=TRUE,"繕玉",IF(EXACT(M931,$A$19)=TRUE,"癒玉",IF(EXACT(M931,$A$20)=TRUE,"壁玉",IF(EXACT(M931,$A$21)=TRUE,"飛玉",IF(EXACT(M931,$A$22)=TRUE,"戦玉",IF(EXACT(M931,$A$23)=TRUE,"機玉",IF(EXACT(M931,$A$24)=TRUE,"変玉",IF(EXACT(M931,$A$25)=TRUE,"界玉",IF(EXACT(M931,$A$26)=TRUE,"木壁",IF(EXACT(M931,$A$27)=TRUE,"石壁",IF(EXACT(M931,$A$28)=TRUE,"紙壁",IF(EXACT(M931,$A$29)=TRUE,"鉄壁",IF(EXACT(M931,$A$30)=TRUE,"ジェット",IF(EXACT(M931,$A$31)=TRUE,"ターボ",IF(EXACT(M931,$A$32)=TRUE,"骨玉",IF(EXACT(M931,$A$33)=TRUE,"撃玉",IF(EXACT(M931,$A$34)=TRUE,"弾玉",IF(EXACT(M931,$A$35)=TRUE,"聖玉",IF(EXACT(M931,$A$36)=TRUE,"忍玉",IF(EXACT(M931,$A$37)=TRUE,"障玉",IF(EXACT(M931,$A$38)=TRUE,"花玉",IF(EXACT(M931,$A$39)=TRUE,"反玉",IF(EXACT(M931,$A$40)=TRUE,"押玉",IF(EXACT(M931,$A$41)=TRUE,"迎玉",IF(EXACT(M931,$A$42)=TRUE,"贄玉",IF(EXACT(M931,$A$43)=TRUE,"的玉",IF(EXACT(M931,$A$44)=TRUE,"墜玉",IF(EXACT(M931,$A$45)=TRUE,"箱玉",IF(EXACT(M931,$A$46)=TRUE,"闇玉",IF(EXACT(M931,$A$47)=TRUE,"旋玉",IF(EXACT(M931,$A$48)=TRUE,"采玉",IF(EXACT(M931,$A$49)=TRUE,"騎玉",IF(EXACT(M931,$A$50)=TRUE,"核玉",IF(EXACT(M931,$A$51)=TRUE,"射玉",IF(EXACT(M931,$A$52)=TRUE,"星玉",IF(EXACT(M931,$A$53)=TRUE,"梱玉",IF(EXACT(M931,$A$54)=TRUE,"貫玉",IF(EXACT(M931,$A$55)=TRUE,"査玉",IF(EXACT(M931,$A$56)=TRUE,"近壁",IF(EXACT(M931,$A$57)=TRUE,"遠壁",IF(EXACT(M931,$A$58)=TRUE,"広壁",IF(EXACT(M931,$A$59)=TRUE,"狭壁",IF(EXACT(M931,$A$60)=TRUE,"タゲ壁",IF(EXACT(M931,$A$61)=TRUE,"エレ壁")))))))))))))))))))))))))))))))))))))))))))))))))))))))))))))</f>
        <v>0</v>
      </c>
    </row>
    <row r="932" spans="11:14" x14ac:dyDescent="0.55000000000000004">
      <c r="K932">
        <v>932</v>
      </c>
      <c r="L932">
        <f t="shared" si="29"/>
        <v>4</v>
      </c>
      <c r="M932" t="str">
        <f t="shared" si="28"/>
        <v/>
      </c>
      <c r="N932">
        <f>IF(EXACT(M932,$A$1)=TRUE,0,IF(EXACT(M932,$A$2)=TRUE,1,IF(EXACT(M932,$A$3)=TRUE,2,IF(EXACT(M932,$A$4)=TRUE,3,IF(EXACT(M932,$A$5)=TRUE,4,IF(EXACT(M932,$A$6)=TRUE,5,IF(EXACT(M932,$A$7)=TRUE,6,IF(EXACT(M932,$A$8)=TRUE,7,IF(EXACT(M932,$A$9)=TRUE,8,IF(EXACT(M932,$A$10)=TRUE,9,IF(EXACT(M932,$A$11)=TRUE,10,IF(EXACT(M932,$A$12)=TRUE,11,IF(EXACT(M932,$A$13)=TRUE,12,IF(EXACT(M932,$A$14)=TRUE,13,IF(EXACT(M932,$A$15)=TRUE,14,IF(EXACT(M932,$A$16)=TRUE,15,IF(EXACT(M932,$A$17)=TRUE,16,IF(EXACT(M932,$A$18)=TRUE,17,IF(EXACT(M932,$A$19)=TRUE,18,IF(EXACT(M932,$A$20)=TRUE,19,IF(EXACT(M932,$A$21)=TRUE,20,IF(EXACT(M932,$A$22)=TRUE,21,IF(EXACT(M932,$A$23)=TRUE,22,IF(EXACT(M932,$A$24)=TRUE,23,IF(EXACT(M932,$A$25)=TRUE,24,IF(EXACT(M932,$A$26)=TRUE,25,IF(EXACT(M932,$A$27)=TRUE,26,IF(EXACT(M932,$A$28)=TRUE,27,IF(EXACT(M932,$A$29)=TRUE,28,IF(EXACT(M932,$A$30)=TRUE,29,IF(EXACT(M932,$A$31)=TRUE,30,IF(EXACT(M932,$A$32)=TRUE,31,IF(EXACT(M932,$A$33)=TRUE,32,IF(EXACT(M932,$A$34)=TRUE,33,IF(EXACT(M932,$A$35)=TRUE,34,IF(EXACT(M932,$A$36)=TRUE,35,IF(EXACT(M932,$A$37)=TRUE,36,IF(EXACT(M932,$A$38)=TRUE,37,IF(EXACT(M932,$A$39)=TRUE,38,IF(EXACT(M932,$A$40)=TRUE,39,IF(EXACT(M932,$A$41)=TRUE,40,IF(EXACT(M932,$A$42)=TRUE,41,IF(EXACT(M932,$A$43)=TRUE,42,IF(EXACT(M932,$A$44)=TRUE,43,IF(EXACT(M932,$A$45)=TRUE,44,IF(EXACT(M932,$A$46)=TRUE,45,IF(EXACT(M932,$A$47)=TRUE,46,IF(EXACT(M932,$A$48)=TRUE,47,IF(EXACT(M932,$A$49)=TRUE,48,IF(EXACT(M932,$A$50)=TRUE,49,IF(EXACT(M932,$A$51)=TRUE,50,IF(EXACT(M932,$A$52)=TRUE,51,IF(EXACT(M932,$A$53)=TRUE,52,IF(EXACT(M932,$A$54)=TRUE,53,IF(EXACT(M932,$A$55)=TRUE,54,IF(EXACT(M932,$A$56)=TRUE,55,IF(EXACT(M932,$A$57)=TRUE,56,IF(EXACT(M932,$A$58)=TRUE,57,IF(EXACT(M932,$A$59)=TRUE,58,IF(EXACT(M932,$A$60)=TRUE,59,IF(EXACT(M932,$A$61)=TRUE,60,IF(EXACT(M932,$A$62)=TRUE,61))))))))))))))))))))))))))))))))))))))))))))))))))))))))))))))*61^$L932</f>
        <v>0</v>
      </c>
    </row>
    <row r="933" spans="11:14" x14ac:dyDescent="0.55000000000000004">
      <c r="K933">
        <v>933</v>
      </c>
      <c r="L933">
        <f t="shared" si="29"/>
        <v>3</v>
      </c>
      <c r="M933" t="str">
        <f t="shared" si="28"/>
        <v/>
      </c>
      <c r="N933">
        <f>IF(EXACT(M933,$A$1)=TRUE,0,IF(EXACT(M933,$A$2)=TRUE,1,IF(EXACT(M933,$A$3)=TRUE,2,IF(EXACT(M933,$A$4)=TRUE,3,IF(EXACT(M933,$A$5)=TRUE,4,IF(EXACT(M933,$A$6)=TRUE,5,IF(EXACT(M933,$A$7)=TRUE,6,IF(EXACT(M933,$A$8)=TRUE,7,IF(EXACT(M933,$A$9)=TRUE,8,IF(EXACT(M933,$A$10)=TRUE,9,IF(EXACT(M933,$A$11)=TRUE,10,IF(EXACT(M933,$A$12)=TRUE,11,IF(EXACT(M933,$A$13)=TRUE,12,IF(EXACT(M933,$A$14)=TRUE,13,IF(EXACT(M933,$A$15)=TRUE,14,IF(EXACT(M933,$A$16)=TRUE,15,IF(EXACT(M933,$A$17)=TRUE,16,IF(EXACT(M933,$A$18)=TRUE,17,IF(EXACT(M933,$A$19)=TRUE,18,IF(EXACT(M933,$A$20)=TRUE,19,IF(EXACT(M933,$A$21)=TRUE,20,IF(EXACT(M933,$A$22)=TRUE,21,IF(EXACT(M933,$A$23)=TRUE,22,IF(EXACT(M933,$A$24)=TRUE,23,IF(EXACT(M933,$A$25)=TRUE,24,IF(EXACT(M933,$A$26)=TRUE,25,IF(EXACT(M933,$A$27)=TRUE,26,IF(EXACT(M933,$A$28)=TRUE,27,IF(EXACT(M933,$A$29)=TRUE,28,IF(EXACT(M933,$A$30)=TRUE,29,IF(EXACT(M933,$A$31)=TRUE,30,IF(EXACT(M933,$A$32)=TRUE,31,IF(EXACT(M933,$A$33)=TRUE,32,IF(EXACT(M933,$A$34)=TRUE,33,IF(EXACT(M933,$A$35)=TRUE,34,IF(EXACT(M933,$A$36)=TRUE,35,IF(EXACT(M933,$A$37)=TRUE,36,IF(EXACT(M933,$A$38)=TRUE,37,IF(EXACT(M933,$A$39)=TRUE,38,IF(EXACT(M933,$A$40)=TRUE,39,IF(EXACT(M933,$A$41)=TRUE,40,IF(EXACT(M933,$A$42)=TRUE,41,IF(EXACT(M933,$A$43)=TRUE,42,IF(EXACT(M933,$A$44)=TRUE,43,IF(EXACT(M933,$A$45)=TRUE,44,IF(EXACT(M933,$A$46)=TRUE,45,IF(EXACT(M933,$A$47)=TRUE,46,IF(EXACT(M933,$A$48)=TRUE,47,IF(EXACT(M933,$A$49)=TRUE,48,IF(EXACT(M933,$A$50)=TRUE,49,IF(EXACT(M933,$A$51)=TRUE,50,IF(EXACT(M933,$A$52)=TRUE,51,IF(EXACT(M933,$A$53)=TRUE,52,IF(EXACT(M933,$A$54)=TRUE,53,IF(EXACT(M933,$A$55)=TRUE,54,IF(EXACT(M933,$A$56)=TRUE,55,IF(EXACT(M933,$A$57)=TRUE,56,IF(EXACT(M933,$A$58)=TRUE,57,IF(EXACT(M933,$A$59)=TRUE,58,IF(EXACT(M933,$A$60)=TRUE,59,IF(EXACT(M933,$A$61)=TRUE,60,IF(EXACT(M933,$A$62)=TRUE,61))))))))))))))))))))))))))))))))))))))))))))))))))))))))))))))*61^$L933</f>
        <v>0</v>
      </c>
    </row>
    <row r="934" spans="11:14" x14ac:dyDescent="0.55000000000000004">
      <c r="K934">
        <v>934</v>
      </c>
      <c r="L934">
        <f t="shared" si="29"/>
        <v>2</v>
      </c>
      <c r="M934" t="str">
        <f t="shared" si="28"/>
        <v/>
      </c>
      <c r="N934">
        <f>IF(EXACT(M934,$A$1)=TRUE,0,IF(EXACT(M934,$A$2)=TRUE,1,IF(EXACT(M934,$A$3)=TRUE,2,IF(EXACT(M934,$A$4)=TRUE,3,IF(EXACT(M934,$A$5)=TRUE,4,IF(EXACT(M934,$A$6)=TRUE,5,IF(EXACT(M934,$A$7)=TRUE,6,IF(EXACT(M934,$A$8)=TRUE,7,IF(EXACT(M934,$A$9)=TRUE,8,IF(EXACT(M934,$A$10)=TRUE,9,IF(EXACT(M934,$A$11)=TRUE,10,IF(EXACT(M934,$A$12)=TRUE,11,IF(EXACT(M934,$A$13)=TRUE,12,IF(EXACT(M934,$A$14)=TRUE,13,IF(EXACT(M934,$A$15)=TRUE,14,IF(EXACT(M934,$A$16)=TRUE,15,IF(EXACT(M934,$A$17)=TRUE,16,IF(EXACT(M934,$A$18)=TRUE,17,IF(EXACT(M934,$A$19)=TRUE,18,IF(EXACT(M934,$A$20)=TRUE,19,IF(EXACT(M934,$A$21)=TRUE,20,IF(EXACT(M934,$A$22)=TRUE,21,IF(EXACT(M934,$A$23)=TRUE,22,IF(EXACT(M934,$A$24)=TRUE,23,IF(EXACT(M934,$A$25)=TRUE,24,IF(EXACT(M934,$A$26)=TRUE,25,IF(EXACT(M934,$A$27)=TRUE,26,IF(EXACT(M934,$A$28)=TRUE,27,IF(EXACT(M934,$A$29)=TRUE,28,IF(EXACT(M934,$A$30)=TRUE,29,IF(EXACT(M934,$A$31)=TRUE,30,IF(EXACT(M934,$A$32)=TRUE,31,IF(EXACT(M934,$A$33)=TRUE,32,IF(EXACT(M934,$A$34)=TRUE,33,IF(EXACT(M934,$A$35)=TRUE,34,IF(EXACT(M934,$A$36)=TRUE,35,IF(EXACT(M934,$A$37)=TRUE,36,IF(EXACT(M934,$A$38)=TRUE,37,IF(EXACT(M934,$A$39)=TRUE,38,IF(EXACT(M934,$A$40)=TRUE,39,IF(EXACT(M934,$A$41)=TRUE,40,IF(EXACT(M934,$A$42)=TRUE,41,IF(EXACT(M934,$A$43)=TRUE,42,IF(EXACT(M934,$A$44)=TRUE,43,IF(EXACT(M934,$A$45)=TRUE,44,IF(EXACT(M934,$A$46)=TRUE,45,IF(EXACT(M934,$A$47)=TRUE,46,IF(EXACT(M934,$A$48)=TRUE,47,IF(EXACT(M934,$A$49)=TRUE,48,IF(EXACT(M934,$A$50)=TRUE,49,IF(EXACT(M934,$A$51)=TRUE,50,IF(EXACT(M934,$A$52)=TRUE,51,IF(EXACT(M934,$A$53)=TRUE,52,IF(EXACT(M934,$A$54)=TRUE,53,IF(EXACT(M934,$A$55)=TRUE,54,IF(EXACT(M934,$A$56)=TRUE,55,IF(EXACT(M934,$A$57)=TRUE,56,IF(EXACT(M934,$A$58)=TRUE,57,IF(EXACT(M934,$A$59)=TRUE,58,IF(EXACT(M934,$A$60)=TRUE,59,IF(EXACT(M934,$A$61)=TRUE,60,IF(EXACT(M934,$A$62)=TRUE,61))))))))))))))))))))))))))))))))))))))))))))))))))))))))))))))*61^$L934</f>
        <v>0</v>
      </c>
    </row>
    <row r="935" spans="11:14" x14ac:dyDescent="0.55000000000000004">
      <c r="K935">
        <v>935</v>
      </c>
      <c r="L935">
        <f t="shared" si="29"/>
        <v>1</v>
      </c>
      <c r="M935" t="str">
        <f t="shared" si="28"/>
        <v/>
      </c>
      <c r="N935">
        <f>IF(EXACT(M935,$A$1)=TRUE,0,IF(EXACT(M935,$A$2)=TRUE,1,IF(EXACT(M935,$A$3)=TRUE,2,IF(EXACT(M935,$A$4)=TRUE,3,IF(EXACT(M935,$A$5)=TRUE,4,IF(EXACT(M935,$A$6)=TRUE,5,IF(EXACT(M935,$A$7)=TRUE,6,IF(EXACT(M935,$A$8)=TRUE,7,IF(EXACT(M935,$A$9)=TRUE,8,IF(EXACT(M935,$A$10)=TRUE,9,IF(EXACT(M935,$A$11)=TRUE,10,IF(EXACT(M935,$A$12)=TRUE,11,IF(EXACT(M935,$A$13)=TRUE,12,IF(EXACT(M935,$A$14)=TRUE,13,IF(EXACT(M935,$A$15)=TRUE,14,IF(EXACT(M935,$A$16)=TRUE,15,IF(EXACT(M935,$A$17)=TRUE,16,IF(EXACT(M935,$A$18)=TRUE,17,IF(EXACT(M935,$A$19)=TRUE,18,IF(EXACT(M935,$A$20)=TRUE,19,IF(EXACT(M935,$A$21)=TRUE,20,IF(EXACT(M935,$A$22)=TRUE,21,IF(EXACT(M935,$A$23)=TRUE,22,IF(EXACT(M935,$A$24)=TRUE,23,IF(EXACT(M935,$A$25)=TRUE,24,IF(EXACT(M935,$A$26)=TRUE,25,IF(EXACT(M935,$A$27)=TRUE,26,IF(EXACT(M935,$A$28)=TRUE,27,IF(EXACT(M935,$A$29)=TRUE,28,IF(EXACT(M935,$A$30)=TRUE,29,IF(EXACT(M935,$A$31)=TRUE,30,IF(EXACT(M935,$A$32)=TRUE,31,IF(EXACT(M935,$A$33)=TRUE,32,IF(EXACT(M935,$A$34)=TRUE,33,IF(EXACT(M935,$A$35)=TRUE,34,IF(EXACT(M935,$A$36)=TRUE,35,IF(EXACT(M935,$A$37)=TRUE,36,IF(EXACT(M935,$A$38)=TRUE,37,IF(EXACT(M935,$A$39)=TRUE,38,IF(EXACT(M935,$A$40)=TRUE,39,IF(EXACT(M935,$A$41)=TRUE,40,IF(EXACT(M935,$A$42)=TRUE,41,IF(EXACT(M935,$A$43)=TRUE,42,IF(EXACT(M935,$A$44)=TRUE,43,IF(EXACT(M935,$A$45)=TRUE,44,IF(EXACT(M935,$A$46)=TRUE,45,IF(EXACT(M935,$A$47)=TRUE,46,IF(EXACT(M935,$A$48)=TRUE,47,IF(EXACT(M935,$A$49)=TRUE,48,IF(EXACT(M935,$A$50)=TRUE,49,IF(EXACT(M935,$A$51)=TRUE,50,IF(EXACT(M935,$A$52)=TRUE,51,IF(EXACT(M935,$A$53)=TRUE,52,IF(EXACT(M935,$A$54)=TRUE,53,IF(EXACT(M935,$A$55)=TRUE,54,IF(EXACT(M935,$A$56)=TRUE,55,IF(EXACT(M935,$A$57)=TRUE,56,IF(EXACT(M935,$A$58)=TRUE,57,IF(EXACT(M935,$A$59)=TRUE,58,IF(EXACT(M935,$A$60)=TRUE,59,IF(EXACT(M935,$A$61)=TRUE,60,IF(EXACT(M935,$A$62)=TRUE,61))))))))))))))))))))))))))))))))))))))))))))))))))))))))))))))*61^$L935</f>
        <v>0</v>
      </c>
    </row>
    <row r="936" spans="11:14" x14ac:dyDescent="0.55000000000000004">
      <c r="K936">
        <v>936</v>
      </c>
      <c r="L936">
        <f t="shared" si="29"/>
        <v>0</v>
      </c>
      <c r="M936" t="str">
        <f t="shared" si="28"/>
        <v/>
      </c>
      <c r="N936">
        <f>IF(EXACT(M936,$A$1)=TRUE,0,IF(EXACT(M936,$A$2)=TRUE,1,IF(EXACT(M936,$A$3)=TRUE,2,IF(EXACT(M936,$A$4)=TRUE,3,IF(EXACT(M936,$A$5)=TRUE,4,IF(EXACT(M936,$A$6)=TRUE,5,IF(EXACT(M936,$A$7)=TRUE,6,IF(EXACT(M936,$A$8)=TRUE,7,IF(EXACT(M936,$A$9)=TRUE,8,IF(EXACT(M936,$A$10)=TRUE,9,IF(EXACT(M936,$A$11)=TRUE,10,IF(EXACT(M936,$A$12)=TRUE,11,IF(EXACT(M936,$A$13)=TRUE,12,IF(EXACT(M936,$A$14)=TRUE,13,IF(EXACT(M936,$A$15)=TRUE,14,IF(EXACT(M936,$A$16)=TRUE,15,IF(EXACT(M936,$A$17)=TRUE,16,IF(EXACT(M936,$A$18)=TRUE,17,IF(EXACT(M936,$A$19)=TRUE,18,IF(EXACT(M936,$A$20)=TRUE,19,IF(EXACT(M936,$A$21)=TRUE,20,IF(EXACT(M936,$A$22)=TRUE,21,IF(EXACT(M936,$A$23)=TRUE,22,IF(EXACT(M936,$A$24)=TRUE,23,IF(EXACT(M936,$A$25)=TRUE,24,IF(EXACT(M936,$A$26)=TRUE,25,IF(EXACT(M936,$A$27)=TRUE,26,IF(EXACT(M936,$A$28)=TRUE,27,IF(EXACT(M936,$A$29)=TRUE,28,IF(EXACT(M936,$A$30)=TRUE,29,IF(EXACT(M936,$A$31)=TRUE,30,IF(EXACT(M936,$A$32)=TRUE,31,IF(EXACT(M936,$A$33)=TRUE,32,IF(EXACT(M936,$A$34)=TRUE,33,IF(EXACT(M936,$A$35)=TRUE,34,IF(EXACT(M936,$A$36)=TRUE,35,IF(EXACT(M936,$A$37)=TRUE,36,IF(EXACT(M936,$A$38)=TRUE,37,IF(EXACT(M936,$A$39)=TRUE,38,IF(EXACT(M936,$A$40)=TRUE,39,IF(EXACT(M936,$A$41)=TRUE,40,IF(EXACT(M936,$A$42)=TRUE,41,IF(EXACT(M936,$A$43)=TRUE,42,IF(EXACT(M936,$A$44)=TRUE,43,IF(EXACT(M936,$A$45)=TRUE,44,IF(EXACT(M936,$A$46)=TRUE,45,IF(EXACT(M936,$A$47)=TRUE,46,IF(EXACT(M936,$A$48)=TRUE,47,IF(EXACT(M936,$A$49)=TRUE,48,IF(EXACT(M936,$A$50)=TRUE,49,IF(EXACT(M936,$A$51)=TRUE,50,IF(EXACT(M936,$A$52)=TRUE,51,IF(EXACT(M936,$A$53)=TRUE,52,IF(EXACT(M936,$A$54)=TRUE,53,IF(EXACT(M936,$A$55)=TRUE,54,IF(EXACT(M936,$A$56)=TRUE,55,IF(EXACT(M936,$A$57)=TRUE,56,IF(EXACT(M936,$A$58)=TRUE,57,IF(EXACT(M936,$A$59)=TRUE,58,IF(EXACT(M936,$A$60)=TRUE,59,IF(EXACT(M936,$A$61)=TRUE,60,IF(EXACT(M936,$A$62)=TRUE,61))))))))))))))))))))))))))))))))))))))))))))))))))))))))))))))*61^$L936</f>
        <v>0</v>
      </c>
    </row>
    <row r="937" spans="11:14" x14ac:dyDescent="0.55000000000000004">
      <c r="K937">
        <v>937</v>
      </c>
      <c r="L937">
        <f t="shared" si="29"/>
        <v>5</v>
      </c>
      <c r="M937" t="str">
        <f t="shared" si="28"/>
        <v/>
      </c>
      <c r="N937" t="b">
        <f>IF(EXACT(M937,$A$1)=TRUE,"コア",IF(EXACT(M937,$A$2)=TRUE,"弓玉",IF(EXACT(M937,$A$3)=TRUE,"銃玉",IF(EXACT(M937,$A$4)=TRUE,"剣玉",IF(EXACT(M937,$A$5)=TRUE,"盾玉",IF(EXACT(M937,$A$6)=TRUE,"爆玉",IF(EXACT(M937,$A$7)=TRUE,"魔玉",IF(EXACT(M937,$A$8)=TRUE,"弩玉",IF(EXACT(M937,$A$9)=TRUE,"槍玉",IF(EXACT(M937,$A$10)=TRUE,"砲玉",IF(EXACT(M937,$A$11)=TRUE,"薙玉",IF(EXACT(M937,$A$12)=TRUE,"跳玉",IF(EXACT(M937,$A$13)=TRUE,"裂玉",IF(EXACT(M937,$A$14)=TRUE,"散玉",IF(EXACT(M937,$A$15)=TRUE,"狙玉",IF(EXACT(M937,$A$16)=TRUE,"浮玉",IF(EXACT(M937,$A$17)=TRUE,"導玉",IF(EXACT(M937,$A$18)=TRUE,"繕玉",IF(EXACT(M937,$A$19)=TRUE,"癒玉",IF(EXACT(M937,$A$20)=TRUE,"壁玉",IF(EXACT(M937,$A$21)=TRUE,"飛玉",IF(EXACT(M937,$A$22)=TRUE,"戦玉",IF(EXACT(M937,$A$23)=TRUE,"機玉",IF(EXACT(M937,$A$24)=TRUE,"変玉",IF(EXACT(M937,$A$25)=TRUE,"界玉",IF(EXACT(M937,$A$26)=TRUE,"木壁",IF(EXACT(M937,$A$27)=TRUE,"石壁",IF(EXACT(M937,$A$28)=TRUE,"紙壁",IF(EXACT(M937,$A$29)=TRUE,"鉄壁",IF(EXACT(M937,$A$30)=TRUE,"ジェット",IF(EXACT(M937,$A$31)=TRUE,"ターボ",IF(EXACT(M937,$A$32)=TRUE,"骨玉",IF(EXACT(M937,$A$33)=TRUE,"撃玉",IF(EXACT(M937,$A$34)=TRUE,"弾玉",IF(EXACT(M937,$A$35)=TRUE,"聖玉",IF(EXACT(M937,$A$36)=TRUE,"忍玉",IF(EXACT(M937,$A$37)=TRUE,"障玉",IF(EXACT(M937,$A$38)=TRUE,"花玉",IF(EXACT(M937,$A$39)=TRUE,"反玉",IF(EXACT(M937,$A$40)=TRUE,"押玉",IF(EXACT(M937,$A$41)=TRUE,"迎玉",IF(EXACT(M937,$A$42)=TRUE,"贄玉",IF(EXACT(M937,$A$43)=TRUE,"的玉",IF(EXACT(M937,$A$44)=TRUE,"墜玉",IF(EXACT(M937,$A$45)=TRUE,"箱玉",IF(EXACT(M937,$A$46)=TRUE,"闇玉",IF(EXACT(M937,$A$47)=TRUE,"旋玉",IF(EXACT(M937,$A$48)=TRUE,"采玉",IF(EXACT(M937,$A$49)=TRUE,"騎玉",IF(EXACT(M937,$A$50)=TRUE,"核玉",IF(EXACT(M937,$A$51)=TRUE,"射玉",IF(EXACT(M937,$A$52)=TRUE,"星玉",IF(EXACT(M937,$A$53)=TRUE,"梱玉",IF(EXACT(M937,$A$54)=TRUE,"貫玉",IF(EXACT(M937,$A$55)=TRUE,"査玉",IF(EXACT(M937,$A$56)=TRUE,"近壁",IF(EXACT(M937,$A$57)=TRUE,"遠壁",IF(EXACT(M937,$A$58)=TRUE,"広壁",IF(EXACT(M937,$A$59)=TRUE,"狭壁",IF(EXACT(M937,$A$60)=TRUE,"タゲ壁",IF(EXACT(M937,$A$61)=TRUE,"エレ壁")))))))))))))))))))))))))))))))))))))))))))))))))))))))))))))</f>
        <v>0</v>
      </c>
    </row>
    <row r="938" spans="11:14" x14ac:dyDescent="0.55000000000000004">
      <c r="K938">
        <v>938</v>
      </c>
      <c r="L938">
        <f t="shared" si="29"/>
        <v>4</v>
      </c>
      <c r="M938" t="str">
        <f t="shared" si="28"/>
        <v/>
      </c>
      <c r="N938">
        <f>IF(EXACT(M938,$A$1)=TRUE,0,IF(EXACT(M938,$A$2)=TRUE,1,IF(EXACT(M938,$A$3)=TRUE,2,IF(EXACT(M938,$A$4)=TRUE,3,IF(EXACT(M938,$A$5)=TRUE,4,IF(EXACT(M938,$A$6)=TRUE,5,IF(EXACT(M938,$A$7)=TRUE,6,IF(EXACT(M938,$A$8)=TRUE,7,IF(EXACT(M938,$A$9)=TRUE,8,IF(EXACT(M938,$A$10)=TRUE,9,IF(EXACT(M938,$A$11)=TRUE,10,IF(EXACT(M938,$A$12)=TRUE,11,IF(EXACT(M938,$A$13)=TRUE,12,IF(EXACT(M938,$A$14)=TRUE,13,IF(EXACT(M938,$A$15)=TRUE,14,IF(EXACT(M938,$A$16)=TRUE,15,IF(EXACT(M938,$A$17)=TRUE,16,IF(EXACT(M938,$A$18)=TRUE,17,IF(EXACT(M938,$A$19)=TRUE,18,IF(EXACT(M938,$A$20)=TRUE,19,IF(EXACT(M938,$A$21)=TRUE,20,IF(EXACT(M938,$A$22)=TRUE,21,IF(EXACT(M938,$A$23)=TRUE,22,IF(EXACT(M938,$A$24)=TRUE,23,IF(EXACT(M938,$A$25)=TRUE,24,IF(EXACT(M938,$A$26)=TRUE,25,IF(EXACT(M938,$A$27)=TRUE,26,IF(EXACT(M938,$A$28)=TRUE,27,IF(EXACT(M938,$A$29)=TRUE,28,IF(EXACT(M938,$A$30)=TRUE,29,IF(EXACT(M938,$A$31)=TRUE,30,IF(EXACT(M938,$A$32)=TRUE,31,IF(EXACT(M938,$A$33)=TRUE,32,IF(EXACT(M938,$A$34)=TRUE,33,IF(EXACT(M938,$A$35)=TRUE,34,IF(EXACT(M938,$A$36)=TRUE,35,IF(EXACT(M938,$A$37)=TRUE,36,IF(EXACT(M938,$A$38)=TRUE,37,IF(EXACT(M938,$A$39)=TRUE,38,IF(EXACT(M938,$A$40)=TRUE,39,IF(EXACT(M938,$A$41)=TRUE,40,IF(EXACT(M938,$A$42)=TRUE,41,IF(EXACT(M938,$A$43)=TRUE,42,IF(EXACT(M938,$A$44)=TRUE,43,IF(EXACT(M938,$A$45)=TRUE,44,IF(EXACT(M938,$A$46)=TRUE,45,IF(EXACT(M938,$A$47)=TRUE,46,IF(EXACT(M938,$A$48)=TRUE,47,IF(EXACT(M938,$A$49)=TRUE,48,IF(EXACT(M938,$A$50)=TRUE,49,IF(EXACT(M938,$A$51)=TRUE,50,IF(EXACT(M938,$A$52)=TRUE,51,IF(EXACT(M938,$A$53)=TRUE,52,IF(EXACT(M938,$A$54)=TRUE,53,IF(EXACT(M938,$A$55)=TRUE,54,IF(EXACT(M938,$A$56)=TRUE,55,IF(EXACT(M938,$A$57)=TRUE,56,IF(EXACT(M938,$A$58)=TRUE,57,IF(EXACT(M938,$A$59)=TRUE,58,IF(EXACT(M938,$A$60)=TRUE,59,IF(EXACT(M938,$A$61)=TRUE,60,IF(EXACT(M938,$A$62)=TRUE,61))))))))))))))))))))))))))))))))))))))))))))))))))))))))))))))*61^$L938</f>
        <v>0</v>
      </c>
    </row>
    <row r="939" spans="11:14" x14ac:dyDescent="0.55000000000000004">
      <c r="K939">
        <v>939</v>
      </c>
      <c r="L939">
        <f t="shared" si="29"/>
        <v>3</v>
      </c>
      <c r="M939" t="str">
        <f t="shared" si="28"/>
        <v/>
      </c>
      <c r="N939">
        <f>IF(EXACT(M939,$A$1)=TRUE,0,IF(EXACT(M939,$A$2)=TRUE,1,IF(EXACT(M939,$A$3)=TRUE,2,IF(EXACT(M939,$A$4)=TRUE,3,IF(EXACT(M939,$A$5)=TRUE,4,IF(EXACT(M939,$A$6)=TRUE,5,IF(EXACT(M939,$A$7)=TRUE,6,IF(EXACT(M939,$A$8)=TRUE,7,IF(EXACT(M939,$A$9)=TRUE,8,IF(EXACT(M939,$A$10)=TRUE,9,IF(EXACT(M939,$A$11)=TRUE,10,IF(EXACT(M939,$A$12)=TRUE,11,IF(EXACT(M939,$A$13)=TRUE,12,IF(EXACT(M939,$A$14)=TRUE,13,IF(EXACT(M939,$A$15)=TRUE,14,IF(EXACT(M939,$A$16)=TRUE,15,IF(EXACT(M939,$A$17)=TRUE,16,IF(EXACT(M939,$A$18)=TRUE,17,IF(EXACT(M939,$A$19)=TRUE,18,IF(EXACT(M939,$A$20)=TRUE,19,IF(EXACT(M939,$A$21)=TRUE,20,IF(EXACT(M939,$A$22)=TRUE,21,IF(EXACT(M939,$A$23)=TRUE,22,IF(EXACT(M939,$A$24)=TRUE,23,IF(EXACT(M939,$A$25)=TRUE,24,IF(EXACT(M939,$A$26)=TRUE,25,IF(EXACT(M939,$A$27)=TRUE,26,IF(EXACT(M939,$A$28)=TRUE,27,IF(EXACT(M939,$A$29)=TRUE,28,IF(EXACT(M939,$A$30)=TRUE,29,IF(EXACT(M939,$A$31)=TRUE,30,IF(EXACT(M939,$A$32)=TRUE,31,IF(EXACT(M939,$A$33)=TRUE,32,IF(EXACT(M939,$A$34)=TRUE,33,IF(EXACT(M939,$A$35)=TRUE,34,IF(EXACT(M939,$A$36)=TRUE,35,IF(EXACT(M939,$A$37)=TRUE,36,IF(EXACT(M939,$A$38)=TRUE,37,IF(EXACT(M939,$A$39)=TRUE,38,IF(EXACT(M939,$A$40)=TRUE,39,IF(EXACT(M939,$A$41)=TRUE,40,IF(EXACT(M939,$A$42)=TRUE,41,IF(EXACT(M939,$A$43)=TRUE,42,IF(EXACT(M939,$A$44)=TRUE,43,IF(EXACT(M939,$A$45)=TRUE,44,IF(EXACT(M939,$A$46)=TRUE,45,IF(EXACT(M939,$A$47)=TRUE,46,IF(EXACT(M939,$A$48)=TRUE,47,IF(EXACT(M939,$A$49)=TRUE,48,IF(EXACT(M939,$A$50)=TRUE,49,IF(EXACT(M939,$A$51)=TRUE,50,IF(EXACT(M939,$A$52)=TRUE,51,IF(EXACT(M939,$A$53)=TRUE,52,IF(EXACT(M939,$A$54)=TRUE,53,IF(EXACT(M939,$A$55)=TRUE,54,IF(EXACT(M939,$A$56)=TRUE,55,IF(EXACT(M939,$A$57)=TRUE,56,IF(EXACT(M939,$A$58)=TRUE,57,IF(EXACT(M939,$A$59)=TRUE,58,IF(EXACT(M939,$A$60)=TRUE,59,IF(EXACT(M939,$A$61)=TRUE,60,IF(EXACT(M939,$A$62)=TRUE,61))))))))))))))))))))))))))))))))))))))))))))))))))))))))))))))*61^$L939</f>
        <v>0</v>
      </c>
    </row>
    <row r="940" spans="11:14" x14ac:dyDescent="0.55000000000000004">
      <c r="K940">
        <v>940</v>
      </c>
      <c r="L940">
        <f t="shared" si="29"/>
        <v>2</v>
      </c>
      <c r="M940" t="str">
        <f t="shared" si="28"/>
        <v/>
      </c>
      <c r="N940">
        <f>IF(EXACT(M940,$A$1)=TRUE,0,IF(EXACT(M940,$A$2)=TRUE,1,IF(EXACT(M940,$A$3)=TRUE,2,IF(EXACT(M940,$A$4)=TRUE,3,IF(EXACT(M940,$A$5)=TRUE,4,IF(EXACT(M940,$A$6)=TRUE,5,IF(EXACT(M940,$A$7)=TRUE,6,IF(EXACT(M940,$A$8)=TRUE,7,IF(EXACT(M940,$A$9)=TRUE,8,IF(EXACT(M940,$A$10)=TRUE,9,IF(EXACT(M940,$A$11)=TRUE,10,IF(EXACT(M940,$A$12)=TRUE,11,IF(EXACT(M940,$A$13)=TRUE,12,IF(EXACT(M940,$A$14)=TRUE,13,IF(EXACT(M940,$A$15)=TRUE,14,IF(EXACT(M940,$A$16)=TRUE,15,IF(EXACT(M940,$A$17)=TRUE,16,IF(EXACT(M940,$A$18)=TRUE,17,IF(EXACT(M940,$A$19)=TRUE,18,IF(EXACT(M940,$A$20)=TRUE,19,IF(EXACT(M940,$A$21)=TRUE,20,IF(EXACT(M940,$A$22)=TRUE,21,IF(EXACT(M940,$A$23)=TRUE,22,IF(EXACT(M940,$A$24)=TRUE,23,IF(EXACT(M940,$A$25)=TRUE,24,IF(EXACT(M940,$A$26)=TRUE,25,IF(EXACT(M940,$A$27)=TRUE,26,IF(EXACT(M940,$A$28)=TRUE,27,IF(EXACT(M940,$A$29)=TRUE,28,IF(EXACT(M940,$A$30)=TRUE,29,IF(EXACT(M940,$A$31)=TRUE,30,IF(EXACT(M940,$A$32)=TRUE,31,IF(EXACT(M940,$A$33)=TRUE,32,IF(EXACT(M940,$A$34)=TRUE,33,IF(EXACT(M940,$A$35)=TRUE,34,IF(EXACT(M940,$A$36)=TRUE,35,IF(EXACT(M940,$A$37)=TRUE,36,IF(EXACT(M940,$A$38)=TRUE,37,IF(EXACT(M940,$A$39)=TRUE,38,IF(EXACT(M940,$A$40)=TRUE,39,IF(EXACT(M940,$A$41)=TRUE,40,IF(EXACT(M940,$A$42)=TRUE,41,IF(EXACT(M940,$A$43)=TRUE,42,IF(EXACT(M940,$A$44)=TRUE,43,IF(EXACT(M940,$A$45)=TRUE,44,IF(EXACT(M940,$A$46)=TRUE,45,IF(EXACT(M940,$A$47)=TRUE,46,IF(EXACT(M940,$A$48)=TRUE,47,IF(EXACT(M940,$A$49)=TRUE,48,IF(EXACT(M940,$A$50)=TRUE,49,IF(EXACT(M940,$A$51)=TRUE,50,IF(EXACT(M940,$A$52)=TRUE,51,IF(EXACT(M940,$A$53)=TRUE,52,IF(EXACT(M940,$A$54)=TRUE,53,IF(EXACT(M940,$A$55)=TRUE,54,IF(EXACT(M940,$A$56)=TRUE,55,IF(EXACT(M940,$A$57)=TRUE,56,IF(EXACT(M940,$A$58)=TRUE,57,IF(EXACT(M940,$A$59)=TRUE,58,IF(EXACT(M940,$A$60)=TRUE,59,IF(EXACT(M940,$A$61)=TRUE,60,IF(EXACT(M940,$A$62)=TRUE,61))))))))))))))))))))))))))))))))))))))))))))))))))))))))))))))*61^$L940</f>
        <v>0</v>
      </c>
    </row>
    <row r="941" spans="11:14" x14ac:dyDescent="0.55000000000000004">
      <c r="K941">
        <v>941</v>
      </c>
      <c r="L941">
        <f t="shared" si="29"/>
        <v>1</v>
      </c>
      <c r="M941" t="str">
        <f t="shared" si="28"/>
        <v/>
      </c>
      <c r="N941">
        <f>IF(EXACT(M941,$A$1)=TRUE,0,IF(EXACT(M941,$A$2)=TRUE,1,IF(EXACT(M941,$A$3)=TRUE,2,IF(EXACT(M941,$A$4)=TRUE,3,IF(EXACT(M941,$A$5)=TRUE,4,IF(EXACT(M941,$A$6)=TRUE,5,IF(EXACT(M941,$A$7)=TRUE,6,IF(EXACT(M941,$A$8)=TRUE,7,IF(EXACT(M941,$A$9)=TRUE,8,IF(EXACT(M941,$A$10)=TRUE,9,IF(EXACT(M941,$A$11)=TRUE,10,IF(EXACT(M941,$A$12)=TRUE,11,IF(EXACT(M941,$A$13)=TRUE,12,IF(EXACT(M941,$A$14)=TRUE,13,IF(EXACT(M941,$A$15)=TRUE,14,IF(EXACT(M941,$A$16)=TRUE,15,IF(EXACT(M941,$A$17)=TRUE,16,IF(EXACT(M941,$A$18)=TRUE,17,IF(EXACT(M941,$A$19)=TRUE,18,IF(EXACT(M941,$A$20)=TRUE,19,IF(EXACT(M941,$A$21)=TRUE,20,IF(EXACT(M941,$A$22)=TRUE,21,IF(EXACT(M941,$A$23)=TRUE,22,IF(EXACT(M941,$A$24)=TRUE,23,IF(EXACT(M941,$A$25)=TRUE,24,IF(EXACT(M941,$A$26)=TRUE,25,IF(EXACT(M941,$A$27)=TRUE,26,IF(EXACT(M941,$A$28)=TRUE,27,IF(EXACT(M941,$A$29)=TRUE,28,IF(EXACT(M941,$A$30)=TRUE,29,IF(EXACT(M941,$A$31)=TRUE,30,IF(EXACT(M941,$A$32)=TRUE,31,IF(EXACT(M941,$A$33)=TRUE,32,IF(EXACT(M941,$A$34)=TRUE,33,IF(EXACT(M941,$A$35)=TRUE,34,IF(EXACT(M941,$A$36)=TRUE,35,IF(EXACT(M941,$A$37)=TRUE,36,IF(EXACT(M941,$A$38)=TRUE,37,IF(EXACT(M941,$A$39)=TRUE,38,IF(EXACT(M941,$A$40)=TRUE,39,IF(EXACT(M941,$A$41)=TRUE,40,IF(EXACT(M941,$A$42)=TRUE,41,IF(EXACT(M941,$A$43)=TRUE,42,IF(EXACT(M941,$A$44)=TRUE,43,IF(EXACT(M941,$A$45)=TRUE,44,IF(EXACT(M941,$A$46)=TRUE,45,IF(EXACT(M941,$A$47)=TRUE,46,IF(EXACT(M941,$A$48)=TRUE,47,IF(EXACT(M941,$A$49)=TRUE,48,IF(EXACT(M941,$A$50)=TRUE,49,IF(EXACT(M941,$A$51)=TRUE,50,IF(EXACT(M941,$A$52)=TRUE,51,IF(EXACT(M941,$A$53)=TRUE,52,IF(EXACT(M941,$A$54)=TRUE,53,IF(EXACT(M941,$A$55)=TRUE,54,IF(EXACT(M941,$A$56)=TRUE,55,IF(EXACT(M941,$A$57)=TRUE,56,IF(EXACT(M941,$A$58)=TRUE,57,IF(EXACT(M941,$A$59)=TRUE,58,IF(EXACT(M941,$A$60)=TRUE,59,IF(EXACT(M941,$A$61)=TRUE,60,IF(EXACT(M941,$A$62)=TRUE,61))))))))))))))))))))))))))))))))))))))))))))))))))))))))))))))*61^$L941</f>
        <v>0</v>
      </c>
    </row>
    <row r="942" spans="11:14" x14ac:dyDescent="0.55000000000000004">
      <c r="K942">
        <v>942</v>
      </c>
      <c r="L942">
        <f t="shared" si="29"/>
        <v>0</v>
      </c>
      <c r="M942" t="str">
        <f t="shared" si="28"/>
        <v/>
      </c>
      <c r="N942">
        <f>IF(EXACT(M942,$A$1)=TRUE,0,IF(EXACT(M942,$A$2)=TRUE,1,IF(EXACT(M942,$A$3)=TRUE,2,IF(EXACT(M942,$A$4)=TRUE,3,IF(EXACT(M942,$A$5)=TRUE,4,IF(EXACT(M942,$A$6)=TRUE,5,IF(EXACT(M942,$A$7)=TRUE,6,IF(EXACT(M942,$A$8)=TRUE,7,IF(EXACT(M942,$A$9)=TRUE,8,IF(EXACT(M942,$A$10)=TRUE,9,IF(EXACT(M942,$A$11)=TRUE,10,IF(EXACT(M942,$A$12)=TRUE,11,IF(EXACT(M942,$A$13)=TRUE,12,IF(EXACT(M942,$A$14)=TRUE,13,IF(EXACT(M942,$A$15)=TRUE,14,IF(EXACT(M942,$A$16)=TRUE,15,IF(EXACT(M942,$A$17)=TRUE,16,IF(EXACT(M942,$A$18)=TRUE,17,IF(EXACT(M942,$A$19)=TRUE,18,IF(EXACT(M942,$A$20)=TRUE,19,IF(EXACT(M942,$A$21)=TRUE,20,IF(EXACT(M942,$A$22)=TRUE,21,IF(EXACT(M942,$A$23)=TRUE,22,IF(EXACT(M942,$A$24)=TRUE,23,IF(EXACT(M942,$A$25)=TRUE,24,IF(EXACT(M942,$A$26)=TRUE,25,IF(EXACT(M942,$A$27)=TRUE,26,IF(EXACT(M942,$A$28)=TRUE,27,IF(EXACT(M942,$A$29)=TRUE,28,IF(EXACT(M942,$A$30)=TRUE,29,IF(EXACT(M942,$A$31)=TRUE,30,IF(EXACT(M942,$A$32)=TRUE,31,IF(EXACT(M942,$A$33)=TRUE,32,IF(EXACT(M942,$A$34)=TRUE,33,IF(EXACT(M942,$A$35)=TRUE,34,IF(EXACT(M942,$A$36)=TRUE,35,IF(EXACT(M942,$A$37)=TRUE,36,IF(EXACT(M942,$A$38)=TRUE,37,IF(EXACT(M942,$A$39)=TRUE,38,IF(EXACT(M942,$A$40)=TRUE,39,IF(EXACT(M942,$A$41)=TRUE,40,IF(EXACT(M942,$A$42)=TRUE,41,IF(EXACT(M942,$A$43)=TRUE,42,IF(EXACT(M942,$A$44)=TRUE,43,IF(EXACT(M942,$A$45)=TRUE,44,IF(EXACT(M942,$A$46)=TRUE,45,IF(EXACT(M942,$A$47)=TRUE,46,IF(EXACT(M942,$A$48)=TRUE,47,IF(EXACT(M942,$A$49)=TRUE,48,IF(EXACT(M942,$A$50)=TRUE,49,IF(EXACT(M942,$A$51)=TRUE,50,IF(EXACT(M942,$A$52)=TRUE,51,IF(EXACT(M942,$A$53)=TRUE,52,IF(EXACT(M942,$A$54)=TRUE,53,IF(EXACT(M942,$A$55)=TRUE,54,IF(EXACT(M942,$A$56)=TRUE,55,IF(EXACT(M942,$A$57)=TRUE,56,IF(EXACT(M942,$A$58)=TRUE,57,IF(EXACT(M942,$A$59)=TRUE,58,IF(EXACT(M942,$A$60)=TRUE,59,IF(EXACT(M942,$A$61)=TRUE,60,IF(EXACT(M942,$A$62)=TRUE,61))))))))))))))))))))))))))))))))))))))))))))))))))))))))))))))*61^$L942</f>
        <v>0</v>
      </c>
    </row>
    <row r="943" spans="11:14" x14ac:dyDescent="0.55000000000000004">
      <c r="K943">
        <v>943</v>
      </c>
      <c r="L943">
        <f t="shared" si="29"/>
        <v>5</v>
      </c>
      <c r="M943" t="str">
        <f t="shared" si="28"/>
        <v/>
      </c>
      <c r="N943" t="b">
        <f>IF(EXACT(M943,$A$1)=TRUE,"コア",IF(EXACT(M943,$A$2)=TRUE,"弓玉",IF(EXACT(M943,$A$3)=TRUE,"銃玉",IF(EXACT(M943,$A$4)=TRUE,"剣玉",IF(EXACT(M943,$A$5)=TRUE,"盾玉",IF(EXACT(M943,$A$6)=TRUE,"爆玉",IF(EXACT(M943,$A$7)=TRUE,"魔玉",IF(EXACT(M943,$A$8)=TRUE,"弩玉",IF(EXACT(M943,$A$9)=TRUE,"槍玉",IF(EXACT(M943,$A$10)=TRUE,"砲玉",IF(EXACT(M943,$A$11)=TRUE,"薙玉",IF(EXACT(M943,$A$12)=TRUE,"跳玉",IF(EXACT(M943,$A$13)=TRUE,"裂玉",IF(EXACT(M943,$A$14)=TRUE,"散玉",IF(EXACT(M943,$A$15)=TRUE,"狙玉",IF(EXACT(M943,$A$16)=TRUE,"浮玉",IF(EXACT(M943,$A$17)=TRUE,"導玉",IF(EXACT(M943,$A$18)=TRUE,"繕玉",IF(EXACT(M943,$A$19)=TRUE,"癒玉",IF(EXACT(M943,$A$20)=TRUE,"壁玉",IF(EXACT(M943,$A$21)=TRUE,"飛玉",IF(EXACT(M943,$A$22)=TRUE,"戦玉",IF(EXACT(M943,$A$23)=TRUE,"機玉",IF(EXACT(M943,$A$24)=TRUE,"変玉",IF(EXACT(M943,$A$25)=TRUE,"界玉",IF(EXACT(M943,$A$26)=TRUE,"木壁",IF(EXACT(M943,$A$27)=TRUE,"石壁",IF(EXACT(M943,$A$28)=TRUE,"紙壁",IF(EXACT(M943,$A$29)=TRUE,"鉄壁",IF(EXACT(M943,$A$30)=TRUE,"ジェット",IF(EXACT(M943,$A$31)=TRUE,"ターボ",IF(EXACT(M943,$A$32)=TRUE,"骨玉",IF(EXACT(M943,$A$33)=TRUE,"撃玉",IF(EXACT(M943,$A$34)=TRUE,"弾玉",IF(EXACT(M943,$A$35)=TRUE,"聖玉",IF(EXACT(M943,$A$36)=TRUE,"忍玉",IF(EXACT(M943,$A$37)=TRUE,"障玉",IF(EXACT(M943,$A$38)=TRUE,"花玉",IF(EXACT(M943,$A$39)=TRUE,"反玉",IF(EXACT(M943,$A$40)=TRUE,"押玉",IF(EXACT(M943,$A$41)=TRUE,"迎玉",IF(EXACT(M943,$A$42)=TRUE,"贄玉",IF(EXACT(M943,$A$43)=TRUE,"的玉",IF(EXACT(M943,$A$44)=TRUE,"墜玉",IF(EXACT(M943,$A$45)=TRUE,"箱玉",IF(EXACT(M943,$A$46)=TRUE,"闇玉",IF(EXACT(M943,$A$47)=TRUE,"旋玉",IF(EXACT(M943,$A$48)=TRUE,"采玉",IF(EXACT(M943,$A$49)=TRUE,"騎玉",IF(EXACT(M943,$A$50)=TRUE,"核玉",IF(EXACT(M943,$A$51)=TRUE,"射玉",IF(EXACT(M943,$A$52)=TRUE,"星玉",IF(EXACT(M943,$A$53)=TRUE,"梱玉",IF(EXACT(M943,$A$54)=TRUE,"貫玉",IF(EXACT(M943,$A$55)=TRUE,"査玉",IF(EXACT(M943,$A$56)=TRUE,"近壁",IF(EXACT(M943,$A$57)=TRUE,"遠壁",IF(EXACT(M943,$A$58)=TRUE,"広壁",IF(EXACT(M943,$A$59)=TRUE,"狭壁",IF(EXACT(M943,$A$60)=TRUE,"タゲ壁",IF(EXACT(M943,$A$61)=TRUE,"エレ壁")))))))))))))))))))))))))))))))))))))))))))))))))))))))))))))</f>
        <v>0</v>
      </c>
    </row>
    <row r="944" spans="11:14" x14ac:dyDescent="0.55000000000000004">
      <c r="K944">
        <v>944</v>
      </c>
      <c r="L944">
        <f t="shared" si="29"/>
        <v>4</v>
      </c>
      <c r="M944" t="str">
        <f t="shared" si="28"/>
        <v/>
      </c>
      <c r="N944">
        <f>IF(EXACT(M944,$A$1)=TRUE,0,IF(EXACT(M944,$A$2)=TRUE,1,IF(EXACT(M944,$A$3)=TRUE,2,IF(EXACT(M944,$A$4)=TRUE,3,IF(EXACT(M944,$A$5)=TRUE,4,IF(EXACT(M944,$A$6)=TRUE,5,IF(EXACT(M944,$A$7)=TRUE,6,IF(EXACT(M944,$A$8)=TRUE,7,IF(EXACT(M944,$A$9)=TRUE,8,IF(EXACT(M944,$A$10)=TRUE,9,IF(EXACT(M944,$A$11)=TRUE,10,IF(EXACT(M944,$A$12)=TRUE,11,IF(EXACT(M944,$A$13)=TRUE,12,IF(EXACT(M944,$A$14)=TRUE,13,IF(EXACT(M944,$A$15)=TRUE,14,IF(EXACT(M944,$A$16)=TRUE,15,IF(EXACT(M944,$A$17)=TRUE,16,IF(EXACT(M944,$A$18)=TRUE,17,IF(EXACT(M944,$A$19)=TRUE,18,IF(EXACT(M944,$A$20)=TRUE,19,IF(EXACT(M944,$A$21)=TRUE,20,IF(EXACT(M944,$A$22)=TRUE,21,IF(EXACT(M944,$A$23)=TRUE,22,IF(EXACT(M944,$A$24)=TRUE,23,IF(EXACT(M944,$A$25)=TRUE,24,IF(EXACT(M944,$A$26)=TRUE,25,IF(EXACT(M944,$A$27)=TRUE,26,IF(EXACT(M944,$A$28)=TRUE,27,IF(EXACT(M944,$A$29)=TRUE,28,IF(EXACT(M944,$A$30)=TRUE,29,IF(EXACT(M944,$A$31)=TRUE,30,IF(EXACT(M944,$A$32)=TRUE,31,IF(EXACT(M944,$A$33)=TRUE,32,IF(EXACT(M944,$A$34)=TRUE,33,IF(EXACT(M944,$A$35)=TRUE,34,IF(EXACT(M944,$A$36)=TRUE,35,IF(EXACT(M944,$A$37)=TRUE,36,IF(EXACT(M944,$A$38)=TRUE,37,IF(EXACT(M944,$A$39)=TRUE,38,IF(EXACT(M944,$A$40)=TRUE,39,IF(EXACT(M944,$A$41)=TRUE,40,IF(EXACT(M944,$A$42)=TRUE,41,IF(EXACT(M944,$A$43)=TRUE,42,IF(EXACT(M944,$A$44)=TRUE,43,IF(EXACT(M944,$A$45)=TRUE,44,IF(EXACT(M944,$A$46)=TRUE,45,IF(EXACT(M944,$A$47)=TRUE,46,IF(EXACT(M944,$A$48)=TRUE,47,IF(EXACT(M944,$A$49)=TRUE,48,IF(EXACT(M944,$A$50)=TRUE,49,IF(EXACT(M944,$A$51)=TRUE,50,IF(EXACT(M944,$A$52)=TRUE,51,IF(EXACT(M944,$A$53)=TRUE,52,IF(EXACT(M944,$A$54)=TRUE,53,IF(EXACT(M944,$A$55)=TRUE,54,IF(EXACT(M944,$A$56)=TRUE,55,IF(EXACT(M944,$A$57)=TRUE,56,IF(EXACT(M944,$A$58)=TRUE,57,IF(EXACT(M944,$A$59)=TRUE,58,IF(EXACT(M944,$A$60)=TRUE,59,IF(EXACT(M944,$A$61)=TRUE,60,IF(EXACT(M944,$A$62)=TRUE,61))))))))))))))))))))))))))))))))))))))))))))))))))))))))))))))*61^$L944</f>
        <v>0</v>
      </c>
    </row>
    <row r="945" spans="11:14" x14ac:dyDescent="0.55000000000000004">
      <c r="K945">
        <v>945</v>
      </c>
      <c r="L945">
        <f t="shared" si="29"/>
        <v>3</v>
      </c>
      <c r="M945" t="str">
        <f t="shared" si="28"/>
        <v/>
      </c>
      <c r="N945">
        <f>IF(EXACT(M945,$A$1)=TRUE,0,IF(EXACT(M945,$A$2)=TRUE,1,IF(EXACT(M945,$A$3)=TRUE,2,IF(EXACT(M945,$A$4)=TRUE,3,IF(EXACT(M945,$A$5)=TRUE,4,IF(EXACT(M945,$A$6)=TRUE,5,IF(EXACT(M945,$A$7)=TRUE,6,IF(EXACT(M945,$A$8)=TRUE,7,IF(EXACT(M945,$A$9)=TRUE,8,IF(EXACT(M945,$A$10)=TRUE,9,IF(EXACT(M945,$A$11)=TRUE,10,IF(EXACT(M945,$A$12)=TRUE,11,IF(EXACT(M945,$A$13)=TRUE,12,IF(EXACT(M945,$A$14)=TRUE,13,IF(EXACT(M945,$A$15)=TRUE,14,IF(EXACT(M945,$A$16)=TRUE,15,IF(EXACT(M945,$A$17)=TRUE,16,IF(EXACT(M945,$A$18)=TRUE,17,IF(EXACT(M945,$A$19)=TRUE,18,IF(EXACT(M945,$A$20)=TRUE,19,IF(EXACT(M945,$A$21)=TRUE,20,IF(EXACT(M945,$A$22)=TRUE,21,IF(EXACT(M945,$A$23)=TRUE,22,IF(EXACT(M945,$A$24)=TRUE,23,IF(EXACT(M945,$A$25)=TRUE,24,IF(EXACT(M945,$A$26)=TRUE,25,IF(EXACT(M945,$A$27)=TRUE,26,IF(EXACT(M945,$A$28)=TRUE,27,IF(EXACT(M945,$A$29)=TRUE,28,IF(EXACT(M945,$A$30)=TRUE,29,IF(EXACT(M945,$A$31)=TRUE,30,IF(EXACT(M945,$A$32)=TRUE,31,IF(EXACT(M945,$A$33)=TRUE,32,IF(EXACT(M945,$A$34)=TRUE,33,IF(EXACT(M945,$A$35)=TRUE,34,IF(EXACT(M945,$A$36)=TRUE,35,IF(EXACT(M945,$A$37)=TRUE,36,IF(EXACT(M945,$A$38)=TRUE,37,IF(EXACT(M945,$A$39)=TRUE,38,IF(EXACT(M945,$A$40)=TRUE,39,IF(EXACT(M945,$A$41)=TRUE,40,IF(EXACT(M945,$A$42)=TRUE,41,IF(EXACT(M945,$A$43)=TRUE,42,IF(EXACT(M945,$A$44)=TRUE,43,IF(EXACT(M945,$A$45)=TRUE,44,IF(EXACT(M945,$A$46)=TRUE,45,IF(EXACT(M945,$A$47)=TRUE,46,IF(EXACT(M945,$A$48)=TRUE,47,IF(EXACT(M945,$A$49)=TRUE,48,IF(EXACT(M945,$A$50)=TRUE,49,IF(EXACT(M945,$A$51)=TRUE,50,IF(EXACT(M945,$A$52)=TRUE,51,IF(EXACT(M945,$A$53)=TRUE,52,IF(EXACT(M945,$A$54)=TRUE,53,IF(EXACT(M945,$A$55)=TRUE,54,IF(EXACT(M945,$A$56)=TRUE,55,IF(EXACT(M945,$A$57)=TRUE,56,IF(EXACT(M945,$A$58)=TRUE,57,IF(EXACT(M945,$A$59)=TRUE,58,IF(EXACT(M945,$A$60)=TRUE,59,IF(EXACT(M945,$A$61)=TRUE,60,IF(EXACT(M945,$A$62)=TRUE,61))))))))))))))))))))))))))))))))))))))))))))))))))))))))))))))*61^$L945</f>
        <v>0</v>
      </c>
    </row>
    <row r="946" spans="11:14" x14ac:dyDescent="0.55000000000000004">
      <c r="K946">
        <v>946</v>
      </c>
      <c r="L946">
        <f t="shared" si="29"/>
        <v>2</v>
      </c>
      <c r="M946" t="str">
        <f t="shared" si="28"/>
        <v/>
      </c>
      <c r="N946">
        <f>IF(EXACT(M946,$A$1)=TRUE,0,IF(EXACT(M946,$A$2)=TRUE,1,IF(EXACT(M946,$A$3)=TRUE,2,IF(EXACT(M946,$A$4)=TRUE,3,IF(EXACT(M946,$A$5)=TRUE,4,IF(EXACT(M946,$A$6)=TRUE,5,IF(EXACT(M946,$A$7)=TRUE,6,IF(EXACT(M946,$A$8)=TRUE,7,IF(EXACT(M946,$A$9)=TRUE,8,IF(EXACT(M946,$A$10)=TRUE,9,IF(EXACT(M946,$A$11)=TRUE,10,IF(EXACT(M946,$A$12)=TRUE,11,IF(EXACT(M946,$A$13)=TRUE,12,IF(EXACT(M946,$A$14)=TRUE,13,IF(EXACT(M946,$A$15)=TRUE,14,IF(EXACT(M946,$A$16)=TRUE,15,IF(EXACT(M946,$A$17)=TRUE,16,IF(EXACT(M946,$A$18)=TRUE,17,IF(EXACT(M946,$A$19)=TRUE,18,IF(EXACT(M946,$A$20)=TRUE,19,IF(EXACT(M946,$A$21)=TRUE,20,IF(EXACT(M946,$A$22)=TRUE,21,IF(EXACT(M946,$A$23)=TRUE,22,IF(EXACT(M946,$A$24)=TRUE,23,IF(EXACT(M946,$A$25)=TRUE,24,IF(EXACT(M946,$A$26)=TRUE,25,IF(EXACT(M946,$A$27)=TRUE,26,IF(EXACT(M946,$A$28)=TRUE,27,IF(EXACT(M946,$A$29)=TRUE,28,IF(EXACT(M946,$A$30)=TRUE,29,IF(EXACT(M946,$A$31)=TRUE,30,IF(EXACT(M946,$A$32)=TRUE,31,IF(EXACT(M946,$A$33)=TRUE,32,IF(EXACT(M946,$A$34)=TRUE,33,IF(EXACT(M946,$A$35)=TRUE,34,IF(EXACT(M946,$A$36)=TRUE,35,IF(EXACT(M946,$A$37)=TRUE,36,IF(EXACT(M946,$A$38)=TRUE,37,IF(EXACT(M946,$A$39)=TRUE,38,IF(EXACT(M946,$A$40)=TRUE,39,IF(EXACT(M946,$A$41)=TRUE,40,IF(EXACT(M946,$A$42)=TRUE,41,IF(EXACT(M946,$A$43)=TRUE,42,IF(EXACT(M946,$A$44)=TRUE,43,IF(EXACT(M946,$A$45)=TRUE,44,IF(EXACT(M946,$A$46)=TRUE,45,IF(EXACT(M946,$A$47)=TRUE,46,IF(EXACT(M946,$A$48)=TRUE,47,IF(EXACT(M946,$A$49)=TRUE,48,IF(EXACT(M946,$A$50)=TRUE,49,IF(EXACT(M946,$A$51)=TRUE,50,IF(EXACT(M946,$A$52)=TRUE,51,IF(EXACT(M946,$A$53)=TRUE,52,IF(EXACT(M946,$A$54)=TRUE,53,IF(EXACT(M946,$A$55)=TRUE,54,IF(EXACT(M946,$A$56)=TRUE,55,IF(EXACT(M946,$A$57)=TRUE,56,IF(EXACT(M946,$A$58)=TRUE,57,IF(EXACT(M946,$A$59)=TRUE,58,IF(EXACT(M946,$A$60)=TRUE,59,IF(EXACT(M946,$A$61)=TRUE,60,IF(EXACT(M946,$A$62)=TRUE,61))))))))))))))))))))))))))))))))))))))))))))))))))))))))))))))*61^$L946</f>
        <v>0</v>
      </c>
    </row>
    <row r="947" spans="11:14" x14ac:dyDescent="0.55000000000000004">
      <c r="K947">
        <v>947</v>
      </c>
      <c r="L947">
        <f t="shared" si="29"/>
        <v>1</v>
      </c>
      <c r="M947" t="str">
        <f t="shared" si="28"/>
        <v/>
      </c>
      <c r="N947">
        <f>IF(EXACT(M947,$A$1)=TRUE,0,IF(EXACT(M947,$A$2)=TRUE,1,IF(EXACT(M947,$A$3)=TRUE,2,IF(EXACT(M947,$A$4)=TRUE,3,IF(EXACT(M947,$A$5)=TRUE,4,IF(EXACT(M947,$A$6)=TRUE,5,IF(EXACT(M947,$A$7)=TRUE,6,IF(EXACT(M947,$A$8)=TRUE,7,IF(EXACT(M947,$A$9)=TRUE,8,IF(EXACT(M947,$A$10)=TRUE,9,IF(EXACT(M947,$A$11)=TRUE,10,IF(EXACT(M947,$A$12)=TRUE,11,IF(EXACT(M947,$A$13)=TRUE,12,IF(EXACT(M947,$A$14)=TRUE,13,IF(EXACT(M947,$A$15)=TRUE,14,IF(EXACT(M947,$A$16)=TRUE,15,IF(EXACT(M947,$A$17)=TRUE,16,IF(EXACT(M947,$A$18)=TRUE,17,IF(EXACT(M947,$A$19)=TRUE,18,IF(EXACT(M947,$A$20)=TRUE,19,IF(EXACT(M947,$A$21)=TRUE,20,IF(EXACT(M947,$A$22)=TRUE,21,IF(EXACT(M947,$A$23)=TRUE,22,IF(EXACT(M947,$A$24)=TRUE,23,IF(EXACT(M947,$A$25)=TRUE,24,IF(EXACT(M947,$A$26)=TRUE,25,IF(EXACT(M947,$A$27)=TRUE,26,IF(EXACT(M947,$A$28)=TRUE,27,IF(EXACT(M947,$A$29)=TRUE,28,IF(EXACT(M947,$A$30)=TRUE,29,IF(EXACT(M947,$A$31)=TRUE,30,IF(EXACT(M947,$A$32)=TRUE,31,IF(EXACT(M947,$A$33)=TRUE,32,IF(EXACT(M947,$A$34)=TRUE,33,IF(EXACT(M947,$A$35)=TRUE,34,IF(EXACT(M947,$A$36)=TRUE,35,IF(EXACT(M947,$A$37)=TRUE,36,IF(EXACT(M947,$A$38)=TRUE,37,IF(EXACT(M947,$A$39)=TRUE,38,IF(EXACT(M947,$A$40)=TRUE,39,IF(EXACT(M947,$A$41)=TRUE,40,IF(EXACT(M947,$A$42)=TRUE,41,IF(EXACT(M947,$A$43)=TRUE,42,IF(EXACT(M947,$A$44)=TRUE,43,IF(EXACT(M947,$A$45)=TRUE,44,IF(EXACT(M947,$A$46)=TRUE,45,IF(EXACT(M947,$A$47)=TRUE,46,IF(EXACT(M947,$A$48)=TRUE,47,IF(EXACT(M947,$A$49)=TRUE,48,IF(EXACT(M947,$A$50)=TRUE,49,IF(EXACT(M947,$A$51)=TRUE,50,IF(EXACT(M947,$A$52)=TRUE,51,IF(EXACT(M947,$A$53)=TRUE,52,IF(EXACT(M947,$A$54)=TRUE,53,IF(EXACT(M947,$A$55)=TRUE,54,IF(EXACT(M947,$A$56)=TRUE,55,IF(EXACT(M947,$A$57)=TRUE,56,IF(EXACT(M947,$A$58)=TRUE,57,IF(EXACT(M947,$A$59)=TRUE,58,IF(EXACT(M947,$A$60)=TRUE,59,IF(EXACT(M947,$A$61)=TRUE,60,IF(EXACT(M947,$A$62)=TRUE,61))))))))))))))))))))))))))))))))))))))))))))))))))))))))))))))*61^$L947</f>
        <v>0</v>
      </c>
    </row>
    <row r="948" spans="11:14" x14ac:dyDescent="0.55000000000000004">
      <c r="K948">
        <v>948</v>
      </c>
      <c r="L948">
        <f t="shared" si="29"/>
        <v>0</v>
      </c>
      <c r="M948" t="str">
        <f t="shared" si="28"/>
        <v/>
      </c>
      <c r="N948">
        <f>IF(EXACT(M948,$A$1)=TRUE,0,IF(EXACT(M948,$A$2)=TRUE,1,IF(EXACT(M948,$A$3)=TRUE,2,IF(EXACT(M948,$A$4)=TRUE,3,IF(EXACT(M948,$A$5)=TRUE,4,IF(EXACT(M948,$A$6)=TRUE,5,IF(EXACT(M948,$A$7)=TRUE,6,IF(EXACT(M948,$A$8)=TRUE,7,IF(EXACT(M948,$A$9)=TRUE,8,IF(EXACT(M948,$A$10)=TRUE,9,IF(EXACT(M948,$A$11)=TRUE,10,IF(EXACT(M948,$A$12)=TRUE,11,IF(EXACT(M948,$A$13)=TRUE,12,IF(EXACT(M948,$A$14)=TRUE,13,IF(EXACT(M948,$A$15)=TRUE,14,IF(EXACT(M948,$A$16)=TRUE,15,IF(EXACT(M948,$A$17)=TRUE,16,IF(EXACT(M948,$A$18)=TRUE,17,IF(EXACT(M948,$A$19)=TRUE,18,IF(EXACT(M948,$A$20)=TRUE,19,IF(EXACT(M948,$A$21)=TRUE,20,IF(EXACT(M948,$A$22)=TRUE,21,IF(EXACT(M948,$A$23)=TRUE,22,IF(EXACT(M948,$A$24)=TRUE,23,IF(EXACT(M948,$A$25)=TRUE,24,IF(EXACT(M948,$A$26)=TRUE,25,IF(EXACT(M948,$A$27)=TRUE,26,IF(EXACT(M948,$A$28)=TRUE,27,IF(EXACT(M948,$A$29)=TRUE,28,IF(EXACT(M948,$A$30)=TRUE,29,IF(EXACT(M948,$A$31)=TRUE,30,IF(EXACT(M948,$A$32)=TRUE,31,IF(EXACT(M948,$A$33)=TRUE,32,IF(EXACT(M948,$A$34)=TRUE,33,IF(EXACT(M948,$A$35)=TRUE,34,IF(EXACT(M948,$A$36)=TRUE,35,IF(EXACT(M948,$A$37)=TRUE,36,IF(EXACT(M948,$A$38)=TRUE,37,IF(EXACT(M948,$A$39)=TRUE,38,IF(EXACT(M948,$A$40)=TRUE,39,IF(EXACT(M948,$A$41)=TRUE,40,IF(EXACT(M948,$A$42)=TRUE,41,IF(EXACT(M948,$A$43)=TRUE,42,IF(EXACT(M948,$A$44)=TRUE,43,IF(EXACT(M948,$A$45)=TRUE,44,IF(EXACT(M948,$A$46)=TRUE,45,IF(EXACT(M948,$A$47)=TRUE,46,IF(EXACT(M948,$A$48)=TRUE,47,IF(EXACT(M948,$A$49)=TRUE,48,IF(EXACT(M948,$A$50)=TRUE,49,IF(EXACT(M948,$A$51)=TRUE,50,IF(EXACT(M948,$A$52)=TRUE,51,IF(EXACT(M948,$A$53)=TRUE,52,IF(EXACT(M948,$A$54)=TRUE,53,IF(EXACT(M948,$A$55)=TRUE,54,IF(EXACT(M948,$A$56)=TRUE,55,IF(EXACT(M948,$A$57)=TRUE,56,IF(EXACT(M948,$A$58)=TRUE,57,IF(EXACT(M948,$A$59)=TRUE,58,IF(EXACT(M948,$A$60)=TRUE,59,IF(EXACT(M948,$A$61)=TRUE,60,IF(EXACT(M948,$A$62)=TRUE,61))))))))))))))))))))))))))))))))))))))))))))))))))))))))))))))*61^$L948</f>
        <v>0</v>
      </c>
    </row>
    <row r="949" spans="11:14" x14ac:dyDescent="0.55000000000000004">
      <c r="K949">
        <v>949</v>
      </c>
      <c r="L949">
        <f t="shared" si="29"/>
        <v>5</v>
      </c>
      <c r="M949" t="str">
        <f t="shared" si="28"/>
        <v/>
      </c>
      <c r="N949" t="b">
        <f>IF(EXACT(M949,$A$1)=TRUE,"コア",IF(EXACT(M949,$A$2)=TRUE,"弓玉",IF(EXACT(M949,$A$3)=TRUE,"銃玉",IF(EXACT(M949,$A$4)=TRUE,"剣玉",IF(EXACT(M949,$A$5)=TRUE,"盾玉",IF(EXACT(M949,$A$6)=TRUE,"爆玉",IF(EXACT(M949,$A$7)=TRUE,"魔玉",IF(EXACT(M949,$A$8)=TRUE,"弩玉",IF(EXACT(M949,$A$9)=TRUE,"槍玉",IF(EXACT(M949,$A$10)=TRUE,"砲玉",IF(EXACT(M949,$A$11)=TRUE,"薙玉",IF(EXACT(M949,$A$12)=TRUE,"跳玉",IF(EXACT(M949,$A$13)=TRUE,"裂玉",IF(EXACT(M949,$A$14)=TRUE,"散玉",IF(EXACT(M949,$A$15)=TRUE,"狙玉",IF(EXACT(M949,$A$16)=TRUE,"浮玉",IF(EXACT(M949,$A$17)=TRUE,"導玉",IF(EXACT(M949,$A$18)=TRUE,"繕玉",IF(EXACT(M949,$A$19)=TRUE,"癒玉",IF(EXACT(M949,$A$20)=TRUE,"壁玉",IF(EXACT(M949,$A$21)=TRUE,"飛玉",IF(EXACT(M949,$A$22)=TRUE,"戦玉",IF(EXACT(M949,$A$23)=TRUE,"機玉",IF(EXACT(M949,$A$24)=TRUE,"変玉",IF(EXACT(M949,$A$25)=TRUE,"界玉",IF(EXACT(M949,$A$26)=TRUE,"木壁",IF(EXACT(M949,$A$27)=TRUE,"石壁",IF(EXACT(M949,$A$28)=TRUE,"紙壁",IF(EXACT(M949,$A$29)=TRUE,"鉄壁",IF(EXACT(M949,$A$30)=TRUE,"ジェット",IF(EXACT(M949,$A$31)=TRUE,"ターボ",IF(EXACT(M949,$A$32)=TRUE,"骨玉",IF(EXACT(M949,$A$33)=TRUE,"撃玉",IF(EXACT(M949,$A$34)=TRUE,"弾玉",IF(EXACT(M949,$A$35)=TRUE,"聖玉",IF(EXACT(M949,$A$36)=TRUE,"忍玉",IF(EXACT(M949,$A$37)=TRUE,"障玉",IF(EXACT(M949,$A$38)=TRUE,"花玉",IF(EXACT(M949,$A$39)=TRUE,"反玉",IF(EXACT(M949,$A$40)=TRUE,"押玉",IF(EXACT(M949,$A$41)=TRUE,"迎玉",IF(EXACT(M949,$A$42)=TRUE,"贄玉",IF(EXACT(M949,$A$43)=TRUE,"的玉",IF(EXACT(M949,$A$44)=TRUE,"墜玉",IF(EXACT(M949,$A$45)=TRUE,"箱玉",IF(EXACT(M949,$A$46)=TRUE,"闇玉",IF(EXACT(M949,$A$47)=TRUE,"旋玉",IF(EXACT(M949,$A$48)=TRUE,"采玉",IF(EXACT(M949,$A$49)=TRUE,"騎玉",IF(EXACT(M949,$A$50)=TRUE,"核玉",IF(EXACT(M949,$A$51)=TRUE,"射玉",IF(EXACT(M949,$A$52)=TRUE,"星玉",IF(EXACT(M949,$A$53)=TRUE,"梱玉",IF(EXACT(M949,$A$54)=TRUE,"貫玉",IF(EXACT(M949,$A$55)=TRUE,"査玉",IF(EXACT(M949,$A$56)=TRUE,"近壁",IF(EXACT(M949,$A$57)=TRUE,"遠壁",IF(EXACT(M949,$A$58)=TRUE,"広壁",IF(EXACT(M949,$A$59)=TRUE,"狭壁",IF(EXACT(M949,$A$60)=TRUE,"タゲ壁",IF(EXACT(M949,$A$61)=TRUE,"エレ壁")))))))))))))))))))))))))))))))))))))))))))))))))))))))))))))</f>
        <v>0</v>
      </c>
    </row>
    <row r="950" spans="11:14" x14ac:dyDescent="0.55000000000000004">
      <c r="K950">
        <v>950</v>
      </c>
      <c r="L950">
        <f t="shared" si="29"/>
        <v>4</v>
      </c>
      <c r="M950" t="str">
        <f t="shared" si="28"/>
        <v/>
      </c>
      <c r="N950">
        <f>IF(EXACT(M950,$A$1)=TRUE,0,IF(EXACT(M950,$A$2)=TRUE,1,IF(EXACT(M950,$A$3)=TRUE,2,IF(EXACT(M950,$A$4)=TRUE,3,IF(EXACT(M950,$A$5)=TRUE,4,IF(EXACT(M950,$A$6)=TRUE,5,IF(EXACT(M950,$A$7)=TRUE,6,IF(EXACT(M950,$A$8)=TRUE,7,IF(EXACT(M950,$A$9)=TRUE,8,IF(EXACT(M950,$A$10)=TRUE,9,IF(EXACT(M950,$A$11)=TRUE,10,IF(EXACT(M950,$A$12)=TRUE,11,IF(EXACT(M950,$A$13)=TRUE,12,IF(EXACT(M950,$A$14)=TRUE,13,IF(EXACT(M950,$A$15)=TRUE,14,IF(EXACT(M950,$A$16)=TRUE,15,IF(EXACT(M950,$A$17)=TRUE,16,IF(EXACT(M950,$A$18)=TRUE,17,IF(EXACT(M950,$A$19)=TRUE,18,IF(EXACT(M950,$A$20)=TRUE,19,IF(EXACT(M950,$A$21)=TRUE,20,IF(EXACT(M950,$A$22)=TRUE,21,IF(EXACT(M950,$A$23)=TRUE,22,IF(EXACT(M950,$A$24)=TRUE,23,IF(EXACT(M950,$A$25)=TRUE,24,IF(EXACT(M950,$A$26)=TRUE,25,IF(EXACT(M950,$A$27)=TRUE,26,IF(EXACT(M950,$A$28)=TRUE,27,IF(EXACT(M950,$A$29)=TRUE,28,IF(EXACT(M950,$A$30)=TRUE,29,IF(EXACT(M950,$A$31)=TRUE,30,IF(EXACT(M950,$A$32)=TRUE,31,IF(EXACT(M950,$A$33)=TRUE,32,IF(EXACT(M950,$A$34)=TRUE,33,IF(EXACT(M950,$A$35)=TRUE,34,IF(EXACT(M950,$A$36)=TRUE,35,IF(EXACT(M950,$A$37)=TRUE,36,IF(EXACT(M950,$A$38)=TRUE,37,IF(EXACT(M950,$A$39)=TRUE,38,IF(EXACT(M950,$A$40)=TRUE,39,IF(EXACT(M950,$A$41)=TRUE,40,IF(EXACT(M950,$A$42)=TRUE,41,IF(EXACT(M950,$A$43)=TRUE,42,IF(EXACT(M950,$A$44)=TRUE,43,IF(EXACT(M950,$A$45)=TRUE,44,IF(EXACT(M950,$A$46)=TRUE,45,IF(EXACT(M950,$A$47)=TRUE,46,IF(EXACT(M950,$A$48)=TRUE,47,IF(EXACT(M950,$A$49)=TRUE,48,IF(EXACT(M950,$A$50)=TRUE,49,IF(EXACT(M950,$A$51)=TRUE,50,IF(EXACT(M950,$A$52)=TRUE,51,IF(EXACT(M950,$A$53)=TRUE,52,IF(EXACT(M950,$A$54)=TRUE,53,IF(EXACT(M950,$A$55)=TRUE,54,IF(EXACT(M950,$A$56)=TRUE,55,IF(EXACT(M950,$A$57)=TRUE,56,IF(EXACT(M950,$A$58)=TRUE,57,IF(EXACT(M950,$A$59)=TRUE,58,IF(EXACT(M950,$A$60)=TRUE,59,IF(EXACT(M950,$A$61)=TRUE,60,IF(EXACT(M950,$A$62)=TRUE,61))))))))))))))))))))))))))))))))))))))))))))))))))))))))))))))*61^$L950</f>
        <v>0</v>
      </c>
    </row>
    <row r="951" spans="11:14" x14ac:dyDescent="0.55000000000000004">
      <c r="K951">
        <v>951</v>
      </c>
      <c r="L951">
        <f t="shared" si="29"/>
        <v>3</v>
      </c>
      <c r="M951" t="str">
        <f t="shared" si="28"/>
        <v/>
      </c>
      <c r="N951">
        <f>IF(EXACT(M951,$A$1)=TRUE,0,IF(EXACT(M951,$A$2)=TRUE,1,IF(EXACT(M951,$A$3)=TRUE,2,IF(EXACT(M951,$A$4)=TRUE,3,IF(EXACT(M951,$A$5)=TRUE,4,IF(EXACT(M951,$A$6)=TRUE,5,IF(EXACT(M951,$A$7)=TRUE,6,IF(EXACT(M951,$A$8)=TRUE,7,IF(EXACT(M951,$A$9)=TRUE,8,IF(EXACT(M951,$A$10)=TRUE,9,IF(EXACT(M951,$A$11)=TRUE,10,IF(EXACT(M951,$A$12)=TRUE,11,IF(EXACT(M951,$A$13)=TRUE,12,IF(EXACT(M951,$A$14)=TRUE,13,IF(EXACT(M951,$A$15)=TRUE,14,IF(EXACT(M951,$A$16)=TRUE,15,IF(EXACT(M951,$A$17)=TRUE,16,IF(EXACT(M951,$A$18)=TRUE,17,IF(EXACT(M951,$A$19)=TRUE,18,IF(EXACT(M951,$A$20)=TRUE,19,IF(EXACT(M951,$A$21)=TRUE,20,IF(EXACT(M951,$A$22)=TRUE,21,IF(EXACT(M951,$A$23)=TRUE,22,IF(EXACT(M951,$A$24)=TRUE,23,IF(EXACT(M951,$A$25)=TRUE,24,IF(EXACT(M951,$A$26)=TRUE,25,IF(EXACT(M951,$A$27)=TRUE,26,IF(EXACT(M951,$A$28)=TRUE,27,IF(EXACT(M951,$A$29)=TRUE,28,IF(EXACT(M951,$A$30)=TRUE,29,IF(EXACT(M951,$A$31)=TRUE,30,IF(EXACT(M951,$A$32)=TRUE,31,IF(EXACT(M951,$A$33)=TRUE,32,IF(EXACT(M951,$A$34)=TRUE,33,IF(EXACT(M951,$A$35)=TRUE,34,IF(EXACT(M951,$A$36)=TRUE,35,IF(EXACT(M951,$A$37)=TRUE,36,IF(EXACT(M951,$A$38)=TRUE,37,IF(EXACT(M951,$A$39)=TRUE,38,IF(EXACT(M951,$A$40)=TRUE,39,IF(EXACT(M951,$A$41)=TRUE,40,IF(EXACT(M951,$A$42)=TRUE,41,IF(EXACT(M951,$A$43)=TRUE,42,IF(EXACT(M951,$A$44)=TRUE,43,IF(EXACT(M951,$A$45)=TRUE,44,IF(EXACT(M951,$A$46)=TRUE,45,IF(EXACT(M951,$A$47)=TRUE,46,IF(EXACT(M951,$A$48)=TRUE,47,IF(EXACT(M951,$A$49)=TRUE,48,IF(EXACT(M951,$A$50)=TRUE,49,IF(EXACT(M951,$A$51)=TRUE,50,IF(EXACT(M951,$A$52)=TRUE,51,IF(EXACT(M951,$A$53)=TRUE,52,IF(EXACT(M951,$A$54)=TRUE,53,IF(EXACT(M951,$A$55)=TRUE,54,IF(EXACT(M951,$A$56)=TRUE,55,IF(EXACT(M951,$A$57)=TRUE,56,IF(EXACT(M951,$A$58)=TRUE,57,IF(EXACT(M951,$A$59)=TRUE,58,IF(EXACT(M951,$A$60)=TRUE,59,IF(EXACT(M951,$A$61)=TRUE,60,IF(EXACT(M951,$A$62)=TRUE,61))))))))))))))))))))))))))))))))))))))))))))))))))))))))))))))*61^$L951</f>
        <v>0</v>
      </c>
    </row>
    <row r="952" spans="11:14" x14ac:dyDescent="0.55000000000000004">
      <c r="K952">
        <v>952</v>
      </c>
      <c r="L952">
        <f t="shared" si="29"/>
        <v>2</v>
      </c>
      <c r="M952" t="str">
        <f t="shared" si="28"/>
        <v/>
      </c>
      <c r="N952">
        <f>IF(EXACT(M952,$A$1)=TRUE,0,IF(EXACT(M952,$A$2)=TRUE,1,IF(EXACT(M952,$A$3)=TRUE,2,IF(EXACT(M952,$A$4)=TRUE,3,IF(EXACT(M952,$A$5)=TRUE,4,IF(EXACT(M952,$A$6)=TRUE,5,IF(EXACT(M952,$A$7)=TRUE,6,IF(EXACT(M952,$A$8)=TRUE,7,IF(EXACT(M952,$A$9)=TRUE,8,IF(EXACT(M952,$A$10)=TRUE,9,IF(EXACT(M952,$A$11)=TRUE,10,IF(EXACT(M952,$A$12)=TRUE,11,IF(EXACT(M952,$A$13)=TRUE,12,IF(EXACT(M952,$A$14)=TRUE,13,IF(EXACT(M952,$A$15)=TRUE,14,IF(EXACT(M952,$A$16)=TRUE,15,IF(EXACT(M952,$A$17)=TRUE,16,IF(EXACT(M952,$A$18)=TRUE,17,IF(EXACT(M952,$A$19)=TRUE,18,IF(EXACT(M952,$A$20)=TRUE,19,IF(EXACT(M952,$A$21)=TRUE,20,IF(EXACT(M952,$A$22)=TRUE,21,IF(EXACT(M952,$A$23)=TRUE,22,IF(EXACT(M952,$A$24)=TRUE,23,IF(EXACT(M952,$A$25)=TRUE,24,IF(EXACT(M952,$A$26)=TRUE,25,IF(EXACT(M952,$A$27)=TRUE,26,IF(EXACT(M952,$A$28)=TRUE,27,IF(EXACT(M952,$A$29)=TRUE,28,IF(EXACT(M952,$A$30)=TRUE,29,IF(EXACT(M952,$A$31)=TRUE,30,IF(EXACT(M952,$A$32)=TRUE,31,IF(EXACT(M952,$A$33)=TRUE,32,IF(EXACT(M952,$A$34)=TRUE,33,IF(EXACT(M952,$A$35)=TRUE,34,IF(EXACT(M952,$A$36)=TRUE,35,IF(EXACT(M952,$A$37)=TRUE,36,IF(EXACT(M952,$A$38)=TRUE,37,IF(EXACT(M952,$A$39)=TRUE,38,IF(EXACT(M952,$A$40)=TRUE,39,IF(EXACT(M952,$A$41)=TRUE,40,IF(EXACT(M952,$A$42)=TRUE,41,IF(EXACT(M952,$A$43)=TRUE,42,IF(EXACT(M952,$A$44)=TRUE,43,IF(EXACT(M952,$A$45)=TRUE,44,IF(EXACT(M952,$A$46)=TRUE,45,IF(EXACT(M952,$A$47)=TRUE,46,IF(EXACT(M952,$A$48)=TRUE,47,IF(EXACT(M952,$A$49)=TRUE,48,IF(EXACT(M952,$A$50)=TRUE,49,IF(EXACT(M952,$A$51)=TRUE,50,IF(EXACT(M952,$A$52)=TRUE,51,IF(EXACT(M952,$A$53)=TRUE,52,IF(EXACT(M952,$A$54)=TRUE,53,IF(EXACT(M952,$A$55)=TRUE,54,IF(EXACT(M952,$A$56)=TRUE,55,IF(EXACT(M952,$A$57)=TRUE,56,IF(EXACT(M952,$A$58)=TRUE,57,IF(EXACT(M952,$A$59)=TRUE,58,IF(EXACT(M952,$A$60)=TRUE,59,IF(EXACT(M952,$A$61)=TRUE,60,IF(EXACT(M952,$A$62)=TRUE,61))))))))))))))))))))))))))))))))))))))))))))))))))))))))))))))*61^$L952</f>
        <v>0</v>
      </c>
    </row>
    <row r="953" spans="11:14" x14ac:dyDescent="0.55000000000000004">
      <c r="K953">
        <v>953</v>
      </c>
      <c r="L953">
        <f t="shared" si="29"/>
        <v>1</v>
      </c>
      <c r="M953" t="str">
        <f t="shared" si="28"/>
        <v/>
      </c>
      <c r="N953">
        <f>IF(EXACT(M953,$A$1)=TRUE,0,IF(EXACT(M953,$A$2)=TRUE,1,IF(EXACT(M953,$A$3)=TRUE,2,IF(EXACT(M953,$A$4)=TRUE,3,IF(EXACT(M953,$A$5)=TRUE,4,IF(EXACT(M953,$A$6)=TRUE,5,IF(EXACT(M953,$A$7)=TRUE,6,IF(EXACT(M953,$A$8)=TRUE,7,IF(EXACT(M953,$A$9)=TRUE,8,IF(EXACT(M953,$A$10)=TRUE,9,IF(EXACT(M953,$A$11)=TRUE,10,IF(EXACT(M953,$A$12)=TRUE,11,IF(EXACT(M953,$A$13)=TRUE,12,IF(EXACT(M953,$A$14)=TRUE,13,IF(EXACT(M953,$A$15)=TRUE,14,IF(EXACT(M953,$A$16)=TRUE,15,IF(EXACT(M953,$A$17)=TRUE,16,IF(EXACT(M953,$A$18)=TRUE,17,IF(EXACT(M953,$A$19)=TRUE,18,IF(EXACT(M953,$A$20)=TRUE,19,IF(EXACT(M953,$A$21)=TRUE,20,IF(EXACT(M953,$A$22)=TRUE,21,IF(EXACT(M953,$A$23)=TRUE,22,IF(EXACT(M953,$A$24)=TRUE,23,IF(EXACT(M953,$A$25)=TRUE,24,IF(EXACT(M953,$A$26)=TRUE,25,IF(EXACT(M953,$A$27)=TRUE,26,IF(EXACT(M953,$A$28)=TRUE,27,IF(EXACT(M953,$A$29)=TRUE,28,IF(EXACT(M953,$A$30)=TRUE,29,IF(EXACT(M953,$A$31)=TRUE,30,IF(EXACT(M953,$A$32)=TRUE,31,IF(EXACT(M953,$A$33)=TRUE,32,IF(EXACT(M953,$A$34)=TRUE,33,IF(EXACT(M953,$A$35)=TRUE,34,IF(EXACT(M953,$A$36)=TRUE,35,IF(EXACT(M953,$A$37)=TRUE,36,IF(EXACT(M953,$A$38)=TRUE,37,IF(EXACT(M953,$A$39)=TRUE,38,IF(EXACT(M953,$A$40)=TRUE,39,IF(EXACT(M953,$A$41)=TRUE,40,IF(EXACT(M953,$A$42)=TRUE,41,IF(EXACT(M953,$A$43)=TRUE,42,IF(EXACT(M953,$A$44)=TRUE,43,IF(EXACT(M953,$A$45)=TRUE,44,IF(EXACT(M953,$A$46)=TRUE,45,IF(EXACT(M953,$A$47)=TRUE,46,IF(EXACT(M953,$A$48)=TRUE,47,IF(EXACT(M953,$A$49)=TRUE,48,IF(EXACT(M953,$A$50)=TRUE,49,IF(EXACT(M953,$A$51)=TRUE,50,IF(EXACT(M953,$A$52)=TRUE,51,IF(EXACT(M953,$A$53)=TRUE,52,IF(EXACT(M953,$A$54)=TRUE,53,IF(EXACT(M953,$A$55)=TRUE,54,IF(EXACT(M953,$A$56)=TRUE,55,IF(EXACT(M953,$A$57)=TRUE,56,IF(EXACT(M953,$A$58)=TRUE,57,IF(EXACT(M953,$A$59)=TRUE,58,IF(EXACT(M953,$A$60)=TRUE,59,IF(EXACT(M953,$A$61)=TRUE,60,IF(EXACT(M953,$A$62)=TRUE,61))))))))))))))))))))))))))))))))))))))))))))))))))))))))))))))*61^$L953</f>
        <v>0</v>
      </c>
    </row>
    <row r="954" spans="11:14" x14ac:dyDescent="0.55000000000000004">
      <c r="K954">
        <v>954</v>
      </c>
      <c r="L954">
        <f t="shared" si="29"/>
        <v>0</v>
      </c>
      <c r="M954" t="str">
        <f t="shared" si="28"/>
        <v/>
      </c>
      <c r="N954">
        <f>IF(EXACT(M954,$A$1)=TRUE,0,IF(EXACT(M954,$A$2)=TRUE,1,IF(EXACT(M954,$A$3)=TRUE,2,IF(EXACT(M954,$A$4)=TRUE,3,IF(EXACT(M954,$A$5)=TRUE,4,IF(EXACT(M954,$A$6)=TRUE,5,IF(EXACT(M954,$A$7)=TRUE,6,IF(EXACT(M954,$A$8)=TRUE,7,IF(EXACT(M954,$A$9)=TRUE,8,IF(EXACT(M954,$A$10)=TRUE,9,IF(EXACT(M954,$A$11)=TRUE,10,IF(EXACT(M954,$A$12)=TRUE,11,IF(EXACT(M954,$A$13)=TRUE,12,IF(EXACT(M954,$A$14)=TRUE,13,IF(EXACT(M954,$A$15)=TRUE,14,IF(EXACT(M954,$A$16)=TRUE,15,IF(EXACT(M954,$A$17)=TRUE,16,IF(EXACT(M954,$A$18)=TRUE,17,IF(EXACT(M954,$A$19)=TRUE,18,IF(EXACT(M954,$A$20)=TRUE,19,IF(EXACT(M954,$A$21)=TRUE,20,IF(EXACT(M954,$A$22)=TRUE,21,IF(EXACT(M954,$A$23)=TRUE,22,IF(EXACT(M954,$A$24)=TRUE,23,IF(EXACT(M954,$A$25)=TRUE,24,IF(EXACT(M954,$A$26)=TRUE,25,IF(EXACT(M954,$A$27)=TRUE,26,IF(EXACT(M954,$A$28)=TRUE,27,IF(EXACT(M954,$A$29)=TRUE,28,IF(EXACT(M954,$A$30)=TRUE,29,IF(EXACT(M954,$A$31)=TRUE,30,IF(EXACT(M954,$A$32)=TRUE,31,IF(EXACT(M954,$A$33)=TRUE,32,IF(EXACT(M954,$A$34)=TRUE,33,IF(EXACT(M954,$A$35)=TRUE,34,IF(EXACT(M954,$A$36)=TRUE,35,IF(EXACT(M954,$A$37)=TRUE,36,IF(EXACT(M954,$A$38)=TRUE,37,IF(EXACT(M954,$A$39)=TRUE,38,IF(EXACT(M954,$A$40)=TRUE,39,IF(EXACT(M954,$A$41)=TRUE,40,IF(EXACT(M954,$A$42)=TRUE,41,IF(EXACT(M954,$A$43)=TRUE,42,IF(EXACT(M954,$A$44)=TRUE,43,IF(EXACT(M954,$A$45)=TRUE,44,IF(EXACT(M954,$A$46)=TRUE,45,IF(EXACT(M954,$A$47)=TRUE,46,IF(EXACT(M954,$A$48)=TRUE,47,IF(EXACT(M954,$A$49)=TRUE,48,IF(EXACT(M954,$A$50)=TRUE,49,IF(EXACT(M954,$A$51)=TRUE,50,IF(EXACT(M954,$A$52)=TRUE,51,IF(EXACT(M954,$A$53)=TRUE,52,IF(EXACT(M954,$A$54)=TRUE,53,IF(EXACT(M954,$A$55)=TRUE,54,IF(EXACT(M954,$A$56)=TRUE,55,IF(EXACT(M954,$A$57)=TRUE,56,IF(EXACT(M954,$A$58)=TRUE,57,IF(EXACT(M954,$A$59)=TRUE,58,IF(EXACT(M954,$A$60)=TRUE,59,IF(EXACT(M954,$A$61)=TRUE,60,IF(EXACT(M954,$A$62)=TRUE,61))))))))))))))))))))))))))))))))))))))))))))))))))))))))))))))*61^$L954</f>
        <v>0</v>
      </c>
    </row>
    <row r="955" spans="11:14" x14ac:dyDescent="0.55000000000000004">
      <c r="K955">
        <v>955</v>
      </c>
      <c r="L955">
        <f t="shared" si="29"/>
        <v>5</v>
      </c>
      <c r="M955" t="str">
        <f t="shared" si="28"/>
        <v/>
      </c>
      <c r="N955" t="b">
        <f>IF(EXACT(M955,$A$1)=TRUE,"コア",IF(EXACT(M955,$A$2)=TRUE,"弓玉",IF(EXACT(M955,$A$3)=TRUE,"銃玉",IF(EXACT(M955,$A$4)=TRUE,"剣玉",IF(EXACT(M955,$A$5)=TRUE,"盾玉",IF(EXACT(M955,$A$6)=TRUE,"爆玉",IF(EXACT(M955,$A$7)=TRUE,"魔玉",IF(EXACT(M955,$A$8)=TRUE,"弩玉",IF(EXACT(M955,$A$9)=TRUE,"槍玉",IF(EXACT(M955,$A$10)=TRUE,"砲玉",IF(EXACT(M955,$A$11)=TRUE,"薙玉",IF(EXACT(M955,$A$12)=TRUE,"跳玉",IF(EXACT(M955,$A$13)=TRUE,"裂玉",IF(EXACT(M955,$A$14)=TRUE,"散玉",IF(EXACT(M955,$A$15)=TRUE,"狙玉",IF(EXACT(M955,$A$16)=TRUE,"浮玉",IF(EXACT(M955,$A$17)=TRUE,"導玉",IF(EXACT(M955,$A$18)=TRUE,"繕玉",IF(EXACT(M955,$A$19)=TRUE,"癒玉",IF(EXACT(M955,$A$20)=TRUE,"壁玉",IF(EXACT(M955,$A$21)=TRUE,"飛玉",IF(EXACT(M955,$A$22)=TRUE,"戦玉",IF(EXACT(M955,$A$23)=TRUE,"機玉",IF(EXACT(M955,$A$24)=TRUE,"変玉",IF(EXACT(M955,$A$25)=TRUE,"界玉",IF(EXACT(M955,$A$26)=TRUE,"木壁",IF(EXACT(M955,$A$27)=TRUE,"石壁",IF(EXACT(M955,$A$28)=TRUE,"紙壁",IF(EXACT(M955,$A$29)=TRUE,"鉄壁",IF(EXACT(M955,$A$30)=TRUE,"ジェット",IF(EXACT(M955,$A$31)=TRUE,"ターボ",IF(EXACT(M955,$A$32)=TRUE,"骨玉",IF(EXACT(M955,$A$33)=TRUE,"撃玉",IF(EXACT(M955,$A$34)=TRUE,"弾玉",IF(EXACT(M955,$A$35)=TRUE,"聖玉",IF(EXACT(M955,$A$36)=TRUE,"忍玉",IF(EXACT(M955,$A$37)=TRUE,"障玉",IF(EXACT(M955,$A$38)=TRUE,"花玉",IF(EXACT(M955,$A$39)=TRUE,"反玉",IF(EXACT(M955,$A$40)=TRUE,"押玉",IF(EXACT(M955,$A$41)=TRUE,"迎玉",IF(EXACT(M955,$A$42)=TRUE,"贄玉",IF(EXACT(M955,$A$43)=TRUE,"的玉",IF(EXACT(M955,$A$44)=TRUE,"墜玉",IF(EXACT(M955,$A$45)=TRUE,"箱玉",IF(EXACT(M955,$A$46)=TRUE,"闇玉",IF(EXACT(M955,$A$47)=TRUE,"旋玉",IF(EXACT(M955,$A$48)=TRUE,"采玉",IF(EXACT(M955,$A$49)=TRUE,"騎玉",IF(EXACT(M955,$A$50)=TRUE,"核玉",IF(EXACT(M955,$A$51)=TRUE,"射玉",IF(EXACT(M955,$A$52)=TRUE,"星玉",IF(EXACT(M955,$A$53)=TRUE,"梱玉",IF(EXACT(M955,$A$54)=TRUE,"貫玉",IF(EXACT(M955,$A$55)=TRUE,"査玉",IF(EXACT(M955,$A$56)=TRUE,"近壁",IF(EXACT(M955,$A$57)=TRUE,"遠壁",IF(EXACT(M955,$A$58)=TRUE,"広壁",IF(EXACT(M955,$A$59)=TRUE,"狭壁",IF(EXACT(M955,$A$60)=TRUE,"タゲ壁",IF(EXACT(M955,$A$61)=TRUE,"エレ壁")))))))))))))))))))))))))))))))))))))))))))))))))))))))))))))</f>
        <v>0</v>
      </c>
    </row>
    <row r="956" spans="11:14" x14ac:dyDescent="0.55000000000000004">
      <c r="K956">
        <v>956</v>
      </c>
      <c r="L956">
        <f t="shared" si="29"/>
        <v>4</v>
      </c>
      <c r="M956" t="str">
        <f t="shared" si="28"/>
        <v/>
      </c>
      <c r="N956">
        <f>IF(EXACT(M956,$A$1)=TRUE,0,IF(EXACT(M956,$A$2)=TRUE,1,IF(EXACT(M956,$A$3)=TRUE,2,IF(EXACT(M956,$A$4)=TRUE,3,IF(EXACT(M956,$A$5)=TRUE,4,IF(EXACT(M956,$A$6)=TRUE,5,IF(EXACT(M956,$A$7)=TRUE,6,IF(EXACT(M956,$A$8)=TRUE,7,IF(EXACT(M956,$A$9)=TRUE,8,IF(EXACT(M956,$A$10)=TRUE,9,IF(EXACT(M956,$A$11)=TRUE,10,IF(EXACT(M956,$A$12)=TRUE,11,IF(EXACT(M956,$A$13)=TRUE,12,IF(EXACT(M956,$A$14)=TRUE,13,IF(EXACT(M956,$A$15)=TRUE,14,IF(EXACT(M956,$A$16)=TRUE,15,IF(EXACT(M956,$A$17)=TRUE,16,IF(EXACT(M956,$A$18)=TRUE,17,IF(EXACT(M956,$A$19)=TRUE,18,IF(EXACT(M956,$A$20)=TRUE,19,IF(EXACT(M956,$A$21)=TRUE,20,IF(EXACT(M956,$A$22)=TRUE,21,IF(EXACT(M956,$A$23)=TRUE,22,IF(EXACT(M956,$A$24)=TRUE,23,IF(EXACT(M956,$A$25)=TRUE,24,IF(EXACT(M956,$A$26)=TRUE,25,IF(EXACT(M956,$A$27)=TRUE,26,IF(EXACT(M956,$A$28)=TRUE,27,IF(EXACT(M956,$A$29)=TRUE,28,IF(EXACT(M956,$A$30)=TRUE,29,IF(EXACT(M956,$A$31)=TRUE,30,IF(EXACT(M956,$A$32)=TRUE,31,IF(EXACT(M956,$A$33)=TRUE,32,IF(EXACT(M956,$A$34)=TRUE,33,IF(EXACT(M956,$A$35)=TRUE,34,IF(EXACT(M956,$A$36)=TRUE,35,IF(EXACT(M956,$A$37)=TRUE,36,IF(EXACT(M956,$A$38)=TRUE,37,IF(EXACT(M956,$A$39)=TRUE,38,IF(EXACT(M956,$A$40)=TRUE,39,IF(EXACT(M956,$A$41)=TRUE,40,IF(EXACT(M956,$A$42)=TRUE,41,IF(EXACT(M956,$A$43)=TRUE,42,IF(EXACT(M956,$A$44)=TRUE,43,IF(EXACT(M956,$A$45)=TRUE,44,IF(EXACT(M956,$A$46)=TRUE,45,IF(EXACT(M956,$A$47)=TRUE,46,IF(EXACT(M956,$A$48)=TRUE,47,IF(EXACT(M956,$A$49)=TRUE,48,IF(EXACT(M956,$A$50)=TRUE,49,IF(EXACT(M956,$A$51)=TRUE,50,IF(EXACT(M956,$A$52)=TRUE,51,IF(EXACT(M956,$A$53)=TRUE,52,IF(EXACT(M956,$A$54)=TRUE,53,IF(EXACT(M956,$A$55)=TRUE,54,IF(EXACT(M956,$A$56)=TRUE,55,IF(EXACT(M956,$A$57)=TRUE,56,IF(EXACT(M956,$A$58)=TRUE,57,IF(EXACT(M956,$A$59)=TRUE,58,IF(EXACT(M956,$A$60)=TRUE,59,IF(EXACT(M956,$A$61)=TRUE,60,IF(EXACT(M956,$A$62)=TRUE,61))))))))))))))))))))))))))))))))))))))))))))))))))))))))))))))*61^$L956</f>
        <v>0</v>
      </c>
    </row>
    <row r="957" spans="11:14" x14ac:dyDescent="0.55000000000000004">
      <c r="K957">
        <v>957</v>
      </c>
      <c r="L957">
        <f t="shared" si="29"/>
        <v>3</v>
      </c>
      <c r="M957" t="str">
        <f t="shared" si="28"/>
        <v/>
      </c>
      <c r="N957">
        <f>IF(EXACT(M957,$A$1)=TRUE,0,IF(EXACT(M957,$A$2)=TRUE,1,IF(EXACT(M957,$A$3)=TRUE,2,IF(EXACT(M957,$A$4)=TRUE,3,IF(EXACT(M957,$A$5)=TRUE,4,IF(EXACT(M957,$A$6)=TRUE,5,IF(EXACT(M957,$A$7)=TRUE,6,IF(EXACT(M957,$A$8)=TRUE,7,IF(EXACT(M957,$A$9)=TRUE,8,IF(EXACT(M957,$A$10)=TRUE,9,IF(EXACT(M957,$A$11)=TRUE,10,IF(EXACT(M957,$A$12)=TRUE,11,IF(EXACT(M957,$A$13)=TRUE,12,IF(EXACT(M957,$A$14)=TRUE,13,IF(EXACT(M957,$A$15)=TRUE,14,IF(EXACT(M957,$A$16)=TRUE,15,IF(EXACT(M957,$A$17)=TRUE,16,IF(EXACT(M957,$A$18)=TRUE,17,IF(EXACT(M957,$A$19)=TRUE,18,IF(EXACT(M957,$A$20)=TRUE,19,IF(EXACT(M957,$A$21)=TRUE,20,IF(EXACT(M957,$A$22)=TRUE,21,IF(EXACT(M957,$A$23)=TRUE,22,IF(EXACT(M957,$A$24)=TRUE,23,IF(EXACT(M957,$A$25)=TRUE,24,IF(EXACT(M957,$A$26)=TRUE,25,IF(EXACT(M957,$A$27)=TRUE,26,IF(EXACT(M957,$A$28)=TRUE,27,IF(EXACT(M957,$A$29)=TRUE,28,IF(EXACT(M957,$A$30)=TRUE,29,IF(EXACT(M957,$A$31)=TRUE,30,IF(EXACT(M957,$A$32)=TRUE,31,IF(EXACT(M957,$A$33)=TRUE,32,IF(EXACT(M957,$A$34)=TRUE,33,IF(EXACT(M957,$A$35)=TRUE,34,IF(EXACT(M957,$A$36)=TRUE,35,IF(EXACT(M957,$A$37)=TRUE,36,IF(EXACT(M957,$A$38)=TRUE,37,IF(EXACT(M957,$A$39)=TRUE,38,IF(EXACT(M957,$A$40)=TRUE,39,IF(EXACT(M957,$A$41)=TRUE,40,IF(EXACT(M957,$A$42)=TRUE,41,IF(EXACT(M957,$A$43)=TRUE,42,IF(EXACT(M957,$A$44)=TRUE,43,IF(EXACT(M957,$A$45)=TRUE,44,IF(EXACT(M957,$A$46)=TRUE,45,IF(EXACT(M957,$A$47)=TRUE,46,IF(EXACT(M957,$A$48)=TRUE,47,IF(EXACT(M957,$A$49)=TRUE,48,IF(EXACT(M957,$A$50)=TRUE,49,IF(EXACT(M957,$A$51)=TRUE,50,IF(EXACT(M957,$A$52)=TRUE,51,IF(EXACT(M957,$A$53)=TRUE,52,IF(EXACT(M957,$A$54)=TRUE,53,IF(EXACT(M957,$A$55)=TRUE,54,IF(EXACT(M957,$A$56)=TRUE,55,IF(EXACT(M957,$A$57)=TRUE,56,IF(EXACT(M957,$A$58)=TRUE,57,IF(EXACT(M957,$A$59)=TRUE,58,IF(EXACT(M957,$A$60)=TRUE,59,IF(EXACT(M957,$A$61)=TRUE,60,IF(EXACT(M957,$A$62)=TRUE,61))))))))))))))))))))))))))))))))))))))))))))))))))))))))))))))*61^$L957</f>
        <v>0</v>
      </c>
    </row>
    <row r="958" spans="11:14" x14ac:dyDescent="0.55000000000000004">
      <c r="K958">
        <v>958</v>
      </c>
      <c r="L958">
        <f t="shared" si="29"/>
        <v>2</v>
      </c>
      <c r="M958" t="str">
        <f t="shared" si="28"/>
        <v/>
      </c>
      <c r="N958">
        <f>IF(EXACT(M958,$A$1)=TRUE,0,IF(EXACT(M958,$A$2)=TRUE,1,IF(EXACT(M958,$A$3)=TRUE,2,IF(EXACT(M958,$A$4)=TRUE,3,IF(EXACT(M958,$A$5)=TRUE,4,IF(EXACT(M958,$A$6)=TRUE,5,IF(EXACT(M958,$A$7)=TRUE,6,IF(EXACT(M958,$A$8)=TRUE,7,IF(EXACT(M958,$A$9)=TRUE,8,IF(EXACT(M958,$A$10)=TRUE,9,IF(EXACT(M958,$A$11)=TRUE,10,IF(EXACT(M958,$A$12)=TRUE,11,IF(EXACT(M958,$A$13)=TRUE,12,IF(EXACT(M958,$A$14)=TRUE,13,IF(EXACT(M958,$A$15)=TRUE,14,IF(EXACT(M958,$A$16)=TRUE,15,IF(EXACT(M958,$A$17)=TRUE,16,IF(EXACT(M958,$A$18)=TRUE,17,IF(EXACT(M958,$A$19)=TRUE,18,IF(EXACT(M958,$A$20)=TRUE,19,IF(EXACT(M958,$A$21)=TRUE,20,IF(EXACT(M958,$A$22)=TRUE,21,IF(EXACT(M958,$A$23)=TRUE,22,IF(EXACT(M958,$A$24)=TRUE,23,IF(EXACT(M958,$A$25)=TRUE,24,IF(EXACT(M958,$A$26)=TRUE,25,IF(EXACT(M958,$A$27)=TRUE,26,IF(EXACT(M958,$A$28)=TRUE,27,IF(EXACT(M958,$A$29)=TRUE,28,IF(EXACT(M958,$A$30)=TRUE,29,IF(EXACT(M958,$A$31)=TRUE,30,IF(EXACT(M958,$A$32)=TRUE,31,IF(EXACT(M958,$A$33)=TRUE,32,IF(EXACT(M958,$A$34)=TRUE,33,IF(EXACT(M958,$A$35)=TRUE,34,IF(EXACT(M958,$A$36)=TRUE,35,IF(EXACT(M958,$A$37)=TRUE,36,IF(EXACT(M958,$A$38)=TRUE,37,IF(EXACT(M958,$A$39)=TRUE,38,IF(EXACT(M958,$A$40)=TRUE,39,IF(EXACT(M958,$A$41)=TRUE,40,IF(EXACT(M958,$A$42)=TRUE,41,IF(EXACT(M958,$A$43)=TRUE,42,IF(EXACT(M958,$A$44)=TRUE,43,IF(EXACT(M958,$A$45)=TRUE,44,IF(EXACT(M958,$A$46)=TRUE,45,IF(EXACT(M958,$A$47)=TRUE,46,IF(EXACT(M958,$A$48)=TRUE,47,IF(EXACT(M958,$A$49)=TRUE,48,IF(EXACT(M958,$A$50)=TRUE,49,IF(EXACT(M958,$A$51)=TRUE,50,IF(EXACT(M958,$A$52)=TRUE,51,IF(EXACT(M958,$A$53)=TRUE,52,IF(EXACT(M958,$A$54)=TRUE,53,IF(EXACT(M958,$A$55)=TRUE,54,IF(EXACT(M958,$A$56)=TRUE,55,IF(EXACT(M958,$A$57)=TRUE,56,IF(EXACT(M958,$A$58)=TRUE,57,IF(EXACT(M958,$A$59)=TRUE,58,IF(EXACT(M958,$A$60)=TRUE,59,IF(EXACT(M958,$A$61)=TRUE,60,IF(EXACT(M958,$A$62)=TRUE,61))))))))))))))))))))))))))))))))))))))))))))))))))))))))))))))*61^$L958</f>
        <v>0</v>
      </c>
    </row>
    <row r="959" spans="11:14" x14ac:dyDescent="0.55000000000000004">
      <c r="K959">
        <v>959</v>
      </c>
      <c r="L959">
        <f t="shared" si="29"/>
        <v>1</v>
      </c>
      <c r="M959" t="str">
        <f t="shared" si="28"/>
        <v/>
      </c>
      <c r="N959">
        <f>IF(EXACT(M959,$A$1)=TRUE,0,IF(EXACT(M959,$A$2)=TRUE,1,IF(EXACT(M959,$A$3)=TRUE,2,IF(EXACT(M959,$A$4)=TRUE,3,IF(EXACT(M959,$A$5)=TRUE,4,IF(EXACT(M959,$A$6)=TRUE,5,IF(EXACT(M959,$A$7)=TRUE,6,IF(EXACT(M959,$A$8)=TRUE,7,IF(EXACT(M959,$A$9)=TRUE,8,IF(EXACT(M959,$A$10)=TRUE,9,IF(EXACT(M959,$A$11)=TRUE,10,IF(EXACT(M959,$A$12)=TRUE,11,IF(EXACT(M959,$A$13)=TRUE,12,IF(EXACT(M959,$A$14)=TRUE,13,IF(EXACT(M959,$A$15)=TRUE,14,IF(EXACT(M959,$A$16)=TRUE,15,IF(EXACT(M959,$A$17)=TRUE,16,IF(EXACT(M959,$A$18)=TRUE,17,IF(EXACT(M959,$A$19)=TRUE,18,IF(EXACT(M959,$A$20)=TRUE,19,IF(EXACT(M959,$A$21)=TRUE,20,IF(EXACT(M959,$A$22)=TRUE,21,IF(EXACT(M959,$A$23)=TRUE,22,IF(EXACT(M959,$A$24)=TRUE,23,IF(EXACT(M959,$A$25)=TRUE,24,IF(EXACT(M959,$A$26)=TRUE,25,IF(EXACT(M959,$A$27)=TRUE,26,IF(EXACT(M959,$A$28)=TRUE,27,IF(EXACT(M959,$A$29)=TRUE,28,IF(EXACT(M959,$A$30)=TRUE,29,IF(EXACT(M959,$A$31)=TRUE,30,IF(EXACT(M959,$A$32)=TRUE,31,IF(EXACT(M959,$A$33)=TRUE,32,IF(EXACT(M959,$A$34)=TRUE,33,IF(EXACT(M959,$A$35)=TRUE,34,IF(EXACT(M959,$A$36)=TRUE,35,IF(EXACT(M959,$A$37)=TRUE,36,IF(EXACT(M959,$A$38)=TRUE,37,IF(EXACT(M959,$A$39)=TRUE,38,IF(EXACT(M959,$A$40)=TRUE,39,IF(EXACT(M959,$A$41)=TRUE,40,IF(EXACT(M959,$A$42)=TRUE,41,IF(EXACT(M959,$A$43)=TRUE,42,IF(EXACT(M959,$A$44)=TRUE,43,IF(EXACT(M959,$A$45)=TRUE,44,IF(EXACT(M959,$A$46)=TRUE,45,IF(EXACT(M959,$A$47)=TRUE,46,IF(EXACT(M959,$A$48)=TRUE,47,IF(EXACT(M959,$A$49)=TRUE,48,IF(EXACT(M959,$A$50)=TRUE,49,IF(EXACT(M959,$A$51)=TRUE,50,IF(EXACT(M959,$A$52)=TRUE,51,IF(EXACT(M959,$A$53)=TRUE,52,IF(EXACT(M959,$A$54)=TRUE,53,IF(EXACT(M959,$A$55)=TRUE,54,IF(EXACT(M959,$A$56)=TRUE,55,IF(EXACT(M959,$A$57)=TRUE,56,IF(EXACT(M959,$A$58)=TRUE,57,IF(EXACT(M959,$A$59)=TRUE,58,IF(EXACT(M959,$A$60)=TRUE,59,IF(EXACT(M959,$A$61)=TRUE,60,IF(EXACT(M959,$A$62)=TRUE,61))))))))))))))))))))))))))))))))))))))))))))))))))))))))))))))*61^$L959</f>
        <v>0</v>
      </c>
    </row>
    <row r="960" spans="11:14" x14ac:dyDescent="0.55000000000000004">
      <c r="K960">
        <v>960</v>
      </c>
      <c r="L960">
        <f t="shared" si="29"/>
        <v>0</v>
      </c>
      <c r="M960" t="str">
        <f t="shared" si="28"/>
        <v/>
      </c>
      <c r="N960">
        <f>IF(EXACT(M960,$A$1)=TRUE,0,IF(EXACT(M960,$A$2)=TRUE,1,IF(EXACT(M960,$A$3)=TRUE,2,IF(EXACT(M960,$A$4)=TRUE,3,IF(EXACT(M960,$A$5)=TRUE,4,IF(EXACT(M960,$A$6)=TRUE,5,IF(EXACT(M960,$A$7)=TRUE,6,IF(EXACT(M960,$A$8)=TRUE,7,IF(EXACT(M960,$A$9)=TRUE,8,IF(EXACT(M960,$A$10)=TRUE,9,IF(EXACT(M960,$A$11)=TRUE,10,IF(EXACT(M960,$A$12)=TRUE,11,IF(EXACT(M960,$A$13)=TRUE,12,IF(EXACT(M960,$A$14)=TRUE,13,IF(EXACT(M960,$A$15)=TRUE,14,IF(EXACT(M960,$A$16)=TRUE,15,IF(EXACT(M960,$A$17)=TRUE,16,IF(EXACT(M960,$A$18)=TRUE,17,IF(EXACT(M960,$A$19)=TRUE,18,IF(EXACT(M960,$A$20)=TRUE,19,IF(EXACT(M960,$A$21)=TRUE,20,IF(EXACT(M960,$A$22)=TRUE,21,IF(EXACT(M960,$A$23)=TRUE,22,IF(EXACT(M960,$A$24)=TRUE,23,IF(EXACT(M960,$A$25)=TRUE,24,IF(EXACT(M960,$A$26)=TRUE,25,IF(EXACT(M960,$A$27)=TRUE,26,IF(EXACT(M960,$A$28)=TRUE,27,IF(EXACT(M960,$A$29)=TRUE,28,IF(EXACT(M960,$A$30)=TRUE,29,IF(EXACT(M960,$A$31)=TRUE,30,IF(EXACT(M960,$A$32)=TRUE,31,IF(EXACT(M960,$A$33)=TRUE,32,IF(EXACT(M960,$A$34)=TRUE,33,IF(EXACT(M960,$A$35)=TRUE,34,IF(EXACT(M960,$A$36)=TRUE,35,IF(EXACT(M960,$A$37)=TRUE,36,IF(EXACT(M960,$A$38)=TRUE,37,IF(EXACT(M960,$A$39)=TRUE,38,IF(EXACT(M960,$A$40)=TRUE,39,IF(EXACT(M960,$A$41)=TRUE,40,IF(EXACT(M960,$A$42)=TRUE,41,IF(EXACT(M960,$A$43)=TRUE,42,IF(EXACT(M960,$A$44)=TRUE,43,IF(EXACT(M960,$A$45)=TRUE,44,IF(EXACT(M960,$A$46)=TRUE,45,IF(EXACT(M960,$A$47)=TRUE,46,IF(EXACT(M960,$A$48)=TRUE,47,IF(EXACT(M960,$A$49)=TRUE,48,IF(EXACT(M960,$A$50)=TRUE,49,IF(EXACT(M960,$A$51)=TRUE,50,IF(EXACT(M960,$A$52)=TRUE,51,IF(EXACT(M960,$A$53)=TRUE,52,IF(EXACT(M960,$A$54)=TRUE,53,IF(EXACT(M960,$A$55)=TRUE,54,IF(EXACT(M960,$A$56)=TRUE,55,IF(EXACT(M960,$A$57)=TRUE,56,IF(EXACT(M960,$A$58)=TRUE,57,IF(EXACT(M960,$A$59)=TRUE,58,IF(EXACT(M960,$A$60)=TRUE,59,IF(EXACT(M960,$A$61)=TRUE,60,IF(EXACT(M960,$A$62)=TRUE,61))))))))))))))))))))))))))))))))))))))))))))))))))))))))))))))*61^$L960</f>
        <v>0</v>
      </c>
    </row>
    <row r="961" spans="11:14" x14ac:dyDescent="0.55000000000000004">
      <c r="K961">
        <v>961</v>
      </c>
      <c r="L961">
        <f t="shared" si="29"/>
        <v>5</v>
      </c>
      <c r="M961" t="str">
        <f t="shared" ref="M961:M1024" si="30">MID(D$2,$K961,1)</f>
        <v/>
      </c>
      <c r="N961" t="b">
        <f>IF(EXACT(M961,$A$1)=TRUE,"コア",IF(EXACT(M961,$A$2)=TRUE,"弓玉",IF(EXACT(M961,$A$3)=TRUE,"銃玉",IF(EXACT(M961,$A$4)=TRUE,"剣玉",IF(EXACT(M961,$A$5)=TRUE,"盾玉",IF(EXACT(M961,$A$6)=TRUE,"爆玉",IF(EXACT(M961,$A$7)=TRUE,"魔玉",IF(EXACT(M961,$A$8)=TRUE,"弩玉",IF(EXACT(M961,$A$9)=TRUE,"槍玉",IF(EXACT(M961,$A$10)=TRUE,"砲玉",IF(EXACT(M961,$A$11)=TRUE,"薙玉",IF(EXACT(M961,$A$12)=TRUE,"跳玉",IF(EXACT(M961,$A$13)=TRUE,"裂玉",IF(EXACT(M961,$A$14)=TRUE,"散玉",IF(EXACT(M961,$A$15)=TRUE,"狙玉",IF(EXACT(M961,$A$16)=TRUE,"浮玉",IF(EXACT(M961,$A$17)=TRUE,"導玉",IF(EXACT(M961,$A$18)=TRUE,"繕玉",IF(EXACT(M961,$A$19)=TRUE,"癒玉",IF(EXACT(M961,$A$20)=TRUE,"壁玉",IF(EXACT(M961,$A$21)=TRUE,"飛玉",IF(EXACT(M961,$A$22)=TRUE,"戦玉",IF(EXACT(M961,$A$23)=TRUE,"機玉",IF(EXACT(M961,$A$24)=TRUE,"変玉",IF(EXACT(M961,$A$25)=TRUE,"界玉",IF(EXACT(M961,$A$26)=TRUE,"木壁",IF(EXACT(M961,$A$27)=TRUE,"石壁",IF(EXACT(M961,$A$28)=TRUE,"紙壁",IF(EXACT(M961,$A$29)=TRUE,"鉄壁",IF(EXACT(M961,$A$30)=TRUE,"ジェット",IF(EXACT(M961,$A$31)=TRUE,"ターボ",IF(EXACT(M961,$A$32)=TRUE,"骨玉",IF(EXACT(M961,$A$33)=TRUE,"撃玉",IF(EXACT(M961,$A$34)=TRUE,"弾玉",IF(EXACT(M961,$A$35)=TRUE,"聖玉",IF(EXACT(M961,$A$36)=TRUE,"忍玉",IF(EXACT(M961,$A$37)=TRUE,"障玉",IF(EXACT(M961,$A$38)=TRUE,"花玉",IF(EXACT(M961,$A$39)=TRUE,"反玉",IF(EXACT(M961,$A$40)=TRUE,"押玉",IF(EXACT(M961,$A$41)=TRUE,"迎玉",IF(EXACT(M961,$A$42)=TRUE,"贄玉",IF(EXACT(M961,$A$43)=TRUE,"的玉",IF(EXACT(M961,$A$44)=TRUE,"墜玉",IF(EXACT(M961,$A$45)=TRUE,"箱玉",IF(EXACT(M961,$A$46)=TRUE,"闇玉",IF(EXACT(M961,$A$47)=TRUE,"旋玉",IF(EXACT(M961,$A$48)=TRUE,"采玉",IF(EXACT(M961,$A$49)=TRUE,"騎玉",IF(EXACT(M961,$A$50)=TRUE,"核玉",IF(EXACT(M961,$A$51)=TRUE,"射玉",IF(EXACT(M961,$A$52)=TRUE,"星玉",IF(EXACT(M961,$A$53)=TRUE,"梱玉",IF(EXACT(M961,$A$54)=TRUE,"貫玉",IF(EXACT(M961,$A$55)=TRUE,"査玉",IF(EXACT(M961,$A$56)=TRUE,"近壁",IF(EXACT(M961,$A$57)=TRUE,"遠壁",IF(EXACT(M961,$A$58)=TRUE,"広壁",IF(EXACT(M961,$A$59)=TRUE,"狭壁",IF(EXACT(M961,$A$60)=TRUE,"タゲ壁",IF(EXACT(M961,$A$61)=TRUE,"エレ壁")))))))))))))))))))))))))))))))))))))))))))))))))))))))))))))</f>
        <v>0</v>
      </c>
    </row>
    <row r="962" spans="11:14" x14ac:dyDescent="0.55000000000000004">
      <c r="K962">
        <v>962</v>
      </c>
      <c r="L962">
        <f t="shared" ref="L962:L1025" si="31">MOD(LEN($D$2)-K962,6)</f>
        <v>4</v>
      </c>
      <c r="M962" t="str">
        <f t="shared" si="30"/>
        <v/>
      </c>
      <c r="N962">
        <f>IF(EXACT(M962,$A$1)=TRUE,0,IF(EXACT(M962,$A$2)=TRUE,1,IF(EXACT(M962,$A$3)=TRUE,2,IF(EXACT(M962,$A$4)=TRUE,3,IF(EXACT(M962,$A$5)=TRUE,4,IF(EXACT(M962,$A$6)=TRUE,5,IF(EXACT(M962,$A$7)=TRUE,6,IF(EXACT(M962,$A$8)=TRUE,7,IF(EXACT(M962,$A$9)=TRUE,8,IF(EXACT(M962,$A$10)=TRUE,9,IF(EXACT(M962,$A$11)=TRUE,10,IF(EXACT(M962,$A$12)=TRUE,11,IF(EXACT(M962,$A$13)=TRUE,12,IF(EXACT(M962,$A$14)=TRUE,13,IF(EXACT(M962,$A$15)=TRUE,14,IF(EXACT(M962,$A$16)=TRUE,15,IF(EXACT(M962,$A$17)=TRUE,16,IF(EXACT(M962,$A$18)=TRUE,17,IF(EXACT(M962,$A$19)=TRUE,18,IF(EXACT(M962,$A$20)=TRUE,19,IF(EXACT(M962,$A$21)=TRUE,20,IF(EXACT(M962,$A$22)=TRUE,21,IF(EXACT(M962,$A$23)=TRUE,22,IF(EXACT(M962,$A$24)=TRUE,23,IF(EXACT(M962,$A$25)=TRUE,24,IF(EXACT(M962,$A$26)=TRUE,25,IF(EXACT(M962,$A$27)=TRUE,26,IF(EXACT(M962,$A$28)=TRUE,27,IF(EXACT(M962,$A$29)=TRUE,28,IF(EXACT(M962,$A$30)=TRUE,29,IF(EXACT(M962,$A$31)=TRUE,30,IF(EXACT(M962,$A$32)=TRUE,31,IF(EXACT(M962,$A$33)=TRUE,32,IF(EXACT(M962,$A$34)=TRUE,33,IF(EXACT(M962,$A$35)=TRUE,34,IF(EXACT(M962,$A$36)=TRUE,35,IF(EXACT(M962,$A$37)=TRUE,36,IF(EXACT(M962,$A$38)=TRUE,37,IF(EXACT(M962,$A$39)=TRUE,38,IF(EXACT(M962,$A$40)=TRUE,39,IF(EXACT(M962,$A$41)=TRUE,40,IF(EXACT(M962,$A$42)=TRUE,41,IF(EXACT(M962,$A$43)=TRUE,42,IF(EXACT(M962,$A$44)=TRUE,43,IF(EXACT(M962,$A$45)=TRUE,44,IF(EXACT(M962,$A$46)=TRUE,45,IF(EXACT(M962,$A$47)=TRUE,46,IF(EXACT(M962,$A$48)=TRUE,47,IF(EXACT(M962,$A$49)=TRUE,48,IF(EXACT(M962,$A$50)=TRUE,49,IF(EXACT(M962,$A$51)=TRUE,50,IF(EXACT(M962,$A$52)=TRUE,51,IF(EXACT(M962,$A$53)=TRUE,52,IF(EXACT(M962,$A$54)=TRUE,53,IF(EXACT(M962,$A$55)=TRUE,54,IF(EXACT(M962,$A$56)=TRUE,55,IF(EXACT(M962,$A$57)=TRUE,56,IF(EXACT(M962,$A$58)=TRUE,57,IF(EXACT(M962,$A$59)=TRUE,58,IF(EXACT(M962,$A$60)=TRUE,59,IF(EXACT(M962,$A$61)=TRUE,60,IF(EXACT(M962,$A$62)=TRUE,61))))))))))))))))))))))))))))))))))))))))))))))))))))))))))))))*61^$L962</f>
        <v>0</v>
      </c>
    </row>
    <row r="963" spans="11:14" x14ac:dyDescent="0.55000000000000004">
      <c r="K963">
        <v>963</v>
      </c>
      <c r="L963">
        <f t="shared" si="31"/>
        <v>3</v>
      </c>
      <c r="M963" t="str">
        <f t="shared" si="30"/>
        <v/>
      </c>
      <c r="N963">
        <f>IF(EXACT(M963,$A$1)=TRUE,0,IF(EXACT(M963,$A$2)=TRUE,1,IF(EXACT(M963,$A$3)=TRUE,2,IF(EXACT(M963,$A$4)=TRUE,3,IF(EXACT(M963,$A$5)=TRUE,4,IF(EXACT(M963,$A$6)=TRUE,5,IF(EXACT(M963,$A$7)=TRUE,6,IF(EXACT(M963,$A$8)=TRUE,7,IF(EXACT(M963,$A$9)=TRUE,8,IF(EXACT(M963,$A$10)=TRUE,9,IF(EXACT(M963,$A$11)=TRUE,10,IF(EXACT(M963,$A$12)=TRUE,11,IF(EXACT(M963,$A$13)=TRUE,12,IF(EXACT(M963,$A$14)=TRUE,13,IF(EXACT(M963,$A$15)=TRUE,14,IF(EXACT(M963,$A$16)=TRUE,15,IF(EXACT(M963,$A$17)=TRUE,16,IF(EXACT(M963,$A$18)=TRUE,17,IF(EXACT(M963,$A$19)=TRUE,18,IF(EXACT(M963,$A$20)=TRUE,19,IF(EXACT(M963,$A$21)=TRUE,20,IF(EXACT(M963,$A$22)=TRUE,21,IF(EXACT(M963,$A$23)=TRUE,22,IF(EXACT(M963,$A$24)=TRUE,23,IF(EXACT(M963,$A$25)=TRUE,24,IF(EXACT(M963,$A$26)=TRUE,25,IF(EXACT(M963,$A$27)=TRUE,26,IF(EXACT(M963,$A$28)=TRUE,27,IF(EXACT(M963,$A$29)=TRUE,28,IF(EXACT(M963,$A$30)=TRUE,29,IF(EXACT(M963,$A$31)=TRUE,30,IF(EXACT(M963,$A$32)=TRUE,31,IF(EXACT(M963,$A$33)=TRUE,32,IF(EXACT(M963,$A$34)=TRUE,33,IF(EXACT(M963,$A$35)=TRUE,34,IF(EXACT(M963,$A$36)=TRUE,35,IF(EXACT(M963,$A$37)=TRUE,36,IF(EXACT(M963,$A$38)=TRUE,37,IF(EXACT(M963,$A$39)=TRUE,38,IF(EXACT(M963,$A$40)=TRUE,39,IF(EXACT(M963,$A$41)=TRUE,40,IF(EXACT(M963,$A$42)=TRUE,41,IF(EXACT(M963,$A$43)=TRUE,42,IF(EXACT(M963,$A$44)=TRUE,43,IF(EXACT(M963,$A$45)=TRUE,44,IF(EXACT(M963,$A$46)=TRUE,45,IF(EXACT(M963,$A$47)=TRUE,46,IF(EXACT(M963,$A$48)=TRUE,47,IF(EXACT(M963,$A$49)=TRUE,48,IF(EXACT(M963,$A$50)=TRUE,49,IF(EXACT(M963,$A$51)=TRUE,50,IF(EXACT(M963,$A$52)=TRUE,51,IF(EXACT(M963,$A$53)=TRUE,52,IF(EXACT(M963,$A$54)=TRUE,53,IF(EXACT(M963,$A$55)=TRUE,54,IF(EXACT(M963,$A$56)=TRUE,55,IF(EXACT(M963,$A$57)=TRUE,56,IF(EXACT(M963,$A$58)=TRUE,57,IF(EXACT(M963,$A$59)=TRUE,58,IF(EXACT(M963,$A$60)=TRUE,59,IF(EXACT(M963,$A$61)=TRUE,60,IF(EXACT(M963,$A$62)=TRUE,61))))))))))))))))))))))))))))))))))))))))))))))))))))))))))))))*61^$L963</f>
        <v>0</v>
      </c>
    </row>
    <row r="964" spans="11:14" x14ac:dyDescent="0.55000000000000004">
      <c r="K964">
        <v>964</v>
      </c>
      <c r="L964">
        <f t="shared" si="31"/>
        <v>2</v>
      </c>
      <c r="M964" t="str">
        <f t="shared" si="30"/>
        <v/>
      </c>
      <c r="N964">
        <f>IF(EXACT(M964,$A$1)=TRUE,0,IF(EXACT(M964,$A$2)=TRUE,1,IF(EXACT(M964,$A$3)=TRUE,2,IF(EXACT(M964,$A$4)=TRUE,3,IF(EXACT(M964,$A$5)=TRUE,4,IF(EXACT(M964,$A$6)=TRUE,5,IF(EXACT(M964,$A$7)=TRUE,6,IF(EXACT(M964,$A$8)=TRUE,7,IF(EXACT(M964,$A$9)=TRUE,8,IF(EXACT(M964,$A$10)=TRUE,9,IF(EXACT(M964,$A$11)=TRUE,10,IF(EXACT(M964,$A$12)=TRUE,11,IF(EXACT(M964,$A$13)=TRUE,12,IF(EXACT(M964,$A$14)=TRUE,13,IF(EXACT(M964,$A$15)=TRUE,14,IF(EXACT(M964,$A$16)=TRUE,15,IF(EXACT(M964,$A$17)=TRUE,16,IF(EXACT(M964,$A$18)=TRUE,17,IF(EXACT(M964,$A$19)=TRUE,18,IF(EXACT(M964,$A$20)=TRUE,19,IF(EXACT(M964,$A$21)=TRUE,20,IF(EXACT(M964,$A$22)=TRUE,21,IF(EXACT(M964,$A$23)=TRUE,22,IF(EXACT(M964,$A$24)=TRUE,23,IF(EXACT(M964,$A$25)=TRUE,24,IF(EXACT(M964,$A$26)=TRUE,25,IF(EXACT(M964,$A$27)=TRUE,26,IF(EXACT(M964,$A$28)=TRUE,27,IF(EXACT(M964,$A$29)=TRUE,28,IF(EXACT(M964,$A$30)=TRUE,29,IF(EXACT(M964,$A$31)=TRUE,30,IF(EXACT(M964,$A$32)=TRUE,31,IF(EXACT(M964,$A$33)=TRUE,32,IF(EXACT(M964,$A$34)=TRUE,33,IF(EXACT(M964,$A$35)=TRUE,34,IF(EXACT(M964,$A$36)=TRUE,35,IF(EXACT(M964,$A$37)=TRUE,36,IF(EXACT(M964,$A$38)=TRUE,37,IF(EXACT(M964,$A$39)=TRUE,38,IF(EXACT(M964,$A$40)=TRUE,39,IF(EXACT(M964,$A$41)=TRUE,40,IF(EXACT(M964,$A$42)=TRUE,41,IF(EXACT(M964,$A$43)=TRUE,42,IF(EXACT(M964,$A$44)=TRUE,43,IF(EXACT(M964,$A$45)=TRUE,44,IF(EXACT(M964,$A$46)=TRUE,45,IF(EXACT(M964,$A$47)=TRUE,46,IF(EXACT(M964,$A$48)=TRUE,47,IF(EXACT(M964,$A$49)=TRUE,48,IF(EXACT(M964,$A$50)=TRUE,49,IF(EXACT(M964,$A$51)=TRUE,50,IF(EXACT(M964,$A$52)=TRUE,51,IF(EXACT(M964,$A$53)=TRUE,52,IF(EXACT(M964,$A$54)=TRUE,53,IF(EXACT(M964,$A$55)=TRUE,54,IF(EXACT(M964,$A$56)=TRUE,55,IF(EXACT(M964,$A$57)=TRUE,56,IF(EXACT(M964,$A$58)=TRUE,57,IF(EXACT(M964,$A$59)=TRUE,58,IF(EXACT(M964,$A$60)=TRUE,59,IF(EXACT(M964,$A$61)=TRUE,60,IF(EXACT(M964,$A$62)=TRUE,61))))))))))))))))))))))))))))))))))))))))))))))))))))))))))))))*61^$L964</f>
        <v>0</v>
      </c>
    </row>
    <row r="965" spans="11:14" x14ac:dyDescent="0.55000000000000004">
      <c r="K965">
        <v>965</v>
      </c>
      <c r="L965">
        <f t="shared" si="31"/>
        <v>1</v>
      </c>
      <c r="M965" t="str">
        <f t="shared" si="30"/>
        <v/>
      </c>
      <c r="N965">
        <f>IF(EXACT(M965,$A$1)=TRUE,0,IF(EXACT(M965,$A$2)=TRUE,1,IF(EXACT(M965,$A$3)=TRUE,2,IF(EXACT(M965,$A$4)=TRUE,3,IF(EXACT(M965,$A$5)=TRUE,4,IF(EXACT(M965,$A$6)=TRUE,5,IF(EXACT(M965,$A$7)=TRUE,6,IF(EXACT(M965,$A$8)=TRUE,7,IF(EXACT(M965,$A$9)=TRUE,8,IF(EXACT(M965,$A$10)=TRUE,9,IF(EXACT(M965,$A$11)=TRUE,10,IF(EXACT(M965,$A$12)=TRUE,11,IF(EXACT(M965,$A$13)=TRUE,12,IF(EXACT(M965,$A$14)=TRUE,13,IF(EXACT(M965,$A$15)=TRUE,14,IF(EXACT(M965,$A$16)=TRUE,15,IF(EXACT(M965,$A$17)=TRUE,16,IF(EXACT(M965,$A$18)=TRUE,17,IF(EXACT(M965,$A$19)=TRUE,18,IF(EXACT(M965,$A$20)=TRUE,19,IF(EXACT(M965,$A$21)=TRUE,20,IF(EXACT(M965,$A$22)=TRUE,21,IF(EXACT(M965,$A$23)=TRUE,22,IF(EXACT(M965,$A$24)=TRUE,23,IF(EXACT(M965,$A$25)=TRUE,24,IF(EXACT(M965,$A$26)=TRUE,25,IF(EXACT(M965,$A$27)=TRUE,26,IF(EXACT(M965,$A$28)=TRUE,27,IF(EXACT(M965,$A$29)=TRUE,28,IF(EXACT(M965,$A$30)=TRUE,29,IF(EXACT(M965,$A$31)=TRUE,30,IF(EXACT(M965,$A$32)=TRUE,31,IF(EXACT(M965,$A$33)=TRUE,32,IF(EXACT(M965,$A$34)=TRUE,33,IF(EXACT(M965,$A$35)=TRUE,34,IF(EXACT(M965,$A$36)=TRUE,35,IF(EXACT(M965,$A$37)=TRUE,36,IF(EXACT(M965,$A$38)=TRUE,37,IF(EXACT(M965,$A$39)=TRUE,38,IF(EXACT(M965,$A$40)=TRUE,39,IF(EXACT(M965,$A$41)=TRUE,40,IF(EXACT(M965,$A$42)=TRUE,41,IF(EXACT(M965,$A$43)=TRUE,42,IF(EXACT(M965,$A$44)=TRUE,43,IF(EXACT(M965,$A$45)=TRUE,44,IF(EXACT(M965,$A$46)=TRUE,45,IF(EXACT(M965,$A$47)=TRUE,46,IF(EXACT(M965,$A$48)=TRUE,47,IF(EXACT(M965,$A$49)=TRUE,48,IF(EXACT(M965,$A$50)=TRUE,49,IF(EXACT(M965,$A$51)=TRUE,50,IF(EXACT(M965,$A$52)=TRUE,51,IF(EXACT(M965,$A$53)=TRUE,52,IF(EXACT(M965,$A$54)=TRUE,53,IF(EXACT(M965,$A$55)=TRUE,54,IF(EXACT(M965,$A$56)=TRUE,55,IF(EXACT(M965,$A$57)=TRUE,56,IF(EXACT(M965,$A$58)=TRUE,57,IF(EXACT(M965,$A$59)=TRUE,58,IF(EXACT(M965,$A$60)=TRUE,59,IF(EXACT(M965,$A$61)=TRUE,60,IF(EXACT(M965,$A$62)=TRUE,61))))))))))))))))))))))))))))))))))))))))))))))))))))))))))))))*61^$L965</f>
        <v>0</v>
      </c>
    </row>
    <row r="966" spans="11:14" x14ac:dyDescent="0.55000000000000004">
      <c r="K966">
        <v>966</v>
      </c>
      <c r="L966">
        <f t="shared" si="31"/>
        <v>0</v>
      </c>
      <c r="M966" t="str">
        <f t="shared" si="30"/>
        <v/>
      </c>
      <c r="N966">
        <f>IF(EXACT(M966,$A$1)=TRUE,0,IF(EXACT(M966,$A$2)=TRUE,1,IF(EXACT(M966,$A$3)=TRUE,2,IF(EXACT(M966,$A$4)=TRUE,3,IF(EXACT(M966,$A$5)=TRUE,4,IF(EXACT(M966,$A$6)=TRUE,5,IF(EXACT(M966,$A$7)=TRUE,6,IF(EXACT(M966,$A$8)=TRUE,7,IF(EXACT(M966,$A$9)=TRUE,8,IF(EXACT(M966,$A$10)=TRUE,9,IF(EXACT(M966,$A$11)=TRUE,10,IF(EXACT(M966,$A$12)=TRUE,11,IF(EXACT(M966,$A$13)=TRUE,12,IF(EXACT(M966,$A$14)=TRUE,13,IF(EXACT(M966,$A$15)=TRUE,14,IF(EXACT(M966,$A$16)=TRUE,15,IF(EXACT(M966,$A$17)=TRUE,16,IF(EXACT(M966,$A$18)=TRUE,17,IF(EXACT(M966,$A$19)=TRUE,18,IF(EXACT(M966,$A$20)=TRUE,19,IF(EXACT(M966,$A$21)=TRUE,20,IF(EXACT(M966,$A$22)=TRUE,21,IF(EXACT(M966,$A$23)=TRUE,22,IF(EXACT(M966,$A$24)=TRUE,23,IF(EXACT(M966,$A$25)=TRUE,24,IF(EXACT(M966,$A$26)=TRUE,25,IF(EXACT(M966,$A$27)=TRUE,26,IF(EXACT(M966,$A$28)=TRUE,27,IF(EXACT(M966,$A$29)=TRUE,28,IF(EXACT(M966,$A$30)=TRUE,29,IF(EXACT(M966,$A$31)=TRUE,30,IF(EXACT(M966,$A$32)=TRUE,31,IF(EXACT(M966,$A$33)=TRUE,32,IF(EXACT(M966,$A$34)=TRUE,33,IF(EXACT(M966,$A$35)=TRUE,34,IF(EXACT(M966,$A$36)=TRUE,35,IF(EXACT(M966,$A$37)=TRUE,36,IF(EXACT(M966,$A$38)=TRUE,37,IF(EXACT(M966,$A$39)=TRUE,38,IF(EXACT(M966,$A$40)=TRUE,39,IF(EXACT(M966,$A$41)=TRUE,40,IF(EXACT(M966,$A$42)=TRUE,41,IF(EXACT(M966,$A$43)=TRUE,42,IF(EXACT(M966,$A$44)=TRUE,43,IF(EXACT(M966,$A$45)=TRUE,44,IF(EXACT(M966,$A$46)=TRUE,45,IF(EXACT(M966,$A$47)=TRUE,46,IF(EXACT(M966,$A$48)=TRUE,47,IF(EXACT(M966,$A$49)=TRUE,48,IF(EXACT(M966,$A$50)=TRUE,49,IF(EXACT(M966,$A$51)=TRUE,50,IF(EXACT(M966,$A$52)=TRUE,51,IF(EXACT(M966,$A$53)=TRUE,52,IF(EXACT(M966,$A$54)=TRUE,53,IF(EXACT(M966,$A$55)=TRUE,54,IF(EXACT(M966,$A$56)=TRUE,55,IF(EXACT(M966,$A$57)=TRUE,56,IF(EXACT(M966,$A$58)=TRUE,57,IF(EXACT(M966,$A$59)=TRUE,58,IF(EXACT(M966,$A$60)=TRUE,59,IF(EXACT(M966,$A$61)=TRUE,60,IF(EXACT(M966,$A$62)=TRUE,61))))))))))))))))))))))))))))))))))))))))))))))))))))))))))))))*61^$L966</f>
        <v>0</v>
      </c>
    </row>
    <row r="967" spans="11:14" x14ac:dyDescent="0.55000000000000004">
      <c r="K967">
        <v>967</v>
      </c>
      <c r="L967">
        <f t="shared" si="31"/>
        <v>5</v>
      </c>
      <c r="M967" t="str">
        <f t="shared" si="30"/>
        <v/>
      </c>
      <c r="N967" t="b">
        <f>IF(EXACT(M967,$A$1)=TRUE,"コア",IF(EXACT(M967,$A$2)=TRUE,"弓玉",IF(EXACT(M967,$A$3)=TRUE,"銃玉",IF(EXACT(M967,$A$4)=TRUE,"剣玉",IF(EXACT(M967,$A$5)=TRUE,"盾玉",IF(EXACT(M967,$A$6)=TRUE,"爆玉",IF(EXACT(M967,$A$7)=TRUE,"魔玉",IF(EXACT(M967,$A$8)=TRUE,"弩玉",IF(EXACT(M967,$A$9)=TRUE,"槍玉",IF(EXACT(M967,$A$10)=TRUE,"砲玉",IF(EXACT(M967,$A$11)=TRUE,"薙玉",IF(EXACT(M967,$A$12)=TRUE,"跳玉",IF(EXACT(M967,$A$13)=TRUE,"裂玉",IF(EXACT(M967,$A$14)=TRUE,"散玉",IF(EXACT(M967,$A$15)=TRUE,"狙玉",IF(EXACT(M967,$A$16)=TRUE,"浮玉",IF(EXACT(M967,$A$17)=TRUE,"導玉",IF(EXACT(M967,$A$18)=TRUE,"繕玉",IF(EXACT(M967,$A$19)=TRUE,"癒玉",IF(EXACT(M967,$A$20)=TRUE,"壁玉",IF(EXACT(M967,$A$21)=TRUE,"飛玉",IF(EXACT(M967,$A$22)=TRUE,"戦玉",IF(EXACT(M967,$A$23)=TRUE,"機玉",IF(EXACT(M967,$A$24)=TRUE,"変玉",IF(EXACT(M967,$A$25)=TRUE,"界玉",IF(EXACT(M967,$A$26)=TRUE,"木壁",IF(EXACT(M967,$A$27)=TRUE,"石壁",IF(EXACT(M967,$A$28)=TRUE,"紙壁",IF(EXACT(M967,$A$29)=TRUE,"鉄壁",IF(EXACT(M967,$A$30)=TRUE,"ジェット",IF(EXACT(M967,$A$31)=TRUE,"ターボ",IF(EXACT(M967,$A$32)=TRUE,"骨玉",IF(EXACT(M967,$A$33)=TRUE,"撃玉",IF(EXACT(M967,$A$34)=TRUE,"弾玉",IF(EXACT(M967,$A$35)=TRUE,"聖玉",IF(EXACT(M967,$A$36)=TRUE,"忍玉",IF(EXACT(M967,$A$37)=TRUE,"障玉",IF(EXACT(M967,$A$38)=TRUE,"花玉",IF(EXACT(M967,$A$39)=TRUE,"反玉",IF(EXACT(M967,$A$40)=TRUE,"押玉",IF(EXACT(M967,$A$41)=TRUE,"迎玉",IF(EXACT(M967,$A$42)=TRUE,"贄玉",IF(EXACT(M967,$A$43)=TRUE,"的玉",IF(EXACT(M967,$A$44)=TRUE,"墜玉",IF(EXACT(M967,$A$45)=TRUE,"箱玉",IF(EXACT(M967,$A$46)=TRUE,"闇玉",IF(EXACT(M967,$A$47)=TRUE,"旋玉",IF(EXACT(M967,$A$48)=TRUE,"采玉",IF(EXACT(M967,$A$49)=TRUE,"騎玉",IF(EXACT(M967,$A$50)=TRUE,"核玉",IF(EXACT(M967,$A$51)=TRUE,"射玉",IF(EXACT(M967,$A$52)=TRUE,"星玉",IF(EXACT(M967,$A$53)=TRUE,"梱玉",IF(EXACT(M967,$A$54)=TRUE,"貫玉",IF(EXACT(M967,$A$55)=TRUE,"査玉",IF(EXACT(M967,$A$56)=TRUE,"近壁",IF(EXACT(M967,$A$57)=TRUE,"遠壁",IF(EXACT(M967,$A$58)=TRUE,"広壁",IF(EXACT(M967,$A$59)=TRUE,"狭壁",IF(EXACT(M967,$A$60)=TRUE,"タゲ壁",IF(EXACT(M967,$A$61)=TRUE,"エレ壁")))))))))))))))))))))))))))))))))))))))))))))))))))))))))))))</f>
        <v>0</v>
      </c>
    </row>
    <row r="968" spans="11:14" x14ac:dyDescent="0.55000000000000004">
      <c r="K968">
        <v>968</v>
      </c>
      <c r="L968">
        <f t="shared" si="31"/>
        <v>4</v>
      </c>
      <c r="M968" t="str">
        <f t="shared" si="30"/>
        <v/>
      </c>
      <c r="N968">
        <f>IF(EXACT(M968,$A$1)=TRUE,0,IF(EXACT(M968,$A$2)=TRUE,1,IF(EXACT(M968,$A$3)=TRUE,2,IF(EXACT(M968,$A$4)=TRUE,3,IF(EXACT(M968,$A$5)=TRUE,4,IF(EXACT(M968,$A$6)=TRUE,5,IF(EXACT(M968,$A$7)=TRUE,6,IF(EXACT(M968,$A$8)=TRUE,7,IF(EXACT(M968,$A$9)=TRUE,8,IF(EXACT(M968,$A$10)=TRUE,9,IF(EXACT(M968,$A$11)=TRUE,10,IF(EXACT(M968,$A$12)=TRUE,11,IF(EXACT(M968,$A$13)=TRUE,12,IF(EXACT(M968,$A$14)=TRUE,13,IF(EXACT(M968,$A$15)=TRUE,14,IF(EXACT(M968,$A$16)=TRUE,15,IF(EXACT(M968,$A$17)=TRUE,16,IF(EXACT(M968,$A$18)=TRUE,17,IF(EXACT(M968,$A$19)=TRUE,18,IF(EXACT(M968,$A$20)=TRUE,19,IF(EXACT(M968,$A$21)=TRUE,20,IF(EXACT(M968,$A$22)=TRUE,21,IF(EXACT(M968,$A$23)=TRUE,22,IF(EXACT(M968,$A$24)=TRUE,23,IF(EXACT(M968,$A$25)=TRUE,24,IF(EXACT(M968,$A$26)=TRUE,25,IF(EXACT(M968,$A$27)=TRUE,26,IF(EXACT(M968,$A$28)=TRUE,27,IF(EXACT(M968,$A$29)=TRUE,28,IF(EXACT(M968,$A$30)=TRUE,29,IF(EXACT(M968,$A$31)=TRUE,30,IF(EXACT(M968,$A$32)=TRUE,31,IF(EXACT(M968,$A$33)=TRUE,32,IF(EXACT(M968,$A$34)=TRUE,33,IF(EXACT(M968,$A$35)=TRUE,34,IF(EXACT(M968,$A$36)=TRUE,35,IF(EXACT(M968,$A$37)=TRUE,36,IF(EXACT(M968,$A$38)=TRUE,37,IF(EXACT(M968,$A$39)=TRUE,38,IF(EXACT(M968,$A$40)=TRUE,39,IF(EXACT(M968,$A$41)=TRUE,40,IF(EXACT(M968,$A$42)=TRUE,41,IF(EXACT(M968,$A$43)=TRUE,42,IF(EXACT(M968,$A$44)=TRUE,43,IF(EXACT(M968,$A$45)=TRUE,44,IF(EXACT(M968,$A$46)=TRUE,45,IF(EXACT(M968,$A$47)=TRUE,46,IF(EXACT(M968,$A$48)=TRUE,47,IF(EXACT(M968,$A$49)=TRUE,48,IF(EXACT(M968,$A$50)=TRUE,49,IF(EXACT(M968,$A$51)=TRUE,50,IF(EXACT(M968,$A$52)=TRUE,51,IF(EXACT(M968,$A$53)=TRUE,52,IF(EXACT(M968,$A$54)=TRUE,53,IF(EXACT(M968,$A$55)=TRUE,54,IF(EXACT(M968,$A$56)=TRUE,55,IF(EXACT(M968,$A$57)=TRUE,56,IF(EXACT(M968,$A$58)=TRUE,57,IF(EXACT(M968,$A$59)=TRUE,58,IF(EXACT(M968,$A$60)=TRUE,59,IF(EXACT(M968,$A$61)=TRUE,60,IF(EXACT(M968,$A$62)=TRUE,61))))))))))))))))))))))))))))))))))))))))))))))))))))))))))))))*61^$L968</f>
        <v>0</v>
      </c>
    </row>
    <row r="969" spans="11:14" x14ac:dyDescent="0.55000000000000004">
      <c r="K969">
        <v>969</v>
      </c>
      <c r="L969">
        <f t="shared" si="31"/>
        <v>3</v>
      </c>
      <c r="M969" t="str">
        <f t="shared" si="30"/>
        <v/>
      </c>
      <c r="N969">
        <f>IF(EXACT(M969,$A$1)=TRUE,0,IF(EXACT(M969,$A$2)=TRUE,1,IF(EXACT(M969,$A$3)=TRUE,2,IF(EXACT(M969,$A$4)=TRUE,3,IF(EXACT(M969,$A$5)=TRUE,4,IF(EXACT(M969,$A$6)=TRUE,5,IF(EXACT(M969,$A$7)=TRUE,6,IF(EXACT(M969,$A$8)=TRUE,7,IF(EXACT(M969,$A$9)=TRUE,8,IF(EXACT(M969,$A$10)=TRUE,9,IF(EXACT(M969,$A$11)=TRUE,10,IF(EXACT(M969,$A$12)=TRUE,11,IF(EXACT(M969,$A$13)=TRUE,12,IF(EXACT(M969,$A$14)=TRUE,13,IF(EXACT(M969,$A$15)=TRUE,14,IF(EXACT(M969,$A$16)=TRUE,15,IF(EXACT(M969,$A$17)=TRUE,16,IF(EXACT(M969,$A$18)=TRUE,17,IF(EXACT(M969,$A$19)=TRUE,18,IF(EXACT(M969,$A$20)=TRUE,19,IF(EXACT(M969,$A$21)=TRUE,20,IF(EXACT(M969,$A$22)=TRUE,21,IF(EXACT(M969,$A$23)=TRUE,22,IF(EXACT(M969,$A$24)=TRUE,23,IF(EXACT(M969,$A$25)=TRUE,24,IF(EXACT(M969,$A$26)=TRUE,25,IF(EXACT(M969,$A$27)=TRUE,26,IF(EXACT(M969,$A$28)=TRUE,27,IF(EXACT(M969,$A$29)=TRUE,28,IF(EXACT(M969,$A$30)=TRUE,29,IF(EXACT(M969,$A$31)=TRUE,30,IF(EXACT(M969,$A$32)=TRUE,31,IF(EXACT(M969,$A$33)=TRUE,32,IF(EXACT(M969,$A$34)=TRUE,33,IF(EXACT(M969,$A$35)=TRUE,34,IF(EXACT(M969,$A$36)=TRUE,35,IF(EXACT(M969,$A$37)=TRUE,36,IF(EXACT(M969,$A$38)=TRUE,37,IF(EXACT(M969,$A$39)=TRUE,38,IF(EXACT(M969,$A$40)=TRUE,39,IF(EXACT(M969,$A$41)=TRUE,40,IF(EXACT(M969,$A$42)=TRUE,41,IF(EXACT(M969,$A$43)=TRUE,42,IF(EXACT(M969,$A$44)=TRUE,43,IF(EXACT(M969,$A$45)=TRUE,44,IF(EXACT(M969,$A$46)=TRUE,45,IF(EXACT(M969,$A$47)=TRUE,46,IF(EXACT(M969,$A$48)=TRUE,47,IF(EXACT(M969,$A$49)=TRUE,48,IF(EXACT(M969,$A$50)=TRUE,49,IF(EXACT(M969,$A$51)=TRUE,50,IF(EXACT(M969,$A$52)=TRUE,51,IF(EXACT(M969,$A$53)=TRUE,52,IF(EXACT(M969,$A$54)=TRUE,53,IF(EXACT(M969,$A$55)=TRUE,54,IF(EXACT(M969,$A$56)=TRUE,55,IF(EXACT(M969,$A$57)=TRUE,56,IF(EXACT(M969,$A$58)=TRUE,57,IF(EXACT(M969,$A$59)=TRUE,58,IF(EXACT(M969,$A$60)=TRUE,59,IF(EXACT(M969,$A$61)=TRUE,60,IF(EXACT(M969,$A$62)=TRUE,61))))))))))))))))))))))))))))))))))))))))))))))))))))))))))))))*61^$L969</f>
        <v>0</v>
      </c>
    </row>
    <row r="970" spans="11:14" x14ac:dyDescent="0.55000000000000004">
      <c r="K970">
        <v>970</v>
      </c>
      <c r="L970">
        <f t="shared" si="31"/>
        <v>2</v>
      </c>
      <c r="M970" t="str">
        <f t="shared" si="30"/>
        <v/>
      </c>
      <c r="N970">
        <f>IF(EXACT(M970,$A$1)=TRUE,0,IF(EXACT(M970,$A$2)=TRUE,1,IF(EXACT(M970,$A$3)=TRUE,2,IF(EXACT(M970,$A$4)=TRUE,3,IF(EXACT(M970,$A$5)=TRUE,4,IF(EXACT(M970,$A$6)=TRUE,5,IF(EXACT(M970,$A$7)=TRUE,6,IF(EXACT(M970,$A$8)=TRUE,7,IF(EXACT(M970,$A$9)=TRUE,8,IF(EXACT(M970,$A$10)=TRUE,9,IF(EXACT(M970,$A$11)=TRUE,10,IF(EXACT(M970,$A$12)=TRUE,11,IF(EXACT(M970,$A$13)=TRUE,12,IF(EXACT(M970,$A$14)=TRUE,13,IF(EXACT(M970,$A$15)=TRUE,14,IF(EXACT(M970,$A$16)=TRUE,15,IF(EXACT(M970,$A$17)=TRUE,16,IF(EXACT(M970,$A$18)=TRUE,17,IF(EXACT(M970,$A$19)=TRUE,18,IF(EXACT(M970,$A$20)=TRUE,19,IF(EXACT(M970,$A$21)=TRUE,20,IF(EXACT(M970,$A$22)=TRUE,21,IF(EXACT(M970,$A$23)=TRUE,22,IF(EXACT(M970,$A$24)=TRUE,23,IF(EXACT(M970,$A$25)=TRUE,24,IF(EXACT(M970,$A$26)=TRUE,25,IF(EXACT(M970,$A$27)=TRUE,26,IF(EXACT(M970,$A$28)=TRUE,27,IF(EXACT(M970,$A$29)=TRUE,28,IF(EXACT(M970,$A$30)=TRUE,29,IF(EXACT(M970,$A$31)=TRUE,30,IF(EXACT(M970,$A$32)=TRUE,31,IF(EXACT(M970,$A$33)=TRUE,32,IF(EXACT(M970,$A$34)=TRUE,33,IF(EXACT(M970,$A$35)=TRUE,34,IF(EXACT(M970,$A$36)=TRUE,35,IF(EXACT(M970,$A$37)=TRUE,36,IF(EXACT(M970,$A$38)=TRUE,37,IF(EXACT(M970,$A$39)=TRUE,38,IF(EXACT(M970,$A$40)=TRUE,39,IF(EXACT(M970,$A$41)=TRUE,40,IF(EXACT(M970,$A$42)=TRUE,41,IF(EXACT(M970,$A$43)=TRUE,42,IF(EXACT(M970,$A$44)=TRUE,43,IF(EXACT(M970,$A$45)=TRUE,44,IF(EXACT(M970,$A$46)=TRUE,45,IF(EXACT(M970,$A$47)=TRUE,46,IF(EXACT(M970,$A$48)=TRUE,47,IF(EXACT(M970,$A$49)=TRUE,48,IF(EXACT(M970,$A$50)=TRUE,49,IF(EXACT(M970,$A$51)=TRUE,50,IF(EXACT(M970,$A$52)=TRUE,51,IF(EXACT(M970,$A$53)=TRUE,52,IF(EXACT(M970,$A$54)=TRUE,53,IF(EXACT(M970,$A$55)=TRUE,54,IF(EXACT(M970,$A$56)=TRUE,55,IF(EXACT(M970,$A$57)=TRUE,56,IF(EXACT(M970,$A$58)=TRUE,57,IF(EXACT(M970,$A$59)=TRUE,58,IF(EXACT(M970,$A$60)=TRUE,59,IF(EXACT(M970,$A$61)=TRUE,60,IF(EXACT(M970,$A$62)=TRUE,61))))))))))))))))))))))))))))))))))))))))))))))))))))))))))))))*61^$L970</f>
        <v>0</v>
      </c>
    </row>
    <row r="971" spans="11:14" x14ac:dyDescent="0.55000000000000004">
      <c r="K971">
        <v>971</v>
      </c>
      <c r="L971">
        <f t="shared" si="31"/>
        <v>1</v>
      </c>
      <c r="M971" t="str">
        <f t="shared" si="30"/>
        <v/>
      </c>
      <c r="N971">
        <f>IF(EXACT(M971,$A$1)=TRUE,0,IF(EXACT(M971,$A$2)=TRUE,1,IF(EXACT(M971,$A$3)=TRUE,2,IF(EXACT(M971,$A$4)=TRUE,3,IF(EXACT(M971,$A$5)=TRUE,4,IF(EXACT(M971,$A$6)=TRUE,5,IF(EXACT(M971,$A$7)=TRUE,6,IF(EXACT(M971,$A$8)=TRUE,7,IF(EXACT(M971,$A$9)=TRUE,8,IF(EXACT(M971,$A$10)=TRUE,9,IF(EXACT(M971,$A$11)=TRUE,10,IF(EXACT(M971,$A$12)=TRUE,11,IF(EXACT(M971,$A$13)=TRUE,12,IF(EXACT(M971,$A$14)=TRUE,13,IF(EXACT(M971,$A$15)=TRUE,14,IF(EXACT(M971,$A$16)=TRUE,15,IF(EXACT(M971,$A$17)=TRUE,16,IF(EXACT(M971,$A$18)=TRUE,17,IF(EXACT(M971,$A$19)=TRUE,18,IF(EXACT(M971,$A$20)=TRUE,19,IF(EXACT(M971,$A$21)=TRUE,20,IF(EXACT(M971,$A$22)=TRUE,21,IF(EXACT(M971,$A$23)=TRUE,22,IF(EXACT(M971,$A$24)=TRUE,23,IF(EXACT(M971,$A$25)=TRUE,24,IF(EXACT(M971,$A$26)=TRUE,25,IF(EXACT(M971,$A$27)=TRUE,26,IF(EXACT(M971,$A$28)=TRUE,27,IF(EXACT(M971,$A$29)=TRUE,28,IF(EXACT(M971,$A$30)=TRUE,29,IF(EXACT(M971,$A$31)=TRUE,30,IF(EXACT(M971,$A$32)=TRUE,31,IF(EXACT(M971,$A$33)=TRUE,32,IF(EXACT(M971,$A$34)=TRUE,33,IF(EXACT(M971,$A$35)=TRUE,34,IF(EXACT(M971,$A$36)=TRUE,35,IF(EXACT(M971,$A$37)=TRUE,36,IF(EXACT(M971,$A$38)=TRUE,37,IF(EXACT(M971,$A$39)=TRUE,38,IF(EXACT(M971,$A$40)=TRUE,39,IF(EXACT(M971,$A$41)=TRUE,40,IF(EXACT(M971,$A$42)=TRUE,41,IF(EXACT(M971,$A$43)=TRUE,42,IF(EXACT(M971,$A$44)=TRUE,43,IF(EXACT(M971,$A$45)=TRUE,44,IF(EXACT(M971,$A$46)=TRUE,45,IF(EXACT(M971,$A$47)=TRUE,46,IF(EXACT(M971,$A$48)=TRUE,47,IF(EXACT(M971,$A$49)=TRUE,48,IF(EXACT(M971,$A$50)=TRUE,49,IF(EXACT(M971,$A$51)=TRUE,50,IF(EXACT(M971,$A$52)=TRUE,51,IF(EXACT(M971,$A$53)=TRUE,52,IF(EXACT(M971,$A$54)=TRUE,53,IF(EXACT(M971,$A$55)=TRUE,54,IF(EXACT(M971,$A$56)=TRUE,55,IF(EXACT(M971,$A$57)=TRUE,56,IF(EXACT(M971,$A$58)=TRUE,57,IF(EXACT(M971,$A$59)=TRUE,58,IF(EXACT(M971,$A$60)=TRUE,59,IF(EXACT(M971,$A$61)=TRUE,60,IF(EXACT(M971,$A$62)=TRUE,61))))))))))))))))))))))))))))))))))))))))))))))))))))))))))))))*61^$L971</f>
        <v>0</v>
      </c>
    </row>
    <row r="972" spans="11:14" x14ac:dyDescent="0.55000000000000004">
      <c r="K972">
        <v>972</v>
      </c>
      <c r="L972">
        <f t="shared" si="31"/>
        <v>0</v>
      </c>
      <c r="M972" t="str">
        <f t="shared" si="30"/>
        <v/>
      </c>
      <c r="N972">
        <f>IF(EXACT(M972,$A$1)=TRUE,0,IF(EXACT(M972,$A$2)=TRUE,1,IF(EXACT(M972,$A$3)=TRUE,2,IF(EXACT(M972,$A$4)=TRUE,3,IF(EXACT(M972,$A$5)=TRUE,4,IF(EXACT(M972,$A$6)=TRUE,5,IF(EXACT(M972,$A$7)=TRUE,6,IF(EXACT(M972,$A$8)=TRUE,7,IF(EXACT(M972,$A$9)=TRUE,8,IF(EXACT(M972,$A$10)=TRUE,9,IF(EXACT(M972,$A$11)=TRUE,10,IF(EXACT(M972,$A$12)=TRUE,11,IF(EXACT(M972,$A$13)=TRUE,12,IF(EXACT(M972,$A$14)=TRUE,13,IF(EXACT(M972,$A$15)=TRUE,14,IF(EXACT(M972,$A$16)=TRUE,15,IF(EXACT(M972,$A$17)=TRUE,16,IF(EXACT(M972,$A$18)=TRUE,17,IF(EXACT(M972,$A$19)=TRUE,18,IF(EXACT(M972,$A$20)=TRUE,19,IF(EXACT(M972,$A$21)=TRUE,20,IF(EXACT(M972,$A$22)=TRUE,21,IF(EXACT(M972,$A$23)=TRUE,22,IF(EXACT(M972,$A$24)=TRUE,23,IF(EXACT(M972,$A$25)=TRUE,24,IF(EXACT(M972,$A$26)=TRUE,25,IF(EXACT(M972,$A$27)=TRUE,26,IF(EXACT(M972,$A$28)=TRUE,27,IF(EXACT(M972,$A$29)=TRUE,28,IF(EXACT(M972,$A$30)=TRUE,29,IF(EXACT(M972,$A$31)=TRUE,30,IF(EXACT(M972,$A$32)=TRUE,31,IF(EXACT(M972,$A$33)=TRUE,32,IF(EXACT(M972,$A$34)=TRUE,33,IF(EXACT(M972,$A$35)=TRUE,34,IF(EXACT(M972,$A$36)=TRUE,35,IF(EXACT(M972,$A$37)=TRUE,36,IF(EXACT(M972,$A$38)=TRUE,37,IF(EXACT(M972,$A$39)=TRUE,38,IF(EXACT(M972,$A$40)=TRUE,39,IF(EXACT(M972,$A$41)=TRUE,40,IF(EXACT(M972,$A$42)=TRUE,41,IF(EXACT(M972,$A$43)=TRUE,42,IF(EXACT(M972,$A$44)=TRUE,43,IF(EXACT(M972,$A$45)=TRUE,44,IF(EXACT(M972,$A$46)=TRUE,45,IF(EXACT(M972,$A$47)=TRUE,46,IF(EXACT(M972,$A$48)=TRUE,47,IF(EXACT(M972,$A$49)=TRUE,48,IF(EXACT(M972,$A$50)=TRUE,49,IF(EXACT(M972,$A$51)=TRUE,50,IF(EXACT(M972,$A$52)=TRUE,51,IF(EXACT(M972,$A$53)=TRUE,52,IF(EXACT(M972,$A$54)=TRUE,53,IF(EXACT(M972,$A$55)=TRUE,54,IF(EXACT(M972,$A$56)=TRUE,55,IF(EXACT(M972,$A$57)=TRUE,56,IF(EXACT(M972,$A$58)=TRUE,57,IF(EXACT(M972,$A$59)=TRUE,58,IF(EXACT(M972,$A$60)=TRUE,59,IF(EXACT(M972,$A$61)=TRUE,60,IF(EXACT(M972,$A$62)=TRUE,61))))))))))))))))))))))))))))))))))))))))))))))))))))))))))))))*61^$L972</f>
        <v>0</v>
      </c>
    </row>
    <row r="973" spans="11:14" x14ac:dyDescent="0.55000000000000004">
      <c r="K973">
        <v>973</v>
      </c>
      <c r="L973">
        <f t="shared" si="31"/>
        <v>5</v>
      </c>
      <c r="M973" t="str">
        <f t="shared" si="30"/>
        <v/>
      </c>
      <c r="N973" t="b">
        <f>IF(EXACT(M973,$A$1)=TRUE,"コア",IF(EXACT(M973,$A$2)=TRUE,"弓玉",IF(EXACT(M973,$A$3)=TRUE,"銃玉",IF(EXACT(M973,$A$4)=TRUE,"剣玉",IF(EXACT(M973,$A$5)=TRUE,"盾玉",IF(EXACT(M973,$A$6)=TRUE,"爆玉",IF(EXACT(M973,$A$7)=TRUE,"魔玉",IF(EXACT(M973,$A$8)=TRUE,"弩玉",IF(EXACT(M973,$A$9)=TRUE,"槍玉",IF(EXACT(M973,$A$10)=TRUE,"砲玉",IF(EXACT(M973,$A$11)=TRUE,"薙玉",IF(EXACT(M973,$A$12)=TRUE,"跳玉",IF(EXACT(M973,$A$13)=TRUE,"裂玉",IF(EXACT(M973,$A$14)=TRUE,"散玉",IF(EXACT(M973,$A$15)=TRUE,"狙玉",IF(EXACT(M973,$A$16)=TRUE,"浮玉",IF(EXACT(M973,$A$17)=TRUE,"導玉",IF(EXACT(M973,$A$18)=TRUE,"繕玉",IF(EXACT(M973,$A$19)=TRUE,"癒玉",IF(EXACT(M973,$A$20)=TRUE,"壁玉",IF(EXACT(M973,$A$21)=TRUE,"飛玉",IF(EXACT(M973,$A$22)=TRUE,"戦玉",IF(EXACT(M973,$A$23)=TRUE,"機玉",IF(EXACT(M973,$A$24)=TRUE,"変玉",IF(EXACT(M973,$A$25)=TRUE,"界玉",IF(EXACT(M973,$A$26)=TRUE,"木壁",IF(EXACT(M973,$A$27)=TRUE,"石壁",IF(EXACT(M973,$A$28)=TRUE,"紙壁",IF(EXACT(M973,$A$29)=TRUE,"鉄壁",IF(EXACT(M973,$A$30)=TRUE,"ジェット",IF(EXACT(M973,$A$31)=TRUE,"ターボ",IF(EXACT(M973,$A$32)=TRUE,"骨玉",IF(EXACT(M973,$A$33)=TRUE,"撃玉",IF(EXACT(M973,$A$34)=TRUE,"弾玉",IF(EXACT(M973,$A$35)=TRUE,"聖玉",IF(EXACT(M973,$A$36)=TRUE,"忍玉",IF(EXACT(M973,$A$37)=TRUE,"障玉",IF(EXACT(M973,$A$38)=TRUE,"花玉",IF(EXACT(M973,$A$39)=TRUE,"反玉",IF(EXACT(M973,$A$40)=TRUE,"押玉",IF(EXACT(M973,$A$41)=TRUE,"迎玉",IF(EXACT(M973,$A$42)=TRUE,"贄玉",IF(EXACT(M973,$A$43)=TRUE,"的玉",IF(EXACT(M973,$A$44)=TRUE,"墜玉",IF(EXACT(M973,$A$45)=TRUE,"箱玉",IF(EXACT(M973,$A$46)=TRUE,"闇玉",IF(EXACT(M973,$A$47)=TRUE,"旋玉",IF(EXACT(M973,$A$48)=TRUE,"采玉",IF(EXACT(M973,$A$49)=TRUE,"騎玉",IF(EXACT(M973,$A$50)=TRUE,"核玉",IF(EXACT(M973,$A$51)=TRUE,"射玉",IF(EXACT(M973,$A$52)=TRUE,"星玉",IF(EXACT(M973,$A$53)=TRUE,"梱玉",IF(EXACT(M973,$A$54)=TRUE,"貫玉",IF(EXACT(M973,$A$55)=TRUE,"査玉",IF(EXACT(M973,$A$56)=TRUE,"近壁",IF(EXACT(M973,$A$57)=TRUE,"遠壁",IF(EXACT(M973,$A$58)=TRUE,"広壁",IF(EXACT(M973,$A$59)=TRUE,"狭壁",IF(EXACT(M973,$A$60)=TRUE,"タゲ壁",IF(EXACT(M973,$A$61)=TRUE,"エレ壁")))))))))))))))))))))))))))))))))))))))))))))))))))))))))))))</f>
        <v>0</v>
      </c>
    </row>
    <row r="974" spans="11:14" x14ac:dyDescent="0.55000000000000004">
      <c r="K974">
        <v>974</v>
      </c>
      <c r="L974">
        <f t="shared" si="31"/>
        <v>4</v>
      </c>
      <c r="M974" t="str">
        <f t="shared" si="30"/>
        <v/>
      </c>
      <c r="N974">
        <f>IF(EXACT(M974,$A$1)=TRUE,0,IF(EXACT(M974,$A$2)=TRUE,1,IF(EXACT(M974,$A$3)=TRUE,2,IF(EXACT(M974,$A$4)=TRUE,3,IF(EXACT(M974,$A$5)=TRUE,4,IF(EXACT(M974,$A$6)=TRUE,5,IF(EXACT(M974,$A$7)=TRUE,6,IF(EXACT(M974,$A$8)=TRUE,7,IF(EXACT(M974,$A$9)=TRUE,8,IF(EXACT(M974,$A$10)=TRUE,9,IF(EXACT(M974,$A$11)=TRUE,10,IF(EXACT(M974,$A$12)=TRUE,11,IF(EXACT(M974,$A$13)=TRUE,12,IF(EXACT(M974,$A$14)=TRUE,13,IF(EXACT(M974,$A$15)=TRUE,14,IF(EXACT(M974,$A$16)=TRUE,15,IF(EXACT(M974,$A$17)=TRUE,16,IF(EXACT(M974,$A$18)=TRUE,17,IF(EXACT(M974,$A$19)=TRUE,18,IF(EXACT(M974,$A$20)=TRUE,19,IF(EXACT(M974,$A$21)=TRUE,20,IF(EXACT(M974,$A$22)=TRUE,21,IF(EXACT(M974,$A$23)=TRUE,22,IF(EXACT(M974,$A$24)=TRUE,23,IF(EXACT(M974,$A$25)=TRUE,24,IF(EXACT(M974,$A$26)=TRUE,25,IF(EXACT(M974,$A$27)=TRUE,26,IF(EXACT(M974,$A$28)=TRUE,27,IF(EXACT(M974,$A$29)=TRUE,28,IF(EXACT(M974,$A$30)=TRUE,29,IF(EXACT(M974,$A$31)=TRUE,30,IF(EXACT(M974,$A$32)=TRUE,31,IF(EXACT(M974,$A$33)=TRUE,32,IF(EXACT(M974,$A$34)=TRUE,33,IF(EXACT(M974,$A$35)=TRUE,34,IF(EXACT(M974,$A$36)=TRUE,35,IF(EXACT(M974,$A$37)=TRUE,36,IF(EXACT(M974,$A$38)=TRUE,37,IF(EXACT(M974,$A$39)=TRUE,38,IF(EXACT(M974,$A$40)=TRUE,39,IF(EXACT(M974,$A$41)=TRUE,40,IF(EXACT(M974,$A$42)=TRUE,41,IF(EXACT(M974,$A$43)=TRUE,42,IF(EXACT(M974,$A$44)=TRUE,43,IF(EXACT(M974,$A$45)=TRUE,44,IF(EXACT(M974,$A$46)=TRUE,45,IF(EXACT(M974,$A$47)=TRUE,46,IF(EXACT(M974,$A$48)=TRUE,47,IF(EXACT(M974,$A$49)=TRUE,48,IF(EXACT(M974,$A$50)=TRUE,49,IF(EXACT(M974,$A$51)=TRUE,50,IF(EXACT(M974,$A$52)=TRUE,51,IF(EXACT(M974,$A$53)=TRUE,52,IF(EXACT(M974,$A$54)=TRUE,53,IF(EXACT(M974,$A$55)=TRUE,54,IF(EXACT(M974,$A$56)=TRUE,55,IF(EXACT(M974,$A$57)=TRUE,56,IF(EXACT(M974,$A$58)=TRUE,57,IF(EXACT(M974,$A$59)=TRUE,58,IF(EXACT(M974,$A$60)=TRUE,59,IF(EXACT(M974,$A$61)=TRUE,60,IF(EXACT(M974,$A$62)=TRUE,61))))))))))))))))))))))))))))))))))))))))))))))))))))))))))))))*61^$L974</f>
        <v>0</v>
      </c>
    </row>
    <row r="975" spans="11:14" x14ac:dyDescent="0.55000000000000004">
      <c r="K975">
        <v>975</v>
      </c>
      <c r="L975">
        <f t="shared" si="31"/>
        <v>3</v>
      </c>
      <c r="M975" t="str">
        <f t="shared" si="30"/>
        <v/>
      </c>
      <c r="N975">
        <f>IF(EXACT(M975,$A$1)=TRUE,0,IF(EXACT(M975,$A$2)=TRUE,1,IF(EXACT(M975,$A$3)=TRUE,2,IF(EXACT(M975,$A$4)=TRUE,3,IF(EXACT(M975,$A$5)=TRUE,4,IF(EXACT(M975,$A$6)=TRUE,5,IF(EXACT(M975,$A$7)=TRUE,6,IF(EXACT(M975,$A$8)=TRUE,7,IF(EXACT(M975,$A$9)=TRUE,8,IF(EXACT(M975,$A$10)=TRUE,9,IF(EXACT(M975,$A$11)=TRUE,10,IF(EXACT(M975,$A$12)=TRUE,11,IF(EXACT(M975,$A$13)=TRUE,12,IF(EXACT(M975,$A$14)=TRUE,13,IF(EXACT(M975,$A$15)=TRUE,14,IF(EXACT(M975,$A$16)=TRUE,15,IF(EXACT(M975,$A$17)=TRUE,16,IF(EXACT(M975,$A$18)=TRUE,17,IF(EXACT(M975,$A$19)=TRUE,18,IF(EXACT(M975,$A$20)=TRUE,19,IF(EXACT(M975,$A$21)=TRUE,20,IF(EXACT(M975,$A$22)=TRUE,21,IF(EXACT(M975,$A$23)=TRUE,22,IF(EXACT(M975,$A$24)=TRUE,23,IF(EXACT(M975,$A$25)=TRUE,24,IF(EXACT(M975,$A$26)=TRUE,25,IF(EXACT(M975,$A$27)=TRUE,26,IF(EXACT(M975,$A$28)=TRUE,27,IF(EXACT(M975,$A$29)=TRUE,28,IF(EXACT(M975,$A$30)=TRUE,29,IF(EXACT(M975,$A$31)=TRUE,30,IF(EXACT(M975,$A$32)=TRUE,31,IF(EXACT(M975,$A$33)=TRUE,32,IF(EXACT(M975,$A$34)=TRUE,33,IF(EXACT(M975,$A$35)=TRUE,34,IF(EXACT(M975,$A$36)=TRUE,35,IF(EXACT(M975,$A$37)=TRUE,36,IF(EXACT(M975,$A$38)=TRUE,37,IF(EXACT(M975,$A$39)=TRUE,38,IF(EXACT(M975,$A$40)=TRUE,39,IF(EXACT(M975,$A$41)=TRUE,40,IF(EXACT(M975,$A$42)=TRUE,41,IF(EXACT(M975,$A$43)=TRUE,42,IF(EXACT(M975,$A$44)=TRUE,43,IF(EXACT(M975,$A$45)=TRUE,44,IF(EXACT(M975,$A$46)=TRUE,45,IF(EXACT(M975,$A$47)=TRUE,46,IF(EXACT(M975,$A$48)=TRUE,47,IF(EXACT(M975,$A$49)=TRUE,48,IF(EXACT(M975,$A$50)=TRUE,49,IF(EXACT(M975,$A$51)=TRUE,50,IF(EXACT(M975,$A$52)=TRUE,51,IF(EXACT(M975,$A$53)=TRUE,52,IF(EXACT(M975,$A$54)=TRUE,53,IF(EXACT(M975,$A$55)=TRUE,54,IF(EXACT(M975,$A$56)=TRUE,55,IF(EXACT(M975,$A$57)=TRUE,56,IF(EXACT(M975,$A$58)=TRUE,57,IF(EXACT(M975,$A$59)=TRUE,58,IF(EXACT(M975,$A$60)=TRUE,59,IF(EXACT(M975,$A$61)=TRUE,60,IF(EXACT(M975,$A$62)=TRUE,61))))))))))))))))))))))))))))))))))))))))))))))))))))))))))))))*61^$L975</f>
        <v>0</v>
      </c>
    </row>
    <row r="976" spans="11:14" x14ac:dyDescent="0.55000000000000004">
      <c r="K976">
        <v>976</v>
      </c>
      <c r="L976">
        <f t="shared" si="31"/>
        <v>2</v>
      </c>
      <c r="M976" t="str">
        <f t="shared" si="30"/>
        <v/>
      </c>
      <c r="N976">
        <f>IF(EXACT(M976,$A$1)=TRUE,0,IF(EXACT(M976,$A$2)=TRUE,1,IF(EXACT(M976,$A$3)=TRUE,2,IF(EXACT(M976,$A$4)=TRUE,3,IF(EXACT(M976,$A$5)=TRUE,4,IF(EXACT(M976,$A$6)=TRUE,5,IF(EXACT(M976,$A$7)=TRUE,6,IF(EXACT(M976,$A$8)=TRUE,7,IF(EXACT(M976,$A$9)=TRUE,8,IF(EXACT(M976,$A$10)=TRUE,9,IF(EXACT(M976,$A$11)=TRUE,10,IF(EXACT(M976,$A$12)=TRUE,11,IF(EXACT(M976,$A$13)=TRUE,12,IF(EXACT(M976,$A$14)=TRUE,13,IF(EXACT(M976,$A$15)=TRUE,14,IF(EXACT(M976,$A$16)=TRUE,15,IF(EXACT(M976,$A$17)=TRUE,16,IF(EXACT(M976,$A$18)=TRUE,17,IF(EXACT(M976,$A$19)=TRUE,18,IF(EXACT(M976,$A$20)=TRUE,19,IF(EXACT(M976,$A$21)=TRUE,20,IF(EXACT(M976,$A$22)=TRUE,21,IF(EXACT(M976,$A$23)=TRUE,22,IF(EXACT(M976,$A$24)=TRUE,23,IF(EXACT(M976,$A$25)=TRUE,24,IF(EXACT(M976,$A$26)=TRUE,25,IF(EXACT(M976,$A$27)=TRUE,26,IF(EXACT(M976,$A$28)=TRUE,27,IF(EXACT(M976,$A$29)=TRUE,28,IF(EXACT(M976,$A$30)=TRUE,29,IF(EXACT(M976,$A$31)=TRUE,30,IF(EXACT(M976,$A$32)=TRUE,31,IF(EXACT(M976,$A$33)=TRUE,32,IF(EXACT(M976,$A$34)=TRUE,33,IF(EXACT(M976,$A$35)=TRUE,34,IF(EXACT(M976,$A$36)=TRUE,35,IF(EXACT(M976,$A$37)=TRUE,36,IF(EXACT(M976,$A$38)=TRUE,37,IF(EXACT(M976,$A$39)=TRUE,38,IF(EXACT(M976,$A$40)=TRUE,39,IF(EXACT(M976,$A$41)=TRUE,40,IF(EXACT(M976,$A$42)=TRUE,41,IF(EXACT(M976,$A$43)=TRUE,42,IF(EXACT(M976,$A$44)=TRUE,43,IF(EXACT(M976,$A$45)=TRUE,44,IF(EXACT(M976,$A$46)=TRUE,45,IF(EXACT(M976,$A$47)=TRUE,46,IF(EXACT(M976,$A$48)=TRUE,47,IF(EXACT(M976,$A$49)=TRUE,48,IF(EXACT(M976,$A$50)=TRUE,49,IF(EXACT(M976,$A$51)=TRUE,50,IF(EXACT(M976,$A$52)=TRUE,51,IF(EXACT(M976,$A$53)=TRUE,52,IF(EXACT(M976,$A$54)=TRUE,53,IF(EXACT(M976,$A$55)=TRUE,54,IF(EXACT(M976,$A$56)=TRUE,55,IF(EXACT(M976,$A$57)=TRUE,56,IF(EXACT(M976,$A$58)=TRUE,57,IF(EXACT(M976,$A$59)=TRUE,58,IF(EXACT(M976,$A$60)=TRUE,59,IF(EXACT(M976,$A$61)=TRUE,60,IF(EXACT(M976,$A$62)=TRUE,61))))))))))))))))))))))))))))))))))))))))))))))))))))))))))))))*61^$L976</f>
        <v>0</v>
      </c>
    </row>
    <row r="977" spans="11:14" x14ac:dyDescent="0.55000000000000004">
      <c r="K977">
        <v>977</v>
      </c>
      <c r="L977">
        <f t="shared" si="31"/>
        <v>1</v>
      </c>
      <c r="M977" t="str">
        <f t="shared" si="30"/>
        <v/>
      </c>
      <c r="N977">
        <f>IF(EXACT(M977,$A$1)=TRUE,0,IF(EXACT(M977,$A$2)=TRUE,1,IF(EXACT(M977,$A$3)=TRUE,2,IF(EXACT(M977,$A$4)=TRUE,3,IF(EXACT(M977,$A$5)=TRUE,4,IF(EXACT(M977,$A$6)=TRUE,5,IF(EXACT(M977,$A$7)=TRUE,6,IF(EXACT(M977,$A$8)=TRUE,7,IF(EXACT(M977,$A$9)=TRUE,8,IF(EXACT(M977,$A$10)=TRUE,9,IF(EXACT(M977,$A$11)=TRUE,10,IF(EXACT(M977,$A$12)=TRUE,11,IF(EXACT(M977,$A$13)=TRUE,12,IF(EXACT(M977,$A$14)=TRUE,13,IF(EXACT(M977,$A$15)=TRUE,14,IF(EXACT(M977,$A$16)=TRUE,15,IF(EXACT(M977,$A$17)=TRUE,16,IF(EXACT(M977,$A$18)=TRUE,17,IF(EXACT(M977,$A$19)=TRUE,18,IF(EXACT(M977,$A$20)=TRUE,19,IF(EXACT(M977,$A$21)=TRUE,20,IF(EXACT(M977,$A$22)=TRUE,21,IF(EXACT(M977,$A$23)=TRUE,22,IF(EXACT(M977,$A$24)=TRUE,23,IF(EXACT(M977,$A$25)=TRUE,24,IF(EXACT(M977,$A$26)=TRUE,25,IF(EXACT(M977,$A$27)=TRUE,26,IF(EXACT(M977,$A$28)=TRUE,27,IF(EXACT(M977,$A$29)=TRUE,28,IF(EXACT(M977,$A$30)=TRUE,29,IF(EXACT(M977,$A$31)=TRUE,30,IF(EXACT(M977,$A$32)=TRUE,31,IF(EXACT(M977,$A$33)=TRUE,32,IF(EXACT(M977,$A$34)=TRUE,33,IF(EXACT(M977,$A$35)=TRUE,34,IF(EXACT(M977,$A$36)=TRUE,35,IF(EXACT(M977,$A$37)=TRUE,36,IF(EXACT(M977,$A$38)=TRUE,37,IF(EXACT(M977,$A$39)=TRUE,38,IF(EXACT(M977,$A$40)=TRUE,39,IF(EXACT(M977,$A$41)=TRUE,40,IF(EXACT(M977,$A$42)=TRUE,41,IF(EXACT(M977,$A$43)=TRUE,42,IF(EXACT(M977,$A$44)=TRUE,43,IF(EXACT(M977,$A$45)=TRUE,44,IF(EXACT(M977,$A$46)=TRUE,45,IF(EXACT(M977,$A$47)=TRUE,46,IF(EXACT(M977,$A$48)=TRUE,47,IF(EXACT(M977,$A$49)=TRUE,48,IF(EXACT(M977,$A$50)=TRUE,49,IF(EXACT(M977,$A$51)=TRUE,50,IF(EXACT(M977,$A$52)=TRUE,51,IF(EXACT(M977,$A$53)=TRUE,52,IF(EXACT(M977,$A$54)=TRUE,53,IF(EXACT(M977,$A$55)=TRUE,54,IF(EXACT(M977,$A$56)=TRUE,55,IF(EXACT(M977,$A$57)=TRUE,56,IF(EXACT(M977,$A$58)=TRUE,57,IF(EXACT(M977,$A$59)=TRUE,58,IF(EXACT(M977,$A$60)=TRUE,59,IF(EXACT(M977,$A$61)=TRUE,60,IF(EXACT(M977,$A$62)=TRUE,61))))))))))))))))))))))))))))))))))))))))))))))))))))))))))))))*61^$L977</f>
        <v>0</v>
      </c>
    </row>
    <row r="978" spans="11:14" x14ac:dyDescent="0.55000000000000004">
      <c r="K978">
        <v>978</v>
      </c>
      <c r="L978">
        <f t="shared" si="31"/>
        <v>0</v>
      </c>
      <c r="M978" t="str">
        <f t="shared" si="30"/>
        <v/>
      </c>
      <c r="N978">
        <f>IF(EXACT(M978,$A$1)=TRUE,0,IF(EXACT(M978,$A$2)=TRUE,1,IF(EXACT(M978,$A$3)=TRUE,2,IF(EXACT(M978,$A$4)=TRUE,3,IF(EXACT(M978,$A$5)=TRUE,4,IF(EXACT(M978,$A$6)=TRUE,5,IF(EXACT(M978,$A$7)=TRUE,6,IF(EXACT(M978,$A$8)=TRUE,7,IF(EXACT(M978,$A$9)=TRUE,8,IF(EXACT(M978,$A$10)=TRUE,9,IF(EXACT(M978,$A$11)=TRUE,10,IF(EXACT(M978,$A$12)=TRUE,11,IF(EXACT(M978,$A$13)=TRUE,12,IF(EXACT(M978,$A$14)=TRUE,13,IF(EXACT(M978,$A$15)=TRUE,14,IF(EXACT(M978,$A$16)=TRUE,15,IF(EXACT(M978,$A$17)=TRUE,16,IF(EXACT(M978,$A$18)=TRUE,17,IF(EXACT(M978,$A$19)=TRUE,18,IF(EXACT(M978,$A$20)=TRUE,19,IF(EXACT(M978,$A$21)=TRUE,20,IF(EXACT(M978,$A$22)=TRUE,21,IF(EXACT(M978,$A$23)=TRUE,22,IF(EXACT(M978,$A$24)=TRUE,23,IF(EXACT(M978,$A$25)=TRUE,24,IF(EXACT(M978,$A$26)=TRUE,25,IF(EXACT(M978,$A$27)=TRUE,26,IF(EXACT(M978,$A$28)=TRUE,27,IF(EXACT(M978,$A$29)=TRUE,28,IF(EXACT(M978,$A$30)=TRUE,29,IF(EXACT(M978,$A$31)=TRUE,30,IF(EXACT(M978,$A$32)=TRUE,31,IF(EXACT(M978,$A$33)=TRUE,32,IF(EXACT(M978,$A$34)=TRUE,33,IF(EXACT(M978,$A$35)=TRUE,34,IF(EXACT(M978,$A$36)=TRUE,35,IF(EXACT(M978,$A$37)=TRUE,36,IF(EXACT(M978,$A$38)=TRUE,37,IF(EXACT(M978,$A$39)=TRUE,38,IF(EXACT(M978,$A$40)=TRUE,39,IF(EXACT(M978,$A$41)=TRUE,40,IF(EXACT(M978,$A$42)=TRUE,41,IF(EXACT(M978,$A$43)=TRUE,42,IF(EXACT(M978,$A$44)=TRUE,43,IF(EXACT(M978,$A$45)=TRUE,44,IF(EXACT(M978,$A$46)=TRUE,45,IF(EXACT(M978,$A$47)=TRUE,46,IF(EXACT(M978,$A$48)=TRUE,47,IF(EXACT(M978,$A$49)=TRUE,48,IF(EXACT(M978,$A$50)=TRUE,49,IF(EXACT(M978,$A$51)=TRUE,50,IF(EXACT(M978,$A$52)=TRUE,51,IF(EXACT(M978,$A$53)=TRUE,52,IF(EXACT(M978,$A$54)=TRUE,53,IF(EXACT(M978,$A$55)=TRUE,54,IF(EXACT(M978,$A$56)=TRUE,55,IF(EXACT(M978,$A$57)=TRUE,56,IF(EXACT(M978,$A$58)=TRUE,57,IF(EXACT(M978,$A$59)=TRUE,58,IF(EXACT(M978,$A$60)=TRUE,59,IF(EXACT(M978,$A$61)=TRUE,60,IF(EXACT(M978,$A$62)=TRUE,61))))))))))))))))))))))))))))))))))))))))))))))))))))))))))))))*61^$L978</f>
        <v>0</v>
      </c>
    </row>
    <row r="979" spans="11:14" x14ac:dyDescent="0.55000000000000004">
      <c r="K979">
        <v>979</v>
      </c>
      <c r="L979">
        <f t="shared" si="31"/>
        <v>5</v>
      </c>
      <c r="M979" t="str">
        <f t="shared" si="30"/>
        <v/>
      </c>
      <c r="N979" t="b">
        <f>IF(EXACT(M979,$A$1)=TRUE,"コア",IF(EXACT(M979,$A$2)=TRUE,"弓玉",IF(EXACT(M979,$A$3)=TRUE,"銃玉",IF(EXACT(M979,$A$4)=TRUE,"剣玉",IF(EXACT(M979,$A$5)=TRUE,"盾玉",IF(EXACT(M979,$A$6)=TRUE,"爆玉",IF(EXACT(M979,$A$7)=TRUE,"魔玉",IF(EXACT(M979,$A$8)=TRUE,"弩玉",IF(EXACT(M979,$A$9)=TRUE,"槍玉",IF(EXACT(M979,$A$10)=TRUE,"砲玉",IF(EXACT(M979,$A$11)=TRUE,"薙玉",IF(EXACT(M979,$A$12)=TRUE,"跳玉",IF(EXACT(M979,$A$13)=TRUE,"裂玉",IF(EXACT(M979,$A$14)=TRUE,"散玉",IF(EXACT(M979,$A$15)=TRUE,"狙玉",IF(EXACT(M979,$A$16)=TRUE,"浮玉",IF(EXACT(M979,$A$17)=TRUE,"導玉",IF(EXACT(M979,$A$18)=TRUE,"繕玉",IF(EXACT(M979,$A$19)=TRUE,"癒玉",IF(EXACT(M979,$A$20)=TRUE,"壁玉",IF(EXACT(M979,$A$21)=TRUE,"飛玉",IF(EXACT(M979,$A$22)=TRUE,"戦玉",IF(EXACT(M979,$A$23)=TRUE,"機玉",IF(EXACT(M979,$A$24)=TRUE,"変玉",IF(EXACT(M979,$A$25)=TRUE,"界玉",IF(EXACT(M979,$A$26)=TRUE,"木壁",IF(EXACT(M979,$A$27)=TRUE,"石壁",IF(EXACT(M979,$A$28)=TRUE,"紙壁",IF(EXACT(M979,$A$29)=TRUE,"鉄壁",IF(EXACT(M979,$A$30)=TRUE,"ジェット",IF(EXACT(M979,$A$31)=TRUE,"ターボ",IF(EXACT(M979,$A$32)=TRUE,"骨玉",IF(EXACT(M979,$A$33)=TRUE,"撃玉",IF(EXACT(M979,$A$34)=TRUE,"弾玉",IF(EXACT(M979,$A$35)=TRUE,"聖玉",IF(EXACT(M979,$A$36)=TRUE,"忍玉",IF(EXACT(M979,$A$37)=TRUE,"障玉",IF(EXACT(M979,$A$38)=TRUE,"花玉",IF(EXACT(M979,$A$39)=TRUE,"反玉",IF(EXACT(M979,$A$40)=TRUE,"押玉",IF(EXACT(M979,$A$41)=TRUE,"迎玉",IF(EXACT(M979,$A$42)=TRUE,"贄玉",IF(EXACT(M979,$A$43)=TRUE,"的玉",IF(EXACT(M979,$A$44)=TRUE,"墜玉",IF(EXACT(M979,$A$45)=TRUE,"箱玉",IF(EXACT(M979,$A$46)=TRUE,"闇玉",IF(EXACT(M979,$A$47)=TRUE,"旋玉",IF(EXACT(M979,$A$48)=TRUE,"采玉",IF(EXACT(M979,$A$49)=TRUE,"騎玉",IF(EXACT(M979,$A$50)=TRUE,"核玉",IF(EXACT(M979,$A$51)=TRUE,"射玉",IF(EXACT(M979,$A$52)=TRUE,"星玉",IF(EXACT(M979,$A$53)=TRUE,"梱玉",IF(EXACT(M979,$A$54)=TRUE,"貫玉",IF(EXACT(M979,$A$55)=TRUE,"査玉",IF(EXACT(M979,$A$56)=TRUE,"近壁",IF(EXACT(M979,$A$57)=TRUE,"遠壁",IF(EXACT(M979,$A$58)=TRUE,"広壁",IF(EXACT(M979,$A$59)=TRUE,"狭壁",IF(EXACT(M979,$A$60)=TRUE,"タゲ壁",IF(EXACT(M979,$A$61)=TRUE,"エレ壁")))))))))))))))))))))))))))))))))))))))))))))))))))))))))))))</f>
        <v>0</v>
      </c>
    </row>
    <row r="980" spans="11:14" x14ac:dyDescent="0.55000000000000004">
      <c r="K980">
        <v>980</v>
      </c>
      <c r="L980">
        <f t="shared" si="31"/>
        <v>4</v>
      </c>
      <c r="M980" t="str">
        <f t="shared" si="30"/>
        <v/>
      </c>
      <c r="N980">
        <f>IF(EXACT(M980,$A$1)=TRUE,0,IF(EXACT(M980,$A$2)=TRUE,1,IF(EXACT(M980,$A$3)=TRUE,2,IF(EXACT(M980,$A$4)=TRUE,3,IF(EXACT(M980,$A$5)=TRUE,4,IF(EXACT(M980,$A$6)=TRUE,5,IF(EXACT(M980,$A$7)=TRUE,6,IF(EXACT(M980,$A$8)=TRUE,7,IF(EXACT(M980,$A$9)=TRUE,8,IF(EXACT(M980,$A$10)=TRUE,9,IF(EXACT(M980,$A$11)=TRUE,10,IF(EXACT(M980,$A$12)=TRUE,11,IF(EXACT(M980,$A$13)=TRUE,12,IF(EXACT(M980,$A$14)=TRUE,13,IF(EXACT(M980,$A$15)=TRUE,14,IF(EXACT(M980,$A$16)=TRUE,15,IF(EXACT(M980,$A$17)=TRUE,16,IF(EXACT(M980,$A$18)=TRUE,17,IF(EXACT(M980,$A$19)=TRUE,18,IF(EXACT(M980,$A$20)=TRUE,19,IF(EXACT(M980,$A$21)=TRUE,20,IF(EXACT(M980,$A$22)=TRUE,21,IF(EXACT(M980,$A$23)=TRUE,22,IF(EXACT(M980,$A$24)=TRUE,23,IF(EXACT(M980,$A$25)=TRUE,24,IF(EXACT(M980,$A$26)=TRUE,25,IF(EXACT(M980,$A$27)=TRUE,26,IF(EXACT(M980,$A$28)=TRUE,27,IF(EXACT(M980,$A$29)=TRUE,28,IF(EXACT(M980,$A$30)=TRUE,29,IF(EXACT(M980,$A$31)=TRUE,30,IF(EXACT(M980,$A$32)=TRUE,31,IF(EXACT(M980,$A$33)=TRUE,32,IF(EXACT(M980,$A$34)=TRUE,33,IF(EXACT(M980,$A$35)=TRUE,34,IF(EXACT(M980,$A$36)=TRUE,35,IF(EXACT(M980,$A$37)=TRUE,36,IF(EXACT(M980,$A$38)=TRUE,37,IF(EXACT(M980,$A$39)=TRUE,38,IF(EXACT(M980,$A$40)=TRUE,39,IF(EXACT(M980,$A$41)=TRUE,40,IF(EXACT(M980,$A$42)=TRUE,41,IF(EXACT(M980,$A$43)=TRUE,42,IF(EXACT(M980,$A$44)=TRUE,43,IF(EXACT(M980,$A$45)=TRUE,44,IF(EXACT(M980,$A$46)=TRUE,45,IF(EXACT(M980,$A$47)=TRUE,46,IF(EXACT(M980,$A$48)=TRUE,47,IF(EXACT(M980,$A$49)=TRUE,48,IF(EXACT(M980,$A$50)=TRUE,49,IF(EXACT(M980,$A$51)=TRUE,50,IF(EXACT(M980,$A$52)=TRUE,51,IF(EXACT(M980,$A$53)=TRUE,52,IF(EXACT(M980,$A$54)=TRUE,53,IF(EXACT(M980,$A$55)=TRUE,54,IF(EXACT(M980,$A$56)=TRUE,55,IF(EXACT(M980,$A$57)=TRUE,56,IF(EXACT(M980,$A$58)=TRUE,57,IF(EXACT(M980,$A$59)=TRUE,58,IF(EXACT(M980,$A$60)=TRUE,59,IF(EXACT(M980,$A$61)=TRUE,60,IF(EXACT(M980,$A$62)=TRUE,61))))))))))))))))))))))))))))))))))))))))))))))))))))))))))))))*61^$L980</f>
        <v>0</v>
      </c>
    </row>
    <row r="981" spans="11:14" x14ac:dyDescent="0.55000000000000004">
      <c r="K981">
        <v>981</v>
      </c>
      <c r="L981">
        <f t="shared" si="31"/>
        <v>3</v>
      </c>
      <c r="M981" t="str">
        <f t="shared" si="30"/>
        <v/>
      </c>
      <c r="N981">
        <f>IF(EXACT(M981,$A$1)=TRUE,0,IF(EXACT(M981,$A$2)=TRUE,1,IF(EXACT(M981,$A$3)=TRUE,2,IF(EXACT(M981,$A$4)=TRUE,3,IF(EXACT(M981,$A$5)=TRUE,4,IF(EXACT(M981,$A$6)=TRUE,5,IF(EXACT(M981,$A$7)=TRUE,6,IF(EXACT(M981,$A$8)=TRUE,7,IF(EXACT(M981,$A$9)=TRUE,8,IF(EXACT(M981,$A$10)=TRUE,9,IF(EXACT(M981,$A$11)=TRUE,10,IF(EXACT(M981,$A$12)=TRUE,11,IF(EXACT(M981,$A$13)=TRUE,12,IF(EXACT(M981,$A$14)=TRUE,13,IF(EXACT(M981,$A$15)=TRUE,14,IF(EXACT(M981,$A$16)=TRUE,15,IF(EXACT(M981,$A$17)=TRUE,16,IF(EXACT(M981,$A$18)=TRUE,17,IF(EXACT(M981,$A$19)=TRUE,18,IF(EXACT(M981,$A$20)=TRUE,19,IF(EXACT(M981,$A$21)=TRUE,20,IF(EXACT(M981,$A$22)=TRUE,21,IF(EXACT(M981,$A$23)=TRUE,22,IF(EXACT(M981,$A$24)=TRUE,23,IF(EXACT(M981,$A$25)=TRUE,24,IF(EXACT(M981,$A$26)=TRUE,25,IF(EXACT(M981,$A$27)=TRUE,26,IF(EXACT(M981,$A$28)=TRUE,27,IF(EXACT(M981,$A$29)=TRUE,28,IF(EXACT(M981,$A$30)=TRUE,29,IF(EXACT(M981,$A$31)=TRUE,30,IF(EXACT(M981,$A$32)=TRUE,31,IF(EXACT(M981,$A$33)=TRUE,32,IF(EXACT(M981,$A$34)=TRUE,33,IF(EXACT(M981,$A$35)=TRUE,34,IF(EXACT(M981,$A$36)=TRUE,35,IF(EXACT(M981,$A$37)=TRUE,36,IF(EXACT(M981,$A$38)=TRUE,37,IF(EXACT(M981,$A$39)=TRUE,38,IF(EXACT(M981,$A$40)=TRUE,39,IF(EXACT(M981,$A$41)=TRUE,40,IF(EXACT(M981,$A$42)=TRUE,41,IF(EXACT(M981,$A$43)=TRUE,42,IF(EXACT(M981,$A$44)=TRUE,43,IF(EXACT(M981,$A$45)=TRUE,44,IF(EXACT(M981,$A$46)=TRUE,45,IF(EXACT(M981,$A$47)=TRUE,46,IF(EXACT(M981,$A$48)=TRUE,47,IF(EXACT(M981,$A$49)=TRUE,48,IF(EXACT(M981,$A$50)=TRUE,49,IF(EXACT(M981,$A$51)=TRUE,50,IF(EXACT(M981,$A$52)=TRUE,51,IF(EXACT(M981,$A$53)=TRUE,52,IF(EXACT(M981,$A$54)=TRUE,53,IF(EXACT(M981,$A$55)=TRUE,54,IF(EXACT(M981,$A$56)=TRUE,55,IF(EXACT(M981,$A$57)=TRUE,56,IF(EXACT(M981,$A$58)=TRUE,57,IF(EXACT(M981,$A$59)=TRUE,58,IF(EXACT(M981,$A$60)=TRUE,59,IF(EXACT(M981,$A$61)=TRUE,60,IF(EXACT(M981,$A$62)=TRUE,61))))))))))))))))))))))))))))))))))))))))))))))))))))))))))))))*61^$L981</f>
        <v>0</v>
      </c>
    </row>
    <row r="982" spans="11:14" x14ac:dyDescent="0.55000000000000004">
      <c r="K982">
        <v>982</v>
      </c>
      <c r="L982">
        <f t="shared" si="31"/>
        <v>2</v>
      </c>
      <c r="M982" t="str">
        <f t="shared" si="30"/>
        <v/>
      </c>
      <c r="N982">
        <f>IF(EXACT(M982,$A$1)=TRUE,0,IF(EXACT(M982,$A$2)=TRUE,1,IF(EXACT(M982,$A$3)=TRUE,2,IF(EXACT(M982,$A$4)=TRUE,3,IF(EXACT(M982,$A$5)=TRUE,4,IF(EXACT(M982,$A$6)=TRUE,5,IF(EXACT(M982,$A$7)=TRUE,6,IF(EXACT(M982,$A$8)=TRUE,7,IF(EXACT(M982,$A$9)=TRUE,8,IF(EXACT(M982,$A$10)=TRUE,9,IF(EXACT(M982,$A$11)=TRUE,10,IF(EXACT(M982,$A$12)=TRUE,11,IF(EXACT(M982,$A$13)=TRUE,12,IF(EXACT(M982,$A$14)=TRUE,13,IF(EXACT(M982,$A$15)=TRUE,14,IF(EXACT(M982,$A$16)=TRUE,15,IF(EXACT(M982,$A$17)=TRUE,16,IF(EXACT(M982,$A$18)=TRUE,17,IF(EXACT(M982,$A$19)=TRUE,18,IF(EXACT(M982,$A$20)=TRUE,19,IF(EXACT(M982,$A$21)=TRUE,20,IF(EXACT(M982,$A$22)=TRUE,21,IF(EXACT(M982,$A$23)=TRUE,22,IF(EXACT(M982,$A$24)=TRUE,23,IF(EXACT(M982,$A$25)=TRUE,24,IF(EXACT(M982,$A$26)=TRUE,25,IF(EXACT(M982,$A$27)=TRUE,26,IF(EXACT(M982,$A$28)=TRUE,27,IF(EXACT(M982,$A$29)=TRUE,28,IF(EXACT(M982,$A$30)=TRUE,29,IF(EXACT(M982,$A$31)=TRUE,30,IF(EXACT(M982,$A$32)=TRUE,31,IF(EXACT(M982,$A$33)=TRUE,32,IF(EXACT(M982,$A$34)=TRUE,33,IF(EXACT(M982,$A$35)=TRUE,34,IF(EXACT(M982,$A$36)=TRUE,35,IF(EXACT(M982,$A$37)=TRUE,36,IF(EXACT(M982,$A$38)=TRUE,37,IF(EXACT(M982,$A$39)=TRUE,38,IF(EXACT(M982,$A$40)=TRUE,39,IF(EXACT(M982,$A$41)=TRUE,40,IF(EXACT(M982,$A$42)=TRUE,41,IF(EXACT(M982,$A$43)=TRUE,42,IF(EXACT(M982,$A$44)=TRUE,43,IF(EXACT(M982,$A$45)=TRUE,44,IF(EXACT(M982,$A$46)=TRUE,45,IF(EXACT(M982,$A$47)=TRUE,46,IF(EXACT(M982,$A$48)=TRUE,47,IF(EXACT(M982,$A$49)=TRUE,48,IF(EXACT(M982,$A$50)=TRUE,49,IF(EXACT(M982,$A$51)=TRUE,50,IF(EXACT(M982,$A$52)=TRUE,51,IF(EXACT(M982,$A$53)=TRUE,52,IF(EXACT(M982,$A$54)=TRUE,53,IF(EXACT(M982,$A$55)=TRUE,54,IF(EXACT(M982,$A$56)=TRUE,55,IF(EXACT(M982,$A$57)=TRUE,56,IF(EXACT(M982,$A$58)=TRUE,57,IF(EXACT(M982,$A$59)=TRUE,58,IF(EXACT(M982,$A$60)=TRUE,59,IF(EXACT(M982,$A$61)=TRUE,60,IF(EXACT(M982,$A$62)=TRUE,61))))))))))))))))))))))))))))))))))))))))))))))))))))))))))))))*61^$L982</f>
        <v>0</v>
      </c>
    </row>
    <row r="983" spans="11:14" x14ac:dyDescent="0.55000000000000004">
      <c r="K983">
        <v>983</v>
      </c>
      <c r="L983">
        <f t="shared" si="31"/>
        <v>1</v>
      </c>
      <c r="M983" t="str">
        <f t="shared" si="30"/>
        <v/>
      </c>
      <c r="N983">
        <f>IF(EXACT(M983,$A$1)=TRUE,0,IF(EXACT(M983,$A$2)=TRUE,1,IF(EXACT(M983,$A$3)=TRUE,2,IF(EXACT(M983,$A$4)=TRUE,3,IF(EXACT(M983,$A$5)=TRUE,4,IF(EXACT(M983,$A$6)=TRUE,5,IF(EXACT(M983,$A$7)=TRUE,6,IF(EXACT(M983,$A$8)=TRUE,7,IF(EXACT(M983,$A$9)=TRUE,8,IF(EXACT(M983,$A$10)=TRUE,9,IF(EXACT(M983,$A$11)=TRUE,10,IF(EXACT(M983,$A$12)=TRUE,11,IF(EXACT(M983,$A$13)=TRUE,12,IF(EXACT(M983,$A$14)=TRUE,13,IF(EXACT(M983,$A$15)=TRUE,14,IF(EXACT(M983,$A$16)=TRUE,15,IF(EXACT(M983,$A$17)=TRUE,16,IF(EXACT(M983,$A$18)=TRUE,17,IF(EXACT(M983,$A$19)=TRUE,18,IF(EXACT(M983,$A$20)=TRUE,19,IF(EXACT(M983,$A$21)=TRUE,20,IF(EXACT(M983,$A$22)=TRUE,21,IF(EXACT(M983,$A$23)=TRUE,22,IF(EXACT(M983,$A$24)=TRUE,23,IF(EXACT(M983,$A$25)=TRUE,24,IF(EXACT(M983,$A$26)=TRUE,25,IF(EXACT(M983,$A$27)=TRUE,26,IF(EXACT(M983,$A$28)=TRUE,27,IF(EXACT(M983,$A$29)=TRUE,28,IF(EXACT(M983,$A$30)=TRUE,29,IF(EXACT(M983,$A$31)=TRUE,30,IF(EXACT(M983,$A$32)=TRUE,31,IF(EXACT(M983,$A$33)=TRUE,32,IF(EXACT(M983,$A$34)=TRUE,33,IF(EXACT(M983,$A$35)=TRUE,34,IF(EXACT(M983,$A$36)=TRUE,35,IF(EXACT(M983,$A$37)=TRUE,36,IF(EXACT(M983,$A$38)=TRUE,37,IF(EXACT(M983,$A$39)=TRUE,38,IF(EXACT(M983,$A$40)=TRUE,39,IF(EXACT(M983,$A$41)=TRUE,40,IF(EXACT(M983,$A$42)=TRUE,41,IF(EXACT(M983,$A$43)=TRUE,42,IF(EXACT(M983,$A$44)=TRUE,43,IF(EXACT(M983,$A$45)=TRUE,44,IF(EXACT(M983,$A$46)=TRUE,45,IF(EXACT(M983,$A$47)=TRUE,46,IF(EXACT(M983,$A$48)=TRUE,47,IF(EXACT(M983,$A$49)=TRUE,48,IF(EXACT(M983,$A$50)=TRUE,49,IF(EXACT(M983,$A$51)=TRUE,50,IF(EXACT(M983,$A$52)=TRUE,51,IF(EXACT(M983,$A$53)=TRUE,52,IF(EXACT(M983,$A$54)=TRUE,53,IF(EXACT(M983,$A$55)=TRUE,54,IF(EXACT(M983,$A$56)=TRUE,55,IF(EXACT(M983,$A$57)=TRUE,56,IF(EXACT(M983,$A$58)=TRUE,57,IF(EXACT(M983,$A$59)=TRUE,58,IF(EXACT(M983,$A$60)=TRUE,59,IF(EXACT(M983,$A$61)=TRUE,60,IF(EXACT(M983,$A$62)=TRUE,61))))))))))))))))))))))))))))))))))))))))))))))))))))))))))))))*61^$L983</f>
        <v>0</v>
      </c>
    </row>
    <row r="984" spans="11:14" x14ac:dyDescent="0.55000000000000004">
      <c r="K984">
        <v>984</v>
      </c>
      <c r="L984">
        <f t="shared" si="31"/>
        <v>0</v>
      </c>
      <c r="M984" t="str">
        <f t="shared" si="30"/>
        <v/>
      </c>
      <c r="N984">
        <f>IF(EXACT(M984,$A$1)=TRUE,0,IF(EXACT(M984,$A$2)=TRUE,1,IF(EXACT(M984,$A$3)=TRUE,2,IF(EXACT(M984,$A$4)=TRUE,3,IF(EXACT(M984,$A$5)=TRUE,4,IF(EXACT(M984,$A$6)=TRUE,5,IF(EXACT(M984,$A$7)=TRUE,6,IF(EXACT(M984,$A$8)=TRUE,7,IF(EXACT(M984,$A$9)=TRUE,8,IF(EXACT(M984,$A$10)=TRUE,9,IF(EXACT(M984,$A$11)=TRUE,10,IF(EXACT(M984,$A$12)=TRUE,11,IF(EXACT(M984,$A$13)=TRUE,12,IF(EXACT(M984,$A$14)=TRUE,13,IF(EXACT(M984,$A$15)=TRUE,14,IF(EXACT(M984,$A$16)=TRUE,15,IF(EXACT(M984,$A$17)=TRUE,16,IF(EXACT(M984,$A$18)=TRUE,17,IF(EXACT(M984,$A$19)=TRUE,18,IF(EXACT(M984,$A$20)=TRUE,19,IF(EXACT(M984,$A$21)=TRUE,20,IF(EXACT(M984,$A$22)=TRUE,21,IF(EXACT(M984,$A$23)=TRUE,22,IF(EXACT(M984,$A$24)=TRUE,23,IF(EXACT(M984,$A$25)=TRUE,24,IF(EXACT(M984,$A$26)=TRUE,25,IF(EXACT(M984,$A$27)=TRUE,26,IF(EXACT(M984,$A$28)=TRUE,27,IF(EXACT(M984,$A$29)=TRUE,28,IF(EXACT(M984,$A$30)=TRUE,29,IF(EXACT(M984,$A$31)=TRUE,30,IF(EXACT(M984,$A$32)=TRUE,31,IF(EXACT(M984,$A$33)=TRUE,32,IF(EXACT(M984,$A$34)=TRUE,33,IF(EXACT(M984,$A$35)=TRUE,34,IF(EXACT(M984,$A$36)=TRUE,35,IF(EXACT(M984,$A$37)=TRUE,36,IF(EXACT(M984,$A$38)=TRUE,37,IF(EXACT(M984,$A$39)=TRUE,38,IF(EXACT(M984,$A$40)=TRUE,39,IF(EXACT(M984,$A$41)=TRUE,40,IF(EXACT(M984,$A$42)=TRUE,41,IF(EXACT(M984,$A$43)=TRUE,42,IF(EXACT(M984,$A$44)=TRUE,43,IF(EXACT(M984,$A$45)=TRUE,44,IF(EXACT(M984,$A$46)=TRUE,45,IF(EXACT(M984,$A$47)=TRUE,46,IF(EXACT(M984,$A$48)=TRUE,47,IF(EXACT(M984,$A$49)=TRUE,48,IF(EXACT(M984,$A$50)=TRUE,49,IF(EXACT(M984,$A$51)=TRUE,50,IF(EXACT(M984,$A$52)=TRUE,51,IF(EXACT(M984,$A$53)=TRUE,52,IF(EXACT(M984,$A$54)=TRUE,53,IF(EXACT(M984,$A$55)=TRUE,54,IF(EXACT(M984,$A$56)=TRUE,55,IF(EXACT(M984,$A$57)=TRUE,56,IF(EXACT(M984,$A$58)=TRUE,57,IF(EXACT(M984,$A$59)=TRUE,58,IF(EXACT(M984,$A$60)=TRUE,59,IF(EXACT(M984,$A$61)=TRUE,60,IF(EXACT(M984,$A$62)=TRUE,61))))))))))))))))))))))))))))))))))))))))))))))))))))))))))))))*61^$L984</f>
        <v>0</v>
      </c>
    </row>
    <row r="985" spans="11:14" x14ac:dyDescent="0.55000000000000004">
      <c r="K985">
        <v>985</v>
      </c>
      <c r="L985">
        <f t="shared" si="31"/>
        <v>5</v>
      </c>
      <c r="M985" t="str">
        <f t="shared" si="30"/>
        <v/>
      </c>
      <c r="N985" t="b">
        <f>IF(EXACT(M985,$A$1)=TRUE,"コア",IF(EXACT(M985,$A$2)=TRUE,"弓玉",IF(EXACT(M985,$A$3)=TRUE,"銃玉",IF(EXACT(M985,$A$4)=TRUE,"剣玉",IF(EXACT(M985,$A$5)=TRUE,"盾玉",IF(EXACT(M985,$A$6)=TRUE,"爆玉",IF(EXACT(M985,$A$7)=TRUE,"魔玉",IF(EXACT(M985,$A$8)=TRUE,"弩玉",IF(EXACT(M985,$A$9)=TRUE,"槍玉",IF(EXACT(M985,$A$10)=TRUE,"砲玉",IF(EXACT(M985,$A$11)=TRUE,"薙玉",IF(EXACT(M985,$A$12)=TRUE,"跳玉",IF(EXACT(M985,$A$13)=TRUE,"裂玉",IF(EXACT(M985,$A$14)=TRUE,"散玉",IF(EXACT(M985,$A$15)=TRUE,"狙玉",IF(EXACT(M985,$A$16)=TRUE,"浮玉",IF(EXACT(M985,$A$17)=TRUE,"導玉",IF(EXACT(M985,$A$18)=TRUE,"繕玉",IF(EXACT(M985,$A$19)=TRUE,"癒玉",IF(EXACT(M985,$A$20)=TRUE,"壁玉",IF(EXACT(M985,$A$21)=TRUE,"飛玉",IF(EXACT(M985,$A$22)=TRUE,"戦玉",IF(EXACT(M985,$A$23)=TRUE,"機玉",IF(EXACT(M985,$A$24)=TRUE,"変玉",IF(EXACT(M985,$A$25)=TRUE,"界玉",IF(EXACT(M985,$A$26)=TRUE,"木壁",IF(EXACT(M985,$A$27)=TRUE,"石壁",IF(EXACT(M985,$A$28)=TRUE,"紙壁",IF(EXACT(M985,$A$29)=TRUE,"鉄壁",IF(EXACT(M985,$A$30)=TRUE,"ジェット",IF(EXACT(M985,$A$31)=TRUE,"ターボ",IF(EXACT(M985,$A$32)=TRUE,"骨玉",IF(EXACT(M985,$A$33)=TRUE,"撃玉",IF(EXACT(M985,$A$34)=TRUE,"弾玉",IF(EXACT(M985,$A$35)=TRUE,"聖玉",IF(EXACT(M985,$A$36)=TRUE,"忍玉",IF(EXACT(M985,$A$37)=TRUE,"障玉",IF(EXACT(M985,$A$38)=TRUE,"花玉",IF(EXACT(M985,$A$39)=TRUE,"反玉",IF(EXACT(M985,$A$40)=TRUE,"押玉",IF(EXACT(M985,$A$41)=TRUE,"迎玉",IF(EXACT(M985,$A$42)=TRUE,"贄玉",IF(EXACT(M985,$A$43)=TRUE,"的玉",IF(EXACT(M985,$A$44)=TRUE,"墜玉",IF(EXACT(M985,$A$45)=TRUE,"箱玉",IF(EXACT(M985,$A$46)=TRUE,"闇玉",IF(EXACT(M985,$A$47)=TRUE,"旋玉",IF(EXACT(M985,$A$48)=TRUE,"采玉",IF(EXACT(M985,$A$49)=TRUE,"騎玉",IF(EXACT(M985,$A$50)=TRUE,"核玉",IF(EXACT(M985,$A$51)=TRUE,"射玉",IF(EXACT(M985,$A$52)=TRUE,"星玉",IF(EXACT(M985,$A$53)=TRUE,"梱玉",IF(EXACT(M985,$A$54)=TRUE,"貫玉",IF(EXACT(M985,$A$55)=TRUE,"査玉",IF(EXACT(M985,$A$56)=TRUE,"近壁",IF(EXACT(M985,$A$57)=TRUE,"遠壁",IF(EXACT(M985,$A$58)=TRUE,"広壁",IF(EXACT(M985,$A$59)=TRUE,"狭壁",IF(EXACT(M985,$A$60)=TRUE,"タゲ壁",IF(EXACT(M985,$A$61)=TRUE,"エレ壁")))))))))))))))))))))))))))))))))))))))))))))))))))))))))))))</f>
        <v>0</v>
      </c>
    </row>
    <row r="986" spans="11:14" x14ac:dyDescent="0.55000000000000004">
      <c r="K986">
        <v>986</v>
      </c>
      <c r="L986">
        <f t="shared" si="31"/>
        <v>4</v>
      </c>
      <c r="M986" t="str">
        <f t="shared" si="30"/>
        <v/>
      </c>
      <c r="N986">
        <f>IF(EXACT(M986,$A$1)=TRUE,0,IF(EXACT(M986,$A$2)=TRUE,1,IF(EXACT(M986,$A$3)=TRUE,2,IF(EXACT(M986,$A$4)=TRUE,3,IF(EXACT(M986,$A$5)=TRUE,4,IF(EXACT(M986,$A$6)=TRUE,5,IF(EXACT(M986,$A$7)=TRUE,6,IF(EXACT(M986,$A$8)=TRUE,7,IF(EXACT(M986,$A$9)=TRUE,8,IF(EXACT(M986,$A$10)=TRUE,9,IF(EXACT(M986,$A$11)=TRUE,10,IF(EXACT(M986,$A$12)=TRUE,11,IF(EXACT(M986,$A$13)=TRUE,12,IF(EXACT(M986,$A$14)=TRUE,13,IF(EXACT(M986,$A$15)=TRUE,14,IF(EXACT(M986,$A$16)=TRUE,15,IF(EXACT(M986,$A$17)=TRUE,16,IF(EXACT(M986,$A$18)=TRUE,17,IF(EXACT(M986,$A$19)=TRUE,18,IF(EXACT(M986,$A$20)=TRUE,19,IF(EXACT(M986,$A$21)=TRUE,20,IF(EXACT(M986,$A$22)=TRUE,21,IF(EXACT(M986,$A$23)=TRUE,22,IF(EXACT(M986,$A$24)=TRUE,23,IF(EXACT(M986,$A$25)=TRUE,24,IF(EXACT(M986,$A$26)=TRUE,25,IF(EXACT(M986,$A$27)=TRUE,26,IF(EXACT(M986,$A$28)=TRUE,27,IF(EXACT(M986,$A$29)=TRUE,28,IF(EXACT(M986,$A$30)=TRUE,29,IF(EXACT(M986,$A$31)=TRUE,30,IF(EXACT(M986,$A$32)=TRUE,31,IF(EXACT(M986,$A$33)=TRUE,32,IF(EXACT(M986,$A$34)=TRUE,33,IF(EXACT(M986,$A$35)=TRUE,34,IF(EXACT(M986,$A$36)=TRUE,35,IF(EXACT(M986,$A$37)=TRUE,36,IF(EXACT(M986,$A$38)=TRUE,37,IF(EXACT(M986,$A$39)=TRUE,38,IF(EXACT(M986,$A$40)=TRUE,39,IF(EXACT(M986,$A$41)=TRUE,40,IF(EXACT(M986,$A$42)=TRUE,41,IF(EXACT(M986,$A$43)=TRUE,42,IF(EXACT(M986,$A$44)=TRUE,43,IF(EXACT(M986,$A$45)=TRUE,44,IF(EXACT(M986,$A$46)=TRUE,45,IF(EXACT(M986,$A$47)=TRUE,46,IF(EXACT(M986,$A$48)=TRUE,47,IF(EXACT(M986,$A$49)=TRUE,48,IF(EXACT(M986,$A$50)=TRUE,49,IF(EXACT(M986,$A$51)=TRUE,50,IF(EXACT(M986,$A$52)=TRUE,51,IF(EXACT(M986,$A$53)=TRUE,52,IF(EXACT(M986,$A$54)=TRUE,53,IF(EXACT(M986,$A$55)=TRUE,54,IF(EXACT(M986,$A$56)=TRUE,55,IF(EXACT(M986,$A$57)=TRUE,56,IF(EXACT(M986,$A$58)=TRUE,57,IF(EXACT(M986,$A$59)=TRUE,58,IF(EXACT(M986,$A$60)=TRUE,59,IF(EXACT(M986,$A$61)=TRUE,60,IF(EXACT(M986,$A$62)=TRUE,61))))))))))))))))))))))))))))))))))))))))))))))))))))))))))))))*61^$L986</f>
        <v>0</v>
      </c>
    </row>
    <row r="987" spans="11:14" x14ac:dyDescent="0.55000000000000004">
      <c r="K987">
        <v>987</v>
      </c>
      <c r="L987">
        <f t="shared" si="31"/>
        <v>3</v>
      </c>
      <c r="M987" t="str">
        <f t="shared" si="30"/>
        <v/>
      </c>
      <c r="N987">
        <f>IF(EXACT(M987,$A$1)=TRUE,0,IF(EXACT(M987,$A$2)=TRUE,1,IF(EXACT(M987,$A$3)=TRUE,2,IF(EXACT(M987,$A$4)=TRUE,3,IF(EXACT(M987,$A$5)=TRUE,4,IF(EXACT(M987,$A$6)=TRUE,5,IF(EXACT(M987,$A$7)=TRUE,6,IF(EXACT(M987,$A$8)=TRUE,7,IF(EXACT(M987,$A$9)=TRUE,8,IF(EXACT(M987,$A$10)=TRUE,9,IF(EXACT(M987,$A$11)=TRUE,10,IF(EXACT(M987,$A$12)=TRUE,11,IF(EXACT(M987,$A$13)=TRUE,12,IF(EXACT(M987,$A$14)=TRUE,13,IF(EXACT(M987,$A$15)=TRUE,14,IF(EXACT(M987,$A$16)=TRUE,15,IF(EXACT(M987,$A$17)=TRUE,16,IF(EXACT(M987,$A$18)=TRUE,17,IF(EXACT(M987,$A$19)=TRUE,18,IF(EXACT(M987,$A$20)=TRUE,19,IF(EXACT(M987,$A$21)=TRUE,20,IF(EXACT(M987,$A$22)=TRUE,21,IF(EXACT(M987,$A$23)=TRUE,22,IF(EXACT(M987,$A$24)=TRUE,23,IF(EXACT(M987,$A$25)=TRUE,24,IF(EXACT(M987,$A$26)=TRUE,25,IF(EXACT(M987,$A$27)=TRUE,26,IF(EXACT(M987,$A$28)=TRUE,27,IF(EXACT(M987,$A$29)=TRUE,28,IF(EXACT(M987,$A$30)=TRUE,29,IF(EXACT(M987,$A$31)=TRUE,30,IF(EXACT(M987,$A$32)=TRUE,31,IF(EXACT(M987,$A$33)=TRUE,32,IF(EXACT(M987,$A$34)=TRUE,33,IF(EXACT(M987,$A$35)=TRUE,34,IF(EXACT(M987,$A$36)=TRUE,35,IF(EXACT(M987,$A$37)=TRUE,36,IF(EXACT(M987,$A$38)=TRUE,37,IF(EXACT(M987,$A$39)=TRUE,38,IF(EXACT(M987,$A$40)=TRUE,39,IF(EXACT(M987,$A$41)=TRUE,40,IF(EXACT(M987,$A$42)=TRUE,41,IF(EXACT(M987,$A$43)=TRUE,42,IF(EXACT(M987,$A$44)=TRUE,43,IF(EXACT(M987,$A$45)=TRUE,44,IF(EXACT(M987,$A$46)=TRUE,45,IF(EXACT(M987,$A$47)=TRUE,46,IF(EXACT(M987,$A$48)=TRUE,47,IF(EXACT(M987,$A$49)=TRUE,48,IF(EXACT(M987,$A$50)=TRUE,49,IF(EXACT(M987,$A$51)=TRUE,50,IF(EXACT(M987,$A$52)=TRUE,51,IF(EXACT(M987,$A$53)=TRUE,52,IF(EXACT(M987,$A$54)=TRUE,53,IF(EXACT(M987,$A$55)=TRUE,54,IF(EXACT(M987,$A$56)=TRUE,55,IF(EXACT(M987,$A$57)=TRUE,56,IF(EXACT(M987,$A$58)=TRUE,57,IF(EXACT(M987,$A$59)=TRUE,58,IF(EXACT(M987,$A$60)=TRUE,59,IF(EXACT(M987,$A$61)=TRUE,60,IF(EXACT(M987,$A$62)=TRUE,61))))))))))))))))))))))))))))))))))))))))))))))))))))))))))))))*61^$L987</f>
        <v>0</v>
      </c>
    </row>
    <row r="988" spans="11:14" x14ac:dyDescent="0.55000000000000004">
      <c r="K988">
        <v>988</v>
      </c>
      <c r="L988">
        <f t="shared" si="31"/>
        <v>2</v>
      </c>
      <c r="M988" t="str">
        <f t="shared" si="30"/>
        <v/>
      </c>
      <c r="N988">
        <f>IF(EXACT(M988,$A$1)=TRUE,0,IF(EXACT(M988,$A$2)=TRUE,1,IF(EXACT(M988,$A$3)=TRUE,2,IF(EXACT(M988,$A$4)=TRUE,3,IF(EXACT(M988,$A$5)=TRUE,4,IF(EXACT(M988,$A$6)=TRUE,5,IF(EXACT(M988,$A$7)=TRUE,6,IF(EXACT(M988,$A$8)=TRUE,7,IF(EXACT(M988,$A$9)=TRUE,8,IF(EXACT(M988,$A$10)=TRUE,9,IF(EXACT(M988,$A$11)=TRUE,10,IF(EXACT(M988,$A$12)=TRUE,11,IF(EXACT(M988,$A$13)=TRUE,12,IF(EXACT(M988,$A$14)=TRUE,13,IF(EXACT(M988,$A$15)=TRUE,14,IF(EXACT(M988,$A$16)=TRUE,15,IF(EXACT(M988,$A$17)=TRUE,16,IF(EXACT(M988,$A$18)=TRUE,17,IF(EXACT(M988,$A$19)=TRUE,18,IF(EXACT(M988,$A$20)=TRUE,19,IF(EXACT(M988,$A$21)=TRUE,20,IF(EXACT(M988,$A$22)=TRUE,21,IF(EXACT(M988,$A$23)=TRUE,22,IF(EXACT(M988,$A$24)=TRUE,23,IF(EXACT(M988,$A$25)=TRUE,24,IF(EXACT(M988,$A$26)=TRUE,25,IF(EXACT(M988,$A$27)=TRUE,26,IF(EXACT(M988,$A$28)=TRUE,27,IF(EXACT(M988,$A$29)=TRUE,28,IF(EXACT(M988,$A$30)=TRUE,29,IF(EXACT(M988,$A$31)=TRUE,30,IF(EXACT(M988,$A$32)=TRUE,31,IF(EXACT(M988,$A$33)=TRUE,32,IF(EXACT(M988,$A$34)=TRUE,33,IF(EXACT(M988,$A$35)=TRUE,34,IF(EXACT(M988,$A$36)=TRUE,35,IF(EXACT(M988,$A$37)=TRUE,36,IF(EXACT(M988,$A$38)=TRUE,37,IF(EXACT(M988,$A$39)=TRUE,38,IF(EXACT(M988,$A$40)=TRUE,39,IF(EXACT(M988,$A$41)=TRUE,40,IF(EXACT(M988,$A$42)=TRUE,41,IF(EXACT(M988,$A$43)=TRUE,42,IF(EXACT(M988,$A$44)=TRUE,43,IF(EXACT(M988,$A$45)=TRUE,44,IF(EXACT(M988,$A$46)=TRUE,45,IF(EXACT(M988,$A$47)=TRUE,46,IF(EXACT(M988,$A$48)=TRUE,47,IF(EXACT(M988,$A$49)=TRUE,48,IF(EXACT(M988,$A$50)=TRUE,49,IF(EXACT(M988,$A$51)=TRUE,50,IF(EXACT(M988,$A$52)=TRUE,51,IF(EXACT(M988,$A$53)=TRUE,52,IF(EXACT(M988,$A$54)=TRUE,53,IF(EXACT(M988,$A$55)=TRUE,54,IF(EXACT(M988,$A$56)=TRUE,55,IF(EXACT(M988,$A$57)=TRUE,56,IF(EXACT(M988,$A$58)=TRUE,57,IF(EXACT(M988,$A$59)=TRUE,58,IF(EXACT(M988,$A$60)=TRUE,59,IF(EXACT(M988,$A$61)=TRUE,60,IF(EXACT(M988,$A$62)=TRUE,61))))))))))))))))))))))))))))))))))))))))))))))))))))))))))))))*61^$L988</f>
        <v>0</v>
      </c>
    </row>
    <row r="989" spans="11:14" x14ac:dyDescent="0.55000000000000004">
      <c r="K989">
        <v>989</v>
      </c>
      <c r="L989">
        <f t="shared" si="31"/>
        <v>1</v>
      </c>
      <c r="M989" t="str">
        <f t="shared" si="30"/>
        <v/>
      </c>
      <c r="N989">
        <f>IF(EXACT(M989,$A$1)=TRUE,0,IF(EXACT(M989,$A$2)=TRUE,1,IF(EXACT(M989,$A$3)=TRUE,2,IF(EXACT(M989,$A$4)=TRUE,3,IF(EXACT(M989,$A$5)=TRUE,4,IF(EXACT(M989,$A$6)=TRUE,5,IF(EXACT(M989,$A$7)=TRUE,6,IF(EXACT(M989,$A$8)=TRUE,7,IF(EXACT(M989,$A$9)=TRUE,8,IF(EXACT(M989,$A$10)=TRUE,9,IF(EXACT(M989,$A$11)=TRUE,10,IF(EXACT(M989,$A$12)=TRUE,11,IF(EXACT(M989,$A$13)=TRUE,12,IF(EXACT(M989,$A$14)=TRUE,13,IF(EXACT(M989,$A$15)=TRUE,14,IF(EXACT(M989,$A$16)=TRUE,15,IF(EXACT(M989,$A$17)=TRUE,16,IF(EXACT(M989,$A$18)=TRUE,17,IF(EXACT(M989,$A$19)=TRUE,18,IF(EXACT(M989,$A$20)=TRUE,19,IF(EXACT(M989,$A$21)=TRUE,20,IF(EXACT(M989,$A$22)=TRUE,21,IF(EXACT(M989,$A$23)=TRUE,22,IF(EXACT(M989,$A$24)=TRUE,23,IF(EXACT(M989,$A$25)=TRUE,24,IF(EXACT(M989,$A$26)=TRUE,25,IF(EXACT(M989,$A$27)=TRUE,26,IF(EXACT(M989,$A$28)=TRUE,27,IF(EXACT(M989,$A$29)=TRUE,28,IF(EXACT(M989,$A$30)=TRUE,29,IF(EXACT(M989,$A$31)=TRUE,30,IF(EXACT(M989,$A$32)=TRUE,31,IF(EXACT(M989,$A$33)=TRUE,32,IF(EXACT(M989,$A$34)=TRUE,33,IF(EXACT(M989,$A$35)=TRUE,34,IF(EXACT(M989,$A$36)=TRUE,35,IF(EXACT(M989,$A$37)=TRUE,36,IF(EXACT(M989,$A$38)=TRUE,37,IF(EXACT(M989,$A$39)=TRUE,38,IF(EXACT(M989,$A$40)=TRUE,39,IF(EXACT(M989,$A$41)=TRUE,40,IF(EXACT(M989,$A$42)=TRUE,41,IF(EXACT(M989,$A$43)=TRUE,42,IF(EXACT(M989,$A$44)=TRUE,43,IF(EXACT(M989,$A$45)=TRUE,44,IF(EXACT(M989,$A$46)=TRUE,45,IF(EXACT(M989,$A$47)=TRUE,46,IF(EXACT(M989,$A$48)=TRUE,47,IF(EXACT(M989,$A$49)=TRUE,48,IF(EXACT(M989,$A$50)=TRUE,49,IF(EXACT(M989,$A$51)=TRUE,50,IF(EXACT(M989,$A$52)=TRUE,51,IF(EXACT(M989,$A$53)=TRUE,52,IF(EXACT(M989,$A$54)=TRUE,53,IF(EXACT(M989,$A$55)=TRUE,54,IF(EXACT(M989,$A$56)=TRUE,55,IF(EXACT(M989,$A$57)=TRUE,56,IF(EXACT(M989,$A$58)=TRUE,57,IF(EXACT(M989,$A$59)=TRUE,58,IF(EXACT(M989,$A$60)=TRUE,59,IF(EXACT(M989,$A$61)=TRUE,60,IF(EXACT(M989,$A$62)=TRUE,61))))))))))))))))))))))))))))))))))))))))))))))))))))))))))))))*61^$L989</f>
        <v>0</v>
      </c>
    </row>
    <row r="990" spans="11:14" x14ac:dyDescent="0.55000000000000004">
      <c r="K990">
        <v>990</v>
      </c>
      <c r="L990">
        <f t="shared" si="31"/>
        <v>0</v>
      </c>
      <c r="M990" t="str">
        <f t="shared" si="30"/>
        <v/>
      </c>
      <c r="N990">
        <f>IF(EXACT(M990,$A$1)=TRUE,0,IF(EXACT(M990,$A$2)=TRUE,1,IF(EXACT(M990,$A$3)=TRUE,2,IF(EXACT(M990,$A$4)=TRUE,3,IF(EXACT(M990,$A$5)=TRUE,4,IF(EXACT(M990,$A$6)=TRUE,5,IF(EXACT(M990,$A$7)=TRUE,6,IF(EXACT(M990,$A$8)=TRUE,7,IF(EXACT(M990,$A$9)=TRUE,8,IF(EXACT(M990,$A$10)=TRUE,9,IF(EXACT(M990,$A$11)=TRUE,10,IF(EXACT(M990,$A$12)=TRUE,11,IF(EXACT(M990,$A$13)=TRUE,12,IF(EXACT(M990,$A$14)=TRUE,13,IF(EXACT(M990,$A$15)=TRUE,14,IF(EXACT(M990,$A$16)=TRUE,15,IF(EXACT(M990,$A$17)=TRUE,16,IF(EXACT(M990,$A$18)=TRUE,17,IF(EXACT(M990,$A$19)=TRUE,18,IF(EXACT(M990,$A$20)=TRUE,19,IF(EXACT(M990,$A$21)=TRUE,20,IF(EXACT(M990,$A$22)=TRUE,21,IF(EXACT(M990,$A$23)=TRUE,22,IF(EXACT(M990,$A$24)=TRUE,23,IF(EXACT(M990,$A$25)=TRUE,24,IF(EXACT(M990,$A$26)=TRUE,25,IF(EXACT(M990,$A$27)=TRUE,26,IF(EXACT(M990,$A$28)=TRUE,27,IF(EXACT(M990,$A$29)=TRUE,28,IF(EXACT(M990,$A$30)=TRUE,29,IF(EXACT(M990,$A$31)=TRUE,30,IF(EXACT(M990,$A$32)=TRUE,31,IF(EXACT(M990,$A$33)=TRUE,32,IF(EXACT(M990,$A$34)=TRUE,33,IF(EXACT(M990,$A$35)=TRUE,34,IF(EXACT(M990,$A$36)=TRUE,35,IF(EXACT(M990,$A$37)=TRUE,36,IF(EXACT(M990,$A$38)=TRUE,37,IF(EXACT(M990,$A$39)=TRUE,38,IF(EXACT(M990,$A$40)=TRUE,39,IF(EXACT(M990,$A$41)=TRUE,40,IF(EXACT(M990,$A$42)=TRUE,41,IF(EXACT(M990,$A$43)=TRUE,42,IF(EXACT(M990,$A$44)=TRUE,43,IF(EXACT(M990,$A$45)=TRUE,44,IF(EXACT(M990,$A$46)=TRUE,45,IF(EXACT(M990,$A$47)=TRUE,46,IF(EXACT(M990,$A$48)=TRUE,47,IF(EXACT(M990,$A$49)=TRUE,48,IF(EXACT(M990,$A$50)=TRUE,49,IF(EXACT(M990,$A$51)=TRUE,50,IF(EXACT(M990,$A$52)=TRUE,51,IF(EXACT(M990,$A$53)=TRUE,52,IF(EXACT(M990,$A$54)=TRUE,53,IF(EXACT(M990,$A$55)=TRUE,54,IF(EXACT(M990,$A$56)=TRUE,55,IF(EXACT(M990,$A$57)=TRUE,56,IF(EXACT(M990,$A$58)=TRUE,57,IF(EXACT(M990,$A$59)=TRUE,58,IF(EXACT(M990,$A$60)=TRUE,59,IF(EXACT(M990,$A$61)=TRUE,60,IF(EXACT(M990,$A$62)=TRUE,61))))))))))))))))))))))))))))))))))))))))))))))))))))))))))))))*61^$L990</f>
        <v>0</v>
      </c>
    </row>
    <row r="991" spans="11:14" x14ac:dyDescent="0.55000000000000004">
      <c r="K991">
        <v>991</v>
      </c>
      <c r="L991">
        <f t="shared" si="31"/>
        <v>5</v>
      </c>
      <c r="M991" t="str">
        <f t="shared" si="30"/>
        <v/>
      </c>
      <c r="N991" t="b">
        <f>IF(EXACT(M991,$A$1)=TRUE,"コア",IF(EXACT(M991,$A$2)=TRUE,"弓玉",IF(EXACT(M991,$A$3)=TRUE,"銃玉",IF(EXACT(M991,$A$4)=TRUE,"剣玉",IF(EXACT(M991,$A$5)=TRUE,"盾玉",IF(EXACT(M991,$A$6)=TRUE,"爆玉",IF(EXACT(M991,$A$7)=TRUE,"魔玉",IF(EXACT(M991,$A$8)=TRUE,"弩玉",IF(EXACT(M991,$A$9)=TRUE,"槍玉",IF(EXACT(M991,$A$10)=TRUE,"砲玉",IF(EXACT(M991,$A$11)=TRUE,"薙玉",IF(EXACT(M991,$A$12)=TRUE,"跳玉",IF(EXACT(M991,$A$13)=TRUE,"裂玉",IF(EXACT(M991,$A$14)=TRUE,"散玉",IF(EXACT(M991,$A$15)=TRUE,"狙玉",IF(EXACT(M991,$A$16)=TRUE,"浮玉",IF(EXACT(M991,$A$17)=TRUE,"導玉",IF(EXACT(M991,$A$18)=TRUE,"繕玉",IF(EXACT(M991,$A$19)=TRUE,"癒玉",IF(EXACT(M991,$A$20)=TRUE,"壁玉",IF(EXACT(M991,$A$21)=TRUE,"飛玉",IF(EXACT(M991,$A$22)=TRUE,"戦玉",IF(EXACT(M991,$A$23)=TRUE,"機玉",IF(EXACT(M991,$A$24)=TRUE,"変玉",IF(EXACT(M991,$A$25)=TRUE,"界玉",IF(EXACT(M991,$A$26)=TRUE,"木壁",IF(EXACT(M991,$A$27)=TRUE,"石壁",IF(EXACT(M991,$A$28)=TRUE,"紙壁",IF(EXACT(M991,$A$29)=TRUE,"鉄壁",IF(EXACT(M991,$A$30)=TRUE,"ジェット",IF(EXACT(M991,$A$31)=TRUE,"ターボ",IF(EXACT(M991,$A$32)=TRUE,"骨玉",IF(EXACT(M991,$A$33)=TRUE,"撃玉",IF(EXACT(M991,$A$34)=TRUE,"弾玉",IF(EXACT(M991,$A$35)=TRUE,"聖玉",IF(EXACT(M991,$A$36)=TRUE,"忍玉",IF(EXACT(M991,$A$37)=TRUE,"障玉",IF(EXACT(M991,$A$38)=TRUE,"花玉",IF(EXACT(M991,$A$39)=TRUE,"反玉",IF(EXACT(M991,$A$40)=TRUE,"押玉",IF(EXACT(M991,$A$41)=TRUE,"迎玉",IF(EXACT(M991,$A$42)=TRUE,"贄玉",IF(EXACT(M991,$A$43)=TRUE,"的玉",IF(EXACT(M991,$A$44)=TRUE,"墜玉",IF(EXACT(M991,$A$45)=TRUE,"箱玉",IF(EXACT(M991,$A$46)=TRUE,"闇玉",IF(EXACT(M991,$A$47)=TRUE,"旋玉",IF(EXACT(M991,$A$48)=TRUE,"采玉",IF(EXACT(M991,$A$49)=TRUE,"騎玉",IF(EXACT(M991,$A$50)=TRUE,"核玉",IF(EXACT(M991,$A$51)=TRUE,"射玉",IF(EXACT(M991,$A$52)=TRUE,"星玉",IF(EXACT(M991,$A$53)=TRUE,"梱玉",IF(EXACT(M991,$A$54)=TRUE,"貫玉",IF(EXACT(M991,$A$55)=TRUE,"査玉",IF(EXACT(M991,$A$56)=TRUE,"近壁",IF(EXACT(M991,$A$57)=TRUE,"遠壁",IF(EXACT(M991,$A$58)=TRUE,"広壁",IF(EXACT(M991,$A$59)=TRUE,"狭壁",IF(EXACT(M991,$A$60)=TRUE,"タゲ壁",IF(EXACT(M991,$A$61)=TRUE,"エレ壁")))))))))))))))))))))))))))))))))))))))))))))))))))))))))))))</f>
        <v>0</v>
      </c>
    </row>
    <row r="992" spans="11:14" x14ac:dyDescent="0.55000000000000004">
      <c r="K992">
        <v>992</v>
      </c>
      <c r="L992">
        <f t="shared" si="31"/>
        <v>4</v>
      </c>
      <c r="M992" t="str">
        <f t="shared" si="30"/>
        <v/>
      </c>
      <c r="N992">
        <f>IF(EXACT(M992,$A$1)=TRUE,0,IF(EXACT(M992,$A$2)=TRUE,1,IF(EXACT(M992,$A$3)=TRUE,2,IF(EXACT(M992,$A$4)=TRUE,3,IF(EXACT(M992,$A$5)=TRUE,4,IF(EXACT(M992,$A$6)=TRUE,5,IF(EXACT(M992,$A$7)=TRUE,6,IF(EXACT(M992,$A$8)=TRUE,7,IF(EXACT(M992,$A$9)=TRUE,8,IF(EXACT(M992,$A$10)=TRUE,9,IF(EXACT(M992,$A$11)=TRUE,10,IF(EXACT(M992,$A$12)=TRUE,11,IF(EXACT(M992,$A$13)=TRUE,12,IF(EXACT(M992,$A$14)=TRUE,13,IF(EXACT(M992,$A$15)=TRUE,14,IF(EXACT(M992,$A$16)=TRUE,15,IF(EXACT(M992,$A$17)=TRUE,16,IF(EXACT(M992,$A$18)=TRUE,17,IF(EXACT(M992,$A$19)=TRUE,18,IF(EXACT(M992,$A$20)=TRUE,19,IF(EXACT(M992,$A$21)=TRUE,20,IF(EXACT(M992,$A$22)=TRUE,21,IF(EXACT(M992,$A$23)=TRUE,22,IF(EXACT(M992,$A$24)=TRUE,23,IF(EXACT(M992,$A$25)=TRUE,24,IF(EXACT(M992,$A$26)=TRUE,25,IF(EXACT(M992,$A$27)=TRUE,26,IF(EXACT(M992,$A$28)=TRUE,27,IF(EXACT(M992,$A$29)=TRUE,28,IF(EXACT(M992,$A$30)=TRUE,29,IF(EXACT(M992,$A$31)=TRUE,30,IF(EXACT(M992,$A$32)=TRUE,31,IF(EXACT(M992,$A$33)=TRUE,32,IF(EXACT(M992,$A$34)=TRUE,33,IF(EXACT(M992,$A$35)=TRUE,34,IF(EXACT(M992,$A$36)=TRUE,35,IF(EXACT(M992,$A$37)=TRUE,36,IF(EXACT(M992,$A$38)=TRUE,37,IF(EXACT(M992,$A$39)=TRUE,38,IF(EXACT(M992,$A$40)=TRUE,39,IF(EXACT(M992,$A$41)=TRUE,40,IF(EXACT(M992,$A$42)=TRUE,41,IF(EXACT(M992,$A$43)=TRUE,42,IF(EXACT(M992,$A$44)=TRUE,43,IF(EXACT(M992,$A$45)=TRUE,44,IF(EXACT(M992,$A$46)=TRUE,45,IF(EXACT(M992,$A$47)=TRUE,46,IF(EXACT(M992,$A$48)=TRUE,47,IF(EXACT(M992,$A$49)=TRUE,48,IF(EXACT(M992,$A$50)=TRUE,49,IF(EXACT(M992,$A$51)=TRUE,50,IF(EXACT(M992,$A$52)=TRUE,51,IF(EXACT(M992,$A$53)=TRUE,52,IF(EXACT(M992,$A$54)=TRUE,53,IF(EXACT(M992,$A$55)=TRUE,54,IF(EXACT(M992,$A$56)=TRUE,55,IF(EXACT(M992,$A$57)=TRUE,56,IF(EXACT(M992,$A$58)=TRUE,57,IF(EXACT(M992,$A$59)=TRUE,58,IF(EXACT(M992,$A$60)=TRUE,59,IF(EXACT(M992,$A$61)=TRUE,60,IF(EXACT(M992,$A$62)=TRUE,61))))))))))))))))))))))))))))))))))))))))))))))))))))))))))))))*61^$L992</f>
        <v>0</v>
      </c>
    </row>
    <row r="993" spans="11:14" x14ac:dyDescent="0.55000000000000004">
      <c r="K993">
        <v>993</v>
      </c>
      <c r="L993">
        <f t="shared" si="31"/>
        <v>3</v>
      </c>
      <c r="M993" t="str">
        <f t="shared" si="30"/>
        <v/>
      </c>
      <c r="N993">
        <f>IF(EXACT(M993,$A$1)=TRUE,0,IF(EXACT(M993,$A$2)=TRUE,1,IF(EXACT(M993,$A$3)=TRUE,2,IF(EXACT(M993,$A$4)=TRUE,3,IF(EXACT(M993,$A$5)=TRUE,4,IF(EXACT(M993,$A$6)=TRUE,5,IF(EXACT(M993,$A$7)=TRUE,6,IF(EXACT(M993,$A$8)=TRUE,7,IF(EXACT(M993,$A$9)=TRUE,8,IF(EXACT(M993,$A$10)=TRUE,9,IF(EXACT(M993,$A$11)=TRUE,10,IF(EXACT(M993,$A$12)=TRUE,11,IF(EXACT(M993,$A$13)=TRUE,12,IF(EXACT(M993,$A$14)=TRUE,13,IF(EXACT(M993,$A$15)=TRUE,14,IF(EXACT(M993,$A$16)=TRUE,15,IF(EXACT(M993,$A$17)=TRUE,16,IF(EXACT(M993,$A$18)=TRUE,17,IF(EXACT(M993,$A$19)=TRUE,18,IF(EXACT(M993,$A$20)=TRUE,19,IF(EXACT(M993,$A$21)=TRUE,20,IF(EXACT(M993,$A$22)=TRUE,21,IF(EXACT(M993,$A$23)=TRUE,22,IF(EXACT(M993,$A$24)=TRUE,23,IF(EXACT(M993,$A$25)=TRUE,24,IF(EXACT(M993,$A$26)=TRUE,25,IF(EXACT(M993,$A$27)=TRUE,26,IF(EXACT(M993,$A$28)=TRUE,27,IF(EXACT(M993,$A$29)=TRUE,28,IF(EXACT(M993,$A$30)=TRUE,29,IF(EXACT(M993,$A$31)=TRUE,30,IF(EXACT(M993,$A$32)=TRUE,31,IF(EXACT(M993,$A$33)=TRUE,32,IF(EXACT(M993,$A$34)=TRUE,33,IF(EXACT(M993,$A$35)=TRUE,34,IF(EXACT(M993,$A$36)=TRUE,35,IF(EXACT(M993,$A$37)=TRUE,36,IF(EXACT(M993,$A$38)=TRUE,37,IF(EXACT(M993,$A$39)=TRUE,38,IF(EXACT(M993,$A$40)=TRUE,39,IF(EXACT(M993,$A$41)=TRUE,40,IF(EXACT(M993,$A$42)=TRUE,41,IF(EXACT(M993,$A$43)=TRUE,42,IF(EXACT(M993,$A$44)=TRUE,43,IF(EXACT(M993,$A$45)=TRUE,44,IF(EXACT(M993,$A$46)=TRUE,45,IF(EXACT(M993,$A$47)=TRUE,46,IF(EXACT(M993,$A$48)=TRUE,47,IF(EXACT(M993,$A$49)=TRUE,48,IF(EXACT(M993,$A$50)=TRUE,49,IF(EXACT(M993,$A$51)=TRUE,50,IF(EXACT(M993,$A$52)=TRUE,51,IF(EXACT(M993,$A$53)=TRUE,52,IF(EXACT(M993,$A$54)=TRUE,53,IF(EXACT(M993,$A$55)=TRUE,54,IF(EXACT(M993,$A$56)=TRUE,55,IF(EXACT(M993,$A$57)=TRUE,56,IF(EXACT(M993,$A$58)=TRUE,57,IF(EXACT(M993,$A$59)=TRUE,58,IF(EXACT(M993,$A$60)=TRUE,59,IF(EXACT(M993,$A$61)=TRUE,60,IF(EXACT(M993,$A$62)=TRUE,61))))))))))))))))))))))))))))))))))))))))))))))))))))))))))))))*61^$L993</f>
        <v>0</v>
      </c>
    </row>
    <row r="994" spans="11:14" x14ac:dyDescent="0.55000000000000004">
      <c r="K994">
        <v>994</v>
      </c>
      <c r="L994">
        <f t="shared" si="31"/>
        <v>2</v>
      </c>
      <c r="M994" t="str">
        <f t="shared" si="30"/>
        <v/>
      </c>
      <c r="N994">
        <f>IF(EXACT(M994,$A$1)=TRUE,0,IF(EXACT(M994,$A$2)=TRUE,1,IF(EXACT(M994,$A$3)=TRUE,2,IF(EXACT(M994,$A$4)=TRUE,3,IF(EXACT(M994,$A$5)=TRUE,4,IF(EXACT(M994,$A$6)=TRUE,5,IF(EXACT(M994,$A$7)=TRUE,6,IF(EXACT(M994,$A$8)=TRUE,7,IF(EXACT(M994,$A$9)=TRUE,8,IF(EXACT(M994,$A$10)=TRUE,9,IF(EXACT(M994,$A$11)=TRUE,10,IF(EXACT(M994,$A$12)=TRUE,11,IF(EXACT(M994,$A$13)=TRUE,12,IF(EXACT(M994,$A$14)=TRUE,13,IF(EXACT(M994,$A$15)=TRUE,14,IF(EXACT(M994,$A$16)=TRUE,15,IF(EXACT(M994,$A$17)=TRUE,16,IF(EXACT(M994,$A$18)=TRUE,17,IF(EXACT(M994,$A$19)=TRUE,18,IF(EXACT(M994,$A$20)=TRUE,19,IF(EXACT(M994,$A$21)=TRUE,20,IF(EXACT(M994,$A$22)=TRUE,21,IF(EXACT(M994,$A$23)=TRUE,22,IF(EXACT(M994,$A$24)=TRUE,23,IF(EXACT(M994,$A$25)=TRUE,24,IF(EXACT(M994,$A$26)=TRUE,25,IF(EXACT(M994,$A$27)=TRUE,26,IF(EXACT(M994,$A$28)=TRUE,27,IF(EXACT(M994,$A$29)=TRUE,28,IF(EXACT(M994,$A$30)=TRUE,29,IF(EXACT(M994,$A$31)=TRUE,30,IF(EXACT(M994,$A$32)=TRUE,31,IF(EXACT(M994,$A$33)=TRUE,32,IF(EXACT(M994,$A$34)=TRUE,33,IF(EXACT(M994,$A$35)=TRUE,34,IF(EXACT(M994,$A$36)=TRUE,35,IF(EXACT(M994,$A$37)=TRUE,36,IF(EXACT(M994,$A$38)=TRUE,37,IF(EXACT(M994,$A$39)=TRUE,38,IF(EXACT(M994,$A$40)=TRUE,39,IF(EXACT(M994,$A$41)=TRUE,40,IF(EXACT(M994,$A$42)=TRUE,41,IF(EXACT(M994,$A$43)=TRUE,42,IF(EXACT(M994,$A$44)=TRUE,43,IF(EXACT(M994,$A$45)=TRUE,44,IF(EXACT(M994,$A$46)=TRUE,45,IF(EXACT(M994,$A$47)=TRUE,46,IF(EXACT(M994,$A$48)=TRUE,47,IF(EXACT(M994,$A$49)=TRUE,48,IF(EXACT(M994,$A$50)=TRUE,49,IF(EXACT(M994,$A$51)=TRUE,50,IF(EXACT(M994,$A$52)=TRUE,51,IF(EXACT(M994,$A$53)=TRUE,52,IF(EXACT(M994,$A$54)=TRUE,53,IF(EXACT(M994,$A$55)=TRUE,54,IF(EXACT(M994,$A$56)=TRUE,55,IF(EXACT(M994,$A$57)=TRUE,56,IF(EXACT(M994,$A$58)=TRUE,57,IF(EXACT(M994,$A$59)=TRUE,58,IF(EXACT(M994,$A$60)=TRUE,59,IF(EXACT(M994,$A$61)=TRUE,60,IF(EXACT(M994,$A$62)=TRUE,61))))))))))))))))))))))))))))))))))))))))))))))))))))))))))))))*61^$L994</f>
        <v>0</v>
      </c>
    </row>
    <row r="995" spans="11:14" x14ac:dyDescent="0.55000000000000004">
      <c r="K995">
        <v>995</v>
      </c>
      <c r="L995">
        <f t="shared" si="31"/>
        <v>1</v>
      </c>
      <c r="M995" t="str">
        <f t="shared" si="30"/>
        <v/>
      </c>
      <c r="N995">
        <f>IF(EXACT(M995,$A$1)=TRUE,0,IF(EXACT(M995,$A$2)=TRUE,1,IF(EXACT(M995,$A$3)=TRUE,2,IF(EXACT(M995,$A$4)=TRUE,3,IF(EXACT(M995,$A$5)=TRUE,4,IF(EXACT(M995,$A$6)=TRUE,5,IF(EXACT(M995,$A$7)=TRUE,6,IF(EXACT(M995,$A$8)=TRUE,7,IF(EXACT(M995,$A$9)=TRUE,8,IF(EXACT(M995,$A$10)=TRUE,9,IF(EXACT(M995,$A$11)=TRUE,10,IF(EXACT(M995,$A$12)=TRUE,11,IF(EXACT(M995,$A$13)=TRUE,12,IF(EXACT(M995,$A$14)=TRUE,13,IF(EXACT(M995,$A$15)=TRUE,14,IF(EXACT(M995,$A$16)=TRUE,15,IF(EXACT(M995,$A$17)=TRUE,16,IF(EXACT(M995,$A$18)=TRUE,17,IF(EXACT(M995,$A$19)=TRUE,18,IF(EXACT(M995,$A$20)=TRUE,19,IF(EXACT(M995,$A$21)=TRUE,20,IF(EXACT(M995,$A$22)=TRUE,21,IF(EXACT(M995,$A$23)=TRUE,22,IF(EXACT(M995,$A$24)=TRUE,23,IF(EXACT(M995,$A$25)=TRUE,24,IF(EXACT(M995,$A$26)=TRUE,25,IF(EXACT(M995,$A$27)=TRUE,26,IF(EXACT(M995,$A$28)=TRUE,27,IF(EXACT(M995,$A$29)=TRUE,28,IF(EXACT(M995,$A$30)=TRUE,29,IF(EXACT(M995,$A$31)=TRUE,30,IF(EXACT(M995,$A$32)=TRUE,31,IF(EXACT(M995,$A$33)=TRUE,32,IF(EXACT(M995,$A$34)=TRUE,33,IF(EXACT(M995,$A$35)=TRUE,34,IF(EXACT(M995,$A$36)=TRUE,35,IF(EXACT(M995,$A$37)=TRUE,36,IF(EXACT(M995,$A$38)=TRUE,37,IF(EXACT(M995,$A$39)=TRUE,38,IF(EXACT(M995,$A$40)=TRUE,39,IF(EXACT(M995,$A$41)=TRUE,40,IF(EXACT(M995,$A$42)=TRUE,41,IF(EXACT(M995,$A$43)=TRUE,42,IF(EXACT(M995,$A$44)=TRUE,43,IF(EXACT(M995,$A$45)=TRUE,44,IF(EXACT(M995,$A$46)=TRUE,45,IF(EXACT(M995,$A$47)=TRUE,46,IF(EXACT(M995,$A$48)=TRUE,47,IF(EXACT(M995,$A$49)=TRUE,48,IF(EXACT(M995,$A$50)=TRUE,49,IF(EXACT(M995,$A$51)=TRUE,50,IF(EXACT(M995,$A$52)=TRUE,51,IF(EXACT(M995,$A$53)=TRUE,52,IF(EXACT(M995,$A$54)=TRUE,53,IF(EXACT(M995,$A$55)=TRUE,54,IF(EXACT(M995,$A$56)=TRUE,55,IF(EXACT(M995,$A$57)=TRUE,56,IF(EXACT(M995,$A$58)=TRUE,57,IF(EXACT(M995,$A$59)=TRUE,58,IF(EXACT(M995,$A$60)=TRUE,59,IF(EXACT(M995,$A$61)=TRUE,60,IF(EXACT(M995,$A$62)=TRUE,61))))))))))))))))))))))))))))))))))))))))))))))))))))))))))))))*61^$L995</f>
        <v>0</v>
      </c>
    </row>
    <row r="996" spans="11:14" x14ac:dyDescent="0.55000000000000004">
      <c r="K996">
        <v>996</v>
      </c>
      <c r="L996">
        <f t="shared" si="31"/>
        <v>0</v>
      </c>
      <c r="M996" t="str">
        <f t="shared" si="30"/>
        <v/>
      </c>
      <c r="N996">
        <f>IF(EXACT(M996,$A$1)=TRUE,0,IF(EXACT(M996,$A$2)=TRUE,1,IF(EXACT(M996,$A$3)=TRUE,2,IF(EXACT(M996,$A$4)=TRUE,3,IF(EXACT(M996,$A$5)=TRUE,4,IF(EXACT(M996,$A$6)=TRUE,5,IF(EXACT(M996,$A$7)=TRUE,6,IF(EXACT(M996,$A$8)=TRUE,7,IF(EXACT(M996,$A$9)=TRUE,8,IF(EXACT(M996,$A$10)=TRUE,9,IF(EXACT(M996,$A$11)=TRUE,10,IF(EXACT(M996,$A$12)=TRUE,11,IF(EXACT(M996,$A$13)=TRUE,12,IF(EXACT(M996,$A$14)=TRUE,13,IF(EXACT(M996,$A$15)=TRUE,14,IF(EXACT(M996,$A$16)=TRUE,15,IF(EXACT(M996,$A$17)=TRUE,16,IF(EXACT(M996,$A$18)=TRUE,17,IF(EXACT(M996,$A$19)=TRUE,18,IF(EXACT(M996,$A$20)=TRUE,19,IF(EXACT(M996,$A$21)=TRUE,20,IF(EXACT(M996,$A$22)=TRUE,21,IF(EXACT(M996,$A$23)=TRUE,22,IF(EXACT(M996,$A$24)=TRUE,23,IF(EXACT(M996,$A$25)=TRUE,24,IF(EXACT(M996,$A$26)=TRUE,25,IF(EXACT(M996,$A$27)=TRUE,26,IF(EXACT(M996,$A$28)=TRUE,27,IF(EXACT(M996,$A$29)=TRUE,28,IF(EXACT(M996,$A$30)=TRUE,29,IF(EXACT(M996,$A$31)=TRUE,30,IF(EXACT(M996,$A$32)=TRUE,31,IF(EXACT(M996,$A$33)=TRUE,32,IF(EXACT(M996,$A$34)=TRUE,33,IF(EXACT(M996,$A$35)=TRUE,34,IF(EXACT(M996,$A$36)=TRUE,35,IF(EXACT(M996,$A$37)=TRUE,36,IF(EXACT(M996,$A$38)=TRUE,37,IF(EXACT(M996,$A$39)=TRUE,38,IF(EXACT(M996,$A$40)=TRUE,39,IF(EXACT(M996,$A$41)=TRUE,40,IF(EXACT(M996,$A$42)=TRUE,41,IF(EXACT(M996,$A$43)=TRUE,42,IF(EXACT(M996,$A$44)=TRUE,43,IF(EXACT(M996,$A$45)=TRUE,44,IF(EXACT(M996,$A$46)=TRUE,45,IF(EXACT(M996,$A$47)=TRUE,46,IF(EXACT(M996,$A$48)=TRUE,47,IF(EXACT(M996,$A$49)=TRUE,48,IF(EXACT(M996,$A$50)=TRUE,49,IF(EXACT(M996,$A$51)=TRUE,50,IF(EXACT(M996,$A$52)=TRUE,51,IF(EXACT(M996,$A$53)=TRUE,52,IF(EXACT(M996,$A$54)=TRUE,53,IF(EXACT(M996,$A$55)=TRUE,54,IF(EXACT(M996,$A$56)=TRUE,55,IF(EXACT(M996,$A$57)=TRUE,56,IF(EXACT(M996,$A$58)=TRUE,57,IF(EXACT(M996,$A$59)=TRUE,58,IF(EXACT(M996,$A$60)=TRUE,59,IF(EXACT(M996,$A$61)=TRUE,60,IF(EXACT(M996,$A$62)=TRUE,61))))))))))))))))))))))))))))))))))))))))))))))))))))))))))))))*61^$L996</f>
        <v>0</v>
      </c>
    </row>
    <row r="997" spans="11:14" x14ac:dyDescent="0.55000000000000004">
      <c r="K997">
        <v>997</v>
      </c>
      <c r="L997">
        <f t="shared" si="31"/>
        <v>5</v>
      </c>
      <c r="M997" t="str">
        <f t="shared" si="30"/>
        <v/>
      </c>
      <c r="N997" t="b">
        <f>IF(EXACT(M997,$A$1)=TRUE,"コア",IF(EXACT(M997,$A$2)=TRUE,"弓玉",IF(EXACT(M997,$A$3)=TRUE,"銃玉",IF(EXACT(M997,$A$4)=TRUE,"剣玉",IF(EXACT(M997,$A$5)=TRUE,"盾玉",IF(EXACT(M997,$A$6)=TRUE,"爆玉",IF(EXACT(M997,$A$7)=TRUE,"魔玉",IF(EXACT(M997,$A$8)=TRUE,"弩玉",IF(EXACT(M997,$A$9)=TRUE,"槍玉",IF(EXACT(M997,$A$10)=TRUE,"砲玉",IF(EXACT(M997,$A$11)=TRUE,"薙玉",IF(EXACT(M997,$A$12)=TRUE,"跳玉",IF(EXACT(M997,$A$13)=TRUE,"裂玉",IF(EXACT(M997,$A$14)=TRUE,"散玉",IF(EXACT(M997,$A$15)=TRUE,"狙玉",IF(EXACT(M997,$A$16)=TRUE,"浮玉",IF(EXACT(M997,$A$17)=TRUE,"導玉",IF(EXACT(M997,$A$18)=TRUE,"繕玉",IF(EXACT(M997,$A$19)=TRUE,"癒玉",IF(EXACT(M997,$A$20)=TRUE,"壁玉",IF(EXACT(M997,$A$21)=TRUE,"飛玉",IF(EXACT(M997,$A$22)=TRUE,"戦玉",IF(EXACT(M997,$A$23)=TRUE,"機玉",IF(EXACT(M997,$A$24)=TRUE,"変玉",IF(EXACT(M997,$A$25)=TRUE,"界玉",IF(EXACT(M997,$A$26)=TRUE,"木壁",IF(EXACT(M997,$A$27)=TRUE,"石壁",IF(EXACT(M997,$A$28)=TRUE,"紙壁",IF(EXACT(M997,$A$29)=TRUE,"鉄壁",IF(EXACT(M997,$A$30)=TRUE,"ジェット",IF(EXACT(M997,$A$31)=TRUE,"ターボ",IF(EXACT(M997,$A$32)=TRUE,"骨玉",IF(EXACT(M997,$A$33)=TRUE,"撃玉",IF(EXACT(M997,$A$34)=TRUE,"弾玉",IF(EXACT(M997,$A$35)=TRUE,"聖玉",IF(EXACT(M997,$A$36)=TRUE,"忍玉",IF(EXACT(M997,$A$37)=TRUE,"障玉",IF(EXACT(M997,$A$38)=TRUE,"花玉",IF(EXACT(M997,$A$39)=TRUE,"反玉",IF(EXACT(M997,$A$40)=TRUE,"押玉",IF(EXACT(M997,$A$41)=TRUE,"迎玉",IF(EXACT(M997,$A$42)=TRUE,"贄玉",IF(EXACT(M997,$A$43)=TRUE,"的玉",IF(EXACT(M997,$A$44)=TRUE,"墜玉",IF(EXACT(M997,$A$45)=TRUE,"箱玉",IF(EXACT(M997,$A$46)=TRUE,"闇玉",IF(EXACT(M997,$A$47)=TRUE,"旋玉",IF(EXACT(M997,$A$48)=TRUE,"采玉",IF(EXACT(M997,$A$49)=TRUE,"騎玉",IF(EXACT(M997,$A$50)=TRUE,"核玉",IF(EXACT(M997,$A$51)=TRUE,"射玉",IF(EXACT(M997,$A$52)=TRUE,"星玉",IF(EXACT(M997,$A$53)=TRUE,"梱玉",IF(EXACT(M997,$A$54)=TRUE,"貫玉",IF(EXACT(M997,$A$55)=TRUE,"査玉",IF(EXACT(M997,$A$56)=TRUE,"近壁",IF(EXACT(M997,$A$57)=TRUE,"遠壁",IF(EXACT(M997,$A$58)=TRUE,"広壁",IF(EXACT(M997,$A$59)=TRUE,"狭壁",IF(EXACT(M997,$A$60)=TRUE,"タゲ壁",IF(EXACT(M997,$A$61)=TRUE,"エレ壁")))))))))))))))))))))))))))))))))))))))))))))))))))))))))))))</f>
        <v>0</v>
      </c>
    </row>
    <row r="998" spans="11:14" x14ac:dyDescent="0.55000000000000004">
      <c r="K998">
        <v>998</v>
      </c>
      <c r="L998">
        <f t="shared" si="31"/>
        <v>4</v>
      </c>
      <c r="M998" t="str">
        <f t="shared" si="30"/>
        <v/>
      </c>
      <c r="N998">
        <f>IF(EXACT(M998,$A$1)=TRUE,0,IF(EXACT(M998,$A$2)=TRUE,1,IF(EXACT(M998,$A$3)=TRUE,2,IF(EXACT(M998,$A$4)=TRUE,3,IF(EXACT(M998,$A$5)=TRUE,4,IF(EXACT(M998,$A$6)=TRUE,5,IF(EXACT(M998,$A$7)=TRUE,6,IF(EXACT(M998,$A$8)=TRUE,7,IF(EXACT(M998,$A$9)=TRUE,8,IF(EXACT(M998,$A$10)=TRUE,9,IF(EXACT(M998,$A$11)=TRUE,10,IF(EXACT(M998,$A$12)=TRUE,11,IF(EXACT(M998,$A$13)=TRUE,12,IF(EXACT(M998,$A$14)=TRUE,13,IF(EXACT(M998,$A$15)=TRUE,14,IF(EXACT(M998,$A$16)=TRUE,15,IF(EXACT(M998,$A$17)=TRUE,16,IF(EXACT(M998,$A$18)=TRUE,17,IF(EXACT(M998,$A$19)=TRUE,18,IF(EXACT(M998,$A$20)=TRUE,19,IF(EXACT(M998,$A$21)=TRUE,20,IF(EXACT(M998,$A$22)=TRUE,21,IF(EXACT(M998,$A$23)=TRUE,22,IF(EXACT(M998,$A$24)=TRUE,23,IF(EXACT(M998,$A$25)=TRUE,24,IF(EXACT(M998,$A$26)=TRUE,25,IF(EXACT(M998,$A$27)=TRUE,26,IF(EXACT(M998,$A$28)=TRUE,27,IF(EXACT(M998,$A$29)=TRUE,28,IF(EXACT(M998,$A$30)=TRUE,29,IF(EXACT(M998,$A$31)=TRUE,30,IF(EXACT(M998,$A$32)=TRUE,31,IF(EXACT(M998,$A$33)=TRUE,32,IF(EXACT(M998,$A$34)=TRUE,33,IF(EXACT(M998,$A$35)=TRUE,34,IF(EXACT(M998,$A$36)=TRUE,35,IF(EXACT(M998,$A$37)=TRUE,36,IF(EXACT(M998,$A$38)=TRUE,37,IF(EXACT(M998,$A$39)=TRUE,38,IF(EXACT(M998,$A$40)=TRUE,39,IF(EXACT(M998,$A$41)=TRUE,40,IF(EXACT(M998,$A$42)=TRUE,41,IF(EXACT(M998,$A$43)=TRUE,42,IF(EXACT(M998,$A$44)=TRUE,43,IF(EXACT(M998,$A$45)=TRUE,44,IF(EXACT(M998,$A$46)=TRUE,45,IF(EXACT(M998,$A$47)=TRUE,46,IF(EXACT(M998,$A$48)=TRUE,47,IF(EXACT(M998,$A$49)=TRUE,48,IF(EXACT(M998,$A$50)=TRUE,49,IF(EXACT(M998,$A$51)=TRUE,50,IF(EXACT(M998,$A$52)=TRUE,51,IF(EXACT(M998,$A$53)=TRUE,52,IF(EXACT(M998,$A$54)=TRUE,53,IF(EXACT(M998,$A$55)=TRUE,54,IF(EXACT(M998,$A$56)=TRUE,55,IF(EXACT(M998,$A$57)=TRUE,56,IF(EXACT(M998,$A$58)=TRUE,57,IF(EXACT(M998,$A$59)=TRUE,58,IF(EXACT(M998,$A$60)=TRUE,59,IF(EXACT(M998,$A$61)=TRUE,60,IF(EXACT(M998,$A$62)=TRUE,61))))))))))))))))))))))))))))))))))))))))))))))))))))))))))))))*61^$L998</f>
        <v>0</v>
      </c>
    </row>
    <row r="999" spans="11:14" x14ac:dyDescent="0.55000000000000004">
      <c r="K999">
        <v>999</v>
      </c>
      <c r="L999">
        <f t="shared" si="31"/>
        <v>3</v>
      </c>
      <c r="M999" t="str">
        <f t="shared" si="30"/>
        <v/>
      </c>
      <c r="N999">
        <f>IF(EXACT(M999,$A$1)=TRUE,0,IF(EXACT(M999,$A$2)=TRUE,1,IF(EXACT(M999,$A$3)=TRUE,2,IF(EXACT(M999,$A$4)=TRUE,3,IF(EXACT(M999,$A$5)=TRUE,4,IF(EXACT(M999,$A$6)=TRUE,5,IF(EXACT(M999,$A$7)=TRUE,6,IF(EXACT(M999,$A$8)=TRUE,7,IF(EXACT(M999,$A$9)=TRUE,8,IF(EXACT(M999,$A$10)=TRUE,9,IF(EXACT(M999,$A$11)=TRUE,10,IF(EXACT(M999,$A$12)=TRUE,11,IF(EXACT(M999,$A$13)=TRUE,12,IF(EXACT(M999,$A$14)=TRUE,13,IF(EXACT(M999,$A$15)=TRUE,14,IF(EXACT(M999,$A$16)=TRUE,15,IF(EXACT(M999,$A$17)=TRUE,16,IF(EXACT(M999,$A$18)=TRUE,17,IF(EXACT(M999,$A$19)=TRUE,18,IF(EXACT(M999,$A$20)=TRUE,19,IF(EXACT(M999,$A$21)=TRUE,20,IF(EXACT(M999,$A$22)=TRUE,21,IF(EXACT(M999,$A$23)=TRUE,22,IF(EXACT(M999,$A$24)=TRUE,23,IF(EXACT(M999,$A$25)=TRUE,24,IF(EXACT(M999,$A$26)=TRUE,25,IF(EXACT(M999,$A$27)=TRUE,26,IF(EXACT(M999,$A$28)=TRUE,27,IF(EXACT(M999,$A$29)=TRUE,28,IF(EXACT(M999,$A$30)=TRUE,29,IF(EXACT(M999,$A$31)=TRUE,30,IF(EXACT(M999,$A$32)=TRUE,31,IF(EXACT(M999,$A$33)=TRUE,32,IF(EXACT(M999,$A$34)=TRUE,33,IF(EXACT(M999,$A$35)=TRUE,34,IF(EXACT(M999,$A$36)=TRUE,35,IF(EXACT(M999,$A$37)=TRUE,36,IF(EXACT(M999,$A$38)=TRUE,37,IF(EXACT(M999,$A$39)=TRUE,38,IF(EXACT(M999,$A$40)=TRUE,39,IF(EXACT(M999,$A$41)=TRUE,40,IF(EXACT(M999,$A$42)=TRUE,41,IF(EXACT(M999,$A$43)=TRUE,42,IF(EXACT(M999,$A$44)=TRUE,43,IF(EXACT(M999,$A$45)=TRUE,44,IF(EXACT(M999,$A$46)=TRUE,45,IF(EXACT(M999,$A$47)=TRUE,46,IF(EXACT(M999,$A$48)=TRUE,47,IF(EXACT(M999,$A$49)=TRUE,48,IF(EXACT(M999,$A$50)=TRUE,49,IF(EXACT(M999,$A$51)=TRUE,50,IF(EXACT(M999,$A$52)=TRUE,51,IF(EXACT(M999,$A$53)=TRUE,52,IF(EXACT(M999,$A$54)=TRUE,53,IF(EXACT(M999,$A$55)=TRUE,54,IF(EXACT(M999,$A$56)=TRUE,55,IF(EXACT(M999,$A$57)=TRUE,56,IF(EXACT(M999,$A$58)=TRUE,57,IF(EXACT(M999,$A$59)=TRUE,58,IF(EXACT(M999,$A$60)=TRUE,59,IF(EXACT(M999,$A$61)=TRUE,60,IF(EXACT(M999,$A$62)=TRUE,61))))))))))))))))))))))))))))))))))))))))))))))))))))))))))))))*61^$L999</f>
        <v>0</v>
      </c>
    </row>
    <row r="1000" spans="11:14" x14ac:dyDescent="0.55000000000000004">
      <c r="K1000">
        <v>1000</v>
      </c>
      <c r="L1000">
        <f t="shared" si="31"/>
        <v>2</v>
      </c>
      <c r="M1000" t="str">
        <f t="shared" si="30"/>
        <v/>
      </c>
      <c r="N1000">
        <f>IF(EXACT(M1000,$A$1)=TRUE,0,IF(EXACT(M1000,$A$2)=TRUE,1,IF(EXACT(M1000,$A$3)=TRUE,2,IF(EXACT(M1000,$A$4)=TRUE,3,IF(EXACT(M1000,$A$5)=TRUE,4,IF(EXACT(M1000,$A$6)=TRUE,5,IF(EXACT(M1000,$A$7)=TRUE,6,IF(EXACT(M1000,$A$8)=TRUE,7,IF(EXACT(M1000,$A$9)=TRUE,8,IF(EXACT(M1000,$A$10)=TRUE,9,IF(EXACT(M1000,$A$11)=TRUE,10,IF(EXACT(M1000,$A$12)=TRUE,11,IF(EXACT(M1000,$A$13)=TRUE,12,IF(EXACT(M1000,$A$14)=TRUE,13,IF(EXACT(M1000,$A$15)=TRUE,14,IF(EXACT(M1000,$A$16)=TRUE,15,IF(EXACT(M1000,$A$17)=TRUE,16,IF(EXACT(M1000,$A$18)=TRUE,17,IF(EXACT(M1000,$A$19)=TRUE,18,IF(EXACT(M1000,$A$20)=TRUE,19,IF(EXACT(M1000,$A$21)=TRUE,20,IF(EXACT(M1000,$A$22)=TRUE,21,IF(EXACT(M1000,$A$23)=TRUE,22,IF(EXACT(M1000,$A$24)=TRUE,23,IF(EXACT(M1000,$A$25)=TRUE,24,IF(EXACT(M1000,$A$26)=TRUE,25,IF(EXACT(M1000,$A$27)=TRUE,26,IF(EXACT(M1000,$A$28)=TRUE,27,IF(EXACT(M1000,$A$29)=TRUE,28,IF(EXACT(M1000,$A$30)=TRUE,29,IF(EXACT(M1000,$A$31)=TRUE,30,IF(EXACT(M1000,$A$32)=TRUE,31,IF(EXACT(M1000,$A$33)=TRUE,32,IF(EXACT(M1000,$A$34)=TRUE,33,IF(EXACT(M1000,$A$35)=TRUE,34,IF(EXACT(M1000,$A$36)=TRUE,35,IF(EXACT(M1000,$A$37)=TRUE,36,IF(EXACT(M1000,$A$38)=TRUE,37,IF(EXACT(M1000,$A$39)=TRUE,38,IF(EXACT(M1000,$A$40)=TRUE,39,IF(EXACT(M1000,$A$41)=TRUE,40,IF(EXACT(M1000,$A$42)=TRUE,41,IF(EXACT(M1000,$A$43)=TRUE,42,IF(EXACT(M1000,$A$44)=TRUE,43,IF(EXACT(M1000,$A$45)=TRUE,44,IF(EXACT(M1000,$A$46)=TRUE,45,IF(EXACT(M1000,$A$47)=TRUE,46,IF(EXACT(M1000,$A$48)=TRUE,47,IF(EXACT(M1000,$A$49)=TRUE,48,IF(EXACT(M1000,$A$50)=TRUE,49,IF(EXACT(M1000,$A$51)=TRUE,50,IF(EXACT(M1000,$A$52)=TRUE,51,IF(EXACT(M1000,$A$53)=TRUE,52,IF(EXACT(M1000,$A$54)=TRUE,53,IF(EXACT(M1000,$A$55)=TRUE,54,IF(EXACT(M1000,$A$56)=TRUE,55,IF(EXACT(M1000,$A$57)=TRUE,56,IF(EXACT(M1000,$A$58)=TRUE,57,IF(EXACT(M1000,$A$59)=TRUE,58,IF(EXACT(M1000,$A$60)=TRUE,59,IF(EXACT(M1000,$A$61)=TRUE,60,IF(EXACT(M1000,$A$62)=TRUE,61))))))))))))))))))))))))))))))))))))))))))))))))))))))))))))))*61^$L1000</f>
        <v>0</v>
      </c>
    </row>
    <row r="1001" spans="11:14" x14ac:dyDescent="0.55000000000000004">
      <c r="K1001">
        <v>1001</v>
      </c>
      <c r="L1001">
        <f t="shared" si="31"/>
        <v>1</v>
      </c>
      <c r="M1001" t="str">
        <f t="shared" si="30"/>
        <v/>
      </c>
      <c r="N1001">
        <f>IF(EXACT(M1001,$A$1)=TRUE,0,IF(EXACT(M1001,$A$2)=TRUE,1,IF(EXACT(M1001,$A$3)=TRUE,2,IF(EXACT(M1001,$A$4)=TRUE,3,IF(EXACT(M1001,$A$5)=TRUE,4,IF(EXACT(M1001,$A$6)=TRUE,5,IF(EXACT(M1001,$A$7)=TRUE,6,IF(EXACT(M1001,$A$8)=TRUE,7,IF(EXACT(M1001,$A$9)=TRUE,8,IF(EXACT(M1001,$A$10)=TRUE,9,IF(EXACT(M1001,$A$11)=TRUE,10,IF(EXACT(M1001,$A$12)=TRUE,11,IF(EXACT(M1001,$A$13)=TRUE,12,IF(EXACT(M1001,$A$14)=TRUE,13,IF(EXACT(M1001,$A$15)=TRUE,14,IF(EXACT(M1001,$A$16)=TRUE,15,IF(EXACT(M1001,$A$17)=TRUE,16,IF(EXACT(M1001,$A$18)=TRUE,17,IF(EXACT(M1001,$A$19)=TRUE,18,IF(EXACT(M1001,$A$20)=TRUE,19,IF(EXACT(M1001,$A$21)=TRUE,20,IF(EXACT(M1001,$A$22)=TRUE,21,IF(EXACT(M1001,$A$23)=TRUE,22,IF(EXACT(M1001,$A$24)=TRUE,23,IF(EXACT(M1001,$A$25)=TRUE,24,IF(EXACT(M1001,$A$26)=TRUE,25,IF(EXACT(M1001,$A$27)=TRUE,26,IF(EXACT(M1001,$A$28)=TRUE,27,IF(EXACT(M1001,$A$29)=TRUE,28,IF(EXACT(M1001,$A$30)=TRUE,29,IF(EXACT(M1001,$A$31)=TRUE,30,IF(EXACT(M1001,$A$32)=TRUE,31,IF(EXACT(M1001,$A$33)=TRUE,32,IF(EXACT(M1001,$A$34)=TRUE,33,IF(EXACT(M1001,$A$35)=TRUE,34,IF(EXACT(M1001,$A$36)=TRUE,35,IF(EXACT(M1001,$A$37)=TRUE,36,IF(EXACT(M1001,$A$38)=TRUE,37,IF(EXACT(M1001,$A$39)=TRUE,38,IF(EXACT(M1001,$A$40)=TRUE,39,IF(EXACT(M1001,$A$41)=TRUE,40,IF(EXACT(M1001,$A$42)=TRUE,41,IF(EXACT(M1001,$A$43)=TRUE,42,IF(EXACT(M1001,$A$44)=TRUE,43,IF(EXACT(M1001,$A$45)=TRUE,44,IF(EXACT(M1001,$A$46)=TRUE,45,IF(EXACT(M1001,$A$47)=TRUE,46,IF(EXACT(M1001,$A$48)=TRUE,47,IF(EXACT(M1001,$A$49)=TRUE,48,IF(EXACT(M1001,$A$50)=TRUE,49,IF(EXACT(M1001,$A$51)=TRUE,50,IF(EXACT(M1001,$A$52)=TRUE,51,IF(EXACT(M1001,$A$53)=TRUE,52,IF(EXACT(M1001,$A$54)=TRUE,53,IF(EXACT(M1001,$A$55)=TRUE,54,IF(EXACT(M1001,$A$56)=TRUE,55,IF(EXACT(M1001,$A$57)=TRUE,56,IF(EXACT(M1001,$A$58)=TRUE,57,IF(EXACT(M1001,$A$59)=TRUE,58,IF(EXACT(M1001,$A$60)=TRUE,59,IF(EXACT(M1001,$A$61)=TRUE,60,IF(EXACT(M1001,$A$62)=TRUE,61))))))))))))))))))))))))))))))))))))))))))))))))))))))))))))))*61^$L1001</f>
        <v>0</v>
      </c>
    </row>
    <row r="1002" spans="11:14" x14ac:dyDescent="0.55000000000000004">
      <c r="K1002">
        <v>1002</v>
      </c>
      <c r="L1002">
        <f t="shared" si="31"/>
        <v>0</v>
      </c>
      <c r="M1002" t="str">
        <f t="shared" si="30"/>
        <v/>
      </c>
      <c r="N1002">
        <f>IF(EXACT(M1002,$A$1)=TRUE,0,IF(EXACT(M1002,$A$2)=TRUE,1,IF(EXACT(M1002,$A$3)=TRUE,2,IF(EXACT(M1002,$A$4)=TRUE,3,IF(EXACT(M1002,$A$5)=TRUE,4,IF(EXACT(M1002,$A$6)=TRUE,5,IF(EXACT(M1002,$A$7)=TRUE,6,IF(EXACT(M1002,$A$8)=TRUE,7,IF(EXACT(M1002,$A$9)=TRUE,8,IF(EXACT(M1002,$A$10)=TRUE,9,IF(EXACT(M1002,$A$11)=TRUE,10,IF(EXACT(M1002,$A$12)=TRUE,11,IF(EXACT(M1002,$A$13)=TRUE,12,IF(EXACT(M1002,$A$14)=TRUE,13,IF(EXACT(M1002,$A$15)=TRUE,14,IF(EXACT(M1002,$A$16)=TRUE,15,IF(EXACT(M1002,$A$17)=TRUE,16,IF(EXACT(M1002,$A$18)=TRUE,17,IF(EXACT(M1002,$A$19)=TRUE,18,IF(EXACT(M1002,$A$20)=TRUE,19,IF(EXACT(M1002,$A$21)=TRUE,20,IF(EXACT(M1002,$A$22)=TRUE,21,IF(EXACT(M1002,$A$23)=TRUE,22,IF(EXACT(M1002,$A$24)=TRUE,23,IF(EXACT(M1002,$A$25)=TRUE,24,IF(EXACT(M1002,$A$26)=TRUE,25,IF(EXACT(M1002,$A$27)=TRUE,26,IF(EXACT(M1002,$A$28)=TRUE,27,IF(EXACT(M1002,$A$29)=TRUE,28,IF(EXACT(M1002,$A$30)=TRUE,29,IF(EXACT(M1002,$A$31)=TRUE,30,IF(EXACT(M1002,$A$32)=TRUE,31,IF(EXACT(M1002,$A$33)=TRUE,32,IF(EXACT(M1002,$A$34)=TRUE,33,IF(EXACT(M1002,$A$35)=TRUE,34,IF(EXACT(M1002,$A$36)=TRUE,35,IF(EXACT(M1002,$A$37)=TRUE,36,IF(EXACT(M1002,$A$38)=TRUE,37,IF(EXACT(M1002,$A$39)=TRUE,38,IF(EXACT(M1002,$A$40)=TRUE,39,IF(EXACT(M1002,$A$41)=TRUE,40,IF(EXACT(M1002,$A$42)=TRUE,41,IF(EXACT(M1002,$A$43)=TRUE,42,IF(EXACT(M1002,$A$44)=TRUE,43,IF(EXACT(M1002,$A$45)=TRUE,44,IF(EXACT(M1002,$A$46)=TRUE,45,IF(EXACT(M1002,$A$47)=TRUE,46,IF(EXACT(M1002,$A$48)=TRUE,47,IF(EXACT(M1002,$A$49)=TRUE,48,IF(EXACT(M1002,$A$50)=TRUE,49,IF(EXACT(M1002,$A$51)=TRUE,50,IF(EXACT(M1002,$A$52)=TRUE,51,IF(EXACT(M1002,$A$53)=TRUE,52,IF(EXACT(M1002,$A$54)=TRUE,53,IF(EXACT(M1002,$A$55)=TRUE,54,IF(EXACT(M1002,$A$56)=TRUE,55,IF(EXACT(M1002,$A$57)=TRUE,56,IF(EXACT(M1002,$A$58)=TRUE,57,IF(EXACT(M1002,$A$59)=TRUE,58,IF(EXACT(M1002,$A$60)=TRUE,59,IF(EXACT(M1002,$A$61)=TRUE,60,IF(EXACT(M1002,$A$62)=TRUE,61))))))))))))))))))))))))))))))))))))))))))))))))))))))))))))))*61^$L1002</f>
        <v>0</v>
      </c>
    </row>
    <row r="1003" spans="11:14" x14ac:dyDescent="0.55000000000000004">
      <c r="K1003">
        <v>1003</v>
      </c>
      <c r="L1003">
        <f t="shared" si="31"/>
        <v>5</v>
      </c>
      <c r="M1003" t="str">
        <f t="shared" si="30"/>
        <v/>
      </c>
      <c r="N1003" t="b">
        <f>IF(EXACT(M1003,$A$1)=TRUE,"コア",IF(EXACT(M1003,$A$2)=TRUE,"弓玉",IF(EXACT(M1003,$A$3)=TRUE,"銃玉",IF(EXACT(M1003,$A$4)=TRUE,"剣玉",IF(EXACT(M1003,$A$5)=TRUE,"盾玉",IF(EXACT(M1003,$A$6)=TRUE,"爆玉",IF(EXACT(M1003,$A$7)=TRUE,"魔玉",IF(EXACT(M1003,$A$8)=TRUE,"弩玉",IF(EXACT(M1003,$A$9)=TRUE,"槍玉",IF(EXACT(M1003,$A$10)=TRUE,"砲玉",IF(EXACT(M1003,$A$11)=TRUE,"薙玉",IF(EXACT(M1003,$A$12)=TRUE,"跳玉",IF(EXACT(M1003,$A$13)=TRUE,"裂玉",IF(EXACT(M1003,$A$14)=TRUE,"散玉",IF(EXACT(M1003,$A$15)=TRUE,"狙玉",IF(EXACT(M1003,$A$16)=TRUE,"浮玉",IF(EXACT(M1003,$A$17)=TRUE,"導玉",IF(EXACT(M1003,$A$18)=TRUE,"繕玉",IF(EXACT(M1003,$A$19)=TRUE,"癒玉",IF(EXACT(M1003,$A$20)=TRUE,"壁玉",IF(EXACT(M1003,$A$21)=TRUE,"飛玉",IF(EXACT(M1003,$A$22)=TRUE,"戦玉",IF(EXACT(M1003,$A$23)=TRUE,"機玉",IF(EXACT(M1003,$A$24)=TRUE,"変玉",IF(EXACT(M1003,$A$25)=TRUE,"界玉",IF(EXACT(M1003,$A$26)=TRUE,"木壁",IF(EXACT(M1003,$A$27)=TRUE,"石壁",IF(EXACT(M1003,$A$28)=TRUE,"紙壁",IF(EXACT(M1003,$A$29)=TRUE,"鉄壁",IF(EXACT(M1003,$A$30)=TRUE,"ジェット",IF(EXACT(M1003,$A$31)=TRUE,"ターボ",IF(EXACT(M1003,$A$32)=TRUE,"骨玉",IF(EXACT(M1003,$A$33)=TRUE,"撃玉",IF(EXACT(M1003,$A$34)=TRUE,"弾玉",IF(EXACT(M1003,$A$35)=TRUE,"聖玉",IF(EXACT(M1003,$A$36)=TRUE,"忍玉",IF(EXACT(M1003,$A$37)=TRUE,"障玉",IF(EXACT(M1003,$A$38)=TRUE,"花玉",IF(EXACT(M1003,$A$39)=TRUE,"反玉",IF(EXACT(M1003,$A$40)=TRUE,"押玉",IF(EXACT(M1003,$A$41)=TRUE,"迎玉",IF(EXACT(M1003,$A$42)=TRUE,"贄玉",IF(EXACT(M1003,$A$43)=TRUE,"的玉",IF(EXACT(M1003,$A$44)=TRUE,"墜玉",IF(EXACT(M1003,$A$45)=TRUE,"箱玉",IF(EXACT(M1003,$A$46)=TRUE,"闇玉",IF(EXACT(M1003,$A$47)=TRUE,"旋玉",IF(EXACT(M1003,$A$48)=TRUE,"采玉",IF(EXACT(M1003,$A$49)=TRUE,"騎玉",IF(EXACT(M1003,$A$50)=TRUE,"核玉",IF(EXACT(M1003,$A$51)=TRUE,"射玉",IF(EXACT(M1003,$A$52)=TRUE,"星玉",IF(EXACT(M1003,$A$53)=TRUE,"梱玉",IF(EXACT(M1003,$A$54)=TRUE,"貫玉",IF(EXACT(M1003,$A$55)=TRUE,"査玉",IF(EXACT(M1003,$A$56)=TRUE,"近壁",IF(EXACT(M1003,$A$57)=TRUE,"遠壁",IF(EXACT(M1003,$A$58)=TRUE,"広壁",IF(EXACT(M1003,$A$59)=TRUE,"狭壁",IF(EXACT(M1003,$A$60)=TRUE,"タゲ壁",IF(EXACT(M1003,$A$61)=TRUE,"エレ壁")))))))))))))))))))))))))))))))))))))))))))))))))))))))))))))</f>
        <v>0</v>
      </c>
    </row>
    <row r="1004" spans="11:14" x14ac:dyDescent="0.55000000000000004">
      <c r="K1004">
        <v>1004</v>
      </c>
      <c r="L1004">
        <f t="shared" si="31"/>
        <v>4</v>
      </c>
      <c r="M1004" t="str">
        <f t="shared" si="30"/>
        <v/>
      </c>
      <c r="N1004">
        <f>IF(EXACT(M1004,$A$1)=TRUE,0,IF(EXACT(M1004,$A$2)=TRUE,1,IF(EXACT(M1004,$A$3)=TRUE,2,IF(EXACT(M1004,$A$4)=TRUE,3,IF(EXACT(M1004,$A$5)=TRUE,4,IF(EXACT(M1004,$A$6)=TRUE,5,IF(EXACT(M1004,$A$7)=TRUE,6,IF(EXACT(M1004,$A$8)=TRUE,7,IF(EXACT(M1004,$A$9)=TRUE,8,IF(EXACT(M1004,$A$10)=TRUE,9,IF(EXACT(M1004,$A$11)=TRUE,10,IF(EXACT(M1004,$A$12)=TRUE,11,IF(EXACT(M1004,$A$13)=TRUE,12,IF(EXACT(M1004,$A$14)=TRUE,13,IF(EXACT(M1004,$A$15)=TRUE,14,IF(EXACT(M1004,$A$16)=TRUE,15,IF(EXACT(M1004,$A$17)=TRUE,16,IF(EXACT(M1004,$A$18)=TRUE,17,IF(EXACT(M1004,$A$19)=TRUE,18,IF(EXACT(M1004,$A$20)=TRUE,19,IF(EXACT(M1004,$A$21)=TRUE,20,IF(EXACT(M1004,$A$22)=TRUE,21,IF(EXACT(M1004,$A$23)=TRUE,22,IF(EXACT(M1004,$A$24)=TRUE,23,IF(EXACT(M1004,$A$25)=TRUE,24,IF(EXACT(M1004,$A$26)=TRUE,25,IF(EXACT(M1004,$A$27)=TRUE,26,IF(EXACT(M1004,$A$28)=TRUE,27,IF(EXACT(M1004,$A$29)=TRUE,28,IF(EXACT(M1004,$A$30)=TRUE,29,IF(EXACT(M1004,$A$31)=TRUE,30,IF(EXACT(M1004,$A$32)=TRUE,31,IF(EXACT(M1004,$A$33)=TRUE,32,IF(EXACT(M1004,$A$34)=TRUE,33,IF(EXACT(M1004,$A$35)=TRUE,34,IF(EXACT(M1004,$A$36)=TRUE,35,IF(EXACT(M1004,$A$37)=TRUE,36,IF(EXACT(M1004,$A$38)=TRUE,37,IF(EXACT(M1004,$A$39)=TRUE,38,IF(EXACT(M1004,$A$40)=TRUE,39,IF(EXACT(M1004,$A$41)=TRUE,40,IF(EXACT(M1004,$A$42)=TRUE,41,IF(EXACT(M1004,$A$43)=TRUE,42,IF(EXACT(M1004,$A$44)=TRUE,43,IF(EXACT(M1004,$A$45)=TRUE,44,IF(EXACT(M1004,$A$46)=TRUE,45,IF(EXACT(M1004,$A$47)=TRUE,46,IF(EXACT(M1004,$A$48)=TRUE,47,IF(EXACT(M1004,$A$49)=TRUE,48,IF(EXACT(M1004,$A$50)=TRUE,49,IF(EXACT(M1004,$A$51)=TRUE,50,IF(EXACT(M1004,$A$52)=TRUE,51,IF(EXACT(M1004,$A$53)=TRUE,52,IF(EXACT(M1004,$A$54)=TRUE,53,IF(EXACT(M1004,$A$55)=TRUE,54,IF(EXACT(M1004,$A$56)=TRUE,55,IF(EXACT(M1004,$A$57)=TRUE,56,IF(EXACT(M1004,$A$58)=TRUE,57,IF(EXACT(M1004,$A$59)=TRUE,58,IF(EXACT(M1004,$A$60)=TRUE,59,IF(EXACT(M1004,$A$61)=TRUE,60,IF(EXACT(M1004,$A$62)=TRUE,61))))))))))))))))))))))))))))))))))))))))))))))))))))))))))))))*61^$L1004</f>
        <v>0</v>
      </c>
    </row>
    <row r="1005" spans="11:14" x14ac:dyDescent="0.55000000000000004">
      <c r="K1005">
        <v>1005</v>
      </c>
      <c r="L1005">
        <f t="shared" si="31"/>
        <v>3</v>
      </c>
      <c r="M1005" t="str">
        <f t="shared" si="30"/>
        <v/>
      </c>
      <c r="N1005">
        <f>IF(EXACT(M1005,$A$1)=TRUE,0,IF(EXACT(M1005,$A$2)=TRUE,1,IF(EXACT(M1005,$A$3)=TRUE,2,IF(EXACT(M1005,$A$4)=TRUE,3,IF(EXACT(M1005,$A$5)=TRUE,4,IF(EXACT(M1005,$A$6)=TRUE,5,IF(EXACT(M1005,$A$7)=TRUE,6,IF(EXACT(M1005,$A$8)=TRUE,7,IF(EXACT(M1005,$A$9)=TRUE,8,IF(EXACT(M1005,$A$10)=TRUE,9,IF(EXACT(M1005,$A$11)=TRUE,10,IF(EXACT(M1005,$A$12)=TRUE,11,IF(EXACT(M1005,$A$13)=TRUE,12,IF(EXACT(M1005,$A$14)=TRUE,13,IF(EXACT(M1005,$A$15)=TRUE,14,IF(EXACT(M1005,$A$16)=TRUE,15,IF(EXACT(M1005,$A$17)=TRUE,16,IF(EXACT(M1005,$A$18)=TRUE,17,IF(EXACT(M1005,$A$19)=TRUE,18,IF(EXACT(M1005,$A$20)=TRUE,19,IF(EXACT(M1005,$A$21)=TRUE,20,IF(EXACT(M1005,$A$22)=TRUE,21,IF(EXACT(M1005,$A$23)=TRUE,22,IF(EXACT(M1005,$A$24)=TRUE,23,IF(EXACT(M1005,$A$25)=TRUE,24,IF(EXACT(M1005,$A$26)=TRUE,25,IF(EXACT(M1005,$A$27)=TRUE,26,IF(EXACT(M1005,$A$28)=TRUE,27,IF(EXACT(M1005,$A$29)=TRUE,28,IF(EXACT(M1005,$A$30)=TRUE,29,IF(EXACT(M1005,$A$31)=TRUE,30,IF(EXACT(M1005,$A$32)=TRUE,31,IF(EXACT(M1005,$A$33)=TRUE,32,IF(EXACT(M1005,$A$34)=TRUE,33,IF(EXACT(M1005,$A$35)=TRUE,34,IF(EXACT(M1005,$A$36)=TRUE,35,IF(EXACT(M1005,$A$37)=TRUE,36,IF(EXACT(M1005,$A$38)=TRUE,37,IF(EXACT(M1005,$A$39)=TRUE,38,IF(EXACT(M1005,$A$40)=TRUE,39,IF(EXACT(M1005,$A$41)=TRUE,40,IF(EXACT(M1005,$A$42)=TRUE,41,IF(EXACT(M1005,$A$43)=TRUE,42,IF(EXACT(M1005,$A$44)=TRUE,43,IF(EXACT(M1005,$A$45)=TRUE,44,IF(EXACT(M1005,$A$46)=TRUE,45,IF(EXACT(M1005,$A$47)=TRUE,46,IF(EXACT(M1005,$A$48)=TRUE,47,IF(EXACT(M1005,$A$49)=TRUE,48,IF(EXACT(M1005,$A$50)=TRUE,49,IF(EXACT(M1005,$A$51)=TRUE,50,IF(EXACT(M1005,$A$52)=TRUE,51,IF(EXACT(M1005,$A$53)=TRUE,52,IF(EXACT(M1005,$A$54)=TRUE,53,IF(EXACT(M1005,$A$55)=TRUE,54,IF(EXACT(M1005,$A$56)=TRUE,55,IF(EXACT(M1005,$A$57)=TRUE,56,IF(EXACT(M1005,$A$58)=TRUE,57,IF(EXACT(M1005,$A$59)=TRUE,58,IF(EXACT(M1005,$A$60)=TRUE,59,IF(EXACT(M1005,$A$61)=TRUE,60,IF(EXACT(M1005,$A$62)=TRUE,61))))))))))))))))))))))))))))))))))))))))))))))))))))))))))))))*61^$L1005</f>
        <v>0</v>
      </c>
    </row>
    <row r="1006" spans="11:14" x14ac:dyDescent="0.55000000000000004">
      <c r="K1006">
        <v>1006</v>
      </c>
      <c r="L1006">
        <f t="shared" si="31"/>
        <v>2</v>
      </c>
      <c r="M1006" t="str">
        <f t="shared" si="30"/>
        <v/>
      </c>
      <c r="N1006">
        <f>IF(EXACT(M1006,$A$1)=TRUE,0,IF(EXACT(M1006,$A$2)=TRUE,1,IF(EXACT(M1006,$A$3)=TRUE,2,IF(EXACT(M1006,$A$4)=TRUE,3,IF(EXACT(M1006,$A$5)=TRUE,4,IF(EXACT(M1006,$A$6)=TRUE,5,IF(EXACT(M1006,$A$7)=TRUE,6,IF(EXACT(M1006,$A$8)=TRUE,7,IF(EXACT(M1006,$A$9)=TRUE,8,IF(EXACT(M1006,$A$10)=TRUE,9,IF(EXACT(M1006,$A$11)=TRUE,10,IF(EXACT(M1006,$A$12)=TRUE,11,IF(EXACT(M1006,$A$13)=TRUE,12,IF(EXACT(M1006,$A$14)=TRUE,13,IF(EXACT(M1006,$A$15)=TRUE,14,IF(EXACT(M1006,$A$16)=TRUE,15,IF(EXACT(M1006,$A$17)=TRUE,16,IF(EXACT(M1006,$A$18)=TRUE,17,IF(EXACT(M1006,$A$19)=TRUE,18,IF(EXACT(M1006,$A$20)=TRUE,19,IF(EXACT(M1006,$A$21)=TRUE,20,IF(EXACT(M1006,$A$22)=TRUE,21,IF(EXACT(M1006,$A$23)=TRUE,22,IF(EXACT(M1006,$A$24)=TRUE,23,IF(EXACT(M1006,$A$25)=TRUE,24,IF(EXACT(M1006,$A$26)=TRUE,25,IF(EXACT(M1006,$A$27)=TRUE,26,IF(EXACT(M1006,$A$28)=TRUE,27,IF(EXACT(M1006,$A$29)=TRUE,28,IF(EXACT(M1006,$A$30)=TRUE,29,IF(EXACT(M1006,$A$31)=TRUE,30,IF(EXACT(M1006,$A$32)=TRUE,31,IF(EXACT(M1006,$A$33)=TRUE,32,IF(EXACT(M1006,$A$34)=TRUE,33,IF(EXACT(M1006,$A$35)=TRUE,34,IF(EXACT(M1006,$A$36)=TRUE,35,IF(EXACT(M1006,$A$37)=TRUE,36,IF(EXACT(M1006,$A$38)=TRUE,37,IF(EXACT(M1006,$A$39)=TRUE,38,IF(EXACT(M1006,$A$40)=TRUE,39,IF(EXACT(M1006,$A$41)=TRUE,40,IF(EXACT(M1006,$A$42)=TRUE,41,IF(EXACT(M1006,$A$43)=TRUE,42,IF(EXACT(M1006,$A$44)=TRUE,43,IF(EXACT(M1006,$A$45)=TRUE,44,IF(EXACT(M1006,$A$46)=TRUE,45,IF(EXACT(M1006,$A$47)=TRUE,46,IF(EXACT(M1006,$A$48)=TRUE,47,IF(EXACT(M1006,$A$49)=TRUE,48,IF(EXACT(M1006,$A$50)=TRUE,49,IF(EXACT(M1006,$A$51)=TRUE,50,IF(EXACT(M1006,$A$52)=TRUE,51,IF(EXACT(M1006,$A$53)=TRUE,52,IF(EXACT(M1006,$A$54)=TRUE,53,IF(EXACT(M1006,$A$55)=TRUE,54,IF(EXACT(M1006,$A$56)=TRUE,55,IF(EXACT(M1006,$A$57)=TRUE,56,IF(EXACT(M1006,$A$58)=TRUE,57,IF(EXACT(M1006,$A$59)=TRUE,58,IF(EXACT(M1006,$A$60)=TRUE,59,IF(EXACT(M1006,$A$61)=TRUE,60,IF(EXACT(M1006,$A$62)=TRUE,61))))))))))))))))))))))))))))))))))))))))))))))))))))))))))))))*61^$L1006</f>
        <v>0</v>
      </c>
    </row>
    <row r="1007" spans="11:14" x14ac:dyDescent="0.55000000000000004">
      <c r="K1007">
        <v>1007</v>
      </c>
      <c r="L1007">
        <f t="shared" si="31"/>
        <v>1</v>
      </c>
      <c r="M1007" t="str">
        <f t="shared" si="30"/>
        <v/>
      </c>
      <c r="N1007">
        <f>IF(EXACT(M1007,$A$1)=TRUE,0,IF(EXACT(M1007,$A$2)=TRUE,1,IF(EXACT(M1007,$A$3)=TRUE,2,IF(EXACT(M1007,$A$4)=TRUE,3,IF(EXACT(M1007,$A$5)=TRUE,4,IF(EXACT(M1007,$A$6)=TRUE,5,IF(EXACT(M1007,$A$7)=TRUE,6,IF(EXACT(M1007,$A$8)=TRUE,7,IF(EXACT(M1007,$A$9)=TRUE,8,IF(EXACT(M1007,$A$10)=TRUE,9,IF(EXACT(M1007,$A$11)=TRUE,10,IF(EXACT(M1007,$A$12)=TRUE,11,IF(EXACT(M1007,$A$13)=TRUE,12,IF(EXACT(M1007,$A$14)=TRUE,13,IF(EXACT(M1007,$A$15)=TRUE,14,IF(EXACT(M1007,$A$16)=TRUE,15,IF(EXACT(M1007,$A$17)=TRUE,16,IF(EXACT(M1007,$A$18)=TRUE,17,IF(EXACT(M1007,$A$19)=TRUE,18,IF(EXACT(M1007,$A$20)=TRUE,19,IF(EXACT(M1007,$A$21)=TRUE,20,IF(EXACT(M1007,$A$22)=TRUE,21,IF(EXACT(M1007,$A$23)=TRUE,22,IF(EXACT(M1007,$A$24)=TRUE,23,IF(EXACT(M1007,$A$25)=TRUE,24,IF(EXACT(M1007,$A$26)=TRUE,25,IF(EXACT(M1007,$A$27)=TRUE,26,IF(EXACT(M1007,$A$28)=TRUE,27,IF(EXACT(M1007,$A$29)=TRUE,28,IF(EXACT(M1007,$A$30)=TRUE,29,IF(EXACT(M1007,$A$31)=TRUE,30,IF(EXACT(M1007,$A$32)=TRUE,31,IF(EXACT(M1007,$A$33)=TRUE,32,IF(EXACT(M1007,$A$34)=TRUE,33,IF(EXACT(M1007,$A$35)=TRUE,34,IF(EXACT(M1007,$A$36)=TRUE,35,IF(EXACT(M1007,$A$37)=TRUE,36,IF(EXACT(M1007,$A$38)=TRUE,37,IF(EXACT(M1007,$A$39)=TRUE,38,IF(EXACT(M1007,$A$40)=TRUE,39,IF(EXACT(M1007,$A$41)=TRUE,40,IF(EXACT(M1007,$A$42)=TRUE,41,IF(EXACT(M1007,$A$43)=TRUE,42,IF(EXACT(M1007,$A$44)=TRUE,43,IF(EXACT(M1007,$A$45)=TRUE,44,IF(EXACT(M1007,$A$46)=TRUE,45,IF(EXACT(M1007,$A$47)=TRUE,46,IF(EXACT(M1007,$A$48)=TRUE,47,IF(EXACT(M1007,$A$49)=TRUE,48,IF(EXACT(M1007,$A$50)=TRUE,49,IF(EXACT(M1007,$A$51)=TRUE,50,IF(EXACT(M1007,$A$52)=TRUE,51,IF(EXACT(M1007,$A$53)=TRUE,52,IF(EXACT(M1007,$A$54)=TRUE,53,IF(EXACT(M1007,$A$55)=TRUE,54,IF(EXACT(M1007,$A$56)=TRUE,55,IF(EXACT(M1007,$A$57)=TRUE,56,IF(EXACT(M1007,$A$58)=TRUE,57,IF(EXACT(M1007,$A$59)=TRUE,58,IF(EXACT(M1007,$A$60)=TRUE,59,IF(EXACT(M1007,$A$61)=TRUE,60,IF(EXACT(M1007,$A$62)=TRUE,61))))))))))))))))))))))))))))))))))))))))))))))))))))))))))))))*61^$L1007</f>
        <v>0</v>
      </c>
    </row>
    <row r="1008" spans="11:14" x14ac:dyDescent="0.55000000000000004">
      <c r="K1008">
        <v>1008</v>
      </c>
      <c r="L1008">
        <f t="shared" si="31"/>
        <v>0</v>
      </c>
      <c r="M1008" t="str">
        <f t="shared" si="30"/>
        <v/>
      </c>
      <c r="N1008">
        <f>IF(EXACT(M1008,$A$1)=TRUE,0,IF(EXACT(M1008,$A$2)=TRUE,1,IF(EXACT(M1008,$A$3)=TRUE,2,IF(EXACT(M1008,$A$4)=TRUE,3,IF(EXACT(M1008,$A$5)=TRUE,4,IF(EXACT(M1008,$A$6)=TRUE,5,IF(EXACT(M1008,$A$7)=TRUE,6,IF(EXACT(M1008,$A$8)=TRUE,7,IF(EXACT(M1008,$A$9)=TRUE,8,IF(EXACT(M1008,$A$10)=TRUE,9,IF(EXACT(M1008,$A$11)=TRUE,10,IF(EXACT(M1008,$A$12)=TRUE,11,IF(EXACT(M1008,$A$13)=TRUE,12,IF(EXACT(M1008,$A$14)=TRUE,13,IF(EXACT(M1008,$A$15)=TRUE,14,IF(EXACT(M1008,$A$16)=TRUE,15,IF(EXACT(M1008,$A$17)=TRUE,16,IF(EXACT(M1008,$A$18)=TRUE,17,IF(EXACT(M1008,$A$19)=TRUE,18,IF(EXACT(M1008,$A$20)=TRUE,19,IF(EXACT(M1008,$A$21)=TRUE,20,IF(EXACT(M1008,$A$22)=TRUE,21,IF(EXACT(M1008,$A$23)=TRUE,22,IF(EXACT(M1008,$A$24)=TRUE,23,IF(EXACT(M1008,$A$25)=TRUE,24,IF(EXACT(M1008,$A$26)=TRUE,25,IF(EXACT(M1008,$A$27)=TRUE,26,IF(EXACT(M1008,$A$28)=TRUE,27,IF(EXACT(M1008,$A$29)=TRUE,28,IF(EXACT(M1008,$A$30)=TRUE,29,IF(EXACT(M1008,$A$31)=TRUE,30,IF(EXACT(M1008,$A$32)=TRUE,31,IF(EXACT(M1008,$A$33)=TRUE,32,IF(EXACT(M1008,$A$34)=TRUE,33,IF(EXACT(M1008,$A$35)=TRUE,34,IF(EXACT(M1008,$A$36)=TRUE,35,IF(EXACT(M1008,$A$37)=TRUE,36,IF(EXACT(M1008,$A$38)=TRUE,37,IF(EXACT(M1008,$A$39)=TRUE,38,IF(EXACT(M1008,$A$40)=TRUE,39,IF(EXACT(M1008,$A$41)=TRUE,40,IF(EXACT(M1008,$A$42)=TRUE,41,IF(EXACT(M1008,$A$43)=TRUE,42,IF(EXACT(M1008,$A$44)=TRUE,43,IF(EXACT(M1008,$A$45)=TRUE,44,IF(EXACT(M1008,$A$46)=TRUE,45,IF(EXACT(M1008,$A$47)=TRUE,46,IF(EXACT(M1008,$A$48)=TRUE,47,IF(EXACT(M1008,$A$49)=TRUE,48,IF(EXACT(M1008,$A$50)=TRUE,49,IF(EXACT(M1008,$A$51)=TRUE,50,IF(EXACT(M1008,$A$52)=TRUE,51,IF(EXACT(M1008,$A$53)=TRUE,52,IF(EXACT(M1008,$A$54)=TRUE,53,IF(EXACT(M1008,$A$55)=TRUE,54,IF(EXACT(M1008,$A$56)=TRUE,55,IF(EXACT(M1008,$A$57)=TRUE,56,IF(EXACT(M1008,$A$58)=TRUE,57,IF(EXACT(M1008,$A$59)=TRUE,58,IF(EXACT(M1008,$A$60)=TRUE,59,IF(EXACT(M1008,$A$61)=TRUE,60,IF(EXACT(M1008,$A$62)=TRUE,61))))))))))))))))))))))))))))))))))))))))))))))))))))))))))))))*61^$L1008</f>
        <v>0</v>
      </c>
    </row>
    <row r="1009" spans="11:14" x14ac:dyDescent="0.55000000000000004">
      <c r="K1009">
        <v>1009</v>
      </c>
      <c r="L1009">
        <f t="shared" si="31"/>
        <v>5</v>
      </c>
      <c r="M1009" t="str">
        <f t="shared" si="30"/>
        <v/>
      </c>
      <c r="N1009" t="b">
        <f>IF(EXACT(M1009,$A$1)=TRUE,"コア",IF(EXACT(M1009,$A$2)=TRUE,"弓玉",IF(EXACT(M1009,$A$3)=TRUE,"銃玉",IF(EXACT(M1009,$A$4)=TRUE,"剣玉",IF(EXACT(M1009,$A$5)=TRUE,"盾玉",IF(EXACT(M1009,$A$6)=TRUE,"爆玉",IF(EXACT(M1009,$A$7)=TRUE,"魔玉",IF(EXACT(M1009,$A$8)=TRUE,"弩玉",IF(EXACT(M1009,$A$9)=TRUE,"槍玉",IF(EXACT(M1009,$A$10)=TRUE,"砲玉",IF(EXACT(M1009,$A$11)=TRUE,"薙玉",IF(EXACT(M1009,$A$12)=TRUE,"跳玉",IF(EXACT(M1009,$A$13)=TRUE,"裂玉",IF(EXACT(M1009,$A$14)=TRUE,"散玉",IF(EXACT(M1009,$A$15)=TRUE,"狙玉",IF(EXACT(M1009,$A$16)=TRUE,"浮玉",IF(EXACT(M1009,$A$17)=TRUE,"導玉",IF(EXACT(M1009,$A$18)=TRUE,"繕玉",IF(EXACT(M1009,$A$19)=TRUE,"癒玉",IF(EXACT(M1009,$A$20)=TRUE,"壁玉",IF(EXACT(M1009,$A$21)=TRUE,"飛玉",IF(EXACT(M1009,$A$22)=TRUE,"戦玉",IF(EXACT(M1009,$A$23)=TRUE,"機玉",IF(EXACT(M1009,$A$24)=TRUE,"変玉",IF(EXACT(M1009,$A$25)=TRUE,"界玉",IF(EXACT(M1009,$A$26)=TRUE,"木壁",IF(EXACT(M1009,$A$27)=TRUE,"石壁",IF(EXACT(M1009,$A$28)=TRUE,"紙壁",IF(EXACT(M1009,$A$29)=TRUE,"鉄壁",IF(EXACT(M1009,$A$30)=TRUE,"ジェット",IF(EXACT(M1009,$A$31)=TRUE,"ターボ",IF(EXACT(M1009,$A$32)=TRUE,"骨玉",IF(EXACT(M1009,$A$33)=TRUE,"撃玉",IF(EXACT(M1009,$A$34)=TRUE,"弾玉",IF(EXACT(M1009,$A$35)=TRUE,"聖玉",IF(EXACT(M1009,$A$36)=TRUE,"忍玉",IF(EXACT(M1009,$A$37)=TRUE,"障玉",IF(EXACT(M1009,$A$38)=TRUE,"花玉",IF(EXACT(M1009,$A$39)=TRUE,"反玉",IF(EXACT(M1009,$A$40)=TRUE,"押玉",IF(EXACT(M1009,$A$41)=TRUE,"迎玉",IF(EXACT(M1009,$A$42)=TRUE,"贄玉",IF(EXACT(M1009,$A$43)=TRUE,"的玉",IF(EXACT(M1009,$A$44)=TRUE,"墜玉",IF(EXACT(M1009,$A$45)=TRUE,"箱玉",IF(EXACT(M1009,$A$46)=TRUE,"闇玉",IF(EXACT(M1009,$A$47)=TRUE,"旋玉",IF(EXACT(M1009,$A$48)=TRUE,"采玉",IF(EXACT(M1009,$A$49)=TRUE,"騎玉",IF(EXACT(M1009,$A$50)=TRUE,"核玉",IF(EXACT(M1009,$A$51)=TRUE,"射玉",IF(EXACT(M1009,$A$52)=TRUE,"星玉",IF(EXACT(M1009,$A$53)=TRUE,"梱玉",IF(EXACT(M1009,$A$54)=TRUE,"貫玉",IF(EXACT(M1009,$A$55)=TRUE,"査玉",IF(EXACT(M1009,$A$56)=TRUE,"近壁",IF(EXACT(M1009,$A$57)=TRUE,"遠壁",IF(EXACT(M1009,$A$58)=TRUE,"広壁",IF(EXACT(M1009,$A$59)=TRUE,"狭壁",IF(EXACT(M1009,$A$60)=TRUE,"タゲ壁",IF(EXACT(M1009,$A$61)=TRUE,"エレ壁")))))))))))))))))))))))))))))))))))))))))))))))))))))))))))))</f>
        <v>0</v>
      </c>
    </row>
    <row r="1010" spans="11:14" x14ac:dyDescent="0.55000000000000004">
      <c r="K1010">
        <v>1010</v>
      </c>
      <c r="L1010">
        <f t="shared" si="31"/>
        <v>4</v>
      </c>
      <c r="M1010" t="str">
        <f t="shared" si="30"/>
        <v/>
      </c>
      <c r="N1010">
        <f>IF(EXACT(M1010,$A$1)=TRUE,0,IF(EXACT(M1010,$A$2)=TRUE,1,IF(EXACT(M1010,$A$3)=TRUE,2,IF(EXACT(M1010,$A$4)=TRUE,3,IF(EXACT(M1010,$A$5)=TRUE,4,IF(EXACT(M1010,$A$6)=TRUE,5,IF(EXACT(M1010,$A$7)=TRUE,6,IF(EXACT(M1010,$A$8)=TRUE,7,IF(EXACT(M1010,$A$9)=TRUE,8,IF(EXACT(M1010,$A$10)=TRUE,9,IF(EXACT(M1010,$A$11)=TRUE,10,IF(EXACT(M1010,$A$12)=TRUE,11,IF(EXACT(M1010,$A$13)=TRUE,12,IF(EXACT(M1010,$A$14)=TRUE,13,IF(EXACT(M1010,$A$15)=TRUE,14,IF(EXACT(M1010,$A$16)=TRUE,15,IF(EXACT(M1010,$A$17)=TRUE,16,IF(EXACT(M1010,$A$18)=TRUE,17,IF(EXACT(M1010,$A$19)=TRUE,18,IF(EXACT(M1010,$A$20)=TRUE,19,IF(EXACT(M1010,$A$21)=TRUE,20,IF(EXACT(M1010,$A$22)=TRUE,21,IF(EXACT(M1010,$A$23)=TRUE,22,IF(EXACT(M1010,$A$24)=TRUE,23,IF(EXACT(M1010,$A$25)=TRUE,24,IF(EXACT(M1010,$A$26)=TRUE,25,IF(EXACT(M1010,$A$27)=TRUE,26,IF(EXACT(M1010,$A$28)=TRUE,27,IF(EXACT(M1010,$A$29)=TRUE,28,IF(EXACT(M1010,$A$30)=TRUE,29,IF(EXACT(M1010,$A$31)=TRUE,30,IF(EXACT(M1010,$A$32)=TRUE,31,IF(EXACT(M1010,$A$33)=TRUE,32,IF(EXACT(M1010,$A$34)=TRUE,33,IF(EXACT(M1010,$A$35)=TRUE,34,IF(EXACT(M1010,$A$36)=TRUE,35,IF(EXACT(M1010,$A$37)=TRUE,36,IF(EXACT(M1010,$A$38)=TRUE,37,IF(EXACT(M1010,$A$39)=TRUE,38,IF(EXACT(M1010,$A$40)=TRUE,39,IF(EXACT(M1010,$A$41)=TRUE,40,IF(EXACT(M1010,$A$42)=TRUE,41,IF(EXACT(M1010,$A$43)=TRUE,42,IF(EXACT(M1010,$A$44)=TRUE,43,IF(EXACT(M1010,$A$45)=TRUE,44,IF(EXACT(M1010,$A$46)=TRUE,45,IF(EXACT(M1010,$A$47)=TRUE,46,IF(EXACT(M1010,$A$48)=TRUE,47,IF(EXACT(M1010,$A$49)=TRUE,48,IF(EXACT(M1010,$A$50)=TRUE,49,IF(EXACT(M1010,$A$51)=TRUE,50,IF(EXACT(M1010,$A$52)=TRUE,51,IF(EXACT(M1010,$A$53)=TRUE,52,IF(EXACT(M1010,$A$54)=TRUE,53,IF(EXACT(M1010,$A$55)=TRUE,54,IF(EXACT(M1010,$A$56)=TRUE,55,IF(EXACT(M1010,$A$57)=TRUE,56,IF(EXACT(M1010,$A$58)=TRUE,57,IF(EXACT(M1010,$A$59)=TRUE,58,IF(EXACT(M1010,$A$60)=TRUE,59,IF(EXACT(M1010,$A$61)=TRUE,60,IF(EXACT(M1010,$A$62)=TRUE,61))))))))))))))))))))))))))))))))))))))))))))))))))))))))))))))*61^$L1010</f>
        <v>0</v>
      </c>
    </row>
    <row r="1011" spans="11:14" x14ac:dyDescent="0.55000000000000004">
      <c r="K1011">
        <v>1011</v>
      </c>
      <c r="L1011">
        <f t="shared" si="31"/>
        <v>3</v>
      </c>
      <c r="M1011" t="str">
        <f t="shared" si="30"/>
        <v/>
      </c>
      <c r="N1011">
        <f>IF(EXACT(M1011,$A$1)=TRUE,0,IF(EXACT(M1011,$A$2)=TRUE,1,IF(EXACT(M1011,$A$3)=TRUE,2,IF(EXACT(M1011,$A$4)=TRUE,3,IF(EXACT(M1011,$A$5)=TRUE,4,IF(EXACT(M1011,$A$6)=TRUE,5,IF(EXACT(M1011,$A$7)=TRUE,6,IF(EXACT(M1011,$A$8)=TRUE,7,IF(EXACT(M1011,$A$9)=TRUE,8,IF(EXACT(M1011,$A$10)=TRUE,9,IF(EXACT(M1011,$A$11)=TRUE,10,IF(EXACT(M1011,$A$12)=TRUE,11,IF(EXACT(M1011,$A$13)=TRUE,12,IF(EXACT(M1011,$A$14)=TRUE,13,IF(EXACT(M1011,$A$15)=TRUE,14,IF(EXACT(M1011,$A$16)=TRUE,15,IF(EXACT(M1011,$A$17)=TRUE,16,IF(EXACT(M1011,$A$18)=TRUE,17,IF(EXACT(M1011,$A$19)=TRUE,18,IF(EXACT(M1011,$A$20)=TRUE,19,IF(EXACT(M1011,$A$21)=TRUE,20,IF(EXACT(M1011,$A$22)=TRUE,21,IF(EXACT(M1011,$A$23)=TRUE,22,IF(EXACT(M1011,$A$24)=TRUE,23,IF(EXACT(M1011,$A$25)=TRUE,24,IF(EXACT(M1011,$A$26)=TRUE,25,IF(EXACT(M1011,$A$27)=TRUE,26,IF(EXACT(M1011,$A$28)=TRUE,27,IF(EXACT(M1011,$A$29)=TRUE,28,IF(EXACT(M1011,$A$30)=TRUE,29,IF(EXACT(M1011,$A$31)=TRUE,30,IF(EXACT(M1011,$A$32)=TRUE,31,IF(EXACT(M1011,$A$33)=TRUE,32,IF(EXACT(M1011,$A$34)=TRUE,33,IF(EXACT(M1011,$A$35)=TRUE,34,IF(EXACT(M1011,$A$36)=TRUE,35,IF(EXACT(M1011,$A$37)=TRUE,36,IF(EXACT(M1011,$A$38)=TRUE,37,IF(EXACT(M1011,$A$39)=TRUE,38,IF(EXACT(M1011,$A$40)=TRUE,39,IF(EXACT(M1011,$A$41)=TRUE,40,IF(EXACT(M1011,$A$42)=TRUE,41,IF(EXACT(M1011,$A$43)=TRUE,42,IF(EXACT(M1011,$A$44)=TRUE,43,IF(EXACT(M1011,$A$45)=TRUE,44,IF(EXACT(M1011,$A$46)=TRUE,45,IF(EXACT(M1011,$A$47)=TRUE,46,IF(EXACT(M1011,$A$48)=TRUE,47,IF(EXACT(M1011,$A$49)=TRUE,48,IF(EXACT(M1011,$A$50)=TRUE,49,IF(EXACT(M1011,$A$51)=TRUE,50,IF(EXACT(M1011,$A$52)=TRUE,51,IF(EXACT(M1011,$A$53)=TRUE,52,IF(EXACT(M1011,$A$54)=TRUE,53,IF(EXACT(M1011,$A$55)=TRUE,54,IF(EXACT(M1011,$A$56)=TRUE,55,IF(EXACT(M1011,$A$57)=TRUE,56,IF(EXACT(M1011,$A$58)=TRUE,57,IF(EXACT(M1011,$A$59)=TRUE,58,IF(EXACT(M1011,$A$60)=TRUE,59,IF(EXACT(M1011,$A$61)=TRUE,60,IF(EXACT(M1011,$A$62)=TRUE,61))))))))))))))))))))))))))))))))))))))))))))))))))))))))))))))*61^$L1011</f>
        <v>0</v>
      </c>
    </row>
    <row r="1012" spans="11:14" x14ac:dyDescent="0.55000000000000004">
      <c r="K1012">
        <v>1012</v>
      </c>
      <c r="L1012">
        <f t="shared" si="31"/>
        <v>2</v>
      </c>
      <c r="M1012" t="str">
        <f t="shared" si="30"/>
        <v/>
      </c>
      <c r="N1012">
        <f>IF(EXACT(M1012,$A$1)=TRUE,0,IF(EXACT(M1012,$A$2)=TRUE,1,IF(EXACT(M1012,$A$3)=TRUE,2,IF(EXACT(M1012,$A$4)=TRUE,3,IF(EXACT(M1012,$A$5)=TRUE,4,IF(EXACT(M1012,$A$6)=TRUE,5,IF(EXACT(M1012,$A$7)=TRUE,6,IF(EXACT(M1012,$A$8)=TRUE,7,IF(EXACT(M1012,$A$9)=TRUE,8,IF(EXACT(M1012,$A$10)=TRUE,9,IF(EXACT(M1012,$A$11)=TRUE,10,IF(EXACT(M1012,$A$12)=TRUE,11,IF(EXACT(M1012,$A$13)=TRUE,12,IF(EXACT(M1012,$A$14)=TRUE,13,IF(EXACT(M1012,$A$15)=TRUE,14,IF(EXACT(M1012,$A$16)=TRUE,15,IF(EXACT(M1012,$A$17)=TRUE,16,IF(EXACT(M1012,$A$18)=TRUE,17,IF(EXACT(M1012,$A$19)=TRUE,18,IF(EXACT(M1012,$A$20)=TRUE,19,IF(EXACT(M1012,$A$21)=TRUE,20,IF(EXACT(M1012,$A$22)=TRUE,21,IF(EXACT(M1012,$A$23)=TRUE,22,IF(EXACT(M1012,$A$24)=TRUE,23,IF(EXACT(M1012,$A$25)=TRUE,24,IF(EXACT(M1012,$A$26)=TRUE,25,IF(EXACT(M1012,$A$27)=TRUE,26,IF(EXACT(M1012,$A$28)=TRUE,27,IF(EXACT(M1012,$A$29)=TRUE,28,IF(EXACT(M1012,$A$30)=TRUE,29,IF(EXACT(M1012,$A$31)=TRUE,30,IF(EXACT(M1012,$A$32)=TRUE,31,IF(EXACT(M1012,$A$33)=TRUE,32,IF(EXACT(M1012,$A$34)=TRUE,33,IF(EXACT(M1012,$A$35)=TRUE,34,IF(EXACT(M1012,$A$36)=TRUE,35,IF(EXACT(M1012,$A$37)=TRUE,36,IF(EXACT(M1012,$A$38)=TRUE,37,IF(EXACT(M1012,$A$39)=TRUE,38,IF(EXACT(M1012,$A$40)=TRUE,39,IF(EXACT(M1012,$A$41)=TRUE,40,IF(EXACT(M1012,$A$42)=TRUE,41,IF(EXACT(M1012,$A$43)=TRUE,42,IF(EXACT(M1012,$A$44)=TRUE,43,IF(EXACT(M1012,$A$45)=TRUE,44,IF(EXACT(M1012,$A$46)=TRUE,45,IF(EXACT(M1012,$A$47)=TRUE,46,IF(EXACT(M1012,$A$48)=TRUE,47,IF(EXACT(M1012,$A$49)=TRUE,48,IF(EXACT(M1012,$A$50)=TRUE,49,IF(EXACT(M1012,$A$51)=TRUE,50,IF(EXACT(M1012,$A$52)=TRUE,51,IF(EXACT(M1012,$A$53)=TRUE,52,IF(EXACT(M1012,$A$54)=TRUE,53,IF(EXACT(M1012,$A$55)=TRUE,54,IF(EXACT(M1012,$A$56)=TRUE,55,IF(EXACT(M1012,$A$57)=TRUE,56,IF(EXACT(M1012,$A$58)=TRUE,57,IF(EXACT(M1012,$A$59)=TRUE,58,IF(EXACT(M1012,$A$60)=TRUE,59,IF(EXACT(M1012,$A$61)=TRUE,60,IF(EXACT(M1012,$A$62)=TRUE,61))))))))))))))))))))))))))))))))))))))))))))))))))))))))))))))*61^$L1012</f>
        <v>0</v>
      </c>
    </row>
    <row r="1013" spans="11:14" x14ac:dyDescent="0.55000000000000004">
      <c r="K1013">
        <v>1013</v>
      </c>
      <c r="L1013">
        <f t="shared" si="31"/>
        <v>1</v>
      </c>
      <c r="M1013" t="str">
        <f t="shared" si="30"/>
        <v/>
      </c>
      <c r="N1013">
        <f>IF(EXACT(M1013,$A$1)=TRUE,0,IF(EXACT(M1013,$A$2)=TRUE,1,IF(EXACT(M1013,$A$3)=TRUE,2,IF(EXACT(M1013,$A$4)=TRUE,3,IF(EXACT(M1013,$A$5)=TRUE,4,IF(EXACT(M1013,$A$6)=TRUE,5,IF(EXACT(M1013,$A$7)=TRUE,6,IF(EXACT(M1013,$A$8)=TRUE,7,IF(EXACT(M1013,$A$9)=TRUE,8,IF(EXACT(M1013,$A$10)=TRUE,9,IF(EXACT(M1013,$A$11)=TRUE,10,IF(EXACT(M1013,$A$12)=TRUE,11,IF(EXACT(M1013,$A$13)=TRUE,12,IF(EXACT(M1013,$A$14)=TRUE,13,IF(EXACT(M1013,$A$15)=TRUE,14,IF(EXACT(M1013,$A$16)=TRUE,15,IF(EXACT(M1013,$A$17)=TRUE,16,IF(EXACT(M1013,$A$18)=TRUE,17,IF(EXACT(M1013,$A$19)=TRUE,18,IF(EXACT(M1013,$A$20)=TRUE,19,IF(EXACT(M1013,$A$21)=TRUE,20,IF(EXACT(M1013,$A$22)=TRUE,21,IF(EXACT(M1013,$A$23)=TRUE,22,IF(EXACT(M1013,$A$24)=TRUE,23,IF(EXACT(M1013,$A$25)=TRUE,24,IF(EXACT(M1013,$A$26)=TRUE,25,IF(EXACT(M1013,$A$27)=TRUE,26,IF(EXACT(M1013,$A$28)=TRUE,27,IF(EXACT(M1013,$A$29)=TRUE,28,IF(EXACT(M1013,$A$30)=TRUE,29,IF(EXACT(M1013,$A$31)=TRUE,30,IF(EXACT(M1013,$A$32)=TRUE,31,IF(EXACT(M1013,$A$33)=TRUE,32,IF(EXACT(M1013,$A$34)=TRUE,33,IF(EXACT(M1013,$A$35)=TRUE,34,IF(EXACT(M1013,$A$36)=TRUE,35,IF(EXACT(M1013,$A$37)=TRUE,36,IF(EXACT(M1013,$A$38)=TRUE,37,IF(EXACT(M1013,$A$39)=TRUE,38,IF(EXACT(M1013,$A$40)=TRUE,39,IF(EXACT(M1013,$A$41)=TRUE,40,IF(EXACT(M1013,$A$42)=TRUE,41,IF(EXACT(M1013,$A$43)=TRUE,42,IF(EXACT(M1013,$A$44)=TRUE,43,IF(EXACT(M1013,$A$45)=TRUE,44,IF(EXACT(M1013,$A$46)=TRUE,45,IF(EXACT(M1013,$A$47)=TRUE,46,IF(EXACT(M1013,$A$48)=TRUE,47,IF(EXACT(M1013,$A$49)=TRUE,48,IF(EXACT(M1013,$A$50)=TRUE,49,IF(EXACT(M1013,$A$51)=TRUE,50,IF(EXACT(M1013,$A$52)=TRUE,51,IF(EXACT(M1013,$A$53)=TRUE,52,IF(EXACT(M1013,$A$54)=TRUE,53,IF(EXACT(M1013,$A$55)=TRUE,54,IF(EXACT(M1013,$A$56)=TRUE,55,IF(EXACT(M1013,$A$57)=TRUE,56,IF(EXACT(M1013,$A$58)=TRUE,57,IF(EXACT(M1013,$A$59)=TRUE,58,IF(EXACT(M1013,$A$60)=TRUE,59,IF(EXACT(M1013,$A$61)=TRUE,60,IF(EXACT(M1013,$A$62)=TRUE,61))))))))))))))))))))))))))))))))))))))))))))))))))))))))))))))*61^$L1013</f>
        <v>0</v>
      </c>
    </row>
    <row r="1014" spans="11:14" x14ac:dyDescent="0.55000000000000004">
      <c r="K1014">
        <v>1014</v>
      </c>
      <c r="L1014">
        <f t="shared" si="31"/>
        <v>0</v>
      </c>
      <c r="M1014" t="str">
        <f t="shared" si="30"/>
        <v/>
      </c>
      <c r="N1014">
        <f>IF(EXACT(M1014,$A$1)=TRUE,0,IF(EXACT(M1014,$A$2)=TRUE,1,IF(EXACT(M1014,$A$3)=TRUE,2,IF(EXACT(M1014,$A$4)=TRUE,3,IF(EXACT(M1014,$A$5)=TRUE,4,IF(EXACT(M1014,$A$6)=TRUE,5,IF(EXACT(M1014,$A$7)=TRUE,6,IF(EXACT(M1014,$A$8)=TRUE,7,IF(EXACT(M1014,$A$9)=TRUE,8,IF(EXACT(M1014,$A$10)=TRUE,9,IF(EXACT(M1014,$A$11)=TRUE,10,IF(EXACT(M1014,$A$12)=TRUE,11,IF(EXACT(M1014,$A$13)=TRUE,12,IF(EXACT(M1014,$A$14)=TRUE,13,IF(EXACT(M1014,$A$15)=TRUE,14,IF(EXACT(M1014,$A$16)=TRUE,15,IF(EXACT(M1014,$A$17)=TRUE,16,IF(EXACT(M1014,$A$18)=TRUE,17,IF(EXACT(M1014,$A$19)=TRUE,18,IF(EXACT(M1014,$A$20)=TRUE,19,IF(EXACT(M1014,$A$21)=TRUE,20,IF(EXACT(M1014,$A$22)=TRUE,21,IF(EXACT(M1014,$A$23)=TRUE,22,IF(EXACT(M1014,$A$24)=TRUE,23,IF(EXACT(M1014,$A$25)=TRUE,24,IF(EXACT(M1014,$A$26)=TRUE,25,IF(EXACT(M1014,$A$27)=TRUE,26,IF(EXACT(M1014,$A$28)=TRUE,27,IF(EXACT(M1014,$A$29)=TRUE,28,IF(EXACT(M1014,$A$30)=TRUE,29,IF(EXACT(M1014,$A$31)=TRUE,30,IF(EXACT(M1014,$A$32)=TRUE,31,IF(EXACT(M1014,$A$33)=TRUE,32,IF(EXACT(M1014,$A$34)=TRUE,33,IF(EXACT(M1014,$A$35)=TRUE,34,IF(EXACT(M1014,$A$36)=TRUE,35,IF(EXACT(M1014,$A$37)=TRUE,36,IF(EXACT(M1014,$A$38)=TRUE,37,IF(EXACT(M1014,$A$39)=TRUE,38,IF(EXACT(M1014,$A$40)=TRUE,39,IF(EXACT(M1014,$A$41)=TRUE,40,IF(EXACT(M1014,$A$42)=TRUE,41,IF(EXACT(M1014,$A$43)=TRUE,42,IF(EXACT(M1014,$A$44)=TRUE,43,IF(EXACT(M1014,$A$45)=TRUE,44,IF(EXACT(M1014,$A$46)=TRUE,45,IF(EXACT(M1014,$A$47)=TRUE,46,IF(EXACT(M1014,$A$48)=TRUE,47,IF(EXACT(M1014,$A$49)=TRUE,48,IF(EXACT(M1014,$A$50)=TRUE,49,IF(EXACT(M1014,$A$51)=TRUE,50,IF(EXACT(M1014,$A$52)=TRUE,51,IF(EXACT(M1014,$A$53)=TRUE,52,IF(EXACT(M1014,$A$54)=TRUE,53,IF(EXACT(M1014,$A$55)=TRUE,54,IF(EXACT(M1014,$A$56)=TRUE,55,IF(EXACT(M1014,$A$57)=TRUE,56,IF(EXACT(M1014,$A$58)=TRUE,57,IF(EXACT(M1014,$A$59)=TRUE,58,IF(EXACT(M1014,$A$60)=TRUE,59,IF(EXACT(M1014,$A$61)=TRUE,60,IF(EXACT(M1014,$A$62)=TRUE,61))))))))))))))))))))))))))))))))))))))))))))))))))))))))))))))*61^$L1014</f>
        <v>0</v>
      </c>
    </row>
    <row r="1015" spans="11:14" x14ac:dyDescent="0.55000000000000004">
      <c r="K1015">
        <v>1015</v>
      </c>
      <c r="L1015">
        <f t="shared" si="31"/>
        <v>5</v>
      </c>
      <c r="M1015" t="str">
        <f t="shared" si="30"/>
        <v/>
      </c>
      <c r="N1015" t="b">
        <f>IF(EXACT(M1015,$A$1)=TRUE,"コア",IF(EXACT(M1015,$A$2)=TRUE,"弓玉",IF(EXACT(M1015,$A$3)=TRUE,"銃玉",IF(EXACT(M1015,$A$4)=TRUE,"剣玉",IF(EXACT(M1015,$A$5)=TRUE,"盾玉",IF(EXACT(M1015,$A$6)=TRUE,"爆玉",IF(EXACT(M1015,$A$7)=TRUE,"魔玉",IF(EXACT(M1015,$A$8)=TRUE,"弩玉",IF(EXACT(M1015,$A$9)=TRUE,"槍玉",IF(EXACT(M1015,$A$10)=TRUE,"砲玉",IF(EXACT(M1015,$A$11)=TRUE,"薙玉",IF(EXACT(M1015,$A$12)=TRUE,"跳玉",IF(EXACT(M1015,$A$13)=TRUE,"裂玉",IF(EXACT(M1015,$A$14)=TRUE,"散玉",IF(EXACT(M1015,$A$15)=TRUE,"狙玉",IF(EXACT(M1015,$A$16)=TRUE,"浮玉",IF(EXACT(M1015,$A$17)=TRUE,"導玉",IF(EXACT(M1015,$A$18)=TRUE,"繕玉",IF(EXACT(M1015,$A$19)=TRUE,"癒玉",IF(EXACT(M1015,$A$20)=TRUE,"壁玉",IF(EXACT(M1015,$A$21)=TRUE,"飛玉",IF(EXACT(M1015,$A$22)=TRUE,"戦玉",IF(EXACT(M1015,$A$23)=TRUE,"機玉",IF(EXACT(M1015,$A$24)=TRUE,"変玉",IF(EXACT(M1015,$A$25)=TRUE,"界玉",IF(EXACT(M1015,$A$26)=TRUE,"木壁",IF(EXACT(M1015,$A$27)=TRUE,"石壁",IF(EXACT(M1015,$A$28)=TRUE,"紙壁",IF(EXACT(M1015,$A$29)=TRUE,"鉄壁",IF(EXACT(M1015,$A$30)=TRUE,"ジェット",IF(EXACT(M1015,$A$31)=TRUE,"ターボ",IF(EXACT(M1015,$A$32)=TRUE,"骨玉",IF(EXACT(M1015,$A$33)=TRUE,"撃玉",IF(EXACT(M1015,$A$34)=TRUE,"弾玉",IF(EXACT(M1015,$A$35)=TRUE,"聖玉",IF(EXACT(M1015,$A$36)=TRUE,"忍玉",IF(EXACT(M1015,$A$37)=TRUE,"障玉",IF(EXACT(M1015,$A$38)=TRUE,"花玉",IF(EXACT(M1015,$A$39)=TRUE,"反玉",IF(EXACT(M1015,$A$40)=TRUE,"押玉",IF(EXACT(M1015,$A$41)=TRUE,"迎玉",IF(EXACT(M1015,$A$42)=TRUE,"贄玉",IF(EXACT(M1015,$A$43)=TRUE,"的玉",IF(EXACT(M1015,$A$44)=TRUE,"墜玉",IF(EXACT(M1015,$A$45)=TRUE,"箱玉",IF(EXACT(M1015,$A$46)=TRUE,"闇玉",IF(EXACT(M1015,$A$47)=TRUE,"旋玉",IF(EXACT(M1015,$A$48)=TRUE,"采玉",IF(EXACT(M1015,$A$49)=TRUE,"騎玉",IF(EXACT(M1015,$A$50)=TRUE,"核玉",IF(EXACT(M1015,$A$51)=TRUE,"射玉",IF(EXACT(M1015,$A$52)=TRUE,"星玉",IF(EXACT(M1015,$A$53)=TRUE,"梱玉",IF(EXACT(M1015,$A$54)=TRUE,"貫玉",IF(EXACT(M1015,$A$55)=TRUE,"査玉",IF(EXACT(M1015,$A$56)=TRUE,"近壁",IF(EXACT(M1015,$A$57)=TRUE,"遠壁",IF(EXACT(M1015,$A$58)=TRUE,"広壁",IF(EXACT(M1015,$A$59)=TRUE,"狭壁",IF(EXACT(M1015,$A$60)=TRUE,"タゲ壁",IF(EXACT(M1015,$A$61)=TRUE,"エレ壁")))))))))))))))))))))))))))))))))))))))))))))))))))))))))))))</f>
        <v>0</v>
      </c>
    </row>
    <row r="1016" spans="11:14" x14ac:dyDescent="0.55000000000000004">
      <c r="K1016">
        <v>1016</v>
      </c>
      <c r="L1016">
        <f t="shared" si="31"/>
        <v>4</v>
      </c>
      <c r="M1016" t="str">
        <f t="shared" si="30"/>
        <v/>
      </c>
      <c r="N1016">
        <f>IF(EXACT(M1016,$A$1)=TRUE,0,IF(EXACT(M1016,$A$2)=TRUE,1,IF(EXACT(M1016,$A$3)=TRUE,2,IF(EXACT(M1016,$A$4)=TRUE,3,IF(EXACT(M1016,$A$5)=TRUE,4,IF(EXACT(M1016,$A$6)=TRUE,5,IF(EXACT(M1016,$A$7)=TRUE,6,IF(EXACT(M1016,$A$8)=TRUE,7,IF(EXACT(M1016,$A$9)=TRUE,8,IF(EXACT(M1016,$A$10)=TRUE,9,IF(EXACT(M1016,$A$11)=TRUE,10,IF(EXACT(M1016,$A$12)=TRUE,11,IF(EXACT(M1016,$A$13)=TRUE,12,IF(EXACT(M1016,$A$14)=TRUE,13,IF(EXACT(M1016,$A$15)=TRUE,14,IF(EXACT(M1016,$A$16)=TRUE,15,IF(EXACT(M1016,$A$17)=TRUE,16,IF(EXACT(M1016,$A$18)=TRUE,17,IF(EXACT(M1016,$A$19)=TRUE,18,IF(EXACT(M1016,$A$20)=TRUE,19,IF(EXACT(M1016,$A$21)=TRUE,20,IF(EXACT(M1016,$A$22)=TRUE,21,IF(EXACT(M1016,$A$23)=TRUE,22,IF(EXACT(M1016,$A$24)=TRUE,23,IF(EXACT(M1016,$A$25)=TRUE,24,IF(EXACT(M1016,$A$26)=TRUE,25,IF(EXACT(M1016,$A$27)=TRUE,26,IF(EXACT(M1016,$A$28)=TRUE,27,IF(EXACT(M1016,$A$29)=TRUE,28,IF(EXACT(M1016,$A$30)=TRUE,29,IF(EXACT(M1016,$A$31)=TRUE,30,IF(EXACT(M1016,$A$32)=TRUE,31,IF(EXACT(M1016,$A$33)=TRUE,32,IF(EXACT(M1016,$A$34)=TRUE,33,IF(EXACT(M1016,$A$35)=TRUE,34,IF(EXACT(M1016,$A$36)=TRUE,35,IF(EXACT(M1016,$A$37)=TRUE,36,IF(EXACT(M1016,$A$38)=TRUE,37,IF(EXACT(M1016,$A$39)=TRUE,38,IF(EXACT(M1016,$A$40)=TRUE,39,IF(EXACT(M1016,$A$41)=TRUE,40,IF(EXACT(M1016,$A$42)=TRUE,41,IF(EXACT(M1016,$A$43)=TRUE,42,IF(EXACT(M1016,$A$44)=TRUE,43,IF(EXACT(M1016,$A$45)=TRUE,44,IF(EXACT(M1016,$A$46)=TRUE,45,IF(EXACT(M1016,$A$47)=TRUE,46,IF(EXACT(M1016,$A$48)=TRUE,47,IF(EXACT(M1016,$A$49)=TRUE,48,IF(EXACT(M1016,$A$50)=TRUE,49,IF(EXACT(M1016,$A$51)=TRUE,50,IF(EXACT(M1016,$A$52)=TRUE,51,IF(EXACT(M1016,$A$53)=TRUE,52,IF(EXACT(M1016,$A$54)=TRUE,53,IF(EXACT(M1016,$A$55)=TRUE,54,IF(EXACT(M1016,$A$56)=TRUE,55,IF(EXACT(M1016,$A$57)=TRUE,56,IF(EXACT(M1016,$A$58)=TRUE,57,IF(EXACT(M1016,$A$59)=TRUE,58,IF(EXACT(M1016,$A$60)=TRUE,59,IF(EXACT(M1016,$A$61)=TRUE,60,IF(EXACT(M1016,$A$62)=TRUE,61))))))))))))))))))))))))))))))))))))))))))))))))))))))))))))))*61^$L1016</f>
        <v>0</v>
      </c>
    </row>
    <row r="1017" spans="11:14" x14ac:dyDescent="0.55000000000000004">
      <c r="K1017">
        <v>1017</v>
      </c>
      <c r="L1017">
        <f t="shared" si="31"/>
        <v>3</v>
      </c>
      <c r="M1017" t="str">
        <f t="shared" si="30"/>
        <v/>
      </c>
      <c r="N1017">
        <f>IF(EXACT(M1017,$A$1)=TRUE,0,IF(EXACT(M1017,$A$2)=TRUE,1,IF(EXACT(M1017,$A$3)=TRUE,2,IF(EXACT(M1017,$A$4)=TRUE,3,IF(EXACT(M1017,$A$5)=TRUE,4,IF(EXACT(M1017,$A$6)=TRUE,5,IF(EXACT(M1017,$A$7)=TRUE,6,IF(EXACT(M1017,$A$8)=TRUE,7,IF(EXACT(M1017,$A$9)=TRUE,8,IF(EXACT(M1017,$A$10)=TRUE,9,IF(EXACT(M1017,$A$11)=TRUE,10,IF(EXACT(M1017,$A$12)=TRUE,11,IF(EXACT(M1017,$A$13)=TRUE,12,IF(EXACT(M1017,$A$14)=TRUE,13,IF(EXACT(M1017,$A$15)=TRUE,14,IF(EXACT(M1017,$A$16)=TRUE,15,IF(EXACT(M1017,$A$17)=TRUE,16,IF(EXACT(M1017,$A$18)=TRUE,17,IF(EXACT(M1017,$A$19)=TRUE,18,IF(EXACT(M1017,$A$20)=TRUE,19,IF(EXACT(M1017,$A$21)=TRUE,20,IF(EXACT(M1017,$A$22)=TRUE,21,IF(EXACT(M1017,$A$23)=TRUE,22,IF(EXACT(M1017,$A$24)=TRUE,23,IF(EXACT(M1017,$A$25)=TRUE,24,IF(EXACT(M1017,$A$26)=TRUE,25,IF(EXACT(M1017,$A$27)=TRUE,26,IF(EXACT(M1017,$A$28)=TRUE,27,IF(EXACT(M1017,$A$29)=TRUE,28,IF(EXACT(M1017,$A$30)=TRUE,29,IF(EXACT(M1017,$A$31)=TRUE,30,IF(EXACT(M1017,$A$32)=TRUE,31,IF(EXACT(M1017,$A$33)=TRUE,32,IF(EXACT(M1017,$A$34)=TRUE,33,IF(EXACT(M1017,$A$35)=TRUE,34,IF(EXACT(M1017,$A$36)=TRUE,35,IF(EXACT(M1017,$A$37)=TRUE,36,IF(EXACT(M1017,$A$38)=TRUE,37,IF(EXACT(M1017,$A$39)=TRUE,38,IF(EXACT(M1017,$A$40)=TRUE,39,IF(EXACT(M1017,$A$41)=TRUE,40,IF(EXACT(M1017,$A$42)=TRUE,41,IF(EXACT(M1017,$A$43)=TRUE,42,IF(EXACT(M1017,$A$44)=TRUE,43,IF(EXACT(M1017,$A$45)=TRUE,44,IF(EXACT(M1017,$A$46)=TRUE,45,IF(EXACT(M1017,$A$47)=TRUE,46,IF(EXACT(M1017,$A$48)=TRUE,47,IF(EXACT(M1017,$A$49)=TRUE,48,IF(EXACT(M1017,$A$50)=TRUE,49,IF(EXACT(M1017,$A$51)=TRUE,50,IF(EXACT(M1017,$A$52)=TRUE,51,IF(EXACT(M1017,$A$53)=TRUE,52,IF(EXACT(M1017,$A$54)=TRUE,53,IF(EXACT(M1017,$A$55)=TRUE,54,IF(EXACT(M1017,$A$56)=TRUE,55,IF(EXACT(M1017,$A$57)=TRUE,56,IF(EXACT(M1017,$A$58)=TRUE,57,IF(EXACT(M1017,$A$59)=TRUE,58,IF(EXACT(M1017,$A$60)=TRUE,59,IF(EXACT(M1017,$A$61)=TRUE,60,IF(EXACT(M1017,$A$62)=TRUE,61))))))))))))))))))))))))))))))))))))))))))))))))))))))))))))))*61^$L1017</f>
        <v>0</v>
      </c>
    </row>
    <row r="1018" spans="11:14" x14ac:dyDescent="0.55000000000000004">
      <c r="K1018">
        <v>1018</v>
      </c>
      <c r="L1018">
        <f t="shared" si="31"/>
        <v>2</v>
      </c>
      <c r="M1018" t="str">
        <f t="shared" si="30"/>
        <v/>
      </c>
      <c r="N1018">
        <f>IF(EXACT(M1018,$A$1)=TRUE,0,IF(EXACT(M1018,$A$2)=TRUE,1,IF(EXACT(M1018,$A$3)=TRUE,2,IF(EXACT(M1018,$A$4)=TRUE,3,IF(EXACT(M1018,$A$5)=TRUE,4,IF(EXACT(M1018,$A$6)=TRUE,5,IF(EXACT(M1018,$A$7)=TRUE,6,IF(EXACT(M1018,$A$8)=TRUE,7,IF(EXACT(M1018,$A$9)=TRUE,8,IF(EXACT(M1018,$A$10)=TRUE,9,IF(EXACT(M1018,$A$11)=TRUE,10,IF(EXACT(M1018,$A$12)=TRUE,11,IF(EXACT(M1018,$A$13)=TRUE,12,IF(EXACT(M1018,$A$14)=TRUE,13,IF(EXACT(M1018,$A$15)=TRUE,14,IF(EXACT(M1018,$A$16)=TRUE,15,IF(EXACT(M1018,$A$17)=TRUE,16,IF(EXACT(M1018,$A$18)=TRUE,17,IF(EXACT(M1018,$A$19)=TRUE,18,IF(EXACT(M1018,$A$20)=TRUE,19,IF(EXACT(M1018,$A$21)=TRUE,20,IF(EXACT(M1018,$A$22)=TRUE,21,IF(EXACT(M1018,$A$23)=TRUE,22,IF(EXACT(M1018,$A$24)=TRUE,23,IF(EXACT(M1018,$A$25)=TRUE,24,IF(EXACT(M1018,$A$26)=TRUE,25,IF(EXACT(M1018,$A$27)=TRUE,26,IF(EXACT(M1018,$A$28)=TRUE,27,IF(EXACT(M1018,$A$29)=TRUE,28,IF(EXACT(M1018,$A$30)=TRUE,29,IF(EXACT(M1018,$A$31)=TRUE,30,IF(EXACT(M1018,$A$32)=TRUE,31,IF(EXACT(M1018,$A$33)=TRUE,32,IF(EXACT(M1018,$A$34)=TRUE,33,IF(EXACT(M1018,$A$35)=TRUE,34,IF(EXACT(M1018,$A$36)=TRUE,35,IF(EXACT(M1018,$A$37)=TRUE,36,IF(EXACT(M1018,$A$38)=TRUE,37,IF(EXACT(M1018,$A$39)=TRUE,38,IF(EXACT(M1018,$A$40)=TRUE,39,IF(EXACT(M1018,$A$41)=TRUE,40,IF(EXACT(M1018,$A$42)=TRUE,41,IF(EXACT(M1018,$A$43)=TRUE,42,IF(EXACT(M1018,$A$44)=TRUE,43,IF(EXACT(M1018,$A$45)=TRUE,44,IF(EXACT(M1018,$A$46)=TRUE,45,IF(EXACT(M1018,$A$47)=TRUE,46,IF(EXACT(M1018,$A$48)=TRUE,47,IF(EXACT(M1018,$A$49)=TRUE,48,IF(EXACT(M1018,$A$50)=TRUE,49,IF(EXACT(M1018,$A$51)=TRUE,50,IF(EXACT(M1018,$A$52)=TRUE,51,IF(EXACT(M1018,$A$53)=TRUE,52,IF(EXACT(M1018,$A$54)=TRUE,53,IF(EXACT(M1018,$A$55)=TRUE,54,IF(EXACT(M1018,$A$56)=TRUE,55,IF(EXACT(M1018,$A$57)=TRUE,56,IF(EXACT(M1018,$A$58)=TRUE,57,IF(EXACT(M1018,$A$59)=TRUE,58,IF(EXACT(M1018,$A$60)=TRUE,59,IF(EXACT(M1018,$A$61)=TRUE,60,IF(EXACT(M1018,$A$62)=TRUE,61))))))))))))))))))))))))))))))))))))))))))))))))))))))))))))))*61^$L1018</f>
        <v>0</v>
      </c>
    </row>
    <row r="1019" spans="11:14" x14ac:dyDescent="0.55000000000000004">
      <c r="K1019">
        <v>1019</v>
      </c>
      <c r="L1019">
        <f t="shared" si="31"/>
        <v>1</v>
      </c>
      <c r="M1019" t="str">
        <f t="shared" si="30"/>
        <v/>
      </c>
      <c r="N1019">
        <f>IF(EXACT(M1019,$A$1)=TRUE,0,IF(EXACT(M1019,$A$2)=TRUE,1,IF(EXACT(M1019,$A$3)=TRUE,2,IF(EXACT(M1019,$A$4)=TRUE,3,IF(EXACT(M1019,$A$5)=TRUE,4,IF(EXACT(M1019,$A$6)=TRUE,5,IF(EXACT(M1019,$A$7)=TRUE,6,IF(EXACT(M1019,$A$8)=TRUE,7,IF(EXACT(M1019,$A$9)=TRUE,8,IF(EXACT(M1019,$A$10)=TRUE,9,IF(EXACT(M1019,$A$11)=TRUE,10,IF(EXACT(M1019,$A$12)=TRUE,11,IF(EXACT(M1019,$A$13)=TRUE,12,IF(EXACT(M1019,$A$14)=TRUE,13,IF(EXACT(M1019,$A$15)=TRUE,14,IF(EXACT(M1019,$A$16)=TRUE,15,IF(EXACT(M1019,$A$17)=TRUE,16,IF(EXACT(M1019,$A$18)=TRUE,17,IF(EXACT(M1019,$A$19)=TRUE,18,IF(EXACT(M1019,$A$20)=TRUE,19,IF(EXACT(M1019,$A$21)=TRUE,20,IF(EXACT(M1019,$A$22)=TRUE,21,IF(EXACT(M1019,$A$23)=TRUE,22,IF(EXACT(M1019,$A$24)=TRUE,23,IF(EXACT(M1019,$A$25)=TRUE,24,IF(EXACT(M1019,$A$26)=TRUE,25,IF(EXACT(M1019,$A$27)=TRUE,26,IF(EXACT(M1019,$A$28)=TRUE,27,IF(EXACT(M1019,$A$29)=TRUE,28,IF(EXACT(M1019,$A$30)=TRUE,29,IF(EXACT(M1019,$A$31)=TRUE,30,IF(EXACT(M1019,$A$32)=TRUE,31,IF(EXACT(M1019,$A$33)=TRUE,32,IF(EXACT(M1019,$A$34)=TRUE,33,IF(EXACT(M1019,$A$35)=TRUE,34,IF(EXACT(M1019,$A$36)=TRUE,35,IF(EXACT(M1019,$A$37)=TRUE,36,IF(EXACT(M1019,$A$38)=TRUE,37,IF(EXACT(M1019,$A$39)=TRUE,38,IF(EXACT(M1019,$A$40)=TRUE,39,IF(EXACT(M1019,$A$41)=TRUE,40,IF(EXACT(M1019,$A$42)=TRUE,41,IF(EXACT(M1019,$A$43)=TRUE,42,IF(EXACT(M1019,$A$44)=TRUE,43,IF(EXACT(M1019,$A$45)=TRUE,44,IF(EXACT(M1019,$A$46)=TRUE,45,IF(EXACT(M1019,$A$47)=TRUE,46,IF(EXACT(M1019,$A$48)=TRUE,47,IF(EXACT(M1019,$A$49)=TRUE,48,IF(EXACT(M1019,$A$50)=TRUE,49,IF(EXACT(M1019,$A$51)=TRUE,50,IF(EXACT(M1019,$A$52)=TRUE,51,IF(EXACT(M1019,$A$53)=TRUE,52,IF(EXACT(M1019,$A$54)=TRUE,53,IF(EXACT(M1019,$A$55)=TRUE,54,IF(EXACT(M1019,$A$56)=TRUE,55,IF(EXACT(M1019,$A$57)=TRUE,56,IF(EXACT(M1019,$A$58)=TRUE,57,IF(EXACT(M1019,$A$59)=TRUE,58,IF(EXACT(M1019,$A$60)=TRUE,59,IF(EXACT(M1019,$A$61)=TRUE,60,IF(EXACT(M1019,$A$62)=TRUE,61))))))))))))))))))))))))))))))))))))))))))))))))))))))))))))))*61^$L1019</f>
        <v>0</v>
      </c>
    </row>
    <row r="1020" spans="11:14" x14ac:dyDescent="0.55000000000000004">
      <c r="K1020">
        <v>1020</v>
      </c>
      <c r="L1020">
        <f t="shared" si="31"/>
        <v>0</v>
      </c>
      <c r="M1020" t="str">
        <f t="shared" si="30"/>
        <v/>
      </c>
      <c r="N1020">
        <f>IF(EXACT(M1020,$A$1)=TRUE,0,IF(EXACT(M1020,$A$2)=TRUE,1,IF(EXACT(M1020,$A$3)=TRUE,2,IF(EXACT(M1020,$A$4)=TRUE,3,IF(EXACT(M1020,$A$5)=TRUE,4,IF(EXACT(M1020,$A$6)=TRUE,5,IF(EXACT(M1020,$A$7)=TRUE,6,IF(EXACT(M1020,$A$8)=TRUE,7,IF(EXACT(M1020,$A$9)=TRUE,8,IF(EXACT(M1020,$A$10)=TRUE,9,IF(EXACT(M1020,$A$11)=TRUE,10,IF(EXACT(M1020,$A$12)=TRUE,11,IF(EXACT(M1020,$A$13)=TRUE,12,IF(EXACT(M1020,$A$14)=TRUE,13,IF(EXACT(M1020,$A$15)=TRUE,14,IF(EXACT(M1020,$A$16)=TRUE,15,IF(EXACT(M1020,$A$17)=TRUE,16,IF(EXACT(M1020,$A$18)=TRUE,17,IF(EXACT(M1020,$A$19)=TRUE,18,IF(EXACT(M1020,$A$20)=TRUE,19,IF(EXACT(M1020,$A$21)=TRUE,20,IF(EXACT(M1020,$A$22)=TRUE,21,IF(EXACT(M1020,$A$23)=TRUE,22,IF(EXACT(M1020,$A$24)=TRUE,23,IF(EXACT(M1020,$A$25)=TRUE,24,IF(EXACT(M1020,$A$26)=TRUE,25,IF(EXACT(M1020,$A$27)=TRUE,26,IF(EXACT(M1020,$A$28)=TRUE,27,IF(EXACT(M1020,$A$29)=TRUE,28,IF(EXACT(M1020,$A$30)=TRUE,29,IF(EXACT(M1020,$A$31)=TRUE,30,IF(EXACT(M1020,$A$32)=TRUE,31,IF(EXACT(M1020,$A$33)=TRUE,32,IF(EXACT(M1020,$A$34)=TRUE,33,IF(EXACT(M1020,$A$35)=TRUE,34,IF(EXACT(M1020,$A$36)=TRUE,35,IF(EXACT(M1020,$A$37)=TRUE,36,IF(EXACT(M1020,$A$38)=TRUE,37,IF(EXACT(M1020,$A$39)=TRUE,38,IF(EXACT(M1020,$A$40)=TRUE,39,IF(EXACT(M1020,$A$41)=TRUE,40,IF(EXACT(M1020,$A$42)=TRUE,41,IF(EXACT(M1020,$A$43)=TRUE,42,IF(EXACT(M1020,$A$44)=TRUE,43,IF(EXACT(M1020,$A$45)=TRUE,44,IF(EXACT(M1020,$A$46)=TRUE,45,IF(EXACT(M1020,$A$47)=TRUE,46,IF(EXACT(M1020,$A$48)=TRUE,47,IF(EXACT(M1020,$A$49)=TRUE,48,IF(EXACT(M1020,$A$50)=TRUE,49,IF(EXACT(M1020,$A$51)=TRUE,50,IF(EXACT(M1020,$A$52)=TRUE,51,IF(EXACT(M1020,$A$53)=TRUE,52,IF(EXACT(M1020,$A$54)=TRUE,53,IF(EXACT(M1020,$A$55)=TRUE,54,IF(EXACT(M1020,$A$56)=TRUE,55,IF(EXACT(M1020,$A$57)=TRUE,56,IF(EXACT(M1020,$A$58)=TRUE,57,IF(EXACT(M1020,$A$59)=TRUE,58,IF(EXACT(M1020,$A$60)=TRUE,59,IF(EXACT(M1020,$A$61)=TRUE,60,IF(EXACT(M1020,$A$62)=TRUE,61))))))))))))))))))))))))))))))))))))))))))))))))))))))))))))))*61^$L1020</f>
        <v>0</v>
      </c>
    </row>
    <row r="1021" spans="11:14" x14ac:dyDescent="0.55000000000000004">
      <c r="K1021">
        <v>1021</v>
      </c>
      <c r="L1021">
        <f t="shared" si="31"/>
        <v>5</v>
      </c>
      <c r="M1021" t="str">
        <f t="shared" si="30"/>
        <v/>
      </c>
      <c r="N1021" t="b">
        <f>IF(EXACT(M1021,$A$1)=TRUE,"コア",IF(EXACT(M1021,$A$2)=TRUE,"弓玉",IF(EXACT(M1021,$A$3)=TRUE,"銃玉",IF(EXACT(M1021,$A$4)=TRUE,"剣玉",IF(EXACT(M1021,$A$5)=TRUE,"盾玉",IF(EXACT(M1021,$A$6)=TRUE,"爆玉",IF(EXACT(M1021,$A$7)=TRUE,"魔玉",IF(EXACT(M1021,$A$8)=TRUE,"弩玉",IF(EXACT(M1021,$A$9)=TRUE,"槍玉",IF(EXACT(M1021,$A$10)=TRUE,"砲玉",IF(EXACT(M1021,$A$11)=TRUE,"薙玉",IF(EXACT(M1021,$A$12)=TRUE,"跳玉",IF(EXACT(M1021,$A$13)=TRUE,"裂玉",IF(EXACT(M1021,$A$14)=TRUE,"散玉",IF(EXACT(M1021,$A$15)=TRUE,"狙玉",IF(EXACT(M1021,$A$16)=TRUE,"浮玉",IF(EXACT(M1021,$A$17)=TRUE,"導玉",IF(EXACT(M1021,$A$18)=TRUE,"繕玉",IF(EXACT(M1021,$A$19)=TRUE,"癒玉",IF(EXACT(M1021,$A$20)=TRUE,"壁玉",IF(EXACT(M1021,$A$21)=TRUE,"飛玉",IF(EXACT(M1021,$A$22)=TRUE,"戦玉",IF(EXACT(M1021,$A$23)=TRUE,"機玉",IF(EXACT(M1021,$A$24)=TRUE,"変玉",IF(EXACT(M1021,$A$25)=TRUE,"界玉",IF(EXACT(M1021,$A$26)=TRUE,"木壁",IF(EXACT(M1021,$A$27)=TRUE,"石壁",IF(EXACT(M1021,$A$28)=TRUE,"紙壁",IF(EXACT(M1021,$A$29)=TRUE,"鉄壁",IF(EXACT(M1021,$A$30)=TRUE,"ジェット",IF(EXACT(M1021,$A$31)=TRUE,"ターボ",IF(EXACT(M1021,$A$32)=TRUE,"骨玉",IF(EXACT(M1021,$A$33)=TRUE,"撃玉",IF(EXACT(M1021,$A$34)=TRUE,"弾玉",IF(EXACT(M1021,$A$35)=TRUE,"聖玉",IF(EXACT(M1021,$A$36)=TRUE,"忍玉",IF(EXACT(M1021,$A$37)=TRUE,"障玉",IF(EXACT(M1021,$A$38)=TRUE,"花玉",IF(EXACT(M1021,$A$39)=TRUE,"反玉",IF(EXACT(M1021,$A$40)=TRUE,"押玉",IF(EXACT(M1021,$A$41)=TRUE,"迎玉",IF(EXACT(M1021,$A$42)=TRUE,"贄玉",IF(EXACT(M1021,$A$43)=TRUE,"的玉",IF(EXACT(M1021,$A$44)=TRUE,"墜玉",IF(EXACT(M1021,$A$45)=TRUE,"箱玉",IF(EXACT(M1021,$A$46)=TRUE,"闇玉",IF(EXACT(M1021,$A$47)=TRUE,"旋玉",IF(EXACT(M1021,$A$48)=TRUE,"采玉",IF(EXACT(M1021,$A$49)=TRUE,"騎玉",IF(EXACT(M1021,$A$50)=TRUE,"核玉",IF(EXACT(M1021,$A$51)=TRUE,"射玉",IF(EXACT(M1021,$A$52)=TRUE,"星玉",IF(EXACT(M1021,$A$53)=TRUE,"梱玉",IF(EXACT(M1021,$A$54)=TRUE,"貫玉",IF(EXACT(M1021,$A$55)=TRUE,"査玉",IF(EXACT(M1021,$A$56)=TRUE,"近壁",IF(EXACT(M1021,$A$57)=TRUE,"遠壁",IF(EXACT(M1021,$A$58)=TRUE,"広壁",IF(EXACT(M1021,$A$59)=TRUE,"狭壁",IF(EXACT(M1021,$A$60)=TRUE,"タゲ壁",IF(EXACT(M1021,$A$61)=TRUE,"エレ壁")))))))))))))))))))))))))))))))))))))))))))))))))))))))))))))</f>
        <v>0</v>
      </c>
    </row>
    <row r="1022" spans="11:14" x14ac:dyDescent="0.55000000000000004">
      <c r="K1022">
        <v>1022</v>
      </c>
      <c r="L1022">
        <f t="shared" si="31"/>
        <v>4</v>
      </c>
      <c r="M1022" t="str">
        <f t="shared" si="30"/>
        <v/>
      </c>
      <c r="N1022">
        <f>IF(EXACT(M1022,$A$1)=TRUE,0,IF(EXACT(M1022,$A$2)=TRUE,1,IF(EXACT(M1022,$A$3)=TRUE,2,IF(EXACT(M1022,$A$4)=TRUE,3,IF(EXACT(M1022,$A$5)=TRUE,4,IF(EXACT(M1022,$A$6)=TRUE,5,IF(EXACT(M1022,$A$7)=TRUE,6,IF(EXACT(M1022,$A$8)=TRUE,7,IF(EXACT(M1022,$A$9)=TRUE,8,IF(EXACT(M1022,$A$10)=TRUE,9,IF(EXACT(M1022,$A$11)=TRUE,10,IF(EXACT(M1022,$A$12)=TRUE,11,IF(EXACT(M1022,$A$13)=TRUE,12,IF(EXACT(M1022,$A$14)=TRUE,13,IF(EXACT(M1022,$A$15)=TRUE,14,IF(EXACT(M1022,$A$16)=TRUE,15,IF(EXACT(M1022,$A$17)=TRUE,16,IF(EXACT(M1022,$A$18)=TRUE,17,IF(EXACT(M1022,$A$19)=TRUE,18,IF(EXACT(M1022,$A$20)=TRUE,19,IF(EXACT(M1022,$A$21)=TRUE,20,IF(EXACT(M1022,$A$22)=TRUE,21,IF(EXACT(M1022,$A$23)=TRUE,22,IF(EXACT(M1022,$A$24)=TRUE,23,IF(EXACT(M1022,$A$25)=TRUE,24,IF(EXACT(M1022,$A$26)=TRUE,25,IF(EXACT(M1022,$A$27)=TRUE,26,IF(EXACT(M1022,$A$28)=TRUE,27,IF(EXACT(M1022,$A$29)=TRUE,28,IF(EXACT(M1022,$A$30)=TRUE,29,IF(EXACT(M1022,$A$31)=TRUE,30,IF(EXACT(M1022,$A$32)=TRUE,31,IF(EXACT(M1022,$A$33)=TRUE,32,IF(EXACT(M1022,$A$34)=TRUE,33,IF(EXACT(M1022,$A$35)=TRUE,34,IF(EXACT(M1022,$A$36)=TRUE,35,IF(EXACT(M1022,$A$37)=TRUE,36,IF(EXACT(M1022,$A$38)=TRUE,37,IF(EXACT(M1022,$A$39)=TRUE,38,IF(EXACT(M1022,$A$40)=TRUE,39,IF(EXACT(M1022,$A$41)=TRUE,40,IF(EXACT(M1022,$A$42)=TRUE,41,IF(EXACT(M1022,$A$43)=TRUE,42,IF(EXACT(M1022,$A$44)=TRUE,43,IF(EXACT(M1022,$A$45)=TRUE,44,IF(EXACT(M1022,$A$46)=TRUE,45,IF(EXACT(M1022,$A$47)=TRUE,46,IF(EXACT(M1022,$A$48)=TRUE,47,IF(EXACT(M1022,$A$49)=TRUE,48,IF(EXACT(M1022,$A$50)=TRUE,49,IF(EXACT(M1022,$A$51)=TRUE,50,IF(EXACT(M1022,$A$52)=TRUE,51,IF(EXACT(M1022,$A$53)=TRUE,52,IF(EXACT(M1022,$A$54)=TRUE,53,IF(EXACT(M1022,$A$55)=TRUE,54,IF(EXACT(M1022,$A$56)=TRUE,55,IF(EXACT(M1022,$A$57)=TRUE,56,IF(EXACT(M1022,$A$58)=TRUE,57,IF(EXACT(M1022,$A$59)=TRUE,58,IF(EXACT(M1022,$A$60)=TRUE,59,IF(EXACT(M1022,$A$61)=TRUE,60,IF(EXACT(M1022,$A$62)=TRUE,61))))))))))))))))))))))))))))))))))))))))))))))))))))))))))))))*61^$L1022</f>
        <v>0</v>
      </c>
    </row>
    <row r="1023" spans="11:14" x14ac:dyDescent="0.55000000000000004">
      <c r="K1023">
        <v>1023</v>
      </c>
      <c r="L1023">
        <f t="shared" si="31"/>
        <v>3</v>
      </c>
      <c r="M1023" t="str">
        <f t="shared" si="30"/>
        <v/>
      </c>
      <c r="N1023">
        <f>IF(EXACT(M1023,$A$1)=TRUE,0,IF(EXACT(M1023,$A$2)=TRUE,1,IF(EXACT(M1023,$A$3)=TRUE,2,IF(EXACT(M1023,$A$4)=TRUE,3,IF(EXACT(M1023,$A$5)=TRUE,4,IF(EXACT(M1023,$A$6)=TRUE,5,IF(EXACT(M1023,$A$7)=TRUE,6,IF(EXACT(M1023,$A$8)=TRUE,7,IF(EXACT(M1023,$A$9)=TRUE,8,IF(EXACT(M1023,$A$10)=TRUE,9,IF(EXACT(M1023,$A$11)=TRUE,10,IF(EXACT(M1023,$A$12)=TRUE,11,IF(EXACT(M1023,$A$13)=TRUE,12,IF(EXACT(M1023,$A$14)=TRUE,13,IF(EXACT(M1023,$A$15)=TRUE,14,IF(EXACT(M1023,$A$16)=TRUE,15,IF(EXACT(M1023,$A$17)=TRUE,16,IF(EXACT(M1023,$A$18)=TRUE,17,IF(EXACT(M1023,$A$19)=TRUE,18,IF(EXACT(M1023,$A$20)=TRUE,19,IF(EXACT(M1023,$A$21)=TRUE,20,IF(EXACT(M1023,$A$22)=TRUE,21,IF(EXACT(M1023,$A$23)=TRUE,22,IF(EXACT(M1023,$A$24)=TRUE,23,IF(EXACT(M1023,$A$25)=TRUE,24,IF(EXACT(M1023,$A$26)=TRUE,25,IF(EXACT(M1023,$A$27)=TRUE,26,IF(EXACT(M1023,$A$28)=TRUE,27,IF(EXACT(M1023,$A$29)=TRUE,28,IF(EXACT(M1023,$A$30)=TRUE,29,IF(EXACT(M1023,$A$31)=TRUE,30,IF(EXACT(M1023,$A$32)=TRUE,31,IF(EXACT(M1023,$A$33)=TRUE,32,IF(EXACT(M1023,$A$34)=TRUE,33,IF(EXACT(M1023,$A$35)=TRUE,34,IF(EXACT(M1023,$A$36)=TRUE,35,IF(EXACT(M1023,$A$37)=TRUE,36,IF(EXACT(M1023,$A$38)=TRUE,37,IF(EXACT(M1023,$A$39)=TRUE,38,IF(EXACT(M1023,$A$40)=TRUE,39,IF(EXACT(M1023,$A$41)=TRUE,40,IF(EXACT(M1023,$A$42)=TRUE,41,IF(EXACT(M1023,$A$43)=TRUE,42,IF(EXACT(M1023,$A$44)=TRUE,43,IF(EXACT(M1023,$A$45)=TRUE,44,IF(EXACT(M1023,$A$46)=TRUE,45,IF(EXACT(M1023,$A$47)=TRUE,46,IF(EXACT(M1023,$A$48)=TRUE,47,IF(EXACT(M1023,$A$49)=TRUE,48,IF(EXACT(M1023,$A$50)=TRUE,49,IF(EXACT(M1023,$A$51)=TRUE,50,IF(EXACT(M1023,$A$52)=TRUE,51,IF(EXACT(M1023,$A$53)=TRUE,52,IF(EXACT(M1023,$A$54)=TRUE,53,IF(EXACT(M1023,$A$55)=TRUE,54,IF(EXACT(M1023,$A$56)=TRUE,55,IF(EXACT(M1023,$A$57)=TRUE,56,IF(EXACT(M1023,$A$58)=TRUE,57,IF(EXACT(M1023,$A$59)=TRUE,58,IF(EXACT(M1023,$A$60)=TRUE,59,IF(EXACT(M1023,$A$61)=TRUE,60,IF(EXACT(M1023,$A$62)=TRUE,61))))))))))))))))))))))))))))))))))))))))))))))))))))))))))))))*61^$L1023</f>
        <v>0</v>
      </c>
    </row>
    <row r="1024" spans="11:14" x14ac:dyDescent="0.55000000000000004">
      <c r="K1024">
        <v>1024</v>
      </c>
      <c r="L1024">
        <f t="shared" si="31"/>
        <v>2</v>
      </c>
      <c r="M1024" t="str">
        <f t="shared" si="30"/>
        <v/>
      </c>
      <c r="N1024">
        <f>IF(EXACT(M1024,$A$1)=TRUE,0,IF(EXACT(M1024,$A$2)=TRUE,1,IF(EXACT(M1024,$A$3)=TRUE,2,IF(EXACT(M1024,$A$4)=TRUE,3,IF(EXACT(M1024,$A$5)=TRUE,4,IF(EXACT(M1024,$A$6)=TRUE,5,IF(EXACT(M1024,$A$7)=TRUE,6,IF(EXACT(M1024,$A$8)=TRUE,7,IF(EXACT(M1024,$A$9)=TRUE,8,IF(EXACT(M1024,$A$10)=TRUE,9,IF(EXACT(M1024,$A$11)=TRUE,10,IF(EXACT(M1024,$A$12)=TRUE,11,IF(EXACT(M1024,$A$13)=TRUE,12,IF(EXACT(M1024,$A$14)=TRUE,13,IF(EXACT(M1024,$A$15)=TRUE,14,IF(EXACT(M1024,$A$16)=TRUE,15,IF(EXACT(M1024,$A$17)=TRUE,16,IF(EXACT(M1024,$A$18)=TRUE,17,IF(EXACT(M1024,$A$19)=TRUE,18,IF(EXACT(M1024,$A$20)=TRUE,19,IF(EXACT(M1024,$A$21)=TRUE,20,IF(EXACT(M1024,$A$22)=TRUE,21,IF(EXACT(M1024,$A$23)=TRUE,22,IF(EXACT(M1024,$A$24)=TRUE,23,IF(EXACT(M1024,$A$25)=TRUE,24,IF(EXACT(M1024,$A$26)=TRUE,25,IF(EXACT(M1024,$A$27)=TRUE,26,IF(EXACT(M1024,$A$28)=TRUE,27,IF(EXACT(M1024,$A$29)=TRUE,28,IF(EXACT(M1024,$A$30)=TRUE,29,IF(EXACT(M1024,$A$31)=TRUE,30,IF(EXACT(M1024,$A$32)=TRUE,31,IF(EXACT(M1024,$A$33)=TRUE,32,IF(EXACT(M1024,$A$34)=TRUE,33,IF(EXACT(M1024,$A$35)=TRUE,34,IF(EXACT(M1024,$A$36)=TRUE,35,IF(EXACT(M1024,$A$37)=TRUE,36,IF(EXACT(M1024,$A$38)=TRUE,37,IF(EXACT(M1024,$A$39)=TRUE,38,IF(EXACT(M1024,$A$40)=TRUE,39,IF(EXACT(M1024,$A$41)=TRUE,40,IF(EXACT(M1024,$A$42)=TRUE,41,IF(EXACT(M1024,$A$43)=TRUE,42,IF(EXACT(M1024,$A$44)=TRUE,43,IF(EXACT(M1024,$A$45)=TRUE,44,IF(EXACT(M1024,$A$46)=TRUE,45,IF(EXACT(M1024,$A$47)=TRUE,46,IF(EXACT(M1024,$A$48)=TRUE,47,IF(EXACT(M1024,$A$49)=TRUE,48,IF(EXACT(M1024,$A$50)=TRUE,49,IF(EXACT(M1024,$A$51)=TRUE,50,IF(EXACT(M1024,$A$52)=TRUE,51,IF(EXACT(M1024,$A$53)=TRUE,52,IF(EXACT(M1024,$A$54)=TRUE,53,IF(EXACT(M1024,$A$55)=TRUE,54,IF(EXACT(M1024,$A$56)=TRUE,55,IF(EXACT(M1024,$A$57)=TRUE,56,IF(EXACT(M1024,$A$58)=TRUE,57,IF(EXACT(M1024,$A$59)=TRUE,58,IF(EXACT(M1024,$A$60)=TRUE,59,IF(EXACT(M1024,$A$61)=TRUE,60,IF(EXACT(M1024,$A$62)=TRUE,61))))))))))))))))))))))))))))))))))))))))))))))))))))))))))))))*61^$L1024</f>
        <v>0</v>
      </c>
    </row>
    <row r="1025" spans="11:14" x14ac:dyDescent="0.55000000000000004">
      <c r="K1025">
        <v>1025</v>
      </c>
      <c r="L1025">
        <f t="shared" si="31"/>
        <v>1</v>
      </c>
      <c r="M1025" t="str">
        <f t="shared" ref="M1025:M1088" si="32">MID(D$2,$K1025,1)</f>
        <v/>
      </c>
      <c r="N1025">
        <f>IF(EXACT(M1025,$A$1)=TRUE,0,IF(EXACT(M1025,$A$2)=TRUE,1,IF(EXACT(M1025,$A$3)=TRUE,2,IF(EXACT(M1025,$A$4)=TRUE,3,IF(EXACT(M1025,$A$5)=TRUE,4,IF(EXACT(M1025,$A$6)=TRUE,5,IF(EXACT(M1025,$A$7)=TRUE,6,IF(EXACT(M1025,$A$8)=TRUE,7,IF(EXACT(M1025,$A$9)=TRUE,8,IF(EXACT(M1025,$A$10)=TRUE,9,IF(EXACT(M1025,$A$11)=TRUE,10,IF(EXACT(M1025,$A$12)=TRUE,11,IF(EXACT(M1025,$A$13)=TRUE,12,IF(EXACT(M1025,$A$14)=TRUE,13,IF(EXACT(M1025,$A$15)=TRUE,14,IF(EXACT(M1025,$A$16)=TRUE,15,IF(EXACT(M1025,$A$17)=TRUE,16,IF(EXACT(M1025,$A$18)=TRUE,17,IF(EXACT(M1025,$A$19)=TRUE,18,IF(EXACT(M1025,$A$20)=TRUE,19,IF(EXACT(M1025,$A$21)=TRUE,20,IF(EXACT(M1025,$A$22)=TRUE,21,IF(EXACT(M1025,$A$23)=TRUE,22,IF(EXACT(M1025,$A$24)=TRUE,23,IF(EXACT(M1025,$A$25)=TRUE,24,IF(EXACT(M1025,$A$26)=TRUE,25,IF(EXACT(M1025,$A$27)=TRUE,26,IF(EXACT(M1025,$A$28)=TRUE,27,IF(EXACT(M1025,$A$29)=TRUE,28,IF(EXACT(M1025,$A$30)=TRUE,29,IF(EXACT(M1025,$A$31)=TRUE,30,IF(EXACT(M1025,$A$32)=TRUE,31,IF(EXACT(M1025,$A$33)=TRUE,32,IF(EXACT(M1025,$A$34)=TRUE,33,IF(EXACT(M1025,$A$35)=TRUE,34,IF(EXACT(M1025,$A$36)=TRUE,35,IF(EXACT(M1025,$A$37)=TRUE,36,IF(EXACT(M1025,$A$38)=TRUE,37,IF(EXACT(M1025,$A$39)=TRUE,38,IF(EXACT(M1025,$A$40)=TRUE,39,IF(EXACT(M1025,$A$41)=TRUE,40,IF(EXACT(M1025,$A$42)=TRUE,41,IF(EXACT(M1025,$A$43)=TRUE,42,IF(EXACT(M1025,$A$44)=TRUE,43,IF(EXACT(M1025,$A$45)=TRUE,44,IF(EXACT(M1025,$A$46)=TRUE,45,IF(EXACT(M1025,$A$47)=TRUE,46,IF(EXACT(M1025,$A$48)=TRUE,47,IF(EXACT(M1025,$A$49)=TRUE,48,IF(EXACT(M1025,$A$50)=TRUE,49,IF(EXACT(M1025,$A$51)=TRUE,50,IF(EXACT(M1025,$A$52)=TRUE,51,IF(EXACT(M1025,$A$53)=TRUE,52,IF(EXACT(M1025,$A$54)=TRUE,53,IF(EXACT(M1025,$A$55)=TRUE,54,IF(EXACT(M1025,$A$56)=TRUE,55,IF(EXACT(M1025,$A$57)=TRUE,56,IF(EXACT(M1025,$A$58)=TRUE,57,IF(EXACT(M1025,$A$59)=TRUE,58,IF(EXACT(M1025,$A$60)=TRUE,59,IF(EXACT(M1025,$A$61)=TRUE,60,IF(EXACT(M1025,$A$62)=TRUE,61))))))))))))))))))))))))))))))))))))))))))))))))))))))))))))))*61^$L1025</f>
        <v>0</v>
      </c>
    </row>
    <row r="1026" spans="11:14" x14ac:dyDescent="0.55000000000000004">
      <c r="K1026">
        <v>1026</v>
      </c>
      <c r="L1026">
        <f t="shared" ref="L1026:L1089" si="33">MOD(LEN($D$2)-K1026,6)</f>
        <v>0</v>
      </c>
      <c r="M1026" t="str">
        <f t="shared" si="32"/>
        <v/>
      </c>
      <c r="N1026">
        <f>IF(EXACT(M1026,$A$1)=TRUE,0,IF(EXACT(M1026,$A$2)=TRUE,1,IF(EXACT(M1026,$A$3)=TRUE,2,IF(EXACT(M1026,$A$4)=TRUE,3,IF(EXACT(M1026,$A$5)=TRUE,4,IF(EXACT(M1026,$A$6)=TRUE,5,IF(EXACT(M1026,$A$7)=TRUE,6,IF(EXACT(M1026,$A$8)=TRUE,7,IF(EXACT(M1026,$A$9)=TRUE,8,IF(EXACT(M1026,$A$10)=TRUE,9,IF(EXACT(M1026,$A$11)=TRUE,10,IF(EXACT(M1026,$A$12)=TRUE,11,IF(EXACT(M1026,$A$13)=TRUE,12,IF(EXACT(M1026,$A$14)=TRUE,13,IF(EXACT(M1026,$A$15)=TRUE,14,IF(EXACT(M1026,$A$16)=TRUE,15,IF(EXACT(M1026,$A$17)=TRUE,16,IF(EXACT(M1026,$A$18)=TRUE,17,IF(EXACT(M1026,$A$19)=TRUE,18,IF(EXACT(M1026,$A$20)=TRUE,19,IF(EXACT(M1026,$A$21)=TRUE,20,IF(EXACT(M1026,$A$22)=TRUE,21,IF(EXACT(M1026,$A$23)=TRUE,22,IF(EXACT(M1026,$A$24)=TRUE,23,IF(EXACT(M1026,$A$25)=TRUE,24,IF(EXACT(M1026,$A$26)=TRUE,25,IF(EXACT(M1026,$A$27)=TRUE,26,IF(EXACT(M1026,$A$28)=TRUE,27,IF(EXACT(M1026,$A$29)=TRUE,28,IF(EXACT(M1026,$A$30)=TRUE,29,IF(EXACT(M1026,$A$31)=TRUE,30,IF(EXACT(M1026,$A$32)=TRUE,31,IF(EXACT(M1026,$A$33)=TRUE,32,IF(EXACT(M1026,$A$34)=TRUE,33,IF(EXACT(M1026,$A$35)=TRUE,34,IF(EXACT(M1026,$A$36)=TRUE,35,IF(EXACT(M1026,$A$37)=TRUE,36,IF(EXACT(M1026,$A$38)=TRUE,37,IF(EXACT(M1026,$A$39)=TRUE,38,IF(EXACT(M1026,$A$40)=TRUE,39,IF(EXACT(M1026,$A$41)=TRUE,40,IF(EXACT(M1026,$A$42)=TRUE,41,IF(EXACT(M1026,$A$43)=TRUE,42,IF(EXACT(M1026,$A$44)=TRUE,43,IF(EXACT(M1026,$A$45)=TRUE,44,IF(EXACT(M1026,$A$46)=TRUE,45,IF(EXACT(M1026,$A$47)=TRUE,46,IF(EXACT(M1026,$A$48)=TRUE,47,IF(EXACT(M1026,$A$49)=TRUE,48,IF(EXACT(M1026,$A$50)=TRUE,49,IF(EXACT(M1026,$A$51)=TRUE,50,IF(EXACT(M1026,$A$52)=TRUE,51,IF(EXACT(M1026,$A$53)=TRUE,52,IF(EXACT(M1026,$A$54)=TRUE,53,IF(EXACT(M1026,$A$55)=TRUE,54,IF(EXACT(M1026,$A$56)=TRUE,55,IF(EXACT(M1026,$A$57)=TRUE,56,IF(EXACT(M1026,$A$58)=TRUE,57,IF(EXACT(M1026,$A$59)=TRUE,58,IF(EXACT(M1026,$A$60)=TRUE,59,IF(EXACT(M1026,$A$61)=TRUE,60,IF(EXACT(M1026,$A$62)=TRUE,61))))))))))))))))))))))))))))))))))))))))))))))))))))))))))))))*61^$L1026</f>
        <v>0</v>
      </c>
    </row>
    <row r="1027" spans="11:14" x14ac:dyDescent="0.55000000000000004">
      <c r="K1027">
        <v>1027</v>
      </c>
      <c r="L1027">
        <f t="shared" si="33"/>
        <v>5</v>
      </c>
      <c r="M1027" t="str">
        <f t="shared" si="32"/>
        <v/>
      </c>
      <c r="N1027" t="b">
        <f>IF(EXACT(M1027,$A$1)=TRUE,"コア",IF(EXACT(M1027,$A$2)=TRUE,"弓玉",IF(EXACT(M1027,$A$3)=TRUE,"銃玉",IF(EXACT(M1027,$A$4)=TRUE,"剣玉",IF(EXACT(M1027,$A$5)=TRUE,"盾玉",IF(EXACT(M1027,$A$6)=TRUE,"爆玉",IF(EXACT(M1027,$A$7)=TRUE,"魔玉",IF(EXACT(M1027,$A$8)=TRUE,"弩玉",IF(EXACT(M1027,$A$9)=TRUE,"槍玉",IF(EXACT(M1027,$A$10)=TRUE,"砲玉",IF(EXACT(M1027,$A$11)=TRUE,"薙玉",IF(EXACT(M1027,$A$12)=TRUE,"跳玉",IF(EXACT(M1027,$A$13)=TRUE,"裂玉",IF(EXACT(M1027,$A$14)=TRUE,"散玉",IF(EXACT(M1027,$A$15)=TRUE,"狙玉",IF(EXACT(M1027,$A$16)=TRUE,"浮玉",IF(EXACT(M1027,$A$17)=TRUE,"導玉",IF(EXACT(M1027,$A$18)=TRUE,"繕玉",IF(EXACT(M1027,$A$19)=TRUE,"癒玉",IF(EXACT(M1027,$A$20)=TRUE,"壁玉",IF(EXACT(M1027,$A$21)=TRUE,"飛玉",IF(EXACT(M1027,$A$22)=TRUE,"戦玉",IF(EXACT(M1027,$A$23)=TRUE,"機玉",IF(EXACT(M1027,$A$24)=TRUE,"変玉",IF(EXACT(M1027,$A$25)=TRUE,"界玉",IF(EXACT(M1027,$A$26)=TRUE,"木壁",IF(EXACT(M1027,$A$27)=TRUE,"石壁",IF(EXACT(M1027,$A$28)=TRUE,"紙壁",IF(EXACT(M1027,$A$29)=TRUE,"鉄壁",IF(EXACT(M1027,$A$30)=TRUE,"ジェット",IF(EXACT(M1027,$A$31)=TRUE,"ターボ",IF(EXACT(M1027,$A$32)=TRUE,"骨玉",IF(EXACT(M1027,$A$33)=TRUE,"撃玉",IF(EXACT(M1027,$A$34)=TRUE,"弾玉",IF(EXACT(M1027,$A$35)=TRUE,"聖玉",IF(EXACT(M1027,$A$36)=TRUE,"忍玉",IF(EXACT(M1027,$A$37)=TRUE,"障玉",IF(EXACT(M1027,$A$38)=TRUE,"花玉",IF(EXACT(M1027,$A$39)=TRUE,"反玉",IF(EXACT(M1027,$A$40)=TRUE,"押玉",IF(EXACT(M1027,$A$41)=TRUE,"迎玉",IF(EXACT(M1027,$A$42)=TRUE,"贄玉",IF(EXACT(M1027,$A$43)=TRUE,"的玉",IF(EXACT(M1027,$A$44)=TRUE,"墜玉",IF(EXACT(M1027,$A$45)=TRUE,"箱玉",IF(EXACT(M1027,$A$46)=TRUE,"闇玉",IF(EXACT(M1027,$A$47)=TRUE,"旋玉",IF(EXACT(M1027,$A$48)=TRUE,"采玉",IF(EXACT(M1027,$A$49)=TRUE,"騎玉",IF(EXACT(M1027,$A$50)=TRUE,"核玉",IF(EXACT(M1027,$A$51)=TRUE,"射玉",IF(EXACT(M1027,$A$52)=TRUE,"星玉",IF(EXACT(M1027,$A$53)=TRUE,"梱玉",IF(EXACT(M1027,$A$54)=TRUE,"貫玉",IF(EXACT(M1027,$A$55)=TRUE,"査玉",IF(EXACT(M1027,$A$56)=TRUE,"近壁",IF(EXACT(M1027,$A$57)=TRUE,"遠壁",IF(EXACT(M1027,$A$58)=TRUE,"広壁",IF(EXACT(M1027,$A$59)=TRUE,"狭壁",IF(EXACT(M1027,$A$60)=TRUE,"タゲ壁",IF(EXACT(M1027,$A$61)=TRUE,"エレ壁")))))))))))))))))))))))))))))))))))))))))))))))))))))))))))))</f>
        <v>0</v>
      </c>
    </row>
    <row r="1028" spans="11:14" x14ac:dyDescent="0.55000000000000004">
      <c r="K1028">
        <v>1028</v>
      </c>
      <c r="L1028">
        <f t="shared" si="33"/>
        <v>4</v>
      </c>
      <c r="M1028" t="str">
        <f t="shared" si="32"/>
        <v/>
      </c>
      <c r="N1028">
        <f>IF(EXACT(M1028,$A$1)=TRUE,0,IF(EXACT(M1028,$A$2)=TRUE,1,IF(EXACT(M1028,$A$3)=TRUE,2,IF(EXACT(M1028,$A$4)=TRUE,3,IF(EXACT(M1028,$A$5)=TRUE,4,IF(EXACT(M1028,$A$6)=TRUE,5,IF(EXACT(M1028,$A$7)=TRUE,6,IF(EXACT(M1028,$A$8)=TRUE,7,IF(EXACT(M1028,$A$9)=TRUE,8,IF(EXACT(M1028,$A$10)=TRUE,9,IF(EXACT(M1028,$A$11)=TRUE,10,IF(EXACT(M1028,$A$12)=TRUE,11,IF(EXACT(M1028,$A$13)=TRUE,12,IF(EXACT(M1028,$A$14)=TRUE,13,IF(EXACT(M1028,$A$15)=TRUE,14,IF(EXACT(M1028,$A$16)=TRUE,15,IF(EXACT(M1028,$A$17)=TRUE,16,IF(EXACT(M1028,$A$18)=TRUE,17,IF(EXACT(M1028,$A$19)=TRUE,18,IF(EXACT(M1028,$A$20)=TRUE,19,IF(EXACT(M1028,$A$21)=TRUE,20,IF(EXACT(M1028,$A$22)=TRUE,21,IF(EXACT(M1028,$A$23)=TRUE,22,IF(EXACT(M1028,$A$24)=TRUE,23,IF(EXACT(M1028,$A$25)=TRUE,24,IF(EXACT(M1028,$A$26)=TRUE,25,IF(EXACT(M1028,$A$27)=TRUE,26,IF(EXACT(M1028,$A$28)=TRUE,27,IF(EXACT(M1028,$A$29)=TRUE,28,IF(EXACT(M1028,$A$30)=TRUE,29,IF(EXACT(M1028,$A$31)=TRUE,30,IF(EXACT(M1028,$A$32)=TRUE,31,IF(EXACT(M1028,$A$33)=TRUE,32,IF(EXACT(M1028,$A$34)=TRUE,33,IF(EXACT(M1028,$A$35)=TRUE,34,IF(EXACT(M1028,$A$36)=TRUE,35,IF(EXACT(M1028,$A$37)=TRUE,36,IF(EXACT(M1028,$A$38)=TRUE,37,IF(EXACT(M1028,$A$39)=TRUE,38,IF(EXACT(M1028,$A$40)=TRUE,39,IF(EXACT(M1028,$A$41)=TRUE,40,IF(EXACT(M1028,$A$42)=TRUE,41,IF(EXACT(M1028,$A$43)=TRUE,42,IF(EXACT(M1028,$A$44)=TRUE,43,IF(EXACT(M1028,$A$45)=TRUE,44,IF(EXACT(M1028,$A$46)=TRUE,45,IF(EXACT(M1028,$A$47)=TRUE,46,IF(EXACT(M1028,$A$48)=TRUE,47,IF(EXACT(M1028,$A$49)=TRUE,48,IF(EXACT(M1028,$A$50)=TRUE,49,IF(EXACT(M1028,$A$51)=TRUE,50,IF(EXACT(M1028,$A$52)=TRUE,51,IF(EXACT(M1028,$A$53)=TRUE,52,IF(EXACT(M1028,$A$54)=TRUE,53,IF(EXACT(M1028,$A$55)=TRUE,54,IF(EXACT(M1028,$A$56)=TRUE,55,IF(EXACT(M1028,$A$57)=TRUE,56,IF(EXACT(M1028,$A$58)=TRUE,57,IF(EXACT(M1028,$A$59)=TRUE,58,IF(EXACT(M1028,$A$60)=TRUE,59,IF(EXACT(M1028,$A$61)=TRUE,60,IF(EXACT(M1028,$A$62)=TRUE,61))))))))))))))))))))))))))))))))))))))))))))))))))))))))))))))*61^$L1028</f>
        <v>0</v>
      </c>
    </row>
    <row r="1029" spans="11:14" x14ac:dyDescent="0.55000000000000004">
      <c r="K1029">
        <v>1029</v>
      </c>
      <c r="L1029">
        <f t="shared" si="33"/>
        <v>3</v>
      </c>
      <c r="M1029" t="str">
        <f t="shared" si="32"/>
        <v/>
      </c>
      <c r="N1029">
        <f>IF(EXACT(M1029,$A$1)=TRUE,0,IF(EXACT(M1029,$A$2)=TRUE,1,IF(EXACT(M1029,$A$3)=TRUE,2,IF(EXACT(M1029,$A$4)=TRUE,3,IF(EXACT(M1029,$A$5)=TRUE,4,IF(EXACT(M1029,$A$6)=TRUE,5,IF(EXACT(M1029,$A$7)=TRUE,6,IF(EXACT(M1029,$A$8)=TRUE,7,IF(EXACT(M1029,$A$9)=TRUE,8,IF(EXACT(M1029,$A$10)=TRUE,9,IF(EXACT(M1029,$A$11)=TRUE,10,IF(EXACT(M1029,$A$12)=TRUE,11,IF(EXACT(M1029,$A$13)=TRUE,12,IF(EXACT(M1029,$A$14)=TRUE,13,IF(EXACT(M1029,$A$15)=TRUE,14,IF(EXACT(M1029,$A$16)=TRUE,15,IF(EXACT(M1029,$A$17)=TRUE,16,IF(EXACT(M1029,$A$18)=TRUE,17,IF(EXACT(M1029,$A$19)=TRUE,18,IF(EXACT(M1029,$A$20)=TRUE,19,IF(EXACT(M1029,$A$21)=TRUE,20,IF(EXACT(M1029,$A$22)=TRUE,21,IF(EXACT(M1029,$A$23)=TRUE,22,IF(EXACT(M1029,$A$24)=TRUE,23,IF(EXACT(M1029,$A$25)=TRUE,24,IF(EXACT(M1029,$A$26)=TRUE,25,IF(EXACT(M1029,$A$27)=TRUE,26,IF(EXACT(M1029,$A$28)=TRUE,27,IF(EXACT(M1029,$A$29)=TRUE,28,IF(EXACT(M1029,$A$30)=TRUE,29,IF(EXACT(M1029,$A$31)=TRUE,30,IF(EXACT(M1029,$A$32)=TRUE,31,IF(EXACT(M1029,$A$33)=TRUE,32,IF(EXACT(M1029,$A$34)=TRUE,33,IF(EXACT(M1029,$A$35)=TRUE,34,IF(EXACT(M1029,$A$36)=TRUE,35,IF(EXACT(M1029,$A$37)=TRUE,36,IF(EXACT(M1029,$A$38)=TRUE,37,IF(EXACT(M1029,$A$39)=TRUE,38,IF(EXACT(M1029,$A$40)=TRUE,39,IF(EXACT(M1029,$A$41)=TRUE,40,IF(EXACT(M1029,$A$42)=TRUE,41,IF(EXACT(M1029,$A$43)=TRUE,42,IF(EXACT(M1029,$A$44)=TRUE,43,IF(EXACT(M1029,$A$45)=TRUE,44,IF(EXACT(M1029,$A$46)=TRUE,45,IF(EXACT(M1029,$A$47)=TRUE,46,IF(EXACT(M1029,$A$48)=TRUE,47,IF(EXACT(M1029,$A$49)=TRUE,48,IF(EXACT(M1029,$A$50)=TRUE,49,IF(EXACT(M1029,$A$51)=TRUE,50,IF(EXACT(M1029,$A$52)=TRUE,51,IF(EXACT(M1029,$A$53)=TRUE,52,IF(EXACT(M1029,$A$54)=TRUE,53,IF(EXACT(M1029,$A$55)=TRUE,54,IF(EXACT(M1029,$A$56)=TRUE,55,IF(EXACT(M1029,$A$57)=TRUE,56,IF(EXACT(M1029,$A$58)=TRUE,57,IF(EXACT(M1029,$A$59)=TRUE,58,IF(EXACT(M1029,$A$60)=TRUE,59,IF(EXACT(M1029,$A$61)=TRUE,60,IF(EXACT(M1029,$A$62)=TRUE,61))))))))))))))))))))))))))))))))))))))))))))))))))))))))))))))*61^$L1029</f>
        <v>0</v>
      </c>
    </row>
    <row r="1030" spans="11:14" x14ac:dyDescent="0.55000000000000004">
      <c r="K1030">
        <v>1030</v>
      </c>
      <c r="L1030">
        <f t="shared" si="33"/>
        <v>2</v>
      </c>
      <c r="M1030" t="str">
        <f t="shared" si="32"/>
        <v/>
      </c>
      <c r="N1030">
        <f>IF(EXACT(M1030,$A$1)=TRUE,0,IF(EXACT(M1030,$A$2)=TRUE,1,IF(EXACT(M1030,$A$3)=TRUE,2,IF(EXACT(M1030,$A$4)=TRUE,3,IF(EXACT(M1030,$A$5)=TRUE,4,IF(EXACT(M1030,$A$6)=TRUE,5,IF(EXACT(M1030,$A$7)=TRUE,6,IF(EXACT(M1030,$A$8)=TRUE,7,IF(EXACT(M1030,$A$9)=TRUE,8,IF(EXACT(M1030,$A$10)=TRUE,9,IF(EXACT(M1030,$A$11)=TRUE,10,IF(EXACT(M1030,$A$12)=TRUE,11,IF(EXACT(M1030,$A$13)=TRUE,12,IF(EXACT(M1030,$A$14)=TRUE,13,IF(EXACT(M1030,$A$15)=TRUE,14,IF(EXACT(M1030,$A$16)=TRUE,15,IF(EXACT(M1030,$A$17)=TRUE,16,IF(EXACT(M1030,$A$18)=TRUE,17,IF(EXACT(M1030,$A$19)=TRUE,18,IF(EXACT(M1030,$A$20)=TRUE,19,IF(EXACT(M1030,$A$21)=TRUE,20,IF(EXACT(M1030,$A$22)=TRUE,21,IF(EXACT(M1030,$A$23)=TRUE,22,IF(EXACT(M1030,$A$24)=TRUE,23,IF(EXACT(M1030,$A$25)=TRUE,24,IF(EXACT(M1030,$A$26)=TRUE,25,IF(EXACT(M1030,$A$27)=TRUE,26,IF(EXACT(M1030,$A$28)=TRUE,27,IF(EXACT(M1030,$A$29)=TRUE,28,IF(EXACT(M1030,$A$30)=TRUE,29,IF(EXACT(M1030,$A$31)=TRUE,30,IF(EXACT(M1030,$A$32)=TRUE,31,IF(EXACT(M1030,$A$33)=TRUE,32,IF(EXACT(M1030,$A$34)=TRUE,33,IF(EXACT(M1030,$A$35)=TRUE,34,IF(EXACT(M1030,$A$36)=TRUE,35,IF(EXACT(M1030,$A$37)=TRUE,36,IF(EXACT(M1030,$A$38)=TRUE,37,IF(EXACT(M1030,$A$39)=TRUE,38,IF(EXACT(M1030,$A$40)=TRUE,39,IF(EXACT(M1030,$A$41)=TRUE,40,IF(EXACT(M1030,$A$42)=TRUE,41,IF(EXACT(M1030,$A$43)=TRUE,42,IF(EXACT(M1030,$A$44)=TRUE,43,IF(EXACT(M1030,$A$45)=TRUE,44,IF(EXACT(M1030,$A$46)=TRUE,45,IF(EXACT(M1030,$A$47)=TRUE,46,IF(EXACT(M1030,$A$48)=TRUE,47,IF(EXACT(M1030,$A$49)=TRUE,48,IF(EXACT(M1030,$A$50)=TRUE,49,IF(EXACT(M1030,$A$51)=TRUE,50,IF(EXACT(M1030,$A$52)=TRUE,51,IF(EXACT(M1030,$A$53)=TRUE,52,IF(EXACT(M1030,$A$54)=TRUE,53,IF(EXACT(M1030,$A$55)=TRUE,54,IF(EXACT(M1030,$A$56)=TRUE,55,IF(EXACT(M1030,$A$57)=TRUE,56,IF(EXACT(M1030,$A$58)=TRUE,57,IF(EXACT(M1030,$A$59)=TRUE,58,IF(EXACT(M1030,$A$60)=TRUE,59,IF(EXACT(M1030,$A$61)=TRUE,60,IF(EXACT(M1030,$A$62)=TRUE,61))))))))))))))))))))))))))))))))))))))))))))))))))))))))))))))*61^$L1030</f>
        <v>0</v>
      </c>
    </row>
    <row r="1031" spans="11:14" x14ac:dyDescent="0.55000000000000004">
      <c r="K1031">
        <v>1031</v>
      </c>
      <c r="L1031">
        <f t="shared" si="33"/>
        <v>1</v>
      </c>
      <c r="M1031" t="str">
        <f t="shared" si="32"/>
        <v/>
      </c>
      <c r="N1031">
        <f>IF(EXACT(M1031,$A$1)=TRUE,0,IF(EXACT(M1031,$A$2)=TRUE,1,IF(EXACT(M1031,$A$3)=TRUE,2,IF(EXACT(M1031,$A$4)=TRUE,3,IF(EXACT(M1031,$A$5)=TRUE,4,IF(EXACT(M1031,$A$6)=TRUE,5,IF(EXACT(M1031,$A$7)=TRUE,6,IF(EXACT(M1031,$A$8)=TRUE,7,IF(EXACT(M1031,$A$9)=TRUE,8,IF(EXACT(M1031,$A$10)=TRUE,9,IF(EXACT(M1031,$A$11)=TRUE,10,IF(EXACT(M1031,$A$12)=TRUE,11,IF(EXACT(M1031,$A$13)=TRUE,12,IF(EXACT(M1031,$A$14)=TRUE,13,IF(EXACT(M1031,$A$15)=TRUE,14,IF(EXACT(M1031,$A$16)=TRUE,15,IF(EXACT(M1031,$A$17)=TRUE,16,IF(EXACT(M1031,$A$18)=TRUE,17,IF(EXACT(M1031,$A$19)=TRUE,18,IF(EXACT(M1031,$A$20)=TRUE,19,IF(EXACT(M1031,$A$21)=TRUE,20,IF(EXACT(M1031,$A$22)=TRUE,21,IF(EXACT(M1031,$A$23)=TRUE,22,IF(EXACT(M1031,$A$24)=TRUE,23,IF(EXACT(M1031,$A$25)=TRUE,24,IF(EXACT(M1031,$A$26)=TRUE,25,IF(EXACT(M1031,$A$27)=TRUE,26,IF(EXACT(M1031,$A$28)=TRUE,27,IF(EXACT(M1031,$A$29)=TRUE,28,IF(EXACT(M1031,$A$30)=TRUE,29,IF(EXACT(M1031,$A$31)=TRUE,30,IF(EXACT(M1031,$A$32)=TRUE,31,IF(EXACT(M1031,$A$33)=TRUE,32,IF(EXACT(M1031,$A$34)=TRUE,33,IF(EXACT(M1031,$A$35)=TRUE,34,IF(EXACT(M1031,$A$36)=TRUE,35,IF(EXACT(M1031,$A$37)=TRUE,36,IF(EXACT(M1031,$A$38)=TRUE,37,IF(EXACT(M1031,$A$39)=TRUE,38,IF(EXACT(M1031,$A$40)=TRUE,39,IF(EXACT(M1031,$A$41)=TRUE,40,IF(EXACT(M1031,$A$42)=TRUE,41,IF(EXACT(M1031,$A$43)=TRUE,42,IF(EXACT(M1031,$A$44)=TRUE,43,IF(EXACT(M1031,$A$45)=TRUE,44,IF(EXACT(M1031,$A$46)=TRUE,45,IF(EXACT(M1031,$A$47)=TRUE,46,IF(EXACT(M1031,$A$48)=TRUE,47,IF(EXACT(M1031,$A$49)=TRUE,48,IF(EXACT(M1031,$A$50)=TRUE,49,IF(EXACT(M1031,$A$51)=TRUE,50,IF(EXACT(M1031,$A$52)=TRUE,51,IF(EXACT(M1031,$A$53)=TRUE,52,IF(EXACT(M1031,$A$54)=TRUE,53,IF(EXACT(M1031,$A$55)=TRUE,54,IF(EXACT(M1031,$A$56)=TRUE,55,IF(EXACT(M1031,$A$57)=TRUE,56,IF(EXACT(M1031,$A$58)=TRUE,57,IF(EXACT(M1031,$A$59)=TRUE,58,IF(EXACT(M1031,$A$60)=TRUE,59,IF(EXACT(M1031,$A$61)=TRUE,60,IF(EXACT(M1031,$A$62)=TRUE,61))))))))))))))))))))))))))))))))))))))))))))))))))))))))))))))*61^$L1031</f>
        <v>0</v>
      </c>
    </row>
    <row r="1032" spans="11:14" x14ac:dyDescent="0.55000000000000004">
      <c r="K1032">
        <v>1032</v>
      </c>
      <c r="L1032">
        <f t="shared" si="33"/>
        <v>0</v>
      </c>
      <c r="M1032" t="str">
        <f t="shared" si="32"/>
        <v/>
      </c>
      <c r="N1032">
        <f>IF(EXACT(M1032,$A$1)=TRUE,0,IF(EXACT(M1032,$A$2)=TRUE,1,IF(EXACT(M1032,$A$3)=TRUE,2,IF(EXACT(M1032,$A$4)=TRUE,3,IF(EXACT(M1032,$A$5)=TRUE,4,IF(EXACT(M1032,$A$6)=TRUE,5,IF(EXACT(M1032,$A$7)=TRUE,6,IF(EXACT(M1032,$A$8)=TRUE,7,IF(EXACT(M1032,$A$9)=TRUE,8,IF(EXACT(M1032,$A$10)=TRUE,9,IF(EXACT(M1032,$A$11)=TRUE,10,IF(EXACT(M1032,$A$12)=TRUE,11,IF(EXACT(M1032,$A$13)=TRUE,12,IF(EXACT(M1032,$A$14)=TRUE,13,IF(EXACT(M1032,$A$15)=TRUE,14,IF(EXACT(M1032,$A$16)=TRUE,15,IF(EXACT(M1032,$A$17)=TRUE,16,IF(EXACT(M1032,$A$18)=TRUE,17,IF(EXACT(M1032,$A$19)=TRUE,18,IF(EXACT(M1032,$A$20)=TRUE,19,IF(EXACT(M1032,$A$21)=TRUE,20,IF(EXACT(M1032,$A$22)=TRUE,21,IF(EXACT(M1032,$A$23)=TRUE,22,IF(EXACT(M1032,$A$24)=TRUE,23,IF(EXACT(M1032,$A$25)=TRUE,24,IF(EXACT(M1032,$A$26)=TRUE,25,IF(EXACT(M1032,$A$27)=TRUE,26,IF(EXACT(M1032,$A$28)=TRUE,27,IF(EXACT(M1032,$A$29)=TRUE,28,IF(EXACT(M1032,$A$30)=TRUE,29,IF(EXACT(M1032,$A$31)=TRUE,30,IF(EXACT(M1032,$A$32)=TRUE,31,IF(EXACT(M1032,$A$33)=TRUE,32,IF(EXACT(M1032,$A$34)=TRUE,33,IF(EXACT(M1032,$A$35)=TRUE,34,IF(EXACT(M1032,$A$36)=TRUE,35,IF(EXACT(M1032,$A$37)=TRUE,36,IF(EXACT(M1032,$A$38)=TRUE,37,IF(EXACT(M1032,$A$39)=TRUE,38,IF(EXACT(M1032,$A$40)=TRUE,39,IF(EXACT(M1032,$A$41)=TRUE,40,IF(EXACT(M1032,$A$42)=TRUE,41,IF(EXACT(M1032,$A$43)=TRUE,42,IF(EXACT(M1032,$A$44)=TRUE,43,IF(EXACT(M1032,$A$45)=TRUE,44,IF(EXACT(M1032,$A$46)=TRUE,45,IF(EXACT(M1032,$A$47)=TRUE,46,IF(EXACT(M1032,$A$48)=TRUE,47,IF(EXACT(M1032,$A$49)=TRUE,48,IF(EXACT(M1032,$A$50)=TRUE,49,IF(EXACT(M1032,$A$51)=TRUE,50,IF(EXACT(M1032,$A$52)=TRUE,51,IF(EXACT(M1032,$A$53)=TRUE,52,IF(EXACT(M1032,$A$54)=TRUE,53,IF(EXACT(M1032,$A$55)=TRUE,54,IF(EXACT(M1032,$A$56)=TRUE,55,IF(EXACT(M1032,$A$57)=TRUE,56,IF(EXACT(M1032,$A$58)=TRUE,57,IF(EXACT(M1032,$A$59)=TRUE,58,IF(EXACT(M1032,$A$60)=TRUE,59,IF(EXACT(M1032,$A$61)=TRUE,60,IF(EXACT(M1032,$A$62)=TRUE,61))))))))))))))))))))))))))))))))))))))))))))))))))))))))))))))*61^$L1032</f>
        <v>0</v>
      </c>
    </row>
    <row r="1033" spans="11:14" x14ac:dyDescent="0.55000000000000004">
      <c r="K1033">
        <v>1033</v>
      </c>
      <c r="L1033">
        <f t="shared" si="33"/>
        <v>5</v>
      </c>
      <c r="M1033" t="str">
        <f t="shared" si="32"/>
        <v/>
      </c>
      <c r="N1033" t="b">
        <f>IF(EXACT(M1033,$A$1)=TRUE,"コア",IF(EXACT(M1033,$A$2)=TRUE,"弓玉",IF(EXACT(M1033,$A$3)=TRUE,"銃玉",IF(EXACT(M1033,$A$4)=TRUE,"剣玉",IF(EXACT(M1033,$A$5)=TRUE,"盾玉",IF(EXACT(M1033,$A$6)=TRUE,"爆玉",IF(EXACT(M1033,$A$7)=TRUE,"魔玉",IF(EXACT(M1033,$A$8)=TRUE,"弩玉",IF(EXACT(M1033,$A$9)=TRUE,"槍玉",IF(EXACT(M1033,$A$10)=TRUE,"砲玉",IF(EXACT(M1033,$A$11)=TRUE,"薙玉",IF(EXACT(M1033,$A$12)=TRUE,"跳玉",IF(EXACT(M1033,$A$13)=TRUE,"裂玉",IF(EXACT(M1033,$A$14)=TRUE,"散玉",IF(EXACT(M1033,$A$15)=TRUE,"狙玉",IF(EXACT(M1033,$A$16)=TRUE,"浮玉",IF(EXACT(M1033,$A$17)=TRUE,"導玉",IF(EXACT(M1033,$A$18)=TRUE,"繕玉",IF(EXACT(M1033,$A$19)=TRUE,"癒玉",IF(EXACT(M1033,$A$20)=TRUE,"壁玉",IF(EXACT(M1033,$A$21)=TRUE,"飛玉",IF(EXACT(M1033,$A$22)=TRUE,"戦玉",IF(EXACT(M1033,$A$23)=TRUE,"機玉",IF(EXACT(M1033,$A$24)=TRUE,"変玉",IF(EXACT(M1033,$A$25)=TRUE,"界玉",IF(EXACT(M1033,$A$26)=TRUE,"木壁",IF(EXACT(M1033,$A$27)=TRUE,"石壁",IF(EXACT(M1033,$A$28)=TRUE,"紙壁",IF(EXACT(M1033,$A$29)=TRUE,"鉄壁",IF(EXACT(M1033,$A$30)=TRUE,"ジェット",IF(EXACT(M1033,$A$31)=TRUE,"ターボ",IF(EXACT(M1033,$A$32)=TRUE,"骨玉",IF(EXACT(M1033,$A$33)=TRUE,"撃玉",IF(EXACT(M1033,$A$34)=TRUE,"弾玉",IF(EXACT(M1033,$A$35)=TRUE,"聖玉",IF(EXACT(M1033,$A$36)=TRUE,"忍玉",IF(EXACT(M1033,$A$37)=TRUE,"障玉",IF(EXACT(M1033,$A$38)=TRUE,"花玉",IF(EXACT(M1033,$A$39)=TRUE,"反玉",IF(EXACT(M1033,$A$40)=TRUE,"押玉",IF(EXACT(M1033,$A$41)=TRUE,"迎玉",IF(EXACT(M1033,$A$42)=TRUE,"贄玉",IF(EXACT(M1033,$A$43)=TRUE,"的玉",IF(EXACT(M1033,$A$44)=TRUE,"墜玉",IF(EXACT(M1033,$A$45)=TRUE,"箱玉",IF(EXACT(M1033,$A$46)=TRUE,"闇玉",IF(EXACT(M1033,$A$47)=TRUE,"旋玉",IF(EXACT(M1033,$A$48)=TRUE,"采玉",IF(EXACT(M1033,$A$49)=TRUE,"騎玉",IF(EXACT(M1033,$A$50)=TRUE,"核玉",IF(EXACT(M1033,$A$51)=TRUE,"射玉",IF(EXACT(M1033,$A$52)=TRUE,"星玉",IF(EXACT(M1033,$A$53)=TRUE,"梱玉",IF(EXACT(M1033,$A$54)=TRUE,"貫玉",IF(EXACT(M1033,$A$55)=TRUE,"査玉",IF(EXACT(M1033,$A$56)=TRUE,"近壁",IF(EXACT(M1033,$A$57)=TRUE,"遠壁",IF(EXACT(M1033,$A$58)=TRUE,"広壁",IF(EXACT(M1033,$A$59)=TRUE,"狭壁",IF(EXACT(M1033,$A$60)=TRUE,"タゲ壁",IF(EXACT(M1033,$A$61)=TRUE,"エレ壁")))))))))))))))))))))))))))))))))))))))))))))))))))))))))))))</f>
        <v>0</v>
      </c>
    </row>
    <row r="1034" spans="11:14" x14ac:dyDescent="0.55000000000000004">
      <c r="K1034">
        <v>1034</v>
      </c>
      <c r="L1034">
        <f t="shared" si="33"/>
        <v>4</v>
      </c>
      <c r="M1034" t="str">
        <f t="shared" si="32"/>
        <v/>
      </c>
      <c r="N1034">
        <f>IF(EXACT(M1034,$A$1)=TRUE,0,IF(EXACT(M1034,$A$2)=TRUE,1,IF(EXACT(M1034,$A$3)=TRUE,2,IF(EXACT(M1034,$A$4)=TRUE,3,IF(EXACT(M1034,$A$5)=TRUE,4,IF(EXACT(M1034,$A$6)=TRUE,5,IF(EXACT(M1034,$A$7)=TRUE,6,IF(EXACT(M1034,$A$8)=TRUE,7,IF(EXACT(M1034,$A$9)=TRUE,8,IF(EXACT(M1034,$A$10)=TRUE,9,IF(EXACT(M1034,$A$11)=TRUE,10,IF(EXACT(M1034,$A$12)=TRUE,11,IF(EXACT(M1034,$A$13)=TRUE,12,IF(EXACT(M1034,$A$14)=TRUE,13,IF(EXACT(M1034,$A$15)=TRUE,14,IF(EXACT(M1034,$A$16)=TRUE,15,IF(EXACT(M1034,$A$17)=TRUE,16,IF(EXACT(M1034,$A$18)=TRUE,17,IF(EXACT(M1034,$A$19)=TRUE,18,IF(EXACT(M1034,$A$20)=TRUE,19,IF(EXACT(M1034,$A$21)=TRUE,20,IF(EXACT(M1034,$A$22)=TRUE,21,IF(EXACT(M1034,$A$23)=TRUE,22,IF(EXACT(M1034,$A$24)=TRUE,23,IF(EXACT(M1034,$A$25)=TRUE,24,IF(EXACT(M1034,$A$26)=TRUE,25,IF(EXACT(M1034,$A$27)=TRUE,26,IF(EXACT(M1034,$A$28)=TRUE,27,IF(EXACT(M1034,$A$29)=TRUE,28,IF(EXACT(M1034,$A$30)=TRUE,29,IF(EXACT(M1034,$A$31)=TRUE,30,IF(EXACT(M1034,$A$32)=TRUE,31,IF(EXACT(M1034,$A$33)=TRUE,32,IF(EXACT(M1034,$A$34)=TRUE,33,IF(EXACT(M1034,$A$35)=TRUE,34,IF(EXACT(M1034,$A$36)=TRUE,35,IF(EXACT(M1034,$A$37)=TRUE,36,IF(EXACT(M1034,$A$38)=TRUE,37,IF(EXACT(M1034,$A$39)=TRUE,38,IF(EXACT(M1034,$A$40)=TRUE,39,IF(EXACT(M1034,$A$41)=TRUE,40,IF(EXACT(M1034,$A$42)=TRUE,41,IF(EXACT(M1034,$A$43)=TRUE,42,IF(EXACT(M1034,$A$44)=TRUE,43,IF(EXACT(M1034,$A$45)=TRUE,44,IF(EXACT(M1034,$A$46)=TRUE,45,IF(EXACT(M1034,$A$47)=TRUE,46,IF(EXACT(M1034,$A$48)=TRUE,47,IF(EXACT(M1034,$A$49)=TRUE,48,IF(EXACT(M1034,$A$50)=TRUE,49,IF(EXACT(M1034,$A$51)=TRUE,50,IF(EXACT(M1034,$A$52)=TRUE,51,IF(EXACT(M1034,$A$53)=TRUE,52,IF(EXACT(M1034,$A$54)=TRUE,53,IF(EXACT(M1034,$A$55)=TRUE,54,IF(EXACT(M1034,$A$56)=TRUE,55,IF(EXACT(M1034,$A$57)=TRUE,56,IF(EXACT(M1034,$A$58)=TRUE,57,IF(EXACT(M1034,$A$59)=TRUE,58,IF(EXACT(M1034,$A$60)=TRUE,59,IF(EXACT(M1034,$A$61)=TRUE,60,IF(EXACT(M1034,$A$62)=TRUE,61))))))))))))))))))))))))))))))))))))))))))))))))))))))))))))))*61^$L1034</f>
        <v>0</v>
      </c>
    </row>
    <row r="1035" spans="11:14" x14ac:dyDescent="0.55000000000000004">
      <c r="K1035">
        <v>1035</v>
      </c>
      <c r="L1035">
        <f t="shared" si="33"/>
        <v>3</v>
      </c>
      <c r="M1035" t="str">
        <f t="shared" si="32"/>
        <v/>
      </c>
      <c r="N1035">
        <f>IF(EXACT(M1035,$A$1)=TRUE,0,IF(EXACT(M1035,$A$2)=TRUE,1,IF(EXACT(M1035,$A$3)=TRUE,2,IF(EXACT(M1035,$A$4)=TRUE,3,IF(EXACT(M1035,$A$5)=TRUE,4,IF(EXACT(M1035,$A$6)=TRUE,5,IF(EXACT(M1035,$A$7)=TRUE,6,IF(EXACT(M1035,$A$8)=TRUE,7,IF(EXACT(M1035,$A$9)=TRUE,8,IF(EXACT(M1035,$A$10)=TRUE,9,IF(EXACT(M1035,$A$11)=TRUE,10,IF(EXACT(M1035,$A$12)=TRUE,11,IF(EXACT(M1035,$A$13)=TRUE,12,IF(EXACT(M1035,$A$14)=TRUE,13,IF(EXACT(M1035,$A$15)=TRUE,14,IF(EXACT(M1035,$A$16)=TRUE,15,IF(EXACT(M1035,$A$17)=TRUE,16,IF(EXACT(M1035,$A$18)=TRUE,17,IF(EXACT(M1035,$A$19)=TRUE,18,IF(EXACT(M1035,$A$20)=TRUE,19,IF(EXACT(M1035,$A$21)=TRUE,20,IF(EXACT(M1035,$A$22)=TRUE,21,IF(EXACT(M1035,$A$23)=TRUE,22,IF(EXACT(M1035,$A$24)=TRUE,23,IF(EXACT(M1035,$A$25)=TRUE,24,IF(EXACT(M1035,$A$26)=TRUE,25,IF(EXACT(M1035,$A$27)=TRUE,26,IF(EXACT(M1035,$A$28)=TRUE,27,IF(EXACT(M1035,$A$29)=TRUE,28,IF(EXACT(M1035,$A$30)=TRUE,29,IF(EXACT(M1035,$A$31)=TRUE,30,IF(EXACT(M1035,$A$32)=TRUE,31,IF(EXACT(M1035,$A$33)=TRUE,32,IF(EXACT(M1035,$A$34)=TRUE,33,IF(EXACT(M1035,$A$35)=TRUE,34,IF(EXACT(M1035,$A$36)=TRUE,35,IF(EXACT(M1035,$A$37)=TRUE,36,IF(EXACT(M1035,$A$38)=TRUE,37,IF(EXACT(M1035,$A$39)=TRUE,38,IF(EXACT(M1035,$A$40)=TRUE,39,IF(EXACT(M1035,$A$41)=TRUE,40,IF(EXACT(M1035,$A$42)=TRUE,41,IF(EXACT(M1035,$A$43)=TRUE,42,IF(EXACT(M1035,$A$44)=TRUE,43,IF(EXACT(M1035,$A$45)=TRUE,44,IF(EXACT(M1035,$A$46)=TRUE,45,IF(EXACT(M1035,$A$47)=TRUE,46,IF(EXACT(M1035,$A$48)=TRUE,47,IF(EXACT(M1035,$A$49)=TRUE,48,IF(EXACT(M1035,$A$50)=TRUE,49,IF(EXACT(M1035,$A$51)=TRUE,50,IF(EXACT(M1035,$A$52)=TRUE,51,IF(EXACT(M1035,$A$53)=TRUE,52,IF(EXACT(M1035,$A$54)=TRUE,53,IF(EXACT(M1035,$A$55)=TRUE,54,IF(EXACT(M1035,$A$56)=TRUE,55,IF(EXACT(M1035,$A$57)=TRUE,56,IF(EXACT(M1035,$A$58)=TRUE,57,IF(EXACT(M1035,$A$59)=TRUE,58,IF(EXACT(M1035,$A$60)=TRUE,59,IF(EXACT(M1035,$A$61)=TRUE,60,IF(EXACT(M1035,$A$62)=TRUE,61))))))))))))))))))))))))))))))))))))))))))))))))))))))))))))))*61^$L1035</f>
        <v>0</v>
      </c>
    </row>
    <row r="1036" spans="11:14" x14ac:dyDescent="0.55000000000000004">
      <c r="K1036">
        <v>1036</v>
      </c>
      <c r="L1036">
        <f t="shared" si="33"/>
        <v>2</v>
      </c>
      <c r="M1036" t="str">
        <f t="shared" si="32"/>
        <v/>
      </c>
      <c r="N1036">
        <f>IF(EXACT(M1036,$A$1)=TRUE,0,IF(EXACT(M1036,$A$2)=TRUE,1,IF(EXACT(M1036,$A$3)=TRUE,2,IF(EXACT(M1036,$A$4)=TRUE,3,IF(EXACT(M1036,$A$5)=TRUE,4,IF(EXACT(M1036,$A$6)=TRUE,5,IF(EXACT(M1036,$A$7)=TRUE,6,IF(EXACT(M1036,$A$8)=TRUE,7,IF(EXACT(M1036,$A$9)=TRUE,8,IF(EXACT(M1036,$A$10)=TRUE,9,IF(EXACT(M1036,$A$11)=TRUE,10,IF(EXACT(M1036,$A$12)=TRUE,11,IF(EXACT(M1036,$A$13)=TRUE,12,IF(EXACT(M1036,$A$14)=TRUE,13,IF(EXACT(M1036,$A$15)=TRUE,14,IF(EXACT(M1036,$A$16)=TRUE,15,IF(EXACT(M1036,$A$17)=TRUE,16,IF(EXACT(M1036,$A$18)=TRUE,17,IF(EXACT(M1036,$A$19)=TRUE,18,IF(EXACT(M1036,$A$20)=TRUE,19,IF(EXACT(M1036,$A$21)=TRUE,20,IF(EXACT(M1036,$A$22)=TRUE,21,IF(EXACT(M1036,$A$23)=TRUE,22,IF(EXACT(M1036,$A$24)=TRUE,23,IF(EXACT(M1036,$A$25)=TRUE,24,IF(EXACT(M1036,$A$26)=TRUE,25,IF(EXACT(M1036,$A$27)=TRUE,26,IF(EXACT(M1036,$A$28)=TRUE,27,IF(EXACT(M1036,$A$29)=TRUE,28,IF(EXACT(M1036,$A$30)=TRUE,29,IF(EXACT(M1036,$A$31)=TRUE,30,IF(EXACT(M1036,$A$32)=TRUE,31,IF(EXACT(M1036,$A$33)=TRUE,32,IF(EXACT(M1036,$A$34)=TRUE,33,IF(EXACT(M1036,$A$35)=TRUE,34,IF(EXACT(M1036,$A$36)=TRUE,35,IF(EXACT(M1036,$A$37)=TRUE,36,IF(EXACT(M1036,$A$38)=TRUE,37,IF(EXACT(M1036,$A$39)=TRUE,38,IF(EXACT(M1036,$A$40)=TRUE,39,IF(EXACT(M1036,$A$41)=TRUE,40,IF(EXACT(M1036,$A$42)=TRUE,41,IF(EXACT(M1036,$A$43)=TRUE,42,IF(EXACT(M1036,$A$44)=TRUE,43,IF(EXACT(M1036,$A$45)=TRUE,44,IF(EXACT(M1036,$A$46)=TRUE,45,IF(EXACT(M1036,$A$47)=TRUE,46,IF(EXACT(M1036,$A$48)=TRUE,47,IF(EXACT(M1036,$A$49)=TRUE,48,IF(EXACT(M1036,$A$50)=TRUE,49,IF(EXACT(M1036,$A$51)=TRUE,50,IF(EXACT(M1036,$A$52)=TRUE,51,IF(EXACT(M1036,$A$53)=TRUE,52,IF(EXACT(M1036,$A$54)=TRUE,53,IF(EXACT(M1036,$A$55)=TRUE,54,IF(EXACT(M1036,$A$56)=TRUE,55,IF(EXACT(M1036,$A$57)=TRUE,56,IF(EXACT(M1036,$A$58)=TRUE,57,IF(EXACT(M1036,$A$59)=TRUE,58,IF(EXACT(M1036,$A$60)=TRUE,59,IF(EXACT(M1036,$A$61)=TRUE,60,IF(EXACT(M1036,$A$62)=TRUE,61))))))))))))))))))))))))))))))))))))))))))))))))))))))))))))))*61^$L1036</f>
        <v>0</v>
      </c>
    </row>
    <row r="1037" spans="11:14" x14ac:dyDescent="0.55000000000000004">
      <c r="K1037">
        <v>1037</v>
      </c>
      <c r="L1037">
        <f t="shared" si="33"/>
        <v>1</v>
      </c>
      <c r="M1037" t="str">
        <f t="shared" si="32"/>
        <v/>
      </c>
      <c r="N1037">
        <f>IF(EXACT(M1037,$A$1)=TRUE,0,IF(EXACT(M1037,$A$2)=TRUE,1,IF(EXACT(M1037,$A$3)=TRUE,2,IF(EXACT(M1037,$A$4)=TRUE,3,IF(EXACT(M1037,$A$5)=TRUE,4,IF(EXACT(M1037,$A$6)=TRUE,5,IF(EXACT(M1037,$A$7)=TRUE,6,IF(EXACT(M1037,$A$8)=TRUE,7,IF(EXACT(M1037,$A$9)=TRUE,8,IF(EXACT(M1037,$A$10)=TRUE,9,IF(EXACT(M1037,$A$11)=TRUE,10,IF(EXACT(M1037,$A$12)=TRUE,11,IF(EXACT(M1037,$A$13)=TRUE,12,IF(EXACT(M1037,$A$14)=TRUE,13,IF(EXACT(M1037,$A$15)=TRUE,14,IF(EXACT(M1037,$A$16)=TRUE,15,IF(EXACT(M1037,$A$17)=TRUE,16,IF(EXACT(M1037,$A$18)=TRUE,17,IF(EXACT(M1037,$A$19)=TRUE,18,IF(EXACT(M1037,$A$20)=TRUE,19,IF(EXACT(M1037,$A$21)=TRUE,20,IF(EXACT(M1037,$A$22)=TRUE,21,IF(EXACT(M1037,$A$23)=TRUE,22,IF(EXACT(M1037,$A$24)=TRUE,23,IF(EXACT(M1037,$A$25)=TRUE,24,IF(EXACT(M1037,$A$26)=TRUE,25,IF(EXACT(M1037,$A$27)=TRUE,26,IF(EXACT(M1037,$A$28)=TRUE,27,IF(EXACT(M1037,$A$29)=TRUE,28,IF(EXACT(M1037,$A$30)=TRUE,29,IF(EXACT(M1037,$A$31)=TRUE,30,IF(EXACT(M1037,$A$32)=TRUE,31,IF(EXACT(M1037,$A$33)=TRUE,32,IF(EXACT(M1037,$A$34)=TRUE,33,IF(EXACT(M1037,$A$35)=TRUE,34,IF(EXACT(M1037,$A$36)=TRUE,35,IF(EXACT(M1037,$A$37)=TRUE,36,IF(EXACT(M1037,$A$38)=TRUE,37,IF(EXACT(M1037,$A$39)=TRUE,38,IF(EXACT(M1037,$A$40)=TRUE,39,IF(EXACT(M1037,$A$41)=TRUE,40,IF(EXACT(M1037,$A$42)=TRUE,41,IF(EXACT(M1037,$A$43)=TRUE,42,IF(EXACT(M1037,$A$44)=TRUE,43,IF(EXACT(M1037,$A$45)=TRUE,44,IF(EXACT(M1037,$A$46)=TRUE,45,IF(EXACT(M1037,$A$47)=TRUE,46,IF(EXACT(M1037,$A$48)=TRUE,47,IF(EXACT(M1037,$A$49)=TRUE,48,IF(EXACT(M1037,$A$50)=TRUE,49,IF(EXACT(M1037,$A$51)=TRUE,50,IF(EXACT(M1037,$A$52)=TRUE,51,IF(EXACT(M1037,$A$53)=TRUE,52,IF(EXACT(M1037,$A$54)=TRUE,53,IF(EXACT(M1037,$A$55)=TRUE,54,IF(EXACT(M1037,$A$56)=TRUE,55,IF(EXACT(M1037,$A$57)=TRUE,56,IF(EXACT(M1037,$A$58)=TRUE,57,IF(EXACT(M1037,$A$59)=TRUE,58,IF(EXACT(M1037,$A$60)=TRUE,59,IF(EXACT(M1037,$A$61)=TRUE,60,IF(EXACT(M1037,$A$62)=TRUE,61))))))))))))))))))))))))))))))))))))))))))))))))))))))))))))))*61^$L1037</f>
        <v>0</v>
      </c>
    </row>
    <row r="1038" spans="11:14" x14ac:dyDescent="0.55000000000000004">
      <c r="K1038">
        <v>1038</v>
      </c>
      <c r="L1038">
        <f t="shared" si="33"/>
        <v>0</v>
      </c>
      <c r="M1038" t="str">
        <f t="shared" si="32"/>
        <v/>
      </c>
      <c r="N1038">
        <f>IF(EXACT(M1038,$A$1)=TRUE,0,IF(EXACT(M1038,$A$2)=TRUE,1,IF(EXACT(M1038,$A$3)=TRUE,2,IF(EXACT(M1038,$A$4)=TRUE,3,IF(EXACT(M1038,$A$5)=TRUE,4,IF(EXACT(M1038,$A$6)=TRUE,5,IF(EXACT(M1038,$A$7)=TRUE,6,IF(EXACT(M1038,$A$8)=TRUE,7,IF(EXACT(M1038,$A$9)=TRUE,8,IF(EXACT(M1038,$A$10)=TRUE,9,IF(EXACT(M1038,$A$11)=TRUE,10,IF(EXACT(M1038,$A$12)=TRUE,11,IF(EXACT(M1038,$A$13)=TRUE,12,IF(EXACT(M1038,$A$14)=TRUE,13,IF(EXACT(M1038,$A$15)=TRUE,14,IF(EXACT(M1038,$A$16)=TRUE,15,IF(EXACT(M1038,$A$17)=TRUE,16,IF(EXACT(M1038,$A$18)=TRUE,17,IF(EXACT(M1038,$A$19)=TRUE,18,IF(EXACT(M1038,$A$20)=TRUE,19,IF(EXACT(M1038,$A$21)=TRUE,20,IF(EXACT(M1038,$A$22)=TRUE,21,IF(EXACT(M1038,$A$23)=TRUE,22,IF(EXACT(M1038,$A$24)=TRUE,23,IF(EXACT(M1038,$A$25)=TRUE,24,IF(EXACT(M1038,$A$26)=TRUE,25,IF(EXACT(M1038,$A$27)=TRUE,26,IF(EXACT(M1038,$A$28)=TRUE,27,IF(EXACT(M1038,$A$29)=TRUE,28,IF(EXACT(M1038,$A$30)=TRUE,29,IF(EXACT(M1038,$A$31)=TRUE,30,IF(EXACT(M1038,$A$32)=TRUE,31,IF(EXACT(M1038,$A$33)=TRUE,32,IF(EXACT(M1038,$A$34)=TRUE,33,IF(EXACT(M1038,$A$35)=TRUE,34,IF(EXACT(M1038,$A$36)=TRUE,35,IF(EXACT(M1038,$A$37)=TRUE,36,IF(EXACT(M1038,$A$38)=TRUE,37,IF(EXACT(M1038,$A$39)=TRUE,38,IF(EXACT(M1038,$A$40)=TRUE,39,IF(EXACT(M1038,$A$41)=TRUE,40,IF(EXACT(M1038,$A$42)=TRUE,41,IF(EXACT(M1038,$A$43)=TRUE,42,IF(EXACT(M1038,$A$44)=TRUE,43,IF(EXACT(M1038,$A$45)=TRUE,44,IF(EXACT(M1038,$A$46)=TRUE,45,IF(EXACT(M1038,$A$47)=TRUE,46,IF(EXACT(M1038,$A$48)=TRUE,47,IF(EXACT(M1038,$A$49)=TRUE,48,IF(EXACT(M1038,$A$50)=TRUE,49,IF(EXACT(M1038,$A$51)=TRUE,50,IF(EXACT(M1038,$A$52)=TRUE,51,IF(EXACT(M1038,$A$53)=TRUE,52,IF(EXACT(M1038,$A$54)=TRUE,53,IF(EXACT(M1038,$A$55)=TRUE,54,IF(EXACT(M1038,$A$56)=TRUE,55,IF(EXACT(M1038,$A$57)=TRUE,56,IF(EXACT(M1038,$A$58)=TRUE,57,IF(EXACT(M1038,$A$59)=TRUE,58,IF(EXACT(M1038,$A$60)=TRUE,59,IF(EXACT(M1038,$A$61)=TRUE,60,IF(EXACT(M1038,$A$62)=TRUE,61))))))))))))))))))))))))))))))))))))))))))))))))))))))))))))))*61^$L1038</f>
        <v>0</v>
      </c>
    </row>
    <row r="1039" spans="11:14" x14ac:dyDescent="0.55000000000000004">
      <c r="K1039">
        <v>1039</v>
      </c>
      <c r="L1039">
        <f t="shared" si="33"/>
        <v>5</v>
      </c>
      <c r="M1039" t="str">
        <f t="shared" si="32"/>
        <v/>
      </c>
      <c r="N1039" t="b">
        <f>IF(EXACT(M1039,$A$1)=TRUE,"コア",IF(EXACT(M1039,$A$2)=TRUE,"弓玉",IF(EXACT(M1039,$A$3)=TRUE,"銃玉",IF(EXACT(M1039,$A$4)=TRUE,"剣玉",IF(EXACT(M1039,$A$5)=TRUE,"盾玉",IF(EXACT(M1039,$A$6)=TRUE,"爆玉",IF(EXACT(M1039,$A$7)=TRUE,"魔玉",IF(EXACT(M1039,$A$8)=TRUE,"弩玉",IF(EXACT(M1039,$A$9)=TRUE,"槍玉",IF(EXACT(M1039,$A$10)=TRUE,"砲玉",IF(EXACT(M1039,$A$11)=TRUE,"薙玉",IF(EXACT(M1039,$A$12)=TRUE,"跳玉",IF(EXACT(M1039,$A$13)=TRUE,"裂玉",IF(EXACT(M1039,$A$14)=TRUE,"散玉",IF(EXACT(M1039,$A$15)=TRUE,"狙玉",IF(EXACT(M1039,$A$16)=TRUE,"浮玉",IF(EXACT(M1039,$A$17)=TRUE,"導玉",IF(EXACT(M1039,$A$18)=TRUE,"繕玉",IF(EXACT(M1039,$A$19)=TRUE,"癒玉",IF(EXACT(M1039,$A$20)=TRUE,"壁玉",IF(EXACT(M1039,$A$21)=TRUE,"飛玉",IF(EXACT(M1039,$A$22)=TRUE,"戦玉",IF(EXACT(M1039,$A$23)=TRUE,"機玉",IF(EXACT(M1039,$A$24)=TRUE,"変玉",IF(EXACT(M1039,$A$25)=TRUE,"界玉",IF(EXACT(M1039,$A$26)=TRUE,"木壁",IF(EXACT(M1039,$A$27)=TRUE,"石壁",IF(EXACT(M1039,$A$28)=TRUE,"紙壁",IF(EXACT(M1039,$A$29)=TRUE,"鉄壁",IF(EXACT(M1039,$A$30)=TRUE,"ジェット",IF(EXACT(M1039,$A$31)=TRUE,"ターボ",IF(EXACT(M1039,$A$32)=TRUE,"骨玉",IF(EXACT(M1039,$A$33)=TRUE,"撃玉",IF(EXACT(M1039,$A$34)=TRUE,"弾玉",IF(EXACT(M1039,$A$35)=TRUE,"聖玉",IF(EXACT(M1039,$A$36)=TRUE,"忍玉",IF(EXACT(M1039,$A$37)=TRUE,"障玉",IF(EXACT(M1039,$A$38)=TRUE,"花玉",IF(EXACT(M1039,$A$39)=TRUE,"反玉",IF(EXACT(M1039,$A$40)=TRUE,"押玉",IF(EXACT(M1039,$A$41)=TRUE,"迎玉",IF(EXACT(M1039,$A$42)=TRUE,"贄玉",IF(EXACT(M1039,$A$43)=TRUE,"的玉",IF(EXACT(M1039,$A$44)=TRUE,"墜玉",IF(EXACT(M1039,$A$45)=TRUE,"箱玉",IF(EXACT(M1039,$A$46)=TRUE,"闇玉",IF(EXACT(M1039,$A$47)=TRUE,"旋玉",IF(EXACT(M1039,$A$48)=TRUE,"采玉",IF(EXACT(M1039,$A$49)=TRUE,"騎玉",IF(EXACT(M1039,$A$50)=TRUE,"核玉",IF(EXACT(M1039,$A$51)=TRUE,"射玉",IF(EXACT(M1039,$A$52)=TRUE,"星玉",IF(EXACT(M1039,$A$53)=TRUE,"梱玉",IF(EXACT(M1039,$A$54)=TRUE,"貫玉",IF(EXACT(M1039,$A$55)=TRUE,"査玉",IF(EXACT(M1039,$A$56)=TRUE,"近壁",IF(EXACT(M1039,$A$57)=TRUE,"遠壁",IF(EXACT(M1039,$A$58)=TRUE,"広壁",IF(EXACT(M1039,$A$59)=TRUE,"狭壁",IF(EXACT(M1039,$A$60)=TRUE,"タゲ壁",IF(EXACT(M1039,$A$61)=TRUE,"エレ壁")))))))))))))))))))))))))))))))))))))))))))))))))))))))))))))</f>
        <v>0</v>
      </c>
    </row>
    <row r="1040" spans="11:14" x14ac:dyDescent="0.55000000000000004">
      <c r="K1040">
        <v>1040</v>
      </c>
      <c r="L1040">
        <f t="shared" si="33"/>
        <v>4</v>
      </c>
      <c r="M1040" t="str">
        <f t="shared" si="32"/>
        <v/>
      </c>
      <c r="N1040">
        <f>IF(EXACT(M1040,$A$1)=TRUE,0,IF(EXACT(M1040,$A$2)=TRUE,1,IF(EXACT(M1040,$A$3)=TRUE,2,IF(EXACT(M1040,$A$4)=TRUE,3,IF(EXACT(M1040,$A$5)=TRUE,4,IF(EXACT(M1040,$A$6)=TRUE,5,IF(EXACT(M1040,$A$7)=TRUE,6,IF(EXACT(M1040,$A$8)=TRUE,7,IF(EXACT(M1040,$A$9)=TRUE,8,IF(EXACT(M1040,$A$10)=TRUE,9,IF(EXACT(M1040,$A$11)=TRUE,10,IF(EXACT(M1040,$A$12)=TRUE,11,IF(EXACT(M1040,$A$13)=TRUE,12,IF(EXACT(M1040,$A$14)=TRUE,13,IF(EXACT(M1040,$A$15)=TRUE,14,IF(EXACT(M1040,$A$16)=TRUE,15,IF(EXACT(M1040,$A$17)=TRUE,16,IF(EXACT(M1040,$A$18)=TRUE,17,IF(EXACT(M1040,$A$19)=TRUE,18,IF(EXACT(M1040,$A$20)=TRUE,19,IF(EXACT(M1040,$A$21)=TRUE,20,IF(EXACT(M1040,$A$22)=TRUE,21,IF(EXACT(M1040,$A$23)=TRUE,22,IF(EXACT(M1040,$A$24)=TRUE,23,IF(EXACT(M1040,$A$25)=TRUE,24,IF(EXACT(M1040,$A$26)=TRUE,25,IF(EXACT(M1040,$A$27)=TRUE,26,IF(EXACT(M1040,$A$28)=TRUE,27,IF(EXACT(M1040,$A$29)=TRUE,28,IF(EXACT(M1040,$A$30)=TRUE,29,IF(EXACT(M1040,$A$31)=TRUE,30,IF(EXACT(M1040,$A$32)=TRUE,31,IF(EXACT(M1040,$A$33)=TRUE,32,IF(EXACT(M1040,$A$34)=TRUE,33,IF(EXACT(M1040,$A$35)=TRUE,34,IF(EXACT(M1040,$A$36)=TRUE,35,IF(EXACT(M1040,$A$37)=TRUE,36,IF(EXACT(M1040,$A$38)=TRUE,37,IF(EXACT(M1040,$A$39)=TRUE,38,IF(EXACT(M1040,$A$40)=TRUE,39,IF(EXACT(M1040,$A$41)=TRUE,40,IF(EXACT(M1040,$A$42)=TRUE,41,IF(EXACT(M1040,$A$43)=TRUE,42,IF(EXACT(M1040,$A$44)=TRUE,43,IF(EXACT(M1040,$A$45)=TRUE,44,IF(EXACT(M1040,$A$46)=TRUE,45,IF(EXACT(M1040,$A$47)=TRUE,46,IF(EXACT(M1040,$A$48)=TRUE,47,IF(EXACT(M1040,$A$49)=TRUE,48,IF(EXACT(M1040,$A$50)=TRUE,49,IF(EXACT(M1040,$A$51)=TRUE,50,IF(EXACT(M1040,$A$52)=TRUE,51,IF(EXACT(M1040,$A$53)=TRUE,52,IF(EXACT(M1040,$A$54)=TRUE,53,IF(EXACT(M1040,$A$55)=TRUE,54,IF(EXACT(M1040,$A$56)=TRUE,55,IF(EXACT(M1040,$A$57)=TRUE,56,IF(EXACT(M1040,$A$58)=TRUE,57,IF(EXACT(M1040,$A$59)=TRUE,58,IF(EXACT(M1040,$A$60)=TRUE,59,IF(EXACT(M1040,$A$61)=TRUE,60,IF(EXACT(M1040,$A$62)=TRUE,61))))))))))))))))))))))))))))))))))))))))))))))))))))))))))))))*61^$L1040</f>
        <v>0</v>
      </c>
    </row>
    <row r="1041" spans="11:14" x14ac:dyDescent="0.55000000000000004">
      <c r="K1041">
        <v>1041</v>
      </c>
      <c r="L1041">
        <f t="shared" si="33"/>
        <v>3</v>
      </c>
      <c r="M1041" t="str">
        <f t="shared" si="32"/>
        <v/>
      </c>
      <c r="N1041">
        <f>IF(EXACT(M1041,$A$1)=TRUE,0,IF(EXACT(M1041,$A$2)=TRUE,1,IF(EXACT(M1041,$A$3)=TRUE,2,IF(EXACT(M1041,$A$4)=TRUE,3,IF(EXACT(M1041,$A$5)=TRUE,4,IF(EXACT(M1041,$A$6)=TRUE,5,IF(EXACT(M1041,$A$7)=TRUE,6,IF(EXACT(M1041,$A$8)=TRUE,7,IF(EXACT(M1041,$A$9)=TRUE,8,IF(EXACT(M1041,$A$10)=TRUE,9,IF(EXACT(M1041,$A$11)=TRUE,10,IF(EXACT(M1041,$A$12)=TRUE,11,IF(EXACT(M1041,$A$13)=TRUE,12,IF(EXACT(M1041,$A$14)=TRUE,13,IF(EXACT(M1041,$A$15)=TRUE,14,IF(EXACT(M1041,$A$16)=TRUE,15,IF(EXACT(M1041,$A$17)=TRUE,16,IF(EXACT(M1041,$A$18)=TRUE,17,IF(EXACT(M1041,$A$19)=TRUE,18,IF(EXACT(M1041,$A$20)=TRUE,19,IF(EXACT(M1041,$A$21)=TRUE,20,IF(EXACT(M1041,$A$22)=TRUE,21,IF(EXACT(M1041,$A$23)=TRUE,22,IF(EXACT(M1041,$A$24)=TRUE,23,IF(EXACT(M1041,$A$25)=TRUE,24,IF(EXACT(M1041,$A$26)=TRUE,25,IF(EXACT(M1041,$A$27)=TRUE,26,IF(EXACT(M1041,$A$28)=TRUE,27,IF(EXACT(M1041,$A$29)=TRUE,28,IF(EXACT(M1041,$A$30)=TRUE,29,IF(EXACT(M1041,$A$31)=TRUE,30,IF(EXACT(M1041,$A$32)=TRUE,31,IF(EXACT(M1041,$A$33)=TRUE,32,IF(EXACT(M1041,$A$34)=TRUE,33,IF(EXACT(M1041,$A$35)=TRUE,34,IF(EXACT(M1041,$A$36)=TRUE,35,IF(EXACT(M1041,$A$37)=TRUE,36,IF(EXACT(M1041,$A$38)=TRUE,37,IF(EXACT(M1041,$A$39)=TRUE,38,IF(EXACT(M1041,$A$40)=TRUE,39,IF(EXACT(M1041,$A$41)=TRUE,40,IF(EXACT(M1041,$A$42)=TRUE,41,IF(EXACT(M1041,$A$43)=TRUE,42,IF(EXACT(M1041,$A$44)=TRUE,43,IF(EXACT(M1041,$A$45)=TRUE,44,IF(EXACT(M1041,$A$46)=TRUE,45,IF(EXACT(M1041,$A$47)=TRUE,46,IF(EXACT(M1041,$A$48)=TRUE,47,IF(EXACT(M1041,$A$49)=TRUE,48,IF(EXACT(M1041,$A$50)=TRUE,49,IF(EXACT(M1041,$A$51)=TRUE,50,IF(EXACT(M1041,$A$52)=TRUE,51,IF(EXACT(M1041,$A$53)=TRUE,52,IF(EXACT(M1041,$A$54)=TRUE,53,IF(EXACT(M1041,$A$55)=TRUE,54,IF(EXACT(M1041,$A$56)=TRUE,55,IF(EXACT(M1041,$A$57)=TRUE,56,IF(EXACT(M1041,$A$58)=TRUE,57,IF(EXACT(M1041,$A$59)=TRUE,58,IF(EXACT(M1041,$A$60)=TRUE,59,IF(EXACT(M1041,$A$61)=TRUE,60,IF(EXACT(M1041,$A$62)=TRUE,61))))))))))))))))))))))))))))))))))))))))))))))))))))))))))))))*61^$L1041</f>
        <v>0</v>
      </c>
    </row>
    <row r="1042" spans="11:14" x14ac:dyDescent="0.55000000000000004">
      <c r="K1042">
        <v>1042</v>
      </c>
      <c r="L1042">
        <f t="shared" si="33"/>
        <v>2</v>
      </c>
      <c r="M1042" t="str">
        <f t="shared" si="32"/>
        <v/>
      </c>
      <c r="N1042">
        <f>IF(EXACT(M1042,$A$1)=TRUE,0,IF(EXACT(M1042,$A$2)=TRUE,1,IF(EXACT(M1042,$A$3)=TRUE,2,IF(EXACT(M1042,$A$4)=TRUE,3,IF(EXACT(M1042,$A$5)=TRUE,4,IF(EXACT(M1042,$A$6)=TRUE,5,IF(EXACT(M1042,$A$7)=TRUE,6,IF(EXACT(M1042,$A$8)=TRUE,7,IF(EXACT(M1042,$A$9)=TRUE,8,IF(EXACT(M1042,$A$10)=TRUE,9,IF(EXACT(M1042,$A$11)=TRUE,10,IF(EXACT(M1042,$A$12)=TRUE,11,IF(EXACT(M1042,$A$13)=TRUE,12,IF(EXACT(M1042,$A$14)=TRUE,13,IF(EXACT(M1042,$A$15)=TRUE,14,IF(EXACT(M1042,$A$16)=TRUE,15,IF(EXACT(M1042,$A$17)=TRUE,16,IF(EXACT(M1042,$A$18)=TRUE,17,IF(EXACT(M1042,$A$19)=TRUE,18,IF(EXACT(M1042,$A$20)=TRUE,19,IF(EXACT(M1042,$A$21)=TRUE,20,IF(EXACT(M1042,$A$22)=TRUE,21,IF(EXACT(M1042,$A$23)=TRUE,22,IF(EXACT(M1042,$A$24)=TRUE,23,IF(EXACT(M1042,$A$25)=TRUE,24,IF(EXACT(M1042,$A$26)=TRUE,25,IF(EXACT(M1042,$A$27)=TRUE,26,IF(EXACT(M1042,$A$28)=TRUE,27,IF(EXACT(M1042,$A$29)=TRUE,28,IF(EXACT(M1042,$A$30)=TRUE,29,IF(EXACT(M1042,$A$31)=TRUE,30,IF(EXACT(M1042,$A$32)=TRUE,31,IF(EXACT(M1042,$A$33)=TRUE,32,IF(EXACT(M1042,$A$34)=TRUE,33,IF(EXACT(M1042,$A$35)=TRUE,34,IF(EXACT(M1042,$A$36)=TRUE,35,IF(EXACT(M1042,$A$37)=TRUE,36,IF(EXACT(M1042,$A$38)=TRUE,37,IF(EXACT(M1042,$A$39)=TRUE,38,IF(EXACT(M1042,$A$40)=TRUE,39,IF(EXACT(M1042,$A$41)=TRUE,40,IF(EXACT(M1042,$A$42)=TRUE,41,IF(EXACT(M1042,$A$43)=TRUE,42,IF(EXACT(M1042,$A$44)=TRUE,43,IF(EXACT(M1042,$A$45)=TRUE,44,IF(EXACT(M1042,$A$46)=TRUE,45,IF(EXACT(M1042,$A$47)=TRUE,46,IF(EXACT(M1042,$A$48)=TRUE,47,IF(EXACT(M1042,$A$49)=TRUE,48,IF(EXACT(M1042,$A$50)=TRUE,49,IF(EXACT(M1042,$A$51)=TRUE,50,IF(EXACT(M1042,$A$52)=TRUE,51,IF(EXACT(M1042,$A$53)=TRUE,52,IF(EXACT(M1042,$A$54)=TRUE,53,IF(EXACT(M1042,$A$55)=TRUE,54,IF(EXACT(M1042,$A$56)=TRUE,55,IF(EXACT(M1042,$A$57)=TRUE,56,IF(EXACT(M1042,$A$58)=TRUE,57,IF(EXACT(M1042,$A$59)=TRUE,58,IF(EXACT(M1042,$A$60)=TRUE,59,IF(EXACT(M1042,$A$61)=TRUE,60,IF(EXACT(M1042,$A$62)=TRUE,61))))))))))))))))))))))))))))))))))))))))))))))))))))))))))))))*61^$L1042</f>
        <v>0</v>
      </c>
    </row>
    <row r="1043" spans="11:14" x14ac:dyDescent="0.55000000000000004">
      <c r="K1043">
        <v>1043</v>
      </c>
      <c r="L1043">
        <f t="shared" si="33"/>
        <v>1</v>
      </c>
      <c r="M1043" t="str">
        <f t="shared" si="32"/>
        <v/>
      </c>
      <c r="N1043">
        <f>IF(EXACT(M1043,$A$1)=TRUE,0,IF(EXACT(M1043,$A$2)=TRUE,1,IF(EXACT(M1043,$A$3)=TRUE,2,IF(EXACT(M1043,$A$4)=TRUE,3,IF(EXACT(M1043,$A$5)=TRUE,4,IF(EXACT(M1043,$A$6)=TRUE,5,IF(EXACT(M1043,$A$7)=TRUE,6,IF(EXACT(M1043,$A$8)=TRUE,7,IF(EXACT(M1043,$A$9)=TRUE,8,IF(EXACT(M1043,$A$10)=TRUE,9,IF(EXACT(M1043,$A$11)=TRUE,10,IF(EXACT(M1043,$A$12)=TRUE,11,IF(EXACT(M1043,$A$13)=TRUE,12,IF(EXACT(M1043,$A$14)=TRUE,13,IF(EXACT(M1043,$A$15)=TRUE,14,IF(EXACT(M1043,$A$16)=TRUE,15,IF(EXACT(M1043,$A$17)=TRUE,16,IF(EXACT(M1043,$A$18)=TRUE,17,IF(EXACT(M1043,$A$19)=TRUE,18,IF(EXACT(M1043,$A$20)=TRUE,19,IF(EXACT(M1043,$A$21)=TRUE,20,IF(EXACT(M1043,$A$22)=TRUE,21,IF(EXACT(M1043,$A$23)=TRUE,22,IF(EXACT(M1043,$A$24)=TRUE,23,IF(EXACT(M1043,$A$25)=TRUE,24,IF(EXACT(M1043,$A$26)=TRUE,25,IF(EXACT(M1043,$A$27)=TRUE,26,IF(EXACT(M1043,$A$28)=TRUE,27,IF(EXACT(M1043,$A$29)=TRUE,28,IF(EXACT(M1043,$A$30)=TRUE,29,IF(EXACT(M1043,$A$31)=TRUE,30,IF(EXACT(M1043,$A$32)=TRUE,31,IF(EXACT(M1043,$A$33)=TRUE,32,IF(EXACT(M1043,$A$34)=TRUE,33,IF(EXACT(M1043,$A$35)=TRUE,34,IF(EXACT(M1043,$A$36)=TRUE,35,IF(EXACT(M1043,$A$37)=TRUE,36,IF(EXACT(M1043,$A$38)=TRUE,37,IF(EXACT(M1043,$A$39)=TRUE,38,IF(EXACT(M1043,$A$40)=TRUE,39,IF(EXACT(M1043,$A$41)=TRUE,40,IF(EXACT(M1043,$A$42)=TRUE,41,IF(EXACT(M1043,$A$43)=TRUE,42,IF(EXACT(M1043,$A$44)=TRUE,43,IF(EXACT(M1043,$A$45)=TRUE,44,IF(EXACT(M1043,$A$46)=TRUE,45,IF(EXACT(M1043,$A$47)=TRUE,46,IF(EXACT(M1043,$A$48)=TRUE,47,IF(EXACT(M1043,$A$49)=TRUE,48,IF(EXACT(M1043,$A$50)=TRUE,49,IF(EXACT(M1043,$A$51)=TRUE,50,IF(EXACT(M1043,$A$52)=TRUE,51,IF(EXACT(M1043,$A$53)=TRUE,52,IF(EXACT(M1043,$A$54)=TRUE,53,IF(EXACT(M1043,$A$55)=TRUE,54,IF(EXACT(M1043,$A$56)=TRUE,55,IF(EXACT(M1043,$A$57)=TRUE,56,IF(EXACT(M1043,$A$58)=TRUE,57,IF(EXACT(M1043,$A$59)=TRUE,58,IF(EXACT(M1043,$A$60)=TRUE,59,IF(EXACT(M1043,$A$61)=TRUE,60,IF(EXACT(M1043,$A$62)=TRUE,61))))))))))))))))))))))))))))))))))))))))))))))))))))))))))))))*61^$L1043</f>
        <v>0</v>
      </c>
    </row>
    <row r="1044" spans="11:14" x14ac:dyDescent="0.55000000000000004">
      <c r="K1044">
        <v>1044</v>
      </c>
      <c r="L1044">
        <f t="shared" si="33"/>
        <v>0</v>
      </c>
      <c r="M1044" t="str">
        <f t="shared" si="32"/>
        <v/>
      </c>
      <c r="N1044">
        <f>IF(EXACT(M1044,$A$1)=TRUE,0,IF(EXACT(M1044,$A$2)=TRUE,1,IF(EXACT(M1044,$A$3)=TRUE,2,IF(EXACT(M1044,$A$4)=TRUE,3,IF(EXACT(M1044,$A$5)=TRUE,4,IF(EXACT(M1044,$A$6)=TRUE,5,IF(EXACT(M1044,$A$7)=TRUE,6,IF(EXACT(M1044,$A$8)=TRUE,7,IF(EXACT(M1044,$A$9)=TRUE,8,IF(EXACT(M1044,$A$10)=TRUE,9,IF(EXACT(M1044,$A$11)=TRUE,10,IF(EXACT(M1044,$A$12)=TRUE,11,IF(EXACT(M1044,$A$13)=TRUE,12,IF(EXACT(M1044,$A$14)=TRUE,13,IF(EXACT(M1044,$A$15)=TRUE,14,IF(EXACT(M1044,$A$16)=TRUE,15,IF(EXACT(M1044,$A$17)=TRUE,16,IF(EXACT(M1044,$A$18)=TRUE,17,IF(EXACT(M1044,$A$19)=TRUE,18,IF(EXACT(M1044,$A$20)=TRUE,19,IF(EXACT(M1044,$A$21)=TRUE,20,IF(EXACT(M1044,$A$22)=TRUE,21,IF(EXACT(M1044,$A$23)=TRUE,22,IF(EXACT(M1044,$A$24)=TRUE,23,IF(EXACT(M1044,$A$25)=TRUE,24,IF(EXACT(M1044,$A$26)=TRUE,25,IF(EXACT(M1044,$A$27)=TRUE,26,IF(EXACT(M1044,$A$28)=TRUE,27,IF(EXACT(M1044,$A$29)=TRUE,28,IF(EXACT(M1044,$A$30)=TRUE,29,IF(EXACT(M1044,$A$31)=TRUE,30,IF(EXACT(M1044,$A$32)=TRUE,31,IF(EXACT(M1044,$A$33)=TRUE,32,IF(EXACT(M1044,$A$34)=TRUE,33,IF(EXACT(M1044,$A$35)=TRUE,34,IF(EXACT(M1044,$A$36)=TRUE,35,IF(EXACT(M1044,$A$37)=TRUE,36,IF(EXACT(M1044,$A$38)=TRUE,37,IF(EXACT(M1044,$A$39)=TRUE,38,IF(EXACT(M1044,$A$40)=TRUE,39,IF(EXACT(M1044,$A$41)=TRUE,40,IF(EXACT(M1044,$A$42)=TRUE,41,IF(EXACT(M1044,$A$43)=TRUE,42,IF(EXACT(M1044,$A$44)=TRUE,43,IF(EXACT(M1044,$A$45)=TRUE,44,IF(EXACT(M1044,$A$46)=TRUE,45,IF(EXACT(M1044,$A$47)=TRUE,46,IF(EXACT(M1044,$A$48)=TRUE,47,IF(EXACT(M1044,$A$49)=TRUE,48,IF(EXACT(M1044,$A$50)=TRUE,49,IF(EXACT(M1044,$A$51)=TRUE,50,IF(EXACT(M1044,$A$52)=TRUE,51,IF(EXACT(M1044,$A$53)=TRUE,52,IF(EXACT(M1044,$A$54)=TRUE,53,IF(EXACT(M1044,$A$55)=TRUE,54,IF(EXACT(M1044,$A$56)=TRUE,55,IF(EXACT(M1044,$A$57)=TRUE,56,IF(EXACT(M1044,$A$58)=TRUE,57,IF(EXACT(M1044,$A$59)=TRUE,58,IF(EXACT(M1044,$A$60)=TRUE,59,IF(EXACT(M1044,$A$61)=TRUE,60,IF(EXACT(M1044,$A$62)=TRUE,61))))))))))))))))))))))))))))))))))))))))))))))))))))))))))))))*61^$L1044</f>
        <v>0</v>
      </c>
    </row>
    <row r="1045" spans="11:14" x14ac:dyDescent="0.55000000000000004">
      <c r="K1045">
        <v>1045</v>
      </c>
      <c r="L1045">
        <f t="shared" si="33"/>
        <v>5</v>
      </c>
      <c r="M1045" t="str">
        <f t="shared" si="32"/>
        <v/>
      </c>
      <c r="N1045" t="b">
        <f>IF(EXACT(M1045,$A$1)=TRUE,"コア",IF(EXACT(M1045,$A$2)=TRUE,"弓玉",IF(EXACT(M1045,$A$3)=TRUE,"銃玉",IF(EXACT(M1045,$A$4)=TRUE,"剣玉",IF(EXACT(M1045,$A$5)=TRUE,"盾玉",IF(EXACT(M1045,$A$6)=TRUE,"爆玉",IF(EXACT(M1045,$A$7)=TRUE,"魔玉",IF(EXACT(M1045,$A$8)=TRUE,"弩玉",IF(EXACT(M1045,$A$9)=TRUE,"槍玉",IF(EXACT(M1045,$A$10)=TRUE,"砲玉",IF(EXACT(M1045,$A$11)=TRUE,"薙玉",IF(EXACT(M1045,$A$12)=TRUE,"跳玉",IF(EXACT(M1045,$A$13)=TRUE,"裂玉",IF(EXACT(M1045,$A$14)=TRUE,"散玉",IF(EXACT(M1045,$A$15)=TRUE,"狙玉",IF(EXACT(M1045,$A$16)=TRUE,"浮玉",IF(EXACT(M1045,$A$17)=TRUE,"導玉",IF(EXACT(M1045,$A$18)=TRUE,"繕玉",IF(EXACT(M1045,$A$19)=TRUE,"癒玉",IF(EXACT(M1045,$A$20)=TRUE,"壁玉",IF(EXACT(M1045,$A$21)=TRUE,"飛玉",IF(EXACT(M1045,$A$22)=TRUE,"戦玉",IF(EXACT(M1045,$A$23)=TRUE,"機玉",IF(EXACT(M1045,$A$24)=TRUE,"変玉",IF(EXACT(M1045,$A$25)=TRUE,"界玉",IF(EXACT(M1045,$A$26)=TRUE,"木壁",IF(EXACT(M1045,$A$27)=TRUE,"石壁",IF(EXACT(M1045,$A$28)=TRUE,"紙壁",IF(EXACT(M1045,$A$29)=TRUE,"鉄壁",IF(EXACT(M1045,$A$30)=TRUE,"ジェット",IF(EXACT(M1045,$A$31)=TRUE,"ターボ",IF(EXACT(M1045,$A$32)=TRUE,"骨玉",IF(EXACT(M1045,$A$33)=TRUE,"撃玉",IF(EXACT(M1045,$A$34)=TRUE,"弾玉",IF(EXACT(M1045,$A$35)=TRUE,"聖玉",IF(EXACT(M1045,$A$36)=TRUE,"忍玉",IF(EXACT(M1045,$A$37)=TRUE,"障玉",IF(EXACT(M1045,$A$38)=TRUE,"花玉",IF(EXACT(M1045,$A$39)=TRUE,"反玉",IF(EXACT(M1045,$A$40)=TRUE,"押玉",IF(EXACT(M1045,$A$41)=TRUE,"迎玉",IF(EXACT(M1045,$A$42)=TRUE,"贄玉",IF(EXACT(M1045,$A$43)=TRUE,"的玉",IF(EXACT(M1045,$A$44)=TRUE,"墜玉",IF(EXACT(M1045,$A$45)=TRUE,"箱玉",IF(EXACT(M1045,$A$46)=TRUE,"闇玉",IF(EXACT(M1045,$A$47)=TRUE,"旋玉",IF(EXACT(M1045,$A$48)=TRUE,"采玉",IF(EXACT(M1045,$A$49)=TRUE,"騎玉",IF(EXACT(M1045,$A$50)=TRUE,"核玉",IF(EXACT(M1045,$A$51)=TRUE,"射玉",IF(EXACT(M1045,$A$52)=TRUE,"星玉",IF(EXACT(M1045,$A$53)=TRUE,"梱玉",IF(EXACT(M1045,$A$54)=TRUE,"貫玉",IF(EXACT(M1045,$A$55)=TRUE,"査玉",IF(EXACT(M1045,$A$56)=TRUE,"近壁",IF(EXACT(M1045,$A$57)=TRUE,"遠壁",IF(EXACT(M1045,$A$58)=TRUE,"広壁",IF(EXACT(M1045,$A$59)=TRUE,"狭壁",IF(EXACT(M1045,$A$60)=TRUE,"タゲ壁",IF(EXACT(M1045,$A$61)=TRUE,"エレ壁")))))))))))))))))))))))))))))))))))))))))))))))))))))))))))))</f>
        <v>0</v>
      </c>
    </row>
    <row r="1046" spans="11:14" x14ac:dyDescent="0.55000000000000004">
      <c r="K1046">
        <v>1046</v>
      </c>
      <c r="L1046">
        <f t="shared" si="33"/>
        <v>4</v>
      </c>
      <c r="M1046" t="str">
        <f t="shared" si="32"/>
        <v/>
      </c>
      <c r="N1046">
        <f>IF(EXACT(M1046,$A$1)=TRUE,0,IF(EXACT(M1046,$A$2)=TRUE,1,IF(EXACT(M1046,$A$3)=TRUE,2,IF(EXACT(M1046,$A$4)=TRUE,3,IF(EXACT(M1046,$A$5)=TRUE,4,IF(EXACT(M1046,$A$6)=TRUE,5,IF(EXACT(M1046,$A$7)=TRUE,6,IF(EXACT(M1046,$A$8)=TRUE,7,IF(EXACT(M1046,$A$9)=TRUE,8,IF(EXACT(M1046,$A$10)=TRUE,9,IF(EXACT(M1046,$A$11)=TRUE,10,IF(EXACT(M1046,$A$12)=TRUE,11,IF(EXACT(M1046,$A$13)=TRUE,12,IF(EXACT(M1046,$A$14)=TRUE,13,IF(EXACT(M1046,$A$15)=TRUE,14,IF(EXACT(M1046,$A$16)=TRUE,15,IF(EXACT(M1046,$A$17)=TRUE,16,IF(EXACT(M1046,$A$18)=TRUE,17,IF(EXACT(M1046,$A$19)=TRUE,18,IF(EXACT(M1046,$A$20)=TRUE,19,IF(EXACT(M1046,$A$21)=TRUE,20,IF(EXACT(M1046,$A$22)=TRUE,21,IF(EXACT(M1046,$A$23)=TRUE,22,IF(EXACT(M1046,$A$24)=TRUE,23,IF(EXACT(M1046,$A$25)=TRUE,24,IF(EXACT(M1046,$A$26)=TRUE,25,IF(EXACT(M1046,$A$27)=TRUE,26,IF(EXACT(M1046,$A$28)=TRUE,27,IF(EXACT(M1046,$A$29)=TRUE,28,IF(EXACT(M1046,$A$30)=TRUE,29,IF(EXACT(M1046,$A$31)=TRUE,30,IF(EXACT(M1046,$A$32)=TRUE,31,IF(EXACT(M1046,$A$33)=TRUE,32,IF(EXACT(M1046,$A$34)=TRUE,33,IF(EXACT(M1046,$A$35)=TRUE,34,IF(EXACT(M1046,$A$36)=TRUE,35,IF(EXACT(M1046,$A$37)=TRUE,36,IF(EXACT(M1046,$A$38)=TRUE,37,IF(EXACT(M1046,$A$39)=TRUE,38,IF(EXACT(M1046,$A$40)=TRUE,39,IF(EXACT(M1046,$A$41)=TRUE,40,IF(EXACT(M1046,$A$42)=TRUE,41,IF(EXACT(M1046,$A$43)=TRUE,42,IF(EXACT(M1046,$A$44)=TRUE,43,IF(EXACT(M1046,$A$45)=TRUE,44,IF(EXACT(M1046,$A$46)=TRUE,45,IF(EXACT(M1046,$A$47)=TRUE,46,IF(EXACT(M1046,$A$48)=TRUE,47,IF(EXACT(M1046,$A$49)=TRUE,48,IF(EXACT(M1046,$A$50)=TRUE,49,IF(EXACT(M1046,$A$51)=TRUE,50,IF(EXACT(M1046,$A$52)=TRUE,51,IF(EXACT(M1046,$A$53)=TRUE,52,IF(EXACT(M1046,$A$54)=TRUE,53,IF(EXACT(M1046,$A$55)=TRUE,54,IF(EXACT(M1046,$A$56)=TRUE,55,IF(EXACT(M1046,$A$57)=TRUE,56,IF(EXACT(M1046,$A$58)=TRUE,57,IF(EXACT(M1046,$A$59)=TRUE,58,IF(EXACT(M1046,$A$60)=TRUE,59,IF(EXACT(M1046,$A$61)=TRUE,60,IF(EXACT(M1046,$A$62)=TRUE,61))))))))))))))))))))))))))))))))))))))))))))))))))))))))))))))*61^$L1046</f>
        <v>0</v>
      </c>
    </row>
    <row r="1047" spans="11:14" x14ac:dyDescent="0.55000000000000004">
      <c r="K1047">
        <v>1047</v>
      </c>
      <c r="L1047">
        <f t="shared" si="33"/>
        <v>3</v>
      </c>
      <c r="M1047" t="str">
        <f t="shared" si="32"/>
        <v/>
      </c>
      <c r="N1047">
        <f>IF(EXACT(M1047,$A$1)=TRUE,0,IF(EXACT(M1047,$A$2)=TRUE,1,IF(EXACT(M1047,$A$3)=TRUE,2,IF(EXACT(M1047,$A$4)=TRUE,3,IF(EXACT(M1047,$A$5)=TRUE,4,IF(EXACT(M1047,$A$6)=TRUE,5,IF(EXACT(M1047,$A$7)=TRUE,6,IF(EXACT(M1047,$A$8)=TRUE,7,IF(EXACT(M1047,$A$9)=TRUE,8,IF(EXACT(M1047,$A$10)=TRUE,9,IF(EXACT(M1047,$A$11)=TRUE,10,IF(EXACT(M1047,$A$12)=TRUE,11,IF(EXACT(M1047,$A$13)=TRUE,12,IF(EXACT(M1047,$A$14)=TRUE,13,IF(EXACT(M1047,$A$15)=TRUE,14,IF(EXACT(M1047,$A$16)=TRUE,15,IF(EXACT(M1047,$A$17)=TRUE,16,IF(EXACT(M1047,$A$18)=TRUE,17,IF(EXACT(M1047,$A$19)=TRUE,18,IF(EXACT(M1047,$A$20)=TRUE,19,IF(EXACT(M1047,$A$21)=TRUE,20,IF(EXACT(M1047,$A$22)=TRUE,21,IF(EXACT(M1047,$A$23)=TRUE,22,IF(EXACT(M1047,$A$24)=TRUE,23,IF(EXACT(M1047,$A$25)=TRUE,24,IF(EXACT(M1047,$A$26)=TRUE,25,IF(EXACT(M1047,$A$27)=TRUE,26,IF(EXACT(M1047,$A$28)=TRUE,27,IF(EXACT(M1047,$A$29)=TRUE,28,IF(EXACT(M1047,$A$30)=TRUE,29,IF(EXACT(M1047,$A$31)=TRUE,30,IF(EXACT(M1047,$A$32)=TRUE,31,IF(EXACT(M1047,$A$33)=TRUE,32,IF(EXACT(M1047,$A$34)=TRUE,33,IF(EXACT(M1047,$A$35)=TRUE,34,IF(EXACT(M1047,$A$36)=TRUE,35,IF(EXACT(M1047,$A$37)=TRUE,36,IF(EXACT(M1047,$A$38)=TRUE,37,IF(EXACT(M1047,$A$39)=TRUE,38,IF(EXACT(M1047,$A$40)=TRUE,39,IF(EXACT(M1047,$A$41)=TRUE,40,IF(EXACT(M1047,$A$42)=TRUE,41,IF(EXACT(M1047,$A$43)=TRUE,42,IF(EXACT(M1047,$A$44)=TRUE,43,IF(EXACT(M1047,$A$45)=TRUE,44,IF(EXACT(M1047,$A$46)=TRUE,45,IF(EXACT(M1047,$A$47)=TRUE,46,IF(EXACT(M1047,$A$48)=TRUE,47,IF(EXACT(M1047,$A$49)=TRUE,48,IF(EXACT(M1047,$A$50)=TRUE,49,IF(EXACT(M1047,$A$51)=TRUE,50,IF(EXACT(M1047,$A$52)=TRUE,51,IF(EXACT(M1047,$A$53)=TRUE,52,IF(EXACT(M1047,$A$54)=TRUE,53,IF(EXACT(M1047,$A$55)=TRUE,54,IF(EXACT(M1047,$A$56)=TRUE,55,IF(EXACT(M1047,$A$57)=TRUE,56,IF(EXACT(M1047,$A$58)=TRUE,57,IF(EXACT(M1047,$A$59)=TRUE,58,IF(EXACT(M1047,$A$60)=TRUE,59,IF(EXACT(M1047,$A$61)=TRUE,60,IF(EXACT(M1047,$A$62)=TRUE,61))))))))))))))))))))))))))))))))))))))))))))))))))))))))))))))*61^$L1047</f>
        <v>0</v>
      </c>
    </row>
    <row r="1048" spans="11:14" x14ac:dyDescent="0.55000000000000004">
      <c r="K1048">
        <v>1048</v>
      </c>
      <c r="L1048">
        <f t="shared" si="33"/>
        <v>2</v>
      </c>
      <c r="M1048" t="str">
        <f t="shared" si="32"/>
        <v/>
      </c>
      <c r="N1048">
        <f>IF(EXACT(M1048,$A$1)=TRUE,0,IF(EXACT(M1048,$A$2)=TRUE,1,IF(EXACT(M1048,$A$3)=TRUE,2,IF(EXACT(M1048,$A$4)=TRUE,3,IF(EXACT(M1048,$A$5)=TRUE,4,IF(EXACT(M1048,$A$6)=TRUE,5,IF(EXACT(M1048,$A$7)=TRUE,6,IF(EXACT(M1048,$A$8)=TRUE,7,IF(EXACT(M1048,$A$9)=TRUE,8,IF(EXACT(M1048,$A$10)=TRUE,9,IF(EXACT(M1048,$A$11)=TRUE,10,IF(EXACT(M1048,$A$12)=TRUE,11,IF(EXACT(M1048,$A$13)=TRUE,12,IF(EXACT(M1048,$A$14)=TRUE,13,IF(EXACT(M1048,$A$15)=TRUE,14,IF(EXACT(M1048,$A$16)=TRUE,15,IF(EXACT(M1048,$A$17)=TRUE,16,IF(EXACT(M1048,$A$18)=TRUE,17,IF(EXACT(M1048,$A$19)=TRUE,18,IF(EXACT(M1048,$A$20)=TRUE,19,IF(EXACT(M1048,$A$21)=TRUE,20,IF(EXACT(M1048,$A$22)=TRUE,21,IF(EXACT(M1048,$A$23)=TRUE,22,IF(EXACT(M1048,$A$24)=TRUE,23,IF(EXACT(M1048,$A$25)=TRUE,24,IF(EXACT(M1048,$A$26)=TRUE,25,IF(EXACT(M1048,$A$27)=TRUE,26,IF(EXACT(M1048,$A$28)=TRUE,27,IF(EXACT(M1048,$A$29)=TRUE,28,IF(EXACT(M1048,$A$30)=TRUE,29,IF(EXACT(M1048,$A$31)=TRUE,30,IF(EXACT(M1048,$A$32)=TRUE,31,IF(EXACT(M1048,$A$33)=TRUE,32,IF(EXACT(M1048,$A$34)=TRUE,33,IF(EXACT(M1048,$A$35)=TRUE,34,IF(EXACT(M1048,$A$36)=TRUE,35,IF(EXACT(M1048,$A$37)=TRUE,36,IF(EXACT(M1048,$A$38)=TRUE,37,IF(EXACT(M1048,$A$39)=TRUE,38,IF(EXACT(M1048,$A$40)=TRUE,39,IF(EXACT(M1048,$A$41)=TRUE,40,IF(EXACT(M1048,$A$42)=TRUE,41,IF(EXACT(M1048,$A$43)=TRUE,42,IF(EXACT(M1048,$A$44)=TRUE,43,IF(EXACT(M1048,$A$45)=TRUE,44,IF(EXACT(M1048,$A$46)=TRUE,45,IF(EXACT(M1048,$A$47)=TRUE,46,IF(EXACT(M1048,$A$48)=TRUE,47,IF(EXACT(M1048,$A$49)=TRUE,48,IF(EXACT(M1048,$A$50)=TRUE,49,IF(EXACT(M1048,$A$51)=TRUE,50,IF(EXACT(M1048,$A$52)=TRUE,51,IF(EXACT(M1048,$A$53)=TRUE,52,IF(EXACT(M1048,$A$54)=TRUE,53,IF(EXACT(M1048,$A$55)=TRUE,54,IF(EXACT(M1048,$A$56)=TRUE,55,IF(EXACT(M1048,$A$57)=TRUE,56,IF(EXACT(M1048,$A$58)=TRUE,57,IF(EXACT(M1048,$A$59)=TRUE,58,IF(EXACT(M1048,$A$60)=TRUE,59,IF(EXACT(M1048,$A$61)=TRUE,60,IF(EXACT(M1048,$A$62)=TRUE,61))))))))))))))))))))))))))))))))))))))))))))))))))))))))))))))*61^$L1048</f>
        <v>0</v>
      </c>
    </row>
    <row r="1049" spans="11:14" x14ac:dyDescent="0.55000000000000004">
      <c r="K1049">
        <v>1049</v>
      </c>
      <c r="L1049">
        <f t="shared" si="33"/>
        <v>1</v>
      </c>
      <c r="M1049" t="str">
        <f t="shared" si="32"/>
        <v/>
      </c>
      <c r="N1049">
        <f>IF(EXACT(M1049,$A$1)=TRUE,0,IF(EXACT(M1049,$A$2)=TRUE,1,IF(EXACT(M1049,$A$3)=TRUE,2,IF(EXACT(M1049,$A$4)=TRUE,3,IF(EXACT(M1049,$A$5)=TRUE,4,IF(EXACT(M1049,$A$6)=TRUE,5,IF(EXACT(M1049,$A$7)=TRUE,6,IF(EXACT(M1049,$A$8)=TRUE,7,IF(EXACT(M1049,$A$9)=TRUE,8,IF(EXACT(M1049,$A$10)=TRUE,9,IF(EXACT(M1049,$A$11)=TRUE,10,IF(EXACT(M1049,$A$12)=TRUE,11,IF(EXACT(M1049,$A$13)=TRUE,12,IF(EXACT(M1049,$A$14)=TRUE,13,IF(EXACT(M1049,$A$15)=TRUE,14,IF(EXACT(M1049,$A$16)=TRUE,15,IF(EXACT(M1049,$A$17)=TRUE,16,IF(EXACT(M1049,$A$18)=TRUE,17,IF(EXACT(M1049,$A$19)=TRUE,18,IF(EXACT(M1049,$A$20)=TRUE,19,IF(EXACT(M1049,$A$21)=TRUE,20,IF(EXACT(M1049,$A$22)=TRUE,21,IF(EXACT(M1049,$A$23)=TRUE,22,IF(EXACT(M1049,$A$24)=TRUE,23,IF(EXACT(M1049,$A$25)=TRUE,24,IF(EXACT(M1049,$A$26)=TRUE,25,IF(EXACT(M1049,$A$27)=TRUE,26,IF(EXACT(M1049,$A$28)=TRUE,27,IF(EXACT(M1049,$A$29)=TRUE,28,IF(EXACT(M1049,$A$30)=TRUE,29,IF(EXACT(M1049,$A$31)=TRUE,30,IF(EXACT(M1049,$A$32)=TRUE,31,IF(EXACT(M1049,$A$33)=TRUE,32,IF(EXACT(M1049,$A$34)=TRUE,33,IF(EXACT(M1049,$A$35)=TRUE,34,IF(EXACT(M1049,$A$36)=TRUE,35,IF(EXACT(M1049,$A$37)=TRUE,36,IF(EXACT(M1049,$A$38)=TRUE,37,IF(EXACT(M1049,$A$39)=TRUE,38,IF(EXACT(M1049,$A$40)=TRUE,39,IF(EXACT(M1049,$A$41)=TRUE,40,IF(EXACT(M1049,$A$42)=TRUE,41,IF(EXACT(M1049,$A$43)=TRUE,42,IF(EXACT(M1049,$A$44)=TRUE,43,IF(EXACT(M1049,$A$45)=TRUE,44,IF(EXACT(M1049,$A$46)=TRUE,45,IF(EXACT(M1049,$A$47)=TRUE,46,IF(EXACT(M1049,$A$48)=TRUE,47,IF(EXACT(M1049,$A$49)=TRUE,48,IF(EXACT(M1049,$A$50)=TRUE,49,IF(EXACT(M1049,$A$51)=TRUE,50,IF(EXACT(M1049,$A$52)=TRUE,51,IF(EXACT(M1049,$A$53)=TRUE,52,IF(EXACT(M1049,$A$54)=TRUE,53,IF(EXACT(M1049,$A$55)=TRUE,54,IF(EXACT(M1049,$A$56)=TRUE,55,IF(EXACT(M1049,$A$57)=TRUE,56,IF(EXACT(M1049,$A$58)=TRUE,57,IF(EXACT(M1049,$A$59)=TRUE,58,IF(EXACT(M1049,$A$60)=TRUE,59,IF(EXACT(M1049,$A$61)=TRUE,60,IF(EXACT(M1049,$A$62)=TRUE,61))))))))))))))))))))))))))))))))))))))))))))))))))))))))))))))*61^$L1049</f>
        <v>0</v>
      </c>
    </row>
    <row r="1050" spans="11:14" x14ac:dyDescent="0.55000000000000004">
      <c r="K1050">
        <v>1050</v>
      </c>
      <c r="L1050">
        <f t="shared" si="33"/>
        <v>0</v>
      </c>
      <c r="M1050" t="str">
        <f t="shared" si="32"/>
        <v/>
      </c>
      <c r="N1050">
        <f>IF(EXACT(M1050,$A$1)=TRUE,0,IF(EXACT(M1050,$A$2)=TRUE,1,IF(EXACT(M1050,$A$3)=TRUE,2,IF(EXACT(M1050,$A$4)=TRUE,3,IF(EXACT(M1050,$A$5)=TRUE,4,IF(EXACT(M1050,$A$6)=TRUE,5,IF(EXACT(M1050,$A$7)=TRUE,6,IF(EXACT(M1050,$A$8)=TRUE,7,IF(EXACT(M1050,$A$9)=TRUE,8,IF(EXACT(M1050,$A$10)=TRUE,9,IF(EXACT(M1050,$A$11)=TRUE,10,IF(EXACT(M1050,$A$12)=TRUE,11,IF(EXACT(M1050,$A$13)=TRUE,12,IF(EXACT(M1050,$A$14)=TRUE,13,IF(EXACT(M1050,$A$15)=TRUE,14,IF(EXACT(M1050,$A$16)=TRUE,15,IF(EXACT(M1050,$A$17)=TRUE,16,IF(EXACT(M1050,$A$18)=TRUE,17,IF(EXACT(M1050,$A$19)=TRUE,18,IF(EXACT(M1050,$A$20)=TRUE,19,IF(EXACT(M1050,$A$21)=TRUE,20,IF(EXACT(M1050,$A$22)=TRUE,21,IF(EXACT(M1050,$A$23)=TRUE,22,IF(EXACT(M1050,$A$24)=TRUE,23,IF(EXACT(M1050,$A$25)=TRUE,24,IF(EXACT(M1050,$A$26)=TRUE,25,IF(EXACT(M1050,$A$27)=TRUE,26,IF(EXACT(M1050,$A$28)=TRUE,27,IF(EXACT(M1050,$A$29)=TRUE,28,IF(EXACT(M1050,$A$30)=TRUE,29,IF(EXACT(M1050,$A$31)=TRUE,30,IF(EXACT(M1050,$A$32)=TRUE,31,IF(EXACT(M1050,$A$33)=TRUE,32,IF(EXACT(M1050,$A$34)=TRUE,33,IF(EXACT(M1050,$A$35)=TRUE,34,IF(EXACT(M1050,$A$36)=TRUE,35,IF(EXACT(M1050,$A$37)=TRUE,36,IF(EXACT(M1050,$A$38)=TRUE,37,IF(EXACT(M1050,$A$39)=TRUE,38,IF(EXACT(M1050,$A$40)=TRUE,39,IF(EXACT(M1050,$A$41)=TRUE,40,IF(EXACT(M1050,$A$42)=TRUE,41,IF(EXACT(M1050,$A$43)=TRUE,42,IF(EXACT(M1050,$A$44)=TRUE,43,IF(EXACT(M1050,$A$45)=TRUE,44,IF(EXACT(M1050,$A$46)=TRUE,45,IF(EXACT(M1050,$A$47)=TRUE,46,IF(EXACT(M1050,$A$48)=TRUE,47,IF(EXACT(M1050,$A$49)=TRUE,48,IF(EXACT(M1050,$A$50)=TRUE,49,IF(EXACT(M1050,$A$51)=TRUE,50,IF(EXACT(M1050,$A$52)=TRUE,51,IF(EXACT(M1050,$A$53)=TRUE,52,IF(EXACT(M1050,$A$54)=TRUE,53,IF(EXACT(M1050,$A$55)=TRUE,54,IF(EXACT(M1050,$A$56)=TRUE,55,IF(EXACT(M1050,$A$57)=TRUE,56,IF(EXACT(M1050,$A$58)=TRUE,57,IF(EXACT(M1050,$A$59)=TRUE,58,IF(EXACT(M1050,$A$60)=TRUE,59,IF(EXACT(M1050,$A$61)=TRUE,60,IF(EXACT(M1050,$A$62)=TRUE,61))))))))))))))))))))))))))))))))))))))))))))))))))))))))))))))*61^$L1050</f>
        <v>0</v>
      </c>
    </row>
    <row r="1051" spans="11:14" x14ac:dyDescent="0.55000000000000004">
      <c r="K1051">
        <v>1051</v>
      </c>
      <c r="L1051">
        <f t="shared" si="33"/>
        <v>5</v>
      </c>
      <c r="M1051" t="str">
        <f t="shared" si="32"/>
        <v/>
      </c>
      <c r="N1051" t="b">
        <f>IF(EXACT(M1051,$A$1)=TRUE,"コア",IF(EXACT(M1051,$A$2)=TRUE,"弓玉",IF(EXACT(M1051,$A$3)=TRUE,"銃玉",IF(EXACT(M1051,$A$4)=TRUE,"剣玉",IF(EXACT(M1051,$A$5)=TRUE,"盾玉",IF(EXACT(M1051,$A$6)=TRUE,"爆玉",IF(EXACT(M1051,$A$7)=TRUE,"魔玉",IF(EXACT(M1051,$A$8)=TRUE,"弩玉",IF(EXACT(M1051,$A$9)=TRUE,"槍玉",IF(EXACT(M1051,$A$10)=TRUE,"砲玉",IF(EXACT(M1051,$A$11)=TRUE,"薙玉",IF(EXACT(M1051,$A$12)=TRUE,"跳玉",IF(EXACT(M1051,$A$13)=TRUE,"裂玉",IF(EXACT(M1051,$A$14)=TRUE,"散玉",IF(EXACT(M1051,$A$15)=TRUE,"狙玉",IF(EXACT(M1051,$A$16)=TRUE,"浮玉",IF(EXACT(M1051,$A$17)=TRUE,"導玉",IF(EXACT(M1051,$A$18)=TRUE,"繕玉",IF(EXACT(M1051,$A$19)=TRUE,"癒玉",IF(EXACT(M1051,$A$20)=TRUE,"壁玉",IF(EXACT(M1051,$A$21)=TRUE,"飛玉",IF(EXACT(M1051,$A$22)=TRUE,"戦玉",IF(EXACT(M1051,$A$23)=TRUE,"機玉",IF(EXACT(M1051,$A$24)=TRUE,"変玉",IF(EXACT(M1051,$A$25)=TRUE,"界玉",IF(EXACT(M1051,$A$26)=TRUE,"木壁",IF(EXACT(M1051,$A$27)=TRUE,"石壁",IF(EXACT(M1051,$A$28)=TRUE,"紙壁",IF(EXACT(M1051,$A$29)=TRUE,"鉄壁",IF(EXACT(M1051,$A$30)=TRUE,"ジェット",IF(EXACT(M1051,$A$31)=TRUE,"ターボ",IF(EXACT(M1051,$A$32)=TRUE,"骨玉",IF(EXACT(M1051,$A$33)=TRUE,"撃玉",IF(EXACT(M1051,$A$34)=TRUE,"弾玉",IF(EXACT(M1051,$A$35)=TRUE,"聖玉",IF(EXACT(M1051,$A$36)=TRUE,"忍玉",IF(EXACT(M1051,$A$37)=TRUE,"障玉",IF(EXACT(M1051,$A$38)=TRUE,"花玉",IF(EXACT(M1051,$A$39)=TRUE,"反玉",IF(EXACT(M1051,$A$40)=TRUE,"押玉",IF(EXACT(M1051,$A$41)=TRUE,"迎玉",IF(EXACT(M1051,$A$42)=TRUE,"贄玉",IF(EXACT(M1051,$A$43)=TRUE,"的玉",IF(EXACT(M1051,$A$44)=TRUE,"墜玉",IF(EXACT(M1051,$A$45)=TRUE,"箱玉",IF(EXACT(M1051,$A$46)=TRUE,"闇玉",IF(EXACT(M1051,$A$47)=TRUE,"旋玉",IF(EXACT(M1051,$A$48)=TRUE,"采玉",IF(EXACT(M1051,$A$49)=TRUE,"騎玉",IF(EXACT(M1051,$A$50)=TRUE,"核玉",IF(EXACT(M1051,$A$51)=TRUE,"射玉",IF(EXACT(M1051,$A$52)=TRUE,"星玉",IF(EXACT(M1051,$A$53)=TRUE,"梱玉",IF(EXACT(M1051,$A$54)=TRUE,"貫玉",IF(EXACT(M1051,$A$55)=TRUE,"査玉",IF(EXACT(M1051,$A$56)=TRUE,"近壁",IF(EXACT(M1051,$A$57)=TRUE,"遠壁",IF(EXACT(M1051,$A$58)=TRUE,"広壁",IF(EXACT(M1051,$A$59)=TRUE,"狭壁",IF(EXACT(M1051,$A$60)=TRUE,"タゲ壁",IF(EXACT(M1051,$A$61)=TRUE,"エレ壁")))))))))))))))))))))))))))))))))))))))))))))))))))))))))))))</f>
        <v>0</v>
      </c>
    </row>
    <row r="1052" spans="11:14" x14ac:dyDescent="0.55000000000000004">
      <c r="K1052">
        <v>1052</v>
      </c>
      <c r="L1052">
        <f t="shared" si="33"/>
        <v>4</v>
      </c>
      <c r="M1052" t="str">
        <f t="shared" si="32"/>
        <v/>
      </c>
      <c r="N1052">
        <f>IF(EXACT(M1052,$A$1)=TRUE,0,IF(EXACT(M1052,$A$2)=TRUE,1,IF(EXACT(M1052,$A$3)=TRUE,2,IF(EXACT(M1052,$A$4)=TRUE,3,IF(EXACT(M1052,$A$5)=TRUE,4,IF(EXACT(M1052,$A$6)=TRUE,5,IF(EXACT(M1052,$A$7)=TRUE,6,IF(EXACT(M1052,$A$8)=TRUE,7,IF(EXACT(M1052,$A$9)=TRUE,8,IF(EXACT(M1052,$A$10)=TRUE,9,IF(EXACT(M1052,$A$11)=TRUE,10,IF(EXACT(M1052,$A$12)=TRUE,11,IF(EXACT(M1052,$A$13)=TRUE,12,IF(EXACT(M1052,$A$14)=TRUE,13,IF(EXACT(M1052,$A$15)=TRUE,14,IF(EXACT(M1052,$A$16)=TRUE,15,IF(EXACT(M1052,$A$17)=TRUE,16,IF(EXACT(M1052,$A$18)=TRUE,17,IF(EXACT(M1052,$A$19)=TRUE,18,IF(EXACT(M1052,$A$20)=TRUE,19,IF(EXACT(M1052,$A$21)=TRUE,20,IF(EXACT(M1052,$A$22)=TRUE,21,IF(EXACT(M1052,$A$23)=TRUE,22,IF(EXACT(M1052,$A$24)=TRUE,23,IF(EXACT(M1052,$A$25)=TRUE,24,IF(EXACT(M1052,$A$26)=TRUE,25,IF(EXACT(M1052,$A$27)=TRUE,26,IF(EXACT(M1052,$A$28)=TRUE,27,IF(EXACT(M1052,$A$29)=TRUE,28,IF(EXACT(M1052,$A$30)=TRUE,29,IF(EXACT(M1052,$A$31)=TRUE,30,IF(EXACT(M1052,$A$32)=TRUE,31,IF(EXACT(M1052,$A$33)=TRUE,32,IF(EXACT(M1052,$A$34)=TRUE,33,IF(EXACT(M1052,$A$35)=TRUE,34,IF(EXACT(M1052,$A$36)=TRUE,35,IF(EXACT(M1052,$A$37)=TRUE,36,IF(EXACT(M1052,$A$38)=TRUE,37,IF(EXACT(M1052,$A$39)=TRUE,38,IF(EXACT(M1052,$A$40)=TRUE,39,IF(EXACT(M1052,$A$41)=TRUE,40,IF(EXACT(M1052,$A$42)=TRUE,41,IF(EXACT(M1052,$A$43)=TRUE,42,IF(EXACT(M1052,$A$44)=TRUE,43,IF(EXACT(M1052,$A$45)=TRUE,44,IF(EXACT(M1052,$A$46)=TRUE,45,IF(EXACT(M1052,$A$47)=TRUE,46,IF(EXACT(M1052,$A$48)=TRUE,47,IF(EXACT(M1052,$A$49)=TRUE,48,IF(EXACT(M1052,$A$50)=TRUE,49,IF(EXACT(M1052,$A$51)=TRUE,50,IF(EXACT(M1052,$A$52)=TRUE,51,IF(EXACT(M1052,$A$53)=TRUE,52,IF(EXACT(M1052,$A$54)=TRUE,53,IF(EXACT(M1052,$A$55)=TRUE,54,IF(EXACT(M1052,$A$56)=TRUE,55,IF(EXACT(M1052,$A$57)=TRUE,56,IF(EXACT(M1052,$A$58)=TRUE,57,IF(EXACT(M1052,$A$59)=TRUE,58,IF(EXACT(M1052,$A$60)=TRUE,59,IF(EXACT(M1052,$A$61)=TRUE,60,IF(EXACT(M1052,$A$62)=TRUE,61))))))))))))))))))))))))))))))))))))))))))))))))))))))))))))))*61^$L1052</f>
        <v>0</v>
      </c>
    </row>
    <row r="1053" spans="11:14" x14ac:dyDescent="0.55000000000000004">
      <c r="K1053">
        <v>1053</v>
      </c>
      <c r="L1053">
        <f t="shared" si="33"/>
        <v>3</v>
      </c>
      <c r="M1053" t="str">
        <f t="shared" si="32"/>
        <v/>
      </c>
      <c r="N1053">
        <f>IF(EXACT(M1053,$A$1)=TRUE,0,IF(EXACT(M1053,$A$2)=TRUE,1,IF(EXACT(M1053,$A$3)=TRUE,2,IF(EXACT(M1053,$A$4)=TRUE,3,IF(EXACT(M1053,$A$5)=TRUE,4,IF(EXACT(M1053,$A$6)=TRUE,5,IF(EXACT(M1053,$A$7)=TRUE,6,IF(EXACT(M1053,$A$8)=TRUE,7,IF(EXACT(M1053,$A$9)=TRUE,8,IF(EXACT(M1053,$A$10)=TRUE,9,IF(EXACT(M1053,$A$11)=TRUE,10,IF(EXACT(M1053,$A$12)=TRUE,11,IF(EXACT(M1053,$A$13)=TRUE,12,IF(EXACT(M1053,$A$14)=TRUE,13,IF(EXACT(M1053,$A$15)=TRUE,14,IF(EXACT(M1053,$A$16)=TRUE,15,IF(EXACT(M1053,$A$17)=TRUE,16,IF(EXACT(M1053,$A$18)=TRUE,17,IF(EXACT(M1053,$A$19)=TRUE,18,IF(EXACT(M1053,$A$20)=TRUE,19,IF(EXACT(M1053,$A$21)=TRUE,20,IF(EXACT(M1053,$A$22)=TRUE,21,IF(EXACT(M1053,$A$23)=TRUE,22,IF(EXACT(M1053,$A$24)=TRUE,23,IF(EXACT(M1053,$A$25)=TRUE,24,IF(EXACT(M1053,$A$26)=TRUE,25,IF(EXACT(M1053,$A$27)=TRUE,26,IF(EXACT(M1053,$A$28)=TRUE,27,IF(EXACT(M1053,$A$29)=TRUE,28,IF(EXACT(M1053,$A$30)=TRUE,29,IF(EXACT(M1053,$A$31)=TRUE,30,IF(EXACT(M1053,$A$32)=TRUE,31,IF(EXACT(M1053,$A$33)=TRUE,32,IF(EXACT(M1053,$A$34)=TRUE,33,IF(EXACT(M1053,$A$35)=TRUE,34,IF(EXACT(M1053,$A$36)=TRUE,35,IF(EXACT(M1053,$A$37)=TRUE,36,IF(EXACT(M1053,$A$38)=TRUE,37,IF(EXACT(M1053,$A$39)=TRUE,38,IF(EXACT(M1053,$A$40)=TRUE,39,IF(EXACT(M1053,$A$41)=TRUE,40,IF(EXACT(M1053,$A$42)=TRUE,41,IF(EXACT(M1053,$A$43)=TRUE,42,IF(EXACT(M1053,$A$44)=TRUE,43,IF(EXACT(M1053,$A$45)=TRUE,44,IF(EXACT(M1053,$A$46)=TRUE,45,IF(EXACT(M1053,$A$47)=TRUE,46,IF(EXACT(M1053,$A$48)=TRUE,47,IF(EXACT(M1053,$A$49)=TRUE,48,IF(EXACT(M1053,$A$50)=TRUE,49,IF(EXACT(M1053,$A$51)=TRUE,50,IF(EXACT(M1053,$A$52)=TRUE,51,IF(EXACT(M1053,$A$53)=TRUE,52,IF(EXACT(M1053,$A$54)=TRUE,53,IF(EXACT(M1053,$A$55)=TRUE,54,IF(EXACT(M1053,$A$56)=TRUE,55,IF(EXACT(M1053,$A$57)=TRUE,56,IF(EXACT(M1053,$A$58)=TRUE,57,IF(EXACT(M1053,$A$59)=TRUE,58,IF(EXACT(M1053,$A$60)=TRUE,59,IF(EXACT(M1053,$A$61)=TRUE,60,IF(EXACT(M1053,$A$62)=TRUE,61))))))))))))))))))))))))))))))))))))))))))))))))))))))))))))))*61^$L1053</f>
        <v>0</v>
      </c>
    </row>
    <row r="1054" spans="11:14" x14ac:dyDescent="0.55000000000000004">
      <c r="K1054">
        <v>1054</v>
      </c>
      <c r="L1054">
        <f t="shared" si="33"/>
        <v>2</v>
      </c>
      <c r="M1054" t="str">
        <f t="shared" si="32"/>
        <v/>
      </c>
      <c r="N1054">
        <f>IF(EXACT(M1054,$A$1)=TRUE,0,IF(EXACT(M1054,$A$2)=TRUE,1,IF(EXACT(M1054,$A$3)=TRUE,2,IF(EXACT(M1054,$A$4)=TRUE,3,IF(EXACT(M1054,$A$5)=TRUE,4,IF(EXACT(M1054,$A$6)=TRUE,5,IF(EXACT(M1054,$A$7)=TRUE,6,IF(EXACT(M1054,$A$8)=TRUE,7,IF(EXACT(M1054,$A$9)=TRUE,8,IF(EXACT(M1054,$A$10)=TRUE,9,IF(EXACT(M1054,$A$11)=TRUE,10,IF(EXACT(M1054,$A$12)=TRUE,11,IF(EXACT(M1054,$A$13)=TRUE,12,IF(EXACT(M1054,$A$14)=TRUE,13,IF(EXACT(M1054,$A$15)=TRUE,14,IF(EXACT(M1054,$A$16)=TRUE,15,IF(EXACT(M1054,$A$17)=TRUE,16,IF(EXACT(M1054,$A$18)=TRUE,17,IF(EXACT(M1054,$A$19)=TRUE,18,IF(EXACT(M1054,$A$20)=TRUE,19,IF(EXACT(M1054,$A$21)=TRUE,20,IF(EXACT(M1054,$A$22)=TRUE,21,IF(EXACT(M1054,$A$23)=TRUE,22,IF(EXACT(M1054,$A$24)=TRUE,23,IF(EXACT(M1054,$A$25)=TRUE,24,IF(EXACT(M1054,$A$26)=TRUE,25,IF(EXACT(M1054,$A$27)=TRUE,26,IF(EXACT(M1054,$A$28)=TRUE,27,IF(EXACT(M1054,$A$29)=TRUE,28,IF(EXACT(M1054,$A$30)=TRUE,29,IF(EXACT(M1054,$A$31)=TRUE,30,IF(EXACT(M1054,$A$32)=TRUE,31,IF(EXACT(M1054,$A$33)=TRUE,32,IF(EXACT(M1054,$A$34)=TRUE,33,IF(EXACT(M1054,$A$35)=TRUE,34,IF(EXACT(M1054,$A$36)=TRUE,35,IF(EXACT(M1054,$A$37)=TRUE,36,IF(EXACT(M1054,$A$38)=TRUE,37,IF(EXACT(M1054,$A$39)=TRUE,38,IF(EXACT(M1054,$A$40)=TRUE,39,IF(EXACT(M1054,$A$41)=TRUE,40,IF(EXACT(M1054,$A$42)=TRUE,41,IF(EXACT(M1054,$A$43)=TRUE,42,IF(EXACT(M1054,$A$44)=TRUE,43,IF(EXACT(M1054,$A$45)=TRUE,44,IF(EXACT(M1054,$A$46)=TRUE,45,IF(EXACT(M1054,$A$47)=TRUE,46,IF(EXACT(M1054,$A$48)=TRUE,47,IF(EXACT(M1054,$A$49)=TRUE,48,IF(EXACT(M1054,$A$50)=TRUE,49,IF(EXACT(M1054,$A$51)=TRUE,50,IF(EXACT(M1054,$A$52)=TRUE,51,IF(EXACT(M1054,$A$53)=TRUE,52,IF(EXACT(M1054,$A$54)=TRUE,53,IF(EXACT(M1054,$A$55)=TRUE,54,IF(EXACT(M1054,$A$56)=TRUE,55,IF(EXACT(M1054,$A$57)=TRUE,56,IF(EXACT(M1054,$A$58)=TRUE,57,IF(EXACT(M1054,$A$59)=TRUE,58,IF(EXACT(M1054,$A$60)=TRUE,59,IF(EXACT(M1054,$A$61)=TRUE,60,IF(EXACT(M1054,$A$62)=TRUE,61))))))))))))))))))))))))))))))))))))))))))))))))))))))))))))))*61^$L1054</f>
        <v>0</v>
      </c>
    </row>
    <row r="1055" spans="11:14" x14ac:dyDescent="0.55000000000000004">
      <c r="K1055">
        <v>1055</v>
      </c>
      <c r="L1055">
        <f t="shared" si="33"/>
        <v>1</v>
      </c>
      <c r="M1055" t="str">
        <f t="shared" si="32"/>
        <v/>
      </c>
      <c r="N1055">
        <f>IF(EXACT(M1055,$A$1)=TRUE,0,IF(EXACT(M1055,$A$2)=TRUE,1,IF(EXACT(M1055,$A$3)=TRUE,2,IF(EXACT(M1055,$A$4)=TRUE,3,IF(EXACT(M1055,$A$5)=TRUE,4,IF(EXACT(M1055,$A$6)=TRUE,5,IF(EXACT(M1055,$A$7)=TRUE,6,IF(EXACT(M1055,$A$8)=TRUE,7,IF(EXACT(M1055,$A$9)=TRUE,8,IF(EXACT(M1055,$A$10)=TRUE,9,IF(EXACT(M1055,$A$11)=TRUE,10,IF(EXACT(M1055,$A$12)=TRUE,11,IF(EXACT(M1055,$A$13)=TRUE,12,IF(EXACT(M1055,$A$14)=TRUE,13,IF(EXACT(M1055,$A$15)=TRUE,14,IF(EXACT(M1055,$A$16)=TRUE,15,IF(EXACT(M1055,$A$17)=TRUE,16,IF(EXACT(M1055,$A$18)=TRUE,17,IF(EXACT(M1055,$A$19)=TRUE,18,IF(EXACT(M1055,$A$20)=TRUE,19,IF(EXACT(M1055,$A$21)=TRUE,20,IF(EXACT(M1055,$A$22)=TRUE,21,IF(EXACT(M1055,$A$23)=TRUE,22,IF(EXACT(M1055,$A$24)=TRUE,23,IF(EXACT(M1055,$A$25)=TRUE,24,IF(EXACT(M1055,$A$26)=TRUE,25,IF(EXACT(M1055,$A$27)=TRUE,26,IF(EXACT(M1055,$A$28)=TRUE,27,IF(EXACT(M1055,$A$29)=TRUE,28,IF(EXACT(M1055,$A$30)=TRUE,29,IF(EXACT(M1055,$A$31)=TRUE,30,IF(EXACT(M1055,$A$32)=TRUE,31,IF(EXACT(M1055,$A$33)=TRUE,32,IF(EXACT(M1055,$A$34)=TRUE,33,IF(EXACT(M1055,$A$35)=TRUE,34,IF(EXACT(M1055,$A$36)=TRUE,35,IF(EXACT(M1055,$A$37)=TRUE,36,IF(EXACT(M1055,$A$38)=TRUE,37,IF(EXACT(M1055,$A$39)=TRUE,38,IF(EXACT(M1055,$A$40)=TRUE,39,IF(EXACT(M1055,$A$41)=TRUE,40,IF(EXACT(M1055,$A$42)=TRUE,41,IF(EXACT(M1055,$A$43)=TRUE,42,IF(EXACT(M1055,$A$44)=TRUE,43,IF(EXACT(M1055,$A$45)=TRUE,44,IF(EXACT(M1055,$A$46)=TRUE,45,IF(EXACT(M1055,$A$47)=TRUE,46,IF(EXACT(M1055,$A$48)=TRUE,47,IF(EXACT(M1055,$A$49)=TRUE,48,IF(EXACT(M1055,$A$50)=TRUE,49,IF(EXACT(M1055,$A$51)=TRUE,50,IF(EXACT(M1055,$A$52)=TRUE,51,IF(EXACT(M1055,$A$53)=TRUE,52,IF(EXACT(M1055,$A$54)=TRUE,53,IF(EXACT(M1055,$A$55)=TRUE,54,IF(EXACT(M1055,$A$56)=TRUE,55,IF(EXACT(M1055,$A$57)=TRUE,56,IF(EXACT(M1055,$A$58)=TRUE,57,IF(EXACT(M1055,$A$59)=TRUE,58,IF(EXACT(M1055,$A$60)=TRUE,59,IF(EXACT(M1055,$A$61)=TRUE,60,IF(EXACT(M1055,$A$62)=TRUE,61))))))))))))))))))))))))))))))))))))))))))))))))))))))))))))))*61^$L1055</f>
        <v>0</v>
      </c>
    </row>
    <row r="1056" spans="11:14" x14ac:dyDescent="0.55000000000000004">
      <c r="K1056">
        <v>1056</v>
      </c>
      <c r="L1056">
        <f t="shared" si="33"/>
        <v>0</v>
      </c>
      <c r="M1056" t="str">
        <f t="shared" si="32"/>
        <v/>
      </c>
      <c r="N1056">
        <f>IF(EXACT(M1056,$A$1)=TRUE,0,IF(EXACT(M1056,$A$2)=TRUE,1,IF(EXACT(M1056,$A$3)=TRUE,2,IF(EXACT(M1056,$A$4)=TRUE,3,IF(EXACT(M1056,$A$5)=TRUE,4,IF(EXACT(M1056,$A$6)=TRUE,5,IF(EXACT(M1056,$A$7)=TRUE,6,IF(EXACT(M1056,$A$8)=TRUE,7,IF(EXACT(M1056,$A$9)=TRUE,8,IF(EXACT(M1056,$A$10)=TRUE,9,IF(EXACT(M1056,$A$11)=TRUE,10,IF(EXACT(M1056,$A$12)=TRUE,11,IF(EXACT(M1056,$A$13)=TRUE,12,IF(EXACT(M1056,$A$14)=TRUE,13,IF(EXACT(M1056,$A$15)=TRUE,14,IF(EXACT(M1056,$A$16)=TRUE,15,IF(EXACT(M1056,$A$17)=TRUE,16,IF(EXACT(M1056,$A$18)=TRUE,17,IF(EXACT(M1056,$A$19)=TRUE,18,IF(EXACT(M1056,$A$20)=TRUE,19,IF(EXACT(M1056,$A$21)=TRUE,20,IF(EXACT(M1056,$A$22)=TRUE,21,IF(EXACT(M1056,$A$23)=TRUE,22,IF(EXACT(M1056,$A$24)=TRUE,23,IF(EXACT(M1056,$A$25)=TRUE,24,IF(EXACT(M1056,$A$26)=TRUE,25,IF(EXACT(M1056,$A$27)=TRUE,26,IF(EXACT(M1056,$A$28)=TRUE,27,IF(EXACT(M1056,$A$29)=TRUE,28,IF(EXACT(M1056,$A$30)=TRUE,29,IF(EXACT(M1056,$A$31)=TRUE,30,IF(EXACT(M1056,$A$32)=TRUE,31,IF(EXACT(M1056,$A$33)=TRUE,32,IF(EXACT(M1056,$A$34)=TRUE,33,IF(EXACT(M1056,$A$35)=TRUE,34,IF(EXACT(M1056,$A$36)=TRUE,35,IF(EXACT(M1056,$A$37)=TRUE,36,IF(EXACT(M1056,$A$38)=TRUE,37,IF(EXACT(M1056,$A$39)=TRUE,38,IF(EXACT(M1056,$A$40)=TRUE,39,IF(EXACT(M1056,$A$41)=TRUE,40,IF(EXACT(M1056,$A$42)=TRUE,41,IF(EXACT(M1056,$A$43)=TRUE,42,IF(EXACT(M1056,$A$44)=TRUE,43,IF(EXACT(M1056,$A$45)=TRUE,44,IF(EXACT(M1056,$A$46)=TRUE,45,IF(EXACT(M1056,$A$47)=TRUE,46,IF(EXACT(M1056,$A$48)=TRUE,47,IF(EXACT(M1056,$A$49)=TRUE,48,IF(EXACT(M1056,$A$50)=TRUE,49,IF(EXACT(M1056,$A$51)=TRUE,50,IF(EXACT(M1056,$A$52)=TRUE,51,IF(EXACT(M1056,$A$53)=TRUE,52,IF(EXACT(M1056,$A$54)=TRUE,53,IF(EXACT(M1056,$A$55)=TRUE,54,IF(EXACT(M1056,$A$56)=TRUE,55,IF(EXACT(M1056,$A$57)=TRUE,56,IF(EXACT(M1056,$A$58)=TRUE,57,IF(EXACT(M1056,$A$59)=TRUE,58,IF(EXACT(M1056,$A$60)=TRUE,59,IF(EXACT(M1056,$A$61)=TRUE,60,IF(EXACT(M1056,$A$62)=TRUE,61))))))))))))))))))))))))))))))))))))))))))))))))))))))))))))))*61^$L1056</f>
        <v>0</v>
      </c>
    </row>
    <row r="1057" spans="11:14" x14ac:dyDescent="0.55000000000000004">
      <c r="K1057">
        <v>1057</v>
      </c>
      <c r="L1057">
        <f t="shared" si="33"/>
        <v>5</v>
      </c>
      <c r="M1057" t="str">
        <f t="shared" si="32"/>
        <v/>
      </c>
      <c r="N1057" t="b">
        <f>IF(EXACT(M1057,$A$1)=TRUE,"コア",IF(EXACT(M1057,$A$2)=TRUE,"弓玉",IF(EXACT(M1057,$A$3)=TRUE,"銃玉",IF(EXACT(M1057,$A$4)=TRUE,"剣玉",IF(EXACT(M1057,$A$5)=TRUE,"盾玉",IF(EXACT(M1057,$A$6)=TRUE,"爆玉",IF(EXACT(M1057,$A$7)=TRUE,"魔玉",IF(EXACT(M1057,$A$8)=TRUE,"弩玉",IF(EXACT(M1057,$A$9)=TRUE,"槍玉",IF(EXACT(M1057,$A$10)=TRUE,"砲玉",IF(EXACT(M1057,$A$11)=TRUE,"薙玉",IF(EXACT(M1057,$A$12)=TRUE,"跳玉",IF(EXACT(M1057,$A$13)=TRUE,"裂玉",IF(EXACT(M1057,$A$14)=TRUE,"散玉",IF(EXACT(M1057,$A$15)=TRUE,"狙玉",IF(EXACT(M1057,$A$16)=TRUE,"浮玉",IF(EXACT(M1057,$A$17)=TRUE,"導玉",IF(EXACT(M1057,$A$18)=TRUE,"繕玉",IF(EXACT(M1057,$A$19)=TRUE,"癒玉",IF(EXACT(M1057,$A$20)=TRUE,"壁玉",IF(EXACT(M1057,$A$21)=TRUE,"飛玉",IF(EXACT(M1057,$A$22)=TRUE,"戦玉",IF(EXACT(M1057,$A$23)=TRUE,"機玉",IF(EXACT(M1057,$A$24)=TRUE,"変玉",IF(EXACT(M1057,$A$25)=TRUE,"界玉",IF(EXACT(M1057,$A$26)=TRUE,"木壁",IF(EXACT(M1057,$A$27)=TRUE,"石壁",IF(EXACT(M1057,$A$28)=TRUE,"紙壁",IF(EXACT(M1057,$A$29)=TRUE,"鉄壁",IF(EXACT(M1057,$A$30)=TRUE,"ジェット",IF(EXACT(M1057,$A$31)=TRUE,"ターボ",IF(EXACT(M1057,$A$32)=TRUE,"骨玉",IF(EXACT(M1057,$A$33)=TRUE,"撃玉",IF(EXACT(M1057,$A$34)=TRUE,"弾玉",IF(EXACT(M1057,$A$35)=TRUE,"聖玉",IF(EXACT(M1057,$A$36)=TRUE,"忍玉",IF(EXACT(M1057,$A$37)=TRUE,"障玉",IF(EXACT(M1057,$A$38)=TRUE,"花玉",IF(EXACT(M1057,$A$39)=TRUE,"反玉",IF(EXACT(M1057,$A$40)=TRUE,"押玉",IF(EXACT(M1057,$A$41)=TRUE,"迎玉",IF(EXACT(M1057,$A$42)=TRUE,"贄玉",IF(EXACT(M1057,$A$43)=TRUE,"的玉",IF(EXACT(M1057,$A$44)=TRUE,"墜玉",IF(EXACT(M1057,$A$45)=TRUE,"箱玉",IF(EXACT(M1057,$A$46)=TRUE,"闇玉",IF(EXACT(M1057,$A$47)=TRUE,"旋玉",IF(EXACT(M1057,$A$48)=TRUE,"采玉",IF(EXACT(M1057,$A$49)=TRUE,"騎玉",IF(EXACT(M1057,$A$50)=TRUE,"核玉",IF(EXACT(M1057,$A$51)=TRUE,"射玉",IF(EXACT(M1057,$A$52)=TRUE,"星玉",IF(EXACT(M1057,$A$53)=TRUE,"梱玉",IF(EXACT(M1057,$A$54)=TRUE,"貫玉",IF(EXACT(M1057,$A$55)=TRUE,"査玉",IF(EXACT(M1057,$A$56)=TRUE,"近壁",IF(EXACT(M1057,$A$57)=TRUE,"遠壁",IF(EXACT(M1057,$A$58)=TRUE,"広壁",IF(EXACT(M1057,$A$59)=TRUE,"狭壁",IF(EXACT(M1057,$A$60)=TRUE,"タゲ壁",IF(EXACT(M1057,$A$61)=TRUE,"エレ壁")))))))))))))))))))))))))))))))))))))))))))))))))))))))))))))</f>
        <v>0</v>
      </c>
    </row>
    <row r="1058" spans="11:14" x14ac:dyDescent="0.55000000000000004">
      <c r="K1058">
        <v>1058</v>
      </c>
      <c r="L1058">
        <f t="shared" si="33"/>
        <v>4</v>
      </c>
      <c r="M1058" t="str">
        <f t="shared" si="32"/>
        <v/>
      </c>
      <c r="N1058">
        <f>IF(EXACT(M1058,$A$1)=TRUE,0,IF(EXACT(M1058,$A$2)=TRUE,1,IF(EXACT(M1058,$A$3)=TRUE,2,IF(EXACT(M1058,$A$4)=TRUE,3,IF(EXACT(M1058,$A$5)=TRUE,4,IF(EXACT(M1058,$A$6)=TRUE,5,IF(EXACT(M1058,$A$7)=TRUE,6,IF(EXACT(M1058,$A$8)=TRUE,7,IF(EXACT(M1058,$A$9)=TRUE,8,IF(EXACT(M1058,$A$10)=TRUE,9,IF(EXACT(M1058,$A$11)=TRUE,10,IF(EXACT(M1058,$A$12)=TRUE,11,IF(EXACT(M1058,$A$13)=TRUE,12,IF(EXACT(M1058,$A$14)=TRUE,13,IF(EXACT(M1058,$A$15)=TRUE,14,IF(EXACT(M1058,$A$16)=TRUE,15,IF(EXACT(M1058,$A$17)=TRUE,16,IF(EXACT(M1058,$A$18)=TRUE,17,IF(EXACT(M1058,$A$19)=TRUE,18,IF(EXACT(M1058,$A$20)=TRUE,19,IF(EXACT(M1058,$A$21)=TRUE,20,IF(EXACT(M1058,$A$22)=TRUE,21,IF(EXACT(M1058,$A$23)=TRUE,22,IF(EXACT(M1058,$A$24)=TRUE,23,IF(EXACT(M1058,$A$25)=TRUE,24,IF(EXACT(M1058,$A$26)=TRUE,25,IF(EXACT(M1058,$A$27)=TRUE,26,IF(EXACT(M1058,$A$28)=TRUE,27,IF(EXACT(M1058,$A$29)=TRUE,28,IF(EXACT(M1058,$A$30)=TRUE,29,IF(EXACT(M1058,$A$31)=TRUE,30,IF(EXACT(M1058,$A$32)=TRUE,31,IF(EXACT(M1058,$A$33)=TRUE,32,IF(EXACT(M1058,$A$34)=TRUE,33,IF(EXACT(M1058,$A$35)=TRUE,34,IF(EXACT(M1058,$A$36)=TRUE,35,IF(EXACT(M1058,$A$37)=TRUE,36,IF(EXACT(M1058,$A$38)=TRUE,37,IF(EXACT(M1058,$A$39)=TRUE,38,IF(EXACT(M1058,$A$40)=TRUE,39,IF(EXACT(M1058,$A$41)=TRUE,40,IF(EXACT(M1058,$A$42)=TRUE,41,IF(EXACT(M1058,$A$43)=TRUE,42,IF(EXACT(M1058,$A$44)=TRUE,43,IF(EXACT(M1058,$A$45)=TRUE,44,IF(EXACT(M1058,$A$46)=TRUE,45,IF(EXACT(M1058,$A$47)=TRUE,46,IF(EXACT(M1058,$A$48)=TRUE,47,IF(EXACT(M1058,$A$49)=TRUE,48,IF(EXACT(M1058,$A$50)=TRUE,49,IF(EXACT(M1058,$A$51)=TRUE,50,IF(EXACT(M1058,$A$52)=TRUE,51,IF(EXACT(M1058,$A$53)=TRUE,52,IF(EXACT(M1058,$A$54)=TRUE,53,IF(EXACT(M1058,$A$55)=TRUE,54,IF(EXACT(M1058,$A$56)=TRUE,55,IF(EXACT(M1058,$A$57)=TRUE,56,IF(EXACT(M1058,$A$58)=TRUE,57,IF(EXACT(M1058,$A$59)=TRUE,58,IF(EXACT(M1058,$A$60)=TRUE,59,IF(EXACT(M1058,$A$61)=TRUE,60,IF(EXACT(M1058,$A$62)=TRUE,61))))))))))))))))))))))))))))))))))))))))))))))))))))))))))))))*61^$L1058</f>
        <v>0</v>
      </c>
    </row>
    <row r="1059" spans="11:14" x14ac:dyDescent="0.55000000000000004">
      <c r="K1059">
        <v>1059</v>
      </c>
      <c r="L1059">
        <f t="shared" si="33"/>
        <v>3</v>
      </c>
      <c r="M1059" t="str">
        <f t="shared" si="32"/>
        <v/>
      </c>
      <c r="N1059">
        <f>IF(EXACT(M1059,$A$1)=TRUE,0,IF(EXACT(M1059,$A$2)=TRUE,1,IF(EXACT(M1059,$A$3)=TRUE,2,IF(EXACT(M1059,$A$4)=TRUE,3,IF(EXACT(M1059,$A$5)=TRUE,4,IF(EXACT(M1059,$A$6)=TRUE,5,IF(EXACT(M1059,$A$7)=TRUE,6,IF(EXACT(M1059,$A$8)=TRUE,7,IF(EXACT(M1059,$A$9)=TRUE,8,IF(EXACT(M1059,$A$10)=TRUE,9,IF(EXACT(M1059,$A$11)=TRUE,10,IF(EXACT(M1059,$A$12)=TRUE,11,IF(EXACT(M1059,$A$13)=TRUE,12,IF(EXACT(M1059,$A$14)=TRUE,13,IF(EXACT(M1059,$A$15)=TRUE,14,IF(EXACT(M1059,$A$16)=TRUE,15,IF(EXACT(M1059,$A$17)=TRUE,16,IF(EXACT(M1059,$A$18)=TRUE,17,IF(EXACT(M1059,$A$19)=TRUE,18,IF(EXACT(M1059,$A$20)=TRUE,19,IF(EXACT(M1059,$A$21)=TRUE,20,IF(EXACT(M1059,$A$22)=TRUE,21,IF(EXACT(M1059,$A$23)=TRUE,22,IF(EXACT(M1059,$A$24)=TRUE,23,IF(EXACT(M1059,$A$25)=TRUE,24,IF(EXACT(M1059,$A$26)=TRUE,25,IF(EXACT(M1059,$A$27)=TRUE,26,IF(EXACT(M1059,$A$28)=TRUE,27,IF(EXACT(M1059,$A$29)=TRUE,28,IF(EXACT(M1059,$A$30)=TRUE,29,IF(EXACT(M1059,$A$31)=TRUE,30,IF(EXACT(M1059,$A$32)=TRUE,31,IF(EXACT(M1059,$A$33)=TRUE,32,IF(EXACT(M1059,$A$34)=TRUE,33,IF(EXACT(M1059,$A$35)=TRUE,34,IF(EXACT(M1059,$A$36)=TRUE,35,IF(EXACT(M1059,$A$37)=TRUE,36,IF(EXACT(M1059,$A$38)=TRUE,37,IF(EXACT(M1059,$A$39)=TRUE,38,IF(EXACT(M1059,$A$40)=TRUE,39,IF(EXACT(M1059,$A$41)=TRUE,40,IF(EXACT(M1059,$A$42)=TRUE,41,IF(EXACT(M1059,$A$43)=TRUE,42,IF(EXACT(M1059,$A$44)=TRUE,43,IF(EXACT(M1059,$A$45)=TRUE,44,IF(EXACT(M1059,$A$46)=TRUE,45,IF(EXACT(M1059,$A$47)=TRUE,46,IF(EXACT(M1059,$A$48)=TRUE,47,IF(EXACT(M1059,$A$49)=TRUE,48,IF(EXACT(M1059,$A$50)=TRUE,49,IF(EXACT(M1059,$A$51)=TRUE,50,IF(EXACT(M1059,$A$52)=TRUE,51,IF(EXACT(M1059,$A$53)=TRUE,52,IF(EXACT(M1059,$A$54)=TRUE,53,IF(EXACT(M1059,$A$55)=TRUE,54,IF(EXACT(M1059,$A$56)=TRUE,55,IF(EXACT(M1059,$A$57)=TRUE,56,IF(EXACT(M1059,$A$58)=TRUE,57,IF(EXACT(M1059,$A$59)=TRUE,58,IF(EXACT(M1059,$A$60)=TRUE,59,IF(EXACT(M1059,$A$61)=TRUE,60,IF(EXACT(M1059,$A$62)=TRUE,61))))))))))))))))))))))))))))))))))))))))))))))))))))))))))))))*61^$L1059</f>
        <v>0</v>
      </c>
    </row>
    <row r="1060" spans="11:14" x14ac:dyDescent="0.55000000000000004">
      <c r="K1060">
        <v>1060</v>
      </c>
      <c r="L1060">
        <f t="shared" si="33"/>
        <v>2</v>
      </c>
      <c r="M1060" t="str">
        <f t="shared" si="32"/>
        <v/>
      </c>
      <c r="N1060">
        <f>IF(EXACT(M1060,$A$1)=TRUE,0,IF(EXACT(M1060,$A$2)=TRUE,1,IF(EXACT(M1060,$A$3)=TRUE,2,IF(EXACT(M1060,$A$4)=TRUE,3,IF(EXACT(M1060,$A$5)=TRUE,4,IF(EXACT(M1060,$A$6)=TRUE,5,IF(EXACT(M1060,$A$7)=TRUE,6,IF(EXACT(M1060,$A$8)=TRUE,7,IF(EXACT(M1060,$A$9)=TRUE,8,IF(EXACT(M1060,$A$10)=TRUE,9,IF(EXACT(M1060,$A$11)=TRUE,10,IF(EXACT(M1060,$A$12)=TRUE,11,IF(EXACT(M1060,$A$13)=TRUE,12,IF(EXACT(M1060,$A$14)=TRUE,13,IF(EXACT(M1060,$A$15)=TRUE,14,IF(EXACT(M1060,$A$16)=TRUE,15,IF(EXACT(M1060,$A$17)=TRUE,16,IF(EXACT(M1060,$A$18)=TRUE,17,IF(EXACT(M1060,$A$19)=TRUE,18,IF(EXACT(M1060,$A$20)=TRUE,19,IF(EXACT(M1060,$A$21)=TRUE,20,IF(EXACT(M1060,$A$22)=TRUE,21,IF(EXACT(M1060,$A$23)=TRUE,22,IF(EXACT(M1060,$A$24)=TRUE,23,IF(EXACT(M1060,$A$25)=TRUE,24,IF(EXACT(M1060,$A$26)=TRUE,25,IF(EXACT(M1060,$A$27)=TRUE,26,IF(EXACT(M1060,$A$28)=TRUE,27,IF(EXACT(M1060,$A$29)=TRUE,28,IF(EXACT(M1060,$A$30)=TRUE,29,IF(EXACT(M1060,$A$31)=TRUE,30,IF(EXACT(M1060,$A$32)=TRUE,31,IF(EXACT(M1060,$A$33)=TRUE,32,IF(EXACT(M1060,$A$34)=TRUE,33,IF(EXACT(M1060,$A$35)=TRUE,34,IF(EXACT(M1060,$A$36)=TRUE,35,IF(EXACT(M1060,$A$37)=TRUE,36,IF(EXACT(M1060,$A$38)=TRUE,37,IF(EXACT(M1060,$A$39)=TRUE,38,IF(EXACT(M1060,$A$40)=TRUE,39,IF(EXACT(M1060,$A$41)=TRUE,40,IF(EXACT(M1060,$A$42)=TRUE,41,IF(EXACT(M1060,$A$43)=TRUE,42,IF(EXACT(M1060,$A$44)=TRUE,43,IF(EXACT(M1060,$A$45)=TRUE,44,IF(EXACT(M1060,$A$46)=TRUE,45,IF(EXACT(M1060,$A$47)=TRUE,46,IF(EXACT(M1060,$A$48)=TRUE,47,IF(EXACT(M1060,$A$49)=TRUE,48,IF(EXACT(M1060,$A$50)=TRUE,49,IF(EXACT(M1060,$A$51)=TRUE,50,IF(EXACT(M1060,$A$52)=TRUE,51,IF(EXACT(M1060,$A$53)=TRUE,52,IF(EXACT(M1060,$A$54)=TRUE,53,IF(EXACT(M1060,$A$55)=TRUE,54,IF(EXACT(M1060,$A$56)=TRUE,55,IF(EXACT(M1060,$A$57)=TRUE,56,IF(EXACT(M1060,$A$58)=TRUE,57,IF(EXACT(M1060,$A$59)=TRUE,58,IF(EXACT(M1060,$A$60)=TRUE,59,IF(EXACT(M1060,$A$61)=TRUE,60,IF(EXACT(M1060,$A$62)=TRUE,61))))))))))))))))))))))))))))))))))))))))))))))))))))))))))))))*61^$L1060</f>
        <v>0</v>
      </c>
    </row>
    <row r="1061" spans="11:14" x14ac:dyDescent="0.55000000000000004">
      <c r="K1061">
        <v>1061</v>
      </c>
      <c r="L1061">
        <f t="shared" si="33"/>
        <v>1</v>
      </c>
      <c r="M1061" t="str">
        <f t="shared" si="32"/>
        <v/>
      </c>
      <c r="N1061">
        <f>IF(EXACT(M1061,$A$1)=TRUE,0,IF(EXACT(M1061,$A$2)=TRUE,1,IF(EXACT(M1061,$A$3)=TRUE,2,IF(EXACT(M1061,$A$4)=TRUE,3,IF(EXACT(M1061,$A$5)=TRUE,4,IF(EXACT(M1061,$A$6)=TRUE,5,IF(EXACT(M1061,$A$7)=TRUE,6,IF(EXACT(M1061,$A$8)=TRUE,7,IF(EXACT(M1061,$A$9)=TRUE,8,IF(EXACT(M1061,$A$10)=TRUE,9,IF(EXACT(M1061,$A$11)=TRUE,10,IF(EXACT(M1061,$A$12)=TRUE,11,IF(EXACT(M1061,$A$13)=TRUE,12,IF(EXACT(M1061,$A$14)=TRUE,13,IF(EXACT(M1061,$A$15)=TRUE,14,IF(EXACT(M1061,$A$16)=TRUE,15,IF(EXACT(M1061,$A$17)=TRUE,16,IF(EXACT(M1061,$A$18)=TRUE,17,IF(EXACT(M1061,$A$19)=TRUE,18,IF(EXACT(M1061,$A$20)=TRUE,19,IF(EXACT(M1061,$A$21)=TRUE,20,IF(EXACT(M1061,$A$22)=TRUE,21,IF(EXACT(M1061,$A$23)=TRUE,22,IF(EXACT(M1061,$A$24)=TRUE,23,IF(EXACT(M1061,$A$25)=TRUE,24,IF(EXACT(M1061,$A$26)=TRUE,25,IF(EXACT(M1061,$A$27)=TRUE,26,IF(EXACT(M1061,$A$28)=TRUE,27,IF(EXACT(M1061,$A$29)=TRUE,28,IF(EXACT(M1061,$A$30)=TRUE,29,IF(EXACT(M1061,$A$31)=TRUE,30,IF(EXACT(M1061,$A$32)=TRUE,31,IF(EXACT(M1061,$A$33)=TRUE,32,IF(EXACT(M1061,$A$34)=TRUE,33,IF(EXACT(M1061,$A$35)=TRUE,34,IF(EXACT(M1061,$A$36)=TRUE,35,IF(EXACT(M1061,$A$37)=TRUE,36,IF(EXACT(M1061,$A$38)=TRUE,37,IF(EXACT(M1061,$A$39)=TRUE,38,IF(EXACT(M1061,$A$40)=TRUE,39,IF(EXACT(M1061,$A$41)=TRUE,40,IF(EXACT(M1061,$A$42)=TRUE,41,IF(EXACT(M1061,$A$43)=TRUE,42,IF(EXACT(M1061,$A$44)=TRUE,43,IF(EXACT(M1061,$A$45)=TRUE,44,IF(EXACT(M1061,$A$46)=TRUE,45,IF(EXACT(M1061,$A$47)=TRUE,46,IF(EXACT(M1061,$A$48)=TRUE,47,IF(EXACT(M1061,$A$49)=TRUE,48,IF(EXACT(M1061,$A$50)=TRUE,49,IF(EXACT(M1061,$A$51)=TRUE,50,IF(EXACT(M1061,$A$52)=TRUE,51,IF(EXACT(M1061,$A$53)=TRUE,52,IF(EXACT(M1061,$A$54)=TRUE,53,IF(EXACT(M1061,$A$55)=TRUE,54,IF(EXACT(M1061,$A$56)=TRUE,55,IF(EXACT(M1061,$A$57)=TRUE,56,IF(EXACT(M1061,$A$58)=TRUE,57,IF(EXACT(M1061,$A$59)=TRUE,58,IF(EXACT(M1061,$A$60)=TRUE,59,IF(EXACT(M1061,$A$61)=TRUE,60,IF(EXACT(M1061,$A$62)=TRUE,61))))))))))))))))))))))))))))))))))))))))))))))))))))))))))))))*61^$L1061</f>
        <v>0</v>
      </c>
    </row>
    <row r="1062" spans="11:14" x14ac:dyDescent="0.55000000000000004">
      <c r="K1062">
        <v>1062</v>
      </c>
      <c r="L1062">
        <f t="shared" si="33"/>
        <v>0</v>
      </c>
      <c r="M1062" t="str">
        <f t="shared" si="32"/>
        <v/>
      </c>
      <c r="N1062">
        <f>IF(EXACT(M1062,$A$1)=TRUE,0,IF(EXACT(M1062,$A$2)=TRUE,1,IF(EXACT(M1062,$A$3)=TRUE,2,IF(EXACT(M1062,$A$4)=TRUE,3,IF(EXACT(M1062,$A$5)=TRUE,4,IF(EXACT(M1062,$A$6)=TRUE,5,IF(EXACT(M1062,$A$7)=TRUE,6,IF(EXACT(M1062,$A$8)=TRUE,7,IF(EXACT(M1062,$A$9)=TRUE,8,IF(EXACT(M1062,$A$10)=TRUE,9,IF(EXACT(M1062,$A$11)=TRUE,10,IF(EXACT(M1062,$A$12)=TRUE,11,IF(EXACT(M1062,$A$13)=TRUE,12,IF(EXACT(M1062,$A$14)=TRUE,13,IF(EXACT(M1062,$A$15)=TRUE,14,IF(EXACT(M1062,$A$16)=TRUE,15,IF(EXACT(M1062,$A$17)=TRUE,16,IF(EXACT(M1062,$A$18)=TRUE,17,IF(EXACT(M1062,$A$19)=TRUE,18,IF(EXACT(M1062,$A$20)=TRUE,19,IF(EXACT(M1062,$A$21)=TRUE,20,IF(EXACT(M1062,$A$22)=TRUE,21,IF(EXACT(M1062,$A$23)=TRUE,22,IF(EXACT(M1062,$A$24)=TRUE,23,IF(EXACT(M1062,$A$25)=TRUE,24,IF(EXACT(M1062,$A$26)=TRUE,25,IF(EXACT(M1062,$A$27)=TRUE,26,IF(EXACT(M1062,$A$28)=TRUE,27,IF(EXACT(M1062,$A$29)=TRUE,28,IF(EXACT(M1062,$A$30)=TRUE,29,IF(EXACT(M1062,$A$31)=TRUE,30,IF(EXACT(M1062,$A$32)=TRUE,31,IF(EXACT(M1062,$A$33)=TRUE,32,IF(EXACT(M1062,$A$34)=TRUE,33,IF(EXACT(M1062,$A$35)=TRUE,34,IF(EXACT(M1062,$A$36)=TRUE,35,IF(EXACT(M1062,$A$37)=TRUE,36,IF(EXACT(M1062,$A$38)=TRUE,37,IF(EXACT(M1062,$A$39)=TRUE,38,IF(EXACT(M1062,$A$40)=TRUE,39,IF(EXACT(M1062,$A$41)=TRUE,40,IF(EXACT(M1062,$A$42)=TRUE,41,IF(EXACT(M1062,$A$43)=TRUE,42,IF(EXACT(M1062,$A$44)=TRUE,43,IF(EXACT(M1062,$A$45)=TRUE,44,IF(EXACT(M1062,$A$46)=TRUE,45,IF(EXACT(M1062,$A$47)=TRUE,46,IF(EXACT(M1062,$A$48)=TRUE,47,IF(EXACT(M1062,$A$49)=TRUE,48,IF(EXACT(M1062,$A$50)=TRUE,49,IF(EXACT(M1062,$A$51)=TRUE,50,IF(EXACT(M1062,$A$52)=TRUE,51,IF(EXACT(M1062,$A$53)=TRUE,52,IF(EXACT(M1062,$A$54)=TRUE,53,IF(EXACT(M1062,$A$55)=TRUE,54,IF(EXACT(M1062,$A$56)=TRUE,55,IF(EXACT(M1062,$A$57)=TRUE,56,IF(EXACT(M1062,$A$58)=TRUE,57,IF(EXACT(M1062,$A$59)=TRUE,58,IF(EXACT(M1062,$A$60)=TRUE,59,IF(EXACT(M1062,$A$61)=TRUE,60,IF(EXACT(M1062,$A$62)=TRUE,61))))))))))))))))))))))))))))))))))))))))))))))))))))))))))))))*61^$L1062</f>
        <v>0</v>
      </c>
    </row>
    <row r="1063" spans="11:14" x14ac:dyDescent="0.55000000000000004">
      <c r="K1063">
        <v>1063</v>
      </c>
      <c r="L1063">
        <f t="shared" si="33"/>
        <v>5</v>
      </c>
      <c r="M1063" t="str">
        <f t="shared" si="32"/>
        <v/>
      </c>
      <c r="N1063" t="b">
        <f>IF(EXACT(M1063,$A$1)=TRUE,"コア",IF(EXACT(M1063,$A$2)=TRUE,"弓玉",IF(EXACT(M1063,$A$3)=TRUE,"銃玉",IF(EXACT(M1063,$A$4)=TRUE,"剣玉",IF(EXACT(M1063,$A$5)=TRUE,"盾玉",IF(EXACT(M1063,$A$6)=TRUE,"爆玉",IF(EXACT(M1063,$A$7)=TRUE,"魔玉",IF(EXACT(M1063,$A$8)=TRUE,"弩玉",IF(EXACT(M1063,$A$9)=TRUE,"槍玉",IF(EXACT(M1063,$A$10)=TRUE,"砲玉",IF(EXACT(M1063,$A$11)=TRUE,"薙玉",IF(EXACT(M1063,$A$12)=TRUE,"跳玉",IF(EXACT(M1063,$A$13)=TRUE,"裂玉",IF(EXACT(M1063,$A$14)=TRUE,"散玉",IF(EXACT(M1063,$A$15)=TRUE,"狙玉",IF(EXACT(M1063,$A$16)=TRUE,"浮玉",IF(EXACT(M1063,$A$17)=TRUE,"導玉",IF(EXACT(M1063,$A$18)=TRUE,"繕玉",IF(EXACT(M1063,$A$19)=TRUE,"癒玉",IF(EXACT(M1063,$A$20)=TRUE,"壁玉",IF(EXACT(M1063,$A$21)=TRUE,"飛玉",IF(EXACT(M1063,$A$22)=TRUE,"戦玉",IF(EXACT(M1063,$A$23)=TRUE,"機玉",IF(EXACT(M1063,$A$24)=TRUE,"変玉",IF(EXACT(M1063,$A$25)=TRUE,"界玉",IF(EXACT(M1063,$A$26)=TRUE,"木壁",IF(EXACT(M1063,$A$27)=TRUE,"石壁",IF(EXACT(M1063,$A$28)=TRUE,"紙壁",IF(EXACT(M1063,$A$29)=TRUE,"鉄壁",IF(EXACT(M1063,$A$30)=TRUE,"ジェット",IF(EXACT(M1063,$A$31)=TRUE,"ターボ",IF(EXACT(M1063,$A$32)=TRUE,"骨玉",IF(EXACT(M1063,$A$33)=TRUE,"撃玉",IF(EXACT(M1063,$A$34)=TRUE,"弾玉",IF(EXACT(M1063,$A$35)=TRUE,"聖玉",IF(EXACT(M1063,$A$36)=TRUE,"忍玉",IF(EXACT(M1063,$A$37)=TRUE,"障玉",IF(EXACT(M1063,$A$38)=TRUE,"花玉",IF(EXACT(M1063,$A$39)=TRUE,"反玉",IF(EXACT(M1063,$A$40)=TRUE,"押玉",IF(EXACT(M1063,$A$41)=TRUE,"迎玉",IF(EXACT(M1063,$A$42)=TRUE,"贄玉",IF(EXACT(M1063,$A$43)=TRUE,"的玉",IF(EXACT(M1063,$A$44)=TRUE,"墜玉",IF(EXACT(M1063,$A$45)=TRUE,"箱玉",IF(EXACT(M1063,$A$46)=TRUE,"闇玉",IF(EXACT(M1063,$A$47)=TRUE,"旋玉",IF(EXACT(M1063,$A$48)=TRUE,"采玉",IF(EXACT(M1063,$A$49)=TRUE,"騎玉",IF(EXACT(M1063,$A$50)=TRUE,"核玉",IF(EXACT(M1063,$A$51)=TRUE,"射玉",IF(EXACT(M1063,$A$52)=TRUE,"星玉",IF(EXACT(M1063,$A$53)=TRUE,"梱玉",IF(EXACT(M1063,$A$54)=TRUE,"貫玉",IF(EXACT(M1063,$A$55)=TRUE,"査玉",IF(EXACT(M1063,$A$56)=TRUE,"近壁",IF(EXACT(M1063,$A$57)=TRUE,"遠壁",IF(EXACT(M1063,$A$58)=TRUE,"広壁",IF(EXACT(M1063,$A$59)=TRUE,"狭壁",IF(EXACT(M1063,$A$60)=TRUE,"タゲ壁",IF(EXACT(M1063,$A$61)=TRUE,"エレ壁")))))))))))))))))))))))))))))))))))))))))))))))))))))))))))))</f>
        <v>0</v>
      </c>
    </row>
    <row r="1064" spans="11:14" x14ac:dyDescent="0.55000000000000004">
      <c r="K1064">
        <v>1064</v>
      </c>
      <c r="L1064">
        <f t="shared" si="33"/>
        <v>4</v>
      </c>
      <c r="M1064" t="str">
        <f t="shared" si="32"/>
        <v/>
      </c>
      <c r="N1064">
        <f>IF(EXACT(M1064,$A$1)=TRUE,0,IF(EXACT(M1064,$A$2)=TRUE,1,IF(EXACT(M1064,$A$3)=TRUE,2,IF(EXACT(M1064,$A$4)=TRUE,3,IF(EXACT(M1064,$A$5)=TRUE,4,IF(EXACT(M1064,$A$6)=TRUE,5,IF(EXACT(M1064,$A$7)=TRUE,6,IF(EXACT(M1064,$A$8)=TRUE,7,IF(EXACT(M1064,$A$9)=TRUE,8,IF(EXACT(M1064,$A$10)=TRUE,9,IF(EXACT(M1064,$A$11)=TRUE,10,IF(EXACT(M1064,$A$12)=TRUE,11,IF(EXACT(M1064,$A$13)=TRUE,12,IF(EXACT(M1064,$A$14)=TRUE,13,IF(EXACT(M1064,$A$15)=TRUE,14,IF(EXACT(M1064,$A$16)=TRUE,15,IF(EXACT(M1064,$A$17)=TRUE,16,IF(EXACT(M1064,$A$18)=TRUE,17,IF(EXACT(M1064,$A$19)=TRUE,18,IF(EXACT(M1064,$A$20)=TRUE,19,IF(EXACT(M1064,$A$21)=TRUE,20,IF(EXACT(M1064,$A$22)=TRUE,21,IF(EXACT(M1064,$A$23)=TRUE,22,IF(EXACT(M1064,$A$24)=TRUE,23,IF(EXACT(M1064,$A$25)=TRUE,24,IF(EXACT(M1064,$A$26)=TRUE,25,IF(EXACT(M1064,$A$27)=TRUE,26,IF(EXACT(M1064,$A$28)=TRUE,27,IF(EXACT(M1064,$A$29)=TRUE,28,IF(EXACT(M1064,$A$30)=TRUE,29,IF(EXACT(M1064,$A$31)=TRUE,30,IF(EXACT(M1064,$A$32)=TRUE,31,IF(EXACT(M1064,$A$33)=TRUE,32,IF(EXACT(M1064,$A$34)=TRUE,33,IF(EXACT(M1064,$A$35)=TRUE,34,IF(EXACT(M1064,$A$36)=TRUE,35,IF(EXACT(M1064,$A$37)=TRUE,36,IF(EXACT(M1064,$A$38)=TRUE,37,IF(EXACT(M1064,$A$39)=TRUE,38,IF(EXACT(M1064,$A$40)=TRUE,39,IF(EXACT(M1064,$A$41)=TRUE,40,IF(EXACT(M1064,$A$42)=TRUE,41,IF(EXACT(M1064,$A$43)=TRUE,42,IF(EXACT(M1064,$A$44)=TRUE,43,IF(EXACT(M1064,$A$45)=TRUE,44,IF(EXACT(M1064,$A$46)=TRUE,45,IF(EXACT(M1064,$A$47)=TRUE,46,IF(EXACT(M1064,$A$48)=TRUE,47,IF(EXACT(M1064,$A$49)=TRUE,48,IF(EXACT(M1064,$A$50)=TRUE,49,IF(EXACT(M1064,$A$51)=TRUE,50,IF(EXACT(M1064,$A$52)=TRUE,51,IF(EXACT(M1064,$A$53)=TRUE,52,IF(EXACT(M1064,$A$54)=TRUE,53,IF(EXACT(M1064,$A$55)=TRUE,54,IF(EXACT(M1064,$A$56)=TRUE,55,IF(EXACT(M1064,$A$57)=TRUE,56,IF(EXACT(M1064,$A$58)=TRUE,57,IF(EXACT(M1064,$A$59)=TRUE,58,IF(EXACT(M1064,$A$60)=TRUE,59,IF(EXACT(M1064,$A$61)=TRUE,60,IF(EXACT(M1064,$A$62)=TRUE,61))))))))))))))))))))))))))))))))))))))))))))))))))))))))))))))*61^$L1064</f>
        <v>0</v>
      </c>
    </row>
    <row r="1065" spans="11:14" x14ac:dyDescent="0.55000000000000004">
      <c r="K1065">
        <v>1065</v>
      </c>
      <c r="L1065">
        <f t="shared" si="33"/>
        <v>3</v>
      </c>
      <c r="M1065" t="str">
        <f t="shared" si="32"/>
        <v/>
      </c>
      <c r="N1065">
        <f>IF(EXACT(M1065,$A$1)=TRUE,0,IF(EXACT(M1065,$A$2)=TRUE,1,IF(EXACT(M1065,$A$3)=TRUE,2,IF(EXACT(M1065,$A$4)=TRUE,3,IF(EXACT(M1065,$A$5)=TRUE,4,IF(EXACT(M1065,$A$6)=TRUE,5,IF(EXACT(M1065,$A$7)=TRUE,6,IF(EXACT(M1065,$A$8)=TRUE,7,IF(EXACT(M1065,$A$9)=TRUE,8,IF(EXACT(M1065,$A$10)=TRUE,9,IF(EXACT(M1065,$A$11)=TRUE,10,IF(EXACT(M1065,$A$12)=TRUE,11,IF(EXACT(M1065,$A$13)=TRUE,12,IF(EXACT(M1065,$A$14)=TRUE,13,IF(EXACT(M1065,$A$15)=TRUE,14,IF(EXACT(M1065,$A$16)=TRUE,15,IF(EXACT(M1065,$A$17)=TRUE,16,IF(EXACT(M1065,$A$18)=TRUE,17,IF(EXACT(M1065,$A$19)=TRUE,18,IF(EXACT(M1065,$A$20)=TRUE,19,IF(EXACT(M1065,$A$21)=TRUE,20,IF(EXACT(M1065,$A$22)=TRUE,21,IF(EXACT(M1065,$A$23)=TRUE,22,IF(EXACT(M1065,$A$24)=TRUE,23,IF(EXACT(M1065,$A$25)=TRUE,24,IF(EXACT(M1065,$A$26)=TRUE,25,IF(EXACT(M1065,$A$27)=TRUE,26,IF(EXACT(M1065,$A$28)=TRUE,27,IF(EXACT(M1065,$A$29)=TRUE,28,IF(EXACT(M1065,$A$30)=TRUE,29,IF(EXACT(M1065,$A$31)=TRUE,30,IF(EXACT(M1065,$A$32)=TRUE,31,IF(EXACT(M1065,$A$33)=TRUE,32,IF(EXACT(M1065,$A$34)=TRUE,33,IF(EXACT(M1065,$A$35)=TRUE,34,IF(EXACT(M1065,$A$36)=TRUE,35,IF(EXACT(M1065,$A$37)=TRUE,36,IF(EXACT(M1065,$A$38)=TRUE,37,IF(EXACT(M1065,$A$39)=TRUE,38,IF(EXACT(M1065,$A$40)=TRUE,39,IF(EXACT(M1065,$A$41)=TRUE,40,IF(EXACT(M1065,$A$42)=TRUE,41,IF(EXACT(M1065,$A$43)=TRUE,42,IF(EXACT(M1065,$A$44)=TRUE,43,IF(EXACT(M1065,$A$45)=TRUE,44,IF(EXACT(M1065,$A$46)=TRUE,45,IF(EXACT(M1065,$A$47)=TRUE,46,IF(EXACT(M1065,$A$48)=TRUE,47,IF(EXACT(M1065,$A$49)=TRUE,48,IF(EXACT(M1065,$A$50)=TRUE,49,IF(EXACT(M1065,$A$51)=TRUE,50,IF(EXACT(M1065,$A$52)=TRUE,51,IF(EXACT(M1065,$A$53)=TRUE,52,IF(EXACT(M1065,$A$54)=TRUE,53,IF(EXACT(M1065,$A$55)=TRUE,54,IF(EXACT(M1065,$A$56)=TRUE,55,IF(EXACT(M1065,$A$57)=TRUE,56,IF(EXACT(M1065,$A$58)=TRUE,57,IF(EXACT(M1065,$A$59)=TRUE,58,IF(EXACT(M1065,$A$60)=TRUE,59,IF(EXACT(M1065,$A$61)=TRUE,60,IF(EXACT(M1065,$A$62)=TRUE,61))))))))))))))))))))))))))))))))))))))))))))))))))))))))))))))*61^$L1065</f>
        <v>0</v>
      </c>
    </row>
    <row r="1066" spans="11:14" x14ac:dyDescent="0.55000000000000004">
      <c r="K1066">
        <v>1066</v>
      </c>
      <c r="L1066">
        <f t="shared" si="33"/>
        <v>2</v>
      </c>
      <c r="M1066" t="str">
        <f t="shared" si="32"/>
        <v/>
      </c>
      <c r="N1066">
        <f>IF(EXACT(M1066,$A$1)=TRUE,0,IF(EXACT(M1066,$A$2)=TRUE,1,IF(EXACT(M1066,$A$3)=TRUE,2,IF(EXACT(M1066,$A$4)=TRUE,3,IF(EXACT(M1066,$A$5)=TRUE,4,IF(EXACT(M1066,$A$6)=TRUE,5,IF(EXACT(M1066,$A$7)=TRUE,6,IF(EXACT(M1066,$A$8)=TRUE,7,IF(EXACT(M1066,$A$9)=TRUE,8,IF(EXACT(M1066,$A$10)=TRUE,9,IF(EXACT(M1066,$A$11)=TRUE,10,IF(EXACT(M1066,$A$12)=TRUE,11,IF(EXACT(M1066,$A$13)=TRUE,12,IF(EXACT(M1066,$A$14)=TRUE,13,IF(EXACT(M1066,$A$15)=TRUE,14,IF(EXACT(M1066,$A$16)=TRUE,15,IF(EXACT(M1066,$A$17)=TRUE,16,IF(EXACT(M1066,$A$18)=TRUE,17,IF(EXACT(M1066,$A$19)=TRUE,18,IF(EXACT(M1066,$A$20)=TRUE,19,IF(EXACT(M1066,$A$21)=TRUE,20,IF(EXACT(M1066,$A$22)=TRUE,21,IF(EXACT(M1066,$A$23)=TRUE,22,IF(EXACT(M1066,$A$24)=TRUE,23,IF(EXACT(M1066,$A$25)=TRUE,24,IF(EXACT(M1066,$A$26)=TRUE,25,IF(EXACT(M1066,$A$27)=TRUE,26,IF(EXACT(M1066,$A$28)=TRUE,27,IF(EXACT(M1066,$A$29)=TRUE,28,IF(EXACT(M1066,$A$30)=TRUE,29,IF(EXACT(M1066,$A$31)=TRUE,30,IF(EXACT(M1066,$A$32)=TRUE,31,IF(EXACT(M1066,$A$33)=TRUE,32,IF(EXACT(M1066,$A$34)=TRUE,33,IF(EXACT(M1066,$A$35)=TRUE,34,IF(EXACT(M1066,$A$36)=TRUE,35,IF(EXACT(M1066,$A$37)=TRUE,36,IF(EXACT(M1066,$A$38)=TRUE,37,IF(EXACT(M1066,$A$39)=TRUE,38,IF(EXACT(M1066,$A$40)=TRUE,39,IF(EXACT(M1066,$A$41)=TRUE,40,IF(EXACT(M1066,$A$42)=TRUE,41,IF(EXACT(M1066,$A$43)=TRUE,42,IF(EXACT(M1066,$A$44)=TRUE,43,IF(EXACT(M1066,$A$45)=TRUE,44,IF(EXACT(M1066,$A$46)=TRUE,45,IF(EXACT(M1066,$A$47)=TRUE,46,IF(EXACT(M1066,$A$48)=TRUE,47,IF(EXACT(M1066,$A$49)=TRUE,48,IF(EXACT(M1066,$A$50)=TRUE,49,IF(EXACT(M1066,$A$51)=TRUE,50,IF(EXACT(M1066,$A$52)=TRUE,51,IF(EXACT(M1066,$A$53)=TRUE,52,IF(EXACT(M1066,$A$54)=TRUE,53,IF(EXACT(M1066,$A$55)=TRUE,54,IF(EXACT(M1066,$A$56)=TRUE,55,IF(EXACT(M1066,$A$57)=TRUE,56,IF(EXACT(M1066,$A$58)=TRUE,57,IF(EXACT(M1066,$A$59)=TRUE,58,IF(EXACT(M1066,$A$60)=TRUE,59,IF(EXACT(M1066,$A$61)=TRUE,60,IF(EXACT(M1066,$A$62)=TRUE,61))))))))))))))))))))))))))))))))))))))))))))))))))))))))))))))*61^$L1066</f>
        <v>0</v>
      </c>
    </row>
    <row r="1067" spans="11:14" x14ac:dyDescent="0.55000000000000004">
      <c r="K1067">
        <v>1067</v>
      </c>
      <c r="L1067">
        <f t="shared" si="33"/>
        <v>1</v>
      </c>
      <c r="M1067" t="str">
        <f t="shared" si="32"/>
        <v/>
      </c>
      <c r="N1067">
        <f>IF(EXACT(M1067,$A$1)=TRUE,0,IF(EXACT(M1067,$A$2)=TRUE,1,IF(EXACT(M1067,$A$3)=TRUE,2,IF(EXACT(M1067,$A$4)=TRUE,3,IF(EXACT(M1067,$A$5)=TRUE,4,IF(EXACT(M1067,$A$6)=TRUE,5,IF(EXACT(M1067,$A$7)=TRUE,6,IF(EXACT(M1067,$A$8)=TRUE,7,IF(EXACT(M1067,$A$9)=TRUE,8,IF(EXACT(M1067,$A$10)=TRUE,9,IF(EXACT(M1067,$A$11)=TRUE,10,IF(EXACT(M1067,$A$12)=TRUE,11,IF(EXACT(M1067,$A$13)=TRUE,12,IF(EXACT(M1067,$A$14)=TRUE,13,IF(EXACT(M1067,$A$15)=TRUE,14,IF(EXACT(M1067,$A$16)=TRUE,15,IF(EXACT(M1067,$A$17)=TRUE,16,IF(EXACT(M1067,$A$18)=TRUE,17,IF(EXACT(M1067,$A$19)=TRUE,18,IF(EXACT(M1067,$A$20)=TRUE,19,IF(EXACT(M1067,$A$21)=TRUE,20,IF(EXACT(M1067,$A$22)=TRUE,21,IF(EXACT(M1067,$A$23)=TRUE,22,IF(EXACT(M1067,$A$24)=TRUE,23,IF(EXACT(M1067,$A$25)=TRUE,24,IF(EXACT(M1067,$A$26)=TRUE,25,IF(EXACT(M1067,$A$27)=TRUE,26,IF(EXACT(M1067,$A$28)=TRUE,27,IF(EXACT(M1067,$A$29)=TRUE,28,IF(EXACT(M1067,$A$30)=TRUE,29,IF(EXACT(M1067,$A$31)=TRUE,30,IF(EXACT(M1067,$A$32)=TRUE,31,IF(EXACT(M1067,$A$33)=TRUE,32,IF(EXACT(M1067,$A$34)=TRUE,33,IF(EXACT(M1067,$A$35)=TRUE,34,IF(EXACT(M1067,$A$36)=TRUE,35,IF(EXACT(M1067,$A$37)=TRUE,36,IF(EXACT(M1067,$A$38)=TRUE,37,IF(EXACT(M1067,$A$39)=TRUE,38,IF(EXACT(M1067,$A$40)=TRUE,39,IF(EXACT(M1067,$A$41)=TRUE,40,IF(EXACT(M1067,$A$42)=TRUE,41,IF(EXACT(M1067,$A$43)=TRUE,42,IF(EXACT(M1067,$A$44)=TRUE,43,IF(EXACT(M1067,$A$45)=TRUE,44,IF(EXACT(M1067,$A$46)=TRUE,45,IF(EXACT(M1067,$A$47)=TRUE,46,IF(EXACT(M1067,$A$48)=TRUE,47,IF(EXACT(M1067,$A$49)=TRUE,48,IF(EXACT(M1067,$A$50)=TRUE,49,IF(EXACT(M1067,$A$51)=TRUE,50,IF(EXACT(M1067,$A$52)=TRUE,51,IF(EXACT(M1067,$A$53)=TRUE,52,IF(EXACT(M1067,$A$54)=TRUE,53,IF(EXACT(M1067,$A$55)=TRUE,54,IF(EXACT(M1067,$A$56)=TRUE,55,IF(EXACT(M1067,$A$57)=TRUE,56,IF(EXACT(M1067,$A$58)=TRUE,57,IF(EXACT(M1067,$A$59)=TRUE,58,IF(EXACT(M1067,$A$60)=TRUE,59,IF(EXACT(M1067,$A$61)=TRUE,60,IF(EXACT(M1067,$A$62)=TRUE,61))))))))))))))))))))))))))))))))))))))))))))))))))))))))))))))*61^$L1067</f>
        <v>0</v>
      </c>
    </row>
    <row r="1068" spans="11:14" x14ac:dyDescent="0.55000000000000004">
      <c r="K1068">
        <v>1068</v>
      </c>
      <c r="L1068">
        <f t="shared" si="33"/>
        <v>0</v>
      </c>
      <c r="M1068" t="str">
        <f t="shared" si="32"/>
        <v/>
      </c>
      <c r="N1068">
        <f>IF(EXACT(M1068,$A$1)=TRUE,0,IF(EXACT(M1068,$A$2)=TRUE,1,IF(EXACT(M1068,$A$3)=TRUE,2,IF(EXACT(M1068,$A$4)=TRUE,3,IF(EXACT(M1068,$A$5)=TRUE,4,IF(EXACT(M1068,$A$6)=TRUE,5,IF(EXACT(M1068,$A$7)=TRUE,6,IF(EXACT(M1068,$A$8)=TRUE,7,IF(EXACT(M1068,$A$9)=TRUE,8,IF(EXACT(M1068,$A$10)=TRUE,9,IF(EXACT(M1068,$A$11)=TRUE,10,IF(EXACT(M1068,$A$12)=TRUE,11,IF(EXACT(M1068,$A$13)=TRUE,12,IF(EXACT(M1068,$A$14)=TRUE,13,IF(EXACT(M1068,$A$15)=TRUE,14,IF(EXACT(M1068,$A$16)=TRUE,15,IF(EXACT(M1068,$A$17)=TRUE,16,IF(EXACT(M1068,$A$18)=TRUE,17,IF(EXACT(M1068,$A$19)=TRUE,18,IF(EXACT(M1068,$A$20)=TRUE,19,IF(EXACT(M1068,$A$21)=TRUE,20,IF(EXACT(M1068,$A$22)=TRUE,21,IF(EXACT(M1068,$A$23)=TRUE,22,IF(EXACT(M1068,$A$24)=TRUE,23,IF(EXACT(M1068,$A$25)=TRUE,24,IF(EXACT(M1068,$A$26)=TRUE,25,IF(EXACT(M1068,$A$27)=TRUE,26,IF(EXACT(M1068,$A$28)=TRUE,27,IF(EXACT(M1068,$A$29)=TRUE,28,IF(EXACT(M1068,$A$30)=TRUE,29,IF(EXACT(M1068,$A$31)=TRUE,30,IF(EXACT(M1068,$A$32)=TRUE,31,IF(EXACT(M1068,$A$33)=TRUE,32,IF(EXACT(M1068,$A$34)=TRUE,33,IF(EXACT(M1068,$A$35)=TRUE,34,IF(EXACT(M1068,$A$36)=TRUE,35,IF(EXACT(M1068,$A$37)=TRUE,36,IF(EXACT(M1068,$A$38)=TRUE,37,IF(EXACT(M1068,$A$39)=TRUE,38,IF(EXACT(M1068,$A$40)=TRUE,39,IF(EXACT(M1068,$A$41)=TRUE,40,IF(EXACT(M1068,$A$42)=TRUE,41,IF(EXACT(M1068,$A$43)=TRUE,42,IF(EXACT(M1068,$A$44)=TRUE,43,IF(EXACT(M1068,$A$45)=TRUE,44,IF(EXACT(M1068,$A$46)=TRUE,45,IF(EXACT(M1068,$A$47)=TRUE,46,IF(EXACT(M1068,$A$48)=TRUE,47,IF(EXACT(M1068,$A$49)=TRUE,48,IF(EXACT(M1068,$A$50)=TRUE,49,IF(EXACT(M1068,$A$51)=TRUE,50,IF(EXACT(M1068,$A$52)=TRUE,51,IF(EXACT(M1068,$A$53)=TRUE,52,IF(EXACT(M1068,$A$54)=TRUE,53,IF(EXACT(M1068,$A$55)=TRUE,54,IF(EXACT(M1068,$A$56)=TRUE,55,IF(EXACT(M1068,$A$57)=TRUE,56,IF(EXACT(M1068,$A$58)=TRUE,57,IF(EXACT(M1068,$A$59)=TRUE,58,IF(EXACT(M1068,$A$60)=TRUE,59,IF(EXACT(M1068,$A$61)=TRUE,60,IF(EXACT(M1068,$A$62)=TRUE,61))))))))))))))))))))))))))))))))))))))))))))))))))))))))))))))*61^$L1068</f>
        <v>0</v>
      </c>
    </row>
    <row r="1069" spans="11:14" x14ac:dyDescent="0.55000000000000004">
      <c r="K1069">
        <v>1069</v>
      </c>
      <c r="L1069">
        <f t="shared" si="33"/>
        <v>5</v>
      </c>
      <c r="M1069" t="str">
        <f t="shared" si="32"/>
        <v/>
      </c>
      <c r="N1069" t="b">
        <f>IF(EXACT(M1069,$A$1)=TRUE,"コア",IF(EXACT(M1069,$A$2)=TRUE,"弓玉",IF(EXACT(M1069,$A$3)=TRUE,"銃玉",IF(EXACT(M1069,$A$4)=TRUE,"剣玉",IF(EXACT(M1069,$A$5)=TRUE,"盾玉",IF(EXACT(M1069,$A$6)=TRUE,"爆玉",IF(EXACT(M1069,$A$7)=TRUE,"魔玉",IF(EXACT(M1069,$A$8)=TRUE,"弩玉",IF(EXACT(M1069,$A$9)=TRUE,"槍玉",IF(EXACT(M1069,$A$10)=TRUE,"砲玉",IF(EXACT(M1069,$A$11)=TRUE,"薙玉",IF(EXACT(M1069,$A$12)=TRUE,"跳玉",IF(EXACT(M1069,$A$13)=TRUE,"裂玉",IF(EXACT(M1069,$A$14)=TRUE,"散玉",IF(EXACT(M1069,$A$15)=TRUE,"狙玉",IF(EXACT(M1069,$A$16)=TRUE,"浮玉",IF(EXACT(M1069,$A$17)=TRUE,"導玉",IF(EXACT(M1069,$A$18)=TRUE,"繕玉",IF(EXACT(M1069,$A$19)=TRUE,"癒玉",IF(EXACT(M1069,$A$20)=TRUE,"壁玉",IF(EXACT(M1069,$A$21)=TRUE,"飛玉",IF(EXACT(M1069,$A$22)=TRUE,"戦玉",IF(EXACT(M1069,$A$23)=TRUE,"機玉",IF(EXACT(M1069,$A$24)=TRUE,"変玉",IF(EXACT(M1069,$A$25)=TRUE,"界玉",IF(EXACT(M1069,$A$26)=TRUE,"木壁",IF(EXACT(M1069,$A$27)=TRUE,"石壁",IF(EXACT(M1069,$A$28)=TRUE,"紙壁",IF(EXACT(M1069,$A$29)=TRUE,"鉄壁",IF(EXACT(M1069,$A$30)=TRUE,"ジェット",IF(EXACT(M1069,$A$31)=TRUE,"ターボ",IF(EXACT(M1069,$A$32)=TRUE,"骨玉",IF(EXACT(M1069,$A$33)=TRUE,"撃玉",IF(EXACT(M1069,$A$34)=TRUE,"弾玉",IF(EXACT(M1069,$A$35)=TRUE,"聖玉",IF(EXACT(M1069,$A$36)=TRUE,"忍玉",IF(EXACT(M1069,$A$37)=TRUE,"障玉",IF(EXACT(M1069,$A$38)=TRUE,"花玉",IF(EXACT(M1069,$A$39)=TRUE,"反玉",IF(EXACT(M1069,$A$40)=TRUE,"押玉",IF(EXACT(M1069,$A$41)=TRUE,"迎玉",IF(EXACT(M1069,$A$42)=TRUE,"贄玉",IF(EXACT(M1069,$A$43)=TRUE,"的玉",IF(EXACT(M1069,$A$44)=TRUE,"墜玉",IF(EXACT(M1069,$A$45)=TRUE,"箱玉",IF(EXACT(M1069,$A$46)=TRUE,"闇玉",IF(EXACT(M1069,$A$47)=TRUE,"旋玉",IF(EXACT(M1069,$A$48)=TRUE,"采玉",IF(EXACT(M1069,$A$49)=TRUE,"騎玉",IF(EXACT(M1069,$A$50)=TRUE,"核玉",IF(EXACT(M1069,$A$51)=TRUE,"射玉",IF(EXACT(M1069,$A$52)=TRUE,"星玉",IF(EXACT(M1069,$A$53)=TRUE,"梱玉",IF(EXACT(M1069,$A$54)=TRUE,"貫玉",IF(EXACT(M1069,$A$55)=TRUE,"査玉",IF(EXACT(M1069,$A$56)=TRUE,"近壁",IF(EXACT(M1069,$A$57)=TRUE,"遠壁",IF(EXACT(M1069,$A$58)=TRUE,"広壁",IF(EXACT(M1069,$A$59)=TRUE,"狭壁",IF(EXACT(M1069,$A$60)=TRUE,"タゲ壁",IF(EXACT(M1069,$A$61)=TRUE,"エレ壁")))))))))))))))))))))))))))))))))))))))))))))))))))))))))))))</f>
        <v>0</v>
      </c>
    </row>
    <row r="1070" spans="11:14" x14ac:dyDescent="0.55000000000000004">
      <c r="K1070">
        <v>1070</v>
      </c>
      <c r="L1070">
        <f t="shared" si="33"/>
        <v>4</v>
      </c>
      <c r="M1070" t="str">
        <f t="shared" si="32"/>
        <v/>
      </c>
      <c r="N1070">
        <f>IF(EXACT(M1070,$A$1)=TRUE,0,IF(EXACT(M1070,$A$2)=TRUE,1,IF(EXACT(M1070,$A$3)=TRUE,2,IF(EXACT(M1070,$A$4)=TRUE,3,IF(EXACT(M1070,$A$5)=TRUE,4,IF(EXACT(M1070,$A$6)=TRUE,5,IF(EXACT(M1070,$A$7)=TRUE,6,IF(EXACT(M1070,$A$8)=TRUE,7,IF(EXACT(M1070,$A$9)=TRUE,8,IF(EXACT(M1070,$A$10)=TRUE,9,IF(EXACT(M1070,$A$11)=TRUE,10,IF(EXACT(M1070,$A$12)=TRUE,11,IF(EXACT(M1070,$A$13)=TRUE,12,IF(EXACT(M1070,$A$14)=TRUE,13,IF(EXACT(M1070,$A$15)=TRUE,14,IF(EXACT(M1070,$A$16)=TRUE,15,IF(EXACT(M1070,$A$17)=TRUE,16,IF(EXACT(M1070,$A$18)=TRUE,17,IF(EXACT(M1070,$A$19)=TRUE,18,IF(EXACT(M1070,$A$20)=TRUE,19,IF(EXACT(M1070,$A$21)=TRUE,20,IF(EXACT(M1070,$A$22)=TRUE,21,IF(EXACT(M1070,$A$23)=TRUE,22,IF(EXACT(M1070,$A$24)=TRUE,23,IF(EXACT(M1070,$A$25)=TRUE,24,IF(EXACT(M1070,$A$26)=TRUE,25,IF(EXACT(M1070,$A$27)=TRUE,26,IF(EXACT(M1070,$A$28)=TRUE,27,IF(EXACT(M1070,$A$29)=TRUE,28,IF(EXACT(M1070,$A$30)=TRUE,29,IF(EXACT(M1070,$A$31)=TRUE,30,IF(EXACT(M1070,$A$32)=TRUE,31,IF(EXACT(M1070,$A$33)=TRUE,32,IF(EXACT(M1070,$A$34)=TRUE,33,IF(EXACT(M1070,$A$35)=TRUE,34,IF(EXACT(M1070,$A$36)=TRUE,35,IF(EXACT(M1070,$A$37)=TRUE,36,IF(EXACT(M1070,$A$38)=TRUE,37,IF(EXACT(M1070,$A$39)=TRUE,38,IF(EXACT(M1070,$A$40)=TRUE,39,IF(EXACT(M1070,$A$41)=TRUE,40,IF(EXACT(M1070,$A$42)=TRUE,41,IF(EXACT(M1070,$A$43)=TRUE,42,IF(EXACT(M1070,$A$44)=TRUE,43,IF(EXACT(M1070,$A$45)=TRUE,44,IF(EXACT(M1070,$A$46)=TRUE,45,IF(EXACT(M1070,$A$47)=TRUE,46,IF(EXACT(M1070,$A$48)=TRUE,47,IF(EXACT(M1070,$A$49)=TRUE,48,IF(EXACT(M1070,$A$50)=TRUE,49,IF(EXACT(M1070,$A$51)=TRUE,50,IF(EXACT(M1070,$A$52)=TRUE,51,IF(EXACT(M1070,$A$53)=TRUE,52,IF(EXACT(M1070,$A$54)=TRUE,53,IF(EXACT(M1070,$A$55)=TRUE,54,IF(EXACT(M1070,$A$56)=TRUE,55,IF(EXACT(M1070,$A$57)=TRUE,56,IF(EXACT(M1070,$A$58)=TRUE,57,IF(EXACT(M1070,$A$59)=TRUE,58,IF(EXACT(M1070,$A$60)=TRUE,59,IF(EXACT(M1070,$A$61)=TRUE,60,IF(EXACT(M1070,$A$62)=TRUE,61))))))))))))))))))))))))))))))))))))))))))))))))))))))))))))))*61^$L1070</f>
        <v>0</v>
      </c>
    </row>
    <row r="1071" spans="11:14" x14ac:dyDescent="0.55000000000000004">
      <c r="K1071">
        <v>1071</v>
      </c>
      <c r="L1071">
        <f t="shared" si="33"/>
        <v>3</v>
      </c>
      <c r="M1071" t="str">
        <f t="shared" si="32"/>
        <v/>
      </c>
      <c r="N1071">
        <f>IF(EXACT(M1071,$A$1)=TRUE,0,IF(EXACT(M1071,$A$2)=TRUE,1,IF(EXACT(M1071,$A$3)=TRUE,2,IF(EXACT(M1071,$A$4)=TRUE,3,IF(EXACT(M1071,$A$5)=TRUE,4,IF(EXACT(M1071,$A$6)=TRUE,5,IF(EXACT(M1071,$A$7)=TRUE,6,IF(EXACT(M1071,$A$8)=TRUE,7,IF(EXACT(M1071,$A$9)=TRUE,8,IF(EXACT(M1071,$A$10)=TRUE,9,IF(EXACT(M1071,$A$11)=TRUE,10,IF(EXACT(M1071,$A$12)=TRUE,11,IF(EXACT(M1071,$A$13)=TRUE,12,IF(EXACT(M1071,$A$14)=TRUE,13,IF(EXACT(M1071,$A$15)=TRUE,14,IF(EXACT(M1071,$A$16)=TRUE,15,IF(EXACT(M1071,$A$17)=TRUE,16,IF(EXACT(M1071,$A$18)=TRUE,17,IF(EXACT(M1071,$A$19)=TRUE,18,IF(EXACT(M1071,$A$20)=TRUE,19,IF(EXACT(M1071,$A$21)=TRUE,20,IF(EXACT(M1071,$A$22)=TRUE,21,IF(EXACT(M1071,$A$23)=TRUE,22,IF(EXACT(M1071,$A$24)=TRUE,23,IF(EXACT(M1071,$A$25)=TRUE,24,IF(EXACT(M1071,$A$26)=TRUE,25,IF(EXACT(M1071,$A$27)=TRUE,26,IF(EXACT(M1071,$A$28)=TRUE,27,IF(EXACT(M1071,$A$29)=TRUE,28,IF(EXACT(M1071,$A$30)=TRUE,29,IF(EXACT(M1071,$A$31)=TRUE,30,IF(EXACT(M1071,$A$32)=TRUE,31,IF(EXACT(M1071,$A$33)=TRUE,32,IF(EXACT(M1071,$A$34)=TRUE,33,IF(EXACT(M1071,$A$35)=TRUE,34,IF(EXACT(M1071,$A$36)=TRUE,35,IF(EXACT(M1071,$A$37)=TRUE,36,IF(EXACT(M1071,$A$38)=TRUE,37,IF(EXACT(M1071,$A$39)=TRUE,38,IF(EXACT(M1071,$A$40)=TRUE,39,IF(EXACT(M1071,$A$41)=TRUE,40,IF(EXACT(M1071,$A$42)=TRUE,41,IF(EXACT(M1071,$A$43)=TRUE,42,IF(EXACT(M1071,$A$44)=TRUE,43,IF(EXACT(M1071,$A$45)=TRUE,44,IF(EXACT(M1071,$A$46)=TRUE,45,IF(EXACT(M1071,$A$47)=TRUE,46,IF(EXACT(M1071,$A$48)=TRUE,47,IF(EXACT(M1071,$A$49)=TRUE,48,IF(EXACT(M1071,$A$50)=TRUE,49,IF(EXACT(M1071,$A$51)=TRUE,50,IF(EXACT(M1071,$A$52)=TRUE,51,IF(EXACT(M1071,$A$53)=TRUE,52,IF(EXACT(M1071,$A$54)=TRUE,53,IF(EXACT(M1071,$A$55)=TRUE,54,IF(EXACT(M1071,$A$56)=TRUE,55,IF(EXACT(M1071,$A$57)=TRUE,56,IF(EXACT(M1071,$A$58)=TRUE,57,IF(EXACT(M1071,$A$59)=TRUE,58,IF(EXACT(M1071,$A$60)=TRUE,59,IF(EXACT(M1071,$A$61)=TRUE,60,IF(EXACT(M1071,$A$62)=TRUE,61))))))))))))))))))))))))))))))))))))))))))))))))))))))))))))))*61^$L1071</f>
        <v>0</v>
      </c>
    </row>
    <row r="1072" spans="11:14" x14ac:dyDescent="0.55000000000000004">
      <c r="K1072">
        <v>1072</v>
      </c>
      <c r="L1072">
        <f t="shared" si="33"/>
        <v>2</v>
      </c>
      <c r="M1072" t="str">
        <f t="shared" si="32"/>
        <v/>
      </c>
      <c r="N1072">
        <f>IF(EXACT(M1072,$A$1)=TRUE,0,IF(EXACT(M1072,$A$2)=TRUE,1,IF(EXACT(M1072,$A$3)=TRUE,2,IF(EXACT(M1072,$A$4)=TRUE,3,IF(EXACT(M1072,$A$5)=TRUE,4,IF(EXACT(M1072,$A$6)=TRUE,5,IF(EXACT(M1072,$A$7)=TRUE,6,IF(EXACT(M1072,$A$8)=TRUE,7,IF(EXACT(M1072,$A$9)=TRUE,8,IF(EXACT(M1072,$A$10)=TRUE,9,IF(EXACT(M1072,$A$11)=TRUE,10,IF(EXACT(M1072,$A$12)=TRUE,11,IF(EXACT(M1072,$A$13)=TRUE,12,IF(EXACT(M1072,$A$14)=TRUE,13,IF(EXACT(M1072,$A$15)=TRUE,14,IF(EXACT(M1072,$A$16)=TRUE,15,IF(EXACT(M1072,$A$17)=TRUE,16,IF(EXACT(M1072,$A$18)=TRUE,17,IF(EXACT(M1072,$A$19)=TRUE,18,IF(EXACT(M1072,$A$20)=TRUE,19,IF(EXACT(M1072,$A$21)=TRUE,20,IF(EXACT(M1072,$A$22)=TRUE,21,IF(EXACT(M1072,$A$23)=TRUE,22,IF(EXACT(M1072,$A$24)=TRUE,23,IF(EXACT(M1072,$A$25)=TRUE,24,IF(EXACT(M1072,$A$26)=TRUE,25,IF(EXACT(M1072,$A$27)=TRUE,26,IF(EXACT(M1072,$A$28)=TRUE,27,IF(EXACT(M1072,$A$29)=TRUE,28,IF(EXACT(M1072,$A$30)=TRUE,29,IF(EXACT(M1072,$A$31)=TRUE,30,IF(EXACT(M1072,$A$32)=TRUE,31,IF(EXACT(M1072,$A$33)=TRUE,32,IF(EXACT(M1072,$A$34)=TRUE,33,IF(EXACT(M1072,$A$35)=TRUE,34,IF(EXACT(M1072,$A$36)=TRUE,35,IF(EXACT(M1072,$A$37)=TRUE,36,IF(EXACT(M1072,$A$38)=TRUE,37,IF(EXACT(M1072,$A$39)=TRUE,38,IF(EXACT(M1072,$A$40)=TRUE,39,IF(EXACT(M1072,$A$41)=TRUE,40,IF(EXACT(M1072,$A$42)=TRUE,41,IF(EXACT(M1072,$A$43)=TRUE,42,IF(EXACT(M1072,$A$44)=TRUE,43,IF(EXACT(M1072,$A$45)=TRUE,44,IF(EXACT(M1072,$A$46)=TRUE,45,IF(EXACT(M1072,$A$47)=TRUE,46,IF(EXACT(M1072,$A$48)=TRUE,47,IF(EXACT(M1072,$A$49)=TRUE,48,IF(EXACT(M1072,$A$50)=TRUE,49,IF(EXACT(M1072,$A$51)=TRUE,50,IF(EXACT(M1072,$A$52)=TRUE,51,IF(EXACT(M1072,$A$53)=TRUE,52,IF(EXACT(M1072,$A$54)=TRUE,53,IF(EXACT(M1072,$A$55)=TRUE,54,IF(EXACT(M1072,$A$56)=TRUE,55,IF(EXACT(M1072,$A$57)=TRUE,56,IF(EXACT(M1072,$A$58)=TRUE,57,IF(EXACT(M1072,$A$59)=TRUE,58,IF(EXACT(M1072,$A$60)=TRUE,59,IF(EXACT(M1072,$A$61)=TRUE,60,IF(EXACT(M1072,$A$62)=TRUE,61))))))))))))))))))))))))))))))))))))))))))))))))))))))))))))))*61^$L1072</f>
        <v>0</v>
      </c>
    </row>
    <row r="1073" spans="11:14" x14ac:dyDescent="0.55000000000000004">
      <c r="K1073">
        <v>1073</v>
      </c>
      <c r="L1073">
        <f t="shared" si="33"/>
        <v>1</v>
      </c>
      <c r="M1073" t="str">
        <f t="shared" si="32"/>
        <v/>
      </c>
      <c r="N1073">
        <f>IF(EXACT(M1073,$A$1)=TRUE,0,IF(EXACT(M1073,$A$2)=TRUE,1,IF(EXACT(M1073,$A$3)=TRUE,2,IF(EXACT(M1073,$A$4)=TRUE,3,IF(EXACT(M1073,$A$5)=TRUE,4,IF(EXACT(M1073,$A$6)=TRUE,5,IF(EXACT(M1073,$A$7)=TRUE,6,IF(EXACT(M1073,$A$8)=TRUE,7,IF(EXACT(M1073,$A$9)=TRUE,8,IF(EXACT(M1073,$A$10)=TRUE,9,IF(EXACT(M1073,$A$11)=TRUE,10,IF(EXACT(M1073,$A$12)=TRUE,11,IF(EXACT(M1073,$A$13)=TRUE,12,IF(EXACT(M1073,$A$14)=TRUE,13,IF(EXACT(M1073,$A$15)=TRUE,14,IF(EXACT(M1073,$A$16)=TRUE,15,IF(EXACT(M1073,$A$17)=TRUE,16,IF(EXACT(M1073,$A$18)=TRUE,17,IF(EXACT(M1073,$A$19)=TRUE,18,IF(EXACT(M1073,$A$20)=TRUE,19,IF(EXACT(M1073,$A$21)=TRUE,20,IF(EXACT(M1073,$A$22)=TRUE,21,IF(EXACT(M1073,$A$23)=TRUE,22,IF(EXACT(M1073,$A$24)=TRUE,23,IF(EXACT(M1073,$A$25)=TRUE,24,IF(EXACT(M1073,$A$26)=TRUE,25,IF(EXACT(M1073,$A$27)=TRUE,26,IF(EXACT(M1073,$A$28)=TRUE,27,IF(EXACT(M1073,$A$29)=TRUE,28,IF(EXACT(M1073,$A$30)=TRUE,29,IF(EXACT(M1073,$A$31)=TRUE,30,IF(EXACT(M1073,$A$32)=TRUE,31,IF(EXACT(M1073,$A$33)=TRUE,32,IF(EXACT(M1073,$A$34)=TRUE,33,IF(EXACT(M1073,$A$35)=TRUE,34,IF(EXACT(M1073,$A$36)=TRUE,35,IF(EXACT(M1073,$A$37)=TRUE,36,IF(EXACT(M1073,$A$38)=TRUE,37,IF(EXACT(M1073,$A$39)=TRUE,38,IF(EXACT(M1073,$A$40)=TRUE,39,IF(EXACT(M1073,$A$41)=TRUE,40,IF(EXACT(M1073,$A$42)=TRUE,41,IF(EXACT(M1073,$A$43)=TRUE,42,IF(EXACT(M1073,$A$44)=TRUE,43,IF(EXACT(M1073,$A$45)=TRUE,44,IF(EXACT(M1073,$A$46)=TRUE,45,IF(EXACT(M1073,$A$47)=TRUE,46,IF(EXACT(M1073,$A$48)=TRUE,47,IF(EXACT(M1073,$A$49)=TRUE,48,IF(EXACT(M1073,$A$50)=TRUE,49,IF(EXACT(M1073,$A$51)=TRUE,50,IF(EXACT(M1073,$A$52)=TRUE,51,IF(EXACT(M1073,$A$53)=TRUE,52,IF(EXACT(M1073,$A$54)=TRUE,53,IF(EXACT(M1073,$A$55)=TRUE,54,IF(EXACT(M1073,$A$56)=TRUE,55,IF(EXACT(M1073,$A$57)=TRUE,56,IF(EXACT(M1073,$A$58)=TRUE,57,IF(EXACT(M1073,$A$59)=TRUE,58,IF(EXACT(M1073,$A$60)=TRUE,59,IF(EXACT(M1073,$A$61)=TRUE,60,IF(EXACT(M1073,$A$62)=TRUE,61))))))))))))))))))))))))))))))))))))))))))))))))))))))))))))))*61^$L1073</f>
        <v>0</v>
      </c>
    </row>
    <row r="1074" spans="11:14" x14ac:dyDescent="0.55000000000000004">
      <c r="K1074">
        <v>1074</v>
      </c>
      <c r="L1074">
        <f t="shared" si="33"/>
        <v>0</v>
      </c>
      <c r="M1074" t="str">
        <f t="shared" si="32"/>
        <v/>
      </c>
      <c r="N1074">
        <f>IF(EXACT(M1074,$A$1)=TRUE,0,IF(EXACT(M1074,$A$2)=TRUE,1,IF(EXACT(M1074,$A$3)=TRUE,2,IF(EXACT(M1074,$A$4)=TRUE,3,IF(EXACT(M1074,$A$5)=TRUE,4,IF(EXACT(M1074,$A$6)=TRUE,5,IF(EXACT(M1074,$A$7)=TRUE,6,IF(EXACT(M1074,$A$8)=TRUE,7,IF(EXACT(M1074,$A$9)=TRUE,8,IF(EXACT(M1074,$A$10)=TRUE,9,IF(EXACT(M1074,$A$11)=TRUE,10,IF(EXACT(M1074,$A$12)=TRUE,11,IF(EXACT(M1074,$A$13)=TRUE,12,IF(EXACT(M1074,$A$14)=TRUE,13,IF(EXACT(M1074,$A$15)=TRUE,14,IF(EXACT(M1074,$A$16)=TRUE,15,IF(EXACT(M1074,$A$17)=TRUE,16,IF(EXACT(M1074,$A$18)=TRUE,17,IF(EXACT(M1074,$A$19)=TRUE,18,IF(EXACT(M1074,$A$20)=TRUE,19,IF(EXACT(M1074,$A$21)=TRUE,20,IF(EXACT(M1074,$A$22)=TRUE,21,IF(EXACT(M1074,$A$23)=TRUE,22,IF(EXACT(M1074,$A$24)=TRUE,23,IF(EXACT(M1074,$A$25)=TRUE,24,IF(EXACT(M1074,$A$26)=TRUE,25,IF(EXACT(M1074,$A$27)=TRUE,26,IF(EXACT(M1074,$A$28)=TRUE,27,IF(EXACT(M1074,$A$29)=TRUE,28,IF(EXACT(M1074,$A$30)=TRUE,29,IF(EXACT(M1074,$A$31)=TRUE,30,IF(EXACT(M1074,$A$32)=TRUE,31,IF(EXACT(M1074,$A$33)=TRUE,32,IF(EXACT(M1074,$A$34)=TRUE,33,IF(EXACT(M1074,$A$35)=TRUE,34,IF(EXACT(M1074,$A$36)=TRUE,35,IF(EXACT(M1074,$A$37)=TRUE,36,IF(EXACT(M1074,$A$38)=TRUE,37,IF(EXACT(M1074,$A$39)=TRUE,38,IF(EXACT(M1074,$A$40)=TRUE,39,IF(EXACT(M1074,$A$41)=TRUE,40,IF(EXACT(M1074,$A$42)=TRUE,41,IF(EXACT(M1074,$A$43)=TRUE,42,IF(EXACT(M1074,$A$44)=TRUE,43,IF(EXACT(M1074,$A$45)=TRUE,44,IF(EXACT(M1074,$A$46)=TRUE,45,IF(EXACT(M1074,$A$47)=TRUE,46,IF(EXACT(M1074,$A$48)=TRUE,47,IF(EXACT(M1074,$A$49)=TRUE,48,IF(EXACT(M1074,$A$50)=TRUE,49,IF(EXACT(M1074,$A$51)=TRUE,50,IF(EXACT(M1074,$A$52)=TRUE,51,IF(EXACT(M1074,$A$53)=TRUE,52,IF(EXACT(M1074,$A$54)=TRUE,53,IF(EXACT(M1074,$A$55)=TRUE,54,IF(EXACT(M1074,$A$56)=TRUE,55,IF(EXACT(M1074,$A$57)=TRUE,56,IF(EXACT(M1074,$A$58)=TRUE,57,IF(EXACT(M1074,$A$59)=TRUE,58,IF(EXACT(M1074,$A$60)=TRUE,59,IF(EXACT(M1074,$A$61)=TRUE,60,IF(EXACT(M1074,$A$62)=TRUE,61))))))))))))))))))))))))))))))))))))))))))))))))))))))))))))))*61^$L1074</f>
        <v>0</v>
      </c>
    </row>
    <row r="1075" spans="11:14" x14ac:dyDescent="0.55000000000000004">
      <c r="K1075">
        <v>1075</v>
      </c>
      <c r="L1075">
        <f t="shared" si="33"/>
        <v>5</v>
      </c>
      <c r="M1075" t="str">
        <f t="shared" si="32"/>
        <v/>
      </c>
      <c r="N1075" t="b">
        <f>IF(EXACT(M1075,$A$1)=TRUE,"コア",IF(EXACT(M1075,$A$2)=TRUE,"弓玉",IF(EXACT(M1075,$A$3)=TRUE,"銃玉",IF(EXACT(M1075,$A$4)=TRUE,"剣玉",IF(EXACT(M1075,$A$5)=TRUE,"盾玉",IF(EXACT(M1075,$A$6)=TRUE,"爆玉",IF(EXACT(M1075,$A$7)=TRUE,"魔玉",IF(EXACT(M1075,$A$8)=TRUE,"弩玉",IF(EXACT(M1075,$A$9)=TRUE,"槍玉",IF(EXACT(M1075,$A$10)=TRUE,"砲玉",IF(EXACT(M1075,$A$11)=TRUE,"薙玉",IF(EXACT(M1075,$A$12)=TRUE,"跳玉",IF(EXACT(M1075,$A$13)=TRUE,"裂玉",IF(EXACT(M1075,$A$14)=TRUE,"散玉",IF(EXACT(M1075,$A$15)=TRUE,"狙玉",IF(EXACT(M1075,$A$16)=TRUE,"浮玉",IF(EXACT(M1075,$A$17)=TRUE,"導玉",IF(EXACT(M1075,$A$18)=TRUE,"繕玉",IF(EXACT(M1075,$A$19)=TRUE,"癒玉",IF(EXACT(M1075,$A$20)=TRUE,"壁玉",IF(EXACT(M1075,$A$21)=TRUE,"飛玉",IF(EXACT(M1075,$A$22)=TRUE,"戦玉",IF(EXACT(M1075,$A$23)=TRUE,"機玉",IF(EXACT(M1075,$A$24)=TRUE,"変玉",IF(EXACT(M1075,$A$25)=TRUE,"界玉",IF(EXACT(M1075,$A$26)=TRUE,"木壁",IF(EXACT(M1075,$A$27)=TRUE,"石壁",IF(EXACT(M1075,$A$28)=TRUE,"紙壁",IF(EXACT(M1075,$A$29)=TRUE,"鉄壁",IF(EXACT(M1075,$A$30)=TRUE,"ジェット",IF(EXACT(M1075,$A$31)=TRUE,"ターボ",IF(EXACT(M1075,$A$32)=TRUE,"骨玉",IF(EXACT(M1075,$A$33)=TRUE,"撃玉",IF(EXACT(M1075,$A$34)=TRUE,"弾玉",IF(EXACT(M1075,$A$35)=TRUE,"聖玉",IF(EXACT(M1075,$A$36)=TRUE,"忍玉",IF(EXACT(M1075,$A$37)=TRUE,"障玉",IF(EXACT(M1075,$A$38)=TRUE,"花玉",IF(EXACT(M1075,$A$39)=TRUE,"反玉",IF(EXACT(M1075,$A$40)=TRUE,"押玉",IF(EXACT(M1075,$A$41)=TRUE,"迎玉",IF(EXACT(M1075,$A$42)=TRUE,"贄玉",IF(EXACT(M1075,$A$43)=TRUE,"的玉",IF(EXACT(M1075,$A$44)=TRUE,"墜玉",IF(EXACT(M1075,$A$45)=TRUE,"箱玉",IF(EXACT(M1075,$A$46)=TRUE,"闇玉",IF(EXACT(M1075,$A$47)=TRUE,"旋玉",IF(EXACT(M1075,$A$48)=TRUE,"采玉",IF(EXACT(M1075,$A$49)=TRUE,"騎玉",IF(EXACT(M1075,$A$50)=TRUE,"核玉",IF(EXACT(M1075,$A$51)=TRUE,"射玉",IF(EXACT(M1075,$A$52)=TRUE,"星玉",IF(EXACT(M1075,$A$53)=TRUE,"梱玉",IF(EXACT(M1075,$A$54)=TRUE,"貫玉",IF(EXACT(M1075,$A$55)=TRUE,"査玉",IF(EXACT(M1075,$A$56)=TRUE,"近壁",IF(EXACT(M1075,$A$57)=TRUE,"遠壁",IF(EXACT(M1075,$A$58)=TRUE,"広壁",IF(EXACT(M1075,$A$59)=TRUE,"狭壁",IF(EXACT(M1075,$A$60)=TRUE,"タゲ壁",IF(EXACT(M1075,$A$61)=TRUE,"エレ壁")))))))))))))))))))))))))))))))))))))))))))))))))))))))))))))</f>
        <v>0</v>
      </c>
    </row>
    <row r="1076" spans="11:14" x14ac:dyDescent="0.55000000000000004">
      <c r="K1076">
        <v>1076</v>
      </c>
      <c r="L1076">
        <f t="shared" si="33"/>
        <v>4</v>
      </c>
      <c r="M1076" t="str">
        <f t="shared" si="32"/>
        <v/>
      </c>
      <c r="N1076">
        <f>IF(EXACT(M1076,$A$1)=TRUE,0,IF(EXACT(M1076,$A$2)=TRUE,1,IF(EXACT(M1076,$A$3)=TRUE,2,IF(EXACT(M1076,$A$4)=TRUE,3,IF(EXACT(M1076,$A$5)=TRUE,4,IF(EXACT(M1076,$A$6)=TRUE,5,IF(EXACT(M1076,$A$7)=TRUE,6,IF(EXACT(M1076,$A$8)=TRUE,7,IF(EXACT(M1076,$A$9)=TRUE,8,IF(EXACT(M1076,$A$10)=TRUE,9,IF(EXACT(M1076,$A$11)=TRUE,10,IF(EXACT(M1076,$A$12)=TRUE,11,IF(EXACT(M1076,$A$13)=TRUE,12,IF(EXACT(M1076,$A$14)=TRUE,13,IF(EXACT(M1076,$A$15)=TRUE,14,IF(EXACT(M1076,$A$16)=TRUE,15,IF(EXACT(M1076,$A$17)=TRUE,16,IF(EXACT(M1076,$A$18)=TRUE,17,IF(EXACT(M1076,$A$19)=TRUE,18,IF(EXACT(M1076,$A$20)=TRUE,19,IF(EXACT(M1076,$A$21)=TRUE,20,IF(EXACT(M1076,$A$22)=TRUE,21,IF(EXACT(M1076,$A$23)=TRUE,22,IF(EXACT(M1076,$A$24)=TRUE,23,IF(EXACT(M1076,$A$25)=TRUE,24,IF(EXACT(M1076,$A$26)=TRUE,25,IF(EXACT(M1076,$A$27)=TRUE,26,IF(EXACT(M1076,$A$28)=TRUE,27,IF(EXACT(M1076,$A$29)=TRUE,28,IF(EXACT(M1076,$A$30)=TRUE,29,IF(EXACT(M1076,$A$31)=TRUE,30,IF(EXACT(M1076,$A$32)=TRUE,31,IF(EXACT(M1076,$A$33)=TRUE,32,IF(EXACT(M1076,$A$34)=TRUE,33,IF(EXACT(M1076,$A$35)=TRUE,34,IF(EXACT(M1076,$A$36)=TRUE,35,IF(EXACT(M1076,$A$37)=TRUE,36,IF(EXACT(M1076,$A$38)=TRUE,37,IF(EXACT(M1076,$A$39)=TRUE,38,IF(EXACT(M1076,$A$40)=TRUE,39,IF(EXACT(M1076,$A$41)=TRUE,40,IF(EXACT(M1076,$A$42)=TRUE,41,IF(EXACT(M1076,$A$43)=TRUE,42,IF(EXACT(M1076,$A$44)=TRUE,43,IF(EXACT(M1076,$A$45)=TRUE,44,IF(EXACT(M1076,$A$46)=TRUE,45,IF(EXACT(M1076,$A$47)=TRUE,46,IF(EXACT(M1076,$A$48)=TRUE,47,IF(EXACT(M1076,$A$49)=TRUE,48,IF(EXACT(M1076,$A$50)=TRUE,49,IF(EXACT(M1076,$A$51)=TRUE,50,IF(EXACT(M1076,$A$52)=TRUE,51,IF(EXACT(M1076,$A$53)=TRUE,52,IF(EXACT(M1076,$A$54)=TRUE,53,IF(EXACT(M1076,$A$55)=TRUE,54,IF(EXACT(M1076,$A$56)=TRUE,55,IF(EXACT(M1076,$A$57)=TRUE,56,IF(EXACT(M1076,$A$58)=TRUE,57,IF(EXACT(M1076,$A$59)=TRUE,58,IF(EXACT(M1076,$A$60)=TRUE,59,IF(EXACT(M1076,$A$61)=TRUE,60,IF(EXACT(M1076,$A$62)=TRUE,61))))))))))))))))))))))))))))))))))))))))))))))))))))))))))))))*61^$L1076</f>
        <v>0</v>
      </c>
    </row>
    <row r="1077" spans="11:14" x14ac:dyDescent="0.55000000000000004">
      <c r="K1077">
        <v>1077</v>
      </c>
      <c r="L1077">
        <f t="shared" si="33"/>
        <v>3</v>
      </c>
      <c r="M1077" t="str">
        <f t="shared" si="32"/>
        <v/>
      </c>
      <c r="N1077">
        <f>IF(EXACT(M1077,$A$1)=TRUE,0,IF(EXACT(M1077,$A$2)=TRUE,1,IF(EXACT(M1077,$A$3)=TRUE,2,IF(EXACT(M1077,$A$4)=TRUE,3,IF(EXACT(M1077,$A$5)=TRUE,4,IF(EXACT(M1077,$A$6)=TRUE,5,IF(EXACT(M1077,$A$7)=TRUE,6,IF(EXACT(M1077,$A$8)=TRUE,7,IF(EXACT(M1077,$A$9)=TRUE,8,IF(EXACT(M1077,$A$10)=TRUE,9,IF(EXACT(M1077,$A$11)=TRUE,10,IF(EXACT(M1077,$A$12)=TRUE,11,IF(EXACT(M1077,$A$13)=TRUE,12,IF(EXACT(M1077,$A$14)=TRUE,13,IF(EXACT(M1077,$A$15)=TRUE,14,IF(EXACT(M1077,$A$16)=TRUE,15,IF(EXACT(M1077,$A$17)=TRUE,16,IF(EXACT(M1077,$A$18)=TRUE,17,IF(EXACT(M1077,$A$19)=TRUE,18,IF(EXACT(M1077,$A$20)=TRUE,19,IF(EXACT(M1077,$A$21)=TRUE,20,IF(EXACT(M1077,$A$22)=TRUE,21,IF(EXACT(M1077,$A$23)=TRUE,22,IF(EXACT(M1077,$A$24)=TRUE,23,IF(EXACT(M1077,$A$25)=TRUE,24,IF(EXACT(M1077,$A$26)=TRUE,25,IF(EXACT(M1077,$A$27)=TRUE,26,IF(EXACT(M1077,$A$28)=TRUE,27,IF(EXACT(M1077,$A$29)=TRUE,28,IF(EXACT(M1077,$A$30)=TRUE,29,IF(EXACT(M1077,$A$31)=TRUE,30,IF(EXACT(M1077,$A$32)=TRUE,31,IF(EXACT(M1077,$A$33)=TRUE,32,IF(EXACT(M1077,$A$34)=TRUE,33,IF(EXACT(M1077,$A$35)=TRUE,34,IF(EXACT(M1077,$A$36)=TRUE,35,IF(EXACT(M1077,$A$37)=TRUE,36,IF(EXACT(M1077,$A$38)=TRUE,37,IF(EXACT(M1077,$A$39)=TRUE,38,IF(EXACT(M1077,$A$40)=TRUE,39,IF(EXACT(M1077,$A$41)=TRUE,40,IF(EXACT(M1077,$A$42)=TRUE,41,IF(EXACT(M1077,$A$43)=TRUE,42,IF(EXACT(M1077,$A$44)=TRUE,43,IF(EXACT(M1077,$A$45)=TRUE,44,IF(EXACT(M1077,$A$46)=TRUE,45,IF(EXACT(M1077,$A$47)=TRUE,46,IF(EXACT(M1077,$A$48)=TRUE,47,IF(EXACT(M1077,$A$49)=TRUE,48,IF(EXACT(M1077,$A$50)=TRUE,49,IF(EXACT(M1077,$A$51)=TRUE,50,IF(EXACT(M1077,$A$52)=TRUE,51,IF(EXACT(M1077,$A$53)=TRUE,52,IF(EXACT(M1077,$A$54)=TRUE,53,IF(EXACT(M1077,$A$55)=TRUE,54,IF(EXACT(M1077,$A$56)=TRUE,55,IF(EXACT(M1077,$A$57)=TRUE,56,IF(EXACT(M1077,$A$58)=TRUE,57,IF(EXACT(M1077,$A$59)=TRUE,58,IF(EXACT(M1077,$A$60)=TRUE,59,IF(EXACT(M1077,$A$61)=TRUE,60,IF(EXACT(M1077,$A$62)=TRUE,61))))))))))))))))))))))))))))))))))))))))))))))))))))))))))))))*61^$L1077</f>
        <v>0</v>
      </c>
    </row>
    <row r="1078" spans="11:14" x14ac:dyDescent="0.55000000000000004">
      <c r="K1078">
        <v>1078</v>
      </c>
      <c r="L1078">
        <f t="shared" si="33"/>
        <v>2</v>
      </c>
      <c r="M1078" t="str">
        <f t="shared" si="32"/>
        <v/>
      </c>
      <c r="N1078">
        <f>IF(EXACT(M1078,$A$1)=TRUE,0,IF(EXACT(M1078,$A$2)=TRUE,1,IF(EXACT(M1078,$A$3)=TRUE,2,IF(EXACT(M1078,$A$4)=TRUE,3,IF(EXACT(M1078,$A$5)=TRUE,4,IF(EXACT(M1078,$A$6)=TRUE,5,IF(EXACT(M1078,$A$7)=TRUE,6,IF(EXACT(M1078,$A$8)=TRUE,7,IF(EXACT(M1078,$A$9)=TRUE,8,IF(EXACT(M1078,$A$10)=TRUE,9,IF(EXACT(M1078,$A$11)=TRUE,10,IF(EXACT(M1078,$A$12)=TRUE,11,IF(EXACT(M1078,$A$13)=TRUE,12,IF(EXACT(M1078,$A$14)=TRUE,13,IF(EXACT(M1078,$A$15)=TRUE,14,IF(EXACT(M1078,$A$16)=TRUE,15,IF(EXACT(M1078,$A$17)=TRUE,16,IF(EXACT(M1078,$A$18)=TRUE,17,IF(EXACT(M1078,$A$19)=TRUE,18,IF(EXACT(M1078,$A$20)=TRUE,19,IF(EXACT(M1078,$A$21)=TRUE,20,IF(EXACT(M1078,$A$22)=TRUE,21,IF(EXACT(M1078,$A$23)=TRUE,22,IF(EXACT(M1078,$A$24)=TRUE,23,IF(EXACT(M1078,$A$25)=TRUE,24,IF(EXACT(M1078,$A$26)=TRUE,25,IF(EXACT(M1078,$A$27)=TRUE,26,IF(EXACT(M1078,$A$28)=TRUE,27,IF(EXACT(M1078,$A$29)=TRUE,28,IF(EXACT(M1078,$A$30)=TRUE,29,IF(EXACT(M1078,$A$31)=TRUE,30,IF(EXACT(M1078,$A$32)=TRUE,31,IF(EXACT(M1078,$A$33)=TRUE,32,IF(EXACT(M1078,$A$34)=TRUE,33,IF(EXACT(M1078,$A$35)=TRUE,34,IF(EXACT(M1078,$A$36)=TRUE,35,IF(EXACT(M1078,$A$37)=TRUE,36,IF(EXACT(M1078,$A$38)=TRUE,37,IF(EXACT(M1078,$A$39)=TRUE,38,IF(EXACT(M1078,$A$40)=TRUE,39,IF(EXACT(M1078,$A$41)=TRUE,40,IF(EXACT(M1078,$A$42)=TRUE,41,IF(EXACT(M1078,$A$43)=TRUE,42,IF(EXACT(M1078,$A$44)=TRUE,43,IF(EXACT(M1078,$A$45)=TRUE,44,IF(EXACT(M1078,$A$46)=TRUE,45,IF(EXACT(M1078,$A$47)=TRUE,46,IF(EXACT(M1078,$A$48)=TRUE,47,IF(EXACT(M1078,$A$49)=TRUE,48,IF(EXACT(M1078,$A$50)=TRUE,49,IF(EXACT(M1078,$A$51)=TRUE,50,IF(EXACT(M1078,$A$52)=TRUE,51,IF(EXACT(M1078,$A$53)=TRUE,52,IF(EXACT(M1078,$A$54)=TRUE,53,IF(EXACT(M1078,$A$55)=TRUE,54,IF(EXACT(M1078,$A$56)=TRUE,55,IF(EXACT(M1078,$A$57)=TRUE,56,IF(EXACT(M1078,$A$58)=TRUE,57,IF(EXACT(M1078,$A$59)=TRUE,58,IF(EXACT(M1078,$A$60)=TRUE,59,IF(EXACT(M1078,$A$61)=TRUE,60,IF(EXACT(M1078,$A$62)=TRUE,61))))))))))))))))))))))))))))))))))))))))))))))))))))))))))))))*61^$L1078</f>
        <v>0</v>
      </c>
    </row>
    <row r="1079" spans="11:14" x14ac:dyDescent="0.55000000000000004">
      <c r="K1079">
        <v>1079</v>
      </c>
      <c r="L1079">
        <f t="shared" si="33"/>
        <v>1</v>
      </c>
      <c r="M1079" t="str">
        <f t="shared" si="32"/>
        <v/>
      </c>
      <c r="N1079">
        <f>IF(EXACT(M1079,$A$1)=TRUE,0,IF(EXACT(M1079,$A$2)=TRUE,1,IF(EXACT(M1079,$A$3)=TRUE,2,IF(EXACT(M1079,$A$4)=TRUE,3,IF(EXACT(M1079,$A$5)=TRUE,4,IF(EXACT(M1079,$A$6)=TRUE,5,IF(EXACT(M1079,$A$7)=TRUE,6,IF(EXACT(M1079,$A$8)=TRUE,7,IF(EXACT(M1079,$A$9)=TRUE,8,IF(EXACT(M1079,$A$10)=TRUE,9,IF(EXACT(M1079,$A$11)=TRUE,10,IF(EXACT(M1079,$A$12)=TRUE,11,IF(EXACT(M1079,$A$13)=TRUE,12,IF(EXACT(M1079,$A$14)=TRUE,13,IF(EXACT(M1079,$A$15)=TRUE,14,IF(EXACT(M1079,$A$16)=TRUE,15,IF(EXACT(M1079,$A$17)=TRUE,16,IF(EXACT(M1079,$A$18)=TRUE,17,IF(EXACT(M1079,$A$19)=TRUE,18,IF(EXACT(M1079,$A$20)=TRUE,19,IF(EXACT(M1079,$A$21)=TRUE,20,IF(EXACT(M1079,$A$22)=TRUE,21,IF(EXACT(M1079,$A$23)=TRUE,22,IF(EXACT(M1079,$A$24)=TRUE,23,IF(EXACT(M1079,$A$25)=TRUE,24,IF(EXACT(M1079,$A$26)=TRUE,25,IF(EXACT(M1079,$A$27)=TRUE,26,IF(EXACT(M1079,$A$28)=TRUE,27,IF(EXACT(M1079,$A$29)=TRUE,28,IF(EXACT(M1079,$A$30)=TRUE,29,IF(EXACT(M1079,$A$31)=TRUE,30,IF(EXACT(M1079,$A$32)=TRUE,31,IF(EXACT(M1079,$A$33)=TRUE,32,IF(EXACT(M1079,$A$34)=TRUE,33,IF(EXACT(M1079,$A$35)=TRUE,34,IF(EXACT(M1079,$A$36)=TRUE,35,IF(EXACT(M1079,$A$37)=TRUE,36,IF(EXACT(M1079,$A$38)=TRUE,37,IF(EXACT(M1079,$A$39)=TRUE,38,IF(EXACT(M1079,$A$40)=TRUE,39,IF(EXACT(M1079,$A$41)=TRUE,40,IF(EXACT(M1079,$A$42)=TRUE,41,IF(EXACT(M1079,$A$43)=TRUE,42,IF(EXACT(M1079,$A$44)=TRUE,43,IF(EXACT(M1079,$A$45)=TRUE,44,IF(EXACT(M1079,$A$46)=TRUE,45,IF(EXACT(M1079,$A$47)=TRUE,46,IF(EXACT(M1079,$A$48)=TRUE,47,IF(EXACT(M1079,$A$49)=TRUE,48,IF(EXACT(M1079,$A$50)=TRUE,49,IF(EXACT(M1079,$A$51)=TRUE,50,IF(EXACT(M1079,$A$52)=TRUE,51,IF(EXACT(M1079,$A$53)=TRUE,52,IF(EXACT(M1079,$A$54)=TRUE,53,IF(EXACT(M1079,$A$55)=TRUE,54,IF(EXACT(M1079,$A$56)=TRUE,55,IF(EXACT(M1079,$A$57)=TRUE,56,IF(EXACT(M1079,$A$58)=TRUE,57,IF(EXACT(M1079,$A$59)=TRUE,58,IF(EXACT(M1079,$A$60)=TRUE,59,IF(EXACT(M1079,$A$61)=TRUE,60,IF(EXACT(M1079,$A$62)=TRUE,61))))))))))))))))))))))))))))))))))))))))))))))))))))))))))))))*61^$L1079</f>
        <v>0</v>
      </c>
    </row>
    <row r="1080" spans="11:14" x14ac:dyDescent="0.55000000000000004">
      <c r="K1080">
        <v>1080</v>
      </c>
      <c r="L1080">
        <f t="shared" si="33"/>
        <v>0</v>
      </c>
      <c r="M1080" t="str">
        <f t="shared" si="32"/>
        <v/>
      </c>
      <c r="N1080">
        <f>IF(EXACT(M1080,$A$1)=TRUE,0,IF(EXACT(M1080,$A$2)=TRUE,1,IF(EXACT(M1080,$A$3)=TRUE,2,IF(EXACT(M1080,$A$4)=TRUE,3,IF(EXACT(M1080,$A$5)=TRUE,4,IF(EXACT(M1080,$A$6)=TRUE,5,IF(EXACT(M1080,$A$7)=TRUE,6,IF(EXACT(M1080,$A$8)=TRUE,7,IF(EXACT(M1080,$A$9)=TRUE,8,IF(EXACT(M1080,$A$10)=TRUE,9,IF(EXACT(M1080,$A$11)=TRUE,10,IF(EXACT(M1080,$A$12)=TRUE,11,IF(EXACT(M1080,$A$13)=TRUE,12,IF(EXACT(M1080,$A$14)=TRUE,13,IF(EXACT(M1080,$A$15)=TRUE,14,IF(EXACT(M1080,$A$16)=TRUE,15,IF(EXACT(M1080,$A$17)=TRUE,16,IF(EXACT(M1080,$A$18)=TRUE,17,IF(EXACT(M1080,$A$19)=TRUE,18,IF(EXACT(M1080,$A$20)=TRUE,19,IF(EXACT(M1080,$A$21)=TRUE,20,IF(EXACT(M1080,$A$22)=TRUE,21,IF(EXACT(M1080,$A$23)=TRUE,22,IF(EXACT(M1080,$A$24)=TRUE,23,IF(EXACT(M1080,$A$25)=TRUE,24,IF(EXACT(M1080,$A$26)=TRUE,25,IF(EXACT(M1080,$A$27)=TRUE,26,IF(EXACT(M1080,$A$28)=TRUE,27,IF(EXACT(M1080,$A$29)=TRUE,28,IF(EXACT(M1080,$A$30)=TRUE,29,IF(EXACT(M1080,$A$31)=TRUE,30,IF(EXACT(M1080,$A$32)=TRUE,31,IF(EXACT(M1080,$A$33)=TRUE,32,IF(EXACT(M1080,$A$34)=TRUE,33,IF(EXACT(M1080,$A$35)=TRUE,34,IF(EXACT(M1080,$A$36)=TRUE,35,IF(EXACT(M1080,$A$37)=TRUE,36,IF(EXACT(M1080,$A$38)=TRUE,37,IF(EXACT(M1080,$A$39)=TRUE,38,IF(EXACT(M1080,$A$40)=TRUE,39,IF(EXACT(M1080,$A$41)=TRUE,40,IF(EXACT(M1080,$A$42)=TRUE,41,IF(EXACT(M1080,$A$43)=TRUE,42,IF(EXACT(M1080,$A$44)=TRUE,43,IF(EXACT(M1080,$A$45)=TRUE,44,IF(EXACT(M1080,$A$46)=TRUE,45,IF(EXACT(M1080,$A$47)=TRUE,46,IF(EXACT(M1080,$A$48)=TRUE,47,IF(EXACT(M1080,$A$49)=TRUE,48,IF(EXACT(M1080,$A$50)=TRUE,49,IF(EXACT(M1080,$A$51)=TRUE,50,IF(EXACT(M1080,$A$52)=TRUE,51,IF(EXACT(M1080,$A$53)=TRUE,52,IF(EXACT(M1080,$A$54)=TRUE,53,IF(EXACT(M1080,$A$55)=TRUE,54,IF(EXACT(M1080,$A$56)=TRUE,55,IF(EXACT(M1080,$A$57)=TRUE,56,IF(EXACT(M1080,$A$58)=TRUE,57,IF(EXACT(M1080,$A$59)=TRUE,58,IF(EXACT(M1080,$A$60)=TRUE,59,IF(EXACT(M1080,$A$61)=TRUE,60,IF(EXACT(M1080,$A$62)=TRUE,61))))))))))))))))))))))))))))))))))))))))))))))))))))))))))))))*61^$L1080</f>
        <v>0</v>
      </c>
    </row>
    <row r="1081" spans="11:14" x14ac:dyDescent="0.55000000000000004">
      <c r="K1081">
        <v>1081</v>
      </c>
      <c r="L1081">
        <f t="shared" si="33"/>
        <v>5</v>
      </c>
      <c r="M1081" t="str">
        <f t="shared" si="32"/>
        <v/>
      </c>
      <c r="N1081" t="b">
        <f>IF(EXACT(M1081,$A$1)=TRUE,"コア",IF(EXACT(M1081,$A$2)=TRUE,"弓玉",IF(EXACT(M1081,$A$3)=TRUE,"銃玉",IF(EXACT(M1081,$A$4)=TRUE,"剣玉",IF(EXACT(M1081,$A$5)=TRUE,"盾玉",IF(EXACT(M1081,$A$6)=TRUE,"爆玉",IF(EXACT(M1081,$A$7)=TRUE,"魔玉",IF(EXACT(M1081,$A$8)=TRUE,"弩玉",IF(EXACT(M1081,$A$9)=TRUE,"槍玉",IF(EXACT(M1081,$A$10)=TRUE,"砲玉",IF(EXACT(M1081,$A$11)=TRUE,"薙玉",IF(EXACT(M1081,$A$12)=TRUE,"跳玉",IF(EXACT(M1081,$A$13)=TRUE,"裂玉",IF(EXACT(M1081,$A$14)=TRUE,"散玉",IF(EXACT(M1081,$A$15)=TRUE,"狙玉",IF(EXACT(M1081,$A$16)=TRUE,"浮玉",IF(EXACT(M1081,$A$17)=TRUE,"導玉",IF(EXACT(M1081,$A$18)=TRUE,"繕玉",IF(EXACT(M1081,$A$19)=TRUE,"癒玉",IF(EXACT(M1081,$A$20)=TRUE,"壁玉",IF(EXACT(M1081,$A$21)=TRUE,"飛玉",IF(EXACT(M1081,$A$22)=TRUE,"戦玉",IF(EXACT(M1081,$A$23)=TRUE,"機玉",IF(EXACT(M1081,$A$24)=TRUE,"変玉",IF(EXACT(M1081,$A$25)=TRUE,"界玉",IF(EXACT(M1081,$A$26)=TRUE,"木壁",IF(EXACT(M1081,$A$27)=TRUE,"石壁",IF(EXACT(M1081,$A$28)=TRUE,"紙壁",IF(EXACT(M1081,$A$29)=TRUE,"鉄壁",IF(EXACT(M1081,$A$30)=TRUE,"ジェット",IF(EXACT(M1081,$A$31)=TRUE,"ターボ",IF(EXACT(M1081,$A$32)=TRUE,"骨玉",IF(EXACT(M1081,$A$33)=TRUE,"撃玉",IF(EXACT(M1081,$A$34)=TRUE,"弾玉",IF(EXACT(M1081,$A$35)=TRUE,"聖玉",IF(EXACT(M1081,$A$36)=TRUE,"忍玉",IF(EXACT(M1081,$A$37)=TRUE,"障玉",IF(EXACT(M1081,$A$38)=TRUE,"花玉",IF(EXACT(M1081,$A$39)=TRUE,"反玉",IF(EXACT(M1081,$A$40)=TRUE,"押玉",IF(EXACT(M1081,$A$41)=TRUE,"迎玉",IF(EXACT(M1081,$A$42)=TRUE,"贄玉",IF(EXACT(M1081,$A$43)=TRUE,"的玉",IF(EXACT(M1081,$A$44)=TRUE,"墜玉",IF(EXACT(M1081,$A$45)=TRUE,"箱玉",IF(EXACT(M1081,$A$46)=TRUE,"闇玉",IF(EXACT(M1081,$A$47)=TRUE,"旋玉",IF(EXACT(M1081,$A$48)=TRUE,"采玉",IF(EXACT(M1081,$A$49)=TRUE,"騎玉",IF(EXACT(M1081,$A$50)=TRUE,"核玉",IF(EXACT(M1081,$A$51)=TRUE,"射玉",IF(EXACT(M1081,$A$52)=TRUE,"星玉",IF(EXACT(M1081,$A$53)=TRUE,"梱玉",IF(EXACT(M1081,$A$54)=TRUE,"貫玉",IF(EXACT(M1081,$A$55)=TRUE,"査玉",IF(EXACT(M1081,$A$56)=TRUE,"近壁",IF(EXACT(M1081,$A$57)=TRUE,"遠壁",IF(EXACT(M1081,$A$58)=TRUE,"広壁",IF(EXACT(M1081,$A$59)=TRUE,"狭壁",IF(EXACT(M1081,$A$60)=TRUE,"タゲ壁",IF(EXACT(M1081,$A$61)=TRUE,"エレ壁")))))))))))))))))))))))))))))))))))))))))))))))))))))))))))))</f>
        <v>0</v>
      </c>
    </row>
    <row r="1082" spans="11:14" x14ac:dyDescent="0.55000000000000004">
      <c r="K1082">
        <v>1082</v>
      </c>
      <c r="L1082">
        <f t="shared" si="33"/>
        <v>4</v>
      </c>
      <c r="M1082" t="str">
        <f t="shared" si="32"/>
        <v/>
      </c>
      <c r="N1082">
        <f>IF(EXACT(M1082,$A$1)=TRUE,0,IF(EXACT(M1082,$A$2)=TRUE,1,IF(EXACT(M1082,$A$3)=TRUE,2,IF(EXACT(M1082,$A$4)=TRUE,3,IF(EXACT(M1082,$A$5)=TRUE,4,IF(EXACT(M1082,$A$6)=TRUE,5,IF(EXACT(M1082,$A$7)=TRUE,6,IF(EXACT(M1082,$A$8)=TRUE,7,IF(EXACT(M1082,$A$9)=TRUE,8,IF(EXACT(M1082,$A$10)=TRUE,9,IF(EXACT(M1082,$A$11)=TRUE,10,IF(EXACT(M1082,$A$12)=TRUE,11,IF(EXACT(M1082,$A$13)=TRUE,12,IF(EXACT(M1082,$A$14)=TRUE,13,IF(EXACT(M1082,$A$15)=TRUE,14,IF(EXACT(M1082,$A$16)=TRUE,15,IF(EXACT(M1082,$A$17)=TRUE,16,IF(EXACT(M1082,$A$18)=TRUE,17,IF(EXACT(M1082,$A$19)=TRUE,18,IF(EXACT(M1082,$A$20)=TRUE,19,IF(EXACT(M1082,$A$21)=TRUE,20,IF(EXACT(M1082,$A$22)=TRUE,21,IF(EXACT(M1082,$A$23)=TRUE,22,IF(EXACT(M1082,$A$24)=TRUE,23,IF(EXACT(M1082,$A$25)=TRUE,24,IF(EXACT(M1082,$A$26)=TRUE,25,IF(EXACT(M1082,$A$27)=TRUE,26,IF(EXACT(M1082,$A$28)=TRUE,27,IF(EXACT(M1082,$A$29)=TRUE,28,IF(EXACT(M1082,$A$30)=TRUE,29,IF(EXACT(M1082,$A$31)=TRUE,30,IF(EXACT(M1082,$A$32)=TRUE,31,IF(EXACT(M1082,$A$33)=TRUE,32,IF(EXACT(M1082,$A$34)=TRUE,33,IF(EXACT(M1082,$A$35)=TRUE,34,IF(EXACT(M1082,$A$36)=TRUE,35,IF(EXACT(M1082,$A$37)=TRUE,36,IF(EXACT(M1082,$A$38)=TRUE,37,IF(EXACT(M1082,$A$39)=TRUE,38,IF(EXACT(M1082,$A$40)=TRUE,39,IF(EXACT(M1082,$A$41)=TRUE,40,IF(EXACT(M1082,$A$42)=TRUE,41,IF(EXACT(M1082,$A$43)=TRUE,42,IF(EXACT(M1082,$A$44)=TRUE,43,IF(EXACT(M1082,$A$45)=TRUE,44,IF(EXACT(M1082,$A$46)=TRUE,45,IF(EXACT(M1082,$A$47)=TRUE,46,IF(EXACT(M1082,$A$48)=TRUE,47,IF(EXACT(M1082,$A$49)=TRUE,48,IF(EXACT(M1082,$A$50)=TRUE,49,IF(EXACT(M1082,$A$51)=TRUE,50,IF(EXACT(M1082,$A$52)=TRUE,51,IF(EXACT(M1082,$A$53)=TRUE,52,IF(EXACT(M1082,$A$54)=TRUE,53,IF(EXACT(M1082,$A$55)=TRUE,54,IF(EXACT(M1082,$A$56)=TRUE,55,IF(EXACT(M1082,$A$57)=TRUE,56,IF(EXACT(M1082,$A$58)=TRUE,57,IF(EXACT(M1082,$A$59)=TRUE,58,IF(EXACT(M1082,$A$60)=TRUE,59,IF(EXACT(M1082,$A$61)=TRUE,60,IF(EXACT(M1082,$A$62)=TRUE,61))))))))))))))))))))))))))))))))))))))))))))))))))))))))))))))*61^$L1082</f>
        <v>0</v>
      </c>
    </row>
    <row r="1083" spans="11:14" x14ac:dyDescent="0.55000000000000004">
      <c r="K1083">
        <v>1083</v>
      </c>
      <c r="L1083">
        <f t="shared" si="33"/>
        <v>3</v>
      </c>
      <c r="M1083" t="str">
        <f t="shared" si="32"/>
        <v/>
      </c>
      <c r="N1083">
        <f>IF(EXACT(M1083,$A$1)=TRUE,0,IF(EXACT(M1083,$A$2)=TRUE,1,IF(EXACT(M1083,$A$3)=TRUE,2,IF(EXACT(M1083,$A$4)=TRUE,3,IF(EXACT(M1083,$A$5)=TRUE,4,IF(EXACT(M1083,$A$6)=TRUE,5,IF(EXACT(M1083,$A$7)=TRUE,6,IF(EXACT(M1083,$A$8)=TRUE,7,IF(EXACT(M1083,$A$9)=TRUE,8,IF(EXACT(M1083,$A$10)=TRUE,9,IF(EXACT(M1083,$A$11)=TRUE,10,IF(EXACT(M1083,$A$12)=TRUE,11,IF(EXACT(M1083,$A$13)=TRUE,12,IF(EXACT(M1083,$A$14)=TRUE,13,IF(EXACT(M1083,$A$15)=TRUE,14,IF(EXACT(M1083,$A$16)=TRUE,15,IF(EXACT(M1083,$A$17)=TRUE,16,IF(EXACT(M1083,$A$18)=TRUE,17,IF(EXACT(M1083,$A$19)=TRUE,18,IF(EXACT(M1083,$A$20)=TRUE,19,IF(EXACT(M1083,$A$21)=TRUE,20,IF(EXACT(M1083,$A$22)=TRUE,21,IF(EXACT(M1083,$A$23)=TRUE,22,IF(EXACT(M1083,$A$24)=TRUE,23,IF(EXACT(M1083,$A$25)=TRUE,24,IF(EXACT(M1083,$A$26)=TRUE,25,IF(EXACT(M1083,$A$27)=TRUE,26,IF(EXACT(M1083,$A$28)=TRUE,27,IF(EXACT(M1083,$A$29)=TRUE,28,IF(EXACT(M1083,$A$30)=TRUE,29,IF(EXACT(M1083,$A$31)=TRUE,30,IF(EXACT(M1083,$A$32)=TRUE,31,IF(EXACT(M1083,$A$33)=TRUE,32,IF(EXACT(M1083,$A$34)=TRUE,33,IF(EXACT(M1083,$A$35)=TRUE,34,IF(EXACT(M1083,$A$36)=TRUE,35,IF(EXACT(M1083,$A$37)=TRUE,36,IF(EXACT(M1083,$A$38)=TRUE,37,IF(EXACT(M1083,$A$39)=TRUE,38,IF(EXACT(M1083,$A$40)=TRUE,39,IF(EXACT(M1083,$A$41)=TRUE,40,IF(EXACT(M1083,$A$42)=TRUE,41,IF(EXACT(M1083,$A$43)=TRUE,42,IF(EXACT(M1083,$A$44)=TRUE,43,IF(EXACT(M1083,$A$45)=TRUE,44,IF(EXACT(M1083,$A$46)=TRUE,45,IF(EXACT(M1083,$A$47)=TRUE,46,IF(EXACT(M1083,$A$48)=TRUE,47,IF(EXACT(M1083,$A$49)=TRUE,48,IF(EXACT(M1083,$A$50)=TRUE,49,IF(EXACT(M1083,$A$51)=TRUE,50,IF(EXACT(M1083,$A$52)=TRUE,51,IF(EXACT(M1083,$A$53)=TRUE,52,IF(EXACT(M1083,$A$54)=TRUE,53,IF(EXACT(M1083,$A$55)=TRUE,54,IF(EXACT(M1083,$A$56)=TRUE,55,IF(EXACT(M1083,$A$57)=TRUE,56,IF(EXACT(M1083,$A$58)=TRUE,57,IF(EXACT(M1083,$A$59)=TRUE,58,IF(EXACT(M1083,$A$60)=TRUE,59,IF(EXACT(M1083,$A$61)=TRUE,60,IF(EXACT(M1083,$A$62)=TRUE,61))))))))))))))))))))))))))))))))))))))))))))))))))))))))))))))*61^$L1083</f>
        <v>0</v>
      </c>
    </row>
    <row r="1084" spans="11:14" x14ac:dyDescent="0.55000000000000004">
      <c r="K1084">
        <v>1084</v>
      </c>
      <c r="L1084">
        <f t="shared" si="33"/>
        <v>2</v>
      </c>
      <c r="M1084" t="str">
        <f t="shared" si="32"/>
        <v/>
      </c>
      <c r="N1084">
        <f>IF(EXACT(M1084,$A$1)=TRUE,0,IF(EXACT(M1084,$A$2)=TRUE,1,IF(EXACT(M1084,$A$3)=TRUE,2,IF(EXACT(M1084,$A$4)=TRUE,3,IF(EXACT(M1084,$A$5)=TRUE,4,IF(EXACT(M1084,$A$6)=TRUE,5,IF(EXACT(M1084,$A$7)=TRUE,6,IF(EXACT(M1084,$A$8)=TRUE,7,IF(EXACT(M1084,$A$9)=TRUE,8,IF(EXACT(M1084,$A$10)=TRUE,9,IF(EXACT(M1084,$A$11)=TRUE,10,IF(EXACT(M1084,$A$12)=TRUE,11,IF(EXACT(M1084,$A$13)=TRUE,12,IF(EXACT(M1084,$A$14)=TRUE,13,IF(EXACT(M1084,$A$15)=TRUE,14,IF(EXACT(M1084,$A$16)=TRUE,15,IF(EXACT(M1084,$A$17)=TRUE,16,IF(EXACT(M1084,$A$18)=TRUE,17,IF(EXACT(M1084,$A$19)=TRUE,18,IF(EXACT(M1084,$A$20)=TRUE,19,IF(EXACT(M1084,$A$21)=TRUE,20,IF(EXACT(M1084,$A$22)=TRUE,21,IF(EXACT(M1084,$A$23)=TRUE,22,IF(EXACT(M1084,$A$24)=TRUE,23,IF(EXACT(M1084,$A$25)=TRUE,24,IF(EXACT(M1084,$A$26)=TRUE,25,IF(EXACT(M1084,$A$27)=TRUE,26,IF(EXACT(M1084,$A$28)=TRUE,27,IF(EXACT(M1084,$A$29)=TRUE,28,IF(EXACT(M1084,$A$30)=TRUE,29,IF(EXACT(M1084,$A$31)=TRUE,30,IF(EXACT(M1084,$A$32)=TRUE,31,IF(EXACT(M1084,$A$33)=TRUE,32,IF(EXACT(M1084,$A$34)=TRUE,33,IF(EXACT(M1084,$A$35)=TRUE,34,IF(EXACT(M1084,$A$36)=TRUE,35,IF(EXACT(M1084,$A$37)=TRUE,36,IF(EXACT(M1084,$A$38)=TRUE,37,IF(EXACT(M1084,$A$39)=TRUE,38,IF(EXACT(M1084,$A$40)=TRUE,39,IF(EXACT(M1084,$A$41)=TRUE,40,IF(EXACT(M1084,$A$42)=TRUE,41,IF(EXACT(M1084,$A$43)=TRUE,42,IF(EXACT(M1084,$A$44)=TRUE,43,IF(EXACT(M1084,$A$45)=TRUE,44,IF(EXACT(M1084,$A$46)=TRUE,45,IF(EXACT(M1084,$A$47)=TRUE,46,IF(EXACT(M1084,$A$48)=TRUE,47,IF(EXACT(M1084,$A$49)=TRUE,48,IF(EXACT(M1084,$A$50)=TRUE,49,IF(EXACT(M1084,$A$51)=TRUE,50,IF(EXACT(M1084,$A$52)=TRUE,51,IF(EXACT(M1084,$A$53)=TRUE,52,IF(EXACT(M1084,$A$54)=TRUE,53,IF(EXACT(M1084,$A$55)=TRUE,54,IF(EXACT(M1084,$A$56)=TRUE,55,IF(EXACT(M1084,$A$57)=TRUE,56,IF(EXACT(M1084,$A$58)=TRUE,57,IF(EXACT(M1084,$A$59)=TRUE,58,IF(EXACT(M1084,$A$60)=TRUE,59,IF(EXACT(M1084,$A$61)=TRUE,60,IF(EXACT(M1084,$A$62)=TRUE,61))))))))))))))))))))))))))))))))))))))))))))))))))))))))))))))*61^$L1084</f>
        <v>0</v>
      </c>
    </row>
    <row r="1085" spans="11:14" x14ac:dyDescent="0.55000000000000004">
      <c r="K1085">
        <v>1085</v>
      </c>
      <c r="L1085">
        <f t="shared" si="33"/>
        <v>1</v>
      </c>
      <c r="M1085" t="str">
        <f t="shared" si="32"/>
        <v/>
      </c>
      <c r="N1085">
        <f>IF(EXACT(M1085,$A$1)=TRUE,0,IF(EXACT(M1085,$A$2)=TRUE,1,IF(EXACT(M1085,$A$3)=TRUE,2,IF(EXACT(M1085,$A$4)=TRUE,3,IF(EXACT(M1085,$A$5)=TRUE,4,IF(EXACT(M1085,$A$6)=TRUE,5,IF(EXACT(M1085,$A$7)=TRUE,6,IF(EXACT(M1085,$A$8)=TRUE,7,IF(EXACT(M1085,$A$9)=TRUE,8,IF(EXACT(M1085,$A$10)=TRUE,9,IF(EXACT(M1085,$A$11)=TRUE,10,IF(EXACT(M1085,$A$12)=TRUE,11,IF(EXACT(M1085,$A$13)=TRUE,12,IF(EXACT(M1085,$A$14)=TRUE,13,IF(EXACT(M1085,$A$15)=TRUE,14,IF(EXACT(M1085,$A$16)=TRUE,15,IF(EXACT(M1085,$A$17)=TRUE,16,IF(EXACT(M1085,$A$18)=TRUE,17,IF(EXACT(M1085,$A$19)=TRUE,18,IF(EXACT(M1085,$A$20)=TRUE,19,IF(EXACT(M1085,$A$21)=TRUE,20,IF(EXACT(M1085,$A$22)=TRUE,21,IF(EXACT(M1085,$A$23)=TRUE,22,IF(EXACT(M1085,$A$24)=TRUE,23,IF(EXACT(M1085,$A$25)=TRUE,24,IF(EXACT(M1085,$A$26)=TRUE,25,IF(EXACT(M1085,$A$27)=TRUE,26,IF(EXACT(M1085,$A$28)=TRUE,27,IF(EXACT(M1085,$A$29)=TRUE,28,IF(EXACT(M1085,$A$30)=TRUE,29,IF(EXACT(M1085,$A$31)=TRUE,30,IF(EXACT(M1085,$A$32)=TRUE,31,IF(EXACT(M1085,$A$33)=TRUE,32,IF(EXACT(M1085,$A$34)=TRUE,33,IF(EXACT(M1085,$A$35)=TRUE,34,IF(EXACT(M1085,$A$36)=TRUE,35,IF(EXACT(M1085,$A$37)=TRUE,36,IF(EXACT(M1085,$A$38)=TRUE,37,IF(EXACT(M1085,$A$39)=TRUE,38,IF(EXACT(M1085,$A$40)=TRUE,39,IF(EXACT(M1085,$A$41)=TRUE,40,IF(EXACT(M1085,$A$42)=TRUE,41,IF(EXACT(M1085,$A$43)=TRUE,42,IF(EXACT(M1085,$A$44)=TRUE,43,IF(EXACT(M1085,$A$45)=TRUE,44,IF(EXACT(M1085,$A$46)=TRUE,45,IF(EXACT(M1085,$A$47)=TRUE,46,IF(EXACT(M1085,$A$48)=TRUE,47,IF(EXACT(M1085,$A$49)=TRUE,48,IF(EXACT(M1085,$A$50)=TRUE,49,IF(EXACT(M1085,$A$51)=TRUE,50,IF(EXACT(M1085,$A$52)=TRUE,51,IF(EXACT(M1085,$A$53)=TRUE,52,IF(EXACT(M1085,$A$54)=TRUE,53,IF(EXACT(M1085,$A$55)=TRUE,54,IF(EXACT(M1085,$A$56)=TRUE,55,IF(EXACT(M1085,$A$57)=TRUE,56,IF(EXACT(M1085,$A$58)=TRUE,57,IF(EXACT(M1085,$A$59)=TRUE,58,IF(EXACT(M1085,$A$60)=TRUE,59,IF(EXACT(M1085,$A$61)=TRUE,60,IF(EXACT(M1085,$A$62)=TRUE,61))))))))))))))))))))))))))))))))))))))))))))))))))))))))))))))*61^$L1085</f>
        <v>0</v>
      </c>
    </row>
    <row r="1086" spans="11:14" x14ac:dyDescent="0.55000000000000004">
      <c r="K1086">
        <v>1086</v>
      </c>
      <c r="L1086">
        <f t="shared" si="33"/>
        <v>0</v>
      </c>
      <c r="M1086" t="str">
        <f t="shared" si="32"/>
        <v/>
      </c>
      <c r="N1086">
        <f>IF(EXACT(M1086,$A$1)=TRUE,0,IF(EXACT(M1086,$A$2)=TRUE,1,IF(EXACT(M1086,$A$3)=TRUE,2,IF(EXACT(M1086,$A$4)=TRUE,3,IF(EXACT(M1086,$A$5)=TRUE,4,IF(EXACT(M1086,$A$6)=TRUE,5,IF(EXACT(M1086,$A$7)=TRUE,6,IF(EXACT(M1086,$A$8)=TRUE,7,IF(EXACT(M1086,$A$9)=TRUE,8,IF(EXACT(M1086,$A$10)=TRUE,9,IF(EXACT(M1086,$A$11)=TRUE,10,IF(EXACT(M1086,$A$12)=TRUE,11,IF(EXACT(M1086,$A$13)=TRUE,12,IF(EXACT(M1086,$A$14)=TRUE,13,IF(EXACT(M1086,$A$15)=TRUE,14,IF(EXACT(M1086,$A$16)=TRUE,15,IF(EXACT(M1086,$A$17)=TRUE,16,IF(EXACT(M1086,$A$18)=TRUE,17,IF(EXACT(M1086,$A$19)=TRUE,18,IF(EXACT(M1086,$A$20)=TRUE,19,IF(EXACT(M1086,$A$21)=TRUE,20,IF(EXACT(M1086,$A$22)=TRUE,21,IF(EXACT(M1086,$A$23)=TRUE,22,IF(EXACT(M1086,$A$24)=TRUE,23,IF(EXACT(M1086,$A$25)=TRUE,24,IF(EXACT(M1086,$A$26)=TRUE,25,IF(EXACT(M1086,$A$27)=TRUE,26,IF(EXACT(M1086,$A$28)=TRUE,27,IF(EXACT(M1086,$A$29)=TRUE,28,IF(EXACT(M1086,$A$30)=TRUE,29,IF(EXACT(M1086,$A$31)=TRUE,30,IF(EXACT(M1086,$A$32)=TRUE,31,IF(EXACT(M1086,$A$33)=TRUE,32,IF(EXACT(M1086,$A$34)=TRUE,33,IF(EXACT(M1086,$A$35)=TRUE,34,IF(EXACT(M1086,$A$36)=TRUE,35,IF(EXACT(M1086,$A$37)=TRUE,36,IF(EXACT(M1086,$A$38)=TRUE,37,IF(EXACT(M1086,$A$39)=TRUE,38,IF(EXACT(M1086,$A$40)=TRUE,39,IF(EXACT(M1086,$A$41)=TRUE,40,IF(EXACT(M1086,$A$42)=TRUE,41,IF(EXACT(M1086,$A$43)=TRUE,42,IF(EXACT(M1086,$A$44)=TRUE,43,IF(EXACT(M1086,$A$45)=TRUE,44,IF(EXACT(M1086,$A$46)=TRUE,45,IF(EXACT(M1086,$A$47)=TRUE,46,IF(EXACT(M1086,$A$48)=TRUE,47,IF(EXACT(M1086,$A$49)=TRUE,48,IF(EXACT(M1086,$A$50)=TRUE,49,IF(EXACT(M1086,$A$51)=TRUE,50,IF(EXACT(M1086,$A$52)=TRUE,51,IF(EXACT(M1086,$A$53)=TRUE,52,IF(EXACT(M1086,$A$54)=TRUE,53,IF(EXACT(M1086,$A$55)=TRUE,54,IF(EXACT(M1086,$A$56)=TRUE,55,IF(EXACT(M1086,$A$57)=TRUE,56,IF(EXACT(M1086,$A$58)=TRUE,57,IF(EXACT(M1086,$A$59)=TRUE,58,IF(EXACT(M1086,$A$60)=TRUE,59,IF(EXACT(M1086,$A$61)=TRUE,60,IF(EXACT(M1086,$A$62)=TRUE,61))))))))))))))))))))))))))))))))))))))))))))))))))))))))))))))*61^$L1086</f>
        <v>0</v>
      </c>
    </row>
    <row r="1087" spans="11:14" x14ac:dyDescent="0.55000000000000004">
      <c r="K1087">
        <v>1087</v>
      </c>
      <c r="L1087">
        <f t="shared" si="33"/>
        <v>5</v>
      </c>
      <c r="M1087" t="str">
        <f t="shared" si="32"/>
        <v/>
      </c>
      <c r="N1087" t="b">
        <f>IF(EXACT(M1087,$A$1)=TRUE,"コア",IF(EXACT(M1087,$A$2)=TRUE,"弓玉",IF(EXACT(M1087,$A$3)=TRUE,"銃玉",IF(EXACT(M1087,$A$4)=TRUE,"剣玉",IF(EXACT(M1087,$A$5)=TRUE,"盾玉",IF(EXACT(M1087,$A$6)=TRUE,"爆玉",IF(EXACT(M1087,$A$7)=TRUE,"魔玉",IF(EXACT(M1087,$A$8)=TRUE,"弩玉",IF(EXACT(M1087,$A$9)=TRUE,"槍玉",IF(EXACT(M1087,$A$10)=TRUE,"砲玉",IF(EXACT(M1087,$A$11)=TRUE,"薙玉",IF(EXACT(M1087,$A$12)=TRUE,"跳玉",IF(EXACT(M1087,$A$13)=TRUE,"裂玉",IF(EXACT(M1087,$A$14)=TRUE,"散玉",IF(EXACT(M1087,$A$15)=TRUE,"狙玉",IF(EXACT(M1087,$A$16)=TRUE,"浮玉",IF(EXACT(M1087,$A$17)=TRUE,"導玉",IF(EXACT(M1087,$A$18)=TRUE,"繕玉",IF(EXACT(M1087,$A$19)=TRUE,"癒玉",IF(EXACT(M1087,$A$20)=TRUE,"壁玉",IF(EXACT(M1087,$A$21)=TRUE,"飛玉",IF(EXACT(M1087,$A$22)=TRUE,"戦玉",IF(EXACT(M1087,$A$23)=TRUE,"機玉",IF(EXACT(M1087,$A$24)=TRUE,"変玉",IF(EXACT(M1087,$A$25)=TRUE,"界玉",IF(EXACT(M1087,$A$26)=TRUE,"木壁",IF(EXACT(M1087,$A$27)=TRUE,"石壁",IF(EXACT(M1087,$A$28)=TRUE,"紙壁",IF(EXACT(M1087,$A$29)=TRUE,"鉄壁",IF(EXACT(M1087,$A$30)=TRUE,"ジェット",IF(EXACT(M1087,$A$31)=TRUE,"ターボ",IF(EXACT(M1087,$A$32)=TRUE,"骨玉",IF(EXACT(M1087,$A$33)=TRUE,"撃玉",IF(EXACT(M1087,$A$34)=TRUE,"弾玉",IF(EXACT(M1087,$A$35)=TRUE,"聖玉",IF(EXACT(M1087,$A$36)=TRUE,"忍玉",IF(EXACT(M1087,$A$37)=TRUE,"障玉",IF(EXACT(M1087,$A$38)=TRUE,"花玉",IF(EXACT(M1087,$A$39)=TRUE,"反玉",IF(EXACT(M1087,$A$40)=TRUE,"押玉",IF(EXACT(M1087,$A$41)=TRUE,"迎玉",IF(EXACT(M1087,$A$42)=TRUE,"贄玉",IF(EXACT(M1087,$A$43)=TRUE,"的玉",IF(EXACT(M1087,$A$44)=TRUE,"墜玉",IF(EXACT(M1087,$A$45)=TRUE,"箱玉",IF(EXACT(M1087,$A$46)=TRUE,"闇玉",IF(EXACT(M1087,$A$47)=TRUE,"旋玉",IF(EXACT(M1087,$A$48)=TRUE,"采玉",IF(EXACT(M1087,$A$49)=TRUE,"騎玉",IF(EXACT(M1087,$A$50)=TRUE,"核玉",IF(EXACT(M1087,$A$51)=TRUE,"射玉",IF(EXACT(M1087,$A$52)=TRUE,"星玉",IF(EXACT(M1087,$A$53)=TRUE,"梱玉",IF(EXACT(M1087,$A$54)=TRUE,"貫玉",IF(EXACT(M1087,$A$55)=TRUE,"査玉",IF(EXACT(M1087,$A$56)=TRUE,"近壁",IF(EXACT(M1087,$A$57)=TRUE,"遠壁",IF(EXACT(M1087,$A$58)=TRUE,"広壁",IF(EXACT(M1087,$A$59)=TRUE,"狭壁",IF(EXACT(M1087,$A$60)=TRUE,"タゲ壁",IF(EXACT(M1087,$A$61)=TRUE,"エレ壁")))))))))))))))))))))))))))))))))))))))))))))))))))))))))))))</f>
        <v>0</v>
      </c>
    </row>
    <row r="1088" spans="11:14" x14ac:dyDescent="0.55000000000000004">
      <c r="K1088">
        <v>1088</v>
      </c>
      <c r="L1088">
        <f t="shared" si="33"/>
        <v>4</v>
      </c>
      <c r="M1088" t="str">
        <f t="shared" si="32"/>
        <v/>
      </c>
      <c r="N1088">
        <f>IF(EXACT(M1088,$A$1)=TRUE,0,IF(EXACT(M1088,$A$2)=TRUE,1,IF(EXACT(M1088,$A$3)=TRUE,2,IF(EXACT(M1088,$A$4)=TRUE,3,IF(EXACT(M1088,$A$5)=TRUE,4,IF(EXACT(M1088,$A$6)=TRUE,5,IF(EXACT(M1088,$A$7)=TRUE,6,IF(EXACT(M1088,$A$8)=TRUE,7,IF(EXACT(M1088,$A$9)=TRUE,8,IF(EXACT(M1088,$A$10)=TRUE,9,IF(EXACT(M1088,$A$11)=TRUE,10,IF(EXACT(M1088,$A$12)=TRUE,11,IF(EXACT(M1088,$A$13)=TRUE,12,IF(EXACT(M1088,$A$14)=TRUE,13,IF(EXACT(M1088,$A$15)=TRUE,14,IF(EXACT(M1088,$A$16)=TRUE,15,IF(EXACT(M1088,$A$17)=TRUE,16,IF(EXACT(M1088,$A$18)=TRUE,17,IF(EXACT(M1088,$A$19)=TRUE,18,IF(EXACT(M1088,$A$20)=TRUE,19,IF(EXACT(M1088,$A$21)=TRUE,20,IF(EXACT(M1088,$A$22)=TRUE,21,IF(EXACT(M1088,$A$23)=TRUE,22,IF(EXACT(M1088,$A$24)=TRUE,23,IF(EXACT(M1088,$A$25)=TRUE,24,IF(EXACT(M1088,$A$26)=TRUE,25,IF(EXACT(M1088,$A$27)=TRUE,26,IF(EXACT(M1088,$A$28)=TRUE,27,IF(EXACT(M1088,$A$29)=TRUE,28,IF(EXACT(M1088,$A$30)=TRUE,29,IF(EXACT(M1088,$A$31)=TRUE,30,IF(EXACT(M1088,$A$32)=TRUE,31,IF(EXACT(M1088,$A$33)=TRUE,32,IF(EXACT(M1088,$A$34)=TRUE,33,IF(EXACT(M1088,$A$35)=TRUE,34,IF(EXACT(M1088,$A$36)=TRUE,35,IF(EXACT(M1088,$A$37)=TRUE,36,IF(EXACT(M1088,$A$38)=TRUE,37,IF(EXACT(M1088,$A$39)=TRUE,38,IF(EXACT(M1088,$A$40)=TRUE,39,IF(EXACT(M1088,$A$41)=TRUE,40,IF(EXACT(M1088,$A$42)=TRUE,41,IF(EXACT(M1088,$A$43)=TRUE,42,IF(EXACT(M1088,$A$44)=TRUE,43,IF(EXACT(M1088,$A$45)=TRUE,44,IF(EXACT(M1088,$A$46)=TRUE,45,IF(EXACT(M1088,$A$47)=TRUE,46,IF(EXACT(M1088,$A$48)=TRUE,47,IF(EXACT(M1088,$A$49)=TRUE,48,IF(EXACT(M1088,$A$50)=TRUE,49,IF(EXACT(M1088,$A$51)=TRUE,50,IF(EXACT(M1088,$A$52)=TRUE,51,IF(EXACT(M1088,$A$53)=TRUE,52,IF(EXACT(M1088,$A$54)=TRUE,53,IF(EXACT(M1088,$A$55)=TRUE,54,IF(EXACT(M1088,$A$56)=TRUE,55,IF(EXACT(M1088,$A$57)=TRUE,56,IF(EXACT(M1088,$A$58)=TRUE,57,IF(EXACT(M1088,$A$59)=TRUE,58,IF(EXACT(M1088,$A$60)=TRUE,59,IF(EXACT(M1088,$A$61)=TRUE,60,IF(EXACT(M1088,$A$62)=TRUE,61))))))))))))))))))))))))))))))))))))))))))))))))))))))))))))))*61^$L1088</f>
        <v>0</v>
      </c>
    </row>
    <row r="1089" spans="11:14" x14ac:dyDescent="0.55000000000000004">
      <c r="K1089">
        <v>1089</v>
      </c>
      <c r="L1089">
        <f t="shared" si="33"/>
        <v>3</v>
      </c>
      <c r="M1089" t="str">
        <f t="shared" ref="M1089:M1152" si="34">MID(D$2,$K1089,1)</f>
        <v/>
      </c>
      <c r="N1089">
        <f>IF(EXACT(M1089,$A$1)=TRUE,0,IF(EXACT(M1089,$A$2)=TRUE,1,IF(EXACT(M1089,$A$3)=TRUE,2,IF(EXACT(M1089,$A$4)=TRUE,3,IF(EXACT(M1089,$A$5)=TRUE,4,IF(EXACT(M1089,$A$6)=TRUE,5,IF(EXACT(M1089,$A$7)=TRUE,6,IF(EXACT(M1089,$A$8)=TRUE,7,IF(EXACT(M1089,$A$9)=TRUE,8,IF(EXACT(M1089,$A$10)=TRUE,9,IF(EXACT(M1089,$A$11)=TRUE,10,IF(EXACT(M1089,$A$12)=TRUE,11,IF(EXACT(M1089,$A$13)=TRUE,12,IF(EXACT(M1089,$A$14)=TRUE,13,IF(EXACT(M1089,$A$15)=TRUE,14,IF(EXACT(M1089,$A$16)=TRUE,15,IF(EXACT(M1089,$A$17)=TRUE,16,IF(EXACT(M1089,$A$18)=TRUE,17,IF(EXACT(M1089,$A$19)=TRUE,18,IF(EXACT(M1089,$A$20)=TRUE,19,IF(EXACT(M1089,$A$21)=TRUE,20,IF(EXACT(M1089,$A$22)=TRUE,21,IF(EXACT(M1089,$A$23)=TRUE,22,IF(EXACT(M1089,$A$24)=TRUE,23,IF(EXACT(M1089,$A$25)=TRUE,24,IF(EXACT(M1089,$A$26)=TRUE,25,IF(EXACT(M1089,$A$27)=TRUE,26,IF(EXACT(M1089,$A$28)=TRUE,27,IF(EXACT(M1089,$A$29)=TRUE,28,IF(EXACT(M1089,$A$30)=TRUE,29,IF(EXACT(M1089,$A$31)=TRUE,30,IF(EXACT(M1089,$A$32)=TRUE,31,IF(EXACT(M1089,$A$33)=TRUE,32,IF(EXACT(M1089,$A$34)=TRUE,33,IF(EXACT(M1089,$A$35)=TRUE,34,IF(EXACT(M1089,$A$36)=TRUE,35,IF(EXACT(M1089,$A$37)=TRUE,36,IF(EXACT(M1089,$A$38)=TRUE,37,IF(EXACT(M1089,$A$39)=TRUE,38,IF(EXACT(M1089,$A$40)=TRUE,39,IF(EXACT(M1089,$A$41)=TRUE,40,IF(EXACT(M1089,$A$42)=TRUE,41,IF(EXACT(M1089,$A$43)=TRUE,42,IF(EXACT(M1089,$A$44)=TRUE,43,IF(EXACT(M1089,$A$45)=TRUE,44,IF(EXACT(M1089,$A$46)=TRUE,45,IF(EXACT(M1089,$A$47)=TRUE,46,IF(EXACT(M1089,$A$48)=TRUE,47,IF(EXACT(M1089,$A$49)=TRUE,48,IF(EXACT(M1089,$A$50)=TRUE,49,IF(EXACT(M1089,$A$51)=TRUE,50,IF(EXACT(M1089,$A$52)=TRUE,51,IF(EXACT(M1089,$A$53)=TRUE,52,IF(EXACT(M1089,$A$54)=TRUE,53,IF(EXACT(M1089,$A$55)=TRUE,54,IF(EXACT(M1089,$A$56)=TRUE,55,IF(EXACT(M1089,$A$57)=TRUE,56,IF(EXACT(M1089,$A$58)=TRUE,57,IF(EXACT(M1089,$A$59)=TRUE,58,IF(EXACT(M1089,$A$60)=TRUE,59,IF(EXACT(M1089,$A$61)=TRUE,60,IF(EXACT(M1089,$A$62)=TRUE,61))))))))))))))))))))))))))))))))))))))))))))))))))))))))))))))*61^$L1089</f>
        <v>0</v>
      </c>
    </row>
    <row r="1090" spans="11:14" x14ac:dyDescent="0.55000000000000004">
      <c r="K1090">
        <v>1090</v>
      </c>
      <c r="L1090">
        <f t="shared" ref="L1090:L1153" si="35">MOD(LEN($D$2)-K1090,6)</f>
        <v>2</v>
      </c>
      <c r="M1090" t="str">
        <f t="shared" si="34"/>
        <v/>
      </c>
      <c r="N1090">
        <f>IF(EXACT(M1090,$A$1)=TRUE,0,IF(EXACT(M1090,$A$2)=TRUE,1,IF(EXACT(M1090,$A$3)=TRUE,2,IF(EXACT(M1090,$A$4)=TRUE,3,IF(EXACT(M1090,$A$5)=TRUE,4,IF(EXACT(M1090,$A$6)=TRUE,5,IF(EXACT(M1090,$A$7)=TRUE,6,IF(EXACT(M1090,$A$8)=TRUE,7,IF(EXACT(M1090,$A$9)=TRUE,8,IF(EXACT(M1090,$A$10)=TRUE,9,IF(EXACT(M1090,$A$11)=TRUE,10,IF(EXACT(M1090,$A$12)=TRUE,11,IF(EXACT(M1090,$A$13)=TRUE,12,IF(EXACT(M1090,$A$14)=TRUE,13,IF(EXACT(M1090,$A$15)=TRUE,14,IF(EXACT(M1090,$A$16)=TRUE,15,IF(EXACT(M1090,$A$17)=TRUE,16,IF(EXACT(M1090,$A$18)=TRUE,17,IF(EXACT(M1090,$A$19)=TRUE,18,IF(EXACT(M1090,$A$20)=TRUE,19,IF(EXACT(M1090,$A$21)=TRUE,20,IF(EXACT(M1090,$A$22)=TRUE,21,IF(EXACT(M1090,$A$23)=TRUE,22,IF(EXACT(M1090,$A$24)=TRUE,23,IF(EXACT(M1090,$A$25)=TRUE,24,IF(EXACT(M1090,$A$26)=TRUE,25,IF(EXACT(M1090,$A$27)=TRUE,26,IF(EXACT(M1090,$A$28)=TRUE,27,IF(EXACT(M1090,$A$29)=TRUE,28,IF(EXACT(M1090,$A$30)=TRUE,29,IF(EXACT(M1090,$A$31)=TRUE,30,IF(EXACT(M1090,$A$32)=TRUE,31,IF(EXACT(M1090,$A$33)=TRUE,32,IF(EXACT(M1090,$A$34)=TRUE,33,IF(EXACT(M1090,$A$35)=TRUE,34,IF(EXACT(M1090,$A$36)=TRUE,35,IF(EXACT(M1090,$A$37)=TRUE,36,IF(EXACT(M1090,$A$38)=TRUE,37,IF(EXACT(M1090,$A$39)=TRUE,38,IF(EXACT(M1090,$A$40)=TRUE,39,IF(EXACT(M1090,$A$41)=TRUE,40,IF(EXACT(M1090,$A$42)=TRUE,41,IF(EXACT(M1090,$A$43)=TRUE,42,IF(EXACT(M1090,$A$44)=TRUE,43,IF(EXACT(M1090,$A$45)=TRUE,44,IF(EXACT(M1090,$A$46)=TRUE,45,IF(EXACT(M1090,$A$47)=TRUE,46,IF(EXACT(M1090,$A$48)=TRUE,47,IF(EXACT(M1090,$A$49)=TRUE,48,IF(EXACT(M1090,$A$50)=TRUE,49,IF(EXACT(M1090,$A$51)=TRUE,50,IF(EXACT(M1090,$A$52)=TRUE,51,IF(EXACT(M1090,$A$53)=TRUE,52,IF(EXACT(M1090,$A$54)=TRUE,53,IF(EXACT(M1090,$A$55)=TRUE,54,IF(EXACT(M1090,$A$56)=TRUE,55,IF(EXACT(M1090,$A$57)=TRUE,56,IF(EXACT(M1090,$A$58)=TRUE,57,IF(EXACT(M1090,$A$59)=TRUE,58,IF(EXACT(M1090,$A$60)=TRUE,59,IF(EXACT(M1090,$A$61)=TRUE,60,IF(EXACT(M1090,$A$62)=TRUE,61))))))))))))))))))))))))))))))))))))))))))))))))))))))))))))))*61^$L1090</f>
        <v>0</v>
      </c>
    </row>
    <row r="1091" spans="11:14" x14ac:dyDescent="0.55000000000000004">
      <c r="K1091">
        <v>1091</v>
      </c>
      <c r="L1091">
        <f t="shared" si="35"/>
        <v>1</v>
      </c>
      <c r="M1091" t="str">
        <f t="shared" si="34"/>
        <v/>
      </c>
      <c r="N1091">
        <f>IF(EXACT(M1091,$A$1)=TRUE,0,IF(EXACT(M1091,$A$2)=TRUE,1,IF(EXACT(M1091,$A$3)=TRUE,2,IF(EXACT(M1091,$A$4)=TRUE,3,IF(EXACT(M1091,$A$5)=TRUE,4,IF(EXACT(M1091,$A$6)=TRUE,5,IF(EXACT(M1091,$A$7)=TRUE,6,IF(EXACT(M1091,$A$8)=TRUE,7,IF(EXACT(M1091,$A$9)=TRUE,8,IF(EXACT(M1091,$A$10)=TRUE,9,IF(EXACT(M1091,$A$11)=TRUE,10,IF(EXACT(M1091,$A$12)=TRUE,11,IF(EXACT(M1091,$A$13)=TRUE,12,IF(EXACT(M1091,$A$14)=TRUE,13,IF(EXACT(M1091,$A$15)=TRUE,14,IF(EXACT(M1091,$A$16)=TRUE,15,IF(EXACT(M1091,$A$17)=TRUE,16,IF(EXACT(M1091,$A$18)=TRUE,17,IF(EXACT(M1091,$A$19)=TRUE,18,IF(EXACT(M1091,$A$20)=TRUE,19,IF(EXACT(M1091,$A$21)=TRUE,20,IF(EXACT(M1091,$A$22)=TRUE,21,IF(EXACT(M1091,$A$23)=TRUE,22,IF(EXACT(M1091,$A$24)=TRUE,23,IF(EXACT(M1091,$A$25)=TRUE,24,IF(EXACT(M1091,$A$26)=TRUE,25,IF(EXACT(M1091,$A$27)=TRUE,26,IF(EXACT(M1091,$A$28)=TRUE,27,IF(EXACT(M1091,$A$29)=TRUE,28,IF(EXACT(M1091,$A$30)=TRUE,29,IF(EXACT(M1091,$A$31)=TRUE,30,IF(EXACT(M1091,$A$32)=TRUE,31,IF(EXACT(M1091,$A$33)=TRUE,32,IF(EXACT(M1091,$A$34)=TRUE,33,IF(EXACT(M1091,$A$35)=TRUE,34,IF(EXACT(M1091,$A$36)=TRUE,35,IF(EXACT(M1091,$A$37)=TRUE,36,IF(EXACT(M1091,$A$38)=TRUE,37,IF(EXACT(M1091,$A$39)=TRUE,38,IF(EXACT(M1091,$A$40)=TRUE,39,IF(EXACT(M1091,$A$41)=TRUE,40,IF(EXACT(M1091,$A$42)=TRUE,41,IF(EXACT(M1091,$A$43)=TRUE,42,IF(EXACT(M1091,$A$44)=TRUE,43,IF(EXACT(M1091,$A$45)=TRUE,44,IF(EXACT(M1091,$A$46)=TRUE,45,IF(EXACT(M1091,$A$47)=TRUE,46,IF(EXACT(M1091,$A$48)=TRUE,47,IF(EXACT(M1091,$A$49)=TRUE,48,IF(EXACT(M1091,$A$50)=TRUE,49,IF(EXACT(M1091,$A$51)=TRUE,50,IF(EXACT(M1091,$A$52)=TRUE,51,IF(EXACT(M1091,$A$53)=TRUE,52,IF(EXACT(M1091,$A$54)=TRUE,53,IF(EXACT(M1091,$A$55)=TRUE,54,IF(EXACT(M1091,$A$56)=TRUE,55,IF(EXACT(M1091,$A$57)=TRUE,56,IF(EXACT(M1091,$A$58)=TRUE,57,IF(EXACT(M1091,$A$59)=TRUE,58,IF(EXACT(M1091,$A$60)=TRUE,59,IF(EXACT(M1091,$A$61)=TRUE,60,IF(EXACT(M1091,$A$62)=TRUE,61))))))))))))))))))))))))))))))))))))))))))))))))))))))))))))))*61^$L1091</f>
        <v>0</v>
      </c>
    </row>
    <row r="1092" spans="11:14" x14ac:dyDescent="0.55000000000000004">
      <c r="K1092">
        <v>1092</v>
      </c>
      <c r="L1092">
        <f t="shared" si="35"/>
        <v>0</v>
      </c>
      <c r="M1092" t="str">
        <f t="shared" si="34"/>
        <v/>
      </c>
      <c r="N1092">
        <f>IF(EXACT(M1092,$A$1)=TRUE,0,IF(EXACT(M1092,$A$2)=TRUE,1,IF(EXACT(M1092,$A$3)=TRUE,2,IF(EXACT(M1092,$A$4)=TRUE,3,IF(EXACT(M1092,$A$5)=TRUE,4,IF(EXACT(M1092,$A$6)=TRUE,5,IF(EXACT(M1092,$A$7)=TRUE,6,IF(EXACT(M1092,$A$8)=TRUE,7,IF(EXACT(M1092,$A$9)=TRUE,8,IF(EXACT(M1092,$A$10)=TRUE,9,IF(EXACT(M1092,$A$11)=TRUE,10,IF(EXACT(M1092,$A$12)=TRUE,11,IF(EXACT(M1092,$A$13)=TRUE,12,IF(EXACT(M1092,$A$14)=TRUE,13,IF(EXACT(M1092,$A$15)=TRUE,14,IF(EXACT(M1092,$A$16)=TRUE,15,IF(EXACT(M1092,$A$17)=TRUE,16,IF(EXACT(M1092,$A$18)=TRUE,17,IF(EXACT(M1092,$A$19)=TRUE,18,IF(EXACT(M1092,$A$20)=TRUE,19,IF(EXACT(M1092,$A$21)=TRUE,20,IF(EXACT(M1092,$A$22)=TRUE,21,IF(EXACT(M1092,$A$23)=TRUE,22,IF(EXACT(M1092,$A$24)=TRUE,23,IF(EXACT(M1092,$A$25)=TRUE,24,IF(EXACT(M1092,$A$26)=TRUE,25,IF(EXACT(M1092,$A$27)=TRUE,26,IF(EXACT(M1092,$A$28)=TRUE,27,IF(EXACT(M1092,$A$29)=TRUE,28,IF(EXACT(M1092,$A$30)=TRUE,29,IF(EXACT(M1092,$A$31)=TRUE,30,IF(EXACT(M1092,$A$32)=TRUE,31,IF(EXACT(M1092,$A$33)=TRUE,32,IF(EXACT(M1092,$A$34)=TRUE,33,IF(EXACT(M1092,$A$35)=TRUE,34,IF(EXACT(M1092,$A$36)=TRUE,35,IF(EXACT(M1092,$A$37)=TRUE,36,IF(EXACT(M1092,$A$38)=TRUE,37,IF(EXACT(M1092,$A$39)=TRUE,38,IF(EXACT(M1092,$A$40)=TRUE,39,IF(EXACT(M1092,$A$41)=TRUE,40,IF(EXACT(M1092,$A$42)=TRUE,41,IF(EXACT(M1092,$A$43)=TRUE,42,IF(EXACT(M1092,$A$44)=TRUE,43,IF(EXACT(M1092,$A$45)=TRUE,44,IF(EXACT(M1092,$A$46)=TRUE,45,IF(EXACT(M1092,$A$47)=TRUE,46,IF(EXACT(M1092,$A$48)=TRUE,47,IF(EXACT(M1092,$A$49)=TRUE,48,IF(EXACT(M1092,$A$50)=TRUE,49,IF(EXACT(M1092,$A$51)=TRUE,50,IF(EXACT(M1092,$A$52)=TRUE,51,IF(EXACT(M1092,$A$53)=TRUE,52,IF(EXACT(M1092,$A$54)=TRUE,53,IF(EXACT(M1092,$A$55)=TRUE,54,IF(EXACT(M1092,$A$56)=TRUE,55,IF(EXACT(M1092,$A$57)=TRUE,56,IF(EXACT(M1092,$A$58)=TRUE,57,IF(EXACT(M1092,$A$59)=TRUE,58,IF(EXACT(M1092,$A$60)=TRUE,59,IF(EXACT(M1092,$A$61)=TRUE,60,IF(EXACT(M1092,$A$62)=TRUE,61))))))))))))))))))))))))))))))))))))))))))))))))))))))))))))))*61^$L1092</f>
        <v>0</v>
      </c>
    </row>
    <row r="1093" spans="11:14" x14ac:dyDescent="0.55000000000000004">
      <c r="K1093">
        <v>1093</v>
      </c>
      <c r="L1093">
        <f t="shared" si="35"/>
        <v>5</v>
      </c>
      <c r="M1093" t="str">
        <f t="shared" si="34"/>
        <v/>
      </c>
      <c r="N1093" t="b">
        <f>IF(EXACT(M1093,$A$1)=TRUE,"コア",IF(EXACT(M1093,$A$2)=TRUE,"弓玉",IF(EXACT(M1093,$A$3)=TRUE,"銃玉",IF(EXACT(M1093,$A$4)=TRUE,"剣玉",IF(EXACT(M1093,$A$5)=TRUE,"盾玉",IF(EXACT(M1093,$A$6)=TRUE,"爆玉",IF(EXACT(M1093,$A$7)=TRUE,"魔玉",IF(EXACT(M1093,$A$8)=TRUE,"弩玉",IF(EXACT(M1093,$A$9)=TRUE,"槍玉",IF(EXACT(M1093,$A$10)=TRUE,"砲玉",IF(EXACT(M1093,$A$11)=TRUE,"薙玉",IF(EXACT(M1093,$A$12)=TRUE,"跳玉",IF(EXACT(M1093,$A$13)=TRUE,"裂玉",IF(EXACT(M1093,$A$14)=TRUE,"散玉",IF(EXACT(M1093,$A$15)=TRUE,"狙玉",IF(EXACT(M1093,$A$16)=TRUE,"浮玉",IF(EXACT(M1093,$A$17)=TRUE,"導玉",IF(EXACT(M1093,$A$18)=TRUE,"繕玉",IF(EXACT(M1093,$A$19)=TRUE,"癒玉",IF(EXACT(M1093,$A$20)=TRUE,"壁玉",IF(EXACT(M1093,$A$21)=TRUE,"飛玉",IF(EXACT(M1093,$A$22)=TRUE,"戦玉",IF(EXACT(M1093,$A$23)=TRUE,"機玉",IF(EXACT(M1093,$A$24)=TRUE,"変玉",IF(EXACT(M1093,$A$25)=TRUE,"界玉",IF(EXACT(M1093,$A$26)=TRUE,"木壁",IF(EXACT(M1093,$A$27)=TRUE,"石壁",IF(EXACT(M1093,$A$28)=TRUE,"紙壁",IF(EXACT(M1093,$A$29)=TRUE,"鉄壁",IF(EXACT(M1093,$A$30)=TRUE,"ジェット",IF(EXACT(M1093,$A$31)=TRUE,"ターボ",IF(EXACT(M1093,$A$32)=TRUE,"骨玉",IF(EXACT(M1093,$A$33)=TRUE,"撃玉",IF(EXACT(M1093,$A$34)=TRUE,"弾玉",IF(EXACT(M1093,$A$35)=TRUE,"聖玉",IF(EXACT(M1093,$A$36)=TRUE,"忍玉",IF(EXACT(M1093,$A$37)=TRUE,"障玉",IF(EXACT(M1093,$A$38)=TRUE,"花玉",IF(EXACT(M1093,$A$39)=TRUE,"反玉",IF(EXACT(M1093,$A$40)=TRUE,"押玉",IF(EXACT(M1093,$A$41)=TRUE,"迎玉",IF(EXACT(M1093,$A$42)=TRUE,"贄玉",IF(EXACT(M1093,$A$43)=TRUE,"的玉",IF(EXACT(M1093,$A$44)=TRUE,"墜玉",IF(EXACT(M1093,$A$45)=TRUE,"箱玉",IF(EXACT(M1093,$A$46)=TRUE,"闇玉",IF(EXACT(M1093,$A$47)=TRUE,"旋玉",IF(EXACT(M1093,$A$48)=TRUE,"采玉",IF(EXACT(M1093,$A$49)=TRUE,"騎玉",IF(EXACT(M1093,$A$50)=TRUE,"核玉",IF(EXACT(M1093,$A$51)=TRUE,"射玉",IF(EXACT(M1093,$A$52)=TRUE,"星玉",IF(EXACT(M1093,$A$53)=TRUE,"梱玉",IF(EXACT(M1093,$A$54)=TRUE,"貫玉",IF(EXACT(M1093,$A$55)=TRUE,"査玉",IF(EXACT(M1093,$A$56)=TRUE,"近壁",IF(EXACT(M1093,$A$57)=TRUE,"遠壁",IF(EXACT(M1093,$A$58)=TRUE,"広壁",IF(EXACT(M1093,$A$59)=TRUE,"狭壁",IF(EXACT(M1093,$A$60)=TRUE,"タゲ壁",IF(EXACT(M1093,$A$61)=TRUE,"エレ壁")))))))))))))))))))))))))))))))))))))))))))))))))))))))))))))</f>
        <v>0</v>
      </c>
    </row>
    <row r="1094" spans="11:14" x14ac:dyDescent="0.55000000000000004">
      <c r="K1094">
        <v>1094</v>
      </c>
      <c r="L1094">
        <f t="shared" si="35"/>
        <v>4</v>
      </c>
      <c r="M1094" t="str">
        <f t="shared" si="34"/>
        <v/>
      </c>
      <c r="N1094">
        <f>IF(EXACT(M1094,$A$1)=TRUE,0,IF(EXACT(M1094,$A$2)=TRUE,1,IF(EXACT(M1094,$A$3)=TRUE,2,IF(EXACT(M1094,$A$4)=TRUE,3,IF(EXACT(M1094,$A$5)=TRUE,4,IF(EXACT(M1094,$A$6)=TRUE,5,IF(EXACT(M1094,$A$7)=TRUE,6,IF(EXACT(M1094,$A$8)=TRUE,7,IF(EXACT(M1094,$A$9)=TRUE,8,IF(EXACT(M1094,$A$10)=TRUE,9,IF(EXACT(M1094,$A$11)=TRUE,10,IF(EXACT(M1094,$A$12)=TRUE,11,IF(EXACT(M1094,$A$13)=TRUE,12,IF(EXACT(M1094,$A$14)=TRUE,13,IF(EXACT(M1094,$A$15)=TRUE,14,IF(EXACT(M1094,$A$16)=TRUE,15,IF(EXACT(M1094,$A$17)=TRUE,16,IF(EXACT(M1094,$A$18)=TRUE,17,IF(EXACT(M1094,$A$19)=TRUE,18,IF(EXACT(M1094,$A$20)=TRUE,19,IF(EXACT(M1094,$A$21)=TRUE,20,IF(EXACT(M1094,$A$22)=TRUE,21,IF(EXACT(M1094,$A$23)=TRUE,22,IF(EXACT(M1094,$A$24)=TRUE,23,IF(EXACT(M1094,$A$25)=TRUE,24,IF(EXACT(M1094,$A$26)=TRUE,25,IF(EXACT(M1094,$A$27)=TRUE,26,IF(EXACT(M1094,$A$28)=TRUE,27,IF(EXACT(M1094,$A$29)=TRUE,28,IF(EXACT(M1094,$A$30)=TRUE,29,IF(EXACT(M1094,$A$31)=TRUE,30,IF(EXACT(M1094,$A$32)=TRUE,31,IF(EXACT(M1094,$A$33)=TRUE,32,IF(EXACT(M1094,$A$34)=TRUE,33,IF(EXACT(M1094,$A$35)=TRUE,34,IF(EXACT(M1094,$A$36)=TRUE,35,IF(EXACT(M1094,$A$37)=TRUE,36,IF(EXACT(M1094,$A$38)=TRUE,37,IF(EXACT(M1094,$A$39)=TRUE,38,IF(EXACT(M1094,$A$40)=TRUE,39,IF(EXACT(M1094,$A$41)=TRUE,40,IF(EXACT(M1094,$A$42)=TRUE,41,IF(EXACT(M1094,$A$43)=TRUE,42,IF(EXACT(M1094,$A$44)=TRUE,43,IF(EXACT(M1094,$A$45)=TRUE,44,IF(EXACT(M1094,$A$46)=TRUE,45,IF(EXACT(M1094,$A$47)=TRUE,46,IF(EXACT(M1094,$A$48)=TRUE,47,IF(EXACT(M1094,$A$49)=TRUE,48,IF(EXACT(M1094,$A$50)=TRUE,49,IF(EXACT(M1094,$A$51)=TRUE,50,IF(EXACT(M1094,$A$52)=TRUE,51,IF(EXACT(M1094,$A$53)=TRUE,52,IF(EXACT(M1094,$A$54)=TRUE,53,IF(EXACT(M1094,$A$55)=TRUE,54,IF(EXACT(M1094,$A$56)=TRUE,55,IF(EXACT(M1094,$A$57)=TRUE,56,IF(EXACT(M1094,$A$58)=TRUE,57,IF(EXACT(M1094,$A$59)=TRUE,58,IF(EXACT(M1094,$A$60)=TRUE,59,IF(EXACT(M1094,$A$61)=TRUE,60,IF(EXACT(M1094,$A$62)=TRUE,61))))))))))))))))))))))))))))))))))))))))))))))))))))))))))))))*61^$L1094</f>
        <v>0</v>
      </c>
    </row>
    <row r="1095" spans="11:14" x14ac:dyDescent="0.55000000000000004">
      <c r="K1095">
        <v>1095</v>
      </c>
      <c r="L1095">
        <f t="shared" si="35"/>
        <v>3</v>
      </c>
      <c r="M1095" t="str">
        <f t="shared" si="34"/>
        <v/>
      </c>
      <c r="N1095">
        <f>IF(EXACT(M1095,$A$1)=TRUE,0,IF(EXACT(M1095,$A$2)=TRUE,1,IF(EXACT(M1095,$A$3)=TRUE,2,IF(EXACT(M1095,$A$4)=TRUE,3,IF(EXACT(M1095,$A$5)=TRUE,4,IF(EXACT(M1095,$A$6)=TRUE,5,IF(EXACT(M1095,$A$7)=TRUE,6,IF(EXACT(M1095,$A$8)=TRUE,7,IF(EXACT(M1095,$A$9)=TRUE,8,IF(EXACT(M1095,$A$10)=TRUE,9,IF(EXACT(M1095,$A$11)=TRUE,10,IF(EXACT(M1095,$A$12)=TRUE,11,IF(EXACT(M1095,$A$13)=TRUE,12,IF(EXACT(M1095,$A$14)=TRUE,13,IF(EXACT(M1095,$A$15)=TRUE,14,IF(EXACT(M1095,$A$16)=TRUE,15,IF(EXACT(M1095,$A$17)=TRUE,16,IF(EXACT(M1095,$A$18)=TRUE,17,IF(EXACT(M1095,$A$19)=TRUE,18,IF(EXACT(M1095,$A$20)=TRUE,19,IF(EXACT(M1095,$A$21)=TRUE,20,IF(EXACT(M1095,$A$22)=TRUE,21,IF(EXACT(M1095,$A$23)=TRUE,22,IF(EXACT(M1095,$A$24)=TRUE,23,IF(EXACT(M1095,$A$25)=TRUE,24,IF(EXACT(M1095,$A$26)=TRUE,25,IF(EXACT(M1095,$A$27)=TRUE,26,IF(EXACT(M1095,$A$28)=TRUE,27,IF(EXACT(M1095,$A$29)=TRUE,28,IF(EXACT(M1095,$A$30)=TRUE,29,IF(EXACT(M1095,$A$31)=TRUE,30,IF(EXACT(M1095,$A$32)=TRUE,31,IF(EXACT(M1095,$A$33)=TRUE,32,IF(EXACT(M1095,$A$34)=TRUE,33,IF(EXACT(M1095,$A$35)=TRUE,34,IF(EXACT(M1095,$A$36)=TRUE,35,IF(EXACT(M1095,$A$37)=TRUE,36,IF(EXACT(M1095,$A$38)=TRUE,37,IF(EXACT(M1095,$A$39)=TRUE,38,IF(EXACT(M1095,$A$40)=TRUE,39,IF(EXACT(M1095,$A$41)=TRUE,40,IF(EXACT(M1095,$A$42)=TRUE,41,IF(EXACT(M1095,$A$43)=TRUE,42,IF(EXACT(M1095,$A$44)=TRUE,43,IF(EXACT(M1095,$A$45)=TRUE,44,IF(EXACT(M1095,$A$46)=TRUE,45,IF(EXACT(M1095,$A$47)=TRUE,46,IF(EXACT(M1095,$A$48)=TRUE,47,IF(EXACT(M1095,$A$49)=TRUE,48,IF(EXACT(M1095,$A$50)=TRUE,49,IF(EXACT(M1095,$A$51)=TRUE,50,IF(EXACT(M1095,$A$52)=TRUE,51,IF(EXACT(M1095,$A$53)=TRUE,52,IF(EXACT(M1095,$A$54)=TRUE,53,IF(EXACT(M1095,$A$55)=TRUE,54,IF(EXACT(M1095,$A$56)=TRUE,55,IF(EXACT(M1095,$A$57)=TRUE,56,IF(EXACT(M1095,$A$58)=TRUE,57,IF(EXACT(M1095,$A$59)=TRUE,58,IF(EXACT(M1095,$A$60)=TRUE,59,IF(EXACT(M1095,$A$61)=TRUE,60,IF(EXACT(M1095,$A$62)=TRUE,61))))))))))))))))))))))))))))))))))))))))))))))))))))))))))))))*61^$L1095</f>
        <v>0</v>
      </c>
    </row>
    <row r="1096" spans="11:14" x14ac:dyDescent="0.55000000000000004">
      <c r="K1096">
        <v>1096</v>
      </c>
      <c r="L1096">
        <f t="shared" si="35"/>
        <v>2</v>
      </c>
      <c r="M1096" t="str">
        <f t="shared" si="34"/>
        <v/>
      </c>
      <c r="N1096">
        <f>IF(EXACT(M1096,$A$1)=TRUE,0,IF(EXACT(M1096,$A$2)=TRUE,1,IF(EXACT(M1096,$A$3)=TRUE,2,IF(EXACT(M1096,$A$4)=TRUE,3,IF(EXACT(M1096,$A$5)=TRUE,4,IF(EXACT(M1096,$A$6)=TRUE,5,IF(EXACT(M1096,$A$7)=TRUE,6,IF(EXACT(M1096,$A$8)=TRUE,7,IF(EXACT(M1096,$A$9)=TRUE,8,IF(EXACT(M1096,$A$10)=TRUE,9,IF(EXACT(M1096,$A$11)=TRUE,10,IF(EXACT(M1096,$A$12)=TRUE,11,IF(EXACT(M1096,$A$13)=TRUE,12,IF(EXACT(M1096,$A$14)=TRUE,13,IF(EXACT(M1096,$A$15)=TRUE,14,IF(EXACT(M1096,$A$16)=TRUE,15,IF(EXACT(M1096,$A$17)=TRUE,16,IF(EXACT(M1096,$A$18)=TRUE,17,IF(EXACT(M1096,$A$19)=TRUE,18,IF(EXACT(M1096,$A$20)=TRUE,19,IF(EXACT(M1096,$A$21)=TRUE,20,IF(EXACT(M1096,$A$22)=TRUE,21,IF(EXACT(M1096,$A$23)=TRUE,22,IF(EXACT(M1096,$A$24)=TRUE,23,IF(EXACT(M1096,$A$25)=TRUE,24,IF(EXACT(M1096,$A$26)=TRUE,25,IF(EXACT(M1096,$A$27)=TRUE,26,IF(EXACT(M1096,$A$28)=TRUE,27,IF(EXACT(M1096,$A$29)=TRUE,28,IF(EXACT(M1096,$A$30)=TRUE,29,IF(EXACT(M1096,$A$31)=TRUE,30,IF(EXACT(M1096,$A$32)=TRUE,31,IF(EXACT(M1096,$A$33)=TRUE,32,IF(EXACT(M1096,$A$34)=TRUE,33,IF(EXACT(M1096,$A$35)=TRUE,34,IF(EXACT(M1096,$A$36)=TRUE,35,IF(EXACT(M1096,$A$37)=TRUE,36,IF(EXACT(M1096,$A$38)=TRUE,37,IF(EXACT(M1096,$A$39)=TRUE,38,IF(EXACT(M1096,$A$40)=TRUE,39,IF(EXACT(M1096,$A$41)=TRUE,40,IF(EXACT(M1096,$A$42)=TRUE,41,IF(EXACT(M1096,$A$43)=TRUE,42,IF(EXACT(M1096,$A$44)=TRUE,43,IF(EXACT(M1096,$A$45)=TRUE,44,IF(EXACT(M1096,$A$46)=TRUE,45,IF(EXACT(M1096,$A$47)=TRUE,46,IF(EXACT(M1096,$A$48)=TRUE,47,IF(EXACT(M1096,$A$49)=TRUE,48,IF(EXACT(M1096,$A$50)=TRUE,49,IF(EXACT(M1096,$A$51)=TRUE,50,IF(EXACT(M1096,$A$52)=TRUE,51,IF(EXACT(M1096,$A$53)=TRUE,52,IF(EXACT(M1096,$A$54)=TRUE,53,IF(EXACT(M1096,$A$55)=TRUE,54,IF(EXACT(M1096,$A$56)=TRUE,55,IF(EXACT(M1096,$A$57)=TRUE,56,IF(EXACT(M1096,$A$58)=TRUE,57,IF(EXACT(M1096,$A$59)=TRUE,58,IF(EXACT(M1096,$A$60)=TRUE,59,IF(EXACT(M1096,$A$61)=TRUE,60,IF(EXACT(M1096,$A$62)=TRUE,61))))))))))))))))))))))))))))))))))))))))))))))))))))))))))))))*61^$L1096</f>
        <v>0</v>
      </c>
    </row>
    <row r="1097" spans="11:14" x14ac:dyDescent="0.55000000000000004">
      <c r="K1097">
        <v>1097</v>
      </c>
      <c r="L1097">
        <f t="shared" si="35"/>
        <v>1</v>
      </c>
      <c r="M1097" t="str">
        <f t="shared" si="34"/>
        <v/>
      </c>
      <c r="N1097">
        <f>IF(EXACT(M1097,$A$1)=TRUE,0,IF(EXACT(M1097,$A$2)=TRUE,1,IF(EXACT(M1097,$A$3)=TRUE,2,IF(EXACT(M1097,$A$4)=TRUE,3,IF(EXACT(M1097,$A$5)=TRUE,4,IF(EXACT(M1097,$A$6)=TRUE,5,IF(EXACT(M1097,$A$7)=TRUE,6,IF(EXACT(M1097,$A$8)=TRUE,7,IF(EXACT(M1097,$A$9)=TRUE,8,IF(EXACT(M1097,$A$10)=TRUE,9,IF(EXACT(M1097,$A$11)=TRUE,10,IF(EXACT(M1097,$A$12)=TRUE,11,IF(EXACT(M1097,$A$13)=TRUE,12,IF(EXACT(M1097,$A$14)=TRUE,13,IF(EXACT(M1097,$A$15)=TRUE,14,IF(EXACT(M1097,$A$16)=TRUE,15,IF(EXACT(M1097,$A$17)=TRUE,16,IF(EXACT(M1097,$A$18)=TRUE,17,IF(EXACT(M1097,$A$19)=TRUE,18,IF(EXACT(M1097,$A$20)=TRUE,19,IF(EXACT(M1097,$A$21)=TRUE,20,IF(EXACT(M1097,$A$22)=TRUE,21,IF(EXACT(M1097,$A$23)=TRUE,22,IF(EXACT(M1097,$A$24)=TRUE,23,IF(EXACT(M1097,$A$25)=TRUE,24,IF(EXACT(M1097,$A$26)=TRUE,25,IF(EXACT(M1097,$A$27)=TRUE,26,IF(EXACT(M1097,$A$28)=TRUE,27,IF(EXACT(M1097,$A$29)=TRUE,28,IF(EXACT(M1097,$A$30)=TRUE,29,IF(EXACT(M1097,$A$31)=TRUE,30,IF(EXACT(M1097,$A$32)=TRUE,31,IF(EXACT(M1097,$A$33)=TRUE,32,IF(EXACT(M1097,$A$34)=TRUE,33,IF(EXACT(M1097,$A$35)=TRUE,34,IF(EXACT(M1097,$A$36)=TRUE,35,IF(EXACT(M1097,$A$37)=TRUE,36,IF(EXACT(M1097,$A$38)=TRUE,37,IF(EXACT(M1097,$A$39)=TRUE,38,IF(EXACT(M1097,$A$40)=TRUE,39,IF(EXACT(M1097,$A$41)=TRUE,40,IF(EXACT(M1097,$A$42)=TRUE,41,IF(EXACT(M1097,$A$43)=TRUE,42,IF(EXACT(M1097,$A$44)=TRUE,43,IF(EXACT(M1097,$A$45)=TRUE,44,IF(EXACT(M1097,$A$46)=TRUE,45,IF(EXACT(M1097,$A$47)=TRUE,46,IF(EXACT(M1097,$A$48)=TRUE,47,IF(EXACT(M1097,$A$49)=TRUE,48,IF(EXACT(M1097,$A$50)=TRUE,49,IF(EXACT(M1097,$A$51)=TRUE,50,IF(EXACT(M1097,$A$52)=TRUE,51,IF(EXACT(M1097,$A$53)=TRUE,52,IF(EXACT(M1097,$A$54)=TRUE,53,IF(EXACT(M1097,$A$55)=TRUE,54,IF(EXACT(M1097,$A$56)=TRUE,55,IF(EXACT(M1097,$A$57)=TRUE,56,IF(EXACT(M1097,$A$58)=TRUE,57,IF(EXACT(M1097,$A$59)=TRUE,58,IF(EXACT(M1097,$A$60)=TRUE,59,IF(EXACT(M1097,$A$61)=TRUE,60,IF(EXACT(M1097,$A$62)=TRUE,61))))))))))))))))))))))))))))))))))))))))))))))))))))))))))))))*61^$L1097</f>
        <v>0</v>
      </c>
    </row>
    <row r="1098" spans="11:14" x14ac:dyDescent="0.55000000000000004">
      <c r="K1098">
        <v>1098</v>
      </c>
      <c r="L1098">
        <f t="shared" si="35"/>
        <v>0</v>
      </c>
      <c r="M1098" t="str">
        <f t="shared" si="34"/>
        <v/>
      </c>
      <c r="N1098">
        <f>IF(EXACT(M1098,$A$1)=TRUE,0,IF(EXACT(M1098,$A$2)=TRUE,1,IF(EXACT(M1098,$A$3)=TRUE,2,IF(EXACT(M1098,$A$4)=TRUE,3,IF(EXACT(M1098,$A$5)=TRUE,4,IF(EXACT(M1098,$A$6)=TRUE,5,IF(EXACT(M1098,$A$7)=TRUE,6,IF(EXACT(M1098,$A$8)=TRUE,7,IF(EXACT(M1098,$A$9)=TRUE,8,IF(EXACT(M1098,$A$10)=TRUE,9,IF(EXACT(M1098,$A$11)=TRUE,10,IF(EXACT(M1098,$A$12)=TRUE,11,IF(EXACT(M1098,$A$13)=TRUE,12,IF(EXACT(M1098,$A$14)=TRUE,13,IF(EXACT(M1098,$A$15)=TRUE,14,IF(EXACT(M1098,$A$16)=TRUE,15,IF(EXACT(M1098,$A$17)=TRUE,16,IF(EXACT(M1098,$A$18)=TRUE,17,IF(EXACT(M1098,$A$19)=TRUE,18,IF(EXACT(M1098,$A$20)=TRUE,19,IF(EXACT(M1098,$A$21)=TRUE,20,IF(EXACT(M1098,$A$22)=TRUE,21,IF(EXACT(M1098,$A$23)=TRUE,22,IF(EXACT(M1098,$A$24)=TRUE,23,IF(EXACT(M1098,$A$25)=TRUE,24,IF(EXACT(M1098,$A$26)=TRUE,25,IF(EXACT(M1098,$A$27)=TRUE,26,IF(EXACT(M1098,$A$28)=TRUE,27,IF(EXACT(M1098,$A$29)=TRUE,28,IF(EXACT(M1098,$A$30)=TRUE,29,IF(EXACT(M1098,$A$31)=TRUE,30,IF(EXACT(M1098,$A$32)=TRUE,31,IF(EXACT(M1098,$A$33)=TRUE,32,IF(EXACT(M1098,$A$34)=TRUE,33,IF(EXACT(M1098,$A$35)=TRUE,34,IF(EXACT(M1098,$A$36)=TRUE,35,IF(EXACT(M1098,$A$37)=TRUE,36,IF(EXACT(M1098,$A$38)=TRUE,37,IF(EXACT(M1098,$A$39)=TRUE,38,IF(EXACT(M1098,$A$40)=TRUE,39,IF(EXACT(M1098,$A$41)=TRUE,40,IF(EXACT(M1098,$A$42)=TRUE,41,IF(EXACT(M1098,$A$43)=TRUE,42,IF(EXACT(M1098,$A$44)=TRUE,43,IF(EXACT(M1098,$A$45)=TRUE,44,IF(EXACT(M1098,$A$46)=TRUE,45,IF(EXACT(M1098,$A$47)=TRUE,46,IF(EXACT(M1098,$A$48)=TRUE,47,IF(EXACT(M1098,$A$49)=TRUE,48,IF(EXACT(M1098,$A$50)=TRUE,49,IF(EXACT(M1098,$A$51)=TRUE,50,IF(EXACT(M1098,$A$52)=TRUE,51,IF(EXACT(M1098,$A$53)=TRUE,52,IF(EXACT(M1098,$A$54)=TRUE,53,IF(EXACT(M1098,$A$55)=TRUE,54,IF(EXACT(M1098,$A$56)=TRUE,55,IF(EXACT(M1098,$A$57)=TRUE,56,IF(EXACT(M1098,$A$58)=TRUE,57,IF(EXACT(M1098,$A$59)=TRUE,58,IF(EXACT(M1098,$A$60)=TRUE,59,IF(EXACT(M1098,$A$61)=TRUE,60,IF(EXACT(M1098,$A$62)=TRUE,61))))))))))))))))))))))))))))))))))))))))))))))))))))))))))))))*61^$L1098</f>
        <v>0</v>
      </c>
    </row>
    <row r="1099" spans="11:14" x14ac:dyDescent="0.55000000000000004">
      <c r="K1099">
        <v>1099</v>
      </c>
      <c r="L1099">
        <f t="shared" si="35"/>
        <v>5</v>
      </c>
      <c r="M1099" t="str">
        <f t="shared" si="34"/>
        <v/>
      </c>
      <c r="N1099" t="b">
        <f>IF(EXACT(M1099,$A$1)=TRUE,"コア",IF(EXACT(M1099,$A$2)=TRUE,"弓玉",IF(EXACT(M1099,$A$3)=TRUE,"銃玉",IF(EXACT(M1099,$A$4)=TRUE,"剣玉",IF(EXACT(M1099,$A$5)=TRUE,"盾玉",IF(EXACT(M1099,$A$6)=TRUE,"爆玉",IF(EXACT(M1099,$A$7)=TRUE,"魔玉",IF(EXACT(M1099,$A$8)=TRUE,"弩玉",IF(EXACT(M1099,$A$9)=TRUE,"槍玉",IF(EXACT(M1099,$A$10)=TRUE,"砲玉",IF(EXACT(M1099,$A$11)=TRUE,"薙玉",IF(EXACT(M1099,$A$12)=TRUE,"跳玉",IF(EXACT(M1099,$A$13)=TRUE,"裂玉",IF(EXACT(M1099,$A$14)=TRUE,"散玉",IF(EXACT(M1099,$A$15)=TRUE,"狙玉",IF(EXACT(M1099,$A$16)=TRUE,"浮玉",IF(EXACT(M1099,$A$17)=TRUE,"導玉",IF(EXACT(M1099,$A$18)=TRUE,"繕玉",IF(EXACT(M1099,$A$19)=TRUE,"癒玉",IF(EXACT(M1099,$A$20)=TRUE,"壁玉",IF(EXACT(M1099,$A$21)=TRUE,"飛玉",IF(EXACT(M1099,$A$22)=TRUE,"戦玉",IF(EXACT(M1099,$A$23)=TRUE,"機玉",IF(EXACT(M1099,$A$24)=TRUE,"変玉",IF(EXACT(M1099,$A$25)=TRUE,"界玉",IF(EXACT(M1099,$A$26)=TRUE,"木壁",IF(EXACT(M1099,$A$27)=TRUE,"石壁",IF(EXACT(M1099,$A$28)=TRUE,"紙壁",IF(EXACT(M1099,$A$29)=TRUE,"鉄壁",IF(EXACT(M1099,$A$30)=TRUE,"ジェット",IF(EXACT(M1099,$A$31)=TRUE,"ターボ",IF(EXACT(M1099,$A$32)=TRUE,"骨玉",IF(EXACT(M1099,$A$33)=TRUE,"撃玉",IF(EXACT(M1099,$A$34)=TRUE,"弾玉",IF(EXACT(M1099,$A$35)=TRUE,"聖玉",IF(EXACT(M1099,$A$36)=TRUE,"忍玉",IF(EXACT(M1099,$A$37)=TRUE,"障玉",IF(EXACT(M1099,$A$38)=TRUE,"花玉",IF(EXACT(M1099,$A$39)=TRUE,"反玉",IF(EXACT(M1099,$A$40)=TRUE,"押玉",IF(EXACT(M1099,$A$41)=TRUE,"迎玉",IF(EXACT(M1099,$A$42)=TRUE,"贄玉",IF(EXACT(M1099,$A$43)=TRUE,"的玉",IF(EXACT(M1099,$A$44)=TRUE,"墜玉",IF(EXACT(M1099,$A$45)=TRUE,"箱玉",IF(EXACT(M1099,$A$46)=TRUE,"闇玉",IF(EXACT(M1099,$A$47)=TRUE,"旋玉",IF(EXACT(M1099,$A$48)=TRUE,"采玉",IF(EXACT(M1099,$A$49)=TRUE,"騎玉",IF(EXACT(M1099,$A$50)=TRUE,"核玉",IF(EXACT(M1099,$A$51)=TRUE,"射玉",IF(EXACT(M1099,$A$52)=TRUE,"星玉",IF(EXACT(M1099,$A$53)=TRUE,"梱玉",IF(EXACT(M1099,$A$54)=TRUE,"貫玉",IF(EXACT(M1099,$A$55)=TRUE,"査玉",IF(EXACT(M1099,$A$56)=TRUE,"近壁",IF(EXACT(M1099,$A$57)=TRUE,"遠壁",IF(EXACT(M1099,$A$58)=TRUE,"広壁",IF(EXACT(M1099,$A$59)=TRUE,"狭壁",IF(EXACT(M1099,$A$60)=TRUE,"タゲ壁",IF(EXACT(M1099,$A$61)=TRUE,"エレ壁")))))))))))))))))))))))))))))))))))))))))))))))))))))))))))))</f>
        <v>0</v>
      </c>
    </row>
    <row r="1100" spans="11:14" x14ac:dyDescent="0.55000000000000004">
      <c r="K1100">
        <v>1100</v>
      </c>
      <c r="L1100">
        <f t="shared" si="35"/>
        <v>4</v>
      </c>
      <c r="M1100" t="str">
        <f t="shared" si="34"/>
        <v/>
      </c>
      <c r="N1100">
        <f>IF(EXACT(M1100,$A$1)=TRUE,0,IF(EXACT(M1100,$A$2)=TRUE,1,IF(EXACT(M1100,$A$3)=TRUE,2,IF(EXACT(M1100,$A$4)=TRUE,3,IF(EXACT(M1100,$A$5)=TRUE,4,IF(EXACT(M1100,$A$6)=TRUE,5,IF(EXACT(M1100,$A$7)=TRUE,6,IF(EXACT(M1100,$A$8)=TRUE,7,IF(EXACT(M1100,$A$9)=TRUE,8,IF(EXACT(M1100,$A$10)=TRUE,9,IF(EXACT(M1100,$A$11)=TRUE,10,IF(EXACT(M1100,$A$12)=TRUE,11,IF(EXACT(M1100,$A$13)=TRUE,12,IF(EXACT(M1100,$A$14)=TRUE,13,IF(EXACT(M1100,$A$15)=TRUE,14,IF(EXACT(M1100,$A$16)=TRUE,15,IF(EXACT(M1100,$A$17)=TRUE,16,IF(EXACT(M1100,$A$18)=TRUE,17,IF(EXACT(M1100,$A$19)=TRUE,18,IF(EXACT(M1100,$A$20)=TRUE,19,IF(EXACT(M1100,$A$21)=TRUE,20,IF(EXACT(M1100,$A$22)=TRUE,21,IF(EXACT(M1100,$A$23)=TRUE,22,IF(EXACT(M1100,$A$24)=TRUE,23,IF(EXACT(M1100,$A$25)=TRUE,24,IF(EXACT(M1100,$A$26)=TRUE,25,IF(EXACT(M1100,$A$27)=TRUE,26,IF(EXACT(M1100,$A$28)=TRUE,27,IF(EXACT(M1100,$A$29)=TRUE,28,IF(EXACT(M1100,$A$30)=TRUE,29,IF(EXACT(M1100,$A$31)=TRUE,30,IF(EXACT(M1100,$A$32)=TRUE,31,IF(EXACT(M1100,$A$33)=TRUE,32,IF(EXACT(M1100,$A$34)=TRUE,33,IF(EXACT(M1100,$A$35)=TRUE,34,IF(EXACT(M1100,$A$36)=TRUE,35,IF(EXACT(M1100,$A$37)=TRUE,36,IF(EXACT(M1100,$A$38)=TRUE,37,IF(EXACT(M1100,$A$39)=TRUE,38,IF(EXACT(M1100,$A$40)=TRUE,39,IF(EXACT(M1100,$A$41)=TRUE,40,IF(EXACT(M1100,$A$42)=TRUE,41,IF(EXACT(M1100,$A$43)=TRUE,42,IF(EXACT(M1100,$A$44)=TRUE,43,IF(EXACT(M1100,$A$45)=TRUE,44,IF(EXACT(M1100,$A$46)=TRUE,45,IF(EXACT(M1100,$A$47)=TRUE,46,IF(EXACT(M1100,$A$48)=TRUE,47,IF(EXACT(M1100,$A$49)=TRUE,48,IF(EXACT(M1100,$A$50)=TRUE,49,IF(EXACT(M1100,$A$51)=TRUE,50,IF(EXACT(M1100,$A$52)=TRUE,51,IF(EXACT(M1100,$A$53)=TRUE,52,IF(EXACT(M1100,$A$54)=TRUE,53,IF(EXACT(M1100,$A$55)=TRUE,54,IF(EXACT(M1100,$A$56)=TRUE,55,IF(EXACT(M1100,$A$57)=TRUE,56,IF(EXACT(M1100,$A$58)=TRUE,57,IF(EXACT(M1100,$A$59)=TRUE,58,IF(EXACT(M1100,$A$60)=TRUE,59,IF(EXACT(M1100,$A$61)=TRUE,60,IF(EXACT(M1100,$A$62)=TRUE,61))))))))))))))))))))))))))))))))))))))))))))))))))))))))))))))*61^$L1100</f>
        <v>0</v>
      </c>
    </row>
    <row r="1101" spans="11:14" x14ac:dyDescent="0.55000000000000004">
      <c r="K1101">
        <v>1101</v>
      </c>
      <c r="L1101">
        <f t="shared" si="35"/>
        <v>3</v>
      </c>
      <c r="M1101" t="str">
        <f t="shared" si="34"/>
        <v/>
      </c>
      <c r="N1101">
        <f>IF(EXACT(M1101,$A$1)=TRUE,0,IF(EXACT(M1101,$A$2)=TRUE,1,IF(EXACT(M1101,$A$3)=TRUE,2,IF(EXACT(M1101,$A$4)=TRUE,3,IF(EXACT(M1101,$A$5)=TRUE,4,IF(EXACT(M1101,$A$6)=TRUE,5,IF(EXACT(M1101,$A$7)=TRUE,6,IF(EXACT(M1101,$A$8)=TRUE,7,IF(EXACT(M1101,$A$9)=TRUE,8,IF(EXACT(M1101,$A$10)=TRUE,9,IF(EXACT(M1101,$A$11)=TRUE,10,IF(EXACT(M1101,$A$12)=TRUE,11,IF(EXACT(M1101,$A$13)=TRUE,12,IF(EXACT(M1101,$A$14)=TRUE,13,IF(EXACT(M1101,$A$15)=TRUE,14,IF(EXACT(M1101,$A$16)=TRUE,15,IF(EXACT(M1101,$A$17)=TRUE,16,IF(EXACT(M1101,$A$18)=TRUE,17,IF(EXACT(M1101,$A$19)=TRUE,18,IF(EXACT(M1101,$A$20)=TRUE,19,IF(EXACT(M1101,$A$21)=TRUE,20,IF(EXACT(M1101,$A$22)=TRUE,21,IF(EXACT(M1101,$A$23)=TRUE,22,IF(EXACT(M1101,$A$24)=TRUE,23,IF(EXACT(M1101,$A$25)=TRUE,24,IF(EXACT(M1101,$A$26)=TRUE,25,IF(EXACT(M1101,$A$27)=TRUE,26,IF(EXACT(M1101,$A$28)=TRUE,27,IF(EXACT(M1101,$A$29)=TRUE,28,IF(EXACT(M1101,$A$30)=TRUE,29,IF(EXACT(M1101,$A$31)=TRUE,30,IF(EXACT(M1101,$A$32)=TRUE,31,IF(EXACT(M1101,$A$33)=TRUE,32,IF(EXACT(M1101,$A$34)=TRUE,33,IF(EXACT(M1101,$A$35)=TRUE,34,IF(EXACT(M1101,$A$36)=TRUE,35,IF(EXACT(M1101,$A$37)=TRUE,36,IF(EXACT(M1101,$A$38)=TRUE,37,IF(EXACT(M1101,$A$39)=TRUE,38,IF(EXACT(M1101,$A$40)=TRUE,39,IF(EXACT(M1101,$A$41)=TRUE,40,IF(EXACT(M1101,$A$42)=TRUE,41,IF(EXACT(M1101,$A$43)=TRUE,42,IF(EXACT(M1101,$A$44)=TRUE,43,IF(EXACT(M1101,$A$45)=TRUE,44,IF(EXACT(M1101,$A$46)=TRUE,45,IF(EXACT(M1101,$A$47)=TRUE,46,IF(EXACT(M1101,$A$48)=TRUE,47,IF(EXACT(M1101,$A$49)=TRUE,48,IF(EXACT(M1101,$A$50)=TRUE,49,IF(EXACT(M1101,$A$51)=TRUE,50,IF(EXACT(M1101,$A$52)=TRUE,51,IF(EXACT(M1101,$A$53)=TRUE,52,IF(EXACT(M1101,$A$54)=TRUE,53,IF(EXACT(M1101,$A$55)=TRUE,54,IF(EXACT(M1101,$A$56)=TRUE,55,IF(EXACT(M1101,$A$57)=TRUE,56,IF(EXACT(M1101,$A$58)=TRUE,57,IF(EXACT(M1101,$A$59)=TRUE,58,IF(EXACT(M1101,$A$60)=TRUE,59,IF(EXACT(M1101,$A$61)=TRUE,60,IF(EXACT(M1101,$A$62)=TRUE,61))))))))))))))))))))))))))))))))))))))))))))))))))))))))))))))*61^$L1101</f>
        <v>0</v>
      </c>
    </row>
    <row r="1102" spans="11:14" x14ac:dyDescent="0.55000000000000004">
      <c r="K1102">
        <v>1102</v>
      </c>
      <c r="L1102">
        <f t="shared" si="35"/>
        <v>2</v>
      </c>
      <c r="M1102" t="str">
        <f t="shared" si="34"/>
        <v/>
      </c>
      <c r="N1102">
        <f>IF(EXACT(M1102,$A$1)=TRUE,0,IF(EXACT(M1102,$A$2)=TRUE,1,IF(EXACT(M1102,$A$3)=TRUE,2,IF(EXACT(M1102,$A$4)=TRUE,3,IF(EXACT(M1102,$A$5)=TRUE,4,IF(EXACT(M1102,$A$6)=TRUE,5,IF(EXACT(M1102,$A$7)=TRUE,6,IF(EXACT(M1102,$A$8)=TRUE,7,IF(EXACT(M1102,$A$9)=TRUE,8,IF(EXACT(M1102,$A$10)=TRUE,9,IF(EXACT(M1102,$A$11)=TRUE,10,IF(EXACT(M1102,$A$12)=TRUE,11,IF(EXACT(M1102,$A$13)=TRUE,12,IF(EXACT(M1102,$A$14)=TRUE,13,IF(EXACT(M1102,$A$15)=TRUE,14,IF(EXACT(M1102,$A$16)=TRUE,15,IF(EXACT(M1102,$A$17)=TRUE,16,IF(EXACT(M1102,$A$18)=TRUE,17,IF(EXACT(M1102,$A$19)=TRUE,18,IF(EXACT(M1102,$A$20)=TRUE,19,IF(EXACT(M1102,$A$21)=TRUE,20,IF(EXACT(M1102,$A$22)=TRUE,21,IF(EXACT(M1102,$A$23)=TRUE,22,IF(EXACT(M1102,$A$24)=TRUE,23,IF(EXACT(M1102,$A$25)=TRUE,24,IF(EXACT(M1102,$A$26)=TRUE,25,IF(EXACT(M1102,$A$27)=TRUE,26,IF(EXACT(M1102,$A$28)=TRUE,27,IF(EXACT(M1102,$A$29)=TRUE,28,IF(EXACT(M1102,$A$30)=TRUE,29,IF(EXACT(M1102,$A$31)=TRUE,30,IF(EXACT(M1102,$A$32)=TRUE,31,IF(EXACT(M1102,$A$33)=TRUE,32,IF(EXACT(M1102,$A$34)=TRUE,33,IF(EXACT(M1102,$A$35)=TRUE,34,IF(EXACT(M1102,$A$36)=TRUE,35,IF(EXACT(M1102,$A$37)=TRUE,36,IF(EXACT(M1102,$A$38)=TRUE,37,IF(EXACT(M1102,$A$39)=TRUE,38,IF(EXACT(M1102,$A$40)=TRUE,39,IF(EXACT(M1102,$A$41)=TRUE,40,IF(EXACT(M1102,$A$42)=TRUE,41,IF(EXACT(M1102,$A$43)=TRUE,42,IF(EXACT(M1102,$A$44)=TRUE,43,IF(EXACT(M1102,$A$45)=TRUE,44,IF(EXACT(M1102,$A$46)=TRUE,45,IF(EXACT(M1102,$A$47)=TRUE,46,IF(EXACT(M1102,$A$48)=TRUE,47,IF(EXACT(M1102,$A$49)=TRUE,48,IF(EXACT(M1102,$A$50)=TRUE,49,IF(EXACT(M1102,$A$51)=TRUE,50,IF(EXACT(M1102,$A$52)=TRUE,51,IF(EXACT(M1102,$A$53)=TRUE,52,IF(EXACT(M1102,$A$54)=TRUE,53,IF(EXACT(M1102,$A$55)=TRUE,54,IF(EXACT(M1102,$A$56)=TRUE,55,IF(EXACT(M1102,$A$57)=TRUE,56,IF(EXACT(M1102,$A$58)=TRUE,57,IF(EXACT(M1102,$A$59)=TRUE,58,IF(EXACT(M1102,$A$60)=TRUE,59,IF(EXACT(M1102,$A$61)=TRUE,60,IF(EXACT(M1102,$A$62)=TRUE,61))))))))))))))))))))))))))))))))))))))))))))))))))))))))))))))*61^$L1102</f>
        <v>0</v>
      </c>
    </row>
    <row r="1103" spans="11:14" x14ac:dyDescent="0.55000000000000004">
      <c r="K1103">
        <v>1103</v>
      </c>
      <c r="L1103">
        <f t="shared" si="35"/>
        <v>1</v>
      </c>
      <c r="M1103" t="str">
        <f t="shared" si="34"/>
        <v/>
      </c>
      <c r="N1103">
        <f>IF(EXACT(M1103,$A$1)=TRUE,0,IF(EXACT(M1103,$A$2)=TRUE,1,IF(EXACT(M1103,$A$3)=TRUE,2,IF(EXACT(M1103,$A$4)=TRUE,3,IF(EXACT(M1103,$A$5)=TRUE,4,IF(EXACT(M1103,$A$6)=TRUE,5,IF(EXACT(M1103,$A$7)=TRUE,6,IF(EXACT(M1103,$A$8)=TRUE,7,IF(EXACT(M1103,$A$9)=TRUE,8,IF(EXACT(M1103,$A$10)=TRUE,9,IF(EXACT(M1103,$A$11)=TRUE,10,IF(EXACT(M1103,$A$12)=TRUE,11,IF(EXACT(M1103,$A$13)=TRUE,12,IF(EXACT(M1103,$A$14)=TRUE,13,IF(EXACT(M1103,$A$15)=TRUE,14,IF(EXACT(M1103,$A$16)=TRUE,15,IF(EXACT(M1103,$A$17)=TRUE,16,IF(EXACT(M1103,$A$18)=TRUE,17,IF(EXACT(M1103,$A$19)=TRUE,18,IF(EXACT(M1103,$A$20)=TRUE,19,IF(EXACT(M1103,$A$21)=TRUE,20,IF(EXACT(M1103,$A$22)=TRUE,21,IF(EXACT(M1103,$A$23)=TRUE,22,IF(EXACT(M1103,$A$24)=TRUE,23,IF(EXACT(M1103,$A$25)=TRUE,24,IF(EXACT(M1103,$A$26)=TRUE,25,IF(EXACT(M1103,$A$27)=TRUE,26,IF(EXACT(M1103,$A$28)=TRUE,27,IF(EXACT(M1103,$A$29)=TRUE,28,IF(EXACT(M1103,$A$30)=TRUE,29,IF(EXACT(M1103,$A$31)=TRUE,30,IF(EXACT(M1103,$A$32)=TRUE,31,IF(EXACT(M1103,$A$33)=TRUE,32,IF(EXACT(M1103,$A$34)=TRUE,33,IF(EXACT(M1103,$A$35)=TRUE,34,IF(EXACT(M1103,$A$36)=TRUE,35,IF(EXACT(M1103,$A$37)=TRUE,36,IF(EXACT(M1103,$A$38)=TRUE,37,IF(EXACT(M1103,$A$39)=TRUE,38,IF(EXACT(M1103,$A$40)=TRUE,39,IF(EXACT(M1103,$A$41)=TRUE,40,IF(EXACT(M1103,$A$42)=TRUE,41,IF(EXACT(M1103,$A$43)=TRUE,42,IF(EXACT(M1103,$A$44)=TRUE,43,IF(EXACT(M1103,$A$45)=TRUE,44,IF(EXACT(M1103,$A$46)=TRUE,45,IF(EXACT(M1103,$A$47)=TRUE,46,IF(EXACT(M1103,$A$48)=TRUE,47,IF(EXACT(M1103,$A$49)=TRUE,48,IF(EXACT(M1103,$A$50)=TRUE,49,IF(EXACT(M1103,$A$51)=TRUE,50,IF(EXACT(M1103,$A$52)=TRUE,51,IF(EXACT(M1103,$A$53)=TRUE,52,IF(EXACT(M1103,$A$54)=TRUE,53,IF(EXACT(M1103,$A$55)=TRUE,54,IF(EXACT(M1103,$A$56)=TRUE,55,IF(EXACT(M1103,$A$57)=TRUE,56,IF(EXACT(M1103,$A$58)=TRUE,57,IF(EXACT(M1103,$A$59)=TRUE,58,IF(EXACT(M1103,$A$60)=TRUE,59,IF(EXACT(M1103,$A$61)=TRUE,60,IF(EXACT(M1103,$A$62)=TRUE,61))))))))))))))))))))))))))))))))))))))))))))))))))))))))))))))*61^$L1103</f>
        <v>0</v>
      </c>
    </row>
    <row r="1104" spans="11:14" x14ac:dyDescent="0.55000000000000004">
      <c r="K1104">
        <v>1104</v>
      </c>
      <c r="L1104">
        <f t="shared" si="35"/>
        <v>0</v>
      </c>
      <c r="M1104" t="str">
        <f t="shared" si="34"/>
        <v/>
      </c>
      <c r="N1104">
        <f>IF(EXACT(M1104,$A$1)=TRUE,0,IF(EXACT(M1104,$A$2)=TRUE,1,IF(EXACT(M1104,$A$3)=TRUE,2,IF(EXACT(M1104,$A$4)=TRUE,3,IF(EXACT(M1104,$A$5)=TRUE,4,IF(EXACT(M1104,$A$6)=TRUE,5,IF(EXACT(M1104,$A$7)=TRUE,6,IF(EXACT(M1104,$A$8)=TRUE,7,IF(EXACT(M1104,$A$9)=TRUE,8,IF(EXACT(M1104,$A$10)=TRUE,9,IF(EXACT(M1104,$A$11)=TRUE,10,IF(EXACT(M1104,$A$12)=TRUE,11,IF(EXACT(M1104,$A$13)=TRUE,12,IF(EXACT(M1104,$A$14)=TRUE,13,IF(EXACT(M1104,$A$15)=TRUE,14,IF(EXACT(M1104,$A$16)=TRUE,15,IF(EXACT(M1104,$A$17)=TRUE,16,IF(EXACT(M1104,$A$18)=TRUE,17,IF(EXACT(M1104,$A$19)=TRUE,18,IF(EXACT(M1104,$A$20)=TRUE,19,IF(EXACT(M1104,$A$21)=TRUE,20,IF(EXACT(M1104,$A$22)=TRUE,21,IF(EXACT(M1104,$A$23)=TRUE,22,IF(EXACT(M1104,$A$24)=TRUE,23,IF(EXACT(M1104,$A$25)=TRUE,24,IF(EXACT(M1104,$A$26)=TRUE,25,IF(EXACT(M1104,$A$27)=TRUE,26,IF(EXACT(M1104,$A$28)=TRUE,27,IF(EXACT(M1104,$A$29)=TRUE,28,IF(EXACT(M1104,$A$30)=TRUE,29,IF(EXACT(M1104,$A$31)=TRUE,30,IF(EXACT(M1104,$A$32)=TRUE,31,IF(EXACT(M1104,$A$33)=TRUE,32,IF(EXACT(M1104,$A$34)=TRUE,33,IF(EXACT(M1104,$A$35)=TRUE,34,IF(EXACT(M1104,$A$36)=TRUE,35,IF(EXACT(M1104,$A$37)=TRUE,36,IF(EXACT(M1104,$A$38)=TRUE,37,IF(EXACT(M1104,$A$39)=TRUE,38,IF(EXACT(M1104,$A$40)=TRUE,39,IF(EXACT(M1104,$A$41)=TRUE,40,IF(EXACT(M1104,$A$42)=TRUE,41,IF(EXACT(M1104,$A$43)=TRUE,42,IF(EXACT(M1104,$A$44)=TRUE,43,IF(EXACT(M1104,$A$45)=TRUE,44,IF(EXACT(M1104,$A$46)=TRUE,45,IF(EXACT(M1104,$A$47)=TRUE,46,IF(EXACT(M1104,$A$48)=TRUE,47,IF(EXACT(M1104,$A$49)=TRUE,48,IF(EXACT(M1104,$A$50)=TRUE,49,IF(EXACT(M1104,$A$51)=TRUE,50,IF(EXACT(M1104,$A$52)=TRUE,51,IF(EXACT(M1104,$A$53)=TRUE,52,IF(EXACT(M1104,$A$54)=TRUE,53,IF(EXACT(M1104,$A$55)=TRUE,54,IF(EXACT(M1104,$A$56)=TRUE,55,IF(EXACT(M1104,$A$57)=TRUE,56,IF(EXACT(M1104,$A$58)=TRUE,57,IF(EXACT(M1104,$A$59)=TRUE,58,IF(EXACT(M1104,$A$60)=TRUE,59,IF(EXACT(M1104,$A$61)=TRUE,60,IF(EXACT(M1104,$A$62)=TRUE,61))))))))))))))))))))))))))))))))))))))))))))))))))))))))))))))*61^$L1104</f>
        <v>0</v>
      </c>
    </row>
    <row r="1105" spans="11:14" x14ac:dyDescent="0.55000000000000004">
      <c r="K1105">
        <v>1105</v>
      </c>
      <c r="L1105">
        <f t="shared" si="35"/>
        <v>5</v>
      </c>
      <c r="M1105" t="str">
        <f t="shared" si="34"/>
        <v/>
      </c>
      <c r="N1105" t="b">
        <f>IF(EXACT(M1105,$A$1)=TRUE,"コア",IF(EXACT(M1105,$A$2)=TRUE,"弓玉",IF(EXACT(M1105,$A$3)=TRUE,"銃玉",IF(EXACT(M1105,$A$4)=TRUE,"剣玉",IF(EXACT(M1105,$A$5)=TRUE,"盾玉",IF(EXACT(M1105,$A$6)=TRUE,"爆玉",IF(EXACT(M1105,$A$7)=TRUE,"魔玉",IF(EXACT(M1105,$A$8)=TRUE,"弩玉",IF(EXACT(M1105,$A$9)=TRUE,"槍玉",IF(EXACT(M1105,$A$10)=TRUE,"砲玉",IF(EXACT(M1105,$A$11)=TRUE,"薙玉",IF(EXACT(M1105,$A$12)=TRUE,"跳玉",IF(EXACT(M1105,$A$13)=TRUE,"裂玉",IF(EXACT(M1105,$A$14)=TRUE,"散玉",IF(EXACT(M1105,$A$15)=TRUE,"狙玉",IF(EXACT(M1105,$A$16)=TRUE,"浮玉",IF(EXACT(M1105,$A$17)=TRUE,"導玉",IF(EXACT(M1105,$A$18)=TRUE,"繕玉",IF(EXACT(M1105,$A$19)=TRUE,"癒玉",IF(EXACT(M1105,$A$20)=TRUE,"壁玉",IF(EXACT(M1105,$A$21)=TRUE,"飛玉",IF(EXACT(M1105,$A$22)=TRUE,"戦玉",IF(EXACT(M1105,$A$23)=TRUE,"機玉",IF(EXACT(M1105,$A$24)=TRUE,"変玉",IF(EXACT(M1105,$A$25)=TRUE,"界玉",IF(EXACT(M1105,$A$26)=TRUE,"木壁",IF(EXACT(M1105,$A$27)=TRUE,"石壁",IF(EXACT(M1105,$A$28)=TRUE,"紙壁",IF(EXACT(M1105,$A$29)=TRUE,"鉄壁",IF(EXACT(M1105,$A$30)=TRUE,"ジェット",IF(EXACT(M1105,$A$31)=TRUE,"ターボ",IF(EXACT(M1105,$A$32)=TRUE,"骨玉",IF(EXACT(M1105,$A$33)=TRUE,"撃玉",IF(EXACT(M1105,$A$34)=TRUE,"弾玉",IF(EXACT(M1105,$A$35)=TRUE,"聖玉",IF(EXACT(M1105,$A$36)=TRUE,"忍玉",IF(EXACT(M1105,$A$37)=TRUE,"障玉",IF(EXACT(M1105,$A$38)=TRUE,"花玉",IF(EXACT(M1105,$A$39)=TRUE,"反玉",IF(EXACT(M1105,$A$40)=TRUE,"押玉",IF(EXACT(M1105,$A$41)=TRUE,"迎玉",IF(EXACT(M1105,$A$42)=TRUE,"贄玉",IF(EXACT(M1105,$A$43)=TRUE,"的玉",IF(EXACT(M1105,$A$44)=TRUE,"墜玉",IF(EXACT(M1105,$A$45)=TRUE,"箱玉",IF(EXACT(M1105,$A$46)=TRUE,"闇玉",IF(EXACT(M1105,$A$47)=TRUE,"旋玉",IF(EXACT(M1105,$A$48)=TRUE,"采玉",IF(EXACT(M1105,$A$49)=TRUE,"騎玉",IF(EXACT(M1105,$A$50)=TRUE,"核玉",IF(EXACT(M1105,$A$51)=TRUE,"射玉",IF(EXACT(M1105,$A$52)=TRUE,"星玉",IF(EXACT(M1105,$A$53)=TRUE,"梱玉",IF(EXACT(M1105,$A$54)=TRUE,"貫玉",IF(EXACT(M1105,$A$55)=TRUE,"査玉",IF(EXACT(M1105,$A$56)=TRUE,"近壁",IF(EXACT(M1105,$A$57)=TRUE,"遠壁",IF(EXACT(M1105,$A$58)=TRUE,"広壁",IF(EXACT(M1105,$A$59)=TRUE,"狭壁",IF(EXACT(M1105,$A$60)=TRUE,"タゲ壁",IF(EXACT(M1105,$A$61)=TRUE,"エレ壁")))))))))))))))))))))))))))))))))))))))))))))))))))))))))))))</f>
        <v>0</v>
      </c>
    </row>
    <row r="1106" spans="11:14" x14ac:dyDescent="0.55000000000000004">
      <c r="K1106">
        <v>1106</v>
      </c>
      <c r="L1106">
        <f t="shared" si="35"/>
        <v>4</v>
      </c>
      <c r="M1106" t="str">
        <f t="shared" si="34"/>
        <v/>
      </c>
      <c r="N1106">
        <f>IF(EXACT(M1106,$A$1)=TRUE,0,IF(EXACT(M1106,$A$2)=TRUE,1,IF(EXACT(M1106,$A$3)=TRUE,2,IF(EXACT(M1106,$A$4)=TRUE,3,IF(EXACT(M1106,$A$5)=TRUE,4,IF(EXACT(M1106,$A$6)=TRUE,5,IF(EXACT(M1106,$A$7)=TRUE,6,IF(EXACT(M1106,$A$8)=TRUE,7,IF(EXACT(M1106,$A$9)=TRUE,8,IF(EXACT(M1106,$A$10)=TRUE,9,IF(EXACT(M1106,$A$11)=TRUE,10,IF(EXACT(M1106,$A$12)=TRUE,11,IF(EXACT(M1106,$A$13)=TRUE,12,IF(EXACT(M1106,$A$14)=TRUE,13,IF(EXACT(M1106,$A$15)=TRUE,14,IF(EXACT(M1106,$A$16)=TRUE,15,IF(EXACT(M1106,$A$17)=TRUE,16,IF(EXACT(M1106,$A$18)=TRUE,17,IF(EXACT(M1106,$A$19)=TRUE,18,IF(EXACT(M1106,$A$20)=TRUE,19,IF(EXACT(M1106,$A$21)=TRUE,20,IF(EXACT(M1106,$A$22)=TRUE,21,IF(EXACT(M1106,$A$23)=TRUE,22,IF(EXACT(M1106,$A$24)=TRUE,23,IF(EXACT(M1106,$A$25)=TRUE,24,IF(EXACT(M1106,$A$26)=TRUE,25,IF(EXACT(M1106,$A$27)=TRUE,26,IF(EXACT(M1106,$A$28)=TRUE,27,IF(EXACT(M1106,$A$29)=TRUE,28,IF(EXACT(M1106,$A$30)=TRUE,29,IF(EXACT(M1106,$A$31)=TRUE,30,IF(EXACT(M1106,$A$32)=TRUE,31,IF(EXACT(M1106,$A$33)=TRUE,32,IF(EXACT(M1106,$A$34)=TRUE,33,IF(EXACT(M1106,$A$35)=TRUE,34,IF(EXACT(M1106,$A$36)=TRUE,35,IF(EXACT(M1106,$A$37)=TRUE,36,IF(EXACT(M1106,$A$38)=TRUE,37,IF(EXACT(M1106,$A$39)=TRUE,38,IF(EXACT(M1106,$A$40)=TRUE,39,IF(EXACT(M1106,$A$41)=TRUE,40,IF(EXACT(M1106,$A$42)=TRUE,41,IF(EXACT(M1106,$A$43)=TRUE,42,IF(EXACT(M1106,$A$44)=TRUE,43,IF(EXACT(M1106,$A$45)=TRUE,44,IF(EXACT(M1106,$A$46)=TRUE,45,IF(EXACT(M1106,$A$47)=TRUE,46,IF(EXACT(M1106,$A$48)=TRUE,47,IF(EXACT(M1106,$A$49)=TRUE,48,IF(EXACT(M1106,$A$50)=TRUE,49,IF(EXACT(M1106,$A$51)=TRUE,50,IF(EXACT(M1106,$A$52)=TRUE,51,IF(EXACT(M1106,$A$53)=TRUE,52,IF(EXACT(M1106,$A$54)=TRUE,53,IF(EXACT(M1106,$A$55)=TRUE,54,IF(EXACT(M1106,$A$56)=TRUE,55,IF(EXACT(M1106,$A$57)=TRUE,56,IF(EXACT(M1106,$A$58)=TRUE,57,IF(EXACT(M1106,$A$59)=TRUE,58,IF(EXACT(M1106,$A$60)=TRUE,59,IF(EXACT(M1106,$A$61)=TRUE,60,IF(EXACT(M1106,$A$62)=TRUE,61))))))))))))))))))))))))))))))))))))))))))))))))))))))))))))))*61^$L1106</f>
        <v>0</v>
      </c>
    </row>
    <row r="1107" spans="11:14" x14ac:dyDescent="0.55000000000000004">
      <c r="K1107">
        <v>1107</v>
      </c>
      <c r="L1107">
        <f t="shared" si="35"/>
        <v>3</v>
      </c>
      <c r="M1107" t="str">
        <f t="shared" si="34"/>
        <v/>
      </c>
      <c r="N1107">
        <f>IF(EXACT(M1107,$A$1)=TRUE,0,IF(EXACT(M1107,$A$2)=TRUE,1,IF(EXACT(M1107,$A$3)=TRUE,2,IF(EXACT(M1107,$A$4)=TRUE,3,IF(EXACT(M1107,$A$5)=TRUE,4,IF(EXACT(M1107,$A$6)=TRUE,5,IF(EXACT(M1107,$A$7)=TRUE,6,IF(EXACT(M1107,$A$8)=TRUE,7,IF(EXACT(M1107,$A$9)=TRUE,8,IF(EXACT(M1107,$A$10)=TRUE,9,IF(EXACT(M1107,$A$11)=TRUE,10,IF(EXACT(M1107,$A$12)=TRUE,11,IF(EXACT(M1107,$A$13)=TRUE,12,IF(EXACT(M1107,$A$14)=TRUE,13,IF(EXACT(M1107,$A$15)=TRUE,14,IF(EXACT(M1107,$A$16)=TRUE,15,IF(EXACT(M1107,$A$17)=TRUE,16,IF(EXACT(M1107,$A$18)=TRUE,17,IF(EXACT(M1107,$A$19)=TRUE,18,IF(EXACT(M1107,$A$20)=TRUE,19,IF(EXACT(M1107,$A$21)=TRUE,20,IF(EXACT(M1107,$A$22)=TRUE,21,IF(EXACT(M1107,$A$23)=TRUE,22,IF(EXACT(M1107,$A$24)=TRUE,23,IF(EXACT(M1107,$A$25)=TRUE,24,IF(EXACT(M1107,$A$26)=TRUE,25,IF(EXACT(M1107,$A$27)=TRUE,26,IF(EXACT(M1107,$A$28)=TRUE,27,IF(EXACT(M1107,$A$29)=TRUE,28,IF(EXACT(M1107,$A$30)=TRUE,29,IF(EXACT(M1107,$A$31)=TRUE,30,IF(EXACT(M1107,$A$32)=TRUE,31,IF(EXACT(M1107,$A$33)=TRUE,32,IF(EXACT(M1107,$A$34)=TRUE,33,IF(EXACT(M1107,$A$35)=TRUE,34,IF(EXACT(M1107,$A$36)=TRUE,35,IF(EXACT(M1107,$A$37)=TRUE,36,IF(EXACT(M1107,$A$38)=TRUE,37,IF(EXACT(M1107,$A$39)=TRUE,38,IF(EXACT(M1107,$A$40)=TRUE,39,IF(EXACT(M1107,$A$41)=TRUE,40,IF(EXACT(M1107,$A$42)=TRUE,41,IF(EXACT(M1107,$A$43)=TRUE,42,IF(EXACT(M1107,$A$44)=TRUE,43,IF(EXACT(M1107,$A$45)=TRUE,44,IF(EXACT(M1107,$A$46)=TRUE,45,IF(EXACT(M1107,$A$47)=TRUE,46,IF(EXACT(M1107,$A$48)=TRUE,47,IF(EXACT(M1107,$A$49)=TRUE,48,IF(EXACT(M1107,$A$50)=TRUE,49,IF(EXACT(M1107,$A$51)=TRUE,50,IF(EXACT(M1107,$A$52)=TRUE,51,IF(EXACT(M1107,$A$53)=TRUE,52,IF(EXACT(M1107,$A$54)=TRUE,53,IF(EXACT(M1107,$A$55)=TRUE,54,IF(EXACT(M1107,$A$56)=TRUE,55,IF(EXACT(M1107,$A$57)=TRUE,56,IF(EXACT(M1107,$A$58)=TRUE,57,IF(EXACT(M1107,$A$59)=TRUE,58,IF(EXACT(M1107,$A$60)=TRUE,59,IF(EXACT(M1107,$A$61)=TRUE,60,IF(EXACT(M1107,$A$62)=TRUE,61))))))))))))))))))))))))))))))))))))))))))))))))))))))))))))))*61^$L1107</f>
        <v>0</v>
      </c>
    </row>
    <row r="1108" spans="11:14" x14ac:dyDescent="0.55000000000000004">
      <c r="K1108">
        <v>1108</v>
      </c>
      <c r="L1108">
        <f t="shared" si="35"/>
        <v>2</v>
      </c>
      <c r="M1108" t="str">
        <f t="shared" si="34"/>
        <v/>
      </c>
      <c r="N1108">
        <f>IF(EXACT(M1108,$A$1)=TRUE,0,IF(EXACT(M1108,$A$2)=TRUE,1,IF(EXACT(M1108,$A$3)=TRUE,2,IF(EXACT(M1108,$A$4)=TRUE,3,IF(EXACT(M1108,$A$5)=TRUE,4,IF(EXACT(M1108,$A$6)=TRUE,5,IF(EXACT(M1108,$A$7)=TRUE,6,IF(EXACT(M1108,$A$8)=TRUE,7,IF(EXACT(M1108,$A$9)=TRUE,8,IF(EXACT(M1108,$A$10)=TRUE,9,IF(EXACT(M1108,$A$11)=TRUE,10,IF(EXACT(M1108,$A$12)=TRUE,11,IF(EXACT(M1108,$A$13)=TRUE,12,IF(EXACT(M1108,$A$14)=TRUE,13,IF(EXACT(M1108,$A$15)=TRUE,14,IF(EXACT(M1108,$A$16)=TRUE,15,IF(EXACT(M1108,$A$17)=TRUE,16,IF(EXACT(M1108,$A$18)=TRUE,17,IF(EXACT(M1108,$A$19)=TRUE,18,IF(EXACT(M1108,$A$20)=TRUE,19,IF(EXACT(M1108,$A$21)=TRUE,20,IF(EXACT(M1108,$A$22)=TRUE,21,IF(EXACT(M1108,$A$23)=TRUE,22,IF(EXACT(M1108,$A$24)=TRUE,23,IF(EXACT(M1108,$A$25)=TRUE,24,IF(EXACT(M1108,$A$26)=TRUE,25,IF(EXACT(M1108,$A$27)=TRUE,26,IF(EXACT(M1108,$A$28)=TRUE,27,IF(EXACT(M1108,$A$29)=TRUE,28,IF(EXACT(M1108,$A$30)=TRUE,29,IF(EXACT(M1108,$A$31)=TRUE,30,IF(EXACT(M1108,$A$32)=TRUE,31,IF(EXACT(M1108,$A$33)=TRUE,32,IF(EXACT(M1108,$A$34)=TRUE,33,IF(EXACT(M1108,$A$35)=TRUE,34,IF(EXACT(M1108,$A$36)=TRUE,35,IF(EXACT(M1108,$A$37)=TRUE,36,IF(EXACT(M1108,$A$38)=TRUE,37,IF(EXACT(M1108,$A$39)=TRUE,38,IF(EXACT(M1108,$A$40)=TRUE,39,IF(EXACT(M1108,$A$41)=TRUE,40,IF(EXACT(M1108,$A$42)=TRUE,41,IF(EXACT(M1108,$A$43)=TRUE,42,IF(EXACT(M1108,$A$44)=TRUE,43,IF(EXACT(M1108,$A$45)=TRUE,44,IF(EXACT(M1108,$A$46)=TRUE,45,IF(EXACT(M1108,$A$47)=TRUE,46,IF(EXACT(M1108,$A$48)=TRUE,47,IF(EXACT(M1108,$A$49)=TRUE,48,IF(EXACT(M1108,$A$50)=TRUE,49,IF(EXACT(M1108,$A$51)=TRUE,50,IF(EXACT(M1108,$A$52)=TRUE,51,IF(EXACT(M1108,$A$53)=TRUE,52,IF(EXACT(M1108,$A$54)=TRUE,53,IF(EXACT(M1108,$A$55)=TRUE,54,IF(EXACT(M1108,$A$56)=TRUE,55,IF(EXACT(M1108,$A$57)=TRUE,56,IF(EXACT(M1108,$A$58)=TRUE,57,IF(EXACT(M1108,$A$59)=TRUE,58,IF(EXACT(M1108,$A$60)=TRUE,59,IF(EXACT(M1108,$A$61)=TRUE,60,IF(EXACT(M1108,$A$62)=TRUE,61))))))))))))))))))))))))))))))))))))))))))))))))))))))))))))))*61^$L1108</f>
        <v>0</v>
      </c>
    </row>
    <row r="1109" spans="11:14" x14ac:dyDescent="0.55000000000000004">
      <c r="K1109">
        <v>1109</v>
      </c>
      <c r="L1109">
        <f t="shared" si="35"/>
        <v>1</v>
      </c>
      <c r="M1109" t="str">
        <f t="shared" si="34"/>
        <v/>
      </c>
      <c r="N1109">
        <f>IF(EXACT(M1109,$A$1)=TRUE,0,IF(EXACT(M1109,$A$2)=TRUE,1,IF(EXACT(M1109,$A$3)=TRUE,2,IF(EXACT(M1109,$A$4)=TRUE,3,IF(EXACT(M1109,$A$5)=TRUE,4,IF(EXACT(M1109,$A$6)=TRUE,5,IF(EXACT(M1109,$A$7)=TRUE,6,IF(EXACT(M1109,$A$8)=TRUE,7,IF(EXACT(M1109,$A$9)=TRUE,8,IF(EXACT(M1109,$A$10)=TRUE,9,IF(EXACT(M1109,$A$11)=TRUE,10,IF(EXACT(M1109,$A$12)=TRUE,11,IF(EXACT(M1109,$A$13)=TRUE,12,IF(EXACT(M1109,$A$14)=TRUE,13,IF(EXACT(M1109,$A$15)=TRUE,14,IF(EXACT(M1109,$A$16)=TRUE,15,IF(EXACT(M1109,$A$17)=TRUE,16,IF(EXACT(M1109,$A$18)=TRUE,17,IF(EXACT(M1109,$A$19)=TRUE,18,IF(EXACT(M1109,$A$20)=TRUE,19,IF(EXACT(M1109,$A$21)=TRUE,20,IF(EXACT(M1109,$A$22)=TRUE,21,IF(EXACT(M1109,$A$23)=TRUE,22,IF(EXACT(M1109,$A$24)=TRUE,23,IF(EXACT(M1109,$A$25)=TRUE,24,IF(EXACT(M1109,$A$26)=TRUE,25,IF(EXACT(M1109,$A$27)=TRUE,26,IF(EXACT(M1109,$A$28)=TRUE,27,IF(EXACT(M1109,$A$29)=TRUE,28,IF(EXACT(M1109,$A$30)=TRUE,29,IF(EXACT(M1109,$A$31)=TRUE,30,IF(EXACT(M1109,$A$32)=TRUE,31,IF(EXACT(M1109,$A$33)=TRUE,32,IF(EXACT(M1109,$A$34)=TRUE,33,IF(EXACT(M1109,$A$35)=TRUE,34,IF(EXACT(M1109,$A$36)=TRUE,35,IF(EXACT(M1109,$A$37)=TRUE,36,IF(EXACT(M1109,$A$38)=TRUE,37,IF(EXACT(M1109,$A$39)=TRUE,38,IF(EXACT(M1109,$A$40)=TRUE,39,IF(EXACT(M1109,$A$41)=TRUE,40,IF(EXACT(M1109,$A$42)=TRUE,41,IF(EXACT(M1109,$A$43)=TRUE,42,IF(EXACT(M1109,$A$44)=TRUE,43,IF(EXACT(M1109,$A$45)=TRUE,44,IF(EXACT(M1109,$A$46)=TRUE,45,IF(EXACT(M1109,$A$47)=TRUE,46,IF(EXACT(M1109,$A$48)=TRUE,47,IF(EXACT(M1109,$A$49)=TRUE,48,IF(EXACT(M1109,$A$50)=TRUE,49,IF(EXACT(M1109,$A$51)=TRUE,50,IF(EXACT(M1109,$A$52)=TRUE,51,IF(EXACT(M1109,$A$53)=TRUE,52,IF(EXACT(M1109,$A$54)=TRUE,53,IF(EXACT(M1109,$A$55)=TRUE,54,IF(EXACT(M1109,$A$56)=TRUE,55,IF(EXACT(M1109,$A$57)=TRUE,56,IF(EXACT(M1109,$A$58)=TRUE,57,IF(EXACT(M1109,$A$59)=TRUE,58,IF(EXACT(M1109,$A$60)=TRUE,59,IF(EXACT(M1109,$A$61)=TRUE,60,IF(EXACT(M1109,$A$62)=TRUE,61))))))))))))))))))))))))))))))))))))))))))))))))))))))))))))))*61^$L1109</f>
        <v>0</v>
      </c>
    </row>
    <row r="1110" spans="11:14" x14ac:dyDescent="0.55000000000000004">
      <c r="K1110">
        <v>1110</v>
      </c>
      <c r="L1110">
        <f t="shared" si="35"/>
        <v>0</v>
      </c>
      <c r="M1110" t="str">
        <f t="shared" si="34"/>
        <v/>
      </c>
      <c r="N1110">
        <f>IF(EXACT(M1110,$A$1)=TRUE,0,IF(EXACT(M1110,$A$2)=TRUE,1,IF(EXACT(M1110,$A$3)=TRUE,2,IF(EXACT(M1110,$A$4)=TRUE,3,IF(EXACT(M1110,$A$5)=TRUE,4,IF(EXACT(M1110,$A$6)=TRUE,5,IF(EXACT(M1110,$A$7)=TRUE,6,IF(EXACT(M1110,$A$8)=TRUE,7,IF(EXACT(M1110,$A$9)=TRUE,8,IF(EXACT(M1110,$A$10)=TRUE,9,IF(EXACT(M1110,$A$11)=TRUE,10,IF(EXACT(M1110,$A$12)=TRUE,11,IF(EXACT(M1110,$A$13)=TRUE,12,IF(EXACT(M1110,$A$14)=TRUE,13,IF(EXACT(M1110,$A$15)=TRUE,14,IF(EXACT(M1110,$A$16)=TRUE,15,IF(EXACT(M1110,$A$17)=TRUE,16,IF(EXACT(M1110,$A$18)=TRUE,17,IF(EXACT(M1110,$A$19)=TRUE,18,IF(EXACT(M1110,$A$20)=TRUE,19,IF(EXACT(M1110,$A$21)=TRUE,20,IF(EXACT(M1110,$A$22)=TRUE,21,IF(EXACT(M1110,$A$23)=TRUE,22,IF(EXACT(M1110,$A$24)=TRUE,23,IF(EXACT(M1110,$A$25)=TRUE,24,IF(EXACT(M1110,$A$26)=TRUE,25,IF(EXACT(M1110,$A$27)=TRUE,26,IF(EXACT(M1110,$A$28)=TRUE,27,IF(EXACT(M1110,$A$29)=TRUE,28,IF(EXACT(M1110,$A$30)=TRUE,29,IF(EXACT(M1110,$A$31)=TRUE,30,IF(EXACT(M1110,$A$32)=TRUE,31,IF(EXACT(M1110,$A$33)=TRUE,32,IF(EXACT(M1110,$A$34)=TRUE,33,IF(EXACT(M1110,$A$35)=TRUE,34,IF(EXACT(M1110,$A$36)=TRUE,35,IF(EXACT(M1110,$A$37)=TRUE,36,IF(EXACT(M1110,$A$38)=TRUE,37,IF(EXACT(M1110,$A$39)=TRUE,38,IF(EXACT(M1110,$A$40)=TRUE,39,IF(EXACT(M1110,$A$41)=TRUE,40,IF(EXACT(M1110,$A$42)=TRUE,41,IF(EXACT(M1110,$A$43)=TRUE,42,IF(EXACT(M1110,$A$44)=TRUE,43,IF(EXACT(M1110,$A$45)=TRUE,44,IF(EXACT(M1110,$A$46)=TRUE,45,IF(EXACT(M1110,$A$47)=TRUE,46,IF(EXACT(M1110,$A$48)=TRUE,47,IF(EXACT(M1110,$A$49)=TRUE,48,IF(EXACT(M1110,$A$50)=TRUE,49,IF(EXACT(M1110,$A$51)=TRUE,50,IF(EXACT(M1110,$A$52)=TRUE,51,IF(EXACT(M1110,$A$53)=TRUE,52,IF(EXACT(M1110,$A$54)=TRUE,53,IF(EXACT(M1110,$A$55)=TRUE,54,IF(EXACT(M1110,$A$56)=TRUE,55,IF(EXACT(M1110,$A$57)=TRUE,56,IF(EXACT(M1110,$A$58)=TRUE,57,IF(EXACT(M1110,$A$59)=TRUE,58,IF(EXACT(M1110,$A$60)=TRUE,59,IF(EXACT(M1110,$A$61)=TRUE,60,IF(EXACT(M1110,$A$62)=TRUE,61))))))))))))))))))))))))))))))))))))))))))))))))))))))))))))))*61^$L1110</f>
        <v>0</v>
      </c>
    </row>
    <row r="1111" spans="11:14" x14ac:dyDescent="0.55000000000000004">
      <c r="K1111">
        <v>1111</v>
      </c>
      <c r="L1111">
        <f t="shared" si="35"/>
        <v>5</v>
      </c>
      <c r="M1111" t="str">
        <f t="shared" si="34"/>
        <v/>
      </c>
      <c r="N1111" t="b">
        <f>IF(EXACT(M1111,$A$1)=TRUE,"コア",IF(EXACT(M1111,$A$2)=TRUE,"弓玉",IF(EXACT(M1111,$A$3)=TRUE,"銃玉",IF(EXACT(M1111,$A$4)=TRUE,"剣玉",IF(EXACT(M1111,$A$5)=TRUE,"盾玉",IF(EXACT(M1111,$A$6)=TRUE,"爆玉",IF(EXACT(M1111,$A$7)=TRUE,"魔玉",IF(EXACT(M1111,$A$8)=TRUE,"弩玉",IF(EXACT(M1111,$A$9)=TRUE,"槍玉",IF(EXACT(M1111,$A$10)=TRUE,"砲玉",IF(EXACT(M1111,$A$11)=TRUE,"薙玉",IF(EXACT(M1111,$A$12)=TRUE,"跳玉",IF(EXACT(M1111,$A$13)=TRUE,"裂玉",IF(EXACT(M1111,$A$14)=TRUE,"散玉",IF(EXACT(M1111,$A$15)=TRUE,"狙玉",IF(EXACT(M1111,$A$16)=TRUE,"浮玉",IF(EXACT(M1111,$A$17)=TRUE,"導玉",IF(EXACT(M1111,$A$18)=TRUE,"繕玉",IF(EXACT(M1111,$A$19)=TRUE,"癒玉",IF(EXACT(M1111,$A$20)=TRUE,"壁玉",IF(EXACT(M1111,$A$21)=TRUE,"飛玉",IF(EXACT(M1111,$A$22)=TRUE,"戦玉",IF(EXACT(M1111,$A$23)=TRUE,"機玉",IF(EXACT(M1111,$A$24)=TRUE,"変玉",IF(EXACT(M1111,$A$25)=TRUE,"界玉",IF(EXACT(M1111,$A$26)=TRUE,"木壁",IF(EXACT(M1111,$A$27)=TRUE,"石壁",IF(EXACT(M1111,$A$28)=TRUE,"紙壁",IF(EXACT(M1111,$A$29)=TRUE,"鉄壁",IF(EXACT(M1111,$A$30)=TRUE,"ジェット",IF(EXACT(M1111,$A$31)=TRUE,"ターボ",IF(EXACT(M1111,$A$32)=TRUE,"骨玉",IF(EXACT(M1111,$A$33)=TRUE,"撃玉",IF(EXACT(M1111,$A$34)=TRUE,"弾玉",IF(EXACT(M1111,$A$35)=TRUE,"聖玉",IF(EXACT(M1111,$A$36)=TRUE,"忍玉",IF(EXACT(M1111,$A$37)=TRUE,"障玉",IF(EXACT(M1111,$A$38)=TRUE,"花玉",IF(EXACT(M1111,$A$39)=TRUE,"反玉",IF(EXACT(M1111,$A$40)=TRUE,"押玉",IF(EXACT(M1111,$A$41)=TRUE,"迎玉",IF(EXACT(M1111,$A$42)=TRUE,"贄玉",IF(EXACT(M1111,$A$43)=TRUE,"的玉",IF(EXACT(M1111,$A$44)=TRUE,"墜玉",IF(EXACT(M1111,$A$45)=TRUE,"箱玉",IF(EXACT(M1111,$A$46)=TRUE,"闇玉",IF(EXACT(M1111,$A$47)=TRUE,"旋玉",IF(EXACT(M1111,$A$48)=TRUE,"采玉",IF(EXACT(M1111,$A$49)=TRUE,"騎玉",IF(EXACT(M1111,$A$50)=TRUE,"核玉",IF(EXACT(M1111,$A$51)=TRUE,"射玉",IF(EXACT(M1111,$A$52)=TRUE,"星玉",IF(EXACT(M1111,$A$53)=TRUE,"梱玉",IF(EXACT(M1111,$A$54)=TRUE,"貫玉",IF(EXACT(M1111,$A$55)=TRUE,"査玉",IF(EXACT(M1111,$A$56)=TRUE,"近壁",IF(EXACT(M1111,$A$57)=TRUE,"遠壁",IF(EXACT(M1111,$A$58)=TRUE,"広壁",IF(EXACT(M1111,$A$59)=TRUE,"狭壁",IF(EXACT(M1111,$A$60)=TRUE,"タゲ壁",IF(EXACT(M1111,$A$61)=TRUE,"エレ壁")))))))))))))))))))))))))))))))))))))))))))))))))))))))))))))</f>
        <v>0</v>
      </c>
    </row>
    <row r="1112" spans="11:14" x14ac:dyDescent="0.55000000000000004">
      <c r="K1112">
        <v>1112</v>
      </c>
      <c r="L1112">
        <f t="shared" si="35"/>
        <v>4</v>
      </c>
      <c r="M1112" t="str">
        <f t="shared" si="34"/>
        <v/>
      </c>
      <c r="N1112">
        <f>IF(EXACT(M1112,$A$1)=TRUE,0,IF(EXACT(M1112,$A$2)=TRUE,1,IF(EXACT(M1112,$A$3)=TRUE,2,IF(EXACT(M1112,$A$4)=TRUE,3,IF(EXACT(M1112,$A$5)=TRUE,4,IF(EXACT(M1112,$A$6)=TRUE,5,IF(EXACT(M1112,$A$7)=TRUE,6,IF(EXACT(M1112,$A$8)=TRUE,7,IF(EXACT(M1112,$A$9)=TRUE,8,IF(EXACT(M1112,$A$10)=TRUE,9,IF(EXACT(M1112,$A$11)=TRUE,10,IF(EXACT(M1112,$A$12)=TRUE,11,IF(EXACT(M1112,$A$13)=TRUE,12,IF(EXACT(M1112,$A$14)=TRUE,13,IF(EXACT(M1112,$A$15)=TRUE,14,IF(EXACT(M1112,$A$16)=TRUE,15,IF(EXACT(M1112,$A$17)=TRUE,16,IF(EXACT(M1112,$A$18)=TRUE,17,IF(EXACT(M1112,$A$19)=TRUE,18,IF(EXACT(M1112,$A$20)=TRUE,19,IF(EXACT(M1112,$A$21)=TRUE,20,IF(EXACT(M1112,$A$22)=TRUE,21,IF(EXACT(M1112,$A$23)=TRUE,22,IF(EXACT(M1112,$A$24)=TRUE,23,IF(EXACT(M1112,$A$25)=TRUE,24,IF(EXACT(M1112,$A$26)=TRUE,25,IF(EXACT(M1112,$A$27)=TRUE,26,IF(EXACT(M1112,$A$28)=TRUE,27,IF(EXACT(M1112,$A$29)=TRUE,28,IF(EXACT(M1112,$A$30)=TRUE,29,IF(EXACT(M1112,$A$31)=TRUE,30,IF(EXACT(M1112,$A$32)=TRUE,31,IF(EXACT(M1112,$A$33)=TRUE,32,IF(EXACT(M1112,$A$34)=TRUE,33,IF(EXACT(M1112,$A$35)=TRUE,34,IF(EXACT(M1112,$A$36)=TRUE,35,IF(EXACT(M1112,$A$37)=TRUE,36,IF(EXACT(M1112,$A$38)=TRUE,37,IF(EXACT(M1112,$A$39)=TRUE,38,IF(EXACT(M1112,$A$40)=TRUE,39,IF(EXACT(M1112,$A$41)=TRUE,40,IF(EXACT(M1112,$A$42)=TRUE,41,IF(EXACT(M1112,$A$43)=TRUE,42,IF(EXACT(M1112,$A$44)=TRUE,43,IF(EXACT(M1112,$A$45)=TRUE,44,IF(EXACT(M1112,$A$46)=TRUE,45,IF(EXACT(M1112,$A$47)=TRUE,46,IF(EXACT(M1112,$A$48)=TRUE,47,IF(EXACT(M1112,$A$49)=TRUE,48,IF(EXACT(M1112,$A$50)=TRUE,49,IF(EXACT(M1112,$A$51)=TRUE,50,IF(EXACT(M1112,$A$52)=TRUE,51,IF(EXACT(M1112,$A$53)=TRUE,52,IF(EXACT(M1112,$A$54)=TRUE,53,IF(EXACT(M1112,$A$55)=TRUE,54,IF(EXACT(M1112,$A$56)=TRUE,55,IF(EXACT(M1112,$A$57)=TRUE,56,IF(EXACT(M1112,$A$58)=TRUE,57,IF(EXACT(M1112,$A$59)=TRUE,58,IF(EXACT(M1112,$A$60)=TRUE,59,IF(EXACT(M1112,$A$61)=TRUE,60,IF(EXACT(M1112,$A$62)=TRUE,61))))))))))))))))))))))))))))))))))))))))))))))))))))))))))))))*61^$L1112</f>
        <v>0</v>
      </c>
    </row>
    <row r="1113" spans="11:14" x14ac:dyDescent="0.55000000000000004">
      <c r="K1113">
        <v>1113</v>
      </c>
      <c r="L1113">
        <f t="shared" si="35"/>
        <v>3</v>
      </c>
      <c r="M1113" t="str">
        <f t="shared" si="34"/>
        <v/>
      </c>
      <c r="N1113">
        <f>IF(EXACT(M1113,$A$1)=TRUE,0,IF(EXACT(M1113,$A$2)=TRUE,1,IF(EXACT(M1113,$A$3)=TRUE,2,IF(EXACT(M1113,$A$4)=TRUE,3,IF(EXACT(M1113,$A$5)=TRUE,4,IF(EXACT(M1113,$A$6)=TRUE,5,IF(EXACT(M1113,$A$7)=TRUE,6,IF(EXACT(M1113,$A$8)=TRUE,7,IF(EXACT(M1113,$A$9)=TRUE,8,IF(EXACT(M1113,$A$10)=TRUE,9,IF(EXACT(M1113,$A$11)=TRUE,10,IF(EXACT(M1113,$A$12)=TRUE,11,IF(EXACT(M1113,$A$13)=TRUE,12,IF(EXACT(M1113,$A$14)=TRUE,13,IF(EXACT(M1113,$A$15)=TRUE,14,IF(EXACT(M1113,$A$16)=TRUE,15,IF(EXACT(M1113,$A$17)=TRUE,16,IF(EXACT(M1113,$A$18)=TRUE,17,IF(EXACT(M1113,$A$19)=TRUE,18,IF(EXACT(M1113,$A$20)=TRUE,19,IF(EXACT(M1113,$A$21)=TRUE,20,IF(EXACT(M1113,$A$22)=TRUE,21,IF(EXACT(M1113,$A$23)=TRUE,22,IF(EXACT(M1113,$A$24)=TRUE,23,IF(EXACT(M1113,$A$25)=TRUE,24,IF(EXACT(M1113,$A$26)=TRUE,25,IF(EXACT(M1113,$A$27)=TRUE,26,IF(EXACT(M1113,$A$28)=TRUE,27,IF(EXACT(M1113,$A$29)=TRUE,28,IF(EXACT(M1113,$A$30)=TRUE,29,IF(EXACT(M1113,$A$31)=TRUE,30,IF(EXACT(M1113,$A$32)=TRUE,31,IF(EXACT(M1113,$A$33)=TRUE,32,IF(EXACT(M1113,$A$34)=TRUE,33,IF(EXACT(M1113,$A$35)=TRUE,34,IF(EXACT(M1113,$A$36)=TRUE,35,IF(EXACT(M1113,$A$37)=TRUE,36,IF(EXACT(M1113,$A$38)=TRUE,37,IF(EXACT(M1113,$A$39)=TRUE,38,IF(EXACT(M1113,$A$40)=TRUE,39,IF(EXACT(M1113,$A$41)=TRUE,40,IF(EXACT(M1113,$A$42)=TRUE,41,IF(EXACT(M1113,$A$43)=TRUE,42,IF(EXACT(M1113,$A$44)=TRUE,43,IF(EXACT(M1113,$A$45)=TRUE,44,IF(EXACT(M1113,$A$46)=TRUE,45,IF(EXACT(M1113,$A$47)=TRUE,46,IF(EXACT(M1113,$A$48)=TRUE,47,IF(EXACT(M1113,$A$49)=TRUE,48,IF(EXACT(M1113,$A$50)=TRUE,49,IF(EXACT(M1113,$A$51)=TRUE,50,IF(EXACT(M1113,$A$52)=TRUE,51,IF(EXACT(M1113,$A$53)=TRUE,52,IF(EXACT(M1113,$A$54)=TRUE,53,IF(EXACT(M1113,$A$55)=TRUE,54,IF(EXACT(M1113,$A$56)=TRUE,55,IF(EXACT(M1113,$A$57)=TRUE,56,IF(EXACT(M1113,$A$58)=TRUE,57,IF(EXACT(M1113,$A$59)=TRUE,58,IF(EXACT(M1113,$A$60)=TRUE,59,IF(EXACT(M1113,$A$61)=TRUE,60,IF(EXACT(M1113,$A$62)=TRUE,61))))))))))))))))))))))))))))))))))))))))))))))))))))))))))))))*61^$L1113</f>
        <v>0</v>
      </c>
    </row>
    <row r="1114" spans="11:14" x14ac:dyDescent="0.55000000000000004">
      <c r="K1114">
        <v>1114</v>
      </c>
      <c r="L1114">
        <f t="shared" si="35"/>
        <v>2</v>
      </c>
      <c r="M1114" t="str">
        <f t="shared" si="34"/>
        <v/>
      </c>
      <c r="N1114">
        <f>IF(EXACT(M1114,$A$1)=TRUE,0,IF(EXACT(M1114,$A$2)=TRUE,1,IF(EXACT(M1114,$A$3)=TRUE,2,IF(EXACT(M1114,$A$4)=TRUE,3,IF(EXACT(M1114,$A$5)=TRUE,4,IF(EXACT(M1114,$A$6)=TRUE,5,IF(EXACT(M1114,$A$7)=TRUE,6,IF(EXACT(M1114,$A$8)=TRUE,7,IF(EXACT(M1114,$A$9)=TRUE,8,IF(EXACT(M1114,$A$10)=TRUE,9,IF(EXACT(M1114,$A$11)=TRUE,10,IF(EXACT(M1114,$A$12)=TRUE,11,IF(EXACT(M1114,$A$13)=TRUE,12,IF(EXACT(M1114,$A$14)=TRUE,13,IF(EXACT(M1114,$A$15)=TRUE,14,IF(EXACT(M1114,$A$16)=TRUE,15,IF(EXACT(M1114,$A$17)=TRUE,16,IF(EXACT(M1114,$A$18)=TRUE,17,IF(EXACT(M1114,$A$19)=TRUE,18,IF(EXACT(M1114,$A$20)=TRUE,19,IF(EXACT(M1114,$A$21)=TRUE,20,IF(EXACT(M1114,$A$22)=TRUE,21,IF(EXACT(M1114,$A$23)=TRUE,22,IF(EXACT(M1114,$A$24)=TRUE,23,IF(EXACT(M1114,$A$25)=TRUE,24,IF(EXACT(M1114,$A$26)=TRUE,25,IF(EXACT(M1114,$A$27)=TRUE,26,IF(EXACT(M1114,$A$28)=TRUE,27,IF(EXACT(M1114,$A$29)=TRUE,28,IF(EXACT(M1114,$A$30)=TRUE,29,IF(EXACT(M1114,$A$31)=TRUE,30,IF(EXACT(M1114,$A$32)=TRUE,31,IF(EXACT(M1114,$A$33)=TRUE,32,IF(EXACT(M1114,$A$34)=TRUE,33,IF(EXACT(M1114,$A$35)=TRUE,34,IF(EXACT(M1114,$A$36)=TRUE,35,IF(EXACT(M1114,$A$37)=TRUE,36,IF(EXACT(M1114,$A$38)=TRUE,37,IF(EXACT(M1114,$A$39)=TRUE,38,IF(EXACT(M1114,$A$40)=TRUE,39,IF(EXACT(M1114,$A$41)=TRUE,40,IF(EXACT(M1114,$A$42)=TRUE,41,IF(EXACT(M1114,$A$43)=TRUE,42,IF(EXACT(M1114,$A$44)=TRUE,43,IF(EXACT(M1114,$A$45)=TRUE,44,IF(EXACT(M1114,$A$46)=TRUE,45,IF(EXACT(M1114,$A$47)=TRUE,46,IF(EXACT(M1114,$A$48)=TRUE,47,IF(EXACT(M1114,$A$49)=TRUE,48,IF(EXACT(M1114,$A$50)=TRUE,49,IF(EXACT(M1114,$A$51)=TRUE,50,IF(EXACT(M1114,$A$52)=TRUE,51,IF(EXACT(M1114,$A$53)=TRUE,52,IF(EXACT(M1114,$A$54)=TRUE,53,IF(EXACT(M1114,$A$55)=TRUE,54,IF(EXACT(M1114,$A$56)=TRUE,55,IF(EXACT(M1114,$A$57)=TRUE,56,IF(EXACT(M1114,$A$58)=TRUE,57,IF(EXACT(M1114,$A$59)=TRUE,58,IF(EXACT(M1114,$A$60)=TRUE,59,IF(EXACT(M1114,$A$61)=TRUE,60,IF(EXACT(M1114,$A$62)=TRUE,61))))))))))))))))))))))))))))))))))))))))))))))))))))))))))))))*61^$L1114</f>
        <v>0</v>
      </c>
    </row>
    <row r="1115" spans="11:14" x14ac:dyDescent="0.55000000000000004">
      <c r="K1115">
        <v>1115</v>
      </c>
      <c r="L1115">
        <f t="shared" si="35"/>
        <v>1</v>
      </c>
      <c r="M1115" t="str">
        <f t="shared" si="34"/>
        <v/>
      </c>
      <c r="N1115">
        <f>IF(EXACT(M1115,$A$1)=TRUE,0,IF(EXACT(M1115,$A$2)=TRUE,1,IF(EXACT(M1115,$A$3)=TRUE,2,IF(EXACT(M1115,$A$4)=TRUE,3,IF(EXACT(M1115,$A$5)=TRUE,4,IF(EXACT(M1115,$A$6)=TRUE,5,IF(EXACT(M1115,$A$7)=TRUE,6,IF(EXACT(M1115,$A$8)=TRUE,7,IF(EXACT(M1115,$A$9)=TRUE,8,IF(EXACT(M1115,$A$10)=TRUE,9,IF(EXACT(M1115,$A$11)=TRUE,10,IF(EXACT(M1115,$A$12)=TRUE,11,IF(EXACT(M1115,$A$13)=TRUE,12,IF(EXACT(M1115,$A$14)=TRUE,13,IF(EXACT(M1115,$A$15)=TRUE,14,IF(EXACT(M1115,$A$16)=TRUE,15,IF(EXACT(M1115,$A$17)=TRUE,16,IF(EXACT(M1115,$A$18)=TRUE,17,IF(EXACT(M1115,$A$19)=TRUE,18,IF(EXACT(M1115,$A$20)=TRUE,19,IF(EXACT(M1115,$A$21)=TRUE,20,IF(EXACT(M1115,$A$22)=TRUE,21,IF(EXACT(M1115,$A$23)=TRUE,22,IF(EXACT(M1115,$A$24)=TRUE,23,IF(EXACT(M1115,$A$25)=TRUE,24,IF(EXACT(M1115,$A$26)=TRUE,25,IF(EXACT(M1115,$A$27)=TRUE,26,IF(EXACT(M1115,$A$28)=TRUE,27,IF(EXACT(M1115,$A$29)=TRUE,28,IF(EXACT(M1115,$A$30)=TRUE,29,IF(EXACT(M1115,$A$31)=TRUE,30,IF(EXACT(M1115,$A$32)=TRUE,31,IF(EXACT(M1115,$A$33)=TRUE,32,IF(EXACT(M1115,$A$34)=TRUE,33,IF(EXACT(M1115,$A$35)=TRUE,34,IF(EXACT(M1115,$A$36)=TRUE,35,IF(EXACT(M1115,$A$37)=TRUE,36,IF(EXACT(M1115,$A$38)=TRUE,37,IF(EXACT(M1115,$A$39)=TRUE,38,IF(EXACT(M1115,$A$40)=TRUE,39,IF(EXACT(M1115,$A$41)=TRUE,40,IF(EXACT(M1115,$A$42)=TRUE,41,IF(EXACT(M1115,$A$43)=TRUE,42,IF(EXACT(M1115,$A$44)=TRUE,43,IF(EXACT(M1115,$A$45)=TRUE,44,IF(EXACT(M1115,$A$46)=TRUE,45,IF(EXACT(M1115,$A$47)=TRUE,46,IF(EXACT(M1115,$A$48)=TRUE,47,IF(EXACT(M1115,$A$49)=TRUE,48,IF(EXACT(M1115,$A$50)=TRUE,49,IF(EXACT(M1115,$A$51)=TRUE,50,IF(EXACT(M1115,$A$52)=TRUE,51,IF(EXACT(M1115,$A$53)=TRUE,52,IF(EXACT(M1115,$A$54)=TRUE,53,IF(EXACT(M1115,$A$55)=TRUE,54,IF(EXACT(M1115,$A$56)=TRUE,55,IF(EXACT(M1115,$A$57)=TRUE,56,IF(EXACT(M1115,$A$58)=TRUE,57,IF(EXACT(M1115,$A$59)=TRUE,58,IF(EXACT(M1115,$A$60)=TRUE,59,IF(EXACT(M1115,$A$61)=TRUE,60,IF(EXACT(M1115,$A$62)=TRUE,61))))))))))))))))))))))))))))))))))))))))))))))))))))))))))))))*61^$L1115</f>
        <v>0</v>
      </c>
    </row>
    <row r="1116" spans="11:14" x14ac:dyDescent="0.55000000000000004">
      <c r="K1116">
        <v>1116</v>
      </c>
      <c r="L1116">
        <f t="shared" si="35"/>
        <v>0</v>
      </c>
      <c r="M1116" t="str">
        <f t="shared" si="34"/>
        <v/>
      </c>
      <c r="N1116">
        <f>IF(EXACT(M1116,$A$1)=TRUE,0,IF(EXACT(M1116,$A$2)=TRUE,1,IF(EXACT(M1116,$A$3)=TRUE,2,IF(EXACT(M1116,$A$4)=TRUE,3,IF(EXACT(M1116,$A$5)=TRUE,4,IF(EXACT(M1116,$A$6)=TRUE,5,IF(EXACT(M1116,$A$7)=TRUE,6,IF(EXACT(M1116,$A$8)=TRUE,7,IF(EXACT(M1116,$A$9)=TRUE,8,IF(EXACT(M1116,$A$10)=TRUE,9,IF(EXACT(M1116,$A$11)=TRUE,10,IF(EXACT(M1116,$A$12)=TRUE,11,IF(EXACT(M1116,$A$13)=TRUE,12,IF(EXACT(M1116,$A$14)=TRUE,13,IF(EXACT(M1116,$A$15)=TRUE,14,IF(EXACT(M1116,$A$16)=TRUE,15,IF(EXACT(M1116,$A$17)=TRUE,16,IF(EXACT(M1116,$A$18)=TRUE,17,IF(EXACT(M1116,$A$19)=TRUE,18,IF(EXACT(M1116,$A$20)=TRUE,19,IF(EXACT(M1116,$A$21)=TRUE,20,IF(EXACT(M1116,$A$22)=TRUE,21,IF(EXACT(M1116,$A$23)=TRUE,22,IF(EXACT(M1116,$A$24)=TRUE,23,IF(EXACT(M1116,$A$25)=TRUE,24,IF(EXACT(M1116,$A$26)=TRUE,25,IF(EXACT(M1116,$A$27)=TRUE,26,IF(EXACT(M1116,$A$28)=TRUE,27,IF(EXACT(M1116,$A$29)=TRUE,28,IF(EXACT(M1116,$A$30)=TRUE,29,IF(EXACT(M1116,$A$31)=TRUE,30,IF(EXACT(M1116,$A$32)=TRUE,31,IF(EXACT(M1116,$A$33)=TRUE,32,IF(EXACT(M1116,$A$34)=TRUE,33,IF(EXACT(M1116,$A$35)=TRUE,34,IF(EXACT(M1116,$A$36)=TRUE,35,IF(EXACT(M1116,$A$37)=TRUE,36,IF(EXACT(M1116,$A$38)=TRUE,37,IF(EXACT(M1116,$A$39)=TRUE,38,IF(EXACT(M1116,$A$40)=TRUE,39,IF(EXACT(M1116,$A$41)=TRUE,40,IF(EXACT(M1116,$A$42)=TRUE,41,IF(EXACT(M1116,$A$43)=TRUE,42,IF(EXACT(M1116,$A$44)=TRUE,43,IF(EXACT(M1116,$A$45)=TRUE,44,IF(EXACT(M1116,$A$46)=TRUE,45,IF(EXACT(M1116,$A$47)=TRUE,46,IF(EXACT(M1116,$A$48)=TRUE,47,IF(EXACT(M1116,$A$49)=TRUE,48,IF(EXACT(M1116,$A$50)=TRUE,49,IF(EXACT(M1116,$A$51)=TRUE,50,IF(EXACT(M1116,$A$52)=TRUE,51,IF(EXACT(M1116,$A$53)=TRUE,52,IF(EXACT(M1116,$A$54)=TRUE,53,IF(EXACT(M1116,$A$55)=TRUE,54,IF(EXACT(M1116,$A$56)=TRUE,55,IF(EXACT(M1116,$A$57)=TRUE,56,IF(EXACT(M1116,$A$58)=TRUE,57,IF(EXACT(M1116,$A$59)=TRUE,58,IF(EXACT(M1116,$A$60)=TRUE,59,IF(EXACT(M1116,$A$61)=TRUE,60,IF(EXACT(M1116,$A$62)=TRUE,61))))))))))))))))))))))))))))))))))))))))))))))))))))))))))))))*61^$L1116</f>
        <v>0</v>
      </c>
    </row>
    <row r="1117" spans="11:14" x14ac:dyDescent="0.55000000000000004">
      <c r="K1117">
        <v>1117</v>
      </c>
      <c r="L1117">
        <f t="shared" si="35"/>
        <v>5</v>
      </c>
      <c r="M1117" t="str">
        <f t="shared" si="34"/>
        <v/>
      </c>
      <c r="N1117" t="b">
        <f>IF(EXACT(M1117,$A$1)=TRUE,"コア",IF(EXACT(M1117,$A$2)=TRUE,"弓玉",IF(EXACT(M1117,$A$3)=TRUE,"銃玉",IF(EXACT(M1117,$A$4)=TRUE,"剣玉",IF(EXACT(M1117,$A$5)=TRUE,"盾玉",IF(EXACT(M1117,$A$6)=TRUE,"爆玉",IF(EXACT(M1117,$A$7)=TRUE,"魔玉",IF(EXACT(M1117,$A$8)=TRUE,"弩玉",IF(EXACT(M1117,$A$9)=TRUE,"槍玉",IF(EXACT(M1117,$A$10)=TRUE,"砲玉",IF(EXACT(M1117,$A$11)=TRUE,"薙玉",IF(EXACT(M1117,$A$12)=TRUE,"跳玉",IF(EXACT(M1117,$A$13)=TRUE,"裂玉",IF(EXACT(M1117,$A$14)=TRUE,"散玉",IF(EXACT(M1117,$A$15)=TRUE,"狙玉",IF(EXACT(M1117,$A$16)=TRUE,"浮玉",IF(EXACT(M1117,$A$17)=TRUE,"導玉",IF(EXACT(M1117,$A$18)=TRUE,"繕玉",IF(EXACT(M1117,$A$19)=TRUE,"癒玉",IF(EXACT(M1117,$A$20)=TRUE,"壁玉",IF(EXACT(M1117,$A$21)=TRUE,"飛玉",IF(EXACT(M1117,$A$22)=TRUE,"戦玉",IF(EXACT(M1117,$A$23)=TRUE,"機玉",IF(EXACT(M1117,$A$24)=TRUE,"変玉",IF(EXACT(M1117,$A$25)=TRUE,"界玉",IF(EXACT(M1117,$A$26)=TRUE,"木壁",IF(EXACT(M1117,$A$27)=TRUE,"石壁",IF(EXACT(M1117,$A$28)=TRUE,"紙壁",IF(EXACT(M1117,$A$29)=TRUE,"鉄壁",IF(EXACT(M1117,$A$30)=TRUE,"ジェット",IF(EXACT(M1117,$A$31)=TRUE,"ターボ",IF(EXACT(M1117,$A$32)=TRUE,"骨玉",IF(EXACT(M1117,$A$33)=TRUE,"撃玉",IF(EXACT(M1117,$A$34)=TRUE,"弾玉",IF(EXACT(M1117,$A$35)=TRUE,"聖玉",IF(EXACT(M1117,$A$36)=TRUE,"忍玉",IF(EXACT(M1117,$A$37)=TRUE,"障玉",IF(EXACT(M1117,$A$38)=TRUE,"花玉",IF(EXACT(M1117,$A$39)=TRUE,"反玉",IF(EXACT(M1117,$A$40)=TRUE,"押玉",IF(EXACT(M1117,$A$41)=TRUE,"迎玉",IF(EXACT(M1117,$A$42)=TRUE,"贄玉",IF(EXACT(M1117,$A$43)=TRUE,"的玉",IF(EXACT(M1117,$A$44)=TRUE,"墜玉",IF(EXACT(M1117,$A$45)=TRUE,"箱玉",IF(EXACT(M1117,$A$46)=TRUE,"闇玉",IF(EXACT(M1117,$A$47)=TRUE,"旋玉",IF(EXACT(M1117,$A$48)=TRUE,"采玉",IF(EXACT(M1117,$A$49)=TRUE,"騎玉",IF(EXACT(M1117,$A$50)=TRUE,"核玉",IF(EXACT(M1117,$A$51)=TRUE,"射玉",IF(EXACT(M1117,$A$52)=TRUE,"星玉",IF(EXACT(M1117,$A$53)=TRUE,"梱玉",IF(EXACT(M1117,$A$54)=TRUE,"貫玉",IF(EXACT(M1117,$A$55)=TRUE,"査玉",IF(EXACT(M1117,$A$56)=TRUE,"近壁",IF(EXACT(M1117,$A$57)=TRUE,"遠壁",IF(EXACT(M1117,$A$58)=TRUE,"広壁",IF(EXACT(M1117,$A$59)=TRUE,"狭壁",IF(EXACT(M1117,$A$60)=TRUE,"タゲ壁",IF(EXACT(M1117,$A$61)=TRUE,"エレ壁")))))))))))))))))))))))))))))))))))))))))))))))))))))))))))))</f>
        <v>0</v>
      </c>
    </row>
    <row r="1118" spans="11:14" x14ac:dyDescent="0.55000000000000004">
      <c r="K1118">
        <v>1118</v>
      </c>
      <c r="L1118">
        <f t="shared" si="35"/>
        <v>4</v>
      </c>
      <c r="M1118" t="str">
        <f t="shared" si="34"/>
        <v/>
      </c>
      <c r="N1118">
        <f>IF(EXACT(M1118,$A$1)=TRUE,0,IF(EXACT(M1118,$A$2)=TRUE,1,IF(EXACT(M1118,$A$3)=TRUE,2,IF(EXACT(M1118,$A$4)=TRUE,3,IF(EXACT(M1118,$A$5)=TRUE,4,IF(EXACT(M1118,$A$6)=TRUE,5,IF(EXACT(M1118,$A$7)=TRUE,6,IF(EXACT(M1118,$A$8)=TRUE,7,IF(EXACT(M1118,$A$9)=TRUE,8,IF(EXACT(M1118,$A$10)=TRUE,9,IF(EXACT(M1118,$A$11)=TRUE,10,IF(EXACT(M1118,$A$12)=TRUE,11,IF(EXACT(M1118,$A$13)=TRUE,12,IF(EXACT(M1118,$A$14)=TRUE,13,IF(EXACT(M1118,$A$15)=TRUE,14,IF(EXACT(M1118,$A$16)=TRUE,15,IF(EXACT(M1118,$A$17)=TRUE,16,IF(EXACT(M1118,$A$18)=TRUE,17,IF(EXACT(M1118,$A$19)=TRUE,18,IF(EXACT(M1118,$A$20)=TRUE,19,IF(EXACT(M1118,$A$21)=TRUE,20,IF(EXACT(M1118,$A$22)=TRUE,21,IF(EXACT(M1118,$A$23)=TRUE,22,IF(EXACT(M1118,$A$24)=TRUE,23,IF(EXACT(M1118,$A$25)=TRUE,24,IF(EXACT(M1118,$A$26)=TRUE,25,IF(EXACT(M1118,$A$27)=TRUE,26,IF(EXACT(M1118,$A$28)=TRUE,27,IF(EXACT(M1118,$A$29)=TRUE,28,IF(EXACT(M1118,$A$30)=TRUE,29,IF(EXACT(M1118,$A$31)=TRUE,30,IF(EXACT(M1118,$A$32)=TRUE,31,IF(EXACT(M1118,$A$33)=TRUE,32,IF(EXACT(M1118,$A$34)=TRUE,33,IF(EXACT(M1118,$A$35)=TRUE,34,IF(EXACT(M1118,$A$36)=TRUE,35,IF(EXACT(M1118,$A$37)=TRUE,36,IF(EXACT(M1118,$A$38)=TRUE,37,IF(EXACT(M1118,$A$39)=TRUE,38,IF(EXACT(M1118,$A$40)=TRUE,39,IF(EXACT(M1118,$A$41)=TRUE,40,IF(EXACT(M1118,$A$42)=TRUE,41,IF(EXACT(M1118,$A$43)=TRUE,42,IF(EXACT(M1118,$A$44)=TRUE,43,IF(EXACT(M1118,$A$45)=TRUE,44,IF(EXACT(M1118,$A$46)=TRUE,45,IF(EXACT(M1118,$A$47)=TRUE,46,IF(EXACT(M1118,$A$48)=TRUE,47,IF(EXACT(M1118,$A$49)=TRUE,48,IF(EXACT(M1118,$A$50)=TRUE,49,IF(EXACT(M1118,$A$51)=TRUE,50,IF(EXACT(M1118,$A$52)=TRUE,51,IF(EXACT(M1118,$A$53)=TRUE,52,IF(EXACT(M1118,$A$54)=TRUE,53,IF(EXACT(M1118,$A$55)=TRUE,54,IF(EXACT(M1118,$A$56)=TRUE,55,IF(EXACT(M1118,$A$57)=TRUE,56,IF(EXACT(M1118,$A$58)=TRUE,57,IF(EXACT(M1118,$A$59)=TRUE,58,IF(EXACT(M1118,$A$60)=TRUE,59,IF(EXACT(M1118,$A$61)=TRUE,60,IF(EXACT(M1118,$A$62)=TRUE,61))))))))))))))))))))))))))))))))))))))))))))))))))))))))))))))*61^$L1118</f>
        <v>0</v>
      </c>
    </row>
    <row r="1119" spans="11:14" x14ac:dyDescent="0.55000000000000004">
      <c r="K1119">
        <v>1119</v>
      </c>
      <c r="L1119">
        <f t="shared" si="35"/>
        <v>3</v>
      </c>
      <c r="M1119" t="str">
        <f t="shared" si="34"/>
        <v/>
      </c>
      <c r="N1119">
        <f>IF(EXACT(M1119,$A$1)=TRUE,0,IF(EXACT(M1119,$A$2)=TRUE,1,IF(EXACT(M1119,$A$3)=TRUE,2,IF(EXACT(M1119,$A$4)=TRUE,3,IF(EXACT(M1119,$A$5)=TRUE,4,IF(EXACT(M1119,$A$6)=TRUE,5,IF(EXACT(M1119,$A$7)=TRUE,6,IF(EXACT(M1119,$A$8)=TRUE,7,IF(EXACT(M1119,$A$9)=TRUE,8,IF(EXACT(M1119,$A$10)=TRUE,9,IF(EXACT(M1119,$A$11)=TRUE,10,IF(EXACT(M1119,$A$12)=TRUE,11,IF(EXACT(M1119,$A$13)=TRUE,12,IF(EXACT(M1119,$A$14)=TRUE,13,IF(EXACT(M1119,$A$15)=TRUE,14,IF(EXACT(M1119,$A$16)=TRUE,15,IF(EXACT(M1119,$A$17)=TRUE,16,IF(EXACT(M1119,$A$18)=TRUE,17,IF(EXACT(M1119,$A$19)=TRUE,18,IF(EXACT(M1119,$A$20)=TRUE,19,IF(EXACT(M1119,$A$21)=TRUE,20,IF(EXACT(M1119,$A$22)=TRUE,21,IF(EXACT(M1119,$A$23)=TRUE,22,IF(EXACT(M1119,$A$24)=TRUE,23,IF(EXACT(M1119,$A$25)=TRUE,24,IF(EXACT(M1119,$A$26)=TRUE,25,IF(EXACT(M1119,$A$27)=TRUE,26,IF(EXACT(M1119,$A$28)=TRUE,27,IF(EXACT(M1119,$A$29)=TRUE,28,IF(EXACT(M1119,$A$30)=TRUE,29,IF(EXACT(M1119,$A$31)=TRUE,30,IF(EXACT(M1119,$A$32)=TRUE,31,IF(EXACT(M1119,$A$33)=TRUE,32,IF(EXACT(M1119,$A$34)=TRUE,33,IF(EXACT(M1119,$A$35)=TRUE,34,IF(EXACT(M1119,$A$36)=TRUE,35,IF(EXACT(M1119,$A$37)=TRUE,36,IF(EXACT(M1119,$A$38)=TRUE,37,IF(EXACT(M1119,$A$39)=TRUE,38,IF(EXACT(M1119,$A$40)=TRUE,39,IF(EXACT(M1119,$A$41)=TRUE,40,IF(EXACT(M1119,$A$42)=TRUE,41,IF(EXACT(M1119,$A$43)=TRUE,42,IF(EXACT(M1119,$A$44)=TRUE,43,IF(EXACT(M1119,$A$45)=TRUE,44,IF(EXACT(M1119,$A$46)=TRUE,45,IF(EXACT(M1119,$A$47)=TRUE,46,IF(EXACT(M1119,$A$48)=TRUE,47,IF(EXACT(M1119,$A$49)=TRUE,48,IF(EXACT(M1119,$A$50)=TRUE,49,IF(EXACT(M1119,$A$51)=TRUE,50,IF(EXACT(M1119,$A$52)=TRUE,51,IF(EXACT(M1119,$A$53)=TRUE,52,IF(EXACT(M1119,$A$54)=TRUE,53,IF(EXACT(M1119,$A$55)=TRUE,54,IF(EXACT(M1119,$A$56)=TRUE,55,IF(EXACT(M1119,$A$57)=TRUE,56,IF(EXACT(M1119,$A$58)=TRUE,57,IF(EXACT(M1119,$A$59)=TRUE,58,IF(EXACT(M1119,$A$60)=TRUE,59,IF(EXACT(M1119,$A$61)=TRUE,60,IF(EXACT(M1119,$A$62)=TRUE,61))))))))))))))))))))))))))))))))))))))))))))))))))))))))))))))*61^$L1119</f>
        <v>0</v>
      </c>
    </row>
    <row r="1120" spans="11:14" x14ac:dyDescent="0.55000000000000004">
      <c r="K1120">
        <v>1120</v>
      </c>
      <c r="L1120">
        <f t="shared" si="35"/>
        <v>2</v>
      </c>
      <c r="M1120" t="str">
        <f t="shared" si="34"/>
        <v/>
      </c>
      <c r="N1120">
        <f>IF(EXACT(M1120,$A$1)=TRUE,0,IF(EXACT(M1120,$A$2)=TRUE,1,IF(EXACT(M1120,$A$3)=TRUE,2,IF(EXACT(M1120,$A$4)=TRUE,3,IF(EXACT(M1120,$A$5)=TRUE,4,IF(EXACT(M1120,$A$6)=TRUE,5,IF(EXACT(M1120,$A$7)=TRUE,6,IF(EXACT(M1120,$A$8)=TRUE,7,IF(EXACT(M1120,$A$9)=TRUE,8,IF(EXACT(M1120,$A$10)=TRUE,9,IF(EXACT(M1120,$A$11)=TRUE,10,IF(EXACT(M1120,$A$12)=TRUE,11,IF(EXACT(M1120,$A$13)=TRUE,12,IF(EXACT(M1120,$A$14)=TRUE,13,IF(EXACT(M1120,$A$15)=TRUE,14,IF(EXACT(M1120,$A$16)=TRUE,15,IF(EXACT(M1120,$A$17)=TRUE,16,IF(EXACT(M1120,$A$18)=TRUE,17,IF(EXACT(M1120,$A$19)=TRUE,18,IF(EXACT(M1120,$A$20)=TRUE,19,IF(EXACT(M1120,$A$21)=TRUE,20,IF(EXACT(M1120,$A$22)=TRUE,21,IF(EXACT(M1120,$A$23)=TRUE,22,IF(EXACT(M1120,$A$24)=TRUE,23,IF(EXACT(M1120,$A$25)=TRUE,24,IF(EXACT(M1120,$A$26)=TRUE,25,IF(EXACT(M1120,$A$27)=TRUE,26,IF(EXACT(M1120,$A$28)=TRUE,27,IF(EXACT(M1120,$A$29)=TRUE,28,IF(EXACT(M1120,$A$30)=TRUE,29,IF(EXACT(M1120,$A$31)=TRUE,30,IF(EXACT(M1120,$A$32)=TRUE,31,IF(EXACT(M1120,$A$33)=TRUE,32,IF(EXACT(M1120,$A$34)=TRUE,33,IF(EXACT(M1120,$A$35)=TRUE,34,IF(EXACT(M1120,$A$36)=TRUE,35,IF(EXACT(M1120,$A$37)=TRUE,36,IF(EXACT(M1120,$A$38)=TRUE,37,IF(EXACT(M1120,$A$39)=TRUE,38,IF(EXACT(M1120,$A$40)=TRUE,39,IF(EXACT(M1120,$A$41)=TRUE,40,IF(EXACT(M1120,$A$42)=TRUE,41,IF(EXACT(M1120,$A$43)=TRUE,42,IF(EXACT(M1120,$A$44)=TRUE,43,IF(EXACT(M1120,$A$45)=TRUE,44,IF(EXACT(M1120,$A$46)=TRUE,45,IF(EXACT(M1120,$A$47)=TRUE,46,IF(EXACT(M1120,$A$48)=TRUE,47,IF(EXACT(M1120,$A$49)=TRUE,48,IF(EXACT(M1120,$A$50)=TRUE,49,IF(EXACT(M1120,$A$51)=TRUE,50,IF(EXACT(M1120,$A$52)=TRUE,51,IF(EXACT(M1120,$A$53)=TRUE,52,IF(EXACT(M1120,$A$54)=TRUE,53,IF(EXACT(M1120,$A$55)=TRUE,54,IF(EXACT(M1120,$A$56)=TRUE,55,IF(EXACT(M1120,$A$57)=TRUE,56,IF(EXACT(M1120,$A$58)=TRUE,57,IF(EXACT(M1120,$A$59)=TRUE,58,IF(EXACT(M1120,$A$60)=TRUE,59,IF(EXACT(M1120,$A$61)=TRUE,60,IF(EXACT(M1120,$A$62)=TRUE,61))))))))))))))))))))))))))))))))))))))))))))))))))))))))))))))*61^$L1120</f>
        <v>0</v>
      </c>
    </row>
    <row r="1121" spans="11:14" x14ac:dyDescent="0.55000000000000004">
      <c r="K1121">
        <v>1121</v>
      </c>
      <c r="L1121">
        <f t="shared" si="35"/>
        <v>1</v>
      </c>
      <c r="M1121" t="str">
        <f t="shared" si="34"/>
        <v/>
      </c>
      <c r="N1121">
        <f>IF(EXACT(M1121,$A$1)=TRUE,0,IF(EXACT(M1121,$A$2)=TRUE,1,IF(EXACT(M1121,$A$3)=TRUE,2,IF(EXACT(M1121,$A$4)=TRUE,3,IF(EXACT(M1121,$A$5)=TRUE,4,IF(EXACT(M1121,$A$6)=TRUE,5,IF(EXACT(M1121,$A$7)=TRUE,6,IF(EXACT(M1121,$A$8)=TRUE,7,IF(EXACT(M1121,$A$9)=TRUE,8,IF(EXACT(M1121,$A$10)=TRUE,9,IF(EXACT(M1121,$A$11)=TRUE,10,IF(EXACT(M1121,$A$12)=TRUE,11,IF(EXACT(M1121,$A$13)=TRUE,12,IF(EXACT(M1121,$A$14)=TRUE,13,IF(EXACT(M1121,$A$15)=TRUE,14,IF(EXACT(M1121,$A$16)=TRUE,15,IF(EXACT(M1121,$A$17)=TRUE,16,IF(EXACT(M1121,$A$18)=TRUE,17,IF(EXACT(M1121,$A$19)=TRUE,18,IF(EXACT(M1121,$A$20)=TRUE,19,IF(EXACT(M1121,$A$21)=TRUE,20,IF(EXACT(M1121,$A$22)=TRUE,21,IF(EXACT(M1121,$A$23)=TRUE,22,IF(EXACT(M1121,$A$24)=TRUE,23,IF(EXACT(M1121,$A$25)=TRUE,24,IF(EXACT(M1121,$A$26)=TRUE,25,IF(EXACT(M1121,$A$27)=TRUE,26,IF(EXACT(M1121,$A$28)=TRUE,27,IF(EXACT(M1121,$A$29)=TRUE,28,IF(EXACT(M1121,$A$30)=TRUE,29,IF(EXACT(M1121,$A$31)=TRUE,30,IF(EXACT(M1121,$A$32)=TRUE,31,IF(EXACT(M1121,$A$33)=TRUE,32,IF(EXACT(M1121,$A$34)=TRUE,33,IF(EXACT(M1121,$A$35)=TRUE,34,IF(EXACT(M1121,$A$36)=TRUE,35,IF(EXACT(M1121,$A$37)=TRUE,36,IF(EXACT(M1121,$A$38)=TRUE,37,IF(EXACT(M1121,$A$39)=TRUE,38,IF(EXACT(M1121,$A$40)=TRUE,39,IF(EXACT(M1121,$A$41)=TRUE,40,IF(EXACT(M1121,$A$42)=TRUE,41,IF(EXACT(M1121,$A$43)=TRUE,42,IF(EXACT(M1121,$A$44)=TRUE,43,IF(EXACT(M1121,$A$45)=TRUE,44,IF(EXACT(M1121,$A$46)=TRUE,45,IF(EXACT(M1121,$A$47)=TRUE,46,IF(EXACT(M1121,$A$48)=TRUE,47,IF(EXACT(M1121,$A$49)=TRUE,48,IF(EXACT(M1121,$A$50)=TRUE,49,IF(EXACT(M1121,$A$51)=TRUE,50,IF(EXACT(M1121,$A$52)=TRUE,51,IF(EXACT(M1121,$A$53)=TRUE,52,IF(EXACT(M1121,$A$54)=TRUE,53,IF(EXACT(M1121,$A$55)=TRUE,54,IF(EXACT(M1121,$A$56)=TRUE,55,IF(EXACT(M1121,$A$57)=TRUE,56,IF(EXACT(M1121,$A$58)=TRUE,57,IF(EXACT(M1121,$A$59)=TRUE,58,IF(EXACT(M1121,$A$60)=TRUE,59,IF(EXACT(M1121,$A$61)=TRUE,60,IF(EXACT(M1121,$A$62)=TRUE,61))))))))))))))))))))))))))))))))))))))))))))))))))))))))))))))*61^$L1121</f>
        <v>0</v>
      </c>
    </row>
    <row r="1122" spans="11:14" x14ac:dyDescent="0.55000000000000004">
      <c r="K1122">
        <v>1122</v>
      </c>
      <c r="L1122">
        <f t="shared" si="35"/>
        <v>0</v>
      </c>
      <c r="M1122" t="str">
        <f t="shared" si="34"/>
        <v/>
      </c>
      <c r="N1122">
        <f>IF(EXACT(M1122,$A$1)=TRUE,0,IF(EXACT(M1122,$A$2)=TRUE,1,IF(EXACT(M1122,$A$3)=TRUE,2,IF(EXACT(M1122,$A$4)=TRUE,3,IF(EXACT(M1122,$A$5)=TRUE,4,IF(EXACT(M1122,$A$6)=TRUE,5,IF(EXACT(M1122,$A$7)=TRUE,6,IF(EXACT(M1122,$A$8)=TRUE,7,IF(EXACT(M1122,$A$9)=TRUE,8,IF(EXACT(M1122,$A$10)=TRUE,9,IF(EXACT(M1122,$A$11)=TRUE,10,IF(EXACT(M1122,$A$12)=TRUE,11,IF(EXACT(M1122,$A$13)=TRUE,12,IF(EXACT(M1122,$A$14)=TRUE,13,IF(EXACT(M1122,$A$15)=TRUE,14,IF(EXACT(M1122,$A$16)=TRUE,15,IF(EXACT(M1122,$A$17)=TRUE,16,IF(EXACT(M1122,$A$18)=TRUE,17,IF(EXACT(M1122,$A$19)=TRUE,18,IF(EXACT(M1122,$A$20)=TRUE,19,IF(EXACT(M1122,$A$21)=TRUE,20,IF(EXACT(M1122,$A$22)=TRUE,21,IF(EXACT(M1122,$A$23)=TRUE,22,IF(EXACT(M1122,$A$24)=TRUE,23,IF(EXACT(M1122,$A$25)=TRUE,24,IF(EXACT(M1122,$A$26)=TRUE,25,IF(EXACT(M1122,$A$27)=TRUE,26,IF(EXACT(M1122,$A$28)=TRUE,27,IF(EXACT(M1122,$A$29)=TRUE,28,IF(EXACT(M1122,$A$30)=TRUE,29,IF(EXACT(M1122,$A$31)=TRUE,30,IF(EXACT(M1122,$A$32)=TRUE,31,IF(EXACT(M1122,$A$33)=TRUE,32,IF(EXACT(M1122,$A$34)=TRUE,33,IF(EXACT(M1122,$A$35)=TRUE,34,IF(EXACT(M1122,$A$36)=TRUE,35,IF(EXACT(M1122,$A$37)=TRUE,36,IF(EXACT(M1122,$A$38)=TRUE,37,IF(EXACT(M1122,$A$39)=TRUE,38,IF(EXACT(M1122,$A$40)=TRUE,39,IF(EXACT(M1122,$A$41)=TRUE,40,IF(EXACT(M1122,$A$42)=TRUE,41,IF(EXACT(M1122,$A$43)=TRUE,42,IF(EXACT(M1122,$A$44)=TRUE,43,IF(EXACT(M1122,$A$45)=TRUE,44,IF(EXACT(M1122,$A$46)=TRUE,45,IF(EXACT(M1122,$A$47)=TRUE,46,IF(EXACT(M1122,$A$48)=TRUE,47,IF(EXACT(M1122,$A$49)=TRUE,48,IF(EXACT(M1122,$A$50)=TRUE,49,IF(EXACT(M1122,$A$51)=TRUE,50,IF(EXACT(M1122,$A$52)=TRUE,51,IF(EXACT(M1122,$A$53)=TRUE,52,IF(EXACT(M1122,$A$54)=TRUE,53,IF(EXACT(M1122,$A$55)=TRUE,54,IF(EXACT(M1122,$A$56)=TRUE,55,IF(EXACT(M1122,$A$57)=TRUE,56,IF(EXACT(M1122,$A$58)=TRUE,57,IF(EXACT(M1122,$A$59)=TRUE,58,IF(EXACT(M1122,$A$60)=TRUE,59,IF(EXACT(M1122,$A$61)=TRUE,60,IF(EXACT(M1122,$A$62)=TRUE,61))))))))))))))))))))))))))))))))))))))))))))))))))))))))))))))*61^$L1122</f>
        <v>0</v>
      </c>
    </row>
    <row r="1123" spans="11:14" x14ac:dyDescent="0.55000000000000004">
      <c r="K1123">
        <v>1123</v>
      </c>
      <c r="L1123">
        <f t="shared" si="35"/>
        <v>5</v>
      </c>
      <c r="M1123" t="str">
        <f t="shared" si="34"/>
        <v/>
      </c>
      <c r="N1123" t="b">
        <f>IF(EXACT(M1123,$A$1)=TRUE,"コア",IF(EXACT(M1123,$A$2)=TRUE,"弓玉",IF(EXACT(M1123,$A$3)=TRUE,"銃玉",IF(EXACT(M1123,$A$4)=TRUE,"剣玉",IF(EXACT(M1123,$A$5)=TRUE,"盾玉",IF(EXACT(M1123,$A$6)=TRUE,"爆玉",IF(EXACT(M1123,$A$7)=TRUE,"魔玉",IF(EXACT(M1123,$A$8)=TRUE,"弩玉",IF(EXACT(M1123,$A$9)=TRUE,"槍玉",IF(EXACT(M1123,$A$10)=TRUE,"砲玉",IF(EXACT(M1123,$A$11)=TRUE,"薙玉",IF(EXACT(M1123,$A$12)=TRUE,"跳玉",IF(EXACT(M1123,$A$13)=TRUE,"裂玉",IF(EXACT(M1123,$A$14)=TRUE,"散玉",IF(EXACT(M1123,$A$15)=TRUE,"狙玉",IF(EXACT(M1123,$A$16)=TRUE,"浮玉",IF(EXACT(M1123,$A$17)=TRUE,"導玉",IF(EXACT(M1123,$A$18)=TRUE,"繕玉",IF(EXACT(M1123,$A$19)=TRUE,"癒玉",IF(EXACT(M1123,$A$20)=TRUE,"壁玉",IF(EXACT(M1123,$A$21)=TRUE,"飛玉",IF(EXACT(M1123,$A$22)=TRUE,"戦玉",IF(EXACT(M1123,$A$23)=TRUE,"機玉",IF(EXACT(M1123,$A$24)=TRUE,"変玉",IF(EXACT(M1123,$A$25)=TRUE,"界玉",IF(EXACT(M1123,$A$26)=TRUE,"木壁",IF(EXACT(M1123,$A$27)=TRUE,"石壁",IF(EXACT(M1123,$A$28)=TRUE,"紙壁",IF(EXACT(M1123,$A$29)=TRUE,"鉄壁",IF(EXACT(M1123,$A$30)=TRUE,"ジェット",IF(EXACT(M1123,$A$31)=TRUE,"ターボ",IF(EXACT(M1123,$A$32)=TRUE,"骨玉",IF(EXACT(M1123,$A$33)=TRUE,"撃玉",IF(EXACT(M1123,$A$34)=TRUE,"弾玉",IF(EXACT(M1123,$A$35)=TRUE,"聖玉",IF(EXACT(M1123,$A$36)=TRUE,"忍玉",IF(EXACT(M1123,$A$37)=TRUE,"障玉",IF(EXACT(M1123,$A$38)=TRUE,"花玉",IF(EXACT(M1123,$A$39)=TRUE,"反玉",IF(EXACT(M1123,$A$40)=TRUE,"押玉",IF(EXACT(M1123,$A$41)=TRUE,"迎玉",IF(EXACT(M1123,$A$42)=TRUE,"贄玉",IF(EXACT(M1123,$A$43)=TRUE,"的玉",IF(EXACT(M1123,$A$44)=TRUE,"墜玉",IF(EXACT(M1123,$A$45)=TRUE,"箱玉",IF(EXACT(M1123,$A$46)=TRUE,"闇玉",IF(EXACT(M1123,$A$47)=TRUE,"旋玉",IF(EXACT(M1123,$A$48)=TRUE,"采玉",IF(EXACT(M1123,$A$49)=TRUE,"騎玉",IF(EXACT(M1123,$A$50)=TRUE,"核玉",IF(EXACT(M1123,$A$51)=TRUE,"射玉",IF(EXACT(M1123,$A$52)=TRUE,"星玉",IF(EXACT(M1123,$A$53)=TRUE,"梱玉",IF(EXACT(M1123,$A$54)=TRUE,"貫玉",IF(EXACT(M1123,$A$55)=TRUE,"査玉",IF(EXACT(M1123,$A$56)=TRUE,"近壁",IF(EXACT(M1123,$A$57)=TRUE,"遠壁",IF(EXACT(M1123,$A$58)=TRUE,"広壁",IF(EXACT(M1123,$A$59)=TRUE,"狭壁",IF(EXACT(M1123,$A$60)=TRUE,"タゲ壁",IF(EXACT(M1123,$A$61)=TRUE,"エレ壁")))))))))))))))))))))))))))))))))))))))))))))))))))))))))))))</f>
        <v>0</v>
      </c>
    </row>
    <row r="1124" spans="11:14" x14ac:dyDescent="0.55000000000000004">
      <c r="K1124">
        <v>1124</v>
      </c>
      <c r="L1124">
        <f t="shared" si="35"/>
        <v>4</v>
      </c>
      <c r="M1124" t="str">
        <f t="shared" si="34"/>
        <v/>
      </c>
      <c r="N1124">
        <f>IF(EXACT(M1124,$A$1)=TRUE,0,IF(EXACT(M1124,$A$2)=TRUE,1,IF(EXACT(M1124,$A$3)=TRUE,2,IF(EXACT(M1124,$A$4)=TRUE,3,IF(EXACT(M1124,$A$5)=TRUE,4,IF(EXACT(M1124,$A$6)=TRUE,5,IF(EXACT(M1124,$A$7)=TRUE,6,IF(EXACT(M1124,$A$8)=TRUE,7,IF(EXACT(M1124,$A$9)=TRUE,8,IF(EXACT(M1124,$A$10)=TRUE,9,IF(EXACT(M1124,$A$11)=TRUE,10,IF(EXACT(M1124,$A$12)=TRUE,11,IF(EXACT(M1124,$A$13)=TRUE,12,IF(EXACT(M1124,$A$14)=TRUE,13,IF(EXACT(M1124,$A$15)=TRUE,14,IF(EXACT(M1124,$A$16)=TRUE,15,IF(EXACT(M1124,$A$17)=TRUE,16,IF(EXACT(M1124,$A$18)=TRUE,17,IF(EXACT(M1124,$A$19)=TRUE,18,IF(EXACT(M1124,$A$20)=TRUE,19,IF(EXACT(M1124,$A$21)=TRUE,20,IF(EXACT(M1124,$A$22)=TRUE,21,IF(EXACT(M1124,$A$23)=TRUE,22,IF(EXACT(M1124,$A$24)=TRUE,23,IF(EXACT(M1124,$A$25)=TRUE,24,IF(EXACT(M1124,$A$26)=TRUE,25,IF(EXACT(M1124,$A$27)=TRUE,26,IF(EXACT(M1124,$A$28)=TRUE,27,IF(EXACT(M1124,$A$29)=TRUE,28,IF(EXACT(M1124,$A$30)=TRUE,29,IF(EXACT(M1124,$A$31)=TRUE,30,IF(EXACT(M1124,$A$32)=TRUE,31,IF(EXACT(M1124,$A$33)=TRUE,32,IF(EXACT(M1124,$A$34)=TRUE,33,IF(EXACT(M1124,$A$35)=TRUE,34,IF(EXACT(M1124,$A$36)=TRUE,35,IF(EXACT(M1124,$A$37)=TRUE,36,IF(EXACT(M1124,$A$38)=TRUE,37,IF(EXACT(M1124,$A$39)=TRUE,38,IF(EXACT(M1124,$A$40)=TRUE,39,IF(EXACT(M1124,$A$41)=TRUE,40,IF(EXACT(M1124,$A$42)=TRUE,41,IF(EXACT(M1124,$A$43)=TRUE,42,IF(EXACT(M1124,$A$44)=TRUE,43,IF(EXACT(M1124,$A$45)=TRUE,44,IF(EXACT(M1124,$A$46)=TRUE,45,IF(EXACT(M1124,$A$47)=TRUE,46,IF(EXACT(M1124,$A$48)=TRUE,47,IF(EXACT(M1124,$A$49)=TRUE,48,IF(EXACT(M1124,$A$50)=TRUE,49,IF(EXACT(M1124,$A$51)=TRUE,50,IF(EXACT(M1124,$A$52)=TRUE,51,IF(EXACT(M1124,$A$53)=TRUE,52,IF(EXACT(M1124,$A$54)=TRUE,53,IF(EXACT(M1124,$A$55)=TRUE,54,IF(EXACT(M1124,$A$56)=TRUE,55,IF(EXACT(M1124,$A$57)=TRUE,56,IF(EXACT(M1124,$A$58)=TRUE,57,IF(EXACT(M1124,$A$59)=TRUE,58,IF(EXACT(M1124,$A$60)=TRUE,59,IF(EXACT(M1124,$A$61)=TRUE,60,IF(EXACT(M1124,$A$62)=TRUE,61))))))))))))))))))))))))))))))))))))))))))))))))))))))))))))))*61^$L1124</f>
        <v>0</v>
      </c>
    </row>
    <row r="1125" spans="11:14" x14ac:dyDescent="0.55000000000000004">
      <c r="K1125">
        <v>1125</v>
      </c>
      <c r="L1125">
        <f t="shared" si="35"/>
        <v>3</v>
      </c>
      <c r="M1125" t="str">
        <f t="shared" si="34"/>
        <v/>
      </c>
      <c r="N1125">
        <f>IF(EXACT(M1125,$A$1)=TRUE,0,IF(EXACT(M1125,$A$2)=TRUE,1,IF(EXACT(M1125,$A$3)=TRUE,2,IF(EXACT(M1125,$A$4)=TRUE,3,IF(EXACT(M1125,$A$5)=TRUE,4,IF(EXACT(M1125,$A$6)=TRUE,5,IF(EXACT(M1125,$A$7)=TRUE,6,IF(EXACT(M1125,$A$8)=TRUE,7,IF(EXACT(M1125,$A$9)=TRUE,8,IF(EXACT(M1125,$A$10)=TRUE,9,IF(EXACT(M1125,$A$11)=TRUE,10,IF(EXACT(M1125,$A$12)=TRUE,11,IF(EXACT(M1125,$A$13)=TRUE,12,IF(EXACT(M1125,$A$14)=TRUE,13,IF(EXACT(M1125,$A$15)=TRUE,14,IF(EXACT(M1125,$A$16)=TRUE,15,IF(EXACT(M1125,$A$17)=TRUE,16,IF(EXACT(M1125,$A$18)=TRUE,17,IF(EXACT(M1125,$A$19)=TRUE,18,IF(EXACT(M1125,$A$20)=TRUE,19,IF(EXACT(M1125,$A$21)=TRUE,20,IF(EXACT(M1125,$A$22)=TRUE,21,IF(EXACT(M1125,$A$23)=TRUE,22,IF(EXACT(M1125,$A$24)=TRUE,23,IF(EXACT(M1125,$A$25)=TRUE,24,IF(EXACT(M1125,$A$26)=TRUE,25,IF(EXACT(M1125,$A$27)=TRUE,26,IF(EXACT(M1125,$A$28)=TRUE,27,IF(EXACT(M1125,$A$29)=TRUE,28,IF(EXACT(M1125,$A$30)=TRUE,29,IF(EXACT(M1125,$A$31)=TRUE,30,IF(EXACT(M1125,$A$32)=TRUE,31,IF(EXACT(M1125,$A$33)=TRUE,32,IF(EXACT(M1125,$A$34)=TRUE,33,IF(EXACT(M1125,$A$35)=TRUE,34,IF(EXACT(M1125,$A$36)=TRUE,35,IF(EXACT(M1125,$A$37)=TRUE,36,IF(EXACT(M1125,$A$38)=TRUE,37,IF(EXACT(M1125,$A$39)=TRUE,38,IF(EXACT(M1125,$A$40)=TRUE,39,IF(EXACT(M1125,$A$41)=TRUE,40,IF(EXACT(M1125,$A$42)=TRUE,41,IF(EXACT(M1125,$A$43)=TRUE,42,IF(EXACT(M1125,$A$44)=TRUE,43,IF(EXACT(M1125,$A$45)=TRUE,44,IF(EXACT(M1125,$A$46)=TRUE,45,IF(EXACT(M1125,$A$47)=TRUE,46,IF(EXACT(M1125,$A$48)=TRUE,47,IF(EXACT(M1125,$A$49)=TRUE,48,IF(EXACT(M1125,$A$50)=TRUE,49,IF(EXACT(M1125,$A$51)=TRUE,50,IF(EXACT(M1125,$A$52)=TRUE,51,IF(EXACT(M1125,$A$53)=TRUE,52,IF(EXACT(M1125,$A$54)=TRUE,53,IF(EXACT(M1125,$A$55)=TRUE,54,IF(EXACT(M1125,$A$56)=TRUE,55,IF(EXACT(M1125,$A$57)=TRUE,56,IF(EXACT(M1125,$A$58)=TRUE,57,IF(EXACT(M1125,$A$59)=TRUE,58,IF(EXACT(M1125,$A$60)=TRUE,59,IF(EXACT(M1125,$A$61)=TRUE,60,IF(EXACT(M1125,$A$62)=TRUE,61))))))))))))))))))))))))))))))))))))))))))))))))))))))))))))))*61^$L1125</f>
        <v>0</v>
      </c>
    </row>
    <row r="1126" spans="11:14" x14ac:dyDescent="0.55000000000000004">
      <c r="K1126">
        <v>1126</v>
      </c>
      <c r="L1126">
        <f t="shared" si="35"/>
        <v>2</v>
      </c>
      <c r="M1126" t="str">
        <f t="shared" si="34"/>
        <v/>
      </c>
      <c r="N1126">
        <f>IF(EXACT(M1126,$A$1)=TRUE,0,IF(EXACT(M1126,$A$2)=TRUE,1,IF(EXACT(M1126,$A$3)=TRUE,2,IF(EXACT(M1126,$A$4)=TRUE,3,IF(EXACT(M1126,$A$5)=TRUE,4,IF(EXACT(M1126,$A$6)=TRUE,5,IF(EXACT(M1126,$A$7)=TRUE,6,IF(EXACT(M1126,$A$8)=TRUE,7,IF(EXACT(M1126,$A$9)=TRUE,8,IF(EXACT(M1126,$A$10)=TRUE,9,IF(EXACT(M1126,$A$11)=TRUE,10,IF(EXACT(M1126,$A$12)=TRUE,11,IF(EXACT(M1126,$A$13)=TRUE,12,IF(EXACT(M1126,$A$14)=TRUE,13,IF(EXACT(M1126,$A$15)=TRUE,14,IF(EXACT(M1126,$A$16)=TRUE,15,IF(EXACT(M1126,$A$17)=TRUE,16,IF(EXACT(M1126,$A$18)=TRUE,17,IF(EXACT(M1126,$A$19)=TRUE,18,IF(EXACT(M1126,$A$20)=TRUE,19,IF(EXACT(M1126,$A$21)=TRUE,20,IF(EXACT(M1126,$A$22)=TRUE,21,IF(EXACT(M1126,$A$23)=TRUE,22,IF(EXACT(M1126,$A$24)=TRUE,23,IF(EXACT(M1126,$A$25)=TRUE,24,IF(EXACT(M1126,$A$26)=TRUE,25,IF(EXACT(M1126,$A$27)=TRUE,26,IF(EXACT(M1126,$A$28)=TRUE,27,IF(EXACT(M1126,$A$29)=TRUE,28,IF(EXACT(M1126,$A$30)=TRUE,29,IF(EXACT(M1126,$A$31)=TRUE,30,IF(EXACT(M1126,$A$32)=TRUE,31,IF(EXACT(M1126,$A$33)=TRUE,32,IF(EXACT(M1126,$A$34)=TRUE,33,IF(EXACT(M1126,$A$35)=TRUE,34,IF(EXACT(M1126,$A$36)=TRUE,35,IF(EXACT(M1126,$A$37)=TRUE,36,IF(EXACT(M1126,$A$38)=TRUE,37,IF(EXACT(M1126,$A$39)=TRUE,38,IF(EXACT(M1126,$A$40)=TRUE,39,IF(EXACT(M1126,$A$41)=TRUE,40,IF(EXACT(M1126,$A$42)=TRUE,41,IF(EXACT(M1126,$A$43)=TRUE,42,IF(EXACT(M1126,$A$44)=TRUE,43,IF(EXACT(M1126,$A$45)=TRUE,44,IF(EXACT(M1126,$A$46)=TRUE,45,IF(EXACT(M1126,$A$47)=TRUE,46,IF(EXACT(M1126,$A$48)=TRUE,47,IF(EXACT(M1126,$A$49)=TRUE,48,IF(EXACT(M1126,$A$50)=TRUE,49,IF(EXACT(M1126,$A$51)=TRUE,50,IF(EXACT(M1126,$A$52)=TRUE,51,IF(EXACT(M1126,$A$53)=TRUE,52,IF(EXACT(M1126,$A$54)=TRUE,53,IF(EXACT(M1126,$A$55)=TRUE,54,IF(EXACT(M1126,$A$56)=TRUE,55,IF(EXACT(M1126,$A$57)=TRUE,56,IF(EXACT(M1126,$A$58)=TRUE,57,IF(EXACT(M1126,$A$59)=TRUE,58,IF(EXACT(M1126,$A$60)=TRUE,59,IF(EXACT(M1126,$A$61)=TRUE,60,IF(EXACT(M1126,$A$62)=TRUE,61))))))))))))))))))))))))))))))))))))))))))))))))))))))))))))))*61^$L1126</f>
        <v>0</v>
      </c>
    </row>
    <row r="1127" spans="11:14" x14ac:dyDescent="0.55000000000000004">
      <c r="K1127">
        <v>1127</v>
      </c>
      <c r="L1127">
        <f t="shared" si="35"/>
        <v>1</v>
      </c>
      <c r="M1127" t="str">
        <f t="shared" si="34"/>
        <v/>
      </c>
      <c r="N1127">
        <f>IF(EXACT(M1127,$A$1)=TRUE,0,IF(EXACT(M1127,$A$2)=TRUE,1,IF(EXACT(M1127,$A$3)=TRUE,2,IF(EXACT(M1127,$A$4)=TRUE,3,IF(EXACT(M1127,$A$5)=TRUE,4,IF(EXACT(M1127,$A$6)=TRUE,5,IF(EXACT(M1127,$A$7)=TRUE,6,IF(EXACT(M1127,$A$8)=TRUE,7,IF(EXACT(M1127,$A$9)=TRUE,8,IF(EXACT(M1127,$A$10)=TRUE,9,IF(EXACT(M1127,$A$11)=TRUE,10,IF(EXACT(M1127,$A$12)=TRUE,11,IF(EXACT(M1127,$A$13)=TRUE,12,IF(EXACT(M1127,$A$14)=TRUE,13,IF(EXACT(M1127,$A$15)=TRUE,14,IF(EXACT(M1127,$A$16)=TRUE,15,IF(EXACT(M1127,$A$17)=TRUE,16,IF(EXACT(M1127,$A$18)=TRUE,17,IF(EXACT(M1127,$A$19)=TRUE,18,IF(EXACT(M1127,$A$20)=TRUE,19,IF(EXACT(M1127,$A$21)=TRUE,20,IF(EXACT(M1127,$A$22)=TRUE,21,IF(EXACT(M1127,$A$23)=TRUE,22,IF(EXACT(M1127,$A$24)=TRUE,23,IF(EXACT(M1127,$A$25)=TRUE,24,IF(EXACT(M1127,$A$26)=TRUE,25,IF(EXACT(M1127,$A$27)=TRUE,26,IF(EXACT(M1127,$A$28)=TRUE,27,IF(EXACT(M1127,$A$29)=TRUE,28,IF(EXACT(M1127,$A$30)=TRUE,29,IF(EXACT(M1127,$A$31)=TRUE,30,IF(EXACT(M1127,$A$32)=TRUE,31,IF(EXACT(M1127,$A$33)=TRUE,32,IF(EXACT(M1127,$A$34)=TRUE,33,IF(EXACT(M1127,$A$35)=TRUE,34,IF(EXACT(M1127,$A$36)=TRUE,35,IF(EXACT(M1127,$A$37)=TRUE,36,IF(EXACT(M1127,$A$38)=TRUE,37,IF(EXACT(M1127,$A$39)=TRUE,38,IF(EXACT(M1127,$A$40)=TRUE,39,IF(EXACT(M1127,$A$41)=TRUE,40,IF(EXACT(M1127,$A$42)=TRUE,41,IF(EXACT(M1127,$A$43)=TRUE,42,IF(EXACT(M1127,$A$44)=TRUE,43,IF(EXACT(M1127,$A$45)=TRUE,44,IF(EXACT(M1127,$A$46)=TRUE,45,IF(EXACT(M1127,$A$47)=TRUE,46,IF(EXACT(M1127,$A$48)=TRUE,47,IF(EXACT(M1127,$A$49)=TRUE,48,IF(EXACT(M1127,$A$50)=TRUE,49,IF(EXACT(M1127,$A$51)=TRUE,50,IF(EXACT(M1127,$A$52)=TRUE,51,IF(EXACT(M1127,$A$53)=TRUE,52,IF(EXACT(M1127,$A$54)=TRUE,53,IF(EXACT(M1127,$A$55)=TRUE,54,IF(EXACT(M1127,$A$56)=TRUE,55,IF(EXACT(M1127,$A$57)=TRUE,56,IF(EXACT(M1127,$A$58)=TRUE,57,IF(EXACT(M1127,$A$59)=TRUE,58,IF(EXACT(M1127,$A$60)=TRUE,59,IF(EXACT(M1127,$A$61)=TRUE,60,IF(EXACT(M1127,$A$62)=TRUE,61))))))))))))))))))))))))))))))))))))))))))))))))))))))))))))))*61^$L1127</f>
        <v>0</v>
      </c>
    </row>
    <row r="1128" spans="11:14" x14ac:dyDescent="0.55000000000000004">
      <c r="K1128">
        <v>1128</v>
      </c>
      <c r="L1128">
        <f t="shared" si="35"/>
        <v>0</v>
      </c>
      <c r="M1128" t="str">
        <f t="shared" si="34"/>
        <v/>
      </c>
      <c r="N1128">
        <f>IF(EXACT(M1128,$A$1)=TRUE,0,IF(EXACT(M1128,$A$2)=TRUE,1,IF(EXACT(M1128,$A$3)=TRUE,2,IF(EXACT(M1128,$A$4)=TRUE,3,IF(EXACT(M1128,$A$5)=TRUE,4,IF(EXACT(M1128,$A$6)=TRUE,5,IF(EXACT(M1128,$A$7)=TRUE,6,IF(EXACT(M1128,$A$8)=TRUE,7,IF(EXACT(M1128,$A$9)=TRUE,8,IF(EXACT(M1128,$A$10)=TRUE,9,IF(EXACT(M1128,$A$11)=TRUE,10,IF(EXACT(M1128,$A$12)=TRUE,11,IF(EXACT(M1128,$A$13)=TRUE,12,IF(EXACT(M1128,$A$14)=TRUE,13,IF(EXACT(M1128,$A$15)=TRUE,14,IF(EXACT(M1128,$A$16)=TRUE,15,IF(EXACT(M1128,$A$17)=TRUE,16,IF(EXACT(M1128,$A$18)=TRUE,17,IF(EXACT(M1128,$A$19)=TRUE,18,IF(EXACT(M1128,$A$20)=TRUE,19,IF(EXACT(M1128,$A$21)=TRUE,20,IF(EXACT(M1128,$A$22)=TRUE,21,IF(EXACT(M1128,$A$23)=TRUE,22,IF(EXACT(M1128,$A$24)=TRUE,23,IF(EXACT(M1128,$A$25)=TRUE,24,IF(EXACT(M1128,$A$26)=TRUE,25,IF(EXACT(M1128,$A$27)=TRUE,26,IF(EXACT(M1128,$A$28)=TRUE,27,IF(EXACT(M1128,$A$29)=TRUE,28,IF(EXACT(M1128,$A$30)=TRUE,29,IF(EXACT(M1128,$A$31)=TRUE,30,IF(EXACT(M1128,$A$32)=TRUE,31,IF(EXACT(M1128,$A$33)=TRUE,32,IF(EXACT(M1128,$A$34)=TRUE,33,IF(EXACT(M1128,$A$35)=TRUE,34,IF(EXACT(M1128,$A$36)=TRUE,35,IF(EXACT(M1128,$A$37)=TRUE,36,IF(EXACT(M1128,$A$38)=TRUE,37,IF(EXACT(M1128,$A$39)=TRUE,38,IF(EXACT(M1128,$A$40)=TRUE,39,IF(EXACT(M1128,$A$41)=TRUE,40,IF(EXACT(M1128,$A$42)=TRUE,41,IF(EXACT(M1128,$A$43)=TRUE,42,IF(EXACT(M1128,$A$44)=TRUE,43,IF(EXACT(M1128,$A$45)=TRUE,44,IF(EXACT(M1128,$A$46)=TRUE,45,IF(EXACT(M1128,$A$47)=TRUE,46,IF(EXACT(M1128,$A$48)=TRUE,47,IF(EXACT(M1128,$A$49)=TRUE,48,IF(EXACT(M1128,$A$50)=TRUE,49,IF(EXACT(M1128,$A$51)=TRUE,50,IF(EXACT(M1128,$A$52)=TRUE,51,IF(EXACT(M1128,$A$53)=TRUE,52,IF(EXACT(M1128,$A$54)=TRUE,53,IF(EXACT(M1128,$A$55)=TRUE,54,IF(EXACT(M1128,$A$56)=TRUE,55,IF(EXACT(M1128,$A$57)=TRUE,56,IF(EXACT(M1128,$A$58)=TRUE,57,IF(EXACT(M1128,$A$59)=TRUE,58,IF(EXACT(M1128,$A$60)=TRUE,59,IF(EXACT(M1128,$A$61)=TRUE,60,IF(EXACT(M1128,$A$62)=TRUE,61))))))))))))))))))))))))))))))))))))))))))))))))))))))))))))))*61^$L1128</f>
        <v>0</v>
      </c>
    </row>
    <row r="1129" spans="11:14" x14ac:dyDescent="0.55000000000000004">
      <c r="K1129">
        <v>1129</v>
      </c>
      <c r="L1129">
        <f t="shared" si="35"/>
        <v>5</v>
      </c>
      <c r="M1129" t="str">
        <f t="shared" si="34"/>
        <v/>
      </c>
      <c r="N1129" t="b">
        <f>IF(EXACT(M1129,$A$1)=TRUE,"コア",IF(EXACT(M1129,$A$2)=TRUE,"弓玉",IF(EXACT(M1129,$A$3)=TRUE,"銃玉",IF(EXACT(M1129,$A$4)=TRUE,"剣玉",IF(EXACT(M1129,$A$5)=TRUE,"盾玉",IF(EXACT(M1129,$A$6)=TRUE,"爆玉",IF(EXACT(M1129,$A$7)=TRUE,"魔玉",IF(EXACT(M1129,$A$8)=TRUE,"弩玉",IF(EXACT(M1129,$A$9)=TRUE,"槍玉",IF(EXACT(M1129,$A$10)=TRUE,"砲玉",IF(EXACT(M1129,$A$11)=TRUE,"薙玉",IF(EXACT(M1129,$A$12)=TRUE,"跳玉",IF(EXACT(M1129,$A$13)=TRUE,"裂玉",IF(EXACT(M1129,$A$14)=TRUE,"散玉",IF(EXACT(M1129,$A$15)=TRUE,"狙玉",IF(EXACT(M1129,$A$16)=TRUE,"浮玉",IF(EXACT(M1129,$A$17)=TRUE,"導玉",IF(EXACT(M1129,$A$18)=TRUE,"繕玉",IF(EXACT(M1129,$A$19)=TRUE,"癒玉",IF(EXACT(M1129,$A$20)=TRUE,"壁玉",IF(EXACT(M1129,$A$21)=TRUE,"飛玉",IF(EXACT(M1129,$A$22)=TRUE,"戦玉",IF(EXACT(M1129,$A$23)=TRUE,"機玉",IF(EXACT(M1129,$A$24)=TRUE,"変玉",IF(EXACT(M1129,$A$25)=TRUE,"界玉",IF(EXACT(M1129,$A$26)=TRUE,"木壁",IF(EXACT(M1129,$A$27)=TRUE,"石壁",IF(EXACT(M1129,$A$28)=TRUE,"紙壁",IF(EXACT(M1129,$A$29)=TRUE,"鉄壁",IF(EXACT(M1129,$A$30)=TRUE,"ジェット",IF(EXACT(M1129,$A$31)=TRUE,"ターボ",IF(EXACT(M1129,$A$32)=TRUE,"骨玉",IF(EXACT(M1129,$A$33)=TRUE,"撃玉",IF(EXACT(M1129,$A$34)=TRUE,"弾玉",IF(EXACT(M1129,$A$35)=TRUE,"聖玉",IF(EXACT(M1129,$A$36)=TRUE,"忍玉",IF(EXACT(M1129,$A$37)=TRUE,"障玉",IF(EXACT(M1129,$A$38)=TRUE,"花玉",IF(EXACT(M1129,$A$39)=TRUE,"反玉",IF(EXACT(M1129,$A$40)=TRUE,"押玉",IF(EXACT(M1129,$A$41)=TRUE,"迎玉",IF(EXACT(M1129,$A$42)=TRUE,"贄玉",IF(EXACT(M1129,$A$43)=TRUE,"的玉",IF(EXACT(M1129,$A$44)=TRUE,"墜玉",IF(EXACT(M1129,$A$45)=TRUE,"箱玉",IF(EXACT(M1129,$A$46)=TRUE,"闇玉",IF(EXACT(M1129,$A$47)=TRUE,"旋玉",IF(EXACT(M1129,$A$48)=TRUE,"采玉",IF(EXACT(M1129,$A$49)=TRUE,"騎玉",IF(EXACT(M1129,$A$50)=TRUE,"核玉",IF(EXACT(M1129,$A$51)=TRUE,"射玉",IF(EXACT(M1129,$A$52)=TRUE,"星玉",IF(EXACT(M1129,$A$53)=TRUE,"梱玉",IF(EXACT(M1129,$A$54)=TRUE,"貫玉",IF(EXACT(M1129,$A$55)=TRUE,"査玉",IF(EXACT(M1129,$A$56)=TRUE,"近壁",IF(EXACT(M1129,$A$57)=TRUE,"遠壁",IF(EXACT(M1129,$A$58)=TRUE,"広壁",IF(EXACT(M1129,$A$59)=TRUE,"狭壁",IF(EXACT(M1129,$A$60)=TRUE,"タゲ壁",IF(EXACT(M1129,$A$61)=TRUE,"エレ壁")))))))))))))))))))))))))))))))))))))))))))))))))))))))))))))</f>
        <v>0</v>
      </c>
    </row>
    <row r="1130" spans="11:14" x14ac:dyDescent="0.55000000000000004">
      <c r="K1130">
        <v>1130</v>
      </c>
      <c r="L1130">
        <f t="shared" si="35"/>
        <v>4</v>
      </c>
      <c r="M1130" t="str">
        <f t="shared" si="34"/>
        <v/>
      </c>
      <c r="N1130">
        <f>IF(EXACT(M1130,$A$1)=TRUE,0,IF(EXACT(M1130,$A$2)=TRUE,1,IF(EXACT(M1130,$A$3)=TRUE,2,IF(EXACT(M1130,$A$4)=TRUE,3,IF(EXACT(M1130,$A$5)=TRUE,4,IF(EXACT(M1130,$A$6)=TRUE,5,IF(EXACT(M1130,$A$7)=TRUE,6,IF(EXACT(M1130,$A$8)=TRUE,7,IF(EXACT(M1130,$A$9)=TRUE,8,IF(EXACT(M1130,$A$10)=TRUE,9,IF(EXACT(M1130,$A$11)=TRUE,10,IF(EXACT(M1130,$A$12)=TRUE,11,IF(EXACT(M1130,$A$13)=TRUE,12,IF(EXACT(M1130,$A$14)=TRUE,13,IF(EXACT(M1130,$A$15)=TRUE,14,IF(EXACT(M1130,$A$16)=TRUE,15,IF(EXACT(M1130,$A$17)=TRUE,16,IF(EXACT(M1130,$A$18)=TRUE,17,IF(EXACT(M1130,$A$19)=TRUE,18,IF(EXACT(M1130,$A$20)=TRUE,19,IF(EXACT(M1130,$A$21)=TRUE,20,IF(EXACT(M1130,$A$22)=TRUE,21,IF(EXACT(M1130,$A$23)=TRUE,22,IF(EXACT(M1130,$A$24)=TRUE,23,IF(EXACT(M1130,$A$25)=TRUE,24,IF(EXACT(M1130,$A$26)=TRUE,25,IF(EXACT(M1130,$A$27)=TRUE,26,IF(EXACT(M1130,$A$28)=TRUE,27,IF(EXACT(M1130,$A$29)=TRUE,28,IF(EXACT(M1130,$A$30)=TRUE,29,IF(EXACT(M1130,$A$31)=TRUE,30,IF(EXACT(M1130,$A$32)=TRUE,31,IF(EXACT(M1130,$A$33)=TRUE,32,IF(EXACT(M1130,$A$34)=TRUE,33,IF(EXACT(M1130,$A$35)=TRUE,34,IF(EXACT(M1130,$A$36)=TRUE,35,IF(EXACT(M1130,$A$37)=TRUE,36,IF(EXACT(M1130,$A$38)=TRUE,37,IF(EXACT(M1130,$A$39)=TRUE,38,IF(EXACT(M1130,$A$40)=TRUE,39,IF(EXACT(M1130,$A$41)=TRUE,40,IF(EXACT(M1130,$A$42)=TRUE,41,IF(EXACT(M1130,$A$43)=TRUE,42,IF(EXACT(M1130,$A$44)=TRUE,43,IF(EXACT(M1130,$A$45)=TRUE,44,IF(EXACT(M1130,$A$46)=TRUE,45,IF(EXACT(M1130,$A$47)=TRUE,46,IF(EXACT(M1130,$A$48)=TRUE,47,IF(EXACT(M1130,$A$49)=TRUE,48,IF(EXACT(M1130,$A$50)=TRUE,49,IF(EXACT(M1130,$A$51)=TRUE,50,IF(EXACT(M1130,$A$52)=TRUE,51,IF(EXACT(M1130,$A$53)=TRUE,52,IF(EXACT(M1130,$A$54)=TRUE,53,IF(EXACT(M1130,$A$55)=TRUE,54,IF(EXACT(M1130,$A$56)=TRUE,55,IF(EXACT(M1130,$A$57)=TRUE,56,IF(EXACT(M1130,$A$58)=TRUE,57,IF(EXACT(M1130,$A$59)=TRUE,58,IF(EXACT(M1130,$A$60)=TRUE,59,IF(EXACT(M1130,$A$61)=TRUE,60,IF(EXACT(M1130,$A$62)=TRUE,61))))))))))))))))))))))))))))))))))))))))))))))))))))))))))))))*61^$L1130</f>
        <v>0</v>
      </c>
    </row>
    <row r="1131" spans="11:14" x14ac:dyDescent="0.55000000000000004">
      <c r="K1131">
        <v>1131</v>
      </c>
      <c r="L1131">
        <f t="shared" si="35"/>
        <v>3</v>
      </c>
      <c r="M1131" t="str">
        <f t="shared" si="34"/>
        <v/>
      </c>
      <c r="N1131">
        <f>IF(EXACT(M1131,$A$1)=TRUE,0,IF(EXACT(M1131,$A$2)=TRUE,1,IF(EXACT(M1131,$A$3)=TRUE,2,IF(EXACT(M1131,$A$4)=TRUE,3,IF(EXACT(M1131,$A$5)=TRUE,4,IF(EXACT(M1131,$A$6)=TRUE,5,IF(EXACT(M1131,$A$7)=TRUE,6,IF(EXACT(M1131,$A$8)=TRUE,7,IF(EXACT(M1131,$A$9)=TRUE,8,IF(EXACT(M1131,$A$10)=TRUE,9,IF(EXACT(M1131,$A$11)=TRUE,10,IF(EXACT(M1131,$A$12)=TRUE,11,IF(EXACT(M1131,$A$13)=TRUE,12,IF(EXACT(M1131,$A$14)=TRUE,13,IF(EXACT(M1131,$A$15)=TRUE,14,IF(EXACT(M1131,$A$16)=TRUE,15,IF(EXACT(M1131,$A$17)=TRUE,16,IF(EXACT(M1131,$A$18)=TRUE,17,IF(EXACT(M1131,$A$19)=TRUE,18,IF(EXACT(M1131,$A$20)=TRUE,19,IF(EXACT(M1131,$A$21)=TRUE,20,IF(EXACT(M1131,$A$22)=TRUE,21,IF(EXACT(M1131,$A$23)=TRUE,22,IF(EXACT(M1131,$A$24)=TRUE,23,IF(EXACT(M1131,$A$25)=TRUE,24,IF(EXACT(M1131,$A$26)=TRUE,25,IF(EXACT(M1131,$A$27)=TRUE,26,IF(EXACT(M1131,$A$28)=TRUE,27,IF(EXACT(M1131,$A$29)=TRUE,28,IF(EXACT(M1131,$A$30)=TRUE,29,IF(EXACT(M1131,$A$31)=TRUE,30,IF(EXACT(M1131,$A$32)=TRUE,31,IF(EXACT(M1131,$A$33)=TRUE,32,IF(EXACT(M1131,$A$34)=TRUE,33,IF(EXACT(M1131,$A$35)=TRUE,34,IF(EXACT(M1131,$A$36)=TRUE,35,IF(EXACT(M1131,$A$37)=TRUE,36,IF(EXACT(M1131,$A$38)=TRUE,37,IF(EXACT(M1131,$A$39)=TRUE,38,IF(EXACT(M1131,$A$40)=TRUE,39,IF(EXACT(M1131,$A$41)=TRUE,40,IF(EXACT(M1131,$A$42)=TRUE,41,IF(EXACT(M1131,$A$43)=TRUE,42,IF(EXACT(M1131,$A$44)=TRUE,43,IF(EXACT(M1131,$A$45)=TRUE,44,IF(EXACT(M1131,$A$46)=TRUE,45,IF(EXACT(M1131,$A$47)=TRUE,46,IF(EXACT(M1131,$A$48)=TRUE,47,IF(EXACT(M1131,$A$49)=TRUE,48,IF(EXACT(M1131,$A$50)=TRUE,49,IF(EXACT(M1131,$A$51)=TRUE,50,IF(EXACT(M1131,$A$52)=TRUE,51,IF(EXACT(M1131,$A$53)=TRUE,52,IF(EXACT(M1131,$A$54)=TRUE,53,IF(EXACT(M1131,$A$55)=TRUE,54,IF(EXACT(M1131,$A$56)=TRUE,55,IF(EXACT(M1131,$A$57)=TRUE,56,IF(EXACT(M1131,$A$58)=TRUE,57,IF(EXACT(M1131,$A$59)=TRUE,58,IF(EXACT(M1131,$A$60)=TRUE,59,IF(EXACT(M1131,$A$61)=TRUE,60,IF(EXACT(M1131,$A$62)=TRUE,61))))))))))))))))))))))))))))))))))))))))))))))))))))))))))))))*61^$L1131</f>
        <v>0</v>
      </c>
    </row>
    <row r="1132" spans="11:14" x14ac:dyDescent="0.55000000000000004">
      <c r="K1132">
        <v>1132</v>
      </c>
      <c r="L1132">
        <f t="shared" si="35"/>
        <v>2</v>
      </c>
      <c r="M1132" t="str">
        <f t="shared" si="34"/>
        <v/>
      </c>
      <c r="N1132">
        <f>IF(EXACT(M1132,$A$1)=TRUE,0,IF(EXACT(M1132,$A$2)=TRUE,1,IF(EXACT(M1132,$A$3)=TRUE,2,IF(EXACT(M1132,$A$4)=TRUE,3,IF(EXACT(M1132,$A$5)=TRUE,4,IF(EXACT(M1132,$A$6)=TRUE,5,IF(EXACT(M1132,$A$7)=TRUE,6,IF(EXACT(M1132,$A$8)=TRUE,7,IF(EXACT(M1132,$A$9)=TRUE,8,IF(EXACT(M1132,$A$10)=TRUE,9,IF(EXACT(M1132,$A$11)=TRUE,10,IF(EXACT(M1132,$A$12)=TRUE,11,IF(EXACT(M1132,$A$13)=TRUE,12,IF(EXACT(M1132,$A$14)=TRUE,13,IF(EXACT(M1132,$A$15)=TRUE,14,IF(EXACT(M1132,$A$16)=TRUE,15,IF(EXACT(M1132,$A$17)=TRUE,16,IF(EXACT(M1132,$A$18)=TRUE,17,IF(EXACT(M1132,$A$19)=TRUE,18,IF(EXACT(M1132,$A$20)=TRUE,19,IF(EXACT(M1132,$A$21)=TRUE,20,IF(EXACT(M1132,$A$22)=TRUE,21,IF(EXACT(M1132,$A$23)=TRUE,22,IF(EXACT(M1132,$A$24)=TRUE,23,IF(EXACT(M1132,$A$25)=TRUE,24,IF(EXACT(M1132,$A$26)=TRUE,25,IF(EXACT(M1132,$A$27)=TRUE,26,IF(EXACT(M1132,$A$28)=TRUE,27,IF(EXACT(M1132,$A$29)=TRUE,28,IF(EXACT(M1132,$A$30)=TRUE,29,IF(EXACT(M1132,$A$31)=TRUE,30,IF(EXACT(M1132,$A$32)=TRUE,31,IF(EXACT(M1132,$A$33)=TRUE,32,IF(EXACT(M1132,$A$34)=TRUE,33,IF(EXACT(M1132,$A$35)=TRUE,34,IF(EXACT(M1132,$A$36)=TRUE,35,IF(EXACT(M1132,$A$37)=TRUE,36,IF(EXACT(M1132,$A$38)=TRUE,37,IF(EXACT(M1132,$A$39)=TRUE,38,IF(EXACT(M1132,$A$40)=TRUE,39,IF(EXACT(M1132,$A$41)=TRUE,40,IF(EXACT(M1132,$A$42)=TRUE,41,IF(EXACT(M1132,$A$43)=TRUE,42,IF(EXACT(M1132,$A$44)=TRUE,43,IF(EXACT(M1132,$A$45)=TRUE,44,IF(EXACT(M1132,$A$46)=TRUE,45,IF(EXACT(M1132,$A$47)=TRUE,46,IF(EXACT(M1132,$A$48)=TRUE,47,IF(EXACT(M1132,$A$49)=TRUE,48,IF(EXACT(M1132,$A$50)=TRUE,49,IF(EXACT(M1132,$A$51)=TRUE,50,IF(EXACT(M1132,$A$52)=TRUE,51,IF(EXACT(M1132,$A$53)=TRUE,52,IF(EXACT(M1132,$A$54)=TRUE,53,IF(EXACT(M1132,$A$55)=TRUE,54,IF(EXACT(M1132,$A$56)=TRUE,55,IF(EXACT(M1132,$A$57)=TRUE,56,IF(EXACT(M1132,$A$58)=TRUE,57,IF(EXACT(M1132,$A$59)=TRUE,58,IF(EXACT(M1132,$A$60)=TRUE,59,IF(EXACT(M1132,$A$61)=TRUE,60,IF(EXACT(M1132,$A$62)=TRUE,61))))))))))))))))))))))))))))))))))))))))))))))))))))))))))))))*61^$L1132</f>
        <v>0</v>
      </c>
    </row>
    <row r="1133" spans="11:14" x14ac:dyDescent="0.55000000000000004">
      <c r="K1133">
        <v>1133</v>
      </c>
      <c r="L1133">
        <f t="shared" si="35"/>
        <v>1</v>
      </c>
      <c r="M1133" t="str">
        <f t="shared" si="34"/>
        <v/>
      </c>
      <c r="N1133">
        <f>IF(EXACT(M1133,$A$1)=TRUE,0,IF(EXACT(M1133,$A$2)=TRUE,1,IF(EXACT(M1133,$A$3)=TRUE,2,IF(EXACT(M1133,$A$4)=TRUE,3,IF(EXACT(M1133,$A$5)=TRUE,4,IF(EXACT(M1133,$A$6)=TRUE,5,IF(EXACT(M1133,$A$7)=TRUE,6,IF(EXACT(M1133,$A$8)=TRUE,7,IF(EXACT(M1133,$A$9)=TRUE,8,IF(EXACT(M1133,$A$10)=TRUE,9,IF(EXACT(M1133,$A$11)=TRUE,10,IF(EXACT(M1133,$A$12)=TRUE,11,IF(EXACT(M1133,$A$13)=TRUE,12,IF(EXACT(M1133,$A$14)=TRUE,13,IF(EXACT(M1133,$A$15)=TRUE,14,IF(EXACT(M1133,$A$16)=TRUE,15,IF(EXACT(M1133,$A$17)=TRUE,16,IF(EXACT(M1133,$A$18)=TRUE,17,IF(EXACT(M1133,$A$19)=TRUE,18,IF(EXACT(M1133,$A$20)=TRUE,19,IF(EXACT(M1133,$A$21)=TRUE,20,IF(EXACT(M1133,$A$22)=TRUE,21,IF(EXACT(M1133,$A$23)=TRUE,22,IF(EXACT(M1133,$A$24)=TRUE,23,IF(EXACT(M1133,$A$25)=TRUE,24,IF(EXACT(M1133,$A$26)=TRUE,25,IF(EXACT(M1133,$A$27)=TRUE,26,IF(EXACT(M1133,$A$28)=TRUE,27,IF(EXACT(M1133,$A$29)=TRUE,28,IF(EXACT(M1133,$A$30)=TRUE,29,IF(EXACT(M1133,$A$31)=TRUE,30,IF(EXACT(M1133,$A$32)=TRUE,31,IF(EXACT(M1133,$A$33)=TRUE,32,IF(EXACT(M1133,$A$34)=TRUE,33,IF(EXACT(M1133,$A$35)=TRUE,34,IF(EXACT(M1133,$A$36)=TRUE,35,IF(EXACT(M1133,$A$37)=TRUE,36,IF(EXACT(M1133,$A$38)=TRUE,37,IF(EXACT(M1133,$A$39)=TRUE,38,IF(EXACT(M1133,$A$40)=TRUE,39,IF(EXACT(M1133,$A$41)=TRUE,40,IF(EXACT(M1133,$A$42)=TRUE,41,IF(EXACT(M1133,$A$43)=TRUE,42,IF(EXACT(M1133,$A$44)=TRUE,43,IF(EXACT(M1133,$A$45)=TRUE,44,IF(EXACT(M1133,$A$46)=TRUE,45,IF(EXACT(M1133,$A$47)=TRUE,46,IF(EXACT(M1133,$A$48)=TRUE,47,IF(EXACT(M1133,$A$49)=TRUE,48,IF(EXACT(M1133,$A$50)=TRUE,49,IF(EXACT(M1133,$A$51)=TRUE,50,IF(EXACT(M1133,$A$52)=TRUE,51,IF(EXACT(M1133,$A$53)=TRUE,52,IF(EXACT(M1133,$A$54)=TRUE,53,IF(EXACT(M1133,$A$55)=TRUE,54,IF(EXACT(M1133,$A$56)=TRUE,55,IF(EXACT(M1133,$A$57)=TRUE,56,IF(EXACT(M1133,$A$58)=TRUE,57,IF(EXACT(M1133,$A$59)=TRUE,58,IF(EXACT(M1133,$A$60)=TRUE,59,IF(EXACT(M1133,$A$61)=TRUE,60,IF(EXACT(M1133,$A$62)=TRUE,61))))))))))))))))))))))))))))))))))))))))))))))))))))))))))))))*61^$L1133</f>
        <v>0</v>
      </c>
    </row>
    <row r="1134" spans="11:14" x14ac:dyDescent="0.55000000000000004">
      <c r="K1134">
        <v>1134</v>
      </c>
      <c r="L1134">
        <f t="shared" si="35"/>
        <v>0</v>
      </c>
      <c r="M1134" t="str">
        <f t="shared" si="34"/>
        <v/>
      </c>
      <c r="N1134">
        <f>IF(EXACT(M1134,$A$1)=TRUE,0,IF(EXACT(M1134,$A$2)=TRUE,1,IF(EXACT(M1134,$A$3)=TRUE,2,IF(EXACT(M1134,$A$4)=TRUE,3,IF(EXACT(M1134,$A$5)=TRUE,4,IF(EXACT(M1134,$A$6)=TRUE,5,IF(EXACT(M1134,$A$7)=TRUE,6,IF(EXACT(M1134,$A$8)=TRUE,7,IF(EXACT(M1134,$A$9)=TRUE,8,IF(EXACT(M1134,$A$10)=TRUE,9,IF(EXACT(M1134,$A$11)=TRUE,10,IF(EXACT(M1134,$A$12)=TRUE,11,IF(EXACT(M1134,$A$13)=TRUE,12,IF(EXACT(M1134,$A$14)=TRUE,13,IF(EXACT(M1134,$A$15)=TRUE,14,IF(EXACT(M1134,$A$16)=TRUE,15,IF(EXACT(M1134,$A$17)=TRUE,16,IF(EXACT(M1134,$A$18)=TRUE,17,IF(EXACT(M1134,$A$19)=TRUE,18,IF(EXACT(M1134,$A$20)=TRUE,19,IF(EXACT(M1134,$A$21)=TRUE,20,IF(EXACT(M1134,$A$22)=TRUE,21,IF(EXACT(M1134,$A$23)=TRUE,22,IF(EXACT(M1134,$A$24)=TRUE,23,IF(EXACT(M1134,$A$25)=TRUE,24,IF(EXACT(M1134,$A$26)=TRUE,25,IF(EXACT(M1134,$A$27)=TRUE,26,IF(EXACT(M1134,$A$28)=TRUE,27,IF(EXACT(M1134,$A$29)=TRUE,28,IF(EXACT(M1134,$A$30)=TRUE,29,IF(EXACT(M1134,$A$31)=TRUE,30,IF(EXACT(M1134,$A$32)=TRUE,31,IF(EXACT(M1134,$A$33)=TRUE,32,IF(EXACT(M1134,$A$34)=TRUE,33,IF(EXACT(M1134,$A$35)=TRUE,34,IF(EXACT(M1134,$A$36)=TRUE,35,IF(EXACT(M1134,$A$37)=TRUE,36,IF(EXACT(M1134,$A$38)=TRUE,37,IF(EXACT(M1134,$A$39)=TRUE,38,IF(EXACT(M1134,$A$40)=TRUE,39,IF(EXACT(M1134,$A$41)=TRUE,40,IF(EXACT(M1134,$A$42)=TRUE,41,IF(EXACT(M1134,$A$43)=TRUE,42,IF(EXACT(M1134,$A$44)=TRUE,43,IF(EXACT(M1134,$A$45)=TRUE,44,IF(EXACT(M1134,$A$46)=TRUE,45,IF(EXACT(M1134,$A$47)=TRUE,46,IF(EXACT(M1134,$A$48)=TRUE,47,IF(EXACT(M1134,$A$49)=TRUE,48,IF(EXACT(M1134,$A$50)=TRUE,49,IF(EXACT(M1134,$A$51)=TRUE,50,IF(EXACT(M1134,$A$52)=TRUE,51,IF(EXACT(M1134,$A$53)=TRUE,52,IF(EXACT(M1134,$A$54)=TRUE,53,IF(EXACT(M1134,$A$55)=TRUE,54,IF(EXACT(M1134,$A$56)=TRUE,55,IF(EXACT(M1134,$A$57)=TRUE,56,IF(EXACT(M1134,$A$58)=TRUE,57,IF(EXACT(M1134,$A$59)=TRUE,58,IF(EXACT(M1134,$A$60)=TRUE,59,IF(EXACT(M1134,$A$61)=TRUE,60,IF(EXACT(M1134,$A$62)=TRUE,61))))))))))))))))))))))))))))))))))))))))))))))))))))))))))))))*61^$L1134</f>
        <v>0</v>
      </c>
    </row>
    <row r="1135" spans="11:14" x14ac:dyDescent="0.55000000000000004">
      <c r="K1135">
        <v>1135</v>
      </c>
      <c r="L1135">
        <f t="shared" si="35"/>
        <v>5</v>
      </c>
      <c r="M1135" t="str">
        <f t="shared" si="34"/>
        <v/>
      </c>
      <c r="N1135" t="b">
        <f>IF(EXACT(M1135,$A$1)=TRUE,"コア",IF(EXACT(M1135,$A$2)=TRUE,"弓玉",IF(EXACT(M1135,$A$3)=TRUE,"銃玉",IF(EXACT(M1135,$A$4)=TRUE,"剣玉",IF(EXACT(M1135,$A$5)=TRUE,"盾玉",IF(EXACT(M1135,$A$6)=TRUE,"爆玉",IF(EXACT(M1135,$A$7)=TRUE,"魔玉",IF(EXACT(M1135,$A$8)=TRUE,"弩玉",IF(EXACT(M1135,$A$9)=TRUE,"槍玉",IF(EXACT(M1135,$A$10)=TRUE,"砲玉",IF(EXACT(M1135,$A$11)=TRUE,"薙玉",IF(EXACT(M1135,$A$12)=TRUE,"跳玉",IF(EXACT(M1135,$A$13)=TRUE,"裂玉",IF(EXACT(M1135,$A$14)=TRUE,"散玉",IF(EXACT(M1135,$A$15)=TRUE,"狙玉",IF(EXACT(M1135,$A$16)=TRUE,"浮玉",IF(EXACT(M1135,$A$17)=TRUE,"導玉",IF(EXACT(M1135,$A$18)=TRUE,"繕玉",IF(EXACT(M1135,$A$19)=TRUE,"癒玉",IF(EXACT(M1135,$A$20)=TRUE,"壁玉",IF(EXACT(M1135,$A$21)=TRUE,"飛玉",IF(EXACT(M1135,$A$22)=TRUE,"戦玉",IF(EXACT(M1135,$A$23)=TRUE,"機玉",IF(EXACT(M1135,$A$24)=TRUE,"変玉",IF(EXACT(M1135,$A$25)=TRUE,"界玉",IF(EXACT(M1135,$A$26)=TRUE,"木壁",IF(EXACT(M1135,$A$27)=TRUE,"石壁",IF(EXACT(M1135,$A$28)=TRUE,"紙壁",IF(EXACT(M1135,$A$29)=TRUE,"鉄壁",IF(EXACT(M1135,$A$30)=TRUE,"ジェット",IF(EXACT(M1135,$A$31)=TRUE,"ターボ",IF(EXACT(M1135,$A$32)=TRUE,"骨玉",IF(EXACT(M1135,$A$33)=TRUE,"撃玉",IF(EXACT(M1135,$A$34)=TRUE,"弾玉",IF(EXACT(M1135,$A$35)=TRUE,"聖玉",IF(EXACT(M1135,$A$36)=TRUE,"忍玉",IF(EXACT(M1135,$A$37)=TRUE,"障玉",IF(EXACT(M1135,$A$38)=TRUE,"花玉",IF(EXACT(M1135,$A$39)=TRUE,"反玉",IF(EXACT(M1135,$A$40)=TRUE,"押玉",IF(EXACT(M1135,$A$41)=TRUE,"迎玉",IF(EXACT(M1135,$A$42)=TRUE,"贄玉",IF(EXACT(M1135,$A$43)=TRUE,"的玉",IF(EXACT(M1135,$A$44)=TRUE,"墜玉",IF(EXACT(M1135,$A$45)=TRUE,"箱玉",IF(EXACT(M1135,$A$46)=TRUE,"闇玉",IF(EXACT(M1135,$A$47)=TRUE,"旋玉",IF(EXACT(M1135,$A$48)=TRUE,"采玉",IF(EXACT(M1135,$A$49)=TRUE,"騎玉",IF(EXACT(M1135,$A$50)=TRUE,"核玉",IF(EXACT(M1135,$A$51)=TRUE,"射玉",IF(EXACT(M1135,$A$52)=TRUE,"星玉",IF(EXACT(M1135,$A$53)=TRUE,"梱玉",IF(EXACT(M1135,$A$54)=TRUE,"貫玉",IF(EXACT(M1135,$A$55)=TRUE,"査玉",IF(EXACT(M1135,$A$56)=TRUE,"近壁",IF(EXACT(M1135,$A$57)=TRUE,"遠壁",IF(EXACT(M1135,$A$58)=TRUE,"広壁",IF(EXACT(M1135,$A$59)=TRUE,"狭壁",IF(EXACT(M1135,$A$60)=TRUE,"タゲ壁",IF(EXACT(M1135,$A$61)=TRUE,"エレ壁")))))))))))))))))))))))))))))))))))))))))))))))))))))))))))))</f>
        <v>0</v>
      </c>
    </row>
    <row r="1136" spans="11:14" x14ac:dyDescent="0.55000000000000004">
      <c r="K1136">
        <v>1136</v>
      </c>
      <c r="L1136">
        <f t="shared" si="35"/>
        <v>4</v>
      </c>
      <c r="M1136" t="str">
        <f t="shared" si="34"/>
        <v/>
      </c>
      <c r="N1136">
        <f>IF(EXACT(M1136,$A$1)=TRUE,0,IF(EXACT(M1136,$A$2)=TRUE,1,IF(EXACT(M1136,$A$3)=TRUE,2,IF(EXACT(M1136,$A$4)=TRUE,3,IF(EXACT(M1136,$A$5)=TRUE,4,IF(EXACT(M1136,$A$6)=TRUE,5,IF(EXACT(M1136,$A$7)=TRUE,6,IF(EXACT(M1136,$A$8)=TRUE,7,IF(EXACT(M1136,$A$9)=TRUE,8,IF(EXACT(M1136,$A$10)=TRUE,9,IF(EXACT(M1136,$A$11)=TRUE,10,IF(EXACT(M1136,$A$12)=TRUE,11,IF(EXACT(M1136,$A$13)=TRUE,12,IF(EXACT(M1136,$A$14)=TRUE,13,IF(EXACT(M1136,$A$15)=TRUE,14,IF(EXACT(M1136,$A$16)=TRUE,15,IF(EXACT(M1136,$A$17)=TRUE,16,IF(EXACT(M1136,$A$18)=TRUE,17,IF(EXACT(M1136,$A$19)=TRUE,18,IF(EXACT(M1136,$A$20)=TRUE,19,IF(EXACT(M1136,$A$21)=TRUE,20,IF(EXACT(M1136,$A$22)=TRUE,21,IF(EXACT(M1136,$A$23)=TRUE,22,IF(EXACT(M1136,$A$24)=TRUE,23,IF(EXACT(M1136,$A$25)=TRUE,24,IF(EXACT(M1136,$A$26)=TRUE,25,IF(EXACT(M1136,$A$27)=TRUE,26,IF(EXACT(M1136,$A$28)=TRUE,27,IF(EXACT(M1136,$A$29)=TRUE,28,IF(EXACT(M1136,$A$30)=TRUE,29,IF(EXACT(M1136,$A$31)=TRUE,30,IF(EXACT(M1136,$A$32)=TRUE,31,IF(EXACT(M1136,$A$33)=TRUE,32,IF(EXACT(M1136,$A$34)=TRUE,33,IF(EXACT(M1136,$A$35)=TRUE,34,IF(EXACT(M1136,$A$36)=TRUE,35,IF(EXACT(M1136,$A$37)=TRUE,36,IF(EXACT(M1136,$A$38)=TRUE,37,IF(EXACT(M1136,$A$39)=TRUE,38,IF(EXACT(M1136,$A$40)=TRUE,39,IF(EXACT(M1136,$A$41)=TRUE,40,IF(EXACT(M1136,$A$42)=TRUE,41,IF(EXACT(M1136,$A$43)=TRUE,42,IF(EXACT(M1136,$A$44)=TRUE,43,IF(EXACT(M1136,$A$45)=TRUE,44,IF(EXACT(M1136,$A$46)=TRUE,45,IF(EXACT(M1136,$A$47)=TRUE,46,IF(EXACT(M1136,$A$48)=TRUE,47,IF(EXACT(M1136,$A$49)=TRUE,48,IF(EXACT(M1136,$A$50)=TRUE,49,IF(EXACT(M1136,$A$51)=TRUE,50,IF(EXACT(M1136,$A$52)=TRUE,51,IF(EXACT(M1136,$A$53)=TRUE,52,IF(EXACT(M1136,$A$54)=TRUE,53,IF(EXACT(M1136,$A$55)=TRUE,54,IF(EXACT(M1136,$A$56)=TRUE,55,IF(EXACT(M1136,$A$57)=TRUE,56,IF(EXACT(M1136,$A$58)=TRUE,57,IF(EXACT(M1136,$A$59)=TRUE,58,IF(EXACT(M1136,$A$60)=TRUE,59,IF(EXACT(M1136,$A$61)=TRUE,60,IF(EXACT(M1136,$A$62)=TRUE,61))))))))))))))))))))))))))))))))))))))))))))))))))))))))))))))*61^$L1136</f>
        <v>0</v>
      </c>
    </row>
    <row r="1137" spans="11:14" x14ac:dyDescent="0.55000000000000004">
      <c r="K1137">
        <v>1137</v>
      </c>
      <c r="L1137">
        <f t="shared" si="35"/>
        <v>3</v>
      </c>
      <c r="M1137" t="str">
        <f t="shared" si="34"/>
        <v/>
      </c>
      <c r="N1137">
        <f>IF(EXACT(M1137,$A$1)=TRUE,0,IF(EXACT(M1137,$A$2)=TRUE,1,IF(EXACT(M1137,$A$3)=TRUE,2,IF(EXACT(M1137,$A$4)=TRUE,3,IF(EXACT(M1137,$A$5)=TRUE,4,IF(EXACT(M1137,$A$6)=TRUE,5,IF(EXACT(M1137,$A$7)=TRUE,6,IF(EXACT(M1137,$A$8)=TRUE,7,IF(EXACT(M1137,$A$9)=TRUE,8,IF(EXACT(M1137,$A$10)=TRUE,9,IF(EXACT(M1137,$A$11)=TRUE,10,IF(EXACT(M1137,$A$12)=TRUE,11,IF(EXACT(M1137,$A$13)=TRUE,12,IF(EXACT(M1137,$A$14)=TRUE,13,IF(EXACT(M1137,$A$15)=TRUE,14,IF(EXACT(M1137,$A$16)=TRUE,15,IF(EXACT(M1137,$A$17)=TRUE,16,IF(EXACT(M1137,$A$18)=TRUE,17,IF(EXACT(M1137,$A$19)=TRUE,18,IF(EXACT(M1137,$A$20)=TRUE,19,IF(EXACT(M1137,$A$21)=TRUE,20,IF(EXACT(M1137,$A$22)=TRUE,21,IF(EXACT(M1137,$A$23)=TRUE,22,IF(EXACT(M1137,$A$24)=TRUE,23,IF(EXACT(M1137,$A$25)=TRUE,24,IF(EXACT(M1137,$A$26)=TRUE,25,IF(EXACT(M1137,$A$27)=TRUE,26,IF(EXACT(M1137,$A$28)=TRUE,27,IF(EXACT(M1137,$A$29)=TRUE,28,IF(EXACT(M1137,$A$30)=TRUE,29,IF(EXACT(M1137,$A$31)=TRUE,30,IF(EXACT(M1137,$A$32)=TRUE,31,IF(EXACT(M1137,$A$33)=TRUE,32,IF(EXACT(M1137,$A$34)=TRUE,33,IF(EXACT(M1137,$A$35)=TRUE,34,IF(EXACT(M1137,$A$36)=TRUE,35,IF(EXACT(M1137,$A$37)=TRUE,36,IF(EXACT(M1137,$A$38)=TRUE,37,IF(EXACT(M1137,$A$39)=TRUE,38,IF(EXACT(M1137,$A$40)=TRUE,39,IF(EXACT(M1137,$A$41)=TRUE,40,IF(EXACT(M1137,$A$42)=TRUE,41,IF(EXACT(M1137,$A$43)=TRUE,42,IF(EXACT(M1137,$A$44)=TRUE,43,IF(EXACT(M1137,$A$45)=TRUE,44,IF(EXACT(M1137,$A$46)=TRUE,45,IF(EXACT(M1137,$A$47)=TRUE,46,IF(EXACT(M1137,$A$48)=TRUE,47,IF(EXACT(M1137,$A$49)=TRUE,48,IF(EXACT(M1137,$A$50)=TRUE,49,IF(EXACT(M1137,$A$51)=TRUE,50,IF(EXACT(M1137,$A$52)=TRUE,51,IF(EXACT(M1137,$A$53)=TRUE,52,IF(EXACT(M1137,$A$54)=TRUE,53,IF(EXACT(M1137,$A$55)=TRUE,54,IF(EXACT(M1137,$A$56)=TRUE,55,IF(EXACT(M1137,$A$57)=TRUE,56,IF(EXACT(M1137,$A$58)=TRUE,57,IF(EXACT(M1137,$A$59)=TRUE,58,IF(EXACT(M1137,$A$60)=TRUE,59,IF(EXACT(M1137,$A$61)=TRUE,60,IF(EXACT(M1137,$A$62)=TRUE,61))))))))))))))))))))))))))))))))))))))))))))))))))))))))))))))*61^$L1137</f>
        <v>0</v>
      </c>
    </row>
    <row r="1138" spans="11:14" x14ac:dyDescent="0.55000000000000004">
      <c r="K1138">
        <v>1138</v>
      </c>
      <c r="L1138">
        <f t="shared" si="35"/>
        <v>2</v>
      </c>
      <c r="M1138" t="str">
        <f t="shared" si="34"/>
        <v/>
      </c>
      <c r="N1138">
        <f>IF(EXACT(M1138,$A$1)=TRUE,0,IF(EXACT(M1138,$A$2)=TRUE,1,IF(EXACT(M1138,$A$3)=TRUE,2,IF(EXACT(M1138,$A$4)=TRUE,3,IF(EXACT(M1138,$A$5)=TRUE,4,IF(EXACT(M1138,$A$6)=TRUE,5,IF(EXACT(M1138,$A$7)=TRUE,6,IF(EXACT(M1138,$A$8)=TRUE,7,IF(EXACT(M1138,$A$9)=TRUE,8,IF(EXACT(M1138,$A$10)=TRUE,9,IF(EXACT(M1138,$A$11)=TRUE,10,IF(EXACT(M1138,$A$12)=TRUE,11,IF(EXACT(M1138,$A$13)=TRUE,12,IF(EXACT(M1138,$A$14)=TRUE,13,IF(EXACT(M1138,$A$15)=TRUE,14,IF(EXACT(M1138,$A$16)=TRUE,15,IF(EXACT(M1138,$A$17)=TRUE,16,IF(EXACT(M1138,$A$18)=TRUE,17,IF(EXACT(M1138,$A$19)=TRUE,18,IF(EXACT(M1138,$A$20)=TRUE,19,IF(EXACT(M1138,$A$21)=TRUE,20,IF(EXACT(M1138,$A$22)=TRUE,21,IF(EXACT(M1138,$A$23)=TRUE,22,IF(EXACT(M1138,$A$24)=TRUE,23,IF(EXACT(M1138,$A$25)=TRUE,24,IF(EXACT(M1138,$A$26)=TRUE,25,IF(EXACT(M1138,$A$27)=TRUE,26,IF(EXACT(M1138,$A$28)=TRUE,27,IF(EXACT(M1138,$A$29)=TRUE,28,IF(EXACT(M1138,$A$30)=TRUE,29,IF(EXACT(M1138,$A$31)=TRUE,30,IF(EXACT(M1138,$A$32)=TRUE,31,IF(EXACT(M1138,$A$33)=TRUE,32,IF(EXACT(M1138,$A$34)=TRUE,33,IF(EXACT(M1138,$A$35)=TRUE,34,IF(EXACT(M1138,$A$36)=TRUE,35,IF(EXACT(M1138,$A$37)=TRUE,36,IF(EXACT(M1138,$A$38)=TRUE,37,IF(EXACT(M1138,$A$39)=TRUE,38,IF(EXACT(M1138,$A$40)=TRUE,39,IF(EXACT(M1138,$A$41)=TRUE,40,IF(EXACT(M1138,$A$42)=TRUE,41,IF(EXACT(M1138,$A$43)=TRUE,42,IF(EXACT(M1138,$A$44)=TRUE,43,IF(EXACT(M1138,$A$45)=TRUE,44,IF(EXACT(M1138,$A$46)=TRUE,45,IF(EXACT(M1138,$A$47)=TRUE,46,IF(EXACT(M1138,$A$48)=TRUE,47,IF(EXACT(M1138,$A$49)=TRUE,48,IF(EXACT(M1138,$A$50)=TRUE,49,IF(EXACT(M1138,$A$51)=TRUE,50,IF(EXACT(M1138,$A$52)=TRUE,51,IF(EXACT(M1138,$A$53)=TRUE,52,IF(EXACT(M1138,$A$54)=TRUE,53,IF(EXACT(M1138,$A$55)=TRUE,54,IF(EXACT(M1138,$A$56)=TRUE,55,IF(EXACT(M1138,$A$57)=TRUE,56,IF(EXACT(M1138,$A$58)=TRUE,57,IF(EXACT(M1138,$A$59)=TRUE,58,IF(EXACT(M1138,$A$60)=TRUE,59,IF(EXACT(M1138,$A$61)=TRUE,60,IF(EXACT(M1138,$A$62)=TRUE,61))))))))))))))))))))))))))))))))))))))))))))))))))))))))))))))*61^$L1138</f>
        <v>0</v>
      </c>
    </row>
    <row r="1139" spans="11:14" x14ac:dyDescent="0.55000000000000004">
      <c r="K1139">
        <v>1139</v>
      </c>
      <c r="L1139">
        <f t="shared" si="35"/>
        <v>1</v>
      </c>
      <c r="M1139" t="str">
        <f t="shared" si="34"/>
        <v/>
      </c>
      <c r="N1139">
        <f>IF(EXACT(M1139,$A$1)=TRUE,0,IF(EXACT(M1139,$A$2)=TRUE,1,IF(EXACT(M1139,$A$3)=TRUE,2,IF(EXACT(M1139,$A$4)=TRUE,3,IF(EXACT(M1139,$A$5)=TRUE,4,IF(EXACT(M1139,$A$6)=TRUE,5,IF(EXACT(M1139,$A$7)=TRUE,6,IF(EXACT(M1139,$A$8)=TRUE,7,IF(EXACT(M1139,$A$9)=TRUE,8,IF(EXACT(M1139,$A$10)=TRUE,9,IF(EXACT(M1139,$A$11)=TRUE,10,IF(EXACT(M1139,$A$12)=TRUE,11,IF(EXACT(M1139,$A$13)=TRUE,12,IF(EXACT(M1139,$A$14)=TRUE,13,IF(EXACT(M1139,$A$15)=TRUE,14,IF(EXACT(M1139,$A$16)=TRUE,15,IF(EXACT(M1139,$A$17)=TRUE,16,IF(EXACT(M1139,$A$18)=TRUE,17,IF(EXACT(M1139,$A$19)=TRUE,18,IF(EXACT(M1139,$A$20)=TRUE,19,IF(EXACT(M1139,$A$21)=TRUE,20,IF(EXACT(M1139,$A$22)=TRUE,21,IF(EXACT(M1139,$A$23)=TRUE,22,IF(EXACT(M1139,$A$24)=TRUE,23,IF(EXACT(M1139,$A$25)=TRUE,24,IF(EXACT(M1139,$A$26)=TRUE,25,IF(EXACT(M1139,$A$27)=TRUE,26,IF(EXACT(M1139,$A$28)=TRUE,27,IF(EXACT(M1139,$A$29)=TRUE,28,IF(EXACT(M1139,$A$30)=TRUE,29,IF(EXACT(M1139,$A$31)=TRUE,30,IF(EXACT(M1139,$A$32)=TRUE,31,IF(EXACT(M1139,$A$33)=TRUE,32,IF(EXACT(M1139,$A$34)=TRUE,33,IF(EXACT(M1139,$A$35)=TRUE,34,IF(EXACT(M1139,$A$36)=TRUE,35,IF(EXACT(M1139,$A$37)=TRUE,36,IF(EXACT(M1139,$A$38)=TRUE,37,IF(EXACT(M1139,$A$39)=TRUE,38,IF(EXACT(M1139,$A$40)=TRUE,39,IF(EXACT(M1139,$A$41)=TRUE,40,IF(EXACT(M1139,$A$42)=TRUE,41,IF(EXACT(M1139,$A$43)=TRUE,42,IF(EXACT(M1139,$A$44)=TRUE,43,IF(EXACT(M1139,$A$45)=TRUE,44,IF(EXACT(M1139,$A$46)=TRUE,45,IF(EXACT(M1139,$A$47)=TRUE,46,IF(EXACT(M1139,$A$48)=TRUE,47,IF(EXACT(M1139,$A$49)=TRUE,48,IF(EXACT(M1139,$A$50)=TRUE,49,IF(EXACT(M1139,$A$51)=TRUE,50,IF(EXACT(M1139,$A$52)=TRUE,51,IF(EXACT(M1139,$A$53)=TRUE,52,IF(EXACT(M1139,$A$54)=TRUE,53,IF(EXACT(M1139,$A$55)=TRUE,54,IF(EXACT(M1139,$A$56)=TRUE,55,IF(EXACT(M1139,$A$57)=TRUE,56,IF(EXACT(M1139,$A$58)=TRUE,57,IF(EXACT(M1139,$A$59)=TRUE,58,IF(EXACT(M1139,$A$60)=TRUE,59,IF(EXACT(M1139,$A$61)=TRUE,60,IF(EXACT(M1139,$A$62)=TRUE,61))))))))))))))))))))))))))))))))))))))))))))))))))))))))))))))*61^$L1139</f>
        <v>0</v>
      </c>
    </row>
    <row r="1140" spans="11:14" x14ac:dyDescent="0.55000000000000004">
      <c r="K1140">
        <v>1140</v>
      </c>
      <c r="L1140">
        <f t="shared" si="35"/>
        <v>0</v>
      </c>
      <c r="M1140" t="str">
        <f t="shared" si="34"/>
        <v/>
      </c>
      <c r="N1140">
        <f>IF(EXACT(M1140,$A$1)=TRUE,0,IF(EXACT(M1140,$A$2)=TRUE,1,IF(EXACT(M1140,$A$3)=TRUE,2,IF(EXACT(M1140,$A$4)=TRUE,3,IF(EXACT(M1140,$A$5)=TRUE,4,IF(EXACT(M1140,$A$6)=TRUE,5,IF(EXACT(M1140,$A$7)=TRUE,6,IF(EXACT(M1140,$A$8)=TRUE,7,IF(EXACT(M1140,$A$9)=TRUE,8,IF(EXACT(M1140,$A$10)=TRUE,9,IF(EXACT(M1140,$A$11)=TRUE,10,IF(EXACT(M1140,$A$12)=TRUE,11,IF(EXACT(M1140,$A$13)=TRUE,12,IF(EXACT(M1140,$A$14)=TRUE,13,IF(EXACT(M1140,$A$15)=TRUE,14,IF(EXACT(M1140,$A$16)=TRUE,15,IF(EXACT(M1140,$A$17)=TRUE,16,IF(EXACT(M1140,$A$18)=TRUE,17,IF(EXACT(M1140,$A$19)=TRUE,18,IF(EXACT(M1140,$A$20)=TRUE,19,IF(EXACT(M1140,$A$21)=TRUE,20,IF(EXACT(M1140,$A$22)=TRUE,21,IF(EXACT(M1140,$A$23)=TRUE,22,IF(EXACT(M1140,$A$24)=TRUE,23,IF(EXACT(M1140,$A$25)=TRUE,24,IF(EXACT(M1140,$A$26)=TRUE,25,IF(EXACT(M1140,$A$27)=TRUE,26,IF(EXACT(M1140,$A$28)=TRUE,27,IF(EXACT(M1140,$A$29)=TRUE,28,IF(EXACT(M1140,$A$30)=TRUE,29,IF(EXACT(M1140,$A$31)=TRUE,30,IF(EXACT(M1140,$A$32)=TRUE,31,IF(EXACT(M1140,$A$33)=TRUE,32,IF(EXACT(M1140,$A$34)=TRUE,33,IF(EXACT(M1140,$A$35)=TRUE,34,IF(EXACT(M1140,$A$36)=TRUE,35,IF(EXACT(M1140,$A$37)=TRUE,36,IF(EXACT(M1140,$A$38)=TRUE,37,IF(EXACT(M1140,$A$39)=TRUE,38,IF(EXACT(M1140,$A$40)=TRUE,39,IF(EXACT(M1140,$A$41)=TRUE,40,IF(EXACT(M1140,$A$42)=TRUE,41,IF(EXACT(M1140,$A$43)=TRUE,42,IF(EXACT(M1140,$A$44)=TRUE,43,IF(EXACT(M1140,$A$45)=TRUE,44,IF(EXACT(M1140,$A$46)=TRUE,45,IF(EXACT(M1140,$A$47)=TRUE,46,IF(EXACT(M1140,$A$48)=TRUE,47,IF(EXACT(M1140,$A$49)=TRUE,48,IF(EXACT(M1140,$A$50)=TRUE,49,IF(EXACT(M1140,$A$51)=TRUE,50,IF(EXACT(M1140,$A$52)=TRUE,51,IF(EXACT(M1140,$A$53)=TRUE,52,IF(EXACT(M1140,$A$54)=TRUE,53,IF(EXACT(M1140,$A$55)=TRUE,54,IF(EXACT(M1140,$A$56)=TRUE,55,IF(EXACT(M1140,$A$57)=TRUE,56,IF(EXACT(M1140,$A$58)=TRUE,57,IF(EXACT(M1140,$A$59)=TRUE,58,IF(EXACT(M1140,$A$60)=TRUE,59,IF(EXACT(M1140,$A$61)=TRUE,60,IF(EXACT(M1140,$A$62)=TRUE,61))))))))))))))))))))))))))))))))))))))))))))))))))))))))))))))*61^$L1140</f>
        <v>0</v>
      </c>
    </row>
    <row r="1141" spans="11:14" x14ac:dyDescent="0.55000000000000004">
      <c r="K1141">
        <v>1141</v>
      </c>
      <c r="L1141">
        <f t="shared" si="35"/>
        <v>5</v>
      </c>
      <c r="M1141" t="str">
        <f t="shared" si="34"/>
        <v/>
      </c>
      <c r="N1141" t="b">
        <f>IF(EXACT(M1141,$A$1)=TRUE,"コア",IF(EXACT(M1141,$A$2)=TRUE,"弓玉",IF(EXACT(M1141,$A$3)=TRUE,"銃玉",IF(EXACT(M1141,$A$4)=TRUE,"剣玉",IF(EXACT(M1141,$A$5)=TRUE,"盾玉",IF(EXACT(M1141,$A$6)=TRUE,"爆玉",IF(EXACT(M1141,$A$7)=TRUE,"魔玉",IF(EXACT(M1141,$A$8)=TRUE,"弩玉",IF(EXACT(M1141,$A$9)=TRUE,"槍玉",IF(EXACT(M1141,$A$10)=TRUE,"砲玉",IF(EXACT(M1141,$A$11)=TRUE,"薙玉",IF(EXACT(M1141,$A$12)=TRUE,"跳玉",IF(EXACT(M1141,$A$13)=TRUE,"裂玉",IF(EXACT(M1141,$A$14)=TRUE,"散玉",IF(EXACT(M1141,$A$15)=TRUE,"狙玉",IF(EXACT(M1141,$A$16)=TRUE,"浮玉",IF(EXACT(M1141,$A$17)=TRUE,"導玉",IF(EXACT(M1141,$A$18)=TRUE,"繕玉",IF(EXACT(M1141,$A$19)=TRUE,"癒玉",IF(EXACT(M1141,$A$20)=TRUE,"壁玉",IF(EXACT(M1141,$A$21)=TRUE,"飛玉",IF(EXACT(M1141,$A$22)=TRUE,"戦玉",IF(EXACT(M1141,$A$23)=TRUE,"機玉",IF(EXACT(M1141,$A$24)=TRUE,"変玉",IF(EXACT(M1141,$A$25)=TRUE,"界玉",IF(EXACT(M1141,$A$26)=TRUE,"木壁",IF(EXACT(M1141,$A$27)=TRUE,"石壁",IF(EXACT(M1141,$A$28)=TRUE,"紙壁",IF(EXACT(M1141,$A$29)=TRUE,"鉄壁",IF(EXACT(M1141,$A$30)=TRUE,"ジェット",IF(EXACT(M1141,$A$31)=TRUE,"ターボ",IF(EXACT(M1141,$A$32)=TRUE,"骨玉",IF(EXACT(M1141,$A$33)=TRUE,"撃玉",IF(EXACT(M1141,$A$34)=TRUE,"弾玉",IF(EXACT(M1141,$A$35)=TRUE,"聖玉",IF(EXACT(M1141,$A$36)=TRUE,"忍玉",IF(EXACT(M1141,$A$37)=TRUE,"障玉",IF(EXACT(M1141,$A$38)=TRUE,"花玉",IF(EXACT(M1141,$A$39)=TRUE,"反玉",IF(EXACT(M1141,$A$40)=TRUE,"押玉",IF(EXACT(M1141,$A$41)=TRUE,"迎玉",IF(EXACT(M1141,$A$42)=TRUE,"贄玉",IF(EXACT(M1141,$A$43)=TRUE,"的玉",IF(EXACT(M1141,$A$44)=TRUE,"墜玉",IF(EXACT(M1141,$A$45)=TRUE,"箱玉",IF(EXACT(M1141,$A$46)=TRUE,"闇玉",IF(EXACT(M1141,$A$47)=TRUE,"旋玉",IF(EXACT(M1141,$A$48)=TRUE,"采玉",IF(EXACT(M1141,$A$49)=TRUE,"騎玉",IF(EXACT(M1141,$A$50)=TRUE,"核玉",IF(EXACT(M1141,$A$51)=TRUE,"射玉",IF(EXACT(M1141,$A$52)=TRUE,"星玉",IF(EXACT(M1141,$A$53)=TRUE,"梱玉",IF(EXACT(M1141,$A$54)=TRUE,"貫玉",IF(EXACT(M1141,$A$55)=TRUE,"査玉",IF(EXACT(M1141,$A$56)=TRUE,"近壁",IF(EXACT(M1141,$A$57)=TRUE,"遠壁",IF(EXACT(M1141,$A$58)=TRUE,"広壁",IF(EXACT(M1141,$A$59)=TRUE,"狭壁",IF(EXACT(M1141,$A$60)=TRUE,"タゲ壁",IF(EXACT(M1141,$A$61)=TRUE,"エレ壁")))))))))))))))))))))))))))))))))))))))))))))))))))))))))))))</f>
        <v>0</v>
      </c>
    </row>
    <row r="1142" spans="11:14" x14ac:dyDescent="0.55000000000000004">
      <c r="K1142">
        <v>1142</v>
      </c>
      <c r="L1142">
        <f t="shared" si="35"/>
        <v>4</v>
      </c>
      <c r="M1142" t="str">
        <f t="shared" si="34"/>
        <v/>
      </c>
      <c r="N1142">
        <f>IF(EXACT(M1142,$A$1)=TRUE,0,IF(EXACT(M1142,$A$2)=TRUE,1,IF(EXACT(M1142,$A$3)=TRUE,2,IF(EXACT(M1142,$A$4)=TRUE,3,IF(EXACT(M1142,$A$5)=TRUE,4,IF(EXACT(M1142,$A$6)=TRUE,5,IF(EXACT(M1142,$A$7)=TRUE,6,IF(EXACT(M1142,$A$8)=TRUE,7,IF(EXACT(M1142,$A$9)=TRUE,8,IF(EXACT(M1142,$A$10)=TRUE,9,IF(EXACT(M1142,$A$11)=TRUE,10,IF(EXACT(M1142,$A$12)=TRUE,11,IF(EXACT(M1142,$A$13)=TRUE,12,IF(EXACT(M1142,$A$14)=TRUE,13,IF(EXACT(M1142,$A$15)=TRUE,14,IF(EXACT(M1142,$A$16)=TRUE,15,IF(EXACT(M1142,$A$17)=TRUE,16,IF(EXACT(M1142,$A$18)=TRUE,17,IF(EXACT(M1142,$A$19)=TRUE,18,IF(EXACT(M1142,$A$20)=TRUE,19,IF(EXACT(M1142,$A$21)=TRUE,20,IF(EXACT(M1142,$A$22)=TRUE,21,IF(EXACT(M1142,$A$23)=TRUE,22,IF(EXACT(M1142,$A$24)=TRUE,23,IF(EXACT(M1142,$A$25)=TRUE,24,IF(EXACT(M1142,$A$26)=TRUE,25,IF(EXACT(M1142,$A$27)=TRUE,26,IF(EXACT(M1142,$A$28)=TRUE,27,IF(EXACT(M1142,$A$29)=TRUE,28,IF(EXACT(M1142,$A$30)=TRUE,29,IF(EXACT(M1142,$A$31)=TRUE,30,IF(EXACT(M1142,$A$32)=TRUE,31,IF(EXACT(M1142,$A$33)=TRUE,32,IF(EXACT(M1142,$A$34)=TRUE,33,IF(EXACT(M1142,$A$35)=TRUE,34,IF(EXACT(M1142,$A$36)=TRUE,35,IF(EXACT(M1142,$A$37)=TRUE,36,IF(EXACT(M1142,$A$38)=TRUE,37,IF(EXACT(M1142,$A$39)=TRUE,38,IF(EXACT(M1142,$A$40)=TRUE,39,IF(EXACT(M1142,$A$41)=TRUE,40,IF(EXACT(M1142,$A$42)=TRUE,41,IF(EXACT(M1142,$A$43)=TRUE,42,IF(EXACT(M1142,$A$44)=TRUE,43,IF(EXACT(M1142,$A$45)=TRUE,44,IF(EXACT(M1142,$A$46)=TRUE,45,IF(EXACT(M1142,$A$47)=TRUE,46,IF(EXACT(M1142,$A$48)=TRUE,47,IF(EXACT(M1142,$A$49)=TRUE,48,IF(EXACT(M1142,$A$50)=TRUE,49,IF(EXACT(M1142,$A$51)=TRUE,50,IF(EXACT(M1142,$A$52)=TRUE,51,IF(EXACT(M1142,$A$53)=TRUE,52,IF(EXACT(M1142,$A$54)=TRUE,53,IF(EXACT(M1142,$A$55)=TRUE,54,IF(EXACT(M1142,$A$56)=TRUE,55,IF(EXACT(M1142,$A$57)=TRUE,56,IF(EXACT(M1142,$A$58)=TRUE,57,IF(EXACT(M1142,$A$59)=TRUE,58,IF(EXACT(M1142,$A$60)=TRUE,59,IF(EXACT(M1142,$A$61)=TRUE,60,IF(EXACT(M1142,$A$62)=TRUE,61))))))))))))))))))))))))))))))))))))))))))))))))))))))))))))))*61^$L1142</f>
        <v>0</v>
      </c>
    </row>
    <row r="1143" spans="11:14" x14ac:dyDescent="0.55000000000000004">
      <c r="K1143">
        <v>1143</v>
      </c>
      <c r="L1143">
        <f t="shared" si="35"/>
        <v>3</v>
      </c>
      <c r="M1143" t="str">
        <f t="shared" si="34"/>
        <v/>
      </c>
      <c r="N1143">
        <f>IF(EXACT(M1143,$A$1)=TRUE,0,IF(EXACT(M1143,$A$2)=TRUE,1,IF(EXACT(M1143,$A$3)=TRUE,2,IF(EXACT(M1143,$A$4)=TRUE,3,IF(EXACT(M1143,$A$5)=TRUE,4,IF(EXACT(M1143,$A$6)=TRUE,5,IF(EXACT(M1143,$A$7)=TRUE,6,IF(EXACT(M1143,$A$8)=TRUE,7,IF(EXACT(M1143,$A$9)=TRUE,8,IF(EXACT(M1143,$A$10)=TRUE,9,IF(EXACT(M1143,$A$11)=TRUE,10,IF(EXACT(M1143,$A$12)=TRUE,11,IF(EXACT(M1143,$A$13)=TRUE,12,IF(EXACT(M1143,$A$14)=TRUE,13,IF(EXACT(M1143,$A$15)=TRUE,14,IF(EXACT(M1143,$A$16)=TRUE,15,IF(EXACT(M1143,$A$17)=TRUE,16,IF(EXACT(M1143,$A$18)=TRUE,17,IF(EXACT(M1143,$A$19)=TRUE,18,IF(EXACT(M1143,$A$20)=TRUE,19,IF(EXACT(M1143,$A$21)=TRUE,20,IF(EXACT(M1143,$A$22)=TRUE,21,IF(EXACT(M1143,$A$23)=TRUE,22,IF(EXACT(M1143,$A$24)=TRUE,23,IF(EXACT(M1143,$A$25)=TRUE,24,IF(EXACT(M1143,$A$26)=TRUE,25,IF(EXACT(M1143,$A$27)=TRUE,26,IF(EXACT(M1143,$A$28)=TRUE,27,IF(EXACT(M1143,$A$29)=TRUE,28,IF(EXACT(M1143,$A$30)=TRUE,29,IF(EXACT(M1143,$A$31)=TRUE,30,IF(EXACT(M1143,$A$32)=TRUE,31,IF(EXACT(M1143,$A$33)=TRUE,32,IF(EXACT(M1143,$A$34)=TRUE,33,IF(EXACT(M1143,$A$35)=TRUE,34,IF(EXACT(M1143,$A$36)=TRUE,35,IF(EXACT(M1143,$A$37)=TRUE,36,IF(EXACT(M1143,$A$38)=TRUE,37,IF(EXACT(M1143,$A$39)=TRUE,38,IF(EXACT(M1143,$A$40)=TRUE,39,IF(EXACT(M1143,$A$41)=TRUE,40,IF(EXACT(M1143,$A$42)=TRUE,41,IF(EXACT(M1143,$A$43)=TRUE,42,IF(EXACT(M1143,$A$44)=TRUE,43,IF(EXACT(M1143,$A$45)=TRUE,44,IF(EXACT(M1143,$A$46)=TRUE,45,IF(EXACT(M1143,$A$47)=TRUE,46,IF(EXACT(M1143,$A$48)=TRUE,47,IF(EXACT(M1143,$A$49)=TRUE,48,IF(EXACT(M1143,$A$50)=TRUE,49,IF(EXACT(M1143,$A$51)=TRUE,50,IF(EXACT(M1143,$A$52)=TRUE,51,IF(EXACT(M1143,$A$53)=TRUE,52,IF(EXACT(M1143,$A$54)=TRUE,53,IF(EXACT(M1143,$A$55)=TRUE,54,IF(EXACT(M1143,$A$56)=TRUE,55,IF(EXACT(M1143,$A$57)=TRUE,56,IF(EXACT(M1143,$A$58)=TRUE,57,IF(EXACT(M1143,$A$59)=TRUE,58,IF(EXACT(M1143,$A$60)=TRUE,59,IF(EXACT(M1143,$A$61)=TRUE,60,IF(EXACT(M1143,$A$62)=TRUE,61))))))))))))))))))))))))))))))))))))))))))))))))))))))))))))))*61^$L1143</f>
        <v>0</v>
      </c>
    </row>
    <row r="1144" spans="11:14" x14ac:dyDescent="0.55000000000000004">
      <c r="K1144">
        <v>1144</v>
      </c>
      <c r="L1144">
        <f t="shared" si="35"/>
        <v>2</v>
      </c>
      <c r="M1144" t="str">
        <f t="shared" si="34"/>
        <v/>
      </c>
      <c r="N1144">
        <f>IF(EXACT(M1144,$A$1)=TRUE,0,IF(EXACT(M1144,$A$2)=TRUE,1,IF(EXACT(M1144,$A$3)=TRUE,2,IF(EXACT(M1144,$A$4)=TRUE,3,IF(EXACT(M1144,$A$5)=TRUE,4,IF(EXACT(M1144,$A$6)=TRUE,5,IF(EXACT(M1144,$A$7)=TRUE,6,IF(EXACT(M1144,$A$8)=TRUE,7,IF(EXACT(M1144,$A$9)=TRUE,8,IF(EXACT(M1144,$A$10)=TRUE,9,IF(EXACT(M1144,$A$11)=TRUE,10,IF(EXACT(M1144,$A$12)=TRUE,11,IF(EXACT(M1144,$A$13)=TRUE,12,IF(EXACT(M1144,$A$14)=TRUE,13,IF(EXACT(M1144,$A$15)=TRUE,14,IF(EXACT(M1144,$A$16)=TRUE,15,IF(EXACT(M1144,$A$17)=TRUE,16,IF(EXACT(M1144,$A$18)=TRUE,17,IF(EXACT(M1144,$A$19)=TRUE,18,IF(EXACT(M1144,$A$20)=TRUE,19,IF(EXACT(M1144,$A$21)=TRUE,20,IF(EXACT(M1144,$A$22)=TRUE,21,IF(EXACT(M1144,$A$23)=TRUE,22,IF(EXACT(M1144,$A$24)=TRUE,23,IF(EXACT(M1144,$A$25)=TRUE,24,IF(EXACT(M1144,$A$26)=TRUE,25,IF(EXACT(M1144,$A$27)=TRUE,26,IF(EXACT(M1144,$A$28)=TRUE,27,IF(EXACT(M1144,$A$29)=TRUE,28,IF(EXACT(M1144,$A$30)=TRUE,29,IF(EXACT(M1144,$A$31)=TRUE,30,IF(EXACT(M1144,$A$32)=TRUE,31,IF(EXACT(M1144,$A$33)=TRUE,32,IF(EXACT(M1144,$A$34)=TRUE,33,IF(EXACT(M1144,$A$35)=TRUE,34,IF(EXACT(M1144,$A$36)=TRUE,35,IF(EXACT(M1144,$A$37)=TRUE,36,IF(EXACT(M1144,$A$38)=TRUE,37,IF(EXACT(M1144,$A$39)=TRUE,38,IF(EXACT(M1144,$A$40)=TRUE,39,IF(EXACT(M1144,$A$41)=TRUE,40,IF(EXACT(M1144,$A$42)=TRUE,41,IF(EXACT(M1144,$A$43)=TRUE,42,IF(EXACT(M1144,$A$44)=TRUE,43,IF(EXACT(M1144,$A$45)=TRUE,44,IF(EXACT(M1144,$A$46)=TRUE,45,IF(EXACT(M1144,$A$47)=TRUE,46,IF(EXACT(M1144,$A$48)=TRUE,47,IF(EXACT(M1144,$A$49)=TRUE,48,IF(EXACT(M1144,$A$50)=TRUE,49,IF(EXACT(M1144,$A$51)=TRUE,50,IF(EXACT(M1144,$A$52)=TRUE,51,IF(EXACT(M1144,$A$53)=TRUE,52,IF(EXACT(M1144,$A$54)=TRUE,53,IF(EXACT(M1144,$A$55)=TRUE,54,IF(EXACT(M1144,$A$56)=TRUE,55,IF(EXACT(M1144,$A$57)=TRUE,56,IF(EXACT(M1144,$A$58)=TRUE,57,IF(EXACT(M1144,$A$59)=TRUE,58,IF(EXACT(M1144,$A$60)=TRUE,59,IF(EXACT(M1144,$A$61)=TRUE,60,IF(EXACT(M1144,$A$62)=TRUE,61))))))))))))))))))))))))))))))))))))))))))))))))))))))))))))))*61^$L1144</f>
        <v>0</v>
      </c>
    </row>
    <row r="1145" spans="11:14" x14ac:dyDescent="0.55000000000000004">
      <c r="K1145">
        <v>1145</v>
      </c>
      <c r="L1145">
        <f t="shared" si="35"/>
        <v>1</v>
      </c>
      <c r="M1145" t="str">
        <f t="shared" si="34"/>
        <v/>
      </c>
      <c r="N1145">
        <f>IF(EXACT(M1145,$A$1)=TRUE,0,IF(EXACT(M1145,$A$2)=TRUE,1,IF(EXACT(M1145,$A$3)=TRUE,2,IF(EXACT(M1145,$A$4)=TRUE,3,IF(EXACT(M1145,$A$5)=TRUE,4,IF(EXACT(M1145,$A$6)=TRUE,5,IF(EXACT(M1145,$A$7)=TRUE,6,IF(EXACT(M1145,$A$8)=TRUE,7,IF(EXACT(M1145,$A$9)=TRUE,8,IF(EXACT(M1145,$A$10)=TRUE,9,IF(EXACT(M1145,$A$11)=TRUE,10,IF(EXACT(M1145,$A$12)=TRUE,11,IF(EXACT(M1145,$A$13)=TRUE,12,IF(EXACT(M1145,$A$14)=TRUE,13,IF(EXACT(M1145,$A$15)=TRUE,14,IF(EXACT(M1145,$A$16)=TRUE,15,IF(EXACT(M1145,$A$17)=TRUE,16,IF(EXACT(M1145,$A$18)=TRUE,17,IF(EXACT(M1145,$A$19)=TRUE,18,IF(EXACT(M1145,$A$20)=TRUE,19,IF(EXACT(M1145,$A$21)=TRUE,20,IF(EXACT(M1145,$A$22)=TRUE,21,IF(EXACT(M1145,$A$23)=TRUE,22,IF(EXACT(M1145,$A$24)=TRUE,23,IF(EXACT(M1145,$A$25)=TRUE,24,IF(EXACT(M1145,$A$26)=TRUE,25,IF(EXACT(M1145,$A$27)=TRUE,26,IF(EXACT(M1145,$A$28)=TRUE,27,IF(EXACT(M1145,$A$29)=TRUE,28,IF(EXACT(M1145,$A$30)=TRUE,29,IF(EXACT(M1145,$A$31)=TRUE,30,IF(EXACT(M1145,$A$32)=TRUE,31,IF(EXACT(M1145,$A$33)=TRUE,32,IF(EXACT(M1145,$A$34)=TRUE,33,IF(EXACT(M1145,$A$35)=TRUE,34,IF(EXACT(M1145,$A$36)=TRUE,35,IF(EXACT(M1145,$A$37)=TRUE,36,IF(EXACT(M1145,$A$38)=TRUE,37,IF(EXACT(M1145,$A$39)=TRUE,38,IF(EXACT(M1145,$A$40)=TRUE,39,IF(EXACT(M1145,$A$41)=TRUE,40,IF(EXACT(M1145,$A$42)=TRUE,41,IF(EXACT(M1145,$A$43)=TRUE,42,IF(EXACT(M1145,$A$44)=TRUE,43,IF(EXACT(M1145,$A$45)=TRUE,44,IF(EXACT(M1145,$A$46)=TRUE,45,IF(EXACT(M1145,$A$47)=TRUE,46,IF(EXACT(M1145,$A$48)=TRUE,47,IF(EXACT(M1145,$A$49)=TRUE,48,IF(EXACT(M1145,$A$50)=TRUE,49,IF(EXACT(M1145,$A$51)=TRUE,50,IF(EXACT(M1145,$A$52)=TRUE,51,IF(EXACT(M1145,$A$53)=TRUE,52,IF(EXACT(M1145,$A$54)=TRUE,53,IF(EXACT(M1145,$A$55)=TRUE,54,IF(EXACT(M1145,$A$56)=TRUE,55,IF(EXACT(M1145,$A$57)=TRUE,56,IF(EXACT(M1145,$A$58)=TRUE,57,IF(EXACT(M1145,$A$59)=TRUE,58,IF(EXACT(M1145,$A$60)=TRUE,59,IF(EXACT(M1145,$A$61)=TRUE,60,IF(EXACT(M1145,$A$62)=TRUE,61))))))))))))))))))))))))))))))))))))))))))))))))))))))))))))))*61^$L1145</f>
        <v>0</v>
      </c>
    </row>
    <row r="1146" spans="11:14" x14ac:dyDescent="0.55000000000000004">
      <c r="K1146">
        <v>1146</v>
      </c>
      <c r="L1146">
        <f t="shared" si="35"/>
        <v>0</v>
      </c>
      <c r="M1146" t="str">
        <f t="shared" si="34"/>
        <v/>
      </c>
      <c r="N1146">
        <f>IF(EXACT(M1146,$A$1)=TRUE,0,IF(EXACT(M1146,$A$2)=TRUE,1,IF(EXACT(M1146,$A$3)=TRUE,2,IF(EXACT(M1146,$A$4)=TRUE,3,IF(EXACT(M1146,$A$5)=TRUE,4,IF(EXACT(M1146,$A$6)=TRUE,5,IF(EXACT(M1146,$A$7)=TRUE,6,IF(EXACT(M1146,$A$8)=TRUE,7,IF(EXACT(M1146,$A$9)=TRUE,8,IF(EXACT(M1146,$A$10)=TRUE,9,IF(EXACT(M1146,$A$11)=TRUE,10,IF(EXACT(M1146,$A$12)=TRUE,11,IF(EXACT(M1146,$A$13)=TRUE,12,IF(EXACT(M1146,$A$14)=TRUE,13,IF(EXACT(M1146,$A$15)=TRUE,14,IF(EXACT(M1146,$A$16)=TRUE,15,IF(EXACT(M1146,$A$17)=TRUE,16,IF(EXACT(M1146,$A$18)=TRUE,17,IF(EXACT(M1146,$A$19)=TRUE,18,IF(EXACT(M1146,$A$20)=TRUE,19,IF(EXACT(M1146,$A$21)=TRUE,20,IF(EXACT(M1146,$A$22)=TRUE,21,IF(EXACT(M1146,$A$23)=TRUE,22,IF(EXACT(M1146,$A$24)=TRUE,23,IF(EXACT(M1146,$A$25)=TRUE,24,IF(EXACT(M1146,$A$26)=TRUE,25,IF(EXACT(M1146,$A$27)=TRUE,26,IF(EXACT(M1146,$A$28)=TRUE,27,IF(EXACT(M1146,$A$29)=TRUE,28,IF(EXACT(M1146,$A$30)=TRUE,29,IF(EXACT(M1146,$A$31)=TRUE,30,IF(EXACT(M1146,$A$32)=TRUE,31,IF(EXACT(M1146,$A$33)=TRUE,32,IF(EXACT(M1146,$A$34)=TRUE,33,IF(EXACT(M1146,$A$35)=TRUE,34,IF(EXACT(M1146,$A$36)=TRUE,35,IF(EXACT(M1146,$A$37)=TRUE,36,IF(EXACT(M1146,$A$38)=TRUE,37,IF(EXACT(M1146,$A$39)=TRUE,38,IF(EXACT(M1146,$A$40)=TRUE,39,IF(EXACT(M1146,$A$41)=TRUE,40,IF(EXACT(M1146,$A$42)=TRUE,41,IF(EXACT(M1146,$A$43)=TRUE,42,IF(EXACT(M1146,$A$44)=TRUE,43,IF(EXACT(M1146,$A$45)=TRUE,44,IF(EXACT(M1146,$A$46)=TRUE,45,IF(EXACT(M1146,$A$47)=TRUE,46,IF(EXACT(M1146,$A$48)=TRUE,47,IF(EXACT(M1146,$A$49)=TRUE,48,IF(EXACT(M1146,$A$50)=TRUE,49,IF(EXACT(M1146,$A$51)=TRUE,50,IF(EXACT(M1146,$A$52)=TRUE,51,IF(EXACT(M1146,$A$53)=TRUE,52,IF(EXACT(M1146,$A$54)=TRUE,53,IF(EXACT(M1146,$A$55)=TRUE,54,IF(EXACT(M1146,$A$56)=TRUE,55,IF(EXACT(M1146,$A$57)=TRUE,56,IF(EXACT(M1146,$A$58)=TRUE,57,IF(EXACT(M1146,$A$59)=TRUE,58,IF(EXACT(M1146,$A$60)=TRUE,59,IF(EXACT(M1146,$A$61)=TRUE,60,IF(EXACT(M1146,$A$62)=TRUE,61))))))))))))))))))))))))))))))))))))))))))))))))))))))))))))))*61^$L1146</f>
        <v>0</v>
      </c>
    </row>
    <row r="1147" spans="11:14" x14ac:dyDescent="0.55000000000000004">
      <c r="K1147">
        <v>1147</v>
      </c>
      <c r="L1147">
        <f t="shared" si="35"/>
        <v>5</v>
      </c>
      <c r="M1147" t="str">
        <f t="shared" si="34"/>
        <v/>
      </c>
      <c r="N1147" t="b">
        <f>IF(EXACT(M1147,$A$1)=TRUE,"コア",IF(EXACT(M1147,$A$2)=TRUE,"弓玉",IF(EXACT(M1147,$A$3)=TRUE,"銃玉",IF(EXACT(M1147,$A$4)=TRUE,"剣玉",IF(EXACT(M1147,$A$5)=TRUE,"盾玉",IF(EXACT(M1147,$A$6)=TRUE,"爆玉",IF(EXACT(M1147,$A$7)=TRUE,"魔玉",IF(EXACT(M1147,$A$8)=TRUE,"弩玉",IF(EXACT(M1147,$A$9)=TRUE,"槍玉",IF(EXACT(M1147,$A$10)=TRUE,"砲玉",IF(EXACT(M1147,$A$11)=TRUE,"薙玉",IF(EXACT(M1147,$A$12)=TRUE,"跳玉",IF(EXACT(M1147,$A$13)=TRUE,"裂玉",IF(EXACT(M1147,$A$14)=TRUE,"散玉",IF(EXACT(M1147,$A$15)=TRUE,"狙玉",IF(EXACT(M1147,$A$16)=TRUE,"浮玉",IF(EXACT(M1147,$A$17)=TRUE,"導玉",IF(EXACT(M1147,$A$18)=TRUE,"繕玉",IF(EXACT(M1147,$A$19)=TRUE,"癒玉",IF(EXACT(M1147,$A$20)=TRUE,"壁玉",IF(EXACT(M1147,$A$21)=TRUE,"飛玉",IF(EXACT(M1147,$A$22)=TRUE,"戦玉",IF(EXACT(M1147,$A$23)=TRUE,"機玉",IF(EXACT(M1147,$A$24)=TRUE,"変玉",IF(EXACT(M1147,$A$25)=TRUE,"界玉",IF(EXACT(M1147,$A$26)=TRUE,"木壁",IF(EXACT(M1147,$A$27)=TRUE,"石壁",IF(EXACT(M1147,$A$28)=TRUE,"紙壁",IF(EXACT(M1147,$A$29)=TRUE,"鉄壁",IF(EXACT(M1147,$A$30)=TRUE,"ジェット",IF(EXACT(M1147,$A$31)=TRUE,"ターボ",IF(EXACT(M1147,$A$32)=TRUE,"骨玉",IF(EXACT(M1147,$A$33)=TRUE,"撃玉",IF(EXACT(M1147,$A$34)=TRUE,"弾玉",IF(EXACT(M1147,$A$35)=TRUE,"聖玉",IF(EXACT(M1147,$A$36)=TRUE,"忍玉",IF(EXACT(M1147,$A$37)=TRUE,"障玉",IF(EXACT(M1147,$A$38)=TRUE,"花玉",IF(EXACT(M1147,$A$39)=TRUE,"反玉",IF(EXACT(M1147,$A$40)=TRUE,"押玉",IF(EXACT(M1147,$A$41)=TRUE,"迎玉",IF(EXACT(M1147,$A$42)=TRUE,"贄玉",IF(EXACT(M1147,$A$43)=TRUE,"的玉",IF(EXACT(M1147,$A$44)=TRUE,"墜玉",IF(EXACT(M1147,$A$45)=TRUE,"箱玉",IF(EXACT(M1147,$A$46)=TRUE,"闇玉",IF(EXACT(M1147,$A$47)=TRUE,"旋玉",IF(EXACT(M1147,$A$48)=TRUE,"采玉",IF(EXACT(M1147,$A$49)=TRUE,"騎玉",IF(EXACT(M1147,$A$50)=TRUE,"核玉",IF(EXACT(M1147,$A$51)=TRUE,"射玉",IF(EXACT(M1147,$A$52)=TRUE,"星玉",IF(EXACT(M1147,$A$53)=TRUE,"梱玉",IF(EXACT(M1147,$A$54)=TRUE,"貫玉",IF(EXACT(M1147,$A$55)=TRUE,"査玉",IF(EXACT(M1147,$A$56)=TRUE,"近壁",IF(EXACT(M1147,$A$57)=TRUE,"遠壁",IF(EXACT(M1147,$A$58)=TRUE,"広壁",IF(EXACT(M1147,$A$59)=TRUE,"狭壁",IF(EXACT(M1147,$A$60)=TRUE,"タゲ壁",IF(EXACT(M1147,$A$61)=TRUE,"エレ壁")))))))))))))))))))))))))))))))))))))))))))))))))))))))))))))</f>
        <v>0</v>
      </c>
    </row>
    <row r="1148" spans="11:14" x14ac:dyDescent="0.55000000000000004">
      <c r="K1148">
        <v>1148</v>
      </c>
      <c r="L1148">
        <f t="shared" si="35"/>
        <v>4</v>
      </c>
      <c r="M1148" t="str">
        <f t="shared" si="34"/>
        <v/>
      </c>
      <c r="N1148">
        <f>IF(EXACT(M1148,$A$1)=TRUE,0,IF(EXACT(M1148,$A$2)=TRUE,1,IF(EXACT(M1148,$A$3)=TRUE,2,IF(EXACT(M1148,$A$4)=TRUE,3,IF(EXACT(M1148,$A$5)=TRUE,4,IF(EXACT(M1148,$A$6)=TRUE,5,IF(EXACT(M1148,$A$7)=TRUE,6,IF(EXACT(M1148,$A$8)=TRUE,7,IF(EXACT(M1148,$A$9)=TRUE,8,IF(EXACT(M1148,$A$10)=TRUE,9,IF(EXACT(M1148,$A$11)=TRUE,10,IF(EXACT(M1148,$A$12)=TRUE,11,IF(EXACT(M1148,$A$13)=TRUE,12,IF(EXACT(M1148,$A$14)=TRUE,13,IF(EXACT(M1148,$A$15)=TRUE,14,IF(EXACT(M1148,$A$16)=TRUE,15,IF(EXACT(M1148,$A$17)=TRUE,16,IF(EXACT(M1148,$A$18)=TRUE,17,IF(EXACT(M1148,$A$19)=TRUE,18,IF(EXACT(M1148,$A$20)=TRUE,19,IF(EXACT(M1148,$A$21)=TRUE,20,IF(EXACT(M1148,$A$22)=TRUE,21,IF(EXACT(M1148,$A$23)=TRUE,22,IF(EXACT(M1148,$A$24)=TRUE,23,IF(EXACT(M1148,$A$25)=TRUE,24,IF(EXACT(M1148,$A$26)=TRUE,25,IF(EXACT(M1148,$A$27)=TRUE,26,IF(EXACT(M1148,$A$28)=TRUE,27,IF(EXACT(M1148,$A$29)=TRUE,28,IF(EXACT(M1148,$A$30)=TRUE,29,IF(EXACT(M1148,$A$31)=TRUE,30,IF(EXACT(M1148,$A$32)=TRUE,31,IF(EXACT(M1148,$A$33)=TRUE,32,IF(EXACT(M1148,$A$34)=TRUE,33,IF(EXACT(M1148,$A$35)=TRUE,34,IF(EXACT(M1148,$A$36)=TRUE,35,IF(EXACT(M1148,$A$37)=TRUE,36,IF(EXACT(M1148,$A$38)=TRUE,37,IF(EXACT(M1148,$A$39)=TRUE,38,IF(EXACT(M1148,$A$40)=TRUE,39,IF(EXACT(M1148,$A$41)=TRUE,40,IF(EXACT(M1148,$A$42)=TRUE,41,IF(EXACT(M1148,$A$43)=TRUE,42,IF(EXACT(M1148,$A$44)=TRUE,43,IF(EXACT(M1148,$A$45)=TRUE,44,IF(EXACT(M1148,$A$46)=TRUE,45,IF(EXACT(M1148,$A$47)=TRUE,46,IF(EXACT(M1148,$A$48)=TRUE,47,IF(EXACT(M1148,$A$49)=TRUE,48,IF(EXACT(M1148,$A$50)=TRUE,49,IF(EXACT(M1148,$A$51)=TRUE,50,IF(EXACT(M1148,$A$52)=TRUE,51,IF(EXACT(M1148,$A$53)=TRUE,52,IF(EXACT(M1148,$A$54)=TRUE,53,IF(EXACT(M1148,$A$55)=TRUE,54,IF(EXACT(M1148,$A$56)=TRUE,55,IF(EXACT(M1148,$A$57)=TRUE,56,IF(EXACT(M1148,$A$58)=TRUE,57,IF(EXACT(M1148,$A$59)=TRUE,58,IF(EXACT(M1148,$A$60)=TRUE,59,IF(EXACT(M1148,$A$61)=TRUE,60,IF(EXACT(M1148,$A$62)=TRUE,61))))))))))))))))))))))))))))))))))))))))))))))))))))))))))))))*61^$L1148</f>
        <v>0</v>
      </c>
    </row>
    <row r="1149" spans="11:14" x14ac:dyDescent="0.55000000000000004">
      <c r="K1149">
        <v>1149</v>
      </c>
      <c r="L1149">
        <f t="shared" si="35"/>
        <v>3</v>
      </c>
      <c r="M1149" t="str">
        <f t="shared" si="34"/>
        <v/>
      </c>
      <c r="N1149">
        <f>IF(EXACT(M1149,$A$1)=TRUE,0,IF(EXACT(M1149,$A$2)=TRUE,1,IF(EXACT(M1149,$A$3)=TRUE,2,IF(EXACT(M1149,$A$4)=TRUE,3,IF(EXACT(M1149,$A$5)=TRUE,4,IF(EXACT(M1149,$A$6)=TRUE,5,IF(EXACT(M1149,$A$7)=TRUE,6,IF(EXACT(M1149,$A$8)=TRUE,7,IF(EXACT(M1149,$A$9)=TRUE,8,IF(EXACT(M1149,$A$10)=TRUE,9,IF(EXACT(M1149,$A$11)=TRUE,10,IF(EXACT(M1149,$A$12)=TRUE,11,IF(EXACT(M1149,$A$13)=TRUE,12,IF(EXACT(M1149,$A$14)=TRUE,13,IF(EXACT(M1149,$A$15)=TRUE,14,IF(EXACT(M1149,$A$16)=TRUE,15,IF(EXACT(M1149,$A$17)=TRUE,16,IF(EXACT(M1149,$A$18)=TRUE,17,IF(EXACT(M1149,$A$19)=TRUE,18,IF(EXACT(M1149,$A$20)=TRUE,19,IF(EXACT(M1149,$A$21)=TRUE,20,IF(EXACT(M1149,$A$22)=TRUE,21,IF(EXACT(M1149,$A$23)=TRUE,22,IF(EXACT(M1149,$A$24)=TRUE,23,IF(EXACT(M1149,$A$25)=TRUE,24,IF(EXACT(M1149,$A$26)=TRUE,25,IF(EXACT(M1149,$A$27)=TRUE,26,IF(EXACT(M1149,$A$28)=TRUE,27,IF(EXACT(M1149,$A$29)=TRUE,28,IF(EXACT(M1149,$A$30)=TRUE,29,IF(EXACT(M1149,$A$31)=TRUE,30,IF(EXACT(M1149,$A$32)=TRUE,31,IF(EXACT(M1149,$A$33)=TRUE,32,IF(EXACT(M1149,$A$34)=TRUE,33,IF(EXACT(M1149,$A$35)=TRUE,34,IF(EXACT(M1149,$A$36)=TRUE,35,IF(EXACT(M1149,$A$37)=TRUE,36,IF(EXACT(M1149,$A$38)=TRUE,37,IF(EXACT(M1149,$A$39)=TRUE,38,IF(EXACT(M1149,$A$40)=TRUE,39,IF(EXACT(M1149,$A$41)=TRUE,40,IF(EXACT(M1149,$A$42)=TRUE,41,IF(EXACT(M1149,$A$43)=TRUE,42,IF(EXACT(M1149,$A$44)=TRUE,43,IF(EXACT(M1149,$A$45)=TRUE,44,IF(EXACT(M1149,$A$46)=TRUE,45,IF(EXACT(M1149,$A$47)=TRUE,46,IF(EXACT(M1149,$A$48)=TRUE,47,IF(EXACT(M1149,$A$49)=TRUE,48,IF(EXACT(M1149,$A$50)=TRUE,49,IF(EXACT(M1149,$A$51)=TRUE,50,IF(EXACT(M1149,$A$52)=TRUE,51,IF(EXACT(M1149,$A$53)=TRUE,52,IF(EXACT(M1149,$A$54)=TRUE,53,IF(EXACT(M1149,$A$55)=TRUE,54,IF(EXACT(M1149,$A$56)=TRUE,55,IF(EXACT(M1149,$A$57)=TRUE,56,IF(EXACT(M1149,$A$58)=TRUE,57,IF(EXACT(M1149,$A$59)=TRUE,58,IF(EXACT(M1149,$A$60)=TRUE,59,IF(EXACT(M1149,$A$61)=TRUE,60,IF(EXACT(M1149,$A$62)=TRUE,61))))))))))))))))))))))))))))))))))))))))))))))))))))))))))))))*61^$L1149</f>
        <v>0</v>
      </c>
    </row>
    <row r="1150" spans="11:14" x14ac:dyDescent="0.55000000000000004">
      <c r="K1150">
        <v>1150</v>
      </c>
      <c r="L1150">
        <f t="shared" si="35"/>
        <v>2</v>
      </c>
      <c r="M1150" t="str">
        <f t="shared" si="34"/>
        <v/>
      </c>
      <c r="N1150">
        <f>IF(EXACT(M1150,$A$1)=TRUE,0,IF(EXACT(M1150,$A$2)=TRUE,1,IF(EXACT(M1150,$A$3)=TRUE,2,IF(EXACT(M1150,$A$4)=TRUE,3,IF(EXACT(M1150,$A$5)=TRUE,4,IF(EXACT(M1150,$A$6)=TRUE,5,IF(EXACT(M1150,$A$7)=TRUE,6,IF(EXACT(M1150,$A$8)=TRUE,7,IF(EXACT(M1150,$A$9)=TRUE,8,IF(EXACT(M1150,$A$10)=TRUE,9,IF(EXACT(M1150,$A$11)=TRUE,10,IF(EXACT(M1150,$A$12)=TRUE,11,IF(EXACT(M1150,$A$13)=TRUE,12,IF(EXACT(M1150,$A$14)=TRUE,13,IF(EXACT(M1150,$A$15)=TRUE,14,IF(EXACT(M1150,$A$16)=TRUE,15,IF(EXACT(M1150,$A$17)=TRUE,16,IF(EXACT(M1150,$A$18)=TRUE,17,IF(EXACT(M1150,$A$19)=TRUE,18,IF(EXACT(M1150,$A$20)=TRUE,19,IF(EXACT(M1150,$A$21)=TRUE,20,IF(EXACT(M1150,$A$22)=TRUE,21,IF(EXACT(M1150,$A$23)=TRUE,22,IF(EXACT(M1150,$A$24)=TRUE,23,IF(EXACT(M1150,$A$25)=TRUE,24,IF(EXACT(M1150,$A$26)=TRUE,25,IF(EXACT(M1150,$A$27)=TRUE,26,IF(EXACT(M1150,$A$28)=TRUE,27,IF(EXACT(M1150,$A$29)=TRUE,28,IF(EXACT(M1150,$A$30)=TRUE,29,IF(EXACT(M1150,$A$31)=TRUE,30,IF(EXACT(M1150,$A$32)=TRUE,31,IF(EXACT(M1150,$A$33)=TRUE,32,IF(EXACT(M1150,$A$34)=TRUE,33,IF(EXACT(M1150,$A$35)=TRUE,34,IF(EXACT(M1150,$A$36)=TRUE,35,IF(EXACT(M1150,$A$37)=TRUE,36,IF(EXACT(M1150,$A$38)=TRUE,37,IF(EXACT(M1150,$A$39)=TRUE,38,IF(EXACT(M1150,$A$40)=TRUE,39,IF(EXACT(M1150,$A$41)=TRUE,40,IF(EXACT(M1150,$A$42)=TRUE,41,IF(EXACT(M1150,$A$43)=TRUE,42,IF(EXACT(M1150,$A$44)=TRUE,43,IF(EXACT(M1150,$A$45)=TRUE,44,IF(EXACT(M1150,$A$46)=TRUE,45,IF(EXACT(M1150,$A$47)=TRUE,46,IF(EXACT(M1150,$A$48)=TRUE,47,IF(EXACT(M1150,$A$49)=TRUE,48,IF(EXACT(M1150,$A$50)=TRUE,49,IF(EXACT(M1150,$A$51)=TRUE,50,IF(EXACT(M1150,$A$52)=TRUE,51,IF(EXACT(M1150,$A$53)=TRUE,52,IF(EXACT(M1150,$A$54)=TRUE,53,IF(EXACT(M1150,$A$55)=TRUE,54,IF(EXACT(M1150,$A$56)=TRUE,55,IF(EXACT(M1150,$A$57)=TRUE,56,IF(EXACT(M1150,$A$58)=TRUE,57,IF(EXACT(M1150,$A$59)=TRUE,58,IF(EXACT(M1150,$A$60)=TRUE,59,IF(EXACT(M1150,$A$61)=TRUE,60,IF(EXACT(M1150,$A$62)=TRUE,61))))))))))))))))))))))))))))))))))))))))))))))))))))))))))))))*61^$L1150</f>
        <v>0</v>
      </c>
    </row>
    <row r="1151" spans="11:14" x14ac:dyDescent="0.55000000000000004">
      <c r="K1151">
        <v>1151</v>
      </c>
      <c r="L1151">
        <f t="shared" si="35"/>
        <v>1</v>
      </c>
      <c r="M1151" t="str">
        <f t="shared" si="34"/>
        <v/>
      </c>
      <c r="N1151">
        <f>IF(EXACT(M1151,$A$1)=TRUE,0,IF(EXACT(M1151,$A$2)=TRUE,1,IF(EXACT(M1151,$A$3)=TRUE,2,IF(EXACT(M1151,$A$4)=TRUE,3,IF(EXACT(M1151,$A$5)=TRUE,4,IF(EXACT(M1151,$A$6)=TRUE,5,IF(EXACT(M1151,$A$7)=TRUE,6,IF(EXACT(M1151,$A$8)=TRUE,7,IF(EXACT(M1151,$A$9)=TRUE,8,IF(EXACT(M1151,$A$10)=TRUE,9,IF(EXACT(M1151,$A$11)=TRUE,10,IF(EXACT(M1151,$A$12)=TRUE,11,IF(EXACT(M1151,$A$13)=TRUE,12,IF(EXACT(M1151,$A$14)=TRUE,13,IF(EXACT(M1151,$A$15)=TRUE,14,IF(EXACT(M1151,$A$16)=TRUE,15,IF(EXACT(M1151,$A$17)=TRUE,16,IF(EXACT(M1151,$A$18)=TRUE,17,IF(EXACT(M1151,$A$19)=TRUE,18,IF(EXACT(M1151,$A$20)=TRUE,19,IF(EXACT(M1151,$A$21)=TRUE,20,IF(EXACT(M1151,$A$22)=TRUE,21,IF(EXACT(M1151,$A$23)=TRUE,22,IF(EXACT(M1151,$A$24)=TRUE,23,IF(EXACT(M1151,$A$25)=TRUE,24,IF(EXACT(M1151,$A$26)=TRUE,25,IF(EXACT(M1151,$A$27)=TRUE,26,IF(EXACT(M1151,$A$28)=TRUE,27,IF(EXACT(M1151,$A$29)=TRUE,28,IF(EXACT(M1151,$A$30)=TRUE,29,IF(EXACT(M1151,$A$31)=TRUE,30,IF(EXACT(M1151,$A$32)=TRUE,31,IF(EXACT(M1151,$A$33)=TRUE,32,IF(EXACT(M1151,$A$34)=TRUE,33,IF(EXACT(M1151,$A$35)=TRUE,34,IF(EXACT(M1151,$A$36)=TRUE,35,IF(EXACT(M1151,$A$37)=TRUE,36,IF(EXACT(M1151,$A$38)=TRUE,37,IF(EXACT(M1151,$A$39)=TRUE,38,IF(EXACT(M1151,$A$40)=TRUE,39,IF(EXACT(M1151,$A$41)=TRUE,40,IF(EXACT(M1151,$A$42)=TRUE,41,IF(EXACT(M1151,$A$43)=TRUE,42,IF(EXACT(M1151,$A$44)=TRUE,43,IF(EXACT(M1151,$A$45)=TRUE,44,IF(EXACT(M1151,$A$46)=TRUE,45,IF(EXACT(M1151,$A$47)=TRUE,46,IF(EXACT(M1151,$A$48)=TRUE,47,IF(EXACT(M1151,$A$49)=TRUE,48,IF(EXACT(M1151,$A$50)=TRUE,49,IF(EXACT(M1151,$A$51)=TRUE,50,IF(EXACT(M1151,$A$52)=TRUE,51,IF(EXACT(M1151,$A$53)=TRUE,52,IF(EXACT(M1151,$A$54)=TRUE,53,IF(EXACT(M1151,$A$55)=TRUE,54,IF(EXACT(M1151,$A$56)=TRUE,55,IF(EXACT(M1151,$A$57)=TRUE,56,IF(EXACT(M1151,$A$58)=TRUE,57,IF(EXACT(M1151,$A$59)=TRUE,58,IF(EXACT(M1151,$A$60)=TRUE,59,IF(EXACT(M1151,$A$61)=TRUE,60,IF(EXACT(M1151,$A$62)=TRUE,61))))))))))))))))))))))))))))))))))))))))))))))))))))))))))))))*61^$L1151</f>
        <v>0</v>
      </c>
    </row>
    <row r="1152" spans="11:14" x14ac:dyDescent="0.55000000000000004">
      <c r="K1152">
        <v>1152</v>
      </c>
      <c r="L1152">
        <f t="shared" si="35"/>
        <v>0</v>
      </c>
      <c r="M1152" t="str">
        <f t="shared" si="34"/>
        <v/>
      </c>
      <c r="N1152">
        <f>IF(EXACT(M1152,$A$1)=TRUE,0,IF(EXACT(M1152,$A$2)=TRUE,1,IF(EXACT(M1152,$A$3)=TRUE,2,IF(EXACT(M1152,$A$4)=TRUE,3,IF(EXACT(M1152,$A$5)=TRUE,4,IF(EXACT(M1152,$A$6)=TRUE,5,IF(EXACT(M1152,$A$7)=TRUE,6,IF(EXACT(M1152,$A$8)=TRUE,7,IF(EXACT(M1152,$A$9)=TRUE,8,IF(EXACT(M1152,$A$10)=TRUE,9,IF(EXACT(M1152,$A$11)=TRUE,10,IF(EXACT(M1152,$A$12)=TRUE,11,IF(EXACT(M1152,$A$13)=TRUE,12,IF(EXACT(M1152,$A$14)=TRUE,13,IF(EXACT(M1152,$A$15)=TRUE,14,IF(EXACT(M1152,$A$16)=TRUE,15,IF(EXACT(M1152,$A$17)=TRUE,16,IF(EXACT(M1152,$A$18)=TRUE,17,IF(EXACT(M1152,$A$19)=TRUE,18,IF(EXACT(M1152,$A$20)=TRUE,19,IF(EXACT(M1152,$A$21)=TRUE,20,IF(EXACT(M1152,$A$22)=TRUE,21,IF(EXACT(M1152,$A$23)=TRUE,22,IF(EXACT(M1152,$A$24)=TRUE,23,IF(EXACT(M1152,$A$25)=TRUE,24,IF(EXACT(M1152,$A$26)=TRUE,25,IF(EXACT(M1152,$A$27)=TRUE,26,IF(EXACT(M1152,$A$28)=TRUE,27,IF(EXACT(M1152,$A$29)=TRUE,28,IF(EXACT(M1152,$A$30)=TRUE,29,IF(EXACT(M1152,$A$31)=TRUE,30,IF(EXACT(M1152,$A$32)=TRUE,31,IF(EXACT(M1152,$A$33)=TRUE,32,IF(EXACT(M1152,$A$34)=TRUE,33,IF(EXACT(M1152,$A$35)=TRUE,34,IF(EXACT(M1152,$A$36)=TRUE,35,IF(EXACT(M1152,$A$37)=TRUE,36,IF(EXACT(M1152,$A$38)=TRUE,37,IF(EXACT(M1152,$A$39)=TRUE,38,IF(EXACT(M1152,$A$40)=TRUE,39,IF(EXACT(M1152,$A$41)=TRUE,40,IF(EXACT(M1152,$A$42)=TRUE,41,IF(EXACT(M1152,$A$43)=TRUE,42,IF(EXACT(M1152,$A$44)=TRUE,43,IF(EXACT(M1152,$A$45)=TRUE,44,IF(EXACT(M1152,$A$46)=TRUE,45,IF(EXACT(M1152,$A$47)=TRUE,46,IF(EXACT(M1152,$A$48)=TRUE,47,IF(EXACT(M1152,$A$49)=TRUE,48,IF(EXACT(M1152,$A$50)=TRUE,49,IF(EXACT(M1152,$A$51)=TRUE,50,IF(EXACT(M1152,$A$52)=TRUE,51,IF(EXACT(M1152,$A$53)=TRUE,52,IF(EXACT(M1152,$A$54)=TRUE,53,IF(EXACT(M1152,$A$55)=TRUE,54,IF(EXACT(M1152,$A$56)=TRUE,55,IF(EXACT(M1152,$A$57)=TRUE,56,IF(EXACT(M1152,$A$58)=TRUE,57,IF(EXACT(M1152,$A$59)=TRUE,58,IF(EXACT(M1152,$A$60)=TRUE,59,IF(EXACT(M1152,$A$61)=TRUE,60,IF(EXACT(M1152,$A$62)=TRUE,61))))))))))))))))))))))))))))))))))))))))))))))))))))))))))))))*61^$L1152</f>
        <v>0</v>
      </c>
    </row>
    <row r="1153" spans="11:14" x14ac:dyDescent="0.55000000000000004">
      <c r="K1153">
        <v>1153</v>
      </c>
      <c r="L1153">
        <f t="shared" si="35"/>
        <v>5</v>
      </c>
      <c r="M1153" t="str">
        <f t="shared" ref="M1153:M1216" si="36">MID(D$2,$K1153,1)</f>
        <v/>
      </c>
      <c r="N1153" t="b">
        <f>IF(EXACT(M1153,$A$1)=TRUE,"コア",IF(EXACT(M1153,$A$2)=TRUE,"弓玉",IF(EXACT(M1153,$A$3)=TRUE,"銃玉",IF(EXACT(M1153,$A$4)=TRUE,"剣玉",IF(EXACT(M1153,$A$5)=TRUE,"盾玉",IF(EXACT(M1153,$A$6)=TRUE,"爆玉",IF(EXACT(M1153,$A$7)=TRUE,"魔玉",IF(EXACT(M1153,$A$8)=TRUE,"弩玉",IF(EXACT(M1153,$A$9)=TRUE,"槍玉",IF(EXACT(M1153,$A$10)=TRUE,"砲玉",IF(EXACT(M1153,$A$11)=TRUE,"薙玉",IF(EXACT(M1153,$A$12)=TRUE,"跳玉",IF(EXACT(M1153,$A$13)=TRUE,"裂玉",IF(EXACT(M1153,$A$14)=TRUE,"散玉",IF(EXACT(M1153,$A$15)=TRUE,"狙玉",IF(EXACT(M1153,$A$16)=TRUE,"浮玉",IF(EXACT(M1153,$A$17)=TRUE,"導玉",IF(EXACT(M1153,$A$18)=TRUE,"繕玉",IF(EXACT(M1153,$A$19)=TRUE,"癒玉",IF(EXACT(M1153,$A$20)=TRUE,"壁玉",IF(EXACT(M1153,$A$21)=TRUE,"飛玉",IF(EXACT(M1153,$A$22)=TRUE,"戦玉",IF(EXACT(M1153,$A$23)=TRUE,"機玉",IF(EXACT(M1153,$A$24)=TRUE,"変玉",IF(EXACT(M1153,$A$25)=TRUE,"界玉",IF(EXACT(M1153,$A$26)=TRUE,"木壁",IF(EXACT(M1153,$A$27)=TRUE,"石壁",IF(EXACT(M1153,$A$28)=TRUE,"紙壁",IF(EXACT(M1153,$A$29)=TRUE,"鉄壁",IF(EXACT(M1153,$A$30)=TRUE,"ジェット",IF(EXACT(M1153,$A$31)=TRUE,"ターボ",IF(EXACT(M1153,$A$32)=TRUE,"骨玉",IF(EXACT(M1153,$A$33)=TRUE,"撃玉",IF(EXACT(M1153,$A$34)=TRUE,"弾玉",IF(EXACT(M1153,$A$35)=TRUE,"聖玉",IF(EXACT(M1153,$A$36)=TRUE,"忍玉",IF(EXACT(M1153,$A$37)=TRUE,"障玉",IF(EXACT(M1153,$A$38)=TRUE,"花玉",IF(EXACT(M1153,$A$39)=TRUE,"反玉",IF(EXACT(M1153,$A$40)=TRUE,"押玉",IF(EXACT(M1153,$A$41)=TRUE,"迎玉",IF(EXACT(M1153,$A$42)=TRUE,"贄玉",IF(EXACT(M1153,$A$43)=TRUE,"的玉",IF(EXACT(M1153,$A$44)=TRUE,"墜玉",IF(EXACT(M1153,$A$45)=TRUE,"箱玉",IF(EXACT(M1153,$A$46)=TRUE,"闇玉",IF(EXACT(M1153,$A$47)=TRUE,"旋玉",IF(EXACT(M1153,$A$48)=TRUE,"采玉",IF(EXACT(M1153,$A$49)=TRUE,"騎玉",IF(EXACT(M1153,$A$50)=TRUE,"核玉",IF(EXACT(M1153,$A$51)=TRUE,"射玉",IF(EXACT(M1153,$A$52)=TRUE,"星玉",IF(EXACT(M1153,$A$53)=TRUE,"梱玉",IF(EXACT(M1153,$A$54)=TRUE,"貫玉",IF(EXACT(M1153,$A$55)=TRUE,"査玉",IF(EXACT(M1153,$A$56)=TRUE,"近壁",IF(EXACT(M1153,$A$57)=TRUE,"遠壁",IF(EXACT(M1153,$A$58)=TRUE,"広壁",IF(EXACT(M1153,$A$59)=TRUE,"狭壁",IF(EXACT(M1153,$A$60)=TRUE,"タゲ壁",IF(EXACT(M1153,$A$61)=TRUE,"エレ壁")))))))))))))))))))))))))))))))))))))))))))))))))))))))))))))</f>
        <v>0</v>
      </c>
    </row>
    <row r="1154" spans="11:14" x14ac:dyDescent="0.55000000000000004">
      <c r="K1154">
        <v>1154</v>
      </c>
      <c r="L1154">
        <f t="shared" ref="L1154:L1217" si="37">MOD(LEN($D$2)-K1154,6)</f>
        <v>4</v>
      </c>
      <c r="M1154" t="str">
        <f t="shared" si="36"/>
        <v/>
      </c>
      <c r="N1154">
        <f>IF(EXACT(M1154,$A$1)=TRUE,0,IF(EXACT(M1154,$A$2)=TRUE,1,IF(EXACT(M1154,$A$3)=TRUE,2,IF(EXACT(M1154,$A$4)=TRUE,3,IF(EXACT(M1154,$A$5)=TRUE,4,IF(EXACT(M1154,$A$6)=TRUE,5,IF(EXACT(M1154,$A$7)=TRUE,6,IF(EXACT(M1154,$A$8)=TRUE,7,IF(EXACT(M1154,$A$9)=TRUE,8,IF(EXACT(M1154,$A$10)=TRUE,9,IF(EXACT(M1154,$A$11)=TRUE,10,IF(EXACT(M1154,$A$12)=TRUE,11,IF(EXACT(M1154,$A$13)=TRUE,12,IF(EXACT(M1154,$A$14)=TRUE,13,IF(EXACT(M1154,$A$15)=TRUE,14,IF(EXACT(M1154,$A$16)=TRUE,15,IF(EXACT(M1154,$A$17)=TRUE,16,IF(EXACT(M1154,$A$18)=TRUE,17,IF(EXACT(M1154,$A$19)=TRUE,18,IF(EXACT(M1154,$A$20)=TRUE,19,IF(EXACT(M1154,$A$21)=TRUE,20,IF(EXACT(M1154,$A$22)=TRUE,21,IF(EXACT(M1154,$A$23)=TRUE,22,IF(EXACT(M1154,$A$24)=TRUE,23,IF(EXACT(M1154,$A$25)=TRUE,24,IF(EXACT(M1154,$A$26)=TRUE,25,IF(EXACT(M1154,$A$27)=TRUE,26,IF(EXACT(M1154,$A$28)=TRUE,27,IF(EXACT(M1154,$A$29)=TRUE,28,IF(EXACT(M1154,$A$30)=TRUE,29,IF(EXACT(M1154,$A$31)=TRUE,30,IF(EXACT(M1154,$A$32)=TRUE,31,IF(EXACT(M1154,$A$33)=TRUE,32,IF(EXACT(M1154,$A$34)=TRUE,33,IF(EXACT(M1154,$A$35)=TRUE,34,IF(EXACT(M1154,$A$36)=TRUE,35,IF(EXACT(M1154,$A$37)=TRUE,36,IF(EXACT(M1154,$A$38)=TRUE,37,IF(EXACT(M1154,$A$39)=TRUE,38,IF(EXACT(M1154,$A$40)=TRUE,39,IF(EXACT(M1154,$A$41)=TRUE,40,IF(EXACT(M1154,$A$42)=TRUE,41,IF(EXACT(M1154,$A$43)=TRUE,42,IF(EXACT(M1154,$A$44)=TRUE,43,IF(EXACT(M1154,$A$45)=TRUE,44,IF(EXACT(M1154,$A$46)=TRUE,45,IF(EXACT(M1154,$A$47)=TRUE,46,IF(EXACT(M1154,$A$48)=TRUE,47,IF(EXACT(M1154,$A$49)=TRUE,48,IF(EXACT(M1154,$A$50)=TRUE,49,IF(EXACT(M1154,$A$51)=TRUE,50,IF(EXACT(M1154,$A$52)=TRUE,51,IF(EXACT(M1154,$A$53)=TRUE,52,IF(EXACT(M1154,$A$54)=TRUE,53,IF(EXACT(M1154,$A$55)=TRUE,54,IF(EXACT(M1154,$A$56)=TRUE,55,IF(EXACT(M1154,$A$57)=TRUE,56,IF(EXACT(M1154,$A$58)=TRUE,57,IF(EXACT(M1154,$A$59)=TRUE,58,IF(EXACT(M1154,$A$60)=TRUE,59,IF(EXACT(M1154,$A$61)=TRUE,60,IF(EXACT(M1154,$A$62)=TRUE,61))))))))))))))))))))))))))))))))))))))))))))))))))))))))))))))*61^$L1154</f>
        <v>0</v>
      </c>
    </row>
    <row r="1155" spans="11:14" x14ac:dyDescent="0.55000000000000004">
      <c r="K1155">
        <v>1155</v>
      </c>
      <c r="L1155">
        <f t="shared" si="37"/>
        <v>3</v>
      </c>
      <c r="M1155" t="str">
        <f t="shared" si="36"/>
        <v/>
      </c>
      <c r="N1155">
        <f>IF(EXACT(M1155,$A$1)=TRUE,0,IF(EXACT(M1155,$A$2)=TRUE,1,IF(EXACT(M1155,$A$3)=TRUE,2,IF(EXACT(M1155,$A$4)=TRUE,3,IF(EXACT(M1155,$A$5)=TRUE,4,IF(EXACT(M1155,$A$6)=TRUE,5,IF(EXACT(M1155,$A$7)=TRUE,6,IF(EXACT(M1155,$A$8)=TRUE,7,IF(EXACT(M1155,$A$9)=TRUE,8,IF(EXACT(M1155,$A$10)=TRUE,9,IF(EXACT(M1155,$A$11)=TRUE,10,IF(EXACT(M1155,$A$12)=TRUE,11,IF(EXACT(M1155,$A$13)=TRUE,12,IF(EXACT(M1155,$A$14)=TRUE,13,IF(EXACT(M1155,$A$15)=TRUE,14,IF(EXACT(M1155,$A$16)=TRUE,15,IF(EXACT(M1155,$A$17)=TRUE,16,IF(EXACT(M1155,$A$18)=TRUE,17,IF(EXACT(M1155,$A$19)=TRUE,18,IF(EXACT(M1155,$A$20)=TRUE,19,IF(EXACT(M1155,$A$21)=TRUE,20,IF(EXACT(M1155,$A$22)=TRUE,21,IF(EXACT(M1155,$A$23)=TRUE,22,IF(EXACT(M1155,$A$24)=TRUE,23,IF(EXACT(M1155,$A$25)=TRUE,24,IF(EXACT(M1155,$A$26)=TRUE,25,IF(EXACT(M1155,$A$27)=TRUE,26,IF(EXACT(M1155,$A$28)=TRUE,27,IF(EXACT(M1155,$A$29)=TRUE,28,IF(EXACT(M1155,$A$30)=TRUE,29,IF(EXACT(M1155,$A$31)=TRUE,30,IF(EXACT(M1155,$A$32)=TRUE,31,IF(EXACT(M1155,$A$33)=TRUE,32,IF(EXACT(M1155,$A$34)=TRUE,33,IF(EXACT(M1155,$A$35)=TRUE,34,IF(EXACT(M1155,$A$36)=TRUE,35,IF(EXACT(M1155,$A$37)=TRUE,36,IF(EXACT(M1155,$A$38)=TRUE,37,IF(EXACT(M1155,$A$39)=TRUE,38,IF(EXACT(M1155,$A$40)=TRUE,39,IF(EXACT(M1155,$A$41)=TRUE,40,IF(EXACT(M1155,$A$42)=TRUE,41,IF(EXACT(M1155,$A$43)=TRUE,42,IF(EXACT(M1155,$A$44)=TRUE,43,IF(EXACT(M1155,$A$45)=TRUE,44,IF(EXACT(M1155,$A$46)=TRUE,45,IF(EXACT(M1155,$A$47)=TRUE,46,IF(EXACT(M1155,$A$48)=TRUE,47,IF(EXACT(M1155,$A$49)=TRUE,48,IF(EXACT(M1155,$A$50)=TRUE,49,IF(EXACT(M1155,$A$51)=TRUE,50,IF(EXACT(M1155,$A$52)=TRUE,51,IF(EXACT(M1155,$A$53)=TRUE,52,IF(EXACT(M1155,$A$54)=TRUE,53,IF(EXACT(M1155,$A$55)=TRUE,54,IF(EXACT(M1155,$A$56)=TRUE,55,IF(EXACT(M1155,$A$57)=TRUE,56,IF(EXACT(M1155,$A$58)=TRUE,57,IF(EXACT(M1155,$A$59)=TRUE,58,IF(EXACT(M1155,$A$60)=TRUE,59,IF(EXACT(M1155,$A$61)=TRUE,60,IF(EXACT(M1155,$A$62)=TRUE,61))))))))))))))))))))))))))))))))))))))))))))))))))))))))))))))*61^$L1155</f>
        <v>0</v>
      </c>
    </row>
    <row r="1156" spans="11:14" x14ac:dyDescent="0.55000000000000004">
      <c r="K1156">
        <v>1156</v>
      </c>
      <c r="L1156">
        <f t="shared" si="37"/>
        <v>2</v>
      </c>
      <c r="M1156" t="str">
        <f t="shared" si="36"/>
        <v/>
      </c>
      <c r="N1156">
        <f>IF(EXACT(M1156,$A$1)=TRUE,0,IF(EXACT(M1156,$A$2)=TRUE,1,IF(EXACT(M1156,$A$3)=TRUE,2,IF(EXACT(M1156,$A$4)=TRUE,3,IF(EXACT(M1156,$A$5)=TRUE,4,IF(EXACT(M1156,$A$6)=TRUE,5,IF(EXACT(M1156,$A$7)=TRUE,6,IF(EXACT(M1156,$A$8)=TRUE,7,IF(EXACT(M1156,$A$9)=TRUE,8,IF(EXACT(M1156,$A$10)=TRUE,9,IF(EXACT(M1156,$A$11)=TRUE,10,IF(EXACT(M1156,$A$12)=TRUE,11,IF(EXACT(M1156,$A$13)=TRUE,12,IF(EXACT(M1156,$A$14)=TRUE,13,IF(EXACT(M1156,$A$15)=TRUE,14,IF(EXACT(M1156,$A$16)=TRUE,15,IF(EXACT(M1156,$A$17)=TRUE,16,IF(EXACT(M1156,$A$18)=TRUE,17,IF(EXACT(M1156,$A$19)=TRUE,18,IF(EXACT(M1156,$A$20)=TRUE,19,IF(EXACT(M1156,$A$21)=TRUE,20,IF(EXACT(M1156,$A$22)=TRUE,21,IF(EXACT(M1156,$A$23)=TRUE,22,IF(EXACT(M1156,$A$24)=TRUE,23,IF(EXACT(M1156,$A$25)=TRUE,24,IF(EXACT(M1156,$A$26)=TRUE,25,IF(EXACT(M1156,$A$27)=TRUE,26,IF(EXACT(M1156,$A$28)=TRUE,27,IF(EXACT(M1156,$A$29)=TRUE,28,IF(EXACT(M1156,$A$30)=TRUE,29,IF(EXACT(M1156,$A$31)=TRUE,30,IF(EXACT(M1156,$A$32)=TRUE,31,IF(EXACT(M1156,$A$33)=TRUE,32,IF(EXACT(M1156,$A$34)=TRUE,33,IF(EXACT(M1156,$A$35)=TRUE,34,IF(EXACT(M1156,$A$36)=TRUE,35,IF(EXACT(M1156,$A$37)=TRUE,36,IF(EXACT(M1156,$A$38)=TRUE,37,IF(EXACT(M1156,$A$39)=TRUE,38,IF(EXACT(M1156,$A$40)=TRUE,39,IF(EXACT(M1156,$A$41)=TRUE,40,IF(EXACT(M1156,$A$42)=TRUE,41,IF(EXACT(M1156,$A$43)=TRUE,42,IF(EXACT(M1156,$A$44)=TRUE,43,IF(EXACT(M1156,$A$45)=TRUE,44,IF(EXACT(M1156,$A$46)=TRUE,45,IF(EXACT(M1156,$A$47)=TRUE,46,IF(EXACT(M1156,$A$48)=TRUE,47,IF(EXACT(M1156,$A$49)=TRUE,48,IF(EXACT(M1156,$A$50)=TRUE,49,IF(EXACT(M1156,$A$51)=TRUE,50,IF(EXACT(M1156,$A$52)=TRUE,51,IF(EXACT(M1156,$A$53)=TRUE,52,IF(EXACT(M1156,$A$54)=TRUE,53,IF(EXACT(M1156,$A$55)=TRUE,54,IF(EXACT(M1156,$A$56)=TRUE,55,IF(EXACT(M1156,$A$57)=TRUE,56,IF(EXACT(M1156,$A$58)=TRUE,57,IF(EXACT(M1156,$A$59)=TRUE,58,IF(EXACT(M1156,$A$60)=TRUE,59,IF(EXACT(M1156,$A$61)=TRUE,60,IF(EXACT(M1156,$A$62)=TRUE,61))))))))))))))))))))))))))))))))))))))))))))))))))))))))))))))*61^$L1156</f>
        <v>0</v>
      </c>
    </row>
    <row r="1157" spans="11:14" x14ac:dyDescent="0.55000000000000004">
      <c r="K1157">
        <v>1157</v>
      </c>
      <c r="L1157">
        <f t="shared" si="37"/>
        <v>1</v>
      </c>
      <c r="M1157" t="str">
        <f t="shared" si="36"/>
        <v/>
      </c>
      <c r="N1157">
        <f>IF(EXACT(M1157,$A$1)=TRUE,0,IF(EXACT(M1157,$A$2)=TRUE,1,IF(EXACT(M1157,$A$3)=TRUE,2,IF(EXACT(M1157,$A$4)=TRUE,3,IF(EXACT(M1157,$A$5)=TRUE,4,IF(EXACT(M1157,$A$6)=TRUE,5,IF(EXACT(M1157,$A$7)=TRUE,6,IF(EXACT(M1157,$A$8)=TRUE,7,IF(EXACT(M1157,$A$9)=TRUE,8,IF(EXACT(M1157,$A$10)=TRUE,9,IF(EXACT(M1157,$A$11)=TRUE,10,IF(EXACT(M1157,$A$12)=TRUE,11,IF(EXACT(M1157,$A$13)=TRUE,12,IF(EXACT(M1157,$A$14)=TRUE,13,IF(EXACT(M1157,$A$15)=TRUE,14,IF(EXACT(M1157,$A$16)=TRUE,15,IF(EXACT(M1157,$A$17)=TRUE,16,IF(EXACT(M1157,$A$18)=TRUE,17,IF(EXACT(M1157,$A$19)=TRUE,18,IF(EXACT(M1157,$A$20)=TRUE,19,IF(EXACT(M1157,$A$21)=TRUE,20,IF(EXACT(M1157,$A$22)=TRUE,21,IF(EXACT(M1157,$A$23)=TRUE,22,IF(EXACT(M1157,$A$24)=TRUE,23,IF(EXACT(M1157,$A$25)=TRUE,24,IF(EXACT(M1157,$A$26)=TRUE,25,IF(EXACT(M1157,$A$27)=TRUE,26,IF(EXACT(M1157,$A$28)=TRUE,27,IF(EXACT(M1157,$A$29)=TRUE,28,IF(EXACT(M1157,$A$30)=TRUE,29,IF(EXACT(M1157,$A$31)=TRUE,30,IF(EXACT(M1157,$A$32)=TRUE,31,IF(EXACT(M1157,$A$33)=TRUE,32,IF(EXACT(M1157,$A$34)=TRUE,33,IF(EXACT(M1157,$A$35)=TRUE,34,IF(EXACT(M1157,$A$36)=TRUE,35,IF(EXACT(M1157,$A$37)=TRUE,36,IF(EXACT(M1157,$A$38)=TRUE,37,IF(EXACT(M1157,$A$39)=TRUE,38,IF(EXACT(M1157,$A$40)=TRUE,39,IF(EXACT(M1157,$A$41)=TRUE,40,IF(EXACT(M1157,$A$42)=TRUE,41,IF(EXACT(M1157,$A$43)=TRUE,42,IF(EXACT(M1157,$A$44)=TRUE,43,IF(EXACT(M1157,$A$45)=TRUE,44,IF(EXACT(M1157,$A$46)=TRUE,45,IF(EXACT(M1157,$A$47)=TRUE,46,IF(EXACT(M1157,$A$48)=TRUE,47,IF(EXACT(M1157,$A$49)=TRUE,48,IF(EXACT(M1157,$A$50)=TRUE,49,IF(EXACT(M1157,$A$51)=TRUE,50,IF(EXACT(M1157,$A$52)=TRUE,51,IF(EXACT(M1157,$A$53)=TRUE,52,IF(EXACT(M1157,$A$54)=TRUE,53,IF(EXACT(M1157,$A$55)=TRUE,54,IF(EXACT(M1157,$A$56)=TRUE,55,IF(EXACT(M1157,$A$57)=TRUE,56,IF(EXACT(M1157,$A$58)=TRUE,57,IF(EXACT(M1157,$A$59)=TRUE,58,IF(EXACT(M1157,$A$60)=TRUE,59,IF(EXACT(M1157,$A$61)=TRUE,60,IF(EXACT(M1157,$A$62)=TRUE,61))))))))))))))))))))))))))))))))))))))))))))))))))))))))))))))*61^$L1157</f>
        <v>0</v>
      </c>
    </row>
    <row r="1158" spans="11:14" x14ac:dyDescent="0.55000000000000004">
      <c r="K1158">
        <v>1158</v>
      </c>
      <c r="L1158">
        <f t="shared" si="37"/>
        <v>0</v>
      </c>
      <c r="M1158" t="str">
        <f t="shared" si="36"/>
        <v/>
      </c>
      <c r="N1158">
        <f>IF(EXACT(M1158,$A$1)=TRUE,0,IF(EXACT(M1158,$A$2)=TRUE,1,IF(EXACT(M1158,$A$3)=TRUE,2,IF(EXACT(M1158,$A$4)=TRUE,3,IF(EXACT(M1158,$A$5)=TRUE,4,IF(EXACT(M1158,$A$6)=TRUE,5,IF(EXACT(M1158,$A$7)=TRUE,6,IF(EXACT(M1158,$A$8)=TRUE,7,IF(EXACT(M1158,$A$9)=TRUE,8,IF(EXACT(M1158,$A$10)=TRUE,9,IF(EXACT(M1158,$A$11)=TRUE,10,IF(EXACT(M1158,$A$12)=TRUE,11,IF(EXACT(M1158,$A$13)=TRUE,12,IF(EXACT(M1158,$A$14)=TRUE,13,IF(EXACT(M1158,$A$15)=TRUE,14,IF(EXACT(M1158,$A$16)=TRUE,15,IF(EXACT(M1158,$A$17)=TRUE,16,IF(EXACT(M1158,$A$18)=TRUE,17,IF(EXACT(M1158,$A$19)=TRUE,18,IF(EXACT(M1158,$A$20)=TRUE,19,IF(EXACT(M1158,$A$21)=TRUE,20,IF(EXACT(M1158,$A$22)=TRUE,21,IF(EXACT(M1158,$A$23)=TRUE,22,IF(EXACT(M1158,$A$24)=TRUE,23,IF(EXACT(M1158,$A$25)=TRUE,24,IF(EXACT(M1158,$A$26)=TRUE,25,IF(EXACT(M1158,$A$27)=TRUE,26,IF(EXACT(M1158,$A$28)=TRUE,27,IF(EXACT(M1158,$A$29)=TRUE,28,IF(EXACT(M1158,$A$30)=TRUE,29,IF(EXACT(M1158,$A$31)=TRUE,30,IF(EXACT(M1158,$A$32)=TRUE,31,IF(EXACT(M1158,$A$33)=TRUE,32,IF(EXACT(M1158,$A$34)=TRUE,33,IF(EXACT(M1158,$A$35)=TRUE,34,IF(EXACT(M1158,$A$36)=TRUE,35,IF(EXACT(M1158,$A$37)=TRUE,36,IF(EXACT(M1158,$A$38)=TRUE,37,IF(EXACT(M1158,$A$39)=TRUE,38,IF(EXACT(M1158,$A$40)=TRUE,39,IF(EXACT(M1158,$A$41)=TRUE,40,IF(EXACT(M1158,$A$42)=TRUE,41,IF(EXACT(M1158,$A$43)=TRUE,42,IF(EXACT(M1158,$A$44)=TRUE,43,IF(EXACT(M1158,$A$45)=TRUE,44,IF(EXACT(M1158,$A$46)=TRUE,45,IF(EXACT(M1158,$A$47)=TRUE,46,IF(EXACT(M1158,$A$48)=TRUE,47,IF(EXACT(M1158,$A$49)=TRUE,48,IF(EXACT(M1158,$A$50)=TRUE,49,IF(EXACT(M1158,$A$51)=TRUE,50,IF(EXACT(M1158,$A$52)=TRUE,51,IF(EXACT(M1158,$A$53)=TRUE,52,IF(EXACT(M1158,$A$54)=TRUE,53,IF(EXACT(M1158,$A$55)=TRUE,54,IF(EXACT(M1158,$A$56)=TRUE,55,IF(EXACT(M1158,$A$57)=TRUE,56,IF(EXACT(M1158,$A$58)=TRUE,57,IF(EXACT(M1158,$A$59)=TRUE,58,IF(EXACT(M1158,$A$60)=TRUE,59,IF(EXACT(M1158,$A$61)=TRUE,60,IF(EXACT(M1158,$A$62)=TRUE,61))))))))))))))))))))))))))))))))))))))))))))))))))))))))))))))*61^$L1158</f>
        <v>0</v>
      </c>
    </row>
    <row r="1159" spans="11:14" x14ac:dyDescent="0.55000000000000004">
      <c r="K1159">
        <v>1159</v>
      </c>
      <c r="L1159">
        <f t="shared" si="37"/>
        <v>5</v>
      </c>
      <c r="M1159" t="str">
        <f t="shared" si="36"/>
        <v/>
      </c>
      <c r="N1159" t="b">
        <f>IF(EXACT(M1159,$A$1)=TRUE,"コア",IF(EXACT(M1159,$A$2)=TRUE,"弓玉",IF(EXACT(M1159,$A$3)=TRUE,"銃玉",IF(EXACT(M1159,$A$4)=TRUE,"剣玉",IF(EXACT(M1159,$A$5)=TRUE,"盾玉",IF(EXACT(M1159,$A$6)=TRUE,"爆玉",IF(EXACT(M1159,$A$7)=TRUE,"魔玉",IF(EXACT(M1159,$A$8)=TRUE,"弩玉",IF(EXACT(M1159,$A$9)=TRUE,"槍玉",IF(EXACT(M1159,$A$10)=TRUE,"砲玉",IF(EXACT(M1159,$A$11)=TRUE,"薙玉",IF(EXACT(M1159,$A$12)=TRUE,"跳玉",IF(EXACT(M1159,$A$13)=TRUE,"裂玉",IF(EXACT(M1159,$A$14)=TRUE,"散玉",IF(EXACT(M1159,$A$15)=TRUE,"狙玉",IF(EXACT(M1159,$A$16)=TRUE,"浮玉",IF(EXACT(M1159,$A$17)=TRUE,"導玉",IF(EXACT(M1159,$A$18)=TRUE,"繕玉",IF(EXACT(M1159,$A$19)=TRUE,"癒玉",IF(EXACT(M1159,$A$20)=TRUE,"壁玉",IF(EXACT(M1159,$A$21)=TRUE,"飛玉",IF(EXACT(M1159,$A$22)=TRUE,"戦玉",IF(EXACT(M1159,$A$23)=TRUE,"機玉",IF(EXACT(M1159,$A$24)=TRUE,"変玉",IF(EXACT(M1159,$A$25)=TRUE,"界玉",IF(EXACT(M1159,$A$26)=TRUE,"木壁",IF(EXACT(M1159,$A$27)=TRUE,"石壁",IF(EXACT(M1159,$A$28)=TRUE,"紙壁",IF(EXACT(M1159,$A$29)=TRUE,"鉄壁",IF(EXACT(M1159,$A$30)=TRUE,"ジェット",IF(EXACT(M1159,$A$31)=TRUE,"ターボ",IF(EXACT(M1159,$A$32)=TRUE,"骨玉",IF(EXACT(M1159,$A$33)=TRUE,"撃玉",IF(EXACT(M1159,$A$34)=TRUE,"弾玉",IF(EXACT(M1159,$A$35)=TRUE,"聖玉",IF(EXACT(M1159,$A$36)=TRUE,"忍玉",IF(EXACT(M1159,$A$37)=TRUE,"障玉",IF(EXACT(M1159,$A$38)=TRUE,"花玉",IF(EXACT(M1159,$A$39)=TRUE,"反玉",IF(EXACT(M1159,$A$40)=TRUE,"押玉",IF(EXACT(M1159,$A$41)=TRUE,"迎玉",IF(EXACT(M1159,$A$42)=TRUE,"贄玉",IF(EXACT(M1159,$A$43)=TRUE,"的玉",IF(EXACT(M1159,$A$44)=TRUE,"墜玉",IF(EXACT(M1159,$A$45)=TRUE,"箱玉",IF(EXACT(M1159,$A$46)=TRUE,"闇玉",IF(EXACT(M1159,$A$47)=TRUE,"旋玉",IF(EXACT(M1159,$A$48)=TRUE,"采玉",IF(EXACT(M1159,$A$49)=TRUE,"騎玉",IF(EXACT(M1159,$A$50)=TRUE,"核玉",IF(EXACT(M1159,$A$51)=TRUE,"射玉",IF(EXACT(M1159,$A$52)=TRUE,"星玉",IF(EXACT(M1159,$A$53)=TRUE,"梱玉",IF(EXACT(M1159,$A$54)=TRUE,"貫玉",IF(EXACT(M1159,$A$55)=TRUE,"査玉",IF(EXACT(M1159,$A$56)=TRUE,"近壁",IF(EXACT(M1159,$A$57)=TRUE,"遠壁",IF(EXACT(M1159,$A$58)=TRUE,"広壁",IF(EXACT(M1159,$A$59)=TRUE,"狭壁",IF(EXACT(M1159,$A$60)=TRUE,"タゲ壁",IF(EXACT(M1159,$A$61)=TRUE,"エレ壁")))))))))))))))))))))))))))))))))))))))))))))))))))))))))))))</f>
        <v>0</v>
      </c>
    </row>
    <row r="1160" spans="11:14" x14ac:dyDescent="0.55000000000000004">
      <c r="K1160">
        <v>1160</v>
      </c>
      <c r="L1160">
        <f t="shared" si="37"/>
        <v>4</v>
      </c>
      <c r="M1160" t="str">
        <f t="shared" si="36"/>
        <v/>
      </c>
      <c r="N1160">
        <f>IF(EXACT(M1160,$A$1)=TRUE,0,IF(EXACT(M1160,$A$2)=TRUE,1,IF(EXACT(M1160,$A$3)=TRUE,2,IF(EXACT(M1160,$A$4)=TRUE,3,IF(EXACT(M1160,$A$5)=TRUE,4,IF(EXACT(M1160,$A$6)=TRUE,5,IF(EXACT(M1160,$A$7)=TRUE,6,IF(EXACT(M1160,$A$8)=TRUE,7,IF(EXACT(M1160,$A$9)=TRUE,8,IF(EXACT(M1160,$A$10)=TRUE,9,IF(EXACT(M1160,$A$11)=TRUE,10,IF(EXACT(M1160,$A$12)=TRUE,11,IF(EXACT(M1160,$A$13)=TRUE,12,IF(EXACT(M1160,$A$14)=TRUE,13,IF(EXACT(M1160,$A$15)=TRUE,14,IF(EXACT(M1160,$A$16)=TRUE,15,IF(EXACT(M1160,$A$17)=TRUE,16,IF(EXACT(M1160,$A$18)=TRUE,17,IF(EXACT(M1160,$A$19)=TRUE,18,IF(EXACT(M1160,$A$20)=TRUE,19,IF(EXACT(M1160,$A$21)=TRUE,20,IF(EXACT(M1160,$A$22)=TRUE,21,IF(EXACT(M1160,$A$23)=TRUE,22,IF(EXACT(M1160,$A$24)=TRUE,23,IF(EXACT(M1160,$A$25)=TRUE,24,IF(EXACT(M1160,$A$26)=TRUE,25,IF(EXACT(M1160,$A$27)=TRUE,26,IF(EXACT(M1160,$A$28)=TRUE,27,IF(EXACT(M1160,$A$29)=TRUE,28,IF(EXACT(M1160,$A$30)=TRUE,29,IF(EXACT(M1160,$A$31)=TRUE,30,IF(EXACT(M1160,$A$32)=TRUE,31,IF(EXACT(M1160,$A$33)=TRUE,32,IF(EXACT(M1160,$A$34)=TRUE,33,IF(EXACT(M1160,$A$35)=TRUE,34,IF(EXACT(M1160,$A$36)=TRUE,35,IF(EXACT(M1160,$A$37)=TRUE,36,IF(EXACT(M1160,$A$38)=TRUE,37,IF(EXACT(M1160,$A$39)=TRUE,38,IF(EXACT(M1160,$A$40)=TRUE,39,IF(EXACT(M1160,$A$41)=TRUE,40,IF(EXACT(M1160,$A$42)=TRUE,41,IF(EXACT(M1160,$A$43)=TRUE,42,IF(EXACT(M1160,$A$44)=TRUE,43,IF(EXACT(M1160,$A$45)=TRUE,44,IF(EXACT(M1160,$A$46)=TRUE,45,IF(EXACT(M1160,$A$47)=TRUE,46,IF(EXACT(M1160,$A$48)=TRUE,47,IF(EXACT(M1160,$A$49)=TRUE,48,IF(EXACT(M1160,$A$50)=TRUE,49,IF(EXACT(M1160,$A$51)=TRUE,50,IF(EXACT(M1160,$A$52)=TRUE,51,IF(EXACT(M1160,$A$53)=TRUE,52,IF(EXACT(M1160,$A$54)=TRUE,53,IF(EXACT(M1160,$A$55)=TRUE,54,IF(EXACT(M1160,$A$56)=TRUE,55,IF(EXACT(M1160,$A$57)=TRUE,56,IF(EXACT(M1160,$A$58)=TRUE,57,IF(EXACT(M1160,$A$59)=TRUE,58,IF(EXACT(M1160,$A$60)=TRUE,59,IF(EXACT(M1160,$A$61)=TRUE,60,IF(EXACT(M1160,$A$62)=TRUE,61))))))))))))))))))))))))))))))))))))))))))))))))))))))))))))))*61^$L1160</f>
        <v>0</v>
      </c>
    </row>
    <row r="1161" spans="11:14" x14ac:dyDescent="0.55000000000000004">
      <c r="K1161">
        <v>1161</v>
      </c>
      <c r="L1161">
        <f t="shared" si="37"/>
        <v>3</v>
      </c>
      <c r="M1161" t="str">
        <f t="shared" si="36"/>
        <v/>
      </c>
      <c r="N1161">
        <f>IF(EXACT(M1161,$A$1)=TRUE,0,IF(EXACT(M1161,$A$2)=TRUE,1,IF(EXACT(M1161,$A$3)=TRUE,2,IF(EXACT(M1161,$A$4)=TRUE,3,IF(EXACT(M1161,$A$5)=TRUE,4,IF(EXACT(M1161,$A$6)=TRUE,5,IF(EXACT(M1161,$A$7)=TRUE,6,IF(EXACT(M1161,$A$8)=TRUE,7,IF(EXACT(M1161,$A$9)=TRUE,8,IF(EXACT(M1161,$A$10)=TRUE,9,IF(EXACT(M1161,$A$11)=TRUE,10,IF(EXACT(M1161,$A$12)=TRUE,11,IF(EXACT(M1161,$A$13)=TRUE,12,IF(EXACT(M1161,$A$14)=TRUE,13,IF(EXACT(M1161,$A$15)=TRUE,14,IF(EXACT(M1161,$A$16)=TRUE,15,IF(EXACT(M1161,$A$17)=TRUE,16,IF(EXACT(M1161,$A$18)=TRUE,17,IF(EXACT(M1161,$A$19)=TRUE,18,IF(EXACT(M1161,$A$20)=TRUE,19,IF(EXACT(M1161,$A$21)=TRUE,20,IF(EXACT(M1161,$A$22)=TRUE,21,IF(EXACT(M1161,$A$23)=TRUE,22,IF(EXACT(M1161,$A$24)=TRUE,23,IF(EXACT(M1161,$A$25)=TRUE,24,IF(EXACT(M1161,$A$26)=TRUE,25,IF(EXACT(M1161,$A$27)=TRUE,26,IF(EXACT(M1161,$A$28)=TRUE,27,IF(EXACT(M1161,$A$29)=TRUE,28,IF(EXACT(M1161,$A$30)=TRUE,29,IF(EXACT(M1161,$A$31)=TRUE,30,IF(EXACT(M1161,$A$32)=TRUE,31,IF(EXACT(M1161,$A$33)=TRUE,32,IF(EXACT(M1161,$A$34)=TRUE,33,IF(EXACT(M1161,$A$35)=TRUE,34,IF(EXACT(M1161,$A$36)=TRUE,35,IF(EXACT(M1161,$A$37)=TRUE,36,IF(EXACT(M1161,$A$38)=TRUE,37,IF(EXACT(M1161,$A$39)=TRUE,38,IF(EXACT(M1161,$A$40)=TRUE,39,IF(EXACT(M1161,$A$41)=TRUE,40,IF(EXACT(M1161,$A$42)=TRUE,41,IF(EXACT(M1161,$A$43)=TRUE,42,IF(EXACT(M1161,$A$44)=TRUE,43,IF(EXACT(M1161,$A$45)=TRUE,44,IF(EXACT(M1161,$A$46)=TRUE,45,IF(EXACT(M1161,$A$47)=TRUE,46,IF(EXACT(M1161,$A$48)=TRUE,47,IF(EXACT(M1161,$A$49)=TRUE,48,IF(EXACT(M1161,$A$50)=TRUE,49,IF(EXACT(M1161,$A$51)=TRUE,50,IF(EXACT(M1161,$A$52)=TRUE,51,IF(EXACT(M1161,$A$53)=TRUE,52,IF(EXACT(M1161,$A$54)=TRUE,53,IF(EXACT(M1161,$A$55)=TRUE,54,IF(EXACT(M1161,$A$56)=TRUE,55,IF(EXACT(M1161,$A$57)=TRUE,56,IF(EXACT(M1161,$A$58)=TRUE,57,IF(EXACT(M1161,$A$59)=TRUE,58,IF(EXACT(M1161,$A$60)=TRUE,59,IF(EXACT(M1161,$A$61)=TRUE,60,IF(EXACT(M1161,$A$62)=TRUE,61))))))))))))))))))))))))))))))))))))))))))))))))))))))))))))))*61^$L1161</f>
        <v>0</v>
      </c>
    </row>
    <row r="1162" spans="11:14" x14ac:dyDescent="0.55000000000000004">
      <c r="K1162">
        <v>1162</v>
      </c>
      <c r="L1162">
        <f t="shared" si="37"/>
        <v>2</v>
      </c>
      <c r="M1162" t="str">
        <f t="shared" si="36"/>
        <v/>
      </c>
      <c r="N1162">
        <f>IF(EXACT(M1162,$A$1)=TRUE,0,IF(EXACT(M1162,$A$2)=TRUE,1,IF(EXACT(M1162,$A$3)=TRUE,2,IF(EXACT(M1162,$A$4)=TRUE,3,IF(EXACT(M1162,$A$5)=TRUE,4,IF(EXACT(M1162,$A$6)=TRUE,5,IF(EXACT(M1162,$A$7)=TRUE,6,IF(EXACT(M1162,$A$8)=TRUE,7,IF(EXACT(M1162,$A$9)=TRUE,8,IF(EXACT(M1162,$A$10)=TRUE,9,IF(EXACT(M1162,$A$11)=TRUE,10,IF(EXACT(M1162,$A$12)=TRUE,11,IF(EXACT(M1162,$A$13)=TRUE,12,IF(EXACT(M1162,$A$14)=TRUE,13,IF(EXACT(M1162,$A$15)=TRUE,14,IF(EXACT(M1162,$A$16)=TRUE,15,IF(EXACT(M1162,$A$17)=TRUE,16,IF(EXACT(M1162,$A$18)=TRUE,17,IF(EXACT(M1162,$A$19)=TRUE,18,IF(EXACT(M1162,$A$20)=TRUE,19,IF(EXACT(M1162,$A$21)=TRUE,20,IF(EXACT(M1162,$A$22)=TRUE,21,IF(EXACT(M1162,$A$23)=TRUE,22,IF(EXACT(M1162,$A$24)=TRUE,23,IF(EXACT(M1162,$A$25)=TRUE,24,IF(EXACT(M1162,$A$26)=TRUE,25,IF(EXACT(M1162,$A$27)=TRUE,26,IF(EXACT(M1162,$A$28)=TRUE,27,IF(EXACT(M1162,$A$29)=TRUE,28,IF(EXACT(M1162,$A$30)=TRUE,29,IF(EXACT(M1162,$A$31)=TRUE,30,IF(EXACT(M1162,$A$32)=TRUE,31,IF(EXACT(M1162,$A$33)=TRUE,32,IF(EXACT(M1162,$A$34)=TRUE,33,IF(EXACT(M1162,$A$35)=TRUE,34,IF(EXACT(M1162,$A$36)=TRUE,35,IF(EXACT(M1162,$A$37)=TRUE,36,IF(EXACT(M1162,$A$38)=TRUE,37,IF(EXACT(M1162,$A$39)=TRUE,38,IF(EXACT(M1162,$A$40)=TRUE,39,IF(EXACT(M1162,$A$41)=TRUE,40,IF(EXACT(M1162,$A$42)=TRUE,41,IF(EXACT(M1162,$A$43)=TRUE,42,IF(EXACT(M1162,$A$44)=TRUE,43,IF(EXACT(M1162,$A$45)=TRUE,44,IF(EXACT(M1162,$A$46)=TRUE,45,IF(EXACT(M1162,$A$47)=TRUE,46,IF(EXACT(M1162,$A$48)=TRUE,47,IF(EXACT(M1162,$A$49)=TRUE,48,IF(EXACT(M1162,$A$50)=TRUE,49,IF(EXACT(M1162,$A$51)=TRUE,50,IF(EXACT(M1162,$A$52)=TRUE,51,IF(EXACT(M1162,$A$53)=TRUE,52,IF(EXACT(M1162,$A$54)=TRUE,53,IF(EXACT(M1162,$A$55)=TRUE,54,IF(EXACT(M1162,$A$56)=TRUE,55,IF(EXACT(M1162,$A$57)=TRUE,56,IF(EXACT(M1162,$A$58)=TRUE,57,IF(EXACT(M1162,$A$59)=TRUE,58,IF(EXACT(M1162,$A$60)=TRUE,59,IF(EXACT(M1162,$A$61)=TRUE,60,IF(EXACT(M1162,$A$62)=TRUE,61))))))))))))))))))))))))))))))))))))))))))))))))))))))))))))))*61^$L1162</f>
        <v>0</v>
      </c>
    </row>
    <row r="1163" spans="11:14" x14ac:dyDescent="0.55000000000000004">
      <c r="K1163">
        <v>1163</v>
      </c>
      <c r="L1163">
        <f t="shared" si="37"/>
        <v>1</v>
      </c>
      <c r="M1163" t="str">
        <f t="shared" si="36"/>
        <v/>
      </c>
      <c r="N1163">
        <f>IF(EXACT(M1163,$A$1)=TRUE,0,IF(EXACT(M1163,$A$2)=TRUE,1,IF(EXACT(M1163,$A$3)=TRUE,2,IF(EXACT(M1163,$A$4)=TRUE,3,IF(EXACT(M1163,$A$5)=TRUE,4,IF(EXACT(M1163,$A$6)=TRUE,5,IF(EXACT(M1163,$A$7)=TRUE,6,IF(EXACT(M1163,$A$8)=TRUE,7,IF(EXACT(M1163,$A$9)=TRUE,8,IF(EXACT(M1163,$A$10)=TRUE,9,IF(EXACT(M1163,$A$11)=TRUE,10,IF(EXACT(M1163,$A$12)=TRUE,11,IF(EXACT(M1163,$A$13)=TRUE,12,IF(EXACT(M1163,$A$14)=TRUE,13,IF(EXACT(M1163,$A$15)=TRUE,14,IF(EXACT(M1163,$A$16)=TRUE,15,IF(EXACT(M1163,$A$17)=TRUE,16,IF(EXACT(M1163,$A$18)=TRUE,17,IF(EXACT(M1163,$A$19)=TRUE,18,IF(EXACT(M1163,$A$20)=TRUE,19,IF(EXACT(M1163,$A$21)=TRUE,20,IF(EXACT(M1163,$A$22)=TRUE,21,IF(EXACT(M1163,$A$23)=TRUE,22,IF(EXACT(M1163,$A$24)=TRUE,23,IF(EXACT(M1163,$A$25)=TRUE,24,IF(EXACT(M1163,$A$26)=TRUE,25,IF(EXACT(M1163,$A$27)=TRUE,26,IF(EXACT(M1163,$A$28)=TRUE,27,IF(EXACT(M1163,$A$29)=TRUE,28,IF(EXACT(M1163,$A$30)=TRUE,29,IF(EXACT(M1163,$A$31)=TRUE,30,IF(EXACT(M1163,$A$32)=TRUE,31,IF(EXACT(M1163,$A$33)=TRUE,32,IF(EXACT(M1163,$A$34)=TRUE,33,IF(EXACT(M1163,$A$35)=TRUE,34,IF(EXACT(M1163,$A$36)=TRUE,35,IF(EXACT(M1163,$A$37)=TRUE,36,IF(EXACT(M1163,$A$38)=TRUE,37,IF(EXACT(M1163,$A$39)=TRUE,38,IF(EXACT(M1163,$A$40)=TRUE,39,IF(EXACT(M1163,$A$41)=TRUE,40,IF(EXACT(M1163,$A$42)=TRUE,41,IF(EXACT(M1163,$A$43)=TRUE,42,IF(EXACT(M1163,$A$44)=TRUE,43,IF(EXACT(M1163,$A$45)=TRUE,44,IF(EXACT(M1163,$A$46)=TRUE,45,IF(EXACT(M1163,$A$47)=TRUE,46,IF(EXACT(M1163,$A$48)=TRUE,47,IF(EXACT(M1163,$A$49)=TRUE,48,IF(EXACT(M1163,$A$50)=TRUE,49,IF(EXACT(M1163,$A$51)=TRUE,50,IF(EXACT(M1163,$A$52)=TRUE,51,IF(EXACT(M1163,$A$53)=TRUE,52,IF(EXACT(M1163,$A$54)=TRUE,53,IF(EXACT(M1163,$A$55)=TRUE,54,IF(EXACT(M1163,$A$56)=TRUE,55,IF(EXACT(M1163,$A$57)=TRUE,56,IF(EXACT(M1163,$A$58)=TRUE,57,IF(EXACT(M1163,$A$59)=TRUE,58,IF(EXACT(M1163,$A$60)=TRUE,59,IF(EXACT(M1163,$A$61)=TRUE,60,IF(EXACT(M1163,$A$62)=TRUE,61))))))))))))))))))))))))))))))))))))))))))))))))))))))))))))))*61^$L1163</f>
        <v>0</v>
      </c>
    </row>
    <row r="1164" spans="11:14" x14ac:dyDescent="0.55000000000000004">
      <c r="K1164">
        <v>1164</v>
      </c>
      <c r="L1164">
        <f t="shared" si="37"/>
        <v>0</v>
      </c>
      <c r="M1164" t="str">
        <f t="shared" si="36"/>
        <v/>
      </c>
      <c r="N1164">
        <f>IF(EXACT(M1164,$A$1)=TRUE,0,IF(EXACT(M1164,$A$2)=TRUE,1,IF(EXACT(M1164,$A$3)=TRUE,2,IF(EXACT(M1164,$A$4)=TRUE,3,IF(EXACT(M1164,$A$5)=TRUE,4,IF(EXACT(M1164,$A$6)=TRUE,5,IF(EXACT(M1164,$A$7)=TRUE,6,IF(EXACT(M1164,$A$8)=TRUE,7,IF(EXACT(M1164,$A$9)=TRUE,8,IF(EXACT(M1164,$A$10)=TRUE,9,IF(EXACT(M1164,$A$11)=TRUE,10,IF(EXACT(M1164,$A$12)=TRUE,11,IF(EXACT(M1164,$A$13)=TRUE,12,IF(EXACT(M1164,$A$14)=TRUE,13,IF(EXACT(M1164,$A$15)=TRUE,14,IF(EXACT(M1164,$A$16)=TRUE,15,IF(EXACT(M1164,$A$17)=TRUE,16,IF(EXACT(M1164,$A$18)=TRUE,17,IF(EXACT(M1164,$A$19)=TRUE,18,IF(EXACT(M1164,$A$20)=TRUE,19,IF(EXACT(M1164,$A$21)=TRUE,20,IF(EXACT(M1164,$A$22)=TRUE,21,IF(EXACT(M1164,$A$23)=TRUE,22,IF(EXACT(M1164,$A$24)=TRUE,23,IF(EXACT(M1164,$A$25)=TRUE,24,IF(EXACT(M1164,$A$26)=TRUE,25,IF(EXACT(M1164,$A$27)=TRUE,26,IF(EXACT(M1164,$A$28)=TRUE,27,IF(EXACT(M1164,$A$29)=TRUE,28,IF(EXACT(M1164,$A$30)=TRUE,29,IF(EXACT(M1164,$A$31)=TRUE,30,IF(EXACT(M1164,$A$32)=TRUE,31,IF(EXACT(M1164,$A$33)=TRUE,32,IF(EXACT(M1164,$A$34)=TRUE,33,IF(EXACT(M1164,$A$35)=TRUE,34,IF(EXACT(M1164,$A$36)=TRUE,35,IF(EXACT(M1164,$A$37)=TRUE,36,IF(EXACT(M1164,$A$38)=TRUE,37,IF(EXACT(M1164,$A$39)=TRUE,38,IF(EXACT(M1164,$A$40)=TRUE,39,IF(EXACT(M1164,$A$41)=TRUE,40,IF(EXACT(M1164,$A$42)=TRUE,41,IF(EXACT(M1164,$A$43)=TRUE,42,IF(EXACT(M1164,$A$44)=TRUE,43,IF(EXACT(M1164,$A$45)=TRUE,44,IF(EXACT(M1164,$A$46)=TRUE,45,IF(EXACT(M1164,$A$47)=TRUE,46,IF(EXACT(M1164,$A$48)=TRUE,47,IF(EXACT(M1164,$A$49)=TRUE,48,IF(EXACT(M1164,$A$50)=TRUE,49,IF(EXACT(M1164,$A$51)=TRUE,50,IF(EXACT(M1164,$A$52)=TRUE,51,IF(EXACT(M1164,$A$53)=TRUE,52,IF(EXACT(M1164,$A$54)=TRUE,53,IF(EXACT(M1164,$A$55)=TRUE,54,IF(EXACT(M1164,$A$56)=TRUE,55,IF(EXACT(M1164,$A$57)=TRUE,56,IF(EXACT(M1164,$A$58)=TRUE,57,IF(EXACT(M1164,$A$59)=TRUE,58,IF(EXACT(M1164,$A$60)=TRUE,59,IF(EXACT(M1164,$A$61)=TRUE,60,IF(EXACT(M1164,$A$62)=TRUE,61))))))))))))))))))))))))))))))))))))))))))))))))))))))))))))))*61^$L1164</f>
        <v>0</v>
      </c>
    </row>
    <row r="1165" spans="11:14" x14ac:dyDescent="0.55000000000000004">
      <c r="K1165">
        <v>1165</v>
      </c>
      <c r="L1165">
        <f t="shared" si="37"/>
        <v>5</v>
      </c>
      <c r="M1165" t="str">
        <f t="shared" si="36"/>
        <v/>
      </c>
      <c r="N1165" t="b">
        <f>IF(EXACT(M1165,$A$1)=TRUE,"コア",IF(EXACT(M1165,$A$2)=TRUE,"弓玉",IF(EXACT(M1165,$A$3)=TRUE,"銃玉",IF(EXACT(M1165,$A$4)=TRUE,"剣玉",IF(EXACT(M1165,$A$5)=TRUE,"盾玉",IF(EXACT(M1165,$A$6)=TRUE,"爆玉",IF(EXACT(M1165,$A$7)=TRUE,"魔玉",IF(EXACT(M1165,$A$8)=TRUE,"弩玉",IF(EXACT(M1165,$A$9)=TRUE,"槍玉",IF(EXACT(M1165,$A$10)=TRUE,"砲玉",IF(EXACT(M1165,$A$11)=TRUE,"薙玉",IF(EXACT(M1165,$A$12)=TRUE,"跳玉",IF(EXACT(M1165,$A$13)=TRUE,"裂玉",IF(EXACT(M1165,$A$14)=TRUE,"散玉",IF(EXACT(M1165,$A$15)=TRUE,"狙玉",IF(EXACT(M1165,$A$16)=TRUE,"浮玉",IF(EXACT(M1165,$A$17)=TRUE,"導玉",IF(EXACT(M1165,$A$18)=TRUE,"繕玉",IF(EXACT(M1165,$A$19)=TRUE,"癒玉",IF(EXACT(M1165,$A$20)=TRUE,"壁玉",IF(EXACT(M1165,$A$21)=TRUE,"飛玉",IF(EXACT(M1165,$A$22)=TRUE,"戦玉",IF(EXACT(M1165,$A$23)=TRUE,"機玉",IF(EXACT(M1165,$A$24)=TRUE,"変玉",IF(EXACT(M1165,$A$25)=TRUE,"界玉",IF(EXACT(M1165,$A$26)=TRUE,"木壁",IF(EXACT(M1165,$A$27)=TRUE,"石壁",IF(EXACT(M1165,$A$28)=TRUE,"紙壁",IF(EXACT(M1165,$A$29)=TRUE,"鉄壁",IF(EXACT(M1165,$A$30)=TRUE,"ジェット",IF(EXACT(M1165,$A$31)=TRUE,"ターボ",IF(EXACT(M1165,$A$32)=TRUE,"骨玉",IF(EXACT(M1165,$A$33)=TRUE,"撃玉",IF(EXACT(M1165,$A$34)=TRUE,"弾玉",IF(EXACT(M1165,$A$35)=TRUE,"聖玉",IF(EXACT(M1165,$A$36)=TRUE,"忍玉",IF(EXACT(M1165,$A$37)=TRUE,"障玉",IF(EXACT(M1165,$A$38)=TRUE,"花玉",IF(EXACT(M1165,$A$39)=TRUE,"反玉",IF(EXACT(M1165,$A$40)=TRUE,"押玉",IF(EXACT(M1165,$A$41)=TRUE,"迎玉",IF(EXACT(M1165,$A$42)=TRUE,"贄玉",IF(EXACT(M1165,$A$43)=TRUE,"的玉",IF(EXACT(M1165,$A$44)=TRUE,"墜玉",IF(EXACT(M1165,$A$45)=TRUE,"箱玉",IF(EXACT(M1165,$A$46)=TRUE,"闇玉",IF(EXACT(M1165,$A$47)=TRUE,"旋玉",IF(EXACT(M1165,$A$48)=TRUE,"采玉",IF(EXACT(M1165,$A$49)=TRUE,"騎玉",IF(EXACT(M1165,$A$50)=TRUE,"核玉",IF(EXACT(M1165,$A$51)=TRUE,"射玉",IF(EXACT(M1165,$A$52)=TRUE,"星玉",IF(EXACT(M1165,$A$53)=TRUE,"梱玉",IF(EXACT(M1165,$A$54)=TRUE,"貫玉",IF(EXACT(M1165,$A$55)=TRUE,"査玉",IF(EXACT(M1165,$A$56)=TRUE,"近壁",IF(EXACT(M1165,$A$57)=TRUE,"遠壁",IF(EXACT(M1165,$A$58)=TRUE,"広壁",IF(EXACT(M1165,$A$59)=TRUE,"狭壁",IF(EXACT(M1165,$A$60)=TRUE,"タゲ壁",IF(EXACT(M1165,$A$61)=TRUE,"エレ壁")))))))))))))))))))))))))))))))))))))))))))))))))))))))))))))</f>
        <v>0</v>
      </c>
    </row>
    <row r="1166" spans="11:14" x14ac:dyDescent="0.55000000000000004">
      <c r="K1166">
        <v>1166</v>
      </c>
      <c r="L1166">
        <f t="shared" si="37"/>
        <v>4</v>
      </c>
      <c r="M1166" t="str">
        <f t="shared" si="36"/>
        <v/>
      </c>
      <c r="N1166">
        <f>IF(EXACT(M1166,$A$1)=TRUE,0,IF(EXACT(M1166,$A$2)=TRUE,1,IF(EXACT(M1166,$A$3)=TRUE,2,IF(EXACT(M1166,$A$4)=TRUE,3,IF(EXACT(M1166,$A$5)=TRUE,4,IF(EXACT(M1166,$A$6)=TRUE,5,IF(EXACT(M1166,$A$7)=TRUE,6,IF(EXACT(M1166,$A$8)=TRUE,7,IF(EXACT(M1166,$A$9)=TRUE,8,IF(EXACT(M1166,$A$10)=TRUE,9,IF(EXACT(M1166,$A$11)=TRUE,10,IF(EXACT(M1166,$A$12)=TRUE,11,IF(EXACT(M1166,$A$13)=TRUE,12,IF(EXACT(M1166,$A$14)=TRUE,13,IF(EXACT(M1166,$A$15)=TRUE,14,IF(EXACT(M1166,$A$16)=TRUE,15,IF(EXACT(M1166,$A$17)=TRUE,16,IF(EXACT(M1166,$A$18)=TRUE,17,IF(EXACT(M1166,$A$19)=TRUE,18,IF(EXACT(M1166,$A$20)=TRUE,19,IF(EXACT(M1166,$A$21)=TRUE,20,IF(EXACT(M1166,$A$22)=TRUE,21,IF(EXACT(M1166,$A$23)=TRUE,22,IF(EXACT(M1166,$A$24)=TRUE,23,IF(EXACT(M1166,$A$25)=TRUE,24,IF(EXACT(M1166,$A$26)=TRUE,25,IF(EXACT(M1166,$A$27)=TRUE,26,IF(EXACT(M1166,$A$28)=TRUE,27,IF(EXACT(M1166,$A$29)=TRUE,28,IF(EXACT(M1166,$A$30)=TRUE,29,IF(EXACT(M1166,$A$31)=TRUE,30,IF(EXACT(M1166,$A$32)=TRUE,31,IF(EXACT(M1166,$A$33)=TRUE,32,IF(EXACT(M1166,$A$34)=TRUE,33,IF(EXACT(M1166,$A$35)=TRUE,34,IF(EXACT(M1166,$A$36)=TRUE,35,IF(EXACT(M1166,$A$37)=TRUE,36,IF(EXACT(M1166,$A$38)=TRUE,37,IF(EXACT(M1166,$A$39)=TRUE,38,IF(EXACT(M1166,$A$40)=TRUE,39,IF(EXACT(M1166,$A$41)=TRUE,40,IF(EXACT(M1166,$A$42)=TRUE,41,IF(EXACT(M1166,$A$43)=TRUE,42,IF(EXACT(M1166,$A$44)=TRUE,43,IF(EXACT(M1166,$A$45)=TRUE,44,IF(EXACT(M1166,$A$46)=TRUE,45,IF(EXACT(M1166,$A$47)=TRUE,46,IF(EXACT(M1166,$A$48)=TRUE,47,IF(EXACT(M1166,$A$49)=TRUE,48,IF(EXACT(M1166,$A$50)=TRUE,49,IF(EXACT(M1166,$A$51)=TRUE,50,IF(EXACT(M1166,$A$52)=TRUE,51,IF(EXACT(M1166,$A$53)=TRUE,52,IF(EXACT(M1166,$A$54)=TRUE,53,IF(EXACT(M1166,$A$55)=TRUE,54,IF(EXACT(M1166,$A$56)=TRUE,55,IF(EXACT(M1166,$A$57)=TRUE,56,IF(EXACT(M1166,$A$58)=TRUE,57,IF(EXACT(M1166,$A$59)=TRUE,58,IF(EXACT(M1166,$A$60)=TRUE,59,IF(EXACT(M1166,$A$61)=TRUE,60,IF(EXACT(M1166,$A$62)=TRUE,61))))))))))))))))))))))))))))))))))))))))))))))))))))))))))))))*61^$L1166</f>
        <v>0</v>
      </c>
    </row>
    <row r="1167" spans="11:14" x14ac:dyDescent="0.55000000000000004">
      <c r="K1167">
        <v>1167</v>
      </c>
      <c r="L1167">
        <f t="shared" si="37"/>
        <v>3</v>
      </c>
      <c r="M1167" t="str">
        <f t="shared" si="36"/>
        <v/>
      </c>
      <c r="N1167">
        <f>IF(EXACT(M1167,$A$1)=TRUE,0,IF(EXACT(M1167,$A$2)=TRUE,1,IF(EXACT(M1167,$A$3)=TRUE,2,IF(EXACT(M1167,$A$4)=TRUE,3,IF(EXACT(M1167,$A$5)=TRUE,4,IF(EXACT(M1167,$A$6)=TRUE,5,IF(EXACT(M1167,$A$7)=TRUE,6,IF(EXACT(M1167,$A$8)=TRUE,7,IF(EXACT(M1167,$A$9)=TRUE,8,IF(EXACT(M1167,$A$10)=TRUE,9,IF(EXACT(M1167,$A$11)=TRUE,10,IF(EXACT(M1167,$A$12)=TRUE,11,IF(EXACT(M1167,$A$13)=TRUE,12,IF(EXACT(M1167,$A$14)=TRUE,13,IF(EXACT(M1167,$A$15)=TRUE,14,IF(EXACT(M1167,$A$16)=TRUE,15,IF(EXACT(M1167,$A$17)=TRUE,16,IF(EXACT(M1167,$A$18)=TRUE,17,IF(EXACT(M1167,$A$19)=TRUE,18,IF(EXACT(M1167,$A$20)=TRUE,19,IF(EXACT(M1167,$A$21)=TRUE,20,IF(EXACT(M1167,$A$22)=TRUE,21,IF(EXACT(M1167,$A$23)=TRUE,22,IF(EXACT(M1167,$A$24)=TRUE,23,IF(EXACT(M1167,$A$25)=TRUE,24,IF(EXACT(M1167,$A$26)=TRUE,25,IF(EXACT(M1167,$A$27)=TRUE,26,IF(EXACT(M1167,$A$28)=TRUE,27,IF(EXACT(M1167,$A$29)=TRUE,28,IF(EXACT(M1167,$A$30)=TRUE,29,IF(EXACT(M1167,$A$31)=TRUE,30,IF(EXACT(M1167,$A$32)=TRUE,31,IF(EXACT(M1167,$A$33)=TRUE,32,IF(EXACT(M1167,$A$34)=TRUE,33,IF(EXACT(M1167,$A$35)=TRUE,34,IF(EXACT(M1167,$A$36)=TRUE,35,IF(EXACT(M1167,$A$37)=TRUE,36,IF(EXACT(M1167,$A$38)=TRUE,37,IF(EXACT(M1167,$A$39)=TRUE,38,IF(EXACT(M1167,$A$40)=TRUE,39,IF(EXACT(M1167,$A$41)=TRUE,40,IF(EXACT(M1167,$A$42)=TRUE,41,IF(EXACT(M1167,$A$43)=TRUE,42,IF(EXACT(M1167,$A$44)=TRUE,43,IF(EXACT(M1167,$A$45)=TRUE,44,IF(EXACT(M1167,$A$46)=TRUE,45,IF(EXACT(M1167,$A$47)=TRUE,46,IF(EXACT(M1167,$A$48)=TRUE,47,IF(EXACT(M1167,$A$49)=TRUE,48,IF(EXACT(M1167,$A$50)=TRUE,49,IF(EXACT(M1167,$A$51)=TRUE,50,IF(EXACT(M1167,$A$52)=TRUE,51,IF(EXACT(M1167,$A$53)=TRUE,52,IF(EXACT(M1167,$A$54)=TRUE,53,IF(EXACT(M1167,$A$55)=TRUE,54,IF(EXACT(M1167,$A$56)=TRUE,55,IF(EXACT(M1167,$A$57)=TRUE,56,IF(EXACT(M1167,$A$58)=TRUE,57,IF(EXACT(M1167,$A$59)=TRUE,58,IF(EXACT(M1167,$A$60)=TRUE,59,IF(EXACT(M1167,$A$61)=TRUE,60,IF(EXACT(M1167,$A$62)=TRUE,61))))))))))))))))))))))))))))))))))))))))))))))))))))))))))))))*61^$L1167</f>
        <v>0</v>
      </c>
    </row>
    <row r="1168" spans="11:14" x14ac:dyDescent="0.55000000000000004">
      <c r="K1168">
        <v>1168</v>
      </c>
      <c r="L1168">
        <f t="shared" si="37"/>
        <v>2</v>
      </c>
      <c r="M1168" t="str">
        <f t="shared" si="36"/>
        <v/>
      </c>
      <c r="N1168">
        <f>IF(EXACT(M1168,$A$1)=TRUE,0,IF(EXACT(M1168,$A$2)=TRUE,1,IF(EXACT(M1168,$A$3)=TRUE,2,IF(EXACT(M1168,$A$4)=TRUE,3,IF(EXACT(M1168,$A$5)=TRUE,4,IF(EXACT(M1168,$A$6)=TRUE,5,IF(EXACT(M1168,$A$7)=TRUE,6,IF(EXACT(M1168,$A$8)=TRUE,7,IF(EXACT(M1168,$A$9)=TRUE,8,IF(EXACT(M1168,$A$10)=TRUE,9,IF(EXACT(M1168,$A$11)=TRUE,10,IF(EXACT(M1168,$A$12)=TRUE,11,IF(EXACT(M1168,$A$13)=TRUE,12,IF(EXACT(M1168,$A$14)=TRUE,13,IF(EXACT(M1168,$A$15)=TRUE,14,IF(EXACT(M1168,$A$16)=TRUE,15,IF(EXACT(M1168,$A$17)=TRUE,16,IF(EXACT(M1168,$A$18)=TRUE,17,IF(EXACT(M1168,$A$19)=TRUE,18,IF(EXACT(M1168,$A$20)=TRUE,19,IF(EXACT(M1168,$A$21)=TRUE,20,IF(EXACT(M1168,$A$22)=TRUE,21,IF(EXACT(M1168,$A$23)=TRUE,22,IF(EXACT(M1168,$A$24)=TRUE,23,IF(EXACT(M1168,$A$25)=TRUE,24,IF(EXACT(M1168,$A$26)=TRUE,25,IF(EXACT(M1168,$A$27)=TRUE,26,IF(EXACT(M1168,$A$28)=TRUE,27,IF(EXACT(M1168,$A$29)=TRUE,28,IF(EXACT(M1168,$A$30)=TRUE,29,IF(EXACT(M1168,$A$31)=TRUE,30,IF(EXACT(M1168,$A$32)=TRUE,31,IF(EXACT(M1168,$A$33)=TRUE,32,IF(EXACT(M1168,$A$34)=TRUE,33,IF(EXACT(M1168,$A$35)=TRUE,34,IF(EXACT(M1168,$A$36)=TRUE,35,IF(EXACT(M1168,$A$37)=TRUE,36,IF(EXACT(M1168,$A$38)=TRUE,37,IF(EXACT(M1168,$A$39)=TRUE,38,IF(EXACT(M1168,$A$40)=TRUE,39,IF(EXACT(M1168,$A$41)=TRUE,40,IF(EXACT(M1168,$A$42)=TRUE,41,IF(EXACT(M1168,$A$43)=TRUE,42,IF(EXACT(M1168,$A$44)=TRUE,43,IF(EXACT(M1168,$A$45)=TRUE,44,IF(EXACT(M1168,$A$46)=TRUE,45,IF(EXACT(M1168,$A$47)=TRUE,46,IF(EXACT(M1168,$A$48)=TRUE,47,IF(EXACT(M1168,$A$49)=TRUE,48,IF(EXACT(M1168,$A$50)=TRUE,49,IF(EXACT(M1168,$A$51)=TRUE,50,IF(EXACT(M1168,$A$52)=TRUE,51,IF(EXACT(M1168,$A$53)=TRUE,52,IF(EXACT(M1168,$A$54)=TRUE,53,IF(EXACT(M1168,$A$55)=TRUE,54,IF(EXACT(M1168,$A$56)=TRUE,55,IF(EXACT(M1168,$A$57)=TRUE,56,IF(EXACT(M1168,$A$58)=TRUE,57,IF(EXACT(M1168,$A$59)=TRUE,58,IF(EXACT(M1168,$A$60)=TRUE,59,IF(EXACT(M1168,$A$61)=TRUE,60,IF(EXACT(M1168,$A$62)=TRUE,61))))))))))))))))))))))))))))))))))))))))))))))))))))))))))))))*61^$L1168</f>
        <v>0</v>
      </c>
    </row>
    <row r="1169" spans="11:14" x14ac:dyDescent="0.55000000000000004">
      <c r="K1169">
        <v>1169</v>
      </c>
      <c r="L1169">
        <f t="shared" si="37"/>
        <v>1</v>
      </c>
      <c r="M1169" t="str">
        <f t="shared" si="36"/>
        <v/>
      </c>
      <c r="N1169">
        <f>IF(EXACT(M1169,$A$1)=TRUE,0,IF(EXACT(M1169,$A$2)=TRUE,1,IF(EXACT(M1169,$A$3)=TRUE,2,IF(EXACT(M1169,$A$4)=TRUE,3,IF(EXACT(M1169,$A$5)=TRUE,4,IF(EXACT(M1169,$A$6)=TRUE,5,IF(EXACT(M1169,$A$7)=TRUE,6,IF(EXACT(M1169,$A$8)=TRUE,7,IF(EXACT(M1169,$A$9)=TRUE,8,IF(EXACT(M1169,$A$10)=TRUE,9,IF(EXACT(M1169,$A$11)=TRUE,10,IF(EXACT(M1169,$A$12)=TRUE,11,IF(EXACT(M1169,$A$13)=TRUE,12,IF(EXACT(M1169,$A$14)=TRUE,13,IF(EXACT(M1169,$A$15)=TRUE,14,IF(EXACT(M1169,$A$16)=TRUE,15,IF(EXACT(M1169,$A$17)=TRUE,16,IF(EXACT(M1169,$A$18)=TRUE,17,IF(EXACT(M1169,$A$19)=TRUE,18,IF(EXACT(M1169,$A$20)=TRUE,19,IF(EXACT(M1169,$A$21)=TRUE,20,IF(EXACT(M1169,$A$22)=TRUE,21,IF(EXACT(M1169,$A$23)=TRUE,22,IF(EXACT(M1169,$A$24)=TRUE,23,IF(EXACT(M1169,$A$25)=TRUE,24,IF(EXACT(M1169,$A$26)=TRUE,25,IF(EXACT(M1169,$A$27)=TRUE,26,IF(EXACT(M1169,$A$28)=TRUE,27,IF(EXACT(M1169,$A$29)=TRUE,28,IF(EXACT(M1169,$A$30)=TRUE,29,IF(EXACT(M1169,$A$31)=TRUE,30,IF(EXACT(M1169,$A$32)=TRUE,31,IF(EXACT(M1169,$A$33)=TRUE,32,IF(EXACT(M1169,$A$34)=TRUE,33,IF(EXACT(M1169,$A$35)=TRUE,34,IF(EXACT(M1169,$A$36)=TRUE,35,IF(EXACT(M1169,$A$37)=TRUE,36,IF(EXACT(M1169,$A$38)=TRUE,37,IF(EXACT(M1169,$A$39)=TRUE,38,IF(EXACT(M1169,$A$40)=TRUE,39,IF(EXACT(M1169,$A$41)=TRUE,40,IF(EXACT(M1169,$A$42)=TRUE,41,IF(EXACT(M1169,$A$43)=TRUE,42,IF(EXACT(M1169,$A$44)=TRUE,43,IF(EXACT(M1169,$A$45)=TRUE,44,IF(EXACT(M1169,$A$46)=TRUE,45,IF(EXACT(M1169,$A$47)=TRUE,46,IF(EXACT(M1169,$A$48)=TRUE,47,IF(EXACT(M1169,$A$49)=TRUE,48,IF(EXACT(M1169,$A$50)=TRUE,49,IF(EXACT(M1169,$A$51)=TRUE,50,IF(EXACT(M1169,$A$52)=TRUE,51,IF(EXACT(M1169,$A$53)=TRUE,52,IF(EXACT(M1169,$A$54)=TRUE,53,IF(EXACT(M1169,$A$55)=TRUE,54,IF(EXACT(M1169,$A$56)=TRUE,55,IF(EXACT(M1169,$A$57)=TRUE,56,IF(EXACT(M1169,$A$58)=TRUE,57,IF(EXACT(M1169,$A$59)=TRUE,58,IF(EXACT(M1169,$A$60)=TRUE,59,IF(EXACT(M1169,$A$61)=TRUE,60,IF(EXACT(M1169,$A$62)=TRUE,61))))))))))))))))))))))))))))))))))))))))))))))))))))))))))))))*61^$L1169</f>
        <v>0</v>
      </c>
    </row>
    <row r="1170" spans="11:14" x14ac:dyDescent="0.55000000000000004">
      <c r="K1170">
        <v>1170</v>
      </c>
      <c r="L1170">
        <f t="shared" si="37"/>
        <v>0</v>
      </c>
      <c r="M1170" t="str">
        <f t="shared" si="36"/>
        <v/>
      </c>
      <c r="N1170">
        <f>IF(EXACT(M1170,$A$1)=TRUE,0,IF(EXACT(M1170,$A$2)=TRUE,1,IF(EXACT(M1170,$A$3)=TRUE,2,IF(EXACT(M1170,$A$4)=TRUE,3,IF(EXACT(M1170,$A$5)=TRUE,4,IF(EXACT(M1170,$A$6)=TRUE,5,IF(EXACT(M1170,$A$7)=TRUE,6,IF(EXACT(M1170,$A$8)=TRUE,7,IF(EXACT(M1170,$A$9)=TRUE,8,IF(EXACT(M1170,$A$10)=TRUE,9,IF(EXACT(M1170,$A$11)=TRUE,10,IF(EXACT(M1170,$A$12)=TRUE,11,IF(EXACT(M1170,$A$13)=TRUE,12,IF(EXACT(M1170,$A$14)=TRUE,13,IF(EXACT(M1170,$A$15)=TRUE,14,IF(EXACT(M1170,$A$16)=TRUE,15,IF(EXACT(M1170,$A$17)=TRUE,16,IF(EXACT(M1170,$A$18)=TRUE,17,IF(EXACT(M1170,$A$19)=TRUE,18,IF(EXACT(M1170,$A$20)=TRUE,19,IF(EXACT(M1170,$A$21)=TRUE,20,IF(EXACT(M1170,$A$22)=TRUE,21,IF(EXACT(M1170,$A$23)=TRUE,22,IF(EXACT(M1170,$A$24)=TRUE,23,IF(EXACT(M1170,$A$25)=TRUE,24,IF(EXACT(M1170,$A$26)=TRUE,25,IF(EXACT(M1170,$A$27)=TRUE,26,IF(EXACT(M1170,$A$28)=TRUE,27,IF(EXACT(M1170,$A$29)=TRUE,28,IF(EXACT(M1170,$A$30)=TRUE,29,IF(EXACT(M1170,$A$31)=TRUE,30,IF(EXACT(M1170,$A$32)=TRUE,31,IF(EXACT(M1170,$A$33)=TRUE,32,IF(EXACT(M1170,$A$34)=TRUE,33,IF(EXACT(M1170,$A$35)=TRUE,34,IF(EXACT(M1170,$A$36)=TRUE,35,IF(EXACT(M1170,$A$37)=TRUE,36,IF(EXACT(M1170,$A$38)=TRUE,37,IF(EXACT(M1170,$A$39)=TRUE,38,IF(EXACT(M1170,$A$40)=TRUE,39,IF(EXACT(M1170,$A$41)=TRUE,40,IF(EXACT(M1170,$A$42)=TRUE,41,IF(EXACT(M1170,$A$43)=TRUE,42,IF(EXACT(M1170,$A$44)=TRUE,43,IF(EXACT(M1170,$A$45)=TRUE,44,IF(EXACT(M1170,$A$46)=TRUE,45,IF(EXACT(M1170,$A$47)=TRUE,46,IF(EXACT(M1170,$A$48)=TRUE,47,IF(EXACT(M1170,$A$49)=TRUE,48,IF(EXACT(M1170,$A$50)=TRUE,49,IF(EXACT(M1170,$A$51)=TRUE,50,IF(EXACT(M1170,$A$52)=TRUE,51,IF(EXACT(M1170,$A$53)=TRUE,52,IF(EXACT(M1170,$A$54)=TRUE,53,IF(EXACT(M1170,$A$55)=TRUE,54,IF(EXACT(M1170,$A$56)=TRUE,55,IF(EXACT(M1170,$A$57)=TRUE,56,IF(EXACT(M1170,$A$58)=TRUE,57,IF(EXACT(M1170,$A$59)=TRUE,58,IF(EXACT(M1170,$A$60)=TRUE,59,IF(EXACT(M1170,$A$61)=TRUE,60,IF(EXACT(M1170,$A$62)=TRUE,61))))))))))))))))))))))))))))))))))))))))))))))))))))))))))))))*61^$L1170</f>
        <v>0</v>
      </c>
    </row>
    <row r="1171" spans="11:14" x14ac:dyDescent="0.55000000000000004">
      <c r="K1171">
        <v>1171</v>
      </c>
      <c r="L1171">
        <f t="shared" si="37"/>
        <v>5</v>
      </c>
      <c r="M1171" t="str">
        <f t="shared" si="36"/>
        <v/>
      </c>
      <c r="N1171" t="b">
        <f>IF(EXACT(M1171,$A$1)=TRUE,"コア",IF(EXACT(M1171,$A$2)=TRUE,"弓玉",IF(EXACT(M1171,$A$3)=TRUE,"銃玉",IF(EXACT(M1171,$A$4)=TRUE,"剣玉",IF(EXACT(M1171,$A$5)=TRUE,"盾玉",IF(EXACT(M1171,$A$6)=TRUE,"爆玉",IF(EXACT(M1171,$A$7)=TRUE,"魔玉",IF(EXACT(M1171,$A$8)=TRUE,"弩玉",IF(EXACT(M1171,$A$9)=TRUE,"槍玉",IF(EXACT(M1171,$A$10)=TRUE,"砲玉",IF(EXACT(M1171,$A$11)=TRUE,"薙玉",IF(EXACT(M1171,$A$12)=TRUE,"跳玉",IF(EXACT(M1171,$A$13)=TRUE,"裂玉",IF(EXACT(M1171,$A$14)=TRUE,"散玉",IF(EXACT(M1171,$A$15)=TRUE,"狙玉",IF(EXACT(M1171,$A$16)=TRUE,"浮玉",IF(EXACT(M1171,$A$17)=TRUE,"導玉",IF(EXACT(M1171,$A$18)=TRUE,"繕玉",IF(EXACT(M1171,$A$19)=TRUE,"癒玉",IF(EXACT(M1171,$A$20)=TRUE,"壁玉",IF(EXACT(M1171,$A$21)=TRUE,"飛玉",IF(EXACT(M1171,$A$22)=TRUE,"戦玉",IF(EXACT(M1171,$A$23)=TRUE,"機玉",IF(EXACT(M1171,$A$24)=TRUE,"変玉",IF(EXACT(M1171,$A$25)=TRUE,"界玉",IF(EXACT(M1171,$A$26)=TRUE,"木壁",IF(EXACT(M1171,$A$27)=TRUE,"石壁",IF(EXACT(M1171,$A$28)=TRUE,"紙壁",IF(EXACT(M1171,$A$29)=TRUE,"鉄壁",IF(EXACT(M1171,$A$30)=TRUE,"ジェット",IF(EXACT(M1171,$A$31)=TRUE,"ターボ",IF(EXACT(M1171,$A$32)=TRUE,"骨玉",IF(EXACT(M1171,$A$33)=TRUE,"撃玉",IF(EXACT(M1171,$A$34)=TRUE,"弾玉",IF(EXACT(M1171,$A$35)=TRUE,"聖玉",IF(EXACT(M1171,$A$36)=TRUE,"忍玉",IF(EXACT(M1171,$A$37)=TRUE,"障玉",IF(EXACT(M1171,$A$38)=TRUE,"花玉",IF(EXACT(M1171,$A$39)=TRUE,"反玉",IF(EXACT(M1171,$A$40)=TRUE,"押玉",IF(EXACT(M1171,$A$41)=TRUE,"迎玉",IF(EXACT(M1171,$A$42)=TRUE,"贄玉",IF(EXACT(M1171,$A$43)=TRUE,"的玉",IF(EXACT(M1171,$A$44)=TRUE,"墜玉",IF(EXACT(M1171,$A$45)=TRUE,"箱玉",IF(EXACT(M1171,$A$46)=TRUE,"闇玉",IF(EXACT(M1171,$A$47)=TRUE,"旋玉",IF(EXACT(M1171,$A$48)=TRUE,"采玉",IF(EXACT(M1171,$A$49)=TRUE,"騎玉",IF(EXACT(M1171,$A$50)=TRUE,"核玉",IF(EXACT(M1171,$A$51)=TRUE,"射玉",IF(EXACT(M1171,$A$52)=TRUE,"星玉",IF(EXACT(M1171,$A$53)=TRUE,"梱玉",IF(EXACT(M1171,$A$54)=TRUE,"貫玉",IF(EXACT(M1171,$A$55)=TRUE,"査玉",IF(EXACT(M1171,$A$56)=TRUE,"近壁",IF(EXACT(M1171,$A$57)=TRUE,"遠壁",IF(EXACT(M1171,$A$58)=TRUE,"広壁",IF(EXACT(M1171,$A$59)=TRUE,"狭壁",IF(EXACT(M1171,$A$60)=TRUE,"タゲ壁",IF(EXACT(M1171,$A$61)=TRUE,"エレ壁")))))))))))))))))))))))))))))))))))))))))))))))))))))))))))))</f>
        <v>0</v>
      </c>
    </row>
    <row r="1172" spans="11:14" x14ac:dyDescent="0.55000000000000004">
      <c r="K1172">
        <v>1172</v>
      </c>
      <c r="L1172">
        <f t="shared" si="37"/>
        <v>4</v>
      </c>
      <c r="M1172" t="str">
        <f t="shared" si="36"/>
        <v/>
      </c>
      <c r="N1172">
        <f>IF(EXACT(M1172,$A$1)=TRUE,0,IF(EXACT(M1172,$A$2)=TRUE,1,IF(EXACT(M1172,$A$3)=TRUE,2,IF(EXACT(M1172,$A$4)=TRUE,3,IF(EXACT(M1172,$A$5)=TRUE,4,IF(EXACT(M1172,$A$6)=TRUE,5,IF(EXACT(M1172,$A$7)=TRUE,6,IF(EXACT(M1172,$A$8)=TRUE,7,IF(EXACT(M1172,$A$9)=TRUE,8,IF(EXACT(M1172,$A$10)=TRUE,9,IF(EXACT(M1172,$A$11)=TRUE,10,IF(EXACT(M1172,$A$12)=TRUE,11,IF(EXACT(M1172,$A$13)=TRUE,12,IF(EXACT(M1172,$A$14)=TRUE,13,IF(EXACT(M1172,$A$15)=TRUE,14,IF(EXACT(M1172,$A$16)=TRUE,15,IF(EXACT(M1172,$A$17)=TRUE,16,IF(EXACT(M1172,$A$18)=TRUE,17,IF(EXACT(M1172,$A$19)=TRUE,18,IF(EXACT(M1172,$A$20)=TRUE,19,IF(EXACT(M1172,$A$21)=TRUE,20,IF(EXACT(M1172,$A$22)=TRUE,21,IF(EXACT(M1172,$A$23)=TRUE,22,IF(EXACT(M1172,$A$24)=TRUE,23,IF(EXACT(M1172,$A$25)=TRUE,24,IF(EXACT(M1172,$A$26)=TRUE,25,IF(EXACT(M1172,$A$27)=TRUE,26,IF(EXACT(M1172,$A$28)=TRUE,27,IF(EXACT(M1172,$A$29)=TRUE,28,IF(EXACT(M1172,$A$30)=TRUE,29,IF(EXACT(M1172,$A$31)=TRUE,30,IF(EXACT(M1172,$A$32)=TRUE,31,IF(EXACT(M1172,$A$33)=TRUE,32,IF(EXACT(M1172,$A$34)=TRUE,33,IF(EXACT(M1172,$A$35)=TRUE,34,IF(EXACT(M1172,$A$36)=TRUE,35,IF(EXACT(M1172,$A$37)=TRUE,36,IF(EXACT(M1172,$A$38)=TRUE,37,IF(EXACT(M1172,$A$39)=TRUE,38,IF(EXACT(M1172,$A$40)=TRUE,39,IF(EXACT(M1172,$A$41)=TRUE,40,IF(EXACT(M1172,$A$42)=TRUE,41,IF(EXACT(M1172,$A$43)=TRUE,42,IF(EXACT(M1172,$A$44)=TRUE,43,IF(EXACT(M1172,$A$45)=TRUE,44,IF(EXACT(M1172,$A$46)=TRUE,45,IF(EXACT(M1172,$A$47)=TRUE,46,IF(EXACT(M1172,$A$48)=TRUE,47,IF(EXACT(M1172,$A$49)=TRUE,48,IF(EXACT(M1172,$A$50)=TRUE,49,IF(EXACT(M1172,$A$51)=TRUE,50,IF(EXACT(M1172,$A$52)=TRUE,51,IF(EXACT(M1172,$A$53)=TRUE,52,IF(EXACT(M1172,$A$54)=TRUE,53,IF(EXACT(M1172,$A$55)=TRUE,54,IF(EXACT(M1172,$A$56)=TRUE,55,IF(EXACT(M1172,$A$57)=TRUE,56,IF(EXACT(M1172,$A$58)=TRUE,57,IF(EXACT(M1172,$A$59)=TRUE,58,IF(EXACT(M1172,$A$60)=TRUE,59,IF(EXACT(M1172,$A$61)=TRUE,60,IF(EXACT(M1172,$A$62)=TRUE,61))))))))))))))))))))))))))))))))))))))))))))))))))))))))))))))*61^$L1172</f>
        <v>0</v>
      </c>
    </row>
    <row r="1173" spans="11:14" x14ac:dyDescent="0.55000000000000004">
      <c r="K1173">
        <v>1173</v>
      </c>
      <c r="L1173">
        <f t="shared" si="37"/>
        <v>3</v>
      </c>
      <c r="M1173" t="str">
        <f t="shared" si="36"/>
        <v/>
      </c>
      <c r="N1173">
        <f>IF(EXACT(M1173,$A$1)=TRUE,0,IF(EXACT(M1173,$A$2)=TRUE,1,IF(EXACT(M1173,$A$3)=TRUE,2,IF(EXACT(M1173,$A$4)=TRUE,3,IF(EXACT(M1173,$A$5)=TRUE,4,IF(EXACT(M1173,$A$6)=TRUE,5,IF(EXACT(M1173,$A$7)=TRUE,6,IF(EXACT(M1173,$A$8)=TRUE,7,IF(EXACT(M1173,$A$9)=TRUE,8,IF(EXACT(M1173,$A$10)=TRUE,9,IF(EXACT(M1173,$A$11)=TRUE,10,IF(EXACT(M1173,$A$12)=TRUE,11,IF(EXACT(M1173,$A$13)=TRUE,12,IF(EXACT(M1173,$A$14)=TRUE,13,IF(EXACT(M1173,$A$15)=TRUE,14,IF(EXACT(M1173,$A$16)=TRUE,15,IF(EXACT(M1173,$A$17)=TRUE,16,IF(EXACT(M1173,$A$18)=TRUE,17,IF(EXACT(M1173,$A$19)=TRUE,18,IF(EXACT(M1173,$A$20)=TRUE,19,IF(EXACT(M1173,$A$21)=TRUE,20,IF(EXACT(M1173,$A$22)=TRUE,21,IF(EXACT(M1173,$A$23)=TRUE,22,IF(EXACT(M1173,$A$24)=TRUE,23,IF(EXACT(M1173,$A$25)=TRUE,24,IF(EXACT(M1173,$A$26)=TRUE,25,IF(EXACT(M1173,$A$27)=TRUE,26,IF(EXACT(M1173,$A$28)=TRUE,27,IF(EXACT(M1173,$A$29)=TRUE,28,IF(EXACT(M1173,$A$30)=TRUE,29,IF(EXACT(M1173,$A$31)=TRUE,30,IF(EXACT(M1173,$A$32)=TRUE,31,IF(EXACT(M1173,$A$33)=TRUE,32,IF(EXACT(M1173,$A$34)=TRUE,33,IF(EXACT(M1173,$A$35)=TRUE,34,IF(EXACT(M1173,$A$36)=TRUE,35,IF(EXACT(M1173,$A$37)=TRUE,36,IF(EXACT(M1173,$A$38)=TRUE,37,IF(EXACT(M1173,$A$39)=TRUE,38,IF(EXACT(M1173,$A$40)=TRUE,39,IF(EXACT(M1173,$A$41)=TRUE,40,IF(EXACT(M1173,$A$42)=TRUE,41,IF(EXACT(M1173,$A$43)=TRUE,42,IF(EXACT(M1173,$A$44)=TRUE,43,IF(EXACT(M1173,$A$45)=TRUE,44,IF(EXACT(M1173,$A$46)=TRUE,45,IF(EXACT(M1173,$A$47)=TRUE,46,IF(EXACT(M1173,$A$48)=TRUE,47,IF(EXACT(M1173,$A$49)=TRUE,48,IF(EXACT(M1173,$A$50)=TRUE,49,IF(EXACT(M1173,$A$51)=TRUE,50,IF(EXACT(M1173,$A$52)=TRUE,51,IF(EXACT(M1173,$A$53)=TRUE,52,IF(EXACT(M1173,$A$54)=TRUE,53,IF(EXACT(M1173,$A$55)=TRUE,54,IF(EXACT(M1173,$A$56)=TRUE,55,IF(EXACT(M1173,$A$57)=TRUE,56,IF(EXACT(M1173,$A$58)=TRUE,57,IF(EXACT(M1173,$A$59)=TRUE,58,IF(EXACT(M1173,$A$60)=TRUE,59,IF(EXACT(M1173,$A$61)=TRUE,60,IF(EXACT(M1173,$A$62)=TRUE,61))))))))))))))))))))))))))))))))))))))))))))))))))))))))))))))*61^$L1173</f>
        <v>0</v>
      </c>
    </row>
    <row r="1174" spans="11:14" x14ac:dyDescent="0.55000000000000004">
      <c r="K1174">
        <v>1174</v>
      </c>
      <c r="L1174">
        <f t="shared" si="37"/>
        <v>2</v>
      </c>
      <c r="M1174" t="str">
        <f t="shared" si="36"/>
        <v/>
      </c>
      <c r="N1174">
        <f>IF(EXACT(M1174,$A$1)=TRUE,0,IF(EXACT(M1174,$A$2)=TRUE,1,IF(EXACT(M1174,$A$3)=TRUE,2,IF(EXACT(M1174,$A$4)=TRUE,3,IF(EXACT(M1174,$A$5)=TRUE,4,IF(EXACT(M1174,$A$6)=TRUE,5,IF(EXACT(M1174,$A$7)=TRUE,6,IF(EXACT(M1174,$A$8)=TRUE,7,IF(EXACT(M1174,$A$9)=TRUE,8,IF(EXACT(M1174,$A$10)=TRUE,9,IF(EXACT(M1174,$A$11)=TRUE,10,IF(EXACT(M1174,$A$12)=TRUE,11,IF(EXACT(M1174,$A$13)=TRUE,12,IF(EXACT(M1174,$A$14)=TRUE,13,IF(EXACT(M1174,$A$15)=TRUE,14,IF(EXACT(M1174,$A$16)=TRUE,15,IF(EXACT(M1174,$A$17)=TRUE,16,IF(EXACT(M1174,$A$18)=TRUE,17,IF(EXACT(M1174,$A$19)=TRUE,18,IF(EXACT(M1174,$A$20)=TRUE,19,IF(EXACT(M1174,$A$21)=TRUE,20,IF(EXACT(M1174,$A$22)=TRUE,21,IF(EXACT(M1174,$A$23)=TRUE,22,IF(EXACT(M1174,$A$24)=TRUE,23,IF(EXACT(M1174,$A$25)=TRUE,24,IF(EXACT(M1174,$A$26)=TRUE,25,IF(EXACT(M1174,$A$27)=TRUE,26,IF(EXACT(M1174,$A$28)=TRUE,27,IF(EXACT(M1174,$A$29)=TRUE,28,IF(EXACT(M1174,$A$30)=TRUE,29,IF(EXACT(M1174,$A$31)=TRUE,30,IF(EXACT(M1174,$A$32)=TRUE,31,IF(EXACT(M1174,$A$33)=TRUE,32,IF(EXACT(M1174,$A$34)=TRUE,33,IF(EXACT(M1174,$A$35)=TRUE,34,IF(EXACT(M1174,$A$36)=TRUE,35,IF(EXACT(M1174,$A$37)=TRUE,36,IF(EXACT(M1174,$A$38)=TRUE,37,IF(EXACT(M1174,$A$39)=TRUE,38,IF(EXACT(M1174,$A$40)=TRUE,39,IF(EXACT(M1174,$A$41)=TRUE,40,IF(EXACT(M1174,$A$42)=TRUE,41,IF(EXACT(M1174,$A$43)=TRUE,42,IF(EXACT(M1174,$A$44)=TRUE,43,IF(EXACT(M1174,$A$45)=TRUE,44,IF(EXACT(M1174,$A$46)=TRUE,45,IF(EXACT(M1174,$A$47)=TRUE,46,IF(EXACT(M1174,$A$48)=TRUE,47,IF(EXACT(M1174,$A$49)=TRUE,48,IF(EXACT(M1174,$A$50)=TRUE,49,IF(EXACT(M1174,$A$51)=TRUE,50,IF(EXACT(M1174,$A$52)=TRUE,51,IF(EXACT(M1174,$A$53)=TRUE,52,IF(EXACT(M1174,$A$54)=TRUE,53,IF(EXACT(M1174,$A$55)=TRUE,54,IF(EXACT(M1174,$A$56)=TRUE,55,IF(EXACT(M1174,$A$57)=TRUE,56,IF(EXACT(M1174,$A$58)=TRUE,57,IF(EXACT(M1174,$A$59)=TRUE,58,IF(EXACT(M1174,$A$60)=TRUE,59,IF(EXACT(M1174,$A$61)=TRUE,60,IF(EXACT(M1174,$A$62)=TRUE,61))))))))))))))))))))))))))))))))))))))))))))))))))))))))))))))*61^$L1174</f>
        <v>0</v>
      </c>
    </row>
    <row r="1175" spans="11:14" x14ac:dyDescent="0.55000000000000004">
      <c r="K1175">
        <v>1175</v>
      </c>
      <c r="L1175">
        <f t="shared" si="37"/>
        <v>1</v>
      </c>
      <c r="M1175" t="str">
        <f t="shared" si="36"/>
        <v/>
      </c>
      <c r="N1175">
        <f>IF(EXACT(M1175,$A$1)=TRUE,0,IF(EXACT(M1175,$A$2)=TRUE,1,IF(EXACT(M1175,$A$3)=TRUE,2,IF(EXACT(M1175,$A$4)=TRUE,3,IF(EXACT(M1175,$A$5)=TRUE,4,IF(EXACT(M1175,$A$6)=TRUE,5,IF(EXACT(M1175,$A$7)=TRUE,6,IF(EXACT(M1175,$A$8)=TRUE,7,IF(EXACT(M1175,$A$9)=TRUE,8,IF(EXACT(M1175,$A$10)=TRUE,9,IF(EXACT(M1175,$A$11)=TRUE,10,IF(EXACT(M1175,$A$12)=TRUE,11,IF(EXACT(M1175,$A$13)=TRUE,12,IF(EXACT(M1175,$A$14)=TRUE,13,IF(EXACT(M1175,$A$15)=TRUE,14,IF(EXACT(M1175,$A$16)=TRUE,15,IF(EXACT(M1175,$A$17)=TRUE,16,IF(EXACT(M1175,$A$18)=TRUE,17,IF(EXACT(M1175,$A$19)=TRUE,18,IF(EXACT(M1175,$A$20)=TRUE,19,IF(EXACT(M1175,$A$21)=TRUE,20,IF(EXACT(M1175,$A$22)=TRUE,21,IF(EXACT(M1175,$A$23)=TRUE,22,IF(EXACT(M1175,$A$24)=TRUE,23,IF(EXACT(M1175,$A$25)=TRUE,24,IF(EXACT(M1175,$A$26)=TRUE,25,IF(EXACT(M1175,$A$27)=TRUE,26,IF(EXACT(M1175,$A$28)=TRUE,27,IF(EXACT(M1175,$A$29)=TRUE,28,IF(EXACT(M1175,$A$30)=TRUE,29,IF(EXACT(M1175,$A$31)=TRUE,30,IF(EXACT(M1175,$A$32)=TRUE,31,IF(EXACT(M1175,$A$33)=TRUE,32,IF(EXACT(M1175,$A$34)=TRUE,33,IF(EXACT(M1175,$A$35)=TRUE,34,IF(EXACT(M1175,$A$36)=TRUE,35,IF(EXACT(M1175,$A$37)=TRUE,36,IF(EXACT(M1175,$A$38)=TRUE,37,IF(EXACT(M1175,$A$39)=TRUE,38,IF(EXACT(M1175,$A$40)=TRUE,39,IF(EXACT(M1175,$A$41)=TRUE,40,IF(EXACT(M1175,$A$42)=TRUE,41,IF(EXACT(M1175,$A$43)=TRUE,42,IF(EXACT(M1175,$A$44)=TRUE,43,IF(EXACT(M1175,$A$45)=TRUE,44,IF(EXACT(M1175,$A$46)=TRUE,45,IF(EXACT(M1175,$A$47)=TRUE,46,IF(EXACT(M1175,$A$48)=TRUE,47,IF(EXACT(M1175,$A$49)=TRUE,48,IF(EXACT(M1175,$A$50)=TRUE,49,IF(EXACT(M1175,$A$51)=TRUE,50,IF(EXACT(M1175,$A$52)=TRUE,51,IF(EXACT(M1175,$A$53)=TRUE,52,IF(EXACT(M1175,$A$54)=TRUE,53,IF(EXACT(M1175,$A$55)=TRUE,54,IF(EXACT(M1175,$A$56)=TRUE,55,IF(EXACT(M1175,$A$57)=TRUE,56,IF(EXACT(M1175,$A$58)=TRUE,57,IF(EXACT(M1175,$A$59)=TRUE,58,IF(EXACT(M1175,$A$60)=TRUE,59,IF(EXACT(M1175,$A$61)=TRUE,60,IF(EXACT(M1175,$A$62)=TRUE,61))))))))))))))))))))))))))))))))))))))))))))))))))))))))))))))*61^$L1175</f>
        <v>0</v>
      </c>
    </row>
    <row r="1176" spans="11:14" x14ac:dyDescent="0.55000000000000004">
      <c r="K1176">
        <v>1176</v>
      </c>
      <c r="L1176">
        <f t="shared" si="37"/>
        <v>0</v>
      </c>
      <c r="M1176" t="str">
        <f t="shared" si="36"/>
        <v/>
      </c>
      <c r="N1176">
        <f>IF(EXACT(M1176,$A$1)=TRUE,0,IF(EXACT(M1176,$A$2)=TRUE,1,IF(EXACT(M1176,$A$3)=TRUE,2,IF(EXACT(M1176,$A$4)=TRUE,3,IF(EXACT(M1176,$A$5)=TRUE,4,IF(EXACT(M1176,$A$6)=TRUE,5,IF(EXACT(M1176,$A$7)=TRUE,6,IF(EXACT(M1176,$A$8)=TRUE,7,IF(EXACT(M1176,$A$9)=TRUE,8,IF(EXACT(M1176,$A$10)=TRUE,9,IF(EXACT(M1176,$A$11)=TRUE,10,IF(EXACT(M1176,$A$12)=TRUE,11,IF(EXACT(M1176,$A$13)=TRUE,12,IF(EXACT(M1176,$A$14)=TRUE,13,IF(EXACT(M1176,$A$15)=TRUE,14,IF(EXACT(M1176,$A$16)=TRUE,15,IF(EXACT(M1176,$A$17)=TRUE,16,IF(EXACT(M1176,$A$18)=TRUE,17,IF(EXACT(M1176,$A$19)=TRUE,18,IF(EXACT(M1176,$A$20)=TRUE,19,IF(EXACT(M1176,$A$21)=TRUE,20,IF(EXACT(M1176,$A$22)=TRUE,21,IF(EXACT(M1176,$A$23)=TRUE,22,IF(EXACT(M1176,$A$24)=TRUE,23,IF(EXACT(M1176,$A$25)=TRUE,24,IF(EXACT(M1176,$A$26)=TRUE,25,IF(EXACT(M1176,$A$27)=TRUE,26,IF(EXACT(M1176,$A$28)=TRUE,27,IF(EXACT(M1176,$A$29)=TRUE,28,IF(EXACT(M1176,$A$30)=TRUE,29,IF(EXACT(M1176,$A$31)=TRUE,30,IF(EXACT(M1176,$A$32)=TRUE,31,IF(EXACT(M1176,$A$33)=TRUE,32,IF(EXACT(M1176,$A$34)=TRUE,33,IF(EXACT(M1176,$A$35)=TRUE,34,IF(EXACT(M1176,$A$36)=TRUE,35,IF(EXACT(M1176,$A$37)=TRUE,36,IF(EXACT(M1176,$A$38)=TRUE,37,IF(EXACT(M1176,$A$39)=TRUE,38,IF(EXACT(M1176,$A$40)=TRUE,39,IF(EXACT(M1176,$A$41)=TRUE,40,IF(EXACT(M1176,$A$42)=TRUE,41,IF(EXACT(M1176,$A$43)=TRUE,42,IF(EXACT(M1176,$A$44)=TRUE,43,IF(EXACT(M1176,$A$45)=TRUE,44,IF(EXACT(M1176,$A$46)=TRUE,45,IF(EXACT(M1176,$A$47)=TRUE,46,IF(EXACT(M1176,$A$48)=TRUE,47,IF(EXACT(M1176,$A$49)=TRUE,48,IF(EXACT(M1176,$A$50)=TRUE,49,IF(EXACT(M1176,$A$51)=TRUE,50,IF(EXACT(M1176,$A$52)=TRUE,51,IF(EXACT(M1176,$A$53)=TRUE,52,IF(EXACT(M1176,$A$54)=TRUE,53,IF(EXACT(M1176,$A$55)=TRUE,54,IF(EXACT(M1176,$A$56)=TRUE,55,IF(EXACT(M1176,$A$57)=TRUE,56,IF(EXACT(M1176,$A$58)=TRUE,57,IF(EXACT(M1176,$A$59)=TRUE,58,IF(EXACT(M1176,$A$60)=TRUE,59,IF(EXACT(M1176,$A$61)=TRUE,60,IF(EXACT(M1176,$A$62)=TRUE,61))))))))))))))))))))))))))))))))))))))))))))))))))))))))))))))*61^$L1176</f>
        <v>0</v>
      </c>
    </row>
    <row r="1177" spans="11:14" x14ac:dyDescent="0.55000000000000004">
      <c r="K1177">
        <v>1177</v>
      </c>
      <c r="L1177">
        <f t="shared" si="37"/>
        <v>5</v>
      </c>
      <c r="M1177" t="str">
        <f t="shared" si="36"/>
        <v/>
      </c>
      <c r="N1177" t="b">
        <f>IF(EXACT(M1177,$A$1)=TRUE,"コア",IF(EXACT(M1177,$A$2)=TRUE,"弓玉",IF(EXACT(M1177,$A$3)=TRUE,"銃玉",IF(EXACT(M1177,$A$4)=TRUE,"剣玉",IF(EXACT(M1177,$A$5)=TRUE,"盾玉",IF(EXACT(M1177,$A$6)=TRUE,"爆玉",IF(EXACT(M1177,$A$7)=TRUE,"魔玉",IF(EXACT(M1177,$A$8)=TRUE,"弩玉",IF(EXACT(M1177,$A$9)=TRUE,"槍玉",IF(EXACT(M1177,$A$10)=TRUE,"砲玉",IF(EXACT(M1177,$A$11)=TRUE,"薙玉",IF(EXACT(M1177,$A$12)=TRUE,"跳玉",IF(EXACT(M1177,$A$13)=TRUE,"裂玉",IF(EXACT(M1177,$A$14)=TRUE,"散玉",IF(EXACT(M1177,$A$15)=TRUE,"狙玉",IF(EXACT(M1177,$A$16)=TRUE,"浮玉",IF(EXACT(M1177,$A$17)=TRUE,"導玉",IF(EXACT(M1177,$A$18)=TRUE,"繕玉",IF(EXACT(M1177,$A$19)=TRUE,"癒玉",IF(EXACT(M1177,$A$20)=TRUE,"壁玉",IF(EXACT(M1177,$A$21)=TRUE,"飛玉",IF(EXACT(M1177,$A$22)=TRUE,"戦玉",IF(EXACT(M1177,$A$23)=TRUE,"機玉",IF(EXACT(M1177,$A$24)=TRUE,"変玉",IF(EXACT(M1177,$A$25)=TRUE,"界玉",IF(EXACT(M1177,$A$26)=TRUE,"木壁",IF(EXACT(M1177,$A$27)=TRUE,"石壁",IF(EXACT(M1177,$A$28)=TRUE,"紙壁",IF(EXACT(M1177,$A$29)=TRUE,"鉄壁",IF(EXACT(M1177,$A$30)=TRUE,"ジェット",IF(EXACT(M1177,$A$31)=TRUE,"ターボ",IF(EXACT(M1177,$A$32)=TRUE,"骨玉",IF(EXACT(M1177,$A$33)=TRUE,"撃玉",IF(EXACT(M1177,$A$34)=TRUE,"弾玉",IF(EXACT(M1177,$A$35)=TRUE,"聖玉",IF(EXACT(M1177,$A$36)=TRUE,"忍玉",IF(EXACT(M1177,$A$37)=TRUE,"障玉",IF(EXACT(M1177,$A$38)=TRUE,"花玉",IF(EXACT(M1177,$A$39)=TRUE,"反玉",IF(EXACT(M1177,$A$40)=TRUE,"押玉",IF(EXACT(M1177,$A$41)=TRUE,"迎玉",IF(EXACT(M1177,$A$42)=TRUE,"贄玉",IF(EXACT(M1177,$A$43)=TRUE,"的玉",IF(EXACT(M1177,$A$44)=TRUE,"墜玉",IF(EXACT(M1177,$A$45)=TRUE,"箱玉",IF(EXACT(M1177,$A$46)=TRUE,"闇玉",IF(EXACT(M1177,$A$47)=TRUE,"旋玉",IF(EXACT(M1177,$A$48)=TRUE,"采玉",IF(EXACT(M1177,$A$49)=TRUE,"騎玉",IF(EXACT(M1177,$A$50)=TRUE,"核玉",IF(EXACT(M1177,$A$51)=TRUE,"射玉",IF(EXACT(M1177,$A$52)=TRUE,"星玉",IF(EXACT(M1177,$A$53)=TRUE,"梱玉",IF(EXACT(M1177,$A$54)=TRUE,"貫玉",IF(EXACT(M1177,$A$55)=TRUE,"査玉",IF(EXACT(M1177,$A$56)=TRUE,"近壁",IF(EXACT(M1177,$A$57)=TRUE,"遠壁",IF(EXACT(M1177,$A$58)=TRUE,"広壁",IF(EXACT(M1177,$A$59)=TRUE,"狭壁",IF(EXACT(M1177,$A$60)=TRUE,"タゲ壁",IF(EXACT(M1177,$A$61)=TRUE,"エレ壁")))))))))))))))))))))))))))))))))))))))))))))))))))))))))))))</f>
        <v>0</v>
      </c>
    </row>
    <row r="1178" spans="11:14" x14ac:dyDescent="0.55000000000000004">
      <c r="K1178">
        <v>1178</v>
      </c>
      <c r="L1178">
        <f t="shared" si="37"/>
        <v>4</v>
      </c>
      <c r="M1178" t="str">
        <f t="shared" si="36"/>
        <v/>
      </c>
      <c r="N1178">
        <f>IF(EXACT(M1178,$A$1)=TRUE,0,IF(EXACT(M1178,$A$2)=TRUE,1,IF(EXACT(M1178,$A$3)=TRUE,2,IF(EXACT(M1178,$A$4)=TRUE,3,IF(EXACT(M1178,$A$5)=TRUE,4,IF(EXACT(M1178,$A$6)=TRUE,5,IF(EXACT(M1178,$A$7)=TRUE,6,IF(EXACT(M1178,$A$8)=TRUE,7,IF(EXACT(M1178,$A$9)=TRUE,8,IF(EXACT(M1178,$A$10)=TRUE,9,IF(EXACT(M1178,$A$11)=TRUE,10,IF(EXACT(M1178,$A$12)=TRUE,11,IF(EXACT(M1178,$A$13)=TRUE,12,IF(EXACT(M1178,$A$14)=TRUE,13,IF(EXACT(M1178,$A$15)=TRUE,14,IF(EXACT(M1178,$A$16)=TRUE,15,IF(EXACT(M1178,$A$17)=TRUE,16,IF(EXACT(M1178,$A$18)=TRUE,17,IF(EXACT(M1178,$A$19)=TRUE,18,IF(EXACT(M1178,$A$20)=TRUE,19,IF(EXACT(M1178,$A$21)=TRUE,20,IF(EXACT(M1178,$A$22)=TRUE,21,IF(EXACT(M1178,$A$23)=TRUE,22,IF(EXACT(M1178,$A$24)=TRUE,23,IF(EXACT(M1178,$A$25)=TRUE,24,IF(EXACT(M1178,$A$26)=TRUE,25,IF(EXACT(M1178,$A$27)=TRUE,26,IF(EXACT(M1178,$A$28)=TRUE,27,IF(EXACT(M1178,$A$29)=TRUE,28,IF(EXACT(M1178,$A$30)=TRUE,29,IF(EXACT(M1178,$A$31)=TRUE,30,IF(EXACT(M1178,$A$32)=TRUE,31,IF(EXACT(M1178,$A$33)=TRUE,32,IF(EXACT(M1178,$A$34)=TRUE,33,IF(EXACT(M1178,$A$35)=TRUE,34,IF(EXACT(M1178,$A$36)=TRUE,35,IF(EXACT(M1178,$A$37)=TRUE,36,IF(EXACT(M1178,$A$38)=TRUE,37,IF(EXACT(M1178,$A$39)=TRUE,38,IF(EXACT(M1178,$A$40)=TRUE,39,IF(EXACT(M1178,$A$41)=TRUE,40,IF(EXACT(M1178,$A$42)=TRUE,41,IF(EXACT(M1178,$A$43)=TRUE,42,IF(EXACT(M1178,$A$44)=TRUE,43,IF(EXACT(M1178,$A$45)=TRUE,44,IF(EXACT(M1178,$A$46)=TRUE,45,IF(EXACT(M1178,$A$47)=TRUE,46,IF(EXACT(M1178,$A$48)=TRUE,47,IF(EXACT(M1178,$A$49)=TRUE,48,IF(EXACT(M1178,$A$50)=TRUE,49,IF(EXACT(M1178,$A$51)=TRUE,50,IF(EXACT(M1178,$A$52)=TRUE,51,IF(EXACT(M1178,$A$53)=TRUE,52,IF(EXACT(M1178,$A$54)=TRUE,53,IF(EXACT(M1178,$A$55)=TRUE,54,IF(EXACT(M1178,$A$56)=TRUE,55,IF(EXACT(M1178,$A$57)=TRUE,56,IF(EXACT(M1178,$A$58)=TRUE,57,IF(EXACT(M1178,$A$59)=TRUE,58,IF(EXACT(M1178,$A$60)=TRUE,59,IF(EXACT(M1178,$A$61)=TRUE,60,IF(EXACT(M1178,$A$62)=TRUE,61))))))))))))))))))))))))))))))))))))))))))))))))))))))))))))))*61^$L1178</f>
        <v>0</v>
      </c>
    </row>
    <row r="1179" spans="11:14" x14ac:dyDescent="0.55000000000000004">
      <c r="K1179">
        <v>1179</v>
      </c>
      <c r="L1179">
        <f t="shared" si="37"/>
        <v>3</v>
      </c>
      <c r="M1179" t="str">
        <f t="shared" si="36"/>
        <v/>
      </c>
      <c r="N1179">
        <f>IF(EXACT(M1179,$A$1)=TRUE,0,IF(EXACT(M1179,$A$2)=TRUE,1,IF(EXACT(M1179,$A$3)=TRUE,2,IF(EXACT(M1179,$A$4)=TRUE,3,IF(EXACT(M1179,$A$5)=TRUE,4,IF(EXACT(M1179,$A$6)=TRUE,5,IF(EXACT(M1179,$A$7)=TRUE,6,IF(EXACT(M1179,$A$8)=TRUE,7,IF(EXACT(M1179,$A$9)=TRUE,8,IF(EXACT(M1179,$A$10)=TRUE,9,IF(EXACT(M1179,$A$11)=TRUE,10,IF(EXACT(M1179,$A$12)=TRUE,11,IF(EXACT(M1179,$A$13)=TRUE,12,IF(EXACT(M1179,$A$14)=TRUE,13,IF(EXACT(M1179,$A$15)=TRUE,14,IF(EXACT(M1179,$A$16)=TRUE,15,IF(EXACT(M1179,$A$17)=TRUE,16,IF(EXACT(M1179,$A$18)=TRUE,17,IF(EXACT(M1179,$A$19)=TRUE,18,IF(EXACT(M1179,$A$20)=TRUE,19,IF(EXACT(M1179,$A$21)=TRUE,20,IF(EXACT(M1179,$A$22)=TRUE,21,IF(EXACT(M1179,$A$23)=TRUE,22,IF(EXACT(M1179,$A$24)=TRUE,23,IF(EXACT(M1179,$A$25)=TRUE,24,IF(EXACT(M1179,$A$26)=TRUE,25,IF(EXACT(M1179,$A$27)=TRUE,26,IF(EXACT(M1179,$A$28)=TRUE,27,IF(EXACT(M1179,$A$29)=TRUE,28,IF(EXACT(M1179,$A$30)=TRUE,29,IF(EXACT(M1179,$A$31)=TRUE,30,IF(EXACT(M1179,$A$32)=TRUE,31,IF(EXACT(M1179,$A$33)=TRUE,32,IF(EXACT(M1179,$A$34)=TRUE,33,IF(EXACT(M1179,$A$35)=TRUE,34,IF(EXACT(M1179,$A$36)=TRUE,35,IF(EXACT(M1179,$A$37)=TRUE,36,IF(EXACT(M1179,$A$38)=TRUE,37,IF(EXACT(M1179,$A$39)=TRUE,38,IF(EXACT(M1179,$A$40)=TRUE,39,IF(EXACT(M1179,$A$41)=TRUE,40,IF(EXACT(M1179,$A$42)=TRUE,41,IF(EXACT(M1179,$A$43)=TRUE,42,IF(EXACT(M1179,$A$44)=TRUE,43,IF(EXACT(M1179,$A$45)=TRUE,44,IF(EXACT(M1179,$A$46)=TRUE,45,IF(EXACT(M1179,$A$47)=TRUE,46,IF(EXACT(M1179,$A$48)=TRUE,47,IF(EXACT(M1179,$A$49)=TRUE,48,IF(EXACT(M1179,$A$50)=TRUE,49,IF(EXACT(M1179,$A$51)=TRUE,50,IF(EXACT(M1179,$A$52)=TRUE,51,IF(EXACT(M1179,$A$53)=TRUE,52,IF(EXACT(M1179,$A$54)=TRUE,53,IF(EXACT(M1179,$A$55)=TRUE,54,IF(EXACT(M1179,$A$56)=TRUE,55,IF(EXACT(M1179,$A$57)=TRUE,56,IF(EXACT(M1179,$A$58)=TRUE,57,IF(EXACT(M1179,$A$59)=TRUE,58,IF(EXACT(M1179,$A$60)=TRUE,59,IF(EXACT(M1179,$A$61)=TRUE,60,IF(EXACT(M1179,$A$62)=TRUE,61))))))))))))))))))))))))))))))))))))))))))))))))))))))))))))))*61^$L1179</f>
        <v>0</v>
      </c>
    </row>
    <row r="1180" spans="11:14" x14ac:dyDescent="0.55000000000000004">
      <c r="K1180">
        <v>1180</v>
      </c>
      <c r="L1180">
        <f t="shared" si="37"/>
        <v>2</v>
      </c>
      <c r="M1180" t="str">
        <f t="shared" si="36"/>
        <v/>
      </c>
      <c r="N1180">
        <f>IF(EXACT(M1180,$A$1)=TRUE,0,IF(EXACT(M1180,$A$2)=TRUE,1,IF(EXACT(M1180,$A$3)=TRUE,2,IF(EXACT(M1180,$A$4)=TRUE,3,IF(EXACT(M1180,$A$5)=TRUE,4,IF(EXACT(M1180,$A$6)=TRUE,5,IF(EXACT(M1180,$A$7)=TRUE,6,IF(EXACT(M1180,$A$8)=TRUE,7,IF(EXACT(M1180,$A$9)=TRUE,8,IF(EXACT(M1180,$A$10)=TRUE,9,IF(EXACT(M1180,$A$11)=TRUE,10,IF(EXACT(M1180,$A$12)=TRUE,11,IF(EXACT(M1180,$A$13)=TRUE,12,IF(EXACT(M1180,$A$14)=TRUE,13,IF(EXACT(M1180,$A$15)=TRUE,14,IF(EXACT(M1180,$A$16)=TRUE,15,IF(EXACT(M1180,$A$17)=TRUE,16,IF(EXACT(M1180,$A$18)=TRUE,17,IF(EXACT(M1180,$A$19)=TRUE,18,IF(EXACT(M1180,$A$20)=TRUE,19,IF(EXACT(M1180,$A$21)=TRUE,20,IF(EXACT(M1180,$A$22)=TRUE,21,IF(EXACT(M1180,$A$23)=TRUE,22,IF(EXACT(M1180,$A$24)=TRUE,23,IF(EXACT(M1180,$A$25)=TRUE,24,IF(EXACT(M1180,$A$26)=TRUE,25,IF(EXACT(M1180,$A$27)=TRUE,26,IF(EXACT(M1180,$A$28)=TRUE,27,IF(EXACT(M1180,$A$29)=TRUE,28,IF(EXACT(M1180,$A$30)=TRUE,29,IF(EXACT(M1180,$A$31)=TRUE,30,IF(EXACT(M1180,$A$32)=TRUE,31,IF(EXACT(M1180,$A$33)=TRUE,32,IF(EXACT(M1180,$A$34)=TRUE,33,IF(EXACT(M1180,$A$35)=TRUE,34,IF(EXACT(M1180,$A$36)=TRUE,35,IF(EXACT(M1180,$A$37)=TRUE,36,IF(EXACT(M1180,$A$38)=TRUE,37,IF(EXACT(M1180,$A$39)=TRUE,38,IF(EXACT(M1180,$A$40)=TRUE,39,IF(EXACT(M1180,$A$41)=TRUE,40,IF(EXACT(M1180,$A$42)=TRUE,41,IF(EXACT(M1180,$A$43)=TRUE,42,IF(EXACT(M1180,$A$44)=TRUE,43,IF(EXACT(M1180,$A$45)=TRUE,44,IF(EXACT(M1180,$A$46)=TRUE,45,IF(EXACT(M1180,$A$47)=TRUE,46,IF(EXACT(M1180,$A$48)=TRUE,47,IF(EXACT(M1180,$A$49)=TRUE,48,IF(EXACT(M1180,$A$50)=TRUE,49,IF(EXACT(M1180,$A$51)=TRUE,50,IF(EXACT(M1180,$A$52)=TRUE,51,IF(EXACT(M1180,$A$53)=TRUE,52,IF(EXACT(M1180,$A$54)=TRUE,53,IF(EXACT(M1180,$A$55)=TRUE,54,IF(EXACT(M1180,$A$56)=TRUE,55,IF(EXACT(M1180,$A$57)=TRUE,56,IF(EXACT(M1180,$A$58)=TRUE,57,IF(EXACT(M1180,$A$59)=TRUE,58,IF(EXACT(M1180,$A$60)=TRUE,59,IF(EXACT(M1180,$A$61)=TRUE,60,IF(EXACT(M1180,$A$62)=TRUE,61))))))))))))))))))))))))))))))))))))))))))))))))))))))))))))))*61^$L1180</f>
        <v>0</v>
      </c>
    </row>
    <row r="1181" spans="11:14" x14ac:dyDescent="0.55000000000000004">
      <c r="K1181">
        <v>1181</v>
      </c>
      <c r="L1181">
        <f t="shared" si="37"/>
        <v>1</v>
      </c>
      <c r="M1181" t="str">
        <f t="shared" si="36"/>
        <v/>
      </c>
      <c r="N1181">
        <f>IF(EXACT(M1181,$A$1)=TRUE,0,IF(EXACT(M1181,$A$2)=TRUE,1,IF(EXACT(M1181,$A$3)=TRUE,2,IF(EXACT(M1181,$A$4)=TRUE,3,IF(EXACT(M1181,$A$5)=TRUE,4,IF(EXACT(M1181,$A$6)=TRUE,5,IF(EXACT(M1181,$A$7)=TRUE,6,IF(EXACT(M1181,$A$8)=TRUE,7,IF(EXACT(M1181,$A$9)=TRUE,8,IF(EXACT(M1181,$A$10)=TRUE,9,IF(EXACT(M1181,$A$11)=TRUE,10,IF(EXACT(M1181,$A$12)=TRUE,11,IF(EXACT(M1181,$A$13)=TRUE,12,IF(EXACT(M1181,$A$14)=TRUE,13,IF(EXACT(M1181,$A$15)=TRUE,14,IF(EXACT(M1181,$A$16)=TRUE,15,IF(EXACT(M1181,$A$17)=TRUE,16,IF(EXACT(M1181,$A$18)=TRUE,17,IF(EXACT(M1181,$A$19)=TRUE,18,IF(EXACT(M1181,$A$20)=TRUE,19,IF(EXACT(M1181,$A$21)=TRUE,20,IF(EXACT(M1181,$A$22)=TRUE,21,IF(EXACT(M1181,$A$23)=TRUE,22,IF(EXACT(M1181,$A$24)=TRUE,23,IF(EXACT(M1181,$A$25)=TRUE,24,IF(EXACT(M1181,$A$26)=TRUE,25,IF(EXACT(M1181,$A$27)=TRUE,26,IF(EXACT(M1181,$A$28)=TRUE,27,IF(EXACT(M1181,$A$29)=TRUE,28,IF(EXACT(M1181,$A$30)=TRUE,29,IF(EXACT(M1181,$A$31)=TRUE,30,IF(EXACT(M1181,$A$32)=TRUE,31,IF(EXACT(M1181,$A$33)=TRUE,32,IF(EXACT(M1181,$A$34)=TRUE,33,IF(EXACT(M1181,$A$35)=TRUE,34,IF(EXACT(M1181,$A$36)=TRUE,35,IF(EXACT(M1181,$A$37)=TRUE,36,IF(EXACT(M1181,$A$38)=TRUE,37,IF(EXACT(M1181,$A$39)=TRUE,38,IF(EXACT(M1181,$A$40)=TRUE,39,IF(EXACT(M1181,$A$41)=TRUE,40,IF(EXACT(M1181,$A$42)=TRUE,41,IF(EXACT(M1181,$A$43)=TRUE,42,IF(EXACT(M1181,$A$44)=TRUE,43,IF(EXACT(M1181,$A$45)=TRUE,44,IF(EXACT(M1181,$A$46)=TRUE,45,IF(EXACT(M1181,$A$47)=TRUE,46,IF(EXACT(M1181,$A$48)=TRUE,47,IF(EXACT(M1181,$A$49)=TRUE,48,IF(EXACT(M1181,$A$50)=TRUE,49,IF(EXACT(M1181,$A$51)=TRUE,50,IF(EXACT(M1181,$A$52)=TRUE,51,IF(EXACT(M1181,$A$53)=TRUE,52,IF(EXACT(M1181,$A$54)=TRUE,53,IF(EXACT(M1181,$A$55)=TRUE,54,IF(EXACT(M1181,$A$56)=TRUE,55,IF(EXACT(M1181,$A$57)=TRUE,56,IF(EXACT(M1181,$A$58)=TRUE,57,IF(EXACT(M1181,$A$59)=TRUE,58,IF(EXACT(M1181,$A$60)=TRUE,59,IF(EXACT(M1181,$A$61)=TRUE,60,IF(EXACT(M1181,$A$62)=TRUE,61))))))))))))))))))))))))))))))))))))))))))))))))))))))))))))))*61^$L1181</f>
        <v>0</v>
      </c>
    </row>
    <row r="1182" spans="11:14" x14ac:dyDescent="0.55000000000000004">
      <c r="K1182">
        <v>1182</v>
      </c>
      <c r="L1182">
        <f t="shared" si="37"/>
        <v>0</v>
      </c>
      <c r="M1182" t="str">
        <f t="shared" si="36"/>
        <v/>
      </c>
      <c r="N1182">
        <f>IF(EXACT(M1182,$A$1)=TRUE,0,IF(EXACT(M1182,$A$2)=TRUE,1,IF(EXACT(M1182,$A$3)=TRUE,2,IF(EXACT(M1182,$A$4)=TRUE,3,IF(EXACT(M1182,$A$5)=TRUE,4,IF(EXACT(M1182,$A$6)=TRUE,5,IF(EXACT(M1182,$A$7)=TRUE,6,IF(EXACT(M1182,$A$8)=TRUE,7,IF(EXACT(M1182,$A$9)=TRUE,8,IF(EXACT(M1182,$A$10)=TRUE,9,IF(EXACT(M1182,$A$11)=TRUE,10,IF(EXACT(M1182,$A$12)=TRUE,11,IF(EXACT(M1182,$A$13)=TRUE,12,IF(EXACT(M1182,$A$14)=TRUE,13,IF(EXACT(M1182,$A$15)=TRUE,14,IF(EXACT(M1182,$A$16)=TRUE,15,IF(EXACT(M1182,$A$17)=TRUE,16,IF(EXACT(M1182,$A$18)=TRUE,17,IF(EXACT(M1182,$A$19)=TRUE,18,IF(EXACT(M1182,$A$20)=TRUE,19,IF(EXACT(M1182,$A$21)=TRUE,20,IF(EXACT(M1182,$A$22)=TRUE,21,IF(EXACT(M1182,$A$23)=TRUE,22,IF(EXACT(M1182,$A$24)=TRUE,23,IF(EXACT(M1182,$A$25)=TRUE,24,IF(EXACT(M1182,$A$26)=TRUE,25,IF(EXACT(M1182,$A$27)=TRUE,26,IF(EXACT(M1182,$A$28)=TRUE,27,IF(EXACT(M1182,$A$29)=TRUE,28,IF(EXACT(M1182,$A$30)=TRUE,29,IF(EXACT(M1182,$A$31)=TRUE,30,IF(EXACT(M1182,$A$32)=TRUE,31,IF(EXACT(M1182,$A$33)=TRUE,32,IF(EXACT(M1182,$A$34)=TRUE,33,IF(EXACT(M1182,$A$35)=TRUE,34,IF(EXACT(M1182,$A$36)=TRUE,35,IF(EXACT(M1182,$A$37)=TRUE,36,IF(EXACT(M1182,$A$38)=TRUE,37,IF(EXACT(M1182,$A$39)=TRUE,38,IF(EXACT(M1182,$A$40)=TRUE,39,IF(EXACT(M1182,$A$41)=TRUE,40,IF(EXACT(M1182,$A$42)=TRUE,41,IF(EXACT(M1182,$A$43)=TRUE,42,IF(EXACT(M1182,$A$44)=TRUE,43,IF(EXACT(M1182,$A$45)=TRUE,44,IF(EXACT(M1182,$A$46)=TRUE,45,IF(EXACT(M1182,$A$47)=TRUE,46,IF(EXACT(M1182,$A$48)=TRUE,47,IF(EXACT(M1182,$A$49)=TRUE,48,IF(EXACT(M1182,$A$50)=TRUE,49,IF(EXACT(M1182,$A$51)=TRUE,50,IF(EXACT(M1182,$A$52)=TRUE,51,IF(EXACT(M1182,$A$53)=TRUE,52,IF(EXACT(M1182,$A$54)=TRUE,53,IF(EXACT(M1182,$A$55)=TRUE,54,IF(EXACT(M1182,$A$56)=TRUE,55,IF(EXACT(M1182,$A$57)=TRUE,56,IF(EXACT(M1182,$A$58)=TRUE,57,IF(EXACT(M1182,$A$59)=TRUE,58,IF(EXACT(M1182,$A$60)=TRUE,59,IF(EXACT(M1182,$A$61)=TRUE,60,IF(EXACT(M1182,$A$62)=TRUE,61))))))))))))))))))))))))))))))))))))))))))))))))))))))))))))))*61^$L1182</f>
        <v>0</v>
      </c>
    </row>
    <row r="1183" spans="11:14" x14ac:dyDescent="0.55000000000000004">
      <c r="K1183">
        <v>1183</v>
      </c>
      <c r="L1183">
        <f t="shared" si="37"/>
        <v>5</v>
      </c>
      <c r="M1183" t="str">
        <f t="shared" si="36"/>
        <v/>
      </c>
      <c r="N1183" t="b">
        <f>IF(EXACT(M1183,$A$1)=TRUE,"コア",IF(EXACT(M1183,$A$2)=TRUE,"弓玉",IF(EXACT(M1183,$A$3)=TRUE,"銃玉",IF(EXACT(M1183,$A$4)=TRUE,"剣玉",IF(EXACT(M1183,$A$5)=TRUE,"盾玉",IF(EXACT(M1183,$A$6)=TRUE,"爆玉",IF(EXACT(M1183,$A$7)=TRUE,"魔玉",IF(EXACT(M1183,$A$8)=TRUE,"弩玉",IF(EXACT(M1183,$A$9)=TRUE,"槍玉",IF(EXACT(M1183,$A$10)=TRUE,"砲玉",IF(EXACT(M1183,$A$11)=TRUE,"薙玉",IF(EXACT(M1183,$A$12)=TRUE,"跳玉",IF(EXACT(M1183,$A$13)=TRUE,"裂玉",IF(EXACT(M1183,$A$14)=TRUE,"散玉",IF(EXACT(M1183,$A$15)=TRUE,"狙玉",IF(EXACT(M1183,$A$16)=TRUE,"浮玉",IF(EXACT(M1183,$A$17)=TRUE,"導玉",IF(EXACT(M1183,$A$18)=TRUE,"繕玉",IF(EXACT(M1183,$A$19)=TRUE,"癒玉",IF(EXACT(M1183,$A$20)=TRUE,"壁玉",IF(EXACT(M1183,$A$21)=TRUE,"飛玉",IF(EXACT(M1183,$A$22)=TRUE,"戦玉",IF(EXACT(M1183,$A$23)=TRUE,"機玉",IF(EXACT(M1183,$A$24)=TRUE,"変玉",IF(EXACT(M1183,$A$25)=TRUE,"界玉",IF(EXACT(M1183,$A$26)=TRUE,"木壁",IF(EXACT(M1183,$A$27)=TRUE,"石壁",IF(EXACT(M1183,$A$28)=TRUE,"紙壁",IF(EXACT(M1183,$A$29)=TRUE,"鉄壁",IF(EXACT(M1183,$A$30)=TRUE,"ジェット",IF(EXACT(M1183,$A$31)=TRUE,"ターボ",IF(EXACT(M1183,$A$32)=TRUE,"骨玉",IF(EXACT(M1183,$A$33)=TRUE,"撃玉",IF(EXACT(M1183,$A$34)=TRUE,"弾玉",IF(EXACT(M1183,$A$35)=TRUE,"聖玉",IF(EXACT(M1183,$A$36)=TRUE,"忍玉",IF(EXACT(M1183,$A$37)=TRUE,"障玉",IF(EXACT(M1183,$A$38)=TRUE,"花玉",IF(EXACT(M1183,$A$39)=TRUE,"反玉",IF(EXACT(M1183,$A$40)=TRUE,"押玉",IF(EXACT(M1183,$A$41)=TRUE,"迎玉",IF(EXACT(M1183,$A$42)=TRUE,"贄玉",IF(EXACT(M1183,$A$43)=TRUE,"的玉",IF(EXACT(M1183,$A$44)=TRUE,"墜玉",IF(EXACT(M1183,$A$45)=TRUE,"箱玉",IF(EXACT(M1183,$A$46)=TRUE,"闇玉",IF(EXACT(M1183,$A$47)=TRUE,"旋玉",IF(EXACT(M1183,$A$48)=TRUE,"采玉",IF(EXACT(M1183,$A$49)=TRUE,"騎玉",IF(EXACT(M1183,$A$50)=TRUE,"核玉",IF(EXACT(M1183,$A$51)=TRUE,"射玉",IF(EXACT(M1183,$A$52)=TRUE,"星玉",IF(EXACT(M1183,$A$53)=TRUE,"梱玉",IF(EXACT(M1183,$A$54)=TRUE,"貫玉",IF(EXACT(M1183,$A$55)=TRUE,"査玉",IF(EXACT(M1183,$A$56)=TRUE,"近壁",IF(EXACT(M1183,$A$57)=TRUE,"遠壁",IF(EXACT(M1183,$A$58)=TRUE,"広壁",IF(EXACT(M1183,$A$59)=TRUE,"狭壁",IF(EXACT(M1183,$A$60)=TRUE,"タゲ壁",IF(EXACT(M1183,$A$61)=TRUE,"エレ壁")))))))))))))))))))))))))))))))))))))))))))))))))))))))))))))</f>
        <v>0</v>
      </c>
    </row>
    <row r="1184" spans="11:14" x14ac:dyDescent="0.55000000000000004">
      <c r="K1184">
        <v>1184</v>
      </c>
      <c r="L1184">
        <f t="shared" si="37"/>
        <v>4</v>
      </c>
      <c r="M1184" t="str">
        <f t="shared" si="36"/>
        <v/>
      </c>
      <c r="N1184">
        <f>IF(EXACT(M1184,$A$1)=TRUE,0,IF(EXACT(M1184,$A$2)=TRUE,1,IF(EXACT(M1184,$A$3)=TRUE,2,IF(EXACT(M1184,$A$4)=TRUE,3,IF(EXACT(M1184,$A$5)=TRUE,4,IF(EXACT(M1184,$A$6)=TRUE,5,IF(EXACT(M1184,$A$7)=TRUE,6,IF(EXACT(M1184,$A$8)=TRUE,7,IF(EXACT(M1184,$A$9)=TRUE,8,IF(EXACT(M1184,$A$10)=TRUE,9,IF(EXACT(M1184,$A$11)=TRUE,10,IF(EXACT(M1184,$A$12)=TRUE,11,IF(EXACT(M1184,$A$13)=TRUE,12,IF(EXACT(M1184,$A$14)=TRUE,13,IF(EXACT(M1184,$A$15)=TRUE,14,IF(EXACT(M1184,$A$16)=TRUE,15,IF(EXACT(M1184,$A$17)=TRUE,16,IF(EXACT(M1184,$A$18)=TRUE,17,IF(EXACT(M1184,$A$19)=TRUE,18,IF(EXACT(M1184,$A$20)=TRUE,19,IF(EXACT(M1184,$A$21)=TRUE,20,IF(EXACT(M1184,$A$22)=TRUE,21,IF(EXACT(M1184,$A$23)=TRUE,22,IF(EXACT(M1184,$A$24)=TRUE,23,IF(EXACT(M1184,$A$25)=TRUE,24,IF(EXACT(M1184,$A$26)=TRUE,25,IF(EXACT(M1184,$A$27)=TRUE,26,IF(EXACT(M1184,$A$28)=TRUE,27,IF(EXACT(M1184,$A$29)=TRUE,28,IF(EXACT(M1184,$A$30)=TRUE,29,IF(EXACT(M1184,$A$31)=TRUE,30,IF(EXACT(M1184,$A$32)=TRUE,31,IF(EXACT(M1184,$A$33)=TRUE,32,IF(EXACT(M1184,$A$34)=TRUE,33,IF(EXACT(M1184,$A$35)=TRUE,34,IF(EXACT(M1184,$A$36)=TRUE,35,IF(EXACT(M1184,$A$37)=TRUE,36,IF(EXACT(M1184,$A$38)=TRUE,37,IF(EXACT(M1184,$A$39)=TRUE,38,IF(EXACT(M1184,$A$40)=TRUE,39,IF(EXACT(M1184,$A$41)=TRUE,40,IF(EXACT(M1184,$A$42)=TRUE,41,IF(EXACT(M1184,$A$43)=TRUE,42,IF(EXACT(M1184,$A$44)=TRUE,43,IF(EXACT(M1184,$A$45)=TRUE,44,IF(EXACT(M1184,$A$46)=TRUE,45,IF(EXACT(M1184,$A$47)=TRUE,46,IF(EXACT(M1184,$A$48)=TRUE,47,IF(EXACT(M1184,$A$49)=TRUE,48,IF(EXACT(M1184,$A$50)=TRUE,49,IF(EXACT(M1184,$A$51)=TRUE,50,IF(EXACT(M1184,$A$52)=TRUE,51,IF(EXACT(M1184,$A$53)=TRUE,52,IF(EXACT(M1184,$A$54)=TRUE,53,IF(EXACT(M1184,$A$55)=TRUE,54,IF(EXACT(M1184,$A$56)=TRUE,55,IF(EXACT(M1184,$A$57)=TRUE,56,IF(EXACT(M1184,$A$58)=TRUE,57,IF(EXACT(M1184,$A$59)=TRUE,58,IF(EXACT(M1184,$A$60)=TRUE,59,IF(EXACT(M1184,$A$61)=TRUE,60,IF(EXACT(M1184,$A$62)=TRUE,61))))))))))))))))))))))))))))))))))))))))))))))))))))))))))))))*61^$L1184</f>
        <v>0</v>
      </c>
    </row>
    <row r="1185" spans="11:14" x14ac:dyDescent="0.55000000000000004">
      <c r="K1185">
        <v>1185</v>
      </c>
      <c r="L1185">
        <f t="shared" si="37"/>
        <v>3</v>
      </c>
      <c r="M1185" t="str">
        <f t="shared" si="36"/>
        <v/>
      </c>
      <c r="N1185">
        <f>IF(EXACT(M1185,$A$1)=TRUE,0,IF(EXACT(M1185,$A$2)=TRUE,1,IF(EXACT(M1185,$A$3)=TRUE,2,IF(EXACT(M1185,$A$4)=TRUE,3,IF(EXACT(M1185,$A$5)=TRUE,4,IF(EXACT(M1185,$A$6)=TRUE,5,IF(EXACT(M1185,$A$7)=TRUE,6,IF(EXACT(M1185,$A$8)=TRUE,7,IF(EXACT(M1185,$A$9)=TRUE,8,IF(EXACT(M1185,$A$10)=TRUE,9,IF(EXACT(M1185,$A$11)=TRUE,10,IF(EXACT(M1185,$A$12)=TRUE,11,IF(EXACT(M1185,$A$13)=TRUE,12,IF(EXACT(M1185,$A$14)=TRUE,13,IF(EXACT(M1185,$A$15)=TRUE,14,IF(EXACT(M1185,$A$16)=TRUE,15,IF(EXACT(M1185,$A$17)=TRUE,16,IF(EXACT(M1185,$A$18)=TRUE,17,IF(EXACT(M1185,$A$19)=TRUE,18,IF(EXACT(M1185,$A$20)=TRUE,19,IF(EXACT(M1185,$A$21)=TRUE,20,IF(EXACT(M1185,$A$22)=TRUE,21,IF(EXACT(M1185,$A$23)=TRUE,22,IF(EXACT(M1185,$A$24)=TRUE,23,IF(EXACT(M1185,$A$25)=TRUE,24,IF(EXACT(M1185,$A$26)=TRUE,25,IF(EXACT(M1185,$A$27)=TRUE,26,IF(EXACT(M1185,$A$28)=TRUE,27,IF(EXACT(M1185,$A$29)=TRUE,28,IF(EXACT(M1185,$A$30)=TRUE,29,IF(EXACT(M1185,$A$31)=TRUE,30,IF(EXACT(M1185,$A$32)=TRUE,31,IF(EXACT(M1185,$A$33)=TRUE,32,IF(EXACT(M1185,$A$34)=TRUE,33,IF(EXACT(M1185,$A$35)=TRUE,34,IF(EXACT(M1185,$A$36)=TRUE,35,IF(EXACT(M1185,$A$37)=TRUE,36,IF(EXACT(M1185,$A$38)=TRUE,37,IF(EXACT(M1185,$A$39)=TRUE,38,IF(EXACT(M1185,$A$40)=TRUE,39,IF(EXACT(M1185,$A$41)=TRUE,40,IF(EXACT(M1185,$A$42)=TRUE,41,IF(EXACT(M1185,$A$43)=TRUE,42,IF(EXACT(M1185,$A$44)=TRUE,43,IF(EXACT(M1185,$A$45)=TRUE,44,IF(EXACT(M1185,$A$46)=TRUE,45,IF(EXACT(M1185,$A$47)=TRUE,46,IF(EXACT(M1185,$A$48)=TRUE,47,IF(EXACT(M1185,$A$49)=TRUE,48,IF(EXACT(M1185,$A$50)=TRUE,49,IF(EXACT(M1185,$A$51)=TRUE,50,IF(EXACT(M1185,$A$52)=TRUE,51,IF(EXACT(M1185,$A$53)=TRUE,52,IF(EXACT(M1185,$A$54)=TRUE,53,IF(EXACT(M1185,$A$55)=TRUE,54,IF(EXACT(M1185,$A$56)=TRUE,55,IF(EXACT(M1185,$A$57)=TRUE,56,IF(EXACT(M1185,$A$58)=TRUE,57,IF(EXACT(M1185,$A$59)=TRUE,58,IF(EXACT(M1185,$A$60)=TRUE,59,IF(EXACT(M1185,$A$61)=TRUE,60,IF(EXACT(M1185,$A$62)=TRUE,61))))))))))))))))))))))))))))))))))))))))))))))))))))))))))))))*61^$L1185</f>
        <v>0</v>
      </c>
    </row>
    <row r="1186" spans="11:14" x14ac:dyDescent="0.55000000000000004">
      <c r="K1186">
        <v>1186</v>
      </c>
      <c r="L1186">
        <f t="shared" si="37"/>
        <v>2</v>
      </c>
      <c r="M1186" t="str">
        <f t="shared" si="36"/>
        <v/>
      </c>
      <c r="N1186">
        <f>IF(EXACT(M1186,$A$1)=TRUE,0,IF(EXACT(M1186,$A$2)=TRUE,1,IF(EXACT(M1186,$A$3)=TRUE,2,IF(EXACT(M1186,$A$4)=TRUE,3,IF(EXACT(M1186,$A$5)=TRUE,4,IF(EXACT(M1186,$A$6)=TRUE,5,IF(EXACT(M1186,$A$7)=TRUE,6,IF(EXACT(M1186,$A$8)=TRUE,7,IF(EXACT(M1186,$A$9)=TRUE,8,IF(EXACT(M1186,$A$10)=TRUE,9,IF(EXACT(M1186,$A$11)=TRUE,10,IF(EXACT(M1186,$A$12)=TRUE,11,IF(EXACT(M1186,$A$13)=TRUE,12,IF(EXACT(M1186,$A$14)=TRUE,13,IF(EXACT(M1186,$A$15)=TRUE,14,IF(EXACT(M1186,$A$16)=TRUE,15,IF(EXACT(M1186,$A$17)=TRUE,16,IF(EXACT(M1186,$A$18)=TRUE,17,IF(EXACT(M1186,$A$19)=TRUE,18,IF(EXACT(M1186,$A$20)=TRUE,19,IF(EXACT(M1186,$A$21)=TRUE,20,IF(EXACT(M1186,$A$22)=TRUE,21,IF(EXACT(M1186,$A$23)=TRUE,22,IF(EXACT(M1186,$A$24)=TRUE,23,IF(EXACT(M1186,$A$25)=TRUE,24,IF(EXACT(M1186,$A$26)=TRUE,25,IF(EXACT(M1186,$A$27)=TRUE,26,IF(EXACT(M1186,$A$28)=TRUE,27,IF(EXACT(M1186,$A$29)=TRUE,28,IF(EXACT(M1186,$A$30)=TRUE,29,IF(EXACT(M1186,$A$31)=TRUE,30,IF(EXACT(M1186,$A$32)=TRUE,31,IF(EXACT(M1186,$A$33)=TRUE,32,IF(EXACT(M1186,$A$34)=TRUE,33,IF(EXACT(M1186,$A$35)=TRUE,34,IF(EXACT(M1186,$A$36)=TRUE,35,IF(EXACT(M1186,$A$37)=TRUE,36,IF(EXACT(M1186,$A$38)=TRUE,37,IF(EXACT(M1186,$A$39)=TRUE,38,IF(EXACT(M1186,$A$40)=TRUE,39,IF(EXACT(M1186,$A$41)=TRUE,40,IF(EXACT(M1186,$A$42)=TRUE,41,IF(EXACT(M1186,$A$43)=TRUE,42,IF(EXACT(M1186,$A$44)=TRUE,43,IF(EXACT(M1186,$A$45)=TRUE,44,IF(EXACT(M1186,$A$46)=TRUE,45,IF(EXACT(M1186,$A$47)=TRUE,46,IF(EXACT(M1186,$A$48)=TRUE,47,IF(EXACT(M1186,$A$49)=TRUE,48,IF(EXACT(M1186,$A$50)=TRUE,49,IF(EXACT(M1186,$A$51)=TRUE,50,IF(EXACT(M1186,$A$52)=TRUE,51,IF(EXACT(M1186,$A$53)=TRUE,52,IF(EXACT(M1186,$A$54)=TRUE,53,IF(EXACT(M1186,$A$55)=TRUE,54,IF(EXACT(M1186,$A$56)=TRUE,55,IF(EXACT(M1186,$A$57)=TRUE,56,IF(EXACT(M1186,$A$58)=TRUE,57,IF(EXACT(M1186,$A$59)=TRUE,58,IF(EXACT(M1186,$A$60)=TRUE,59,IF(EXACT(M1186,$A$61)=TRUE,60,IF(EXACT(M1186,$A$62)=TRUE,61))))))))))))))))))))))))))))))))))))))))))))))))))))))))))))))*61^$L1186</f>
        <v>0</v>
      </c>
    </row>
    <row r="1187" spans="11:14" x14ac:dyDescent="0.55000000000000004">
      <c r="K1187">
        <v>1187</v>
      </c>
      <c r="L1187">
        <f t="shared" si="37"/>
        <v>1</v>
      </c>
      <c r="M1187" t="str">
        <f t="shared" si="36"/>
        <v/>
      </c>
      <c r="N1187">
        <f>IF(EXACT(M1187,$A$1)=TRUE,0,IF(EXACT(M1187,$A$2)=TRUE,1,IF(EXACT(M1187,$A$3)=TRUE,2,IF(EXACT(M1187,$A$4)=TRUE,3,IF(EXACT(M1187,$A$5)=TRUE,4,IF(EXACT(M1187,$A$6)=TRUE,5,IF(EXACT(M1187,$A$7)=TRUE,6,IF(EXACT(M1187,$A$8)=TRUE,7,IF(EXACT(M1187,$A$9)=TRUE,8,IF(EXACT(M1187,$A$10)=TRUE,9,IF(EXACT(M1187,$A$11)=TRUE,10,IF(EXACT(M1187,$A$12)=TRUE,11,IF(EXACT(M1187,$A$13)=TRUE,12,IF(EXACT(M1187,$A$14)=TRUE,13,IF(EXACT(M1187,$A$15)=TRUE,14,IF(EXACT(M1187,$A$16)=TRUE,15,IF(EXACT(M1187,$A$17)=TRUE,16,IF(EXACT(M1187,$A$18)=TRUE,17,IF(EXACT(M1187,$A$19)=TRUE,18,IF(EXACT(M1187,$A$20)=TRUE,19,IF(EXACT(M1187,$A$21)=TRUE,20,IF(EXACT(M1187,$A$22)=TRUE,21,IF(EXACT(M1187,$A$23)=TRUE,22,IF(EXACT(M1187,$A$24)=TRUE,23,IF(EXACT(M1187,$A$25)=TRUE,24,IF(EXACT(M1187,$A$26)=TRUE,25,IF(EXACT(M1187,$A$27)=TRUE,26,IF(EXACT(M1187,$A$28)=TRUE,27,IF(EXACT(M1187,$A$29)=TRUE,28,IF(EXACT(M1187,$A$30)=TRUE,29,IF(EXACT(M1187,$A$31)=TRUE,30,IF(EXACT(M1187,$A$32)=TRUE,31,IF(EXACT(M1187,$A$33)=TRUE,32,IF(EXACT(M1187,$A$34)=TRUE,33,IF(EXACT(M1187,$A$35)=TRUE,34,IF(EXACT(M1187,$A$36)=TRUE,35,IF(EXACT(M1187,$A$37)=TRUE,36,IF(EXACT(M1187,$A$38)=TRUE,37,IF(EXACT(M1187,$A$39)=TRUE,38,IF(EXACT(M1187,$A$40)=TRUE,39,IF(EXACT(M1187,$A$41)=TRUE,40,IF(EXACT(M1187,$A$42)=TRUE,41,IF(EXACT(M1187,$A$43)=TRUE,42,IF(EXACT(M1187,$A$44)=TRUE,43,IF(EXACT(M1187,$A$45)=TRUE,44,IF(EXACT(M1187,$A$46)=TRUE,45,IF(EXACT(M1187,$A$47)=TRUE,46,IF(EXACT(M1187,$A$48)=TRUE,47,IF(EXACT(M1187,$A$49)=TRUE,48,IF(EXACT(M1187,$A$50)=TRUE,49,IF(EXACT(M1187,$A$51)=TRUE,50,IF(EXACT(M1187,$A$52)=TRUE,51,IF(EXACT(M1187,$A$53)=TRUE,52,IF(EXACT(M1187,$A$54)=TRUE,53,IF(EXACT(M1187,$A$55)=TRUE,54,IF(EXACT(M1187,$A$56)=TRUE,55,IF(EXACT(M1187,$A$57)=TRUE,56,IF(EXACT(M1187,$A$58)=TRUE,57,IF(EXACT(M1187,$A$59)=TRUE,58,IF(EXACT(M1187,$A$60)=TRUE,59,IF(EXACT(M1187,$A$61)=TRUE,60,IF(EXACT(M1187,$A$62)=TRUE,61))))))))))))))))))))))))))))))))))))))))))))))))))))))))))))))*61^$L1187</f>
        <v>0</v>
      </c>
    </row>
    <row r="1188" spans="11:14" x14ac:dyDescent="0.55000000000000004">
      <c r="K1188">
        <v>1188</v>
      </c>
      <c r="L1188">
        <f t="shared" si="37"/>
        <v>0</v>
      </c>
      <c r="M1188" t="str">
        <f t="shared" si="36"/>
        <v/>
      </c>
      <c r="N1188">
        <f>IF(EXACT(M1188,$A$1)=TRUE,0,IF(EXACT(M1188,$A$2)=TRUE,1,IF(EXACT(M1188,$A$3)=TRUE,2,IF(EXACT(M1188,$A$4)=TRUE,3,IF(EXACT(M1188,$A$5)=TRUE,4,IF(EXACT(M1188,$A$6)=TRUE,5,IF(EXACT(M1188,$A$7)=TRUE,6,IF(EXACT(M1188,$A$8)=TRUE,7,IF(EXACT(M1188,$A$9)=TRUE,8,IF(EXACT(M1188,$A$10)=TRUE,9,IF(EXACT(M1188,$A$11)=TRUE,10,IF(EXACT(M1188,$A$12)=TRUE,11,IF(EXACT(M1188,$A$13)=TRUE,12,IF(EXACT(M1188,$A$14)=TRUE,13,IF(EXACT(M1188,$A$15)=TRUE,14,IF(EXACT(M1188,$A$16)=TRUE,15,IF(EXACT(M1188,$A$17)=TRUE,16,IF(EXACT(M1188,$A$18)=TRUE,17,IF(EXACT(M1188,$A$19)=TRUE,18,IF(EXACT(M1188,$A$20)=TRUE,19,IF(EXACT(M1188,$A$21)=TRUE,20,IF(EXACT(M1188,$A$22)=TRUE,21,IF(EXACT(M1188,$A$23)=TRUE,22,IF(EXACT(M1188,$A$24)=TRUE,23,IF(EXACT(M1188,$A$25)=TRUE,24,IF(EXACT(M1188,$A$26)=TRUE,25,IF(EXACT(M1188,$A$27)=TRUE,26,IF(EXACT(M1188,$A$28)=TRUE,27,IF(EXACT(M1188,$A$29)=TRUE,28,IF(EXACT(M1188,$A$30)=TRUE,29,IF(EXACT(M1188,$A$31)=TRUE,30,IF(EXACT(M1188,$A$32)=TRUE,31,IF(EXACT(M1188,$A$33)=TRUE,32,IF(EXACT(M1188,$A$34)=TRUE,33,IF(EXACT(M1188,$A$35)=TRUE,34,IF(EXACT(M1188,$A$36)=TRUE,35,IF(EXACT(M1188,$A$37)=TRUE,36,IF(EXACT(M1188,$A$38)=TRUE,37,IF(EXACT(M1188,$A$39)=TRUE,38,IF(EXACT(M1188,$A$40)=TRUE,39,IF(EXACT(M1188,$A$41)=TRUE,40,IF(EXACT(M1188,$A$42)=TRUE,41,IF(EXACT(M1188,$A$43)=TRUE,42,IF(EXACT(M1188,$A$44)=TRUE,43,IF(EXACT(M1188,$A$45)=TRUE,44,IF(EXACT(M1188,$A$46)=TRUE,45,IF(EXACT(M1188,$A$47)=TRUE,46,IF(EXACT(M1188,$A$48)=TRUE,47,IF(EXACT(M1188,$A$49)=TRUE,48,IF(EXACT(M1188,$A$50)=TRUE,49,IF(EXACT(M1188,$A$51)=TRUE,50,IF(EXACT(M1188,$A$52)=TRUE,51,IF(EXACT(M1188,$A$53)=TRUE,52,IF(EXACT(M1188,$A$54)=TRUE,53,IF(EXACT(M1188,$A$55)=TRUE,54,IF(EXACT(M1188,$A$56)=TRUE,55,IF(EXACT(M1188,$A$57)=TRUE,56,IF(EXACT(M1188,$A$58)=TRUE,57,IF(EXACT(M1188,$A$59)=TRUE,58,IF(EXACT(M1188,$A$60)=TRUE,59,IF(EXACT(M1188,$A$61)=TRUE,60,IF(EXACT(M1188,$A$62)=TRUE,61))))))))))))))))))))))))))))))))))))))))))))))))))))))))))))))*61^$L1188</f>
        <v>0</v>
      </c>
    </row>
    <row r="1189" spans="11:14" x14ac:dyDescent="0.55000000000000004">
      <c r="K1189">
        <v>1189</v>
      </c>
      <c r="L1189">
        <f t="shared" si="37"/>
        <v>5</v>
      </c>
      <c r="M1189" t="str">
        <f t="shared" si="36"/>
        <v/>
      </c>
      <c r="N1189" t="b">
        <f>IF(EXACT(M1189,$A$1)=TRUE,"コア",IF(EXACT(M1189,$A$2)=TRUE,"弓玉",IF(EXACT(M1189,$A$3)=TRUE,"銃玉",IF(EXACT(M1189,$A$4)=TRUE,"剣玉",IF(EXACT(M1189,$A$5)=TRUE,"盾玉",IF(EXACT(M1189,$A$6)=TRUE,"爆玉",IF(EXACT(M1189,$A$7)=TRUE,"魔玉",IF(EXACT(M1189,$A$8)=TRUE,"弩玉",IF(EXACT(M1189,$A$9)=TRUE,"槍玉",IF(EXACT(M1189,$A$10)=TRUE,"砲玉",IF(EXACT(M1189,$A$11)=TRUE,"薙玉",IF(EXACT(M1189,$A$12)=TRUE,"跳玉",IF(EXACT(M1189,$A$13)=TRUE,"裂玉",IF(EXACT(M1189,$A$14)=TRUE,"散玉",IF(EXACT(M1189,$A$15)=TRUE,"狙玉",IF(EXACT(M1189,$A$16)=TRUE,"浮玉",IF(EXACT(M1189,$A$17)=TRUE,"導玉",IF(EXACT(M1189,$A$18)=TRUE,"繕玉",IF(EXACT(M1189,$A$19)=TRUE,"癒玉",IF(EXACT(M1189,$A$20)=TRUE,"壁玉",IF(EXACT(M1189,$A$21)=TRUE,"飛玉",IF(EXACT(M1189,$A$22)=TRUE,"戦玉",IF(EXACT(M1189,$A$23)=TRUE,"機玉",IF(EXACT(M1189,$A$24)=TRUE,"変玉",IF(EXACT(M1189,$A$25)=TRUE,"界玉",IF(EXACT(M1189,$A$26)=TRUE,"木壁",IF(EXACT(M1189,$A$27)=TRUE,"石壁",IF(EXACT(M1189,$A$28)=TRUE,"紙壁",IF(EXACT(M1189,$A$29)=TRUE,"鉄壁",IF(EXACT(M1189,$A$30)=TRUE,"ジェット",IF(EXACT(M1189,$A$31)=TRUE,"ターボ",IF(EXACT(M1189,$A$32)=TRUE,"骨玉",IF(EXACT(M1189,$A$33)=TRUE,"撃玉",IF(EXACT(M1189,$A$34)=TRUE,"弾玉",IF(EXACT(M1189,$A$35)=TRUE,"聖玉",IF(EXACT(M1189,$A$36)=TRUE,"忍玉",IF(EXACT(M1189,$A$37)=TRUE,"障玉",IF(EXACT(M1189,$A$38)=TRUE,"花玉",IF(EXACT(M1189,$A$39)=TRUE,"反玉",IF(EXACT(M1189,$A$40)=TRUE,"押玉",IF(EXACT(M1189,$A$41)=TRUE,"迎玉",IF(EXACT(M1189,$A$42)=TRUE,"贄玉",IF(EXACT(M1189,$A$43)=TRUE,"的玉",IF(EXACT(M1189,$A$44)=TRUE,"墜玉",IF(EXACT(M1189,$A$45)=TRUE,"箱玉",IF(EXACT(M1189,$A$46)=TRUE,"闇玉",IF(EXACT(M1189,$A$47)=TRUE,"旋玉",IF(EXACT(M1189,$A$48)=TRUE,"采玉",IF(EXACT(M1189,$A$49)=TRUE,"騎玉",IF(EXACT(M1189,$A$50)=TRUE,"核玉",IF(EXACT(M1189,$A$51)=TRUE,"射玉",IF(EXACT(M1189,$A$52)=TRUE,"星玉",IF(EXACT(M1189,$A$53)=TRUE,"梱玉",IF(EXACT(M1189,$A$54)=TRUE,"貫玉",IF(EXACT(M1189,$A$55)=TRUE,"査玉",IF(EXACT(M1189,$A$56)=TRUE,"近壁",IF(EXACT(M1189,$A$57)=TRUE,"遠壁",IF(EXACT(M1189,$A$58)=TRUE,"広壁",IF(EXACT(M1189,$A$59)=TRUE,"狭壁",IF(EXACT(M1189,$A$60)=TRUE,"タゲ壁",IF(EXACT(M1189,$A$61)=TRUE,"エレ壁")))))))))))))))))))))))))))))))))))))))))))))))))))))))))))))</f>
        <v>0</v>
      </c>
    </row>
    <row r="1190" spans="11:14" x14ac:dyDescent="0.55000000000000004">
      <c r="K1190">
        <v>1190</v>
      </c>
      <c r="L1190">
        <f t="shared" si="37"/>
        <v>4</v>
      </c>
      <c r="M1190" t="str">
        <f t="shared" si="36"/>
        <v/>
      </c>
      <c r="N1190">
        <f>IF(EXACT(M1190,$A$1)=TRUE,0,IF(EXACT(M1190,$A$2)=TRUE,1,IF(EXACT(M1190,$A$3)=TRUE,2,IF(EXACT(M1190,$A$4)=TRUE,3,IF(EXACT(M1190,$A$5)=TRUE,4,IF(EXACT(M1190,$A$6)=TRUE,5,IF(EXACT(M1190,$A$7)=TRUE,6,IF(EXACT(M1190,$A$8)=TRUE,7,IF(EXACT(M1190,$A$9)=TRUE,8,IF(EXACT(M1190,$A$10)=TRUE,9,IF(EXACT(M1190,$A$11)=TRUE,10,IF(EXACT(M1190,$A$12)=TRUE,11,IF(EXACT(M1190,$A$13)=TRUE,12,IF(EXACT(M1190,$A$14)=TRUE,13,IF(EXACT(M1190,$A$15)=TRUE,14,IF(EXACT(M1190,$A$16)=TRUE,15,IF(EXACT(M1190,$A$17)=TRUE,16,IF(EXACT(M1190,$A$18)=TRUE,17,IF(EXACT(M1190,$A$19)=TRUE,18,IF(EXACT(M1190,$A$20)=TRUE,19,IF(EXACT(M1190,$A$21)=TRUE,20,IF(EXACT(M1190,$A$22)=TRUE,21,IF(EXACT(M1190,$A$23)=TRUE,22,IF(EXACT(M1190,$A$24)=TRUE,23,IF(EXACT(M1190,$A$25)=TRUE,24,IF(EXACT(M1190,$A$26)=TRUE,25,IF(EXACT(M1190,$A$27)=TRUE,26,IF(EXACT(M1190,$A$28)=TRUE,27,IF(EXACT(M1190,$A$29)=TRUE,28,IF(EXACT(M1190,$A$30)=TRUE,29,IF(EXACT(M1190,$A$31)=TRUE,30,IF(EXACT(M1190,$A$32)=TRUE,31,IF(EXACT(M1190,$A$33)=TRUE,32,IF(EXACT(M1190,$A$34)=TRUE,33,IF(EXACT(M1190,$A$35)=TRUE,34,IF(EXACT(M1190,$A$36)=TRUE,35,IF(EXACT(M1190,$A$37)=TRUE,36,IF(EXACT(M1190,$A$38)=TRUE,37,IF(EXACT(M1190,$A$39)=TRUE,38,IF(EXACT(M1190,$A$40)=TRUE,39,IF(EXACT(M1190,$A$41)=TRUE,40,IF(EXACT(M1190,$A$42)=TRUE,41,IF(EXACT(M1190,$A$43)=TRUE,42,IF(EXACT(M1190,$A$44)=TRUE,43,IF(EXACT(M1190,$A$45)=TRUE,44,IF(EXACT(M1190,$A$46)=TRUE,45,IF(EXACT(M1190,$A$47)=TRUE,46,IF(EXACT(M1190,$A$48)=TRUE,47,IF(EXACT(M1190,$A$49)=TRUE,48,IF(EXACT(M1190,$A$50)=TRUE,49,IF(EXACT(M1190,$A$51)=TRUE,50,IF(EXACT(M1190,$A$52)=TRUE,51,IF(EXACT(M1190,$A$53)=TRUE,52,IF(EXACT(M1190,$A$54)=TRUE,53,IF(EXACT(M1190,$A$55)=TRUE,54,IF(EXACT(M1190,$A$56)=TRUE,55,IF(EXACT(M1190,$A$57)=TRUE,56,IF(EXACT(M1190,$A$58)=TRUE,57,IF(EXACT(M1190,$A$59)=TRUE,58,IF(EXACT(M1190,$A$60)=TRUE,59,IF(EXACT(M1190,$A$61)=TRUE,60,IF(EXACT(M1190,$A$62)=TRUE,61))))))))))))))))))))))))))))))))))))))))))))))))))))))))))))))*61^$L1190</f>
        <v>0</v>
      </c>
    </row>
    <row r="1191" spans="11:14" x14ac:dyDescent="0.55000000000000004">
      <c r="K1191">
        <v>1191</v>
      </c>
      <c r="L1191">
        <f t="shared" si="37"/>
        <v>3</v>
      </c>
      <c r="M1191" t="str">
        <f t="shared" si="36"/>
        <v/>
      </c>
      <c r="N1191">
        <f>IF(EXACT(M1191,$A$1)=TRUE,0,IF(EXACT(M1191,$A$2)=TRUE,1,IF(EXACT(M1191,$A$3)=TRUE,2,IF(EXACT(M1191,$A$4)=TRUE,3,IF(EXACT(M1191,$A$5)=TRUE,4,IF(EXACT(M1191,$A$6)=TRUE,5,IF(EXACT(M1191,$A$7)=TRUE,6,IF(EXACT(M1191,$A$8)=TRUE,7,IF(EXACT(M1191,$A$9)=TRUE,8,IF(EXACT(M1191,$A$10)=TRUE,9,IF(EXACT(M1191,$A$11)=TRUE,10,IF(EXACT(M1191,$A$12)=TRUE,11,IF(EXACT(M1191,$A$13)=TRUE,12,IF(EXACT(M1191,$A$14)=TRUE,13,IF(EXACT(M1191,$A$15)=TRUE,14,IF(EXACT(M1191,$A$16)=TRUE,15,IF(EXACT(M1191,$A$17)=TRUE,16,IF(EXACT(M1191,$A$18)=TRUE,17,IF(EXACT(M1191,$A$19)=TRUE,18,IF(EXACT(M1191,$A$20)=TRUE,19,IF(EXACT(M1191,$A$21)=TRUE,20,IF(EXACT(M1191,$A$22)=TRUE,21,IF(EXACT(M1191,$A$23)=TRUE,22,IF(EXACT(M1191,$A$24)=TRUE,23,IF(EXACT(M1191,$A$25)=TRUE,24,IF(EXACT(M1191,$A$26)=TRUE,25,IF(EXACT(M1191,$A$27)=TRUE,26,IF(EXACT(M1191,$A$28)=TRUE,27,IF(EXACT(M1191,$A$29)=TRUE,28,IF(EXACT(M1191,$A$30)=TRUE,29,IF(EXACT(M1191,$A$31)=TRUE,30,IF(EXACT(M1191,$A$32)=TRUE,31,IF(EXACT(M1191,$A$33)=TRUE,32,IF(EXACT(M1191,$A$34)=TRUE,33,IF(EXACT(M1191,$A$35)=TRUE,34,IF(EXACT(M1191,$A$36)=TRUE,35,IF(EXACT(M1191,$A$37)=TRUE,36,IF(EXACT(M1191,$A$38)=TRUE,37,IF(EXACT(M1191,$A$39)=TRUE,38,IF(EXACT(M1191,$A$40)=TRUE,39,IF(EXACT(M1191,$A$41)=TRUE,40,IF(EXACT(M1191,$A$42)=TRUE,41,IF(EXACT(M1191,$A$43)=TRUE,42,IF(EXACT(M1191,$A$44)=TRUE,43,IF(EXACT(M1191,$A$45)=TRUE,44,IF(EXACT(M1191,$A$46)=TRUE,45,IF(EXACT(M1191,$A$47)=TRUE,46,IF(EXACT(M1191,$A$48)=TRUE,47,IF(EXACT(M1191,$A$49)=TRUE,48,IF(EXACT(M1191,$A$50)=TRUE,49,IF(EXACT(M1191,$A$51)=TRUE,50,IF(EXACT(M1191,$A$52)=TRUE,51,IF(EXACT(M1191,$A$53)=TRUE,52,IF(EXACT(M1191,$A$54)=TRUE,53,IF(EXACT(M1191,$A$55)=TRUE,54,IF(EXACT(M1191,$A$56)=TRUE,55,IF(EXACT(M1191,$A$57)=TRUE,56,IF(EXACT(M1191,$A$58)=TRUE,57,IF(EXACT(M1191,$A$59)=TRUE,58,IF(EXACT(M1191,$A$60)=TRUE,59,IF(EXACT(M1191,$A$61)=TRUE,60,IF(EXACT(M1191,$A$62)=TRUE,61))))))))))))))))))))))))))))))))))))))))))))))))))))))))))))))*61^$L1191</f>
        <v>0</v>
      </c>
    </row>
    <row r="1192" spans="11:14" x14ac:dyDescent="0.55000000000000004">
      <c r="K1192">
        <v>1192</v>
      </c>
      <c r="L1192">
        <f t="shared" si="37"/>
        <v>2</v>
      </c>
      <c r="M1192" t="str">
        <f t="shared" si="36"/>
        <v/>
      </c>
      <c r="N1192">
        <f>IF(EXACT(M1192,$A$1)=TRUE,0,IF(EXACT(M1192,$A$2)=TRUE,1,IF(EXACT(M1192,$A$3)=TRUE,2,IF(EXACT(M1192,$A$4)=TRUE,3,IF(EXACT(M1192,$A$5)=TRUE,4,IF(EXACT(M1192,$A$6)=TRUE,5,IF(EXACT(M1192,$A$7)=TRUE,6,IF(EXACT(M1192,$A$8)=TRUE,7,IF(EXACT(M1192,$A$9)=TRUE,8,IF(EXACT(M1192,$A$10)=TRUE,9,IF(EXACT(M1192,$A$11)=TRUE,10,IF(EXACT(M1192,$A$12)=TRUE,11,IF(EXACT(M1192,$A$13)=TRUE,12,IF(EXACT(M1192,$A$14)=TRUE,13,IF(EXACT(M1192,$A$15)=TRUE,14,IF(EXACT(M1192,$A$16)=TRUE,15,IF(EXACT(M1192,$A$17)=TRUE,16,IF(EXACT(M1192,$A$18)=TRUE,17,IF(EXACT(M1192,$A$19)=TRUE,18,IF(EXACT(M1192,$A$20)=TRUE,19,IF(EXACT(M1192,$A$21)=TRUE,20,IF(EXACT(M1192,$A$22)=TRUE,21,IF(EXACT(M1192,$A$23)=TRUE,22,IF(EXACT(M1192,$A$24)=TRUE,23,IF(EXACT(M1192,$A$25)=TRUE,24,IF(EXACT(M1192,$A$26)=TRUE,25,IF(EXACT(M1192,$A$27)=TRUE,26,IF(EXACT(M1192,$A$28)=TRUE,27,IF(EXACT(M1192,$A$29)=TRUE,28,IF(EXACT(M1192,$A$30)=TRUE,29,IF(EXACT(M1192,$A$31)=TRUE,30,IF(EXACT(M1192,$A$32)=TRUE,31,IF(EXACT(M1192,$A$33)=TRUE,32,IF(EXACT(M1192,$A$34)=TRUE,33,IF(EXACT(M1192,$A$35)=TRUE,34,IF(EXACT(M1192,$A$36)=TRUE,35,IF(EXACT(M1192,$A$37)=TRUE,36,IF(EXACT(M1192,$A$38)=TRUE,37,IF(EXACT(M1192,$A$39)=TRUE,38,IF(EXACT(M1192,$A$40)=TRUE,39,IF(EXACT(M1192,$A$41)=TRUE,40,IF(EXACT(M1192,$A$42)=TRUE,41,IF(EXACT(M1192,$A$43)=TRUE,42,IF(EXACT(M1192,$A$44)=TRUE,43,IF(EXACT(M1192,$A$45)=TRUE,44,IF(EXACT(M1192,$A$46)=TRUE,45,IF(EXACT(M1192,$A$47)=TRUE,46,IF(EXACT(M1192,$A$48)=TRUE,47,IF(EXACT(M1192,$A$49)=TRUE,48,IF(EXACT(M1192,$A$50)=TRUE,49,IF(EXACT(M1192,$A$51)=TRUE,50,IF(EXACT(M1192,$A$52)=TRUE,51,IF(EXACT(M1192,$A$53)=TRUE,52,IF(EXACT(M1192,$A$54)=TRUE,53,IF(EXACT(M1192,$A$55)=TRUE,54,IF(EXACT(M1192,$A$56)=TRUE,55,IF(EXACT(M1192,$A$57)=TRUE,56,IF(EXACT(M1192,$A$58)=TRUE,57,IF(EXACT(M1192,$A$59)=TRUE,58,IF(EXACT(M1192,$A$60)=TRUE,59,IF(EXACT(M1192,$A$61)=TRUE,60,IF(EXACT(M1192,$A$62)=TRUE,61))))))))))))))))))))))))))))))))))))))))))))))))))))))))))))))*61^$L1192</f>
        <v>0</v>
      </c>
    </row>
    <row r="1193" spans="11:14" x14ac:dyDescent="0.55000000000000004">
      <c r="K1193">
        <v>1193</v>
      </c>
      <c r="L1193">
        <f t="shared" si="37"/>
        <v>1</v>
      </c>
      <c r="M1193" t="str">
        <f t="shared" si="36"/>
        <v/>
      </c>
      <c r="N1193">
        <f>IF(EXACT(M1193,$A$1)=TRUE,0,IF(EXACT(M1193,$A$2)=TRUE,1,IF(EXACT(M1193,$A$3)=TRUE,2,IF(EXACT(M1193,$A$4)=TRUE,3,IF(EXACT(M1193,$A$5)=TRUE,4,IF(EXACT(M1193,$A$6)=TRUE,5,IF(EXACT(M1193,$A$7)=TRUE,6,IF(EXACT(M1193,$A$8)=TRUE,7,IF(EXACT(M1193,$A$9)=TRUE,8,IF(EXACT(M1193,$A$10)=TRUE,9,IF(EXACT(M1193,$A$11)=TRUE,10,IF(EXACT(M1193,$A$12)=TRUE,11,IF(EXACT(M1193,$A$13)=TRUE,12,IF(EXACT(M1193,$A$14)=TRUE,13,IF(EXACT(M1193,$A$15)=TRUE,14,IF(EXACT(M1193,$A$16)=TRUE,15,IF(EXACT(M1193,$A$17)=TRUE,16,IF(EXACT(M1193,$A$18)=TRUE,17,IF(EXACT(M1193,$A$19)=TRUE,18,IF(EXACT(M1193,$A$20)=TRUE,19,IF(EXACT(M1193,$A$21)=TRUE,20,IF(EXACT(M1193,$A$22)=TRUE,21,IF(EXACT(M1193,$A$23)=TRUE,22,IF(EXACT(M1193,$A$24)=TRUE,23,IF(EXACT(M1193,$A$25)=TRUE,24,IF(EXACT(M1193,$A$26)=TRUE,25,IF(EXACT(M1193,$A$27)=TRUE,26,IF(EXACT(M1193,$A$28)=TRUE,27,IF(EXACT(M1193,$A$29)=TRUE,28,IF(EXACT(M1193,$A$30)=TRUE,29,IF(EXACT(M1193,$A$31)=TRUE,30,IF(EXACT(M1193,$A$32)=TRUE,31,IF(EXACT(M1193,$A$33)=TRUE,32,IF(EXACT(M1193,$A$34)=TRUE,33,IF(EXACT(M1193,$A$35)=TRUE,34,IF(EXACT(M1193,$A$36)=TRUE,35,IF(EXACT(M1193,$A$37)=TRUE,36,IF(EXACT(M1193,$A$38)=TRUE,37,IF(EXACT(M1193,$A$39)=TRUE,38,IF(EXACT(M1193,$A$40)=TRUE,39,IF(EXACT(M1193,$A$41)=TRUE,40,IF(EXACT(M1193,$A$42)=TRUE,41,IF(EXACT(M1193,$A$43)=TRUE,42,IF(EXACT(M1193,$A$44)=TRUE,43,IF(EXACT(M1193,$A$45)=TRUE,44,IF(EXACT(M1193,$A$46)=TRUE,45,IF(EXACT(M1193,$A$47)=TRUE,46,IF(EXACT(M1193,$A$48)=TRUE,47,IF(EXACT(M1193,$A$49)=TRUE,48,IF(EXACT(M1193,$A$50)=TRUE,49,IF(EXACT(M1193,$A$51)=TRUE,50,IF(EXACT(M1193,$A$52)=TRUE,51,IF(EXACT(M1193,$A$53)=TRUE,52,IF(EXACT(M1193,$A$54)=TRUE,53,IF(EXACT(M1193,$A$55)=TRUE,54,IF(EXACT(M1193,$A$56)=TRUE,55,IF(EXACT(M1193,$A$57)=TRUE,56,IF(EXACT(M1193,$A$58)=TRUE,57,IF(EXACT(M1193,$A$59)=TRUE,58,IF(EXACT(M1193,$A$60)=TRUE,59,IF(EXACT(M1193,$A$61)=TRUE,60,IF(EXACT(M1193,$A$62)=TRUE,61))))))))))))))))))))))))))))))))))))))))))))))))))))))))))))))*61^$L1193</f>
        <v>0</v>
      </c>
    </row>
    <row r="1194" spans="11:14" x14ac:dyDescent="0.55000000000000004">
      <c r="K1194">
        <v>1194</v>
      </c>
      <c r="L1194">
        <f t="shared" si="37"/>
        <v>0</v>
      </c>
      <c r="M1194" t="str">
        <f t="shared" si="36"/>
        <v/>
      </c>
      <c r="N1194">
        <f>IF(EXACT(M1194,$A$1)=TRUE,0,IF(EXACT(M1194,$A$2)=TRUE,1,IF(EXACT(M1194,$A$3)=TRUE,2,IF(EXACT(M1194,$A$4)=TRUE,3,IF(EXACT(M1194,$A$5)=TRUE,4,IF(EXACT(M1194,$A$6)=TRUE,5,IF(EXACT(M1194,$A$7)=TRUE,6,IF(EXACT(M1194,$A$8)=TRUE,7,IF(EXACT(M1194,$A$9)=TRUE,8,IF(EXACT(M1194,$A$10)=TRUE,9,IF(EXACT(M1194,$A$11)=TRUE,10,IF(EXACT(M1194,$A$12)=TRUE,11,IF(EXACT(M1194,$A$13)=TRUE,12,IF(EXACT(M1194,$A$14)=TRUE,13,IF(EXACT(M1194,$A$15)=TRUE,14,IF(EXACT(M1194,$A$16)=TRUE,15,IF(EXACT(M1194,$A$17)=TRUE,16,IF(EXACT(M1194,$A$18)=TRUE,17,IF(EXACT(M1194,$A$19)=TRUE,18,IF(EXACT(M1194,$A$20)=TRUE,19,IF(EXACT(M1194,$A$21)=TRUE,20,IF(EXACT(M1194,$A$22)=TRUE,21,IF(EXACT(M1194,$A$23)=TRUE,22,IF(EXACT(M1194,$A$24)=TRUE,23,IF(EXACT(M1194,$A$25)=TRUE,24,IF(EXACT(M1194,$A$26)=TRUE,25,IF(EXACT(M1194,$A$27)=TRUE,26,IF(EXACT(M1194,$A$28)=TRUE,27,IF(EXACT(M1194,$A$29)=TRUE,28,IF(EXACT(M1194,$A$30)=TRUE,29,IF(EXACT(M1194,$A$31)=TRUE,30,IF(EXACT(M1194,$A$32)=TRUE,31,IF(EXACT(M1194,$A$33)=TRUE,32,IF(EXACT(M1194,$A$34)=TRUE,33,IF(EXACT(M1194,$A$35)=TRUE,34,IF(EXACT(M1194,$A$36)=TRUE,35,IF(EXACT(M1194,$A$37)=TRUE,36,IF(EXACT(M1194,$A$38)=TRUE,37,IF(EXACT(M1194,$A$39)=TRUE,38,IF(EXACT(M1194,$A$40)=TRUE,39,IF(EXACT(M1194,$A$41)=TRUE,40,IF(EXACT(M1194,$A$42)=TRUE,41,IF(EXACT(M1194,$A$43)=TRUE,42,IF(EXACT(M1194,$A$44)=TRUE,43,IF(EXACT(M1194,$A$45)=TRUE,44,IF(EXACT(M1194,$A$46)=TRUE,45,IF(EXACT(M1194,$A$47)=TRUE,46,IF(EXACT(M1194,$A$48)=TRUE,47,IF(EXACT(M1194,$A$49)=TRUE,48,IF(EXACT(M1194,$A$50)=TRUE,49,IF(EXACT(M1194,$A$51)=TRUE,50,IF(EXACT(M1194,$A$52)=TRUE,51,IF(EXACT(M1194,$A$53)=TRUE,52,IF(EXACT(M1194,$A$54)=TRUE,53,IF(EXACT(M1194,$A$55)=TRUE,54,IF(EXACT(M1194,$A$56)=TRUE,55,IF(EXACT(M1194,$A$57)=TRUE,56,IF(EXACT(M1194,$A$58)=TRUE,57,IF(EXACT(M1194,$A$59)=TRUE,58,IF(EXACT(M1194,$A$60)=TRUE,59,IF(EXACT(M1194,$A$61)=TRUE,60,IF(EXACT(M1194,$A$62)=TRUE,61))))))))))))))))))))))))))))))))))))))))))))))))))))))))))))))*61^$L1194</f>
        <v>0</v>
      </c>
    </row>
    <row r="1195" spans="11:14" x14ac:dyDescent="0.55000000000000004">
      <c r="K1195">
        <v>1195</v>
      </c>
      <c r="L1195">
        <f t="shared" si="37"/>
        <v>5</v>
      </c>
      <c r="M1195" t="str">
        <f t="shared" si="36"/>
        <v/>
      </c>
      <c r="N1195" t="b">
        <f>IF(EXACT(M1195,$A$1)=TRUE,"コア",IF(EXACT(M1195,$A$2)=TRUE,"弓玉",IF(EXACT(M1195,$A$3)=TRUE,"銃玉",IF(EXACT(M1195,$A$4)=TRUE,"剣玉",IF(EXACT(M1195,$A$5)=TRUE,"盾玉",IF(EXACT(M1195,$A$6)=TRUE,"爆玉",IF(EXACT(M1195,$A$7)=TRUE,"魔玉",IF(EXACT(M1195,$A$8)=TRUE,"弩玉",IF(EXACT(M1195,$A$9)=TRUE,"槍玉",IF(EXACT(M1195,$A$10)=TRUE,"砲玉",IF(EXACT(M1195,$A$11)=TRUE,"薙玉",IF(EXACT(M1195,$A$12)=TRUE,"跳玉",IF(EXACT(M1195,$A$13)=TRUE,"裂玉",IF(EXACT(M1195,$A$14)=TRUE,"散玉",IF(EXACT(M1195,$A$15)=TRUE,"狙玉",IF(EXACT(M1195,$A$16)=TRUE,"浮玉",IF(EXACT(M1195,$A$17)=TRUE,"導玉",IF(EXACT(M1195,$A$18)=TRUE,"繕玉",IF(EXACT(M1195,$A$19)=TRUE,"癒玉",IF(EXACT(M1195,$A$20)=TRUE,"壁玉",IF(EXACT(M1195,$A$21)=TRUE,"飛玉",IF(EXACT(M1195,$A$22)=TRUE,"戦玉",IF(EXACT(M1195,$A$23)=TRUE,"機玉",IF(EXACT(M1195,$A$24)=TRUE,"変玉",IF(EXACT(M1195,$A$25)=TRUE,"界玉",IF(EXACT(M1195,$A$26)=TRUE,"木壁",IF(EXACT(M1195,$A$27)=TRUE,"石壁",IF(EXACT(M1195,$A$28)=TRUE,"紙壁",IF(EXACT(M1195,$A$29)=TRUE,"鉄壁",IF(EXACT(M1195,$A$30)=TRUE,"ジェット",IF(EXACT(M1195,$A$31)=TRUE,"ターボ",IF(EXACT(M1195,$A$32)=TRUE,"骨玉",IF(EXACT(M1195,$A$33)=TRUE,"撃玉",IF(EXACT(M1195,$A$34)=TRUE,"弾玉",IF(EXACT(M1195,$A$35)=TRUE,"聖玉",IF(EXACT(M1195,$A$36)=TRUE,"忍玉",IF(EXACT(M1195,$A$37)=TRUE,"障玉",IF(EXACT(M1195,$A$38)=TRUE,"花玉",IF(EXACT(M1195,$A$39)=TRUE,"反玉",IF(EXACT(M1195,$A$40)=TRUE,"押玉",IF(EXACT(M1195,$A$41)=TRUE,"迎玉",IF(EXACT(M1195,$A$42)=TRUE,"贄玉",IF(EXACT(M1195,$A$43)=TRUE,"的玉",IF(EXACT(M1195,$A$44)=TRUE,"墜玉",IF(EXACT(M1195,$A$45)=TRUE,"箱玉",IF(EXACT(M1195,$A$46)=TRUE,"闇玉",IF(EXACT(M1195,$A$47)=TRUE,"旋玉",IF(EXACT(M1195,$A$48)=TRUE,"采玉",IF(EXACT(M1195,$A$49)=TRUE,"騎玉",IF(EXACT(M1195,$A$50)=TRUE,"核玉",IF(EXACT(M1195,$A$51)=TRUE,"射玉",IF(EXACT(M1195,$A$52)=TRUE,"星玉",IF(EXACT(M1195,$A$53)=TRUE,"梱玉",IF(EXACT(M1195,$A$54)=TRUE,"貫玉",IF(EXACT(M1195,$A$55)=TRUE,"査玉",IF(EXACT(M1195,$A$56)=TRUE,"近壁",IF(EXACT(M1195,$A$57)=TRUE,"遠壁",IF(EXACT(M1195,$A$58)=TRUE,"広壁",IF(EXACT(M1195,$A$59)=TRUE,"狭壁",IF(EXACT(M1195,$A$60)=TRUE,"タゲ壁",IF(EXACT(M1195,$A$61)=TRUE,"エレ壁")))))))))))))))))))))))))))))))))))))))))))))))))))))))))))))</f>
        <v>0</v>
      </c>
    </row>
    <row r="1196" spans="11:14" x14ac:dyDescent="0.55000000000000004">
      <c r="K1196">
        <v>1196</v>
      </c>
      <c r="L1196">
        <f t="shared" si="37"/>
        <v>4</v>
      </c>
      <c r="M1196" t="str">
        <f t="shared" si="36"/>
        <v/>
      </c>
      <c r="N1196">
        <f>IF(EXACT(M1196,$A$1)=TRUE,0,IF(EXACT(M1196,$A$2)=TRUE,1,IF(EXACT(M1196,$A$3)=TRUE,2,IF(EXACT(M1196,$A$4)=TRUE,3,IF(EXACT(M1196,$A$5)=TRUE,4,IF(EXACT(M1196,$A$6)=TRUE,5,IF(EXACT(M1196,$A$7)=TRUE,6,IF(EXACT(M1196,$A$8)=TRUE,7,IF(EXACT(M1196,$A$9)=TRUE,8,IF(EXACT(M1196,$A$10)=TRUE,9,IF(EXACT(M1196,$A$11)=TRUE,10,IF(EXACT(M1196,$A$12)=TRUE,11,IF(EXACT(M1196,$A$13)=TRUE,12,IF(EXACT(M1196,$A$14)=TRUE,13,IF(EXACT(M1196,$A$15)=TRUE,14,IF(EXACT(M1196,$A$16)=TRUE,15,IF(EXACT(M1196,$A$17)=TRUE,16,IF(EXACT(M1196,$A$18)=TRUE,17,IF(EXACT(M1196,$A$19)=TRUE,18,IF(EXACT(M1196,$A$20)=TRUE,19,IF(EXACT(M1196,$A$21)=TRUE,20,IF(EXACT(M1196,$A$22)=TRUE,21,IF(EXACT(M1196,$A$23)=TRUE,22,IF(EXACT(M1196,$A$24)=TRUE,23,IF(EXACT(M1196,$A$25)=TRUE,24,IF(EXACT(M1196,$A$26)=TRUE,25,IF(EXACT(M1196,$A$27)=TRUE,26,IF(EXACT(M1196,$A$28)=TRUE,27,IF(EXACT(M1196,$A$29)=TRUE,28,IF(EXACT(M1196,$A$30)=TRUE,29,IF(EXACT(M1196,$A$31)=TRUE,30,IF(EXACT(M1196,$A$32)=TRUE,31,IF(EXACT(M1196,$A$33)=TRUE,32,IF(EXACT(M1196,$A$34)=TRUE,33,IF(EXACT(M1196,$A$35)=TRUE,34,IF(EXACT(M1196,$A$36)=TRUE,35,IF(EXACT(M1196,$A$37)=TRUE,36,IF(EXACT(M1196,$A$38)=TRUE,37,IF(EXACT(M1196,$A$39)=TRUE,38,IF(EXACT(M1196,$A$40)=TRUE,39,IF(EXACT(M1196,$A$41)=TRUE,40,IF(EXACT(M1196,$A$42)=TRUE,41,IF(EXACT(M1196,$A$43)=TRUE,42,IF(EXACT(M1196,$A$44)=TRUE,43,IF(EXACT(M1196,$A$45)=TRUE,44,IF(EXACT(M1196,$A$46)=TRUE,45,IF(EXACT(M1196,$A$47)=TRUE,46,IF(EXACT(M1196,$A$48)=TRUE,47,IF(EXACT(M1196,$A$49)=TRUE,48,IF(EXACT(M1196,$A$50)=TRUE,49,IF(EXACT(M1196,$A$51)=TRUE,50,IF(EXACT(M1196,$A$52)=TRUE,51,IF(EXACT(M1196,$A$53)=TRUE,52,IF(EXACT(M1196,$A$54)=TRUE,53,IF(EXACT(M1196,$A$55)=TRUE,54,IF(EXACT(M1196,$A$56)=TRUE,55,IF(EXACT(M1196,$A$57)=TRUE,56,IF(EXACT(M1196,$A$58)=TRUE,57,IF(EXACT(M1196,$A$59)=TRUE,58,IF(EXACT(M1196,$A$60)=TRUE,59,IF(EXACT(M1196,$A$61)=TRUE,60,IF(EXACT(M1196,$A$62)=TRUE,61))))))))))))))))))))))))))))))))))))))))))))))))))))))))))))))*61^$L1196</f>
        <v>0</v>
      </c>
    </row>
    <row r="1197" spans="11:14" x14ac:dyDescent="0.55000000000000004">
      <c r="K1197">
        <v>1197</v>
      </c>
      <c r="L1197">
        <f t="shared" si="37"/>
        <v>3</v>
      </c>
      <c r="M1197" t="str">
        <f t="shared" si="36"/>
        <v/>
      </c>
      <c r="N1197">
        <f>IF(EXACT(M1197,$A$1)=TRUE,0,IF(EXACT(M1197,$A$2)=TRUE,1,IF(EXACT(M1197,$A$3)=TRUE,2,IF(EXACT(M1197,$A$4)=TRUE,3,IF(EXACT(M1197,$A$5)=TRUE,4,IF(EXACT(M1197,$A$6)=TRUE,5,IF(EXACT(M1197,$A$7)=TRUE,6,IF(EXACT(M1197,$A$8)=TRUE,7,IF(EXACT(M1197,$A$9)=TRUE,8,IF(EXACT(M1197,$A$10)=TRUE,9,IF(EXACT(M1197,$A$11)=TRUE,10,IF(EXACT(M1197,$A$12)=TRUE,11,IF(EXACT(M1197,$A$13)=TRUE,12,IF(EXACT(M1197,$A$14)=TRUE,13,IF(EXACT(M1197,$A$15)=TRUE,14,IF(EXACT(M1197,$A$16)=TRUE,15,IF(EXACT(M1197,$A$17)=TRUE,16,IF(EXACT(M1197,$A$18)=TRUE,17,IF(EXACT(M1197,$A$19)=TRUE,18,IF(EXACT(M1197,$A$20)=TRUE,19,IF(EXACT(M1197,$A$21)=TRUE,20,IF(EXACT(M1197,$A$22)=TRUE,21,IF(EXACT(M1197,$A$23)=TRUE,22,IF(EXACT(M1197,$A$24)=TRUE,23,IF(EXACT(M1197,$A$25)=TRUE,24,IF(EXACT(M1197,$A$26)=TRUE,25,IF(EXACT(M1197,$A$27)=TRUE,26,IF(EXACT(M1197,$A$28)=TRUE,27,IF(EXACT(M1197,$A$29)=TRUE,28,IF(EXACT(M1197,$A$30)=TRUE,29,IF(EXACT(M1197,$A$31)=TRUE,30,IF(EXACT(M1197,$A$32)=TRUE,31,IF(EXACT(M1197,$A$33)=TRUE,32,IF(EXACT(M1197,$A$34)=TRUE,33,IF(EXACT(M1197,$A$35)=TRUE,34,IF(EXACT(M1197,$A$36)=TRUE,35,IF(EXACT(M1197,$A$37)=TRUE,36,IF(EXACT(M1197,$A$38)=TRUE,37,IF(EXACT(M1197,$A$39)=TRUE,38,IF(EXACT(M1197,$A$40)=TRUE,39,IF(EXACT(M1197,$A$41)=TRUE,40,IF(EXACT(M1197,$A$42)=TRUE,41,IF(EXACT(M1197,$A$43)=TRUE,42,IF(EXACT(M1197,$A$44)=TRUE,43,IF(EXACT(M1197,$A$45)=TRUE,44,IF(EXACT(M1197,$A$46)=TRUE,45,IF(EXACT(M1197,$A$47)=TRUE,46,IF(EXACT(M1197,$A$48)=TRUE,47,IF(EXACT(M1197,$A$49)=TRUE,48,IF(EXACT(M1197,$A$50)=TRUE,49,IF(EXACT(M1197,$A$51)=TRUE,50,IF(EXACT(M1197,$A$52)=TRUE,51,IF(EXACT(M1197,$A$53)=TRUE,52,IF(EXACT(M1197,$A$54)=TRUE,53,IF(EXACT(M1197,$A$55)=TRUE,54,IF(EXACT(M1197,$A$56)=TRUE,55,IF(EXACT(M1197,$A$57)=TRUE,56,IF(EXACT(M1197,$A$58)=TRUE,57,IF(EXACT(M1197,$A$59)=TRUE,58,IF(EXACT(M1197,$A$60)=TRUE,59,IF(EXACT(M1197,$A$61)=TRUE,60,IF(EXACT(M1197,$A$62)=TRUE,61))))))))))))))))))))))))))))))))))))))))))))))))))))))))))))))*61^$L1197</f>
        <v>0</v>
      </c>
    </row>
    <row r="1198" spans="11:14" x14ac:dyDescent="0.55000000000000004">
      <c r="K1198">
        <v>1198</v>
      </c>
      <c r="L1198">
        <f t="shared" si="37"/>
        <v>2</v>
      </c>
      <c r="M1198" t="str">
        <f t="shared" si="36"/>
        <v/>
      </c>
      <c r="N1198">
        <f>IF(EXACT(M1198,$A$1)=TRUE,0,IF(EXACT(M1198,$A$2)=TRUE,1,IF(EXACT(M1198,$A$3)=TRUE,2,IF(EXACT(M1198,$A$4)=TRUE,3,IF(EXACT(M1198,$A$5)=TRUE,4,IF(EXACT(M1198,$A$6)=TRUE,5,IF(EXACT(M1198,$A$7)=TRUE,6,IF(EXACT(M1198,$A$8)=TRUE,7,IF(EXACT(M1198,$A$9)=TRUE,8,IF(EXACT(M1198,$A$10)=TRUE,9,IF(EXACT(M1198,$A$11)=TRUE,10,IF(EXACT(M1198,$A$12)=TRUE,11,IF(EXACT(M1198,$A$13)=TRUE,12,IF(EXACT(M1198,$A$14)=TRUE,13,IF(EXACT(M1198,$A$15)=TRUE,14,IF(EXACT(M1198,$A$16)=TRUE,15,IF(EXACT(M1198,$A$17)=TRUE,16,IF(EXACT(M1198,$A$18)=TRUE,17,IF(EXACT(M1198,$A$19)=TRUE,18,IF(EXACT(M1198,$A$20)=TRUE,19,IF(EXACT(M1198,$A$21)=TRUE,20,IF(EXACT(M1198,$A$22)=TRUE,21,IF(EXACT(M1198,$A$23)=TRUE,22,IF(EXACT(M1198,$A$24)=TRUE,23,IF(EXACT(M1198,$A$25)=TRUE,24,IF(EXACT(M1198,$A$26)=TRUE,25,IF(EXACT(M1198,$A$27)=TRUE,26,IF(EXACT(M1198,$A$28)=TRUE,27,IF(EXACT(M1198,$A$29)=TRUE,28,IF(EXACT(M1198,$A$30)=TRUE,29,IF(EXACT(M1198,$A$31)=TRUE,30,IF(EXACT(M1198,$A$32)=TRUE,31,IF(EXACT(M1198,$A$33)=TRUE,32,IF(EXACT(M1198,$A$34)=TRUE,33,IF(EXACT(M1198,$A$35)=TRUE,34,IF(EXACT(M1198,$A$36)=TRUE,35,IF(EXACT(M1198,$A$37)=TRUE,36,IF(EXACT(M1198,$A$38)=TRUE,37,IF(EXACT(M1198,$A$39)=TRUE,38,IF(EXACT(M1198,$A$40)=TRUE,39,IF(EXACT(M1198,$A$41)=TRUE,40,IF(EXACT(M1198,$A$42)=TRUE,41,IF(EXACT(M1198,$A$43)=TRUE,42,IF(EXACT(M1198,$A$44)=TRUE,43,IF(EXACT(M1198,$A$45)=TRUE,44,IF(EXACT(M1198,$A$46)=TRUE,45,IF(EXACT(M1198,$A$47)=TRUE,46,IF(EXACT(M1198,$A$48)=TRUE,47,IF(EXACT(M1198,$A$49)=TRUE,48,IF(EXACT(M1198,$A$50)=TRUE,49,IF(EXACT(M1198,$A$51)=TRUE,50,IF(EXACT(M1198,$A$52)=TRUE,51,IF(EXACT(M1198,$A$53)=TRUE,52,IF(EXACT(M1198,$A$54)=TRUE,53,IF(EXACT(M1198,$A$55)=TRUE,54,IF(EXACT(M1198,$A$56)=TRUE,55,IF(EXACT(M1198,$A$57)=TRUE,56,IF(EXACT(M1198,$A$58)=TRUE,57,IF(EXACT(M1198,$A$59)=TRUE,58,IF(EXACT(M1198,$A$60)=TRUE,59,IF(EXACT(M1198,$A$61)=TRUE,60,IF(EXACT(M1198,$A$62)=TRUE,61))))))))))))))))))))))))))))))))))))))))))))))))))))))))))))))*61^$L1198</f>
        <v>0</v>
      </c>
    </row>
    <row r="1199" spans="11:14" x14ac:dyDescent="0.55000000000000004">
      <c r="K1199">
        <v>1199</v>
      </c>
      <c r="L1199">
        <f t="shared" si="37"/>
        <v>1</v>
      </c>
      <c r="M1199" t="str">
        <f t="shared" si="36"/>
        <v/>
      </c>
      <c r="N1199">
        <f>IF(EXACT(M1199,$A$1)=TRUE,0,IF(EXACT(M1199,$A$2)=TRUE,1,IF(EXACT(M1199,$A$3)=TRUE,2,IF(EXACT(M1199,$A$4)=TRUE,3,IF(EXACT(M1199,$A$5)=TRUE,4,IF(EXACT(M1199,$A$6)=TRUE,5,IF(EXACT(M1199,$A$7)=TRUE,6,IF(EXACT(M1199,$A$8)=TRUE,7,IF(EXACT(M1199,$A$9)=TRUE,8,IF(EXACT(M1199,$A$10)=TRUE,9,IF(EXACT(M1199,$A$11)=TRUE,10,IF(EXACT(M1199,$A$12)=TRUE,11,IF(EXACT(M1199,$A$13)=TRUE,12,IF(EXACT(M1199,$A$14)=TRUE,13,IF(EXACT(M1199,$A$15)=TRUE,14,IF(EXACT(M1199,$A$16)=TRUE,15,IF(EXACT(M1199,$A$17)=TRUE,16,IF(EXACT(M1199,$A$18)=TRUE,17,IF(EXACT(M1199,$A$19)=TRUE,18,IF(EXACT(M1199,$A$20)=TRUE,19,IF(EXACT(M1199,$A$21)=TRUE,20,IF(EXACT(M1199,$A$22)=TRUE,21,IF(EXACT(M1199,$A$23)=TRUE,22,IF(EXACT(M1199,$A$24)=TRUE,23,IF(EXACT(M1199,$A$25)=TRUE,24,IF(EXACT(M1199,$A$26)=TRUE,25,IF(EXACT(M1199,$A$27)=TRUE,26,IF(EXACT(M1199,$A$28)=TRUE,27,IF(EXACT(M1199,$A$29)=TRUE,28,IF(EXACT(M1199,$A$30)=TRUE,29,IF(EXACT(M1199,$A$31)=TRUE,30,IF(EXACT(M1199,$A$32)=TRUE,31,IF(EXACT(M1199,$A$33)=TRUE,32,IF(EXACT(M1199,$A$34)=TRUE,33,IF(EXACT(M1199,$A$35)=TRUE,34,IF(EXACT(M1199,$A$36)=TRUE,35,IF(EXACT(M1199,$A$37)=TRUE,36,IF(EXACT(M1199,$A$38)=TRUE,37,IF(EXACT(M1199,$A$39)=TRUE,38,IF(EXACT(M1199,$A$40)=TRUE,39,IF(EXACT(M1199,$A$41)=TRUE,40,IF(EXACT(M1199,$A$42)=TRUE,41,IF(EXACT(M1199,$A$43)=TRUE,42,IF(EXACT(M1199,$A$44)=TRUE,43,IF(EXACT(M1199,$A$45)=TRUE,44,IF(EXACT(M1199,$A$46)=TRUE,45,IF(EXACT(M1199,$A$47)=TRUE,46,IF(EXACT(M1199,$A$48)=TRUE,47,IF(EXACT(M1199,$A$49)=TRUE,48,IF(EXACT(M1199,$A$50)=TRUE,49,IF(EXACT(M1199,$A$51)=TRUE,50,IF(EXACT(M1199,$A$52)=TRUE,51,IF(EXACT(M1199,$A$53)=TRUE,52,IF(EXACT(M1199,$A$54)=TRUE,53,IF(EXACT(M1199,$A$55)=TRUE,54,IF(EXACT(M1199,$A$56)=TRUE,55,IF(EXACT(M1199,$A$57)=TRUE,56,IF(EXACT(M1199,$A$58)=TRUE,57,IF(EXACT(M1199,$A$59)=TRUE,58,IF(EXACT(M1199,$A$60)=TRUE,59,IF(EXACT(M1199,$A$61)=TRUE,60,IF(EXACT(M1199,$A$62)=TRUE,61))))))))))))))))))))))))))))))))))))))))))))))))))))))))))))))*61^$L1199</f>
        <v>0</v>
      </c>
    </row>
    <row r="1200" spans="11:14" x14ac:dyDescent="0.55000000000000004">
      <c r="K1200">
        <v>1200</v>
      </c>
      <c r="L1200">
        <f t="shared" si="37"/>
        <v>0</v>
      </c>
      <c r="M1200" t="str">
        <f t="shared" si="36"/>
        <v/>
      </c>
      <c r="N1200">
        <f>IF(EXACT(M1200,$A$1)=TRUE,0,IF(EXACT(M1200,$A$2)=TRUE,1,IF(EXACT(M1200,$A$3)=TRUE,2,IF(EXACT(M1200,$A$4)=TRUE,3,IF(EXACT(M1200,$A$5)=TRUE,4,IF(EXACT(M1200,$A$6)=TRUE,5,IF(EXACT(M1200,$A$7)=TRUE,6,IF(EXACT(M1200,$A$8)=TRUE,7,IF(EXACT(M1200,$A$9)=TRUE,8,IF(EXACT(M1200,$A$10)=TRUE,9,IF(EXACT(M1200,$A$11)=TRUE,10,IF(EXACT(M1200,$A$12)=TRUE,11,IF(EXACT(M1200,$A$13)=TRUE,12,IF(EXACT(M1200,$A$14)=TRUE,13,IF(EXACT(M1200,$A$15)=TRUE,14,IF(EXACT(M1200,$A$16)=TRUE,15,IF(EXACT(M1200,$A$17)=TRUE,16,IF(EXACT(M1200,$A$18)=TRUE,17,IF(EXACT(M1200,$A$19)=TRUE,18,IF(EXACT(M1200,$A$20)=TRUE,19,IF(EXACT(M1200,$A$21)=TRUE,20,IF(EXACT(M1200,$A$22)=TRUE,21,IF(EXACT(M1200,$A$23)=TRUE,22,IF(EXACT(M1200,$A$24)=TRUE,23,IF(EXACT(M1200,$A$25)=TRUE,24,IF(EXACT(M1200,$A$26)=TRUE,25,IF(EXACT(M1200,$A$27)=TRUE,26,IF(EXACT(M1200,$A$28)=TRUE,27,IF(EXACT(M1200,$A$29)=TRUE,28,IF(EXACT(M1200,$A$30)=TRUE,29,IF(EXACT(M1200,$A$31)=TRUE,30,IF(EXACT(M1200,$A$32)=TRUE,31,IF(EXACT(M1200,$A$33)=TRUE,32,IF(EXACT(M1200,$A$34)=TRUE,33,IF(EXACT(M1200,$A$35)=TRUE,34,IF(EXACT(M1200,$A$36)=TRUE,35,IF(EXACT(M1200,$A$37)=TRUE,36,IF(EXACT(M1200,$A$38)=TRUE,37,IF(EXACT(M1200,$A$39)=TRUE,38,IF(EXACT(M1200,$A$40)=TRUE,39,IF(EXACT(M1200,$A$41)=TRUE,40,IF(EXACT(M1200,$A$42)=TRUE,41,IF(EXACT(M1200,$A$43)=TRUE,42,IF(EXACT(M1200,$A$44)=TRUE,43,IF(EXACT(M1200,$A$45)=TRUE,44,IF(EXACT(M1200,$A$46)=TRUE,45,IF(EXACT(M1200,$A$47)=TRUE,46,IF(EXACT(M1200,$A$48)=TRUE,47,IF(EXACT(M1200,$A$49)=TRUE,48,IF(EXACT(M1200,$A$50)=TRUE,49,IF(EXACT(M1200,$A$51)=TRUE,50,IF(EXACT(M1200,$A$52)=TRUE,51,IF(EXACT(M1200,$A$53)=TRUE,52,IF(EXACT(M1200,$A$54)=TRUE,53,IF(EXACT(M1200,$A$55)=TRUE,54,IF(EXACT(M1200,$A$56)=TRUE,55,IF(EXACT(M1200,$A$57)=TRUE,56,IF(EXACT(M1200,$A$58)=TRUE,57,IF(EXACT(M1200,$A$59)=TRUE,58,IF(EXACT(M1200,$A$60)=TRUE,59,IF(EXACT(M1200,$A$61)=TRUE,60,IF(EXACT(M1200,$A$62)=TRUE,61))))))))))))))))))))))))))))))))))))))))))))))))))))))))))))))*61^$L1200</f>
        <v>0</v>
      </c>
    </row>
    <row r="1201" spans="11:14" x14ac:dyDescent="0.55000000000000004">
      <c r="K1201">
        <v>1201</v>
      </c>
      <c r="L1201">
        <f t="shared" si="37"/>
        <v>5</v>
      </c>
      <c r="M1201" t="str">
        <f t="shared" si="36"/>
        <v/>
      </c>
      <c r="N1201" t="b">
        <f>IF(EXACT(M1201,$A$1)=TRUE,"コア",IF(EXACT(M1201,$A$2)=TRUE,"弓玉",IF(EXACT(M1201,$A$3)=TRUE,"銃玉",IF(EXACT(M1201,$A$4)=TRUE,"剣玉",IF(EXACT(M1201,$A$5)=TRUE,"盾玉",IF(EXACT(M1201,$A$6)=TRUE,"爆玉",IF(EXACT(M1201,$A$7)=TRUE,"魔玉",IF(EXACT(M1201,$A$8)=TRUE,"弩玉",IF(EXACT(M1201,$A$9)=TRUE,"槍玉",IF(EXACT(M1201,$A$10)=TRUE,"砲玉",IF(EXACT(M1201,$A$11)=TRUE,"薙玉",IF(EXACT(M1201,$A$12)=TRUE,"跳玉",IF(EXACT(M1201,$A$13)=TRUE,"裂玉",IF(EXACT(M1201,$A$14)=TRUE,"散玉",IF(EXACT(M1201,$A$15)=TRUE,"狙玉",IF(EXACT(M1201,$A$16)=TRUE,"浮玉",IF(EXACT(M1201,$A$17)=TRUE,"導玉",IF(EXACT(M1201,$A$18)=TRUE,"繕玉",IF(EXACT(M1201,$A$19)=TRUE,"癒玉",IF(EXACT(M1201,$A$20)=TRUE,"壁玉",IF(EXACT(M1201,$A$21)=TRUE,"飛玉",IF(EXACT(M1201,$A$22)=TRUE,"戦玉",IF(EXACT(M1201,$A$23)=TRUE,"機玉",IF(EXACT(M1201,$A$24)=TRUE,"変玉",IF(EXACT(M1201,$A$25)=TRUE,"界玉",IF(EXACT(M1201,$A$26)=TRUE,"木壁",IF(EXACT(M1201,$A$27)=TRUE,"石壁",IF(EXACT(M1201,$A$28)=TRUE,"紙壁",IF(EXACT(M1201,$A$29)=TRUE,"鉄壁",IF(EXACT(M1201,$A$30)=TRUE,"ジェット",IF(EXACT(M1201,$A$31)=TRUE,"ターボ",IF(EXACT(M1201,$A$32)=TRUE,"骨玉",IF(EXACT(M1201,$A$33)=TRUE,"撃玉",IF(EXACT(M1201,$A$34)=TRUE,"弾玉",IF(EXACT(M1201,$A$35)=TRUE,"聖玉",IF(EXACT(M1201,$A$36)=TRUE,"忍玉",IF(EXACT(M1201,$A$37)=TRUE,"障玉",IF(EXACT(M1201,$A$38)=TRUE,"花玉",IF(EXACT(M1201,$A$39)=TRUE,"反玉",IF(EXACT(M1201,$A$40)=TRUE,"押玉",IF(EXACT(M1201,$A$41)=TRUE,"迎玉",IF(EXACT(M1201,$A$42)=TRUE,"贄玉",IF(EXACT(M1201,$A$43)=TRUE,"的玉",IF(EXACT(M1201,$A$44)=TRUE,"墜玉",IF(EXACT(M1201,$A$45)=TRUE,"箱玉",IF(EXACT(M1201,$A$46)=TRUE,"闇玉",IF(EXACT(M1201,$A$47)=TRUE,"旋玉",IF(EXACT(M1201,$A$48)=TRUE,"采玉",IF(EXACT(M1201,$A$49)=TRUE,"騎玉",IF(EXACT(M1201,$A$50)=TRUE,"核玉",IF(EXACT(M1201,$A$51)=TRUE,"射玉",IF(EXACT(M1201,$A$52)=TRUE,"星玉",IF(EXACT(M1201,$A$53)=TRUE,"梱玉",IF(EXACT(M1201,$A$54)=TRUE,"貫玉",IF(EXACT(M1201,$A$55)=TRUE,"査玉",IF(EXACT(M1201,$A$56)=TRUE,"近壁",IF(EXACT(M1201,$A$57)=TRUE,"遠壁",IF(EXACT(M1201,$A$58)=TRUE,"広壁",IF(EXACT(M1201,$A$59)=TRUE,"狭壁",IF(EXACT(M1201,$A$60)=TRUE,"タゲ壁",IF(EXACT(M1201,$A$61)=TRUE,"エレ壁")))))))))))))))))))))))))))))))))))))))))))))))))))))))))))))</f>
        <v>0</v>
      </c>
    </row>
    <row r="1202" spans="11:14" x14ac:dyDescent="0.55000000000000004">
      <c r="K1202">
        <v>1202</v>
      </c>
      <c r="L1202">
        <f t="shared" si="37"/>
        <v>4</v>
      </c>
      <c r="M1202" t="str">
        <f t="shared" si="36"/>
        <v/>
      </c>
      <c r="N1202">
        <f>IF(EXACT(M1202,$A$1)=TRUE,0,IF(EXACT(M1202,$A$2)=TRUE,1,IF(EXACT(M1202,$A$3)=TRUE,2,IF(EXACT(M1202,$A$4)=TRUE,3,IF(EXACT(M1202,$A$5)=TRUE,4,IF(EXACT(M1202,$A$6)=TRUE,5,IF(EXACT(M1202,$A$7)=TRUE,6,IF(EXACT(M1202,$A$8)=TRUE,7,IF(EXACT(M1202,$A$9)=TRUE,8,IF(EXACT(M1202,$A$10)=TRUE,9,IF(EXACT(M1202,$A$11)=TRUE,10,IF(EXACT(M1202,$A$12)=TRUE,11,IF(EXACT(M1202,$A$13)=TRUE,12,IF(EXACT(M1202,$A$14)=TRUE,13,IF(EXACT(M1202,$A$15)=TRUE,14,IF(EXACT(M1202,$A$16)=TRUE,15,IF(EXACT(M1202,$A$17)=TRUE,16,IF(EXACT(M1202,$A$18)=TRUE,17,IF(EXACT(M1202,$A$19)=TRUE,18,IF(EXACT(M1202,$A$20)=TRUE,19,IF(EXACT(M1202,$A$21)=TRUE,20,IF(EXACT(M1202,$A$22)=TRUE,21,IF(EXACT(M1202,$A$23)=TRUE,22,IF(EXACT(M1202,$A$24)=TRUE,23,IF(EXACT(M1202,$A$25)=TRUE,24,IF(EXACT(M1202,$A$26)=TRUE,25,IF(EXACT(M1202,$A$27)=TRUE,26,IF(EXACT(M1202,$A$28)=TRUE,27,IF(EXACT(M1202,$A$29)=TRUE,28,IF(EXACT(M1202,$A$30)=TRUE,29,IF(EXACT(M1202,$A$31)=TRUE,30,IF(EXACT(M1202,$A$32)=TRUE,31,IF(EXACT(M1202,$A$33)=TRUE,32,IF(EXACT(M1202,$A$34)=TRUE,33,IF(EXACT(M1202,$A$35)=TRUE,34,IF(EXACT(M1202,$A$36)=TRUE,35,IF(EXACT(M1202,$A$37)=TRUE,36,IF(EXACT(M1202,$A$38)=TRUE,37,IF(EXACT(M1202,$A$39)=TRUE,38,IF(EXACT(M1202,$A$40)=TRUE,39,IF(EXACT(M1202,$A$41)=TRUE,40,IF(EXACT(M1202,$A$42)=TRUE,41,IF(EXACT(M1202,$A$43)=TRUE,42,IF(EXACT(M1202,$A$44)=TRUE,43,IF(EXACT(M1202,$A$45)=TRUE,44,IF(EXACT(M1202,$A$46)=TRUE,45,IF(EXACT(M1202,$A$47)=TRUE,46,IF(EXACT(M1202,$A$48)=TRUE,47,IF(EXACT(M1202,$A$49)=TRUE,48,IF(EXACT(M1202,$A$50)=TRUE,49,IF(EXACT(M1202,$A$51)=TRUE,50,IF(EXACT(M1202,$A$52)=TRUE,51,IF(EXACT(M1202,$A$53)=TRUE,52,IF(EXACT(M1202,$A$54)=TRUE,53,IF(EXACT(M1202,$A$55)=TRUE,54,IF(EXACT(M1202,$A$56)=TRUE,55,IF(EXACT(M1202,$A$57)=TRUE,56,IF(EXACT(M1202,$A$58)=TRUE,57,IF(EXACT(M1202,$A$59)=TRUE,58,IF(EXACT(M1202,$A$60)=TRUE,59,IF(EXACT(M1202,$A$61)=TRUE,60,IF(EXACT(M1202,$A$62)=TRUE,61))))))))))))))))))))))))))))))))))))))))))))))))))))))))))))))*61^$L1202</f>
        <v>0</v>
      </c>
    </row>
    <row r="1203" spans="11:14" x14ac:dyDescent="0.55000000000000004">
      <c r="K1203">
        <v>1203</v>
      </c>
      <c r="L1203">
        <f t="shared" si="37"/>
        <v>3</v>
      </c>
      <c r="M1203" t="str">
        <f t="shared" si="36"/>
        <v/>
      </c>
      <c r="N1203">
        <f>IF(EXACT(M1203,$A$1)=TRUE,0,IF(EXACT(M1203,$A$2)=TRUE,1,IF(EXACT(M1203,$A$3)=TRUE,2,IF(EXACT(M1203,$A$4)=TRUE,3,IF(EXACT(M1203,$A$5)=TRUE,4,IF(EXACT(M1203,$A$6)=TRUE,5,IF(EXACT(M1203,$A$7)=TRUE,6,IF(EXACT(M1203,$A$8)=TRUE,7,IF(EXACT(M1203,$A$9)=TRUE,8,IF(EXACT(M1203,$A$10)=TRUE,9,IF(EXACT(M1203,$A$11)=TRUE,10,IF(EXACT(M1203,$A$12)=TRUE,11,IF(EXACT(M1203,$A$13)=TRUE,12,IF(EXACT(M1203,$A$14)=TRUE,13,IF(EXACT(M1203,$A$15)=TRUE,14,IF(EXACT(M1203,$A$16)=TRUE,15,IF(EXACT(M1203,$A$17)=TRUE,16,IF(EXACT(M1203,$A$18)=TRUE,17,IF(EXACT(M1203,$A$19)=TRUE,18,IF(EXACT(M1203,$A$20)=TRUE,19,IF(EXACT(M1203,$A$21)=TRUE,20,IF(EXACT(M1203,$A$22)=TRUE,21,IF(EXACT(M1203,$A$23)=TRUE,22,IF(EXACT(M1203,$A$24)=TRUE,23,IF(EXACT(M1203,$A$25)=TRUE,24,IF(EXACT(M1203,$A$26)=TRUE,25,IF(EXACT(M1203,$A$27)=TRUE,26,IF(EXACT(M1203,$A$28)=TRUE,27,IF(EXACT(M1203,$A$29)=TRUE,28,IF(EXACT(M1203,$A$30)=TRUE,29,IF(EXACT(M1203,$A$31)=TRUE,30,IF(EXACT(M1203,$A$32)=TRUE,31,IF(EXACT(M1203,$A$33)=TRUE,32,IF(EXACT(M1203,$A$34)=TRUE,33,IF(EXACT(M1203,$A$35)=TRUE,34,IF(EXACT(M1203,$A$36)=TRUE,35,IF(EXACT(M1203,$A$37)=TRUE,36,IF(EXACT(M1203,$A$38)=TRUE,37,IF(EXACT(M1203,$A$39)=TRUE,38,IF(EXACT(M1203,$A$40)=TRUE,39,IF(EXACT(M1203,$A$41)=TRUE,40,IF(EXACT(M1203,$A$42)=TRUE,41,IF(EXACT(M1203,$A$43)=TRUE,42,IF(EXACT(M1203,$A$44)=TRUE,43,IF(EXACT(M1203,$A$45)=TRUE,44,IF(EXACT(M1203,$A$46)=TRUE,45,IF(EXACT(M1203,$A$47)=TRUE,46,IF(EXACT(M1203,$A$48)=TRUE,47,IF(EXACT(M1203,$A$49)=TRUE,48,IF(EXACT(M1203,$A$50)=TRUE,49,IF(EXACT(M1203,$A$51)=TRUE,50,IF(EXACT(M1203,$A$52)=TRUE,51,IF(EXACT(M1203,$A$53)=TRUE,52,IF(EXACT(M1203,$A$54)=TRUE,53,IF(EXACT(M1203,$A$55)=TRUE,54,IF(EXACT(M1203,$A$56)=TRUE,55,IF(EXACT(M1203,$A$57)=TRUE,56,IF(EXACT(M1203,$A$58)=TRUE,57,IF(EXACT(M1203,$A$59)=TRUE,58,IF(EXACT(M1203,$A$60)=TRUE,59,IF(EXACT(M1203,$A$61)=TRUE,60,IF(EXACT(M1203,$A$62)=TRUE,61))))))))))))))))))))))))))))))))))))))))))))))))))))))))))))))*61^$L1203</f>
        <v>0</v>
      </c>
    </row>
    <row r="1204" spans="11:14" x14ac:dyDescent="0.55000000000000004">
      <c r="K1204">
        <v>1204</v>
      </c>
      <c r="L1204">
        <f t="shared" si="37"/>
        <v>2</v>
      </c>
      <c r="M1204" t="str">
        <f t="shared" si="36"/>
        <v/>
      </c>
      <c r="N1204">
        <f>IF(EXACT(M1204,$A$1)=TRUE,0,IF(EXACT(M1204,$A$2)=TRUE,1,IF(EXACT(M1204,$A$3)=TRUE,2,IF(EXACT(M1204,$A$4)=TRUE,3,IF(EXACT(M1204,$A$5)=TRUE,4,IF(EXACT(M1204,$A$6)=TRUE,5,IF(EXACT(M1204,$A$7)=TRUE,6,IF(EXACT(M1204,$A$8)=TRUE,7,IF(EXACT(M1204,$A$9)=TRUE,8,IF(EXACT(M1204,$A$10)=TRUE,9,IF(EXACT(M1204,$A$11)=TRUE,10,IF(EXACT(M1204,$A$12)=TRUE,11,IF(EXACT(M1204,$A$13)=TRUE,12,IF(EXACT(M1204,$A$14)=TRUE,13,IF(EXACT(M1204,$A$15)=TRUE,14,IF(EXACT(M1204,$A$16)=TRUE,15,IF(EXACT(M1204,$A$17)=TRUE,16,IF(EXACT(M1204,$A$18)=TRUE,17,IF(EXACT(M1204,$A$19)=TRUE,18,IF(EXACT(M1204,$A$20)=TRUE,19,IF(EXACT(M1204,$A$21)=TRUE,20,IF(EXACT(M1204,$A$22)=TRUE,21,IF(EXACT(M1204,$A$23)=TRUE,22,IF(EXACT(M1204,$A$24)=TRUE,23,IF(EXACT(M1204,$A$25)=TRUE,24,IF(EXACT(M1204,$A$26)=TRUE,25,IF(EXACT(M1204,$A$27)=TRUE,26,IF(EXACT(M1204,$A$28)=TRUE,27,IF(EXACT(M1204,$A$29)=TRUE,28,IF(EXACT(M1204,$A$30)=TRUE,29,IF(EXACT(M1204,$A$31)=TRUE,30,IF(EXACT(M1204,$A$32)=TRUE,31,IF(EXACT(M1204,$A$33)=TRUE,32,IF(EXACT(M1204,$A$34)=TRUE,33,IF(EXACT(M1204,$A$35)=TRUE,34,IF(EXACT(M1204,$A$36)=TRUE,35,IF(EXACT(M1204,$A$37)=TRUE,36,IF(EXACT(M1204,$A$38)=TRUE,37,IF(EXACT(M1204,$A$39)=TRUE,38,IF(EXACT(M1204,$A$40)=TRUE,39,IF(EXACT(M1204,$A$41)=TRUE,40,IF(EXACT(M1204,$A$42)=TRUE,41,IF(EXACT(M1204,$A$43)=TRUE,42,IF(EXACT(M1204,$A$44)=TRUE,43,IF(EXACT(M1204,$A$45)=TRUE,44,IF(EXACT(M1204,$A$46)=TRUE,45,IF(EXACT(M1204,$A$47)=TRUE,46,IF(EXACT(M1204,$A$48)=TRUE,47,IF(EXACT(M1204,$A$49)=TRUE,48,IF(EXACT(M1204,$A$50)=TRUE,49,IF(EXACT(M1204,$A$51)=TRUE,50,IF(EXACT(M1204,$A$52)=TRUE,51,IF(EXACT(M1204,$A$53)=TRUE,52,IF(EXACT(M1204,$A$54)=TRUE,53,IF(EXACT(M1204,$A$55)=TRUE,54,IF(EXACT(M1204,$A$56)=TRUE,55,IF(EXACT(M1204,$A$57)=TRUE,56,IF(EXACT(M1204,$A$58)=TRUE,57,IF(EXACT(M1204,$A$59)=TRUE,58,IF(EXACT(M1204,$A$60)=TRUE,59,IF(EXACT(M1204,$A$61)=TRUE,60,IF(EXACT(M1204,$A$62)=TRUE,61))))))))))))))))))))))))))))))))))))))))))))))))))))))))))))))*61^$L1204</f>
        <v>0</v>
      </c>
    </row>
    <row r="1205" spans="11:14" x14ac:dyDescent="0.55000000000000004">
      <c r="K1205">
        <v>1205</v>
      </c>
      <c r="L1205">
        <f t="shared" si="37"/>
        <v>1</v>
      </c>
      <c r="M1205" t="str">
        <f t="shared" si="36"/>
        <v/>
      </c>
      <c r="N1205">
        <f>IF(EXACT(M1205,$A$1)=TRUE,0,IF(EXACT(M1205,$A$2)=TRUE,1,IF(EXACT(M1205,$A$3)=TRUE,2,IF(EXACT(M1205,$A$4)=TRUE,3,IF(EXACT(M1205,$A$5)=TRUE,4,IF(EXACT(M1205,$A$6)=TRUE,5,IF(EXACT(M1205,$A$7)=TRUE,6,IF(EXACT(M1205,$A$8)=TRUE,7,IF(EXACT(M1205,$A$9)=TRUE,8,IF(EXACT(M1205,$A$10)=TRUE,9,IF(EXACT(M1205,$A$11)=TRUE,10,IF(EXACT(M1205,$A$12)=TRUE,11,IF(EXACT(M1205,$A$13)=TRUE,12,IF(EXACT(M1205,$A$14)=TRUE,13,IF(EXACT(M1205,$A$15)=TRUE,14,IF(EXACT(M1205,$A$16)=TRUE,15,IF(EXACT(M1205,$A$17)=TRUE,16,IF(EXACT(M1205,$A$18)=TRUE,17,IF(EXACT(M1205,$A$19)=TRUE,18,IF(EXACT(M1205,$A$20)=TRUE,19,IF(EXACT(M1205,$A$21)=TRUE,20,IF(EXACT(M1205,$A$22)=TRUE,21,IF(EXACT(M1205,$A$23)=TRUE,22,IF(EXACT(M1205,$A$24)=TRUE,23,IF(EXACT(M1205,$A$25)=TRUE,24,IF(EXACT(M1205,$A$26)=TRUE,25,IF(EXACT(M1205,$A$27)=TRUE,26,IF(EXACT(M1205,$A$28)=TRUE,27,IF(EXACT(M1205,$A$29)=TRUE,28,IF(EXACT(M1205,$A$30)=TRUE,29,IF(EXACT(M1205,$A$31)=TRUE,30,IF(EXACT(M1205,$A$32)=TRUE,31,IF(EXACT(M1205,$A$33)=TRUE,32,IF(EXACT(M1205,$A$34)=TRUE,33,IF(EXACT(M1205,$A$35)=TRUE,34,IF(EXACT(M1205,$A$36)=TRUE,35,IF(EXACT(M1205,$A$37)=TRUE,36,IF(EXACT(M1205,$A$38)=TRUE,37,IF(EXACT(M1205,$A$39)=TRUE,38,IF(EXACT(M1205,$A$40)=TRUE,39,IF(EXACT(M1205,$A$41)=TRUE,40,IF(EXACT(M1205,$A$42)=TRUE,41,IF(EXACT(M1205,$A$43)=TRUE,42,IF(EXACT(M1205,$A$44)=TRUE,43,IF(EXACT(M1205,$A$45)=TRUE,44,IF(EXACT(M1205,$A$46)=TRUE,45,IF(EXACT(M1205,$A$47)=TRUE,46,IF(EXACT(M1205,$A$48)=TRUE,47,IF(EXACT(M1205,$A$49)=TRUE,48,IF(EXACT(M1205,$A$50)=TRUE,49,IF(EXACT(M1205,$A$51)=TRUE,50,IF(EXACT(M1205,$A$52)=TRUE,51,IF(EXACT(M1205,$A$53)=TRUE,52,IF(EXACT(M1205,$A$54)=TRUE,53,IF(EXACT(M1205,$A$55)=TRUE,54,IF(EXACT(M1205,$A$56)=TRUE,55,IF(EXACT(M1205,$A$57)=TRUE,56,IF(EXACT(M1205,$A$58)=TRUE,57,IF(EXACT(M1205,$A$59)=TRUE,58,IF(EXACT(M1205,$A$60)=TRUE,59,IF(EXACT(M1205,$A$61)=TRUE,60,IF(EXACT(M1205,$A$62)=TRUE,61))))))))))))))))))))))))))))))))))))))))))))))))))))))))))))))*61^$L1205</f>
        <v>0</v>
      </c>
    </row>
    <row r="1206" spans="11:14" x14ac:dyDescent="0.55000000000000004">
      <c r="K1206">
        <v>1206</v>
      </c>
      <c r="L1206">
        <f t="shared" si="37"/>
        <v>0</v>
      </c>
      <c r="M1206" t="str">
        <f t="shared" si="36"/>
        <v/>
      </c>
      <c r="N1206">
        <f>IF(EXACT(M1206,$A$1)=TRUE,0,IF(EXACT(M1206,$A$2)=TRUE,1,IF(EXACT(M1206,$A$3)=TRUE,2,IF(EXACT(M1206,$A$4)=TRUE,3,IF(EXACT(M1206,$A$5)=TRUE,4,IF(EXACT(M1206,$A$6)=TRUE,5,IF(EXACT(M1206,$A$7)=TRUE,6,IF(EXACT(M1206,$A$8)=TRUE,7,IF(EXACT(M1206,$A$9)=TRUE,8,IF(EXACT(M1206,$A$10)=TRUE,9,IF(EXACT(M1206,$A$11)=TRUE,10,IF(EXACT(M1206,$A$12)=TRUE,11,IF(EXACT(M1206,$A$13)=TRUE,12,IF(EXACT(M1206,$A$14)=TRUE,13,IF(EXACT(M1206,$A$15)=TRUE,14,IF(EXACT(M1206,$A$16)=TRUE,15,IF(EXACT(M1206,$A$17)=TRUE,16,IF(EXACT(M1206,$A$18)=TRUE,17,IF(EXACT(M1206,$A$19)=TRUE,18,IF(EXACT(M1206,$A$20)=TRUE,19,IF(EXACT(M1206,$A$21)=TRUE,20,IF(EXACT(M1206,$A$22)=TRUE,21,IF(EXACT(M1206,$A$23)=TRUE,22,IF(EXACT(M1206,$A$24)=TRUE,23,IF(EXACT(M1206,$A$25)=TRUE,24,IF(EXACT(M1206,$A$26)=TRUE,25,IF(EXACT(M1206,$A$27)=TRUE,26,IF(EXACT(M1206,$A$28)=TRUE,27,IF(EXACT(M1206,$A$29)=TRUE,28,IF(EXACT(M1206,$A$30)=TRUE,29,IF(EXACT(M1206,$A$31)=TRUE,30,IF(EXACT(M1206,$A$32)=TRUE,31,IF(EXACT(M1206,$A$33)=TRUE,32,IF(EXACT(M1206,$A$34)=TRUE,33,IF(EXACT(M1206,$A$35)=TRUE,34,IF(EXACT(M1206,$A$36)=TRUE,35,IF(EXACT(M1206,$A$37)=TRUE,36,IF(EXACT(M1206,$A$38)=TRUE,37,IF(EXACT(M1206,$A$39)=TRUE,38,IF(EXACT(M1206,$A$40)=TRUE,39,IF(EXACT(M1206,$A$41)=TRUE,40,IF(EXACT(M1206,$A$42)=TRUE,41,IF(EXACT(M1206,$A$43)=TRUE,42,IF(EXACT(M1206,$A$44)=TRUE,43,IF(EXACT(M1206,$A$45)=TRUE,44,IF(EXACT(M1206,$A$46)=TRUE,45,IF(EXACT(M1206,$A$47)=TRUE,46,IF(EXACT(M1206,$A$48)=TRUE,47,IF(EXACT(M1206,$A$49)=TRUE,48,IF(EXACT(M1206,$A$50)=TRUE,49,IF(EXACT(M1206,$A$51)=TRUE,50,IF(EXACT(M1206,$A$52)=TRUE,51,IF(EXACT(M1206,$A$53)=TRUE,52,IF(EXACT(M1206,$A$54)=TRUE,53,IF(EXACT(M1206,$A$55)=TRUE,54,IF(EXACT(M1206,$A$56)=TRUE,55,IF(EXACT(M1206,$A$57)=TRUE,56,IF(EXACT(M1206,$A$58)=TRUE,57,IF(EXACT(M1206,$A$59)=TRUE,58,IF(EXACT(M1206,$A$60)=TRUE,59,IF(EXACT(M1206,$A$61)=TRUE,60,IF(EXACT(M1206,$A$62)=TRUE,61))))))))))))))))))))))))))))))))))))))))))))))))))))))))))))))*61^$L1206</f>
        <v>0</v>
      </c>
    </row>
    <row r="1207" spans="11:14" x14ac:dyDescent="0.55000000000000004">
      <c r="K1207">
        <v>1207</v>
      </c>
      <c r="L1207">
        <f t="shared" si="37"/>
        <v>5</v>
      </c>
      <c r="M1207" t="str">
        <f t="shared" si="36"/>
        <v/>
      </c>
      <c r="N1207" t="b">
        <f>IF(EXACT(M1207,$A$1)=TRUE,"コア",IF(EXACT(M1207,$A$2)=TRUE,"弓玉",IF(EXACT(M1207,$A$3)=TRUE,"銃玉",IF(EXACT(M1207,$A$4)=TRUE,"剣玉",IF(EXACT(M1207,$A$5)=TRUE,"盾玉",IF(EXACT(M1207,$A$6)=TRUE,"爆玉",IF(EXACT(M1207,$A$7)=TRUE,"魔玉",IF(EXACT(M1207,$A$8)=TRUE,"弩玉",IF(EXACT(M1207,$A$9)=TRUE,"槍玉",IF(EXACT(M1207,$A$10)=TRUE,"砲玉",IF(EXACT(M1207,$A$11)=TRUE,"薙玉",IF(EXACT(M1207,$A$12)=TRUE,"跳玉",IF(EXACT(M1207,$A$13)=TRUE,"裂玉",IF(EXACT(M1207,$A$14)=TRUE,"散玉",IF(EXACT(M1207,$A$15)=TRUE,"狙玉",IF(EXACT(M1207,$A$16)=TRUE,"浮玉",IF(EXACT(M1207,$A$17)=TRUE,"導玉",IF(EXACT(M1207,$A$18)=TRUE,"繕玉",IF(EXACT(M1207,$A$19)=TRUE,"癒玉",IF(EXACT(M1207,$A$20)=TRUE,"壁玉",IF(EXACT(M1207,$A$21)=TRUE,"飛玉",IF(EXACT(M1207,$A$22)=TRUE,"戦玉",IF(EXACT(M1207,$A$23)=TRUE,"機玉",IF(EXACT(M1207,$A$24)=TRUE,"変玉",IF(EXACT(M1207,$A$25)=TRUE,"界玉",IF(EXACT(M1207,$A$26)=TRUE,"木壁",IF(EXACT(M1207,$A$27)=TRUE,"石壁",IF(EXACT(M1207,$A$28)=TRUE,"紙壁",IF(EXACT(M1207,$A$29)=TRUE,"鉄壁",IF(EXACT(M1207,$A$30)=TRUE,"ジェット",IF(EXACT(M1207,$A$31)=TRUE,"ターボ",IF(EXACT(M1207,$A$32)=TRUE,"骨玉",IF(EXACT(M1207,$A$33)=TRUE,"撃玉",IF(EXACT(M1207,$A$34)=TRUE,"弾玉",IF(EXACT(M1207,$A$35)=TRUE,"聖玉",IF(EXACT(M1207,$A$36)=TRUE,"忍玉",IF(EXACT(M1207,$A$37)=TRUE,"障玉",IF(EXACT(M1207,$A$38)=TRUE,"花玉",IF(EXACT(M1207,$A$39)=TRUE,"反玉",IF(EXACT(M1207,$A$40)=TRUE,"押玉",IF(EXACT(M1207,$A$41)=TRUE,"迎玉",IF(EXACT(M1207,$A$42)=TRUE,"贄玉",IF(EXACT(M1207,$A$43)=TRUE,"的玉",IF(EXACT(M1207,$A$44)=TRUE,"墜玉",IF(EXACT(M1207,$A$45)=TRUE,"箱玉",IF(EXACT(M1207,$A$46)=TRUE,"闇玉",IF(EXACT(M1207,$A$47)=TRUE,"旋玉",IF(EXACT(M1207,$A$48)=TRUE,"采玉",IF(EXACT(M1207,$A$49)=TRUE,"騎玉",IF(EXACT(M1207,$A$50)=TRUE,"核玉",IF(EXACT(M1207,$A$51)=TRUE,"射玉",IF(EXACT(M1207,$A$52)=TRUE,"星玉",IF(EXACT(M1207,$A$53)=TRUE,"梱玉",IF(EXACT(M1207,$A$54)=TRUE,"貫玉",IF(EXACT(M1207,$A$55)=TRUE,"査玉",IF(EXACT(M1207,$A$56)=TRUE,"近壁",IF(EXACT(M1207,$A$57)=TRUE,"遠壁",IF(EXACT(M1207,$A$58)=TRUE,"広壁",IF(EXACT(M1207,$A$59)=TRUE,"狭壁",IF(EXACT(M1207,$A$60)=TRUE,"タゲ壁",IF(EXACT(M1207,$A$61)=TRUE,"エレ壁")))))))))))))))))))))))))))))))))))))))))))))))))))))))))))))</f>
        <v>0</v>
      </c>
    </row>
    <row r="1208" spans="11:14" x14ac:dyDescent="0.55000000000000004">
      <c r="K1208">
        <v>1208</v>
      </c>
      <c r="L1208">
        <f t="shared" si="37"/>
        <v>4</v>
      </c>
      <c r="M1208" t="str">
        <f t="shared" si="36"/>
        <v/>
      </c>
      <c r="N1208">
        <f>IF(EXACT(M1208,$A$1)=TRUE,0,IF(EXACT(M1208,$A$2)=TRUE,1,IF(EXACT(M1208,$A$3)=TRUE,2,IF(EXACT(M1208,$A$4)=TRUE,3,IF(EXACT(M1208,$A$5)=TRUE,4,IF(EXACT(M1208,$A$6)=TRUE,5,IF(EXACT(M1208,$A$7)=TRUE,6,IF(EXACT(M1208,$A$8)=TRUE,7,IF(EXACT(M1208,$A$9)=TRUE,8,IF(EXACT(M1208,$A$10)=TRUE,9,IF(EXACT(M1208,$A$11)=TRUE,10,IF(EXACT(M1208,$A$12)=TRUE,11,IF(EXACT(M1208,$A$13)=TRUE,12,IF(EXACT(M1208,$A$14)=TRUE,13,IF(EXACT(M1208,$A$15)=TRUE,14,IF(EXACT(M1208,$A$16)=TRUE,15,IF(EXACT(M1208,$A$17)=TRUE,16,IF(EXACT(M1208,$A$18)=TRUE,17,IF(EXACT(M1208,$A$19)=TRUE,18,IF(EXACT(M1208,$A$20)=TRUE,19,IF(EXACT(M1208,$A$21)=TRUE,20,IF(EXACT(M1208,$A$22)=TRUE,21,IF(EXACT(M1208,$A$23)=TRUE,22,IF(EXACT(M1208,$A$24)=TRUE,23,IF(EXACT(M1208,$A$25)=TRUE,24,IF(EXACT(M1208,$A$26)=TRUE,25,IF(EXACT(M1208,$A$27)=TRUE,26,IF(EXACT(M1208,$A$28)=TRUE,27,IF(EXACT(M1208,$A$29)=TRUE,28,IF(EXACT(M1208,$A$30)=TRUE,29,IF(EXACT(M1208,$A$31)=TRUE,30,IF(EXACT(M1208,$A$32)=TRUE,31,IF(EXACT(M1208,$A$33)=TRUE,32,IF(EXACT(M1208,$A$34)=TRUE,33,IF(EXACT(M1208,$A$35)=TRUE,34,IF(EXACT(M1208,$A$36)=TRUE,35,IF(EXACT(M1208,$A$37)=TRUE,36,IF(EXACT(M1208,$A$38)=TRUE,37,IF(EXACT(M1208,$A$39)=TRUE,38,IF(EXACT(M1208,$A$40)=TRUE,39,IF(EXACT(M1208,$A$41)=TRUE,40,IF(EXACT(M1208,$A$42)=TRUE,41,IF(EXACT(M1208,$A$43)=TRUE,42,IF(EXACT(M1208,$A$44)=TRUE,43,IF(EXACT(M1208,$A$45)=TRUE,44,IF(EXACT(M1208,$A$46)=TRUE,45,IF(EXACT(M1208,$A$47)=TRUE,46,IF(EXACT(M1208,$A$48)=TRUE,47,IF(EXACT(M1208,$A$49)=TRUE,48,IF(EXACT(M1208,$A$50)=TRUE,49,IF(EXACT(M1208,$A$51)=TRUE,50,IF(EXACT(M1208,$A$52)=TRUE,51,IF(EXACT(M1208,$A$53)=TRUE,52,IF(EXACT(M1208,$A$54)=TRUE,53,IF(EXACT(M1208,$A$55)=TRUE,54,IF(EXACT(M1208,$A$56)=TRUE,55,IF(EXACT(M1208,$A$57)=TRUE,56,IF(EXACT(M1208,$A$58)=TRUE,57,IF(EXACT(M1208,$A$59)=TRUE,58,IF(EXACT(M1208,$A$60)=TRUE,59,IF(EXACT(M1208,$A$61)=TRUE,60,IF(EXACT(M1208,$A$62)=TRUE,61))))))))))))))))))))))))))))))))))))))))))))))))))))))))))))))*61^$L1208</f>
        <v>0</v>
      </c>
    </row>
    <row r="1209" spans="11:14" x14ac:dyDescent="0.55000000000000004">
      <c r="K1209">
        <v>1209</v>
      </c>
      <c r="L1209">
        <f t="shared" si="37"/>
        <v>3</v>
      </c>
      <c r="M1209" t="str">
        <f t="shared" si="36"/>
        <v/>
      </c>
      <c r="N1209">
        <f>IF(EXACT(M1209,$A$1)=TRUE,0,IF(EXACT(M1209,$A$2)=TRUE,1,IF(EXACT(M1209,$A$3)=TRUE,2,IF(EXACT(M1209,$A$4)=TRUE,3,IF(EXACT(M1209,$A$5)=TRUE,4,IF(EXACT(M1209,$A$6)=TRUE,5,IF(EXACT(M1209,$A$7)=TRUE,6,IF(EXACT(M1209,$A$8)=TRUE,7,IF(EXACT(M1209,$A$9)=TRUE,8,IF(EXACT(M1209,$A$10)=TRUE,9,IF(EXACT(M1209,$A$11)=TRUE,10,IF(EXACT(M1209,$A$12)=TRUE,11,IF(EXACT(M1209,$A$13)=TRUE,12,IF(EXACT(M1209,$A$14)=TRUE,13,IF(EXACT(M1209,$A$15)=TRUE,14,IF(EXACT(M1209,$A$16)=TRUE,15,IF(EXACT(M1209,$A$17)=TRUE,16,IF(EXACT(M1209,$A$18)=TRUE,17,IF(EXACT(M1209,$A$19)=TRUE,18,IF(EXACT(M1209,$A$20)=TRUE,19,IF(EXACT(M1209,$A$21)=TRUE,20,IF(EXACT(M1209,$A$22)=TRUE,21,IF(EXACT(M1209,$A$23)=TRUE,22,IF(EXACT(M1209,$A$24)=TRUE,23,IF(EXACT(M1209,$A$25)=TRUE,24,IF(EXACT(M1209,$A$26)=TRUE,25,IF(EXACT(M1209,$A$27)=TRUE,26,IF(EXACT(M1209,$A$28)=TRUE,27,IF(EXACT(M1209,$A$29)=TRUE,28,IF(EXACT(M1209,$A$30)=TRUE,29,IF(EXACT(M1209,$A$31)=TRUE,30,IF(EXACT(M1209,$A$32)=TRUE,31,IF(EXACT(M1209,$A$33)=TRUE,32,IF(EXACT(M1209,$A$34)=TRUE,33,IF(EXACT(M1209,$A$35)=TRUE,34,IF(EXACT(M1209,$A$36)=TRUE,35,IF(EXACT(M1209,$A$37)=TRUE,36,IF(EXACT(M1209,$A$38)=TRUE,37,IF(EXACT(M1209,$A$39)=TRUE,38,IF(EXACT(M1209,$A$40)=TRUE,39,IF(EXACT(M1209,$A$41)=TRUE,40,IF(EXACT(M1209,$A$42)=TRUE,41,IF(EXACT(M1209,$A$43)=TRUE,42,IF(EXACT(M1209,$A$44)=TRUE,43,IF(EXACT(M1209,$A$45)=TRUE,44,IF(EXACT(M1209,$A$46)=TRUE,45,IF(EXACT(M1209,$A$47)=TRUE,46,IF(EXACT(M1209,$A$48)=TRUE,47,IF(EXACT(M1209,$A$49)=TRUE,48,IF(EXACT(M1209,$A$50)=TRUE,49,IF(EXACT(M1209,$A$51)=TRUE,50,IF(EXACT(M1209,$A$52)=TRUE,51,IF(EXACT(M1209,$A$53)=TRUE,52,IF(EXACT(M1209,$A$54)=TRUE,53,IF(EXACT(M1209,$A$55)=TRUE,54,IF(EXACT(M1209,$A$56)=TRUE,55,IF(EXACT(M1209,$A$57)=TRUE,56,IF(EXACT(M1209,$A$58)=TRUE,57,IF(EXACT(M1209,$A$59)=TRUE,58,IF(EXACT(M1209,$A$60)=TRUE,59,IF(EXACT(M1209,$A$61)=TRUE,60,IF(EXACT(M1209,$A$62)=TRUE,61))))))))))))))))))))))))))))))))))))))))))))))))))))))))))))))*61^$L1209</f>
        <v>0</v>
      </c>
    </row>
    <row r="1210" spans="11:14" x14ac:dyDescent="0.55000000000000004">
      <c r="K1210">
        <v>1210</v>
      </c>
      <c r="L1210">
        <f t="shared" si="37"/>
        <v>2</v>
      </c>
      <c r="M1210" t="str">
        <f t="shared" si="36"/>
        <v/>
      </c>
      <c r="N1210">
        <f>IF(EXACT(M1210,$A$1)=TRUE,0,IF(EXACT(M1210,$A$2)=TRUE,1,IF(EXACT(M1210,$A$3)=TRUE,2,IF(EXACT(M1210,$A$4)=TRUE,3,IF(EXACT(M1210,$A$5)=TRUE,4,IF(EXACT(M1210,$A$6)=TRUE,5,IF(EXACT(M1210,$A$7)=TRUE,6,IF(EXACT(M1210,$A$8)=TRUE,7,IF(EXACT(M1210,$A$9)=TRUE,8,IF(EXACT(M1210,$A$10)=TRUE,9,IF(EXACT(M1210,$A$11)=TRUE,10,IF(EXACT(M1210,$A$12)=TRUE,11,IF(EXACT(M1210,$A$13)=TRUE,12,IF(EXACT(M1210,$A$14)=TRUE,13,IF(EXACT(M1210,$A$15)=TRUE,14,IF(EXACT(M1210,$A$16)=TRUE,15,IF(EXACT(M1210,$A$17)=TRUE,16,IF(EXACT(M1210,$A$18)=TRUE,17,IF(EXACT(M1210,$A$19)=TRUE,18,IF(EXACT(M1210,$A$20)=TRUE,19,IF(EXACT(M1210,$A$21)=TRUE,20,IF(EXACT(M1210,$A$22)=TRUE,21,IF(EXACT(M1210,$A$23)=TRUE,22,IF(EXACT(M1210,$A$24)=TRUE,23,IF(EXACT(M1210,$A$25)=TRUE,24,IF(EXACT(M1210,$A$26)=TRUE,25,IF(EXACT(M1210,$A$27)=TRUE,26,IF(EXACT(M1210,$A$28)=TRUE,27,IF(EXACT(M1210,$A$29)=TRUE,28,IF(EXACT(M1210,$A$30)=TRUE,29,IF(EXACT(M1210,$A$31)=TRUE,30,IF(EXACT(M1210,$A$32)=TRUE,31,IF(EXACT(M1210,$A$33)=TRUE,32,IF(EXACT(M1210,$A$34)=TRUE,33,IF(EXACT(M1210,$A$35)=TRUE,34,IF(EXACT(M1210,$A$36)=TRUE,35,IF(EXACT(M1210,$A$37)=TRUE,36,IF(EXACT(M1210,$A$38)=TRUE,37,IF(EXACT(M1210,$A$39)=TRUE,38,IF(EXACT(M1210,$A$40)=TRUE,39,IF(EXACT(M1210,$A$41)=TRUE,40,IF(EXACT(M1210,$A$42)=TRUE,41,IF(EXACT(M1210,$A$43)=TRUE,42,IF(EXACT(M1210,$A$44)=TRUE,43,IF(EXACT(M1210,$A$45)=TRUE,44,IF(EXACT(M1210,$A$46)=TRUE,45,IF(EXACT(M1210,$A$47)=TRUE,46,IF(EXACT(M1210,$A$48)=TRUE,47,IF(EXACT(M1210,$A$49)=TRUE,48,IF(EXACT(M1210,$A$50)=TRUE,49,IF(EXACT(M1210,$A$51)=TRUE,50,IF(EXACT(M1210,$A$52)=TRUE,51,IF(EXACT(M1210,$A$53)=TRUE,52,IF(EXACT(M1210,$A$54)=TRUE,53,IF(EXACT(M1210,$A$55)=TRUE,54,IF(EXACT(M1210,$A$56)=TRUE,55,IF(EXACT(M1210,$A$57)=TRUE,56,IF(EXACT(M1210,$A$58)=TRUE,57,IF(EXACT(M1210,$A$59)=TRUE,58,IF(EXACT(M1210,$A$60)=TRUE,59,IF(EXACT(M1210,$A$61)=TRUE,60,IF(EXACT(M1210,$A$62)=TRUE,61))))))))))))))))))))))))))))))))))))))))))))))))))))))))))))))*61^$L1210</f>
        <v>0</v>
      </c>
    </row>
    <row r="1211" spans="11:14" x14ac:dyDescent="0.55000000000000004">
      <c r="K1211">
        <v>1211</v>
      </c>
      <c r="L1211">
        <f t="shared" si="37"/>
        <v>1</v>
      </c>
      <c r="M1211" t="str">
        <f t="shared" si="36"/>
        <v/>
      </c>
      <c r="N1211">
        <f>IF(EXACT(M1211,$A$1)=TRUE,0,IF(EXACT(M1211,$A$2)=TRUE,1,IF(EXACT(M1211,$A$3)=TRUE,2,IF(EXACT(M1211,$A$4)=TRUE,3,IF(EXACT(M1211,$A$5)=TRUE,4,IF(EXACT(M1211,$A$6)=TRUE,5,IF(EXACT(M1211,$A$7)=TRUE,6,IF(EXACT(M1211,$A$8)=TRUE,7,IF(EXACT(M1211,$A$9)=TRUE,8,IF(EXACT(M1211,$A$10)=TRUE,9,IF(EXACT(M1211,$A$11)=TRUE,10,IF(EXACT(M1211,$A$12)=TRUE,11,IF(EXACT(M1211,$A$13)=TRUE,12,IF(EXACT(M1211,$A$14)=TRUE,13,IF(EXACT(M1211,$A$15)=TRUE,14,IF(EXACT(M1211,$A$16)=TRUE,15,IF(EXACT(M1211,$A$17)=TRUE,16,IF(EXACT(M1211,$A$18)=TRUE,17,IF(EXACT(M1211,$A$19)=TRUE,18,IF(EXACT(M1211,$A$20)=TRUE,19,IF(EXACT(M1211,$A$21)=TRUE,20,IF(EXACT(M1211,$A$22)=TRUE,21,IF(EXACT(M1211,$A$23)=TRUE,22,IF(EXACT(M1211,$A$24)=TRUE,23,IF(EXACT(M1211,$A$25)=TRUE,24,IF(EXACT(M1211,$A$26)=TRUE,25,IF(EXACT(M1211,$A$27)=TRUE,26,IF(EXACT(M1211,$A$28)=TRUE,27,IF(EXACT(M1211,$A$29)=TRUE,28,IF(EXACT(M1211,$A$30)=TRUE,29,IF(EXACT(M1211,$A$31)=TRUE,30,IF(EXACT(M1211,$A$32)=TRUE,31,IF(EXACT(M1211,$A$33)=TRUE,32,IF(EXACT(M1211,$A$34)=TRUE,33,IF(EXACT(M1211,$A$35)=TRUE,34,IF(EXACT(M1211,$A$36)=TRUE,35,IF(EXACT(M1211,$A$37)=TRUE,36,IF(EXACT(M1211,$A$38)=TRUE,37,IF(EXACT(M1211,$A$39)=TRUE,38,IF(EXACT(M1211,$A$40)=TRUE,39,IF(EXACT(M1211,$A$41)=TRUE,40,IF(EXACT(M1211,$A$42)=TRUE,41,IF(EXACT(M1211,$A$43)=TRUE,42,IF(EXACT(M1211,$A$44)=TRUE,43,IF(EXACT(M1211,$A$45)=TRUE,44,IF(EXACT(M1211,$A$46)=TRUE,45,IF(EXACT(M1211,$A$47)=TRUE,46,IF(EXACT(M1211,$A$48)=TRUE,47,IF(EXACT(M1211,$A$49)=TRUE,48,IF(EXACT(M1211,$A$50)=TRUE,49,IF(EXACT(M1211,$A$51)=TRUE,50,IF(EXACT(M1211,$A$52)=TRUE,51,IF(EXACT(M1211,$A$53)=TRUE,52,IF(EXACT(M1211,$A$54)=TRUE,53,IF(EXACT(M1211,$A$55)=TRUE,54,IF(EXACT(M1211,$A$56)=TRUE,55,IF(EXACT(M1211,$A$57)=TRUE,56,IF(EXACT(M1211,$A$58)=TRUE,57,IF(EXACT(M1211,$A$59)=TRUE,58,IF(EXACT(M1211,$A$60)=TRUE,59,IF(EXACT(M1211,$A$61)=TRUE,60,IF(EXACT(M1211,$A$62)=TRUE,61))))))))))))))))))))))))))))))))))))))))))))))))))))))))))))))*61^$L1211</f>
        <v>0</v>
      </c>
    </row>
    <row r="1212" spans="11:14" x14ac:dyDescent="0.55000000000000004">
      <c r="K1212">
        <v>1212</v>
      </c>
      <c r="L1212">
        <f t="shared" si="37"/>
        <v>0</v>
      </c>
      <c r="M1212" t="str">
        <f t="shared" si="36"/>
        <v/>
      </c>
      <c r="N1212">
        <f>IF(EXACT(M1212,$A$1)=TRUE,0,IF(EXACT(M1212,$A$2)=TRUE,1,IF(EXACT(M1212,$A$3)=TRUE,2,IF(EXACT(M1212,$A$4)=TRUE,3,IF(EXACT(M1212,$A$5)=TRUE,4,IF(EXACT(M1212,$A$6)=TRUE,5,IF(EXACT(M1212,$A$7)=TRUE,6,IF(EXACT(M1212,$A$8)=TRUE,7,IF(EXACT(M1212,$A$9)=TRUE,8,IF(EXACT(M1212,$A$10)=TRUE,9,IF(EXACT(M1212,$A$11)=TRUE,10,IF(EXACT(M1212,$A$12)=TRUE,11,IF(EXACT(M1212,$A$13)=TRUE,12,IF(EXACT(M1212,$A$14)=TRUE,13,IF(EXACT(M1212,$A$15)=TRUE,14,IF(EXACT(M1212,$A$16)=TRUE,15,IF(EXACT(M1212,$A$17)=TRUE,16,IF(EXACT(M1212,$A$18)=TRUE,17,IF(EXACT(M1212,$A$19)=TRUE,18,IF(EXACT(M1212,$A$20)=TRUE,19,IF(EXACT(M1212,$A$21)=TRUE,20,IF(EXACT(M1212,$A$22)=TRUE,21,IF(EXACT(M1212,$A$23)=TRUE,22,IF(EXACT(M1212,$A$24)=TRUE,23,IF(EXACT(M1212,$A$25)=TRUE,24,IF(EXACT(M1212,$A$26)=TRUE,25,IF(EXACT(M1212,$A$27)=TRUE,26,IF(EXACT(M1212,$A$28)=TRUE,27,IF(EXACT(M1212,$A$29)=TRUE,28,IF(EXACT(M1212,$A$30)=TRUE,29,IF(EXACT(M1212,$A$31)=TRUE,30,IF(EXACT(M1212,$A$32)=TRUE,31,IF(EXACT(M1212,$A$33)=TRUE,32,IF(EXACT(M1212,$A$34)=TRUE,33,IF(EXACT(M1212,$A$35)=TRUE,34,IF(EXACT(M1212,$A$36)=TRUE,35,IF(EXACT(M1212,$A$37)=TRUE,36,IF(EXACT(M1212,$A$38)=TRUE,37,IF(EXACT(M1212,$A$39)=TRUE,38,IF(EXACT(M1212,$A$40)=TRUE,39,IF(EXACT(M1212,$A$41)=TRUE,40,IF(EXACT(M1212,$A$42)=TRUE,41,IF(EXACT(M1212,$A$43)=TRUE,42,IF(EXACT(M1212,$A$44)=TRUE,43,IF(EXACT(M1212,$A$45)=TRUE,44,IF(EXACT(M1212,$A$46)=TRUE,45,IF(EXACT(M1212,$A$47)=TRUE,46,IF(EXACT(M1212,$A$48)=TRUE,47,IF(EXACT(M1212,$A$49)=TRUE,48,IF(EXACT(M1212,$A$50)=TRUE,49,IF(EXACT(M1212,$A$51)=TRUE,50,IF(EXACT(M1212,$A$52)=TRUE,51,IF(EXACT(M1212,$A$53)=TRUE,52,IF(EXACT(M1212,$A$54)=TRUE,53,IF(EXACT(M1212,$A$55)=TRUE,54,IF(EXACT(M1212,$A$56)=TRUE,55,IF(EXACT(M1212,$A$57)=TRUE,56,IF(EXACT(M1212,$A$58)=TRUE,57,IF(EXACT(M1212,$A$59)=TRUE,58,IF(EXACT(M1212,$A$60)=TRUE,59,IF(EXACT(M1212,$A$61)=TRUE,60,IF(EXACT(M1212,$A$62)=TRUE,61))))))))))))))))))))))))))))))))))))))))))))))))))))))))))))))*61^$L1212</f>
        <v>0</v>
      </c>
    </row>
    <row r="1213" spans="11:14" x14ac:dyDescent="0.55000000000000004">
      <c r="K1213">
        <v>1213</v>
      </c>
      <c r="L1213">
        <f t="shared" si="37"/>
        <v>5</v>
      </c>
      <c r="M1213" t="str">
        <f t="shared" si="36"/>
        <v/>
      </c>
      <c r="N1213" t="b">
        <f>IF(EXACT(M1213,$A$1)=TRUE,"コア",IF(EXACT(M1213,$A$2)=TRUE,"弓玉",IF(EXACT(M1213,$A$3)=TRUE,"銃玉",IF(EXACT(M1213,$A$4)=TRUE,"剣玉",IF(EXACT(M1213,$A$5)=TRUE,"盾玉",IF(EXACT(M1213,$A$6)=TRUE,"爆玉",IF(EXACT(M1213,$A$7)=TRUE,"魔玉",IF(EXACT(M1213,$A$8)=TRUE,"弩玉",IF(EXACT(M1213,$A$9)=TRUE,"槍玉",IF(EXACT(M1213,$A$10)=TRUE,"砲玉",IF(EXACT(M1213,$A$11)=TRUE,"薙玉",IF(EXACT(M1213,$A$12)=TRUE,"跳玉",IF(EXACT(M1213,$A$13)=TRUE,"裂玉",IF(EXACT(M1213,$A$14)=TRUE,"散玉",IF(EXACT(M1213,$A$15)=TRUE,"狙玉",IF(EXACT(M1213,$A$16)=TRUE,"浮玉",IF(EXACT(M1213,$A$17)=TRUE,"導玉",IF(EXACT(M1213,$A$18)=TRUE,"繕玉",IF(EXACT(M1213,$A$19)=TRUE,"癒玉",IF(EXACT(M1213,$A$20)=TRUE,"壁玉",IF(EXACT(M1213,$A$21)=TRUE,"飛玉",IF(EXACT(M1213,$A$22)=TRUE,"戦玉",IF(EXACT(M1213,$A$23)=TRUE,"機玉",IF(EXACT(M1213,$A$24)=TRUE,"変玉",IF(EXACT(M1213,$A$25)=TRUE,"界玉",IF(EXACT(M1213,$A$26)=TRUE,"木壁",IF(EXACT(M1213,$A$27)=TRUE,"石壁",IF(EXACT(M1213,$A$28)=TRUE,"紙壁",IF(EXACT(M1213,$A$29)=TRUE,"鉄壁",IF(EXACT(M1213,$A$30)=TRUE,"ジェット",IF(EXACT(M1213,$A$31)=TRUE,"ターボ",IF(EXACT(M1213,$A$32)=TRUE,"骨玉",IF(EXACT(M1213,$A$33)=TRUE,"撃玉",IF(EXACT(M1213,$A$34)=TRUE,"弾玉",IF(EXACT(M1213,$A$35)=TRUE,"聖玉",IF(EXACT(M1213,$A$36)=TRUE,"忍玉",IF(EXACT(M1213,$A$37)=TRUE,"障玉",IF(EXACT(M1213,$A$38)=TRUE,"花玉",IF(EXACT(M1213,$A$39)=TRUE,"反玉",IF(EXACT(M1213,$A$40)=TRUE,"押玉",IF(EXACT(M1213,$A$41)=TRUE,"迎玉",IF(EXACT(M1213,$A$42)=TRUE,"贄玉",IF(EXACT(M1213,$A$43)=TRUE,"的玉",IF(EXACT(M1213,$A$44)=TRUE,"墜玉",IF(EXACT(M1213,$A$45)=TRUE,"箱玉",IF(EXACT(M1213,$A$46)=TRUE,"闇玉",IF(EXACT(M1213,$A$47)=TRUE,"旋玉",IF(EXACT(M1213,$A$48)=TRUE,"采玉",IF(EXACT(M1213,$A$49)=TRUE,"騎玉",IF(EXACT(M1213,$A$50)=TRUE,"核玉",IF(EXACT(M1213,$A$51)=TRUE,"射玉",IF(EXACT(M1213,$A$52)=TRUE,"星玉",IF(EXACT(M1213,$A$53)=TRUE,"梱玉",IF(EXACT(M1213,$A$54)=TRUE,"貫玉",IF(EXACT(M1213,$A$55)=TRUE,"査玉",IF(EXACT(M1213,$A$56)=TRUE,"近壁",IF(EXACT(M1213,$A$57)=TRUE,"遠壁",IF(EXACT(M1213,$A$58)=TRUE,"広壁",IF(EXACT(M1213,$A$59)=TRUE,"狭壁",IF(EXACT(M1213,$A$60)=TRUE,"タゲ壁",IF(EXACT(M1213,$A$61)=TRUE,"エレ壁")))))))))))))))))))))))))))))))))))))))))))))))))))))))))))))</f>
        <v>0</v>
      </c>
    </row>
    <row r="1214" spans="11:14" x14ac:dyDescent="0.55000000000000004">
      <c r="K1214">
        <v>1214</v>
      </c>
      <c r="L1214">
        <f t="shared" si="37"/>
        <v>4</v>
      </c>
      <c r="M1214" t="str">
        <f t="shared" si="36"/>
        <v/>
      </c>
      <c r="N1214">
        <f>IF(EXACT(M1214,$A$1)=TRUE,0,IF(EXACT(M1214,$A$2)=TRUE,1,IF(EXACT(M1214,$A$3)=TRUE,2,IF(EXACT(M1214,$A$4)=TRUE,3,IF(EXACT(M1214,$A$5)=TRUE,4,IF(EXACT(M1214,$A$6)=TRUE,5,IF(EXACT(M1214,$A$7)=TRUE,6,IF(EXACT(M1214,$A$8)=TRUE,7,IF(EXACT(M1214,$A$9)=TRUE,8,IF(EXACT(M1214,$A$10)=TRUE,9,IF(EXACT(M1214,$A$11)=TRUE,10,IF(EXACT(M1214,$A$12)=TRUE,11,IF(EXACT(M1214,$A$13)=TRUE,12,IF(EXACT(M1214,$A$14)=TRUE,13,IF(EXACT(M1214,$A$15)=TRUE,14,IF(EXACT(M1214,$A$16)=TRUE,15,IF(EXACT(M1214,$A$17)=TRUE,16,IF(EXACT(M1214,$A$18)=TRUE,17,IF(EXACT(M1214,$A$19)=TRUE,18,IF(EXACT(M1214,$A$20)=TRUE,19,IF(EXACT(M1214,$A$21)=TRUE,20,IF(EXACT(M1214,$A$22)=TRUE,21,IF(EXACT(M1214,$A$23)=TRUE,22,IF(EXACT(M1214,$A$24)=TRUE,23,IF(EXACT(M1214,$A$25)=TRUE,24,IF(EXACT(M1214,$A$26)=TRUE,25,IF(EXACT(M1214,$A$27)=TRUE,26,IF(EXACT(M1214,$A$28)=TRUE,27,IF(EXACT(M1214,$A$29)=TRUE,28,IF(EXACT(M1214,$A$30)=TRUE,29,IF(EXACT(M1214,$A$31)=TRUE,30,IF(EXACT(M1214,$A$32)=TRUE,31,IF(EXACT(M1214,$A$33)=TRUE,32,IF(EXACT(M1214,$A$34)=TRUE,33,IF(EXACT(M1214,$A$35)=TRUE,34,IF(EXACT(M1214,$A$36)=TRUE,35,IF(EXACT(M1214,$A$37)=TRUE,36,IF(EXACT(M1214,$A$38)=TRUE,37,IF(EXACT(M1214,$A$39)=TRUE,38,IF(EXACT(M1214,$A$40)=TRUE,39,IF(EXACT(M1214,$A$41)=TRUE,40,IF(EXACT(M1214,$A$42)=TRUE,41,IF(EXACT(M1214,$A$43)=TRUE,42,IF(EXACT(M1214,$A$44)=TRUE,43,IF(EXACT(M1214,$A$45)=TRUE,44,IF(EXACT(M1214,$A$46)=TRUE,45,IF(EXACT(M1214,$A$47)=TRUE,46,IF(EXACT(M1214,$A$48)=TRUE,47,IF(EXACT(M1214,$A$49)=TRUE,48,IF(EXACT(M1214,$A$50)=TRUE,49,IF(EXACT(M1214,$A$51)=TRUE,50,IF(EXACT(M1214,$A$52)=TRUE,51,IF(EXACT(M1214,$A$53)=TRUE,52,IF(EXACT(M1214,$A$54)=TRUE,53,IF(EXACT(M1214,$A$55)=TRUE,54,IF(EXACT(M1214,$A$56)=TRUE,55,IF(EXACT(M1214,$A$57)=TRUE,56,IF(EXACT(M1214,$A$58)=TRUE,57,IF(EXACT(M1214,$A$59)=TRUE,58,IF(EXACT(M1214,$A$60)=TRUE,59,IF(EXACT(M1214,$A$61)=TRUE,60,IF(EXACT(M1214,$A$62)=TRUE,61))))))))))))))))))))))))))))))))))))))))))))))))))))))))))))))*61^$L1214</f>
        <v>0</v>
      </c>
    </row>
    <row r="1215" spans="11:14" x14ac:dyDescent="0.55000000000000004">
      <c r="K1215">
        <v>1215</v>
      </c>
      <c r="L1215">
        <f t="shared" si="37"/>
        <v>3</v>
      </c>
      <c r="M1215" t="str">
        <f t="shared" si="36"/>
        <v/>
      </c>
      <c r="N1215">
        <f>IF(EXACT(M1215,$A$1)=TRUE,0,IF(EXACT(M1215,$A$2)=TRUE,1,IF(EXACT(M1215,$A$3)=TRUE,2,IF(EXACT(M1215,$A$4)=TRUE,3,IF(EXACT(M1215,$A$5)=TRUE,4,IF(EXACT(M1215,$A$6)=TRUE,5,IF(EXACT(M1215,$A$7)=TRUE,6,IF(EXACT(M1215,$A$8)=TRUE,7,IF(EXACT(M1215,$A$9)=TRUE,8,IF(EXACT(M1215,$A$10)=TRUE,9,IF(EXACT(M1215,$A$11)=TRUE,10,IF(EXACT(M1215,$A$12)=TRUE,11,IF(EXACT(M1215,$A$13)=TRUE,12,IF(EXACT(M1215,$A$14)=TRUE,13,IF(EXACT(M1215,$A$15)=TRUE,14,IF(EXACT(M1215,$A$16)=TRUE,15,IF(EXACT(M1215,$A$17)=TRUE,16,IF(EXACT(M1215,$A$18)=TRUE,17,IF(EXACT(M1215,$A$19)=TRUE,18,IF(EXACT(M1215,$A$20)=TRUE,19,IF(EXACT(M1215,$A$21)=TRUE,20,IF(EXACT(M1215,$A$22)=TRUE,21,IF(EXACT(M1215,$A$23)=TRUE,22,IF(EXACT(M1215,$A$24)=TRUE,23,IF(EXACT(M1215,$A$25)=TRUE,24,IF(EXACT(M1215,$A$26)=TRUE,25,IF(EXACT(M1215,$A$27)=TRUE,26,IF(EXACT(M1215,$A$28)=TRUE,27,IF(EXACT(M1215,$A$29)=TRUE,28,IF(EXACT(M1215,$A$30)=TRUE,29,IF(EXACT(M1215,$A$31)=TRUE,30,IF(EXACT(M1215,$A$32)=TRUE,31,IF(EXACT(M1215,$A$33)=TRUE,32,IF(EXACT(M1215,$A$34)=TRUE,33,IF(EXACT(M1215,$A$35)=TRUE,34,IF(EXACT(M1215,$A$36)=TRUE,35,IF(EXACT(M1215,$A$37)=TRUE,36,IF(EXACT(M1215,$A$38)=TRUE,37,IF(EXACT(M1215,$A$39)=TRUE,38,IF(EXACT(M1215,$A$40)=TRUE,39,IF(EXACT(M1215,$A$41)=TRUE,40,IF(EXACT(M1215,$A$42)=TRUE,41,IF(EXACT(M1215,$A$43)=TRUE,42,IF(EXACT(M1215,$A$44)=TRUE,43,IF(EXACT(M1215,$A$45)=TRUE,44,IF(EXACT(M1215,$A$46)=TRUE,45,IF(EXACT(M1215,$A$47)=TRUE,46,IF(EXACT(M1215,$A$48)=TRUE,47,IF(EXACT(M1215,$A$49)=TRUE,48,IF(EXACT(M1215,$A$50)=TRUE,49,IF(EXACT(M1215,$A$51)=TRUE,50,IF(EXACT(M1215,$A$52)=TRUE,51,IF(EXACT(M1215,$A$53)=TRUE,52,IF(EXACT(M1215,$A$54)=TRUE,53,IF(EXACT(M1215,$A$55)=TRUE,54,IF(EXACT(M1215,$A$56)=TRUE,55,IF(EXACT(M1215,$A$57)=TRUE,56,IF(EXACT(M1215,$A$58)=TRUE,57,IF(EXACT(M1215,$A$59)=TRUE,58,IF(EXACT(M1215,$A$60)=TRUE,59,IF(EXACT(M1215,$A$61)=TRUE,60,IF(EXACT(M1215,$A$62)=TRUE,61))))))))))))))))))))))))))))))))))))))))))))))))))))))))))))))*61^$L1215</f>
        <v>0</v>
      </c>
    </row>
    <row r="1216" spans="11:14" x14ac:dyDescent="0.55000000000000004">
      <c r="K1216">
        <v>1216</v>
      </c>
      <c r="L1216">
        <f t="shared" si="37"/>
        <v>2</v>
      </c>
      <c r="M1216" t="str">
        <f t="shared" si="36"/>
        <v/>
      </c>
      <c r="N1216">
        <f>IF(EXACT(M1216,$A$1)=TRUE,0,IF(EXACT(M1216,$A$2)=TRUE,1,IF(EXACT(M1216,$A$3)=TRUE,2,IF(EXACT(M1216,$A$4)=TRUE,3,IF(EXACT(M1216,$A$5)=TRUE,4,IF(EXACT(M1216,$A$6)=TRUE,5,IF(EXACT(M1216,$A$7)=TRUE,6,IF(EXACT(M1216,$A$8)=TRUE,7,IF(EXACT(M1216,$A$9)=TRUE,8,IF(EXACT(M1216,$A$10)=TRUE,9,IF(EXACT(M1216,$A$11)=TRUE,10,IF(EXACT(M1216,$A$12)=TRUE,11,IF(EXACT(M1216,$A$13)=TRUE,12,IF(EXACT(M1216,$A$14)=TRUE,13,IF(EXACT(M1216,$A$15)=TRUE,14,IF(EXACT(M1216,$A$16)=TRUE,15,IF(EXACT(M1216,$A$17)=TRUE,16,IF(EXACT(M1216,$A$18)=TRUE,17,IF(EXACT(M1216,$A$19)=TRUE,18,IF(EXACT(M1216,$A$20)=TRUE,19,IF(EXACT(M1216,$A$21)=TRUE,20,IF(EXACT(M1216,$A$22)=TRUE,21,IF(EXACT(M1216,$A$23)=TRUE,22,IF(EXACT(M1216,$A$24)=TRUE,23,IF(EXACT(M1216,$A$25)=TRUE,24,IF(EXACT(M1216,$A$26)=TRUE,25,IF(EXACT(M1216,$A$27)=TRUE,26,IF(EXACT(M1216,$A$28)=TRUE,27,IF(EXACT(M1216,$A$29)=TRUE,28,IF(EXACT(M1216,$A$30)=TRUE,29,IF(EXACT(M1216,$A$31)=TRUE,30,IF(EXACT(M1216,$A$32)=TRUE,31,IF(EXACT(M1216,$A$33)=TRUE,32,IF(EXACT(M1216,$A$34)=TRUE,33,IF(EXACT(M1216,$A$35)=TRUE,34,IF(EXACT(M1216,$A$36)=TRUE,35,IF(EXACT(M1216,$A$37)=TRUE,36,IF(EXACT(M1216,$A$38)=TRUE,37,IF(EXACT(M1216,$A$39)=TRUE,38,IF(EXACT(M1216,$A$40)=TRUE,39,IF(EXACT(M1216,$A$41)=TRUE,40,IF(EXACT(M1216,$A$42)=TRUE,41,IF(EXACT(M1216,$A$43)=TRUE,42,IF(EXACT(M1216,$A$44)=TRUE,43,IF(EXACT(M1216,$A$45)=TRUE,44,IF(EXACT(M1216,$A$46)=TRUE,45,IF(EXACT(M1216,$A$47)=TRUE,46,IF(EXACT(M1216,$A$48)=TRUE,47,IF(EXACT(M1216,$A$49)=TRUE,48,IF(EXACT(M1216,$A$50)=TRUE,49,IF(EXACT(M1216,$A$51)=TRUE,50,IF(EXACT(M1216,$A$52)=TRUE,51,IF(EXACT(M1216,$A$53)=TRUE,52,IF(EXACT(M1216,$A$54)=TRUE,53,IF(EXACT(M1216,$A$55)=TRUE,54,IF(EXACT(M1216,$A$56)=TRUE,55,IF(EXACT(M1216,$A$57)=TRUE,56,IF(EXACT(M1216,$A$58)=TRUE,57,IF(EXACT(M1216,$A$59)=TRUE,58,IF(EXACT(M1216,$A$60)=TRUE,59,IF(EXACT(M1216,$A$61)=TRUE,60,IF(EXACT(M1216,$A$62)=TRUE,61))))))))))))))))))))))))))))))))))))))))))))))))))))))))))))))*61^$L1216</f>
        <v>0</v>
      </c>
    </row>
    <row r="1217" spans="11:14" x14ac:dyDescent="0.55000000000000004">
      <c r="K1217">
        <v>1217</v>
      </c>
      <c r="L1217">
        <f t="shared" si="37"/>
        <v>1</v>
      </c>
      <c r="M1217" t="str">
        <f t="shared" ref="M1217:M1280" si="38">MID(D$2,$K1217,1)</f>
        <v/>
      </c>
      <c r="N1217">
        <f>IF(EXACT(M1217,$A$1)=TRUE,0,IF(EXACT(M1217,$A$2)=TRUE,1,IF(EXACT(M1217,$A$3)=TRUE,2,IF(EXACT(M1217,$A$4)=TRUE,3,IF(EXACT(M1217,$A$5)=TRUE,4,IF(EXACT(M1217,$A$6)=TRUE,5,IF(EXACT(M1217,$A$7)=TRUE,6,IF(EXACT(M1217,$A$8)=TRUE,7,IF(EXACT(M1217,$A$9)=TRUE,8,IF(EXACT(M1217,$A$10)=TRUE,9,IF(EXACT(M1217,$A$11)=TRUE,10,IF(EXACT(M1217,$A$12)=TRUE,11,IF(EXACT(M1217,$A$13)=TRUE,12,IF(EXACT(M1217,$A$14)=TRUE,13,IF(EXACT(M1217,$A$15)=TRUE,14,IF(EXACT(M1217,$A$16)=TRUE,15,IF(EXACT(M1217,$A$17)=TRUE,16,IF(EXACT(M1217,$A$18)=TRUE,17,IF(EXACT(M1217,$A$19)=TRUE,18,IF(EXACT(M1217,$A$20)=TRUE,19,IF(EXACT(M1217,$A$21)=TRUE,20,IF(EXACT(M1217,$A$22)=TRUE,21,IF(EXACT(M1217,$A$23)=TRUE,22,IF(EXACT(M1217,$A$24)=TRUE,23,IF(EXACT(M1217,$A$25)=TRUE,24,IF(EXACT(M1217,$A$26)=TRUE,25,IF(EXACT(M1217,$A$27)=TRUE,26,IF(EXACT(M1217,$A$28)=TRUE,27,IF(EXACT(M1217,$A$29)=TRUE,28,IF(EXACT(M1217,$A$30)=TRUE,29,IF(EXACT(M1217,$A$31)=TRUE,30,IF(EXACT(M1217,$A$32)=TRUE,31,IF(EXACT(M1217,$A$33)=TRUE,32,IF(EXACT(M1217,$A$34)=TRUE,33,IF(EXACT(M1217,$A$35)=TRUE,34,IF(EXACT(M1217,$A$36)=TRUE,35,IF(EXACT(M1217,$A$37)=TRUE,36,IF(EXACT(M1217,$A$38)=TRUE,37,IF(EXACT(M1217,$A$39)=TRUE,38,IF(EXACT(M1217,$A$40)=TRUE,39,IF(EXACT(M1217,$A$41)=TRUE,40,IF(EXACT(M1217,$A$42)=TRUE,41,IF(EXACT(M1217,$A$43)=TRUE,42,IF(EXACT(M1217,$A$44)=TRUE,43,IF(EXACT(M1217,$A$45)=TRUE,44,IF(EXACT(M1217,$A$46)=TRUE,45,IF(EXACT(M1217,$A$47)=TRUE,46,IF(EXACT(M1217,$A$48)=TRUE,47,IF(EXACT(M1217,$A$49)=TRUE,48,IF(EXACT(M1217,$A$50)=TRUE,49,IF(EXACT(M1217,$A$51)=TRUE,50,IF(EXACT(M1217,$A$52)=TRUE,51,IF(EXACT(M1217,$A$53)=TRUE,52,IF(EXACT(M1217,$A$54)=TRUE,53,IF(EXACT(M1217,$A$55)=TRUE,54,IF(EXACT(M1217,$A$56)=TRUE,55,IF(EXACT(M1217,$A$57)=TRUE,56,IF(EXACT(M1217,$A$58)=TRUE,57,IF(EXACT(M1217,$A$59)=TRUE,58,IF(EXACT(M1217,$A$60)=TRUE,59,IF(EXACT(M1217,$A$61)=TRUE,60,IF(EXACT(M1217,$A$62)=TRUE,61))))))))))))))))))))))))))))))))))))))))))))))))))))))))))))))*61^$L1217</f>
        <v>0</v>
      </c>
    </row>
    <row r="1218" spans="11:14" x14ac:dyDescent="0.55000000000000004">
      <c r="K1218">
        <v>1218</v>
      </c>
      <c r="L1218">
        <f t="shared" ref="L1218:L1281" si="39">MOD(LEN($D$2)-K1218,6)</f>
        <v>0</v>
      </c>
      <c r="M1218" t="str">
        <f t="shared" si="38"/>
        <v/>
      </c>
      <c r="N1218">
        <f>IF(EXACT(M1218,$A$1)=TRUE,0,IF(EXACT(M1218,$A$2)=TRUE,1,IF(EXACT(M1218,$A$3)=TRUE,2,IF(EXACT(M1218,$A$4)=TRUE,3,IF(EXACT(M1218,$A$5)=TRUE,4,IF(EXACT(M1218,$A$6)=TRUE,5,IF(EXACT(M1218,$A$7)=TRUE,6,IF(EXACT(M1218,$A$8)=TRUE,7,IF(EXACT(M1218,$A$9)=TRUE,8,IF(EXACT(M1218,$A$10)=TRUE,9,IF(EXACT(M1218,$A$11)=TRUE,10,IF(EXACT(M1218,$A$12)=TRUE,11,IF(EXACT(M1218,$A$13)=TRUE,12,IF(EXACT(M1218,$A$14)=TRUE,13,IF(EXACT(M1218,$A$15)=TRUE,14,IF(EXACT(M1218,$A$16)=TRUE,15,IF(EXACT(M1218,$A$17)=TRUE,16,IF(EXACT(M1218,$A$18)=TRUE,17,IF(EXACT(M1218,$A$19)=TRUE,18,IF(EXACT(M1218,$A$20)=TRUE,19,IF(EXACT(M1218,$A$21)=TRUE,20,IF(EXACT(M1218,$A$22)=TRUE,21,IF(EXACT(M1218,$A$23)=TRUE,22,IF(EXACT(M1218,$A$24)=TRUE,23,IF(EXACT(M1218,$A$25)=TRUE,24,IF(EXACT(M1218,$A$26)=TRUE,25,IF(EXACT(M1218,$A$27)=TRUE,26,IF(EXACT(M1218,$A$28)=TRUE,27,IF(EXACT(M1218,$A$29)=TRUE,28,IF(EXACT(M1218,$A$30)=TRUE,29,IF(EXACT(M1218,$A$31)=TRUE,30,IF(EXACT(M1218,$A$32)=TRUE,31,IF(EXACT(M1218,$A$33)=TRUE,32,IF(EXACT(M1218,$A$34)=TRUE,33,IF(EXACT(M1218,$A$35)=TRUE,34,IF(EXACT(M1218,$A$36)=TRUE,35,IF(EXACT(M1218,$A$37)=TRUE,36,IF(EXACT(M1218,$A$38)=TRUE,37,IF(EXACT(M1218,$A$39)=TRUE,38,IF(EXACT(M1218,$A$40)=TRUE,39,IF(EXACT(M1218,$A$41)=TRUE,40,IF(EXACT(M1218,$A$42)=TRUE,41,IF(EXACT(M1218,$A$43)=TRUE,42,IF(EXACT(M1218,$A$44)=TRUE,43,IF(EXACT(M1218,$A$45)=TRUE,44,IF(EXACT(M1218,$A$46)=TRUE,45,IF(EXACT(M1218,$A$47)=TRUE,46,IF(EXACT(M1218,$A$48)=TRUE,47,IF(EXACT(M1218,$A$49)=TRUE,48,IF(EXACT(M1218,$A$50)=TRUE,49,IF(EXACT(M1218,$A$51)=TRUE,50,IF(EXACT(M1218,$A$52)=TRUE,51,IF(EXACT(M1218,$A$53)=TRUE,52,IF(EXACT(M1218,$A$54)=TRUE,53,IF(EXACT(M1218,$A$55)=TRUE,54,IF(EXACT(M1218,$A$56)=TRUE,55,IF(EXACT(M1218,$A$57)=TRUE,56,IF(EXACT(M1218,$A$58)=TRUE,57,IF(EXACT(M1218,$A$59)=TRUE,58,IF(EXACT(M1218,$A$60)=TRUE,59,IF(EXACT(M1218,$A$61)=TRUE,60,IF(EXACT(M1218,$A$62)=TRUE,61))))))))))))))))))))))))))))))))))))))))))))))))))))))))))))))*61^$L1218</f>
        <v>0</v>
      </c>
    </row>
    <row r="1219" spans="11:14" x14ac:dyDescent="0.55000000000000004">
      <c r="K1219">
        <v>1219</v>
      </c>
      <c r="L1219">
        <f t="shared" si="39"/>
        <v>5</v>
      </c>
      <c r="M1219" t="str">
        <f t="shared" si="38"/>
        <v/>
      </c>
      <c r="N1219" t="b">
        <f>IF(EXACT(M1219,$A$1)=TRUE,"コア",IF(EXACT(M1219,$A$2)=TRUE,"弓玉",IF(EXACT(M1219,$A$3)=TRUE,"銃玉",IF(EXACT(M1219,$A$4)=TRUE,"剣玉",IF(EXACT(M1219,$A$5)=TRUE,"盾玉",IF(EXACT(M1219,$A$6)=TRUE,"爆玉",IF(EXACT(M1219,$A$7)=TRUE,"魔玉",IF(EXACT(M1219,$A$8)=TRUE,"弩玉",IF(EXACT(M1219,$A$9)=TRUE,"槍玉",IF(EXACT(M1219,$A$10)=TRUE,"砲玉",IF(EXACT(M1219,$A$11)=TRUE,"薙玉",IF(EXACT(M1219,$A$12)=TRUE,"跳玉",IF(EXACT(M1219,$A$13)=TRUE,"裂玉",IF(EXACT(M1219,$A$14)=TRUE,"散玉",IF(EXACT(M1219,$A$15)=TRUE,"狙玉",IF(EXACT(M1219,$A$16)=TRUE,"浮玉",IF(EXACT(M1219,$A$17)=TRUE,"導玉",IF(EXACT(M1219,$A$18)=TRUE,"繕玉",IF(EXACT(M1219,$A$19)=TRUE,"癒玉",IF(EXACT(M1219,$A$20)=TRUE,"壁玉",IF(EXACT(M1219,$A$21)=TRUE,"飛玉",IF(EXACT(M1219,$A$22)=TRUE,"戦玉",IF(EXACT(M1219,$A$23)=TRUE,"機玉",IF(EXACT(M1219,$A$24)=TRUE,"変玉",IF(EXACT(M1219,$A$25)=TRUE,"界玉",IF(EXACT(M1219,$A$26)=TRUE,"木壁",IF(EXACT(M1219,$A$27)=TRUE,"石壁",IF(EXACT(M1219,$A$28)=TRUE,"紙壁",IF(EXACT(M1219,$A$29)=TRUE,"鉄壁",IF(EXACT(M1219,$A$30)=TRUE,"ジェット",IF(EXACT(M1219,$A$31)=TRUE,"ターボ",IF(EXACT(M1219,$A$32)=TRUE,"骨玉",IF(EXACT(M1219,$A$33)=TRUE,"撃玉",IF(EXACT(M1219,$A$34)=TRUE,"弾玉",IF(EXACT(M1219,$A$35)=TRUE,"聖玉",IF(EXACT(M1219,$A$36)=TRUE,"忍玉",IF(EXACT(M1219,$A$37)=TRUE,"障玉",IF(EXACT(M1219,$A$38)=TRUE,"花玉",IF(EXACT(M1219,$A$39)=TRUE,"反玉",IF(EXACT(M1219,$A$40)=TRUE,"押玉",IF(EXACT(M1219,$A$41)=TRUE,"迎玉",IF(EXACT(M1219,$A$42)=TRUE,"贄玉",IF(EXACT(M1219,$A$43)=TRUE,"的玉",IF(EXACT(M1219,$A$44)=TRUE,"墜玉",IF(EXACT(M1219,$A$45)=TRUE,"箱玉",IF(EXACT(M1219,$A$46)=TRUE,"闇玉",IF(EXACT(M1219,$A$47)=TRUE,"旋玉",IF(EXACT(M1219,$A$48)=TRUE,"采玉",IF(EXACT(M1219,$A$49)=TRUE,"騎玉",IF(EXACT(M1219,$A$50)=TRUE,"核玉",IF(EXACT(M1219,$A$51)=TRUE,"射玉",IF(EXACT(M1219,$A$52)=TRUE,"星玉",IF(EXACT(M1219,$A$53)=TRUE,"梱玉",IF(EXACT(M1219,$A$54)=TRUE,"貫玉",IF(EXACT(M1219,$A$55)=TRUE,"査玉",IF(EXACT(M1219,$A$56)=TRUE,"近壁",IF(EXACT(M1219,$A$57)=TRUE,"遠壁",IF(EXACT(M1219,$A$58)=TRUE,"広壁",IF(EXACT(M1219,$A$59)=TRUE,"狭壁",IF(EXACT(M1219,$A$60)=TRUE,"タゲ壁",IF(EXACT(M1219,$A$61)=TRUE,"エレ壁")))))))))))))))))))))))))))))))))))))))))))))))))))))))))))))</f>
        <v>0</v>
      </c>
    </row>
    <row r="1220" spans="11:14" x14ac:dyDescent="0.55000000000000004">
      <c r="K1220">
        <v>1220</v>
      </c>
      <c r="L1220">
        <f t="shared" si="39"/>
        <v>4</v>
      </c>
      <c r="M1220" t="str">
        <f t="shared" si="38"/>
        <v/>
      </c>
      <c r="N1220">
        <f>IF(EXACT(M1220,$A$1)=TRUE,0,IF(EXACT(M1220,$A$2)=TRUE,1,IF(EXACT(M1220,$A$3)=TRUE,2,IF(EXACT(M1220,$A$4)=TRUE,3,IF(EXACT(M1220,$A$5)=TRUE,4,IF(EXACT(M1220,$A$6)=TRUE,5,IF(EXACT(M1220,$A$7)=TRUE,6,IF(EXACT(M1220,$A$8)=TRUE,7,IF(EXACT(M1220,$A$9)=TRUE,8,IF(EXACT(M1220,$A$10)=TRUE,9,IF(EXACT(M1220,$A$11)=TRUE,10,IF(EXACT(M1220,$A$12)=TRUE,11,IF(EXACT(M1220,$A$13)=TRUE,12,IF(EXACT(M1220,$A$14)=TRUE,13,IF(EXACT(M1220,$A$15)=TRUE,14,IF(EXACT(M1220,$A$16)=TRUE,15,IF(EXACT(M1220,$A$17)=TRUE,16,IF(EXACT(M1220,$A$18)=TRUE,17,IF(EXACT(M1220,$A$19)=TRUE,18,IF(EXACT(M1220,$A$20)=TRUE,19,IF(EXACT(M1220,$A$21)=TRUE,20,IF(EXACT(M1220,$A$22)=TRUE,21,IF(EXACT(M1220,$A$23)=TRUE,22,IF(EXACT(M1220,$A$24)=TRUE,23,IF(EXACT(M1220,$A$25)=TRUE,24,IF(EXACT(M1220,$A$26)=TRUE,25,IF(EXACT(M1220,$A$27)=TRUE,26,IF(EXACT(M1220,$A$28)=TRUE,27,IF(EXACT(M1220,$A$29)=TRUE,28,IF(EXACT(M1220,$A$30)=TRUE,29,IF(EXACT(M1220,$A$31)=TRUE,30,IF(EXACT(M1220,$A$32)=TRUE,31,IF(EXACT(M1220,$A$33)=TRUE,32,IF(EXACT(M1220,$A$34)=TRUE,33,IF(EXACT(M1220,$A$35)=TRUE,34,IF(EXACT(M1220,$A$36)=TRUE,35,IF(EXACT(M1220,$A$37)=TRUE,36,IF(EXACT(M1220,$A$38)=TRUE,37,IF(EXACT(M1220,$A$39)=TRUE,38,IF(EXACT(M1220,$A$40)=TRUE,39,IF(EXACT(M1220,$A$41)=TRUE,40,IF(EXACT(M1220,$A$42)=TRUE,41,IF(EXACT(M1220,$A$43)=TRUE,42,IF(EXACT(M1220,$A$44)=TRUE,43,IF(EXACT(M1220,$A$45)=TRUE,44,IF(EXACT(M1220,$A$46)=TRUE,45,IF(EXACT(M1220,$A$47)=TRUE,46,IF(EXACT(M1220,$A$48)=TRUE,47,IF(EXACT(M1220,$A$49)=TRUE,48,IF(EXACT(M1220,$A$50)=TRUE,49,IF(EXACT(M1220,$A$51)=TRUE,50,IF(EXACT(M1220,$A$52)=TRUE,51,IF(EXACT(M1220,$A$53)=TRUE,52,IF(EXACT(M1220,$A$54)=TRUE,53,IF(EXACT(M1220,$A$55)=TRUE,54,IF(EXACT(M1220,$A$56)=TRUE,55,IF(EXACT(M1220,$A$57)=TRUE,56,IF(EXACT(M1220,$A$58)=TRUE,57,IF(EXACT(M1220,$A$59)=TRUE,58,IF(EXACT(M1220,$A$60)=TRUE,59,IF(EXACT(M1220,$A$61)=TRUE,60,IF(EXACT(M1220,$A$62)=TRUE,61))))))))))))))))))))))))))))))))))))))))))))))))))))))))))))))*61^$L1220</f>
        <v>0</v>
      </c>
    </row>
    <row r="1221" spans="11:14" x14ac:dyDescent="0.55000000000000004">
      <c r="K1221">
        <v>1221</v>
      </c>
      <c r="L1221">
        <f t="shared" si="39"/>
        <v>3</v>
      </c>
      <c r="M1221" t="str">
        <f t="shared" si="38"/>
        <v/>
      </c>
      <c r="N1221">
        <f>IF(EXACT(M1221,$A$1)=TRUE,0,IF(EXACT(M1221,$A$2)=TRUE,1,IF(EXACT(M1221,$A$3)=TRUE,2,IF(EXACT(M1221,$A$4)=TRUE,3,IF(EXACT(M1221,$A$5)=TRUE,4,IF(EXACT(M1221,$A$6)=TRUE,5,IF(EXACT(M1221,$A$7)=TRUE,6,IF(EXACT(M1221,$A$8)=TRUE,7,IF(EXACT(M1221,$A$9)=TRUE,8,IF(EXACT(M1221,$A$10)=TRUE,9,IF(EXACT(M1221,$A$11)=TRUE,10,IF(EXACT(M1221,$A$12)=TRUE,11,IF(EXACT(M1221,$A$13)=TRUE,12,IF(EXACT(M1221,$A$14)=TRUE,13,IF(EXACT(M1221,$A$15)=TRUE,14,IF(EXACT(M1221,$A$16)=TRUE,15,IF(EXACT(M1221,$A$17)=TRUE,16,IF(EXACT(M1221,$A$18)=TRUE,17,IF(EXACT(M1221,$A$19)=TRUE,18,IF(EXACT(M1221,$A$20)=TRUE,19,IF(EXACT(M1221,$A$21)=TRUE,20,IF(EXACT(M1221,$A$22)=TRUE,21,IF(EXACT(M1221,$A$23)=TRUE,22,IF(EXACT(M1221,$A$24)=TRUE,23,IF(EXACT(M1221,$A$25)=TRUE,24,IF(EXACT(M1221,$A$26)=TRUE,25,IF(EXACT(M1221,$A$27)=TRUE,26,IF(EXACT(M1221,$A$28)=TRUE,27,IF(EXACT(M1221,$A$29)=TRUE,28,IF(EXACT(M1221,$A$30)=TRUE,29,IF(EXACT(M1221,$A$31)=TRUE,30,IF(EXACT(M1221,$A$32)=TRUE,31,IF(EXACT(M1221,$A$33)=TRUE,32,IF(EXACT(M1221,$A$34)=TRUE,33,IF(EXACT(M1221,$A$35)=TRUE,34,IF(EXACT(M1221,$A$36)=TRUE,35,IF(EXACT(M1221,$A$37)=TRUE,36,IF(EXACT(M1221,$A$38)=TRUE,37,IF(EXACT(M1221,$A$39)=TRUE,38,IF(EXACT(M1221,$A$40)=TRUE,39,IF(EXACT(M1221,$A$41)=TRUE,40,IF(EXACT(M1221,$A$42)=TRUE,41,IF(EXACT(M1221,$A$43)=TRUE,42,IF(EXACT(M1221,$A$44)=TRUE,43,IF(EXACT(M1221,$A$45)=TRUE,44,IF(EXACT(M1221,$A$46)=TRUE,45,IF(EXACT(M1221,$A$47)=TRUE,46,IF(EXACT(M1221,$A$48)=TRUE,47,IF(EXACT(M1221,$A$49)=TRUE,48,IF(EXACT(M1221,$A$50)=TRUE,49,IF(EXACT(M1221,$A$51)=TRUE,50,IF(EXACT(M1221,$A$52)=TRUE,51,IF(EXACT(M1221,$A$53)=TRUE,52,IF(EXACT(M1221,$A$54)=TRUE,53,IF(EXACT(M1221,$A$55)=TRUE,54,IF(EXACT(M1221,$A$56)=TRUE,55,IF(EXACT(M1221,$A$57)=TRUE,56,IF(EXACT(M1221,$A$58)=TRUE,57,IF(EXACT(M1221,$A$59)=TRUE,58,IF(EXACT(M1221,$A$60)=TRUE,59,IF(EXACT(M1221,$A$61)=TRUE,60,IF(EXACT(M1221,$A$62)=TRUE,61))))))))))))))))))))))))))))))))))))))))))))))))))))))))))))))*61^$L1221</f>
        <v>0</v>
      </c>
    </row>
    <row r="1222" spans="11:14" x14ac:dyDescent="0.55000000000000004">
      <c r="K1222">
        <v>1222</v>
      </c>
      <c r="L1222">
        <f t="shared" si="39"/>
        <v>2</v>
      </c>
      <c r="M1222" t="str">
        <f t="shared" si="38"/>
        <v/>
      </c>
      <c r="N1222">
        <f>IF(EXACT(M1222,$A$1)=TRUE,0,IF(EXACT(M1222,$A$2)=TRUE,1,IF(EXACT(M1222,$A$3)=TRUE,2,IF(EXACT(M1222,$A$4)=TRUE,3,IF(EXACT(M1222,$A$5)=TRUE,4,IF(EXACT(M1222,$A$6)=TRUE,5,IF(EXACT(M1222,$A$7)=TRUE,6,IF(EXACT(M1222,$A$8)=TRUE,7,IF(EXACT(M1222,$A$9)=TRUE,8,IF(EXACT(M1222,$A$10)=TRUE,9,IF(EXACT(M1222,$A$11)=TRUE,10,IF(EXACT(M1222,$A$12)=TRUE,11,IF(EXACT(M1222,$A$13)=TRUE,12,IF(EXACT(M1222,$A$14)=TRUE,13,IF(EXACT(M1222,$A$15)=TRUE,14,IF(EXACT(M1222,$A$16)=TRUE,15,IF(EXACT(M1222,$A$17)=TRUE,16,IF(EXACT(M1222,$A$18)=TRUE,17,IF(EXACT(M1222,$A$19)=TRUE,18,IF(EXACT(M1222,$A$20)=TRUE,19,IF(EXACT(M1222,$A$21)=TRUE,20,IF(EXACT(M1222,$A$22)=TRUE,21,IF(EXACT(M1222,$A$23)=TRUE,22,IF(EXACT(M1222,$A$24)=TRUE,23,IF(EXACT(M1222,$A$25)=TRUE,24,IF(EXACT(M1222,$A$26)=TRUE,25,IF(EXACT(M1222,$A$27)=TRUE,26,IF(EXACT(M1222,$A$28)=TRUE,27,IF(EXACT(M1222,$A$29)=TRUE,28,IF(EXACT(M1222,$A$30)=TRUE,29,IF(EXACT(M1222,$A$31)=TRUE,30,IF(EXACT(M1222,$A$32)=TRUE,31,IF(EXACT(M1222,$A$33)=TRUE,32,IF(EXACT(M1222,$A$34)=TRUE,33,IF(EXACT(M1222,$A$35)=TRUE,34,IF(EXACT(M1222,$A$36)=TRUE,35,IF(EXACT(M1222,$A$37)=TRUE,36,IF(EXACT(M1222,$A$38)=TRUE,37,IF(EXACT(M1222,$A$39)=TRUE,38,IF(EXACT(M1222,$A$40)=TRUE,39,IF(EXACT(M1222,$A$41)=TRUE,40,IF(EXACT(M1222,$A$42)=TRUE,41,IF(EXACT(M1222,$A$43)=TRUE,42,IF(EXACT(M1222,$A$44)=TRUE,43,IF(EXACT(M1222,$A$45)=TRUE,44,IF(EXACT(M1222,$A$46)=TRUE,45,IF(EXACT(M1222,$A$47)=TRUE,46,IF(EXACT(M1222,$A$48)=TRUE,47,IF(EXACT(M1222,$A$49)=TRUE,48,IF(EXACT(M1222,$A$50)=TRUE,49,IF(EXACT(M1222,$A$51)=TRUE,50,IF(EXACT(M1222,$A$52)=TRUE,51,IF(EXACT(M1222,$A$53)=TRUE,52,IF(EXACT(M1222,$A$54)=TRUE,53,IF(EXACT(M1222,$A$55)=TRUE,54,IF(EXACT(M1222,$A$56)=TRUE,55,IF(EXACT(M1222,$A$57)=TRUE,56,IF(EXACT(M1222,$A$58)=TRUE,57,IF(EXACT(M1222,$A$59)=TRUE,58,IF(EXACT(M1222,$A$60)=TRUE,59,IF(EXACT(M1222,$A$61)=TRUE,60,IF(EXACT(M1222,$A$62)=TRUE,61))))))))))))))))))))))))))))))))))))))))))))))))))))))))))))))*61^$L1222</f>
        <v>0</v>
      </c>
    </row>
    <row r="1223" spans="11:14" x14ac:dyDescent="0.55000000000000004">
      <c r="K1223">
        <v>1223</v>
      </c>
      <c r="L1223">
        <f t="shared" si="39"/>
        <v>1</v>
      </c>
      <c r="M1223" t="str">
        <f t="shared" si="38"/>
        <v/>
      </c>
      <c r="N1223">
        <f>IF(EXACT(M1223,$A$1)=TRUE,0,IF(EXACT(M1223,$A$2)=TRUE,1,IF(EXACT(M1223,$A$3)=TRUE,2,IF(EXACT(M1223,$A$4)=TRUE,3,IF(EXACT(M1223,$A$5)=TRUE,4,IF(EXACT(M1223,$A$6)=TRUE,5,IF(EXACT(M1223,$A$7)=TRUE,6,IF(EXACT(M1223,$A$8)=TRUE,7,IF(EXACT(M1223,$A$9)=TRUE,8,IF(EXACT(M1223,$A$10)=TRUE,9,IF(EXACT(M1223,$A$11)=TRUE,10,IF(EXACT(M1223,$A$12)=TRUE,11,IF(EXACT(M1223,$A$13)=TRUE,12,IF(EXACT(M1223,$A$14)=TRUE,13,IF(EXACT(M1223,$A$15)=TRUE,14,IF(EXACT(M1223,$A$16)=TRUE,15,IF(EXACT(M1223,$A$17)=TRUE,16,IF(EXACT(M1223,$A$18)=TRUE,17,IF(EXACT(M1223,$A$19)=TRUE,18,IF(EXACT(M1223,$A$20)=TRUE,19,IF(EXACT(M1223,$A$21)=TRUE,20,IF(EXACT(M1223,$A$22)=TRUE,21,IF(EXACT(M1223,$A$23)=TRUE,22,IF(EXACT(M1223,$A$24)=TRUE,23,IF(EXACT(M1223,$A$25)=TRUE,24,IF(EXACT(M1223,$A$26)=TRUE,25,IF(EXACT(M1223,$A$27)=TRUE,26,IF(EXACT(M1223,$A$28)=TRUE,27,IF(EXACT(M1223,$A$29)=TRUE,28,IF(EXACT(M1223,$A$30)=TRUE,29,IF(EXACT(M1223,$A$31)=TRUE,30,IF(EXACT(M1223,$A$32)=TRUE,31,IF(EXACT(M1223,$A$33)=TRUE,32,IF(EXACT(M1223,$A$34)=TRUE,33,IF(EXACT(M1223,$A$35)=TRUE,34,IF(EXACT(M1223,$A$36)=TRUE,35,IF(EXACT(M1223,$A$37)=TRUE,36,IF(EXACT(M1223,$A$38)=TRUE,37,IF(EXACT(M1223,$A$39)=TRUE,38,IF(EXACT(M1223,$A$40)=TRUE,39,IF(EXACT(M1223,$A$41)=TRUE,40,IF(EXACT(M1223,$A$42)=TRUE,41,IF(EXACT(M1223,$A$43)=TRUE,42,IF(EXACT(M1223,$A$44)=TRUE,43,IF(EXACT(M1223,$A$45)=TRUE,44,IF(EXACT(M1223,$A$46)=TRUE,45,IF(EXACT(M1223,$A$47)=TRUE,46,IF(EXACT(M1223,$A$48)=TRUE,47,IF(EXACT(M1223,$A$49)=TRUE,48,IF(EXACT(M1223,$A$50)=TRUE,49,IF(EXACT(M1223,$A$51)=TRUE,50,IF(EXACT(M1223,$A$52)=TRUE,51,IF(EXACT(M1223,$A$53)=TRUE,52,IF(EXACT(M1223,$A$54)=TRUE,53,IF(EXACT(M1223,$A$55)=TRUE,54,IF(EXACT(M1223,$A$56)=TRUE,55,IF(EXACT(M1223,$A$57)=TRUE,56,IF(EXACT(M1223,$A$58)=TRUE,57,IF(EXACT(M1223,$A$59)=TRUE,58,IF(EXACT(M1223,$A$60)=TRUE,59,IF(EXACT(M1223,$A$61)=TRUE,60,IF(EXACT(M1223,$A$62)=TRUE,61))))))))))))))))))))))))))))))))))))))))))))))))))))))))))))))*61^$L1223</f>
        <v>0</v>
      </c>
    </row>
    <row r="1224" spans="11:14" x14ac:dyDescent="0.55000000000000004">
      <c r="K1224">
        <v>1224</v>
      </c>
      <c r="L1224">
        <f t="shared" si="39"/>
        <v>0</v>
      </c>
      <c r="M1224" t="str">
        <f t="shared" si="38"/>
        <v/>
      </c>
      <c r="N1224">
        <f>IF(EXACT(M1224,$A$1)=TRUE,0,IF(EXACT(M1224,$A$2)=TRUE,1,IF(EXACT(M1224,$A$3)=TRUE,2,IF(EXACT(M1224,$A$4)=TRUE,3,IF(EXACT(M1224,$A$5)=TRUE,4,IF(EXACT(M1224,$A$6)=TRUE,5,IF(EXACT(M1224,$A$7)=TRUE,6,IF(EXACT(M1224,$A$8)=TRUE,7,IF(EXACT(M1224,$A$9)=TRUE,8,IF(EXACT(M1224,$A$10)=TRUE,9,IF(EXACT(M1224,$A$11)=TRUE,10,IF(EXACT(M1224,$A$12)=TRUE,11,IF(EXACT(M1224,$A$13)=TRUE,12,IF(EXACT(M1224,$A$14)=TRUE,13,IF(EXACT(M1224,$A$15)=TRUE,14,IF(EXACT(M1224,$A$16)=TRUE,15,IF(EXACT(M1224,$A$17)=TRUE,16,IF(EXACT(M1224,$A$18)=TRUE,17,IF(EXACT(M1224,$A$19)=TRUE,18,IF(EXACT(M1224,$A$20)=TRUE,19,IF(EXACT(M1224,$A$21)=TRUE,20,IF(EXACT(M1224,$A$22)=TRUE,21,IF(EXACT(M1224,$A$23)=TRUE,22,IF(EXACT(M1224,$A$24)=TRUE,23,IF(EXACT(M1224,$A$25)=TRUE,24,IF(EXACT(M1224,$A$26)=TRUE,25,IF(EXACT(M1224,$A$27)=TRUE,26,IF(EXACT(M1224,$A$28)=TRUE,27,IF(EXACT(M1224,$A$29)=TRUE,28,IF(EXACT(M1224,$A$30)=TRUE,29,IF(EXACT(M1224,$A$31)=TRUE,30,IF(EXACT(M1224,$A$32)=TRUE,31,IF(EXACT(M1224,$A$33)=TRUE,32,IF(EXACT(M1224,$A$34)=TRUE,33,IF(EXACT(M1224,$A$35)=TRUE,34,IF(EXACT(M1224,$A$36)=TRUE,35,IF(EXACT(M1224,$A$37)=TRUE,36,IF(EXACT(M1224,$A$38)=TRUE,37,IF(EXACT(M1224,$A$39)=TRUE,38,IF(EXACT(M1224,$A$40)=TRUE,39,IF(EXACT(M1224,$A$41)=TRUE,40,IF(EXACT(M1224,$A$42)=TRUE,41,IF(EXACT(M1224,$A$43)=TRUE,42,IF(EXACT(M1224,$A$44)=TRUE,43,IF(EXACT(M1224,$A$45)=TRUE,44,IF(EXACT(M1224,$A$46)=TRUE,45,IF(EXACT(M1224,$A$47)=TRUE,46,IF(EXACT(M1224,$A$48)=TRUE,47,IF(EXACT(M1224,$A$49)=TRUE,48,IF(EXACT(M1224,$A$50)=TRUE,49,IF(EXACT(M1224,$A$51)=TRUE,50,IF(EXACT(M1224,$A$52)=TRUE,51,IF(EXACT(M1224,$A$53)=TRUE,52,IF(EXACT(M1224,$A$54)=TRUE,53,IF(EXACT(M1224,$A$55)=TRUE,54,IF(EXACT(M1224,$A$56)=TRUE,55,IF(EXACT(M1224,$A$57)=TRUE,56,IF(EXACT(M1224,$A$58)=TRUE,57,IF(EXACT(M1224,$A$59)=TRUE,58,IF(EXACT(M1224,$A$60)=TRUE,59,IF(EXACT(M1224,$A$61)=TRUE,60,IF(EXACT(M1224,$A$62)=TRUE,61))))))))))))))))))))))))))))))))))))))))))))))))))))))))))))))*61^$L1224</f>
        <v>0</v>
      </c>
    </row>
    <row r="1225" spans="11:14" x14ac:dyDescent="0.55000000000000004">
      <c r="K1225">
        <v>1225</v>
      </c>
      <c r="L1225">
        <f t="shared" si="39"/>
        <v>5</v>
      </c>
      <c r="M1225" t="str">
        <f t="shared" si="38"/>
        <v/>
      </c>
      <c r="N1225" t="b">
        <f>IF(EXACT(M1225,$A$1)=TRUE,"コア",IF(EXACT(M1225,$A$2)=TRUE,"弓玉",IF(EXACT(M1225,$A$3)=TRUE,"銃玉",IF(EXACT(M1225,$A$4)=TRUE,"剣玉",IF(EXACT(M1225,$A$5)=TRUE,"盾玉",IF(EXACT(M1225,$A$6)=TRUE,"爆玉",IF(EXACT(M1225,$A$7)=TRUE,"魔玉",IF(EXACT(M1225,$A$8)=TRUE,"弩玉",IF(EXACT(M1225,$A$9)=TRUE,"槍玉",IF(EXACT(M1225,$A$10)=TRUE,"砲玉",IF(EXACT(M1225,$A$11)=TRUE,"薙玉",IF(EXACT(M1225,$A$12)=TRUE,"跳玉",IF(EXACT(M1225,$A$13)=TRUE,"裂玉",IF(EXACT(M1225,$A$14)=TRUE,"散玉",IF(EXACT(M1225,$A$15)=TRUE,"狙玉",IF(EXACT(M1225,$A$16)=TRUE,"浮玉",IF(EXACT(M1225,$A$17)=TRUE,"導玉",IF(EXACT(M1225,$A$18)=TRUE,"繕玉",IF(EXACT(M1225,$A$19)=TRUE,"癒玉",IF(EXACT(M1225,$A$20)=TRUE,"壁玉",IF(EXACT(M1225,$A$21)=TRUE,"飛玉",IF(EXACT(M1225,$A$22)=TRUE,"戦玉",IF(EXACT(M1225,$A$23)=TRUE,"機玉",IF(EXACT(M1225,$A$24)=TRUE,"変玉",IF(EXACT(M1225,$A$25)=TRUE,"界玉",IF(EXACT(M1225,$A$26)=TRUE,"木壁",IF(EXACT(M1225,$A$27)=TRUE,"石壁",IF(EXACT(M1225,$A$28)=TRUE,"紙壁",IF(EXACT(M1225,$A$29)=TRUE,"鉄壁",IF(EXACT(M1225,$A$30)=TRUE,"ジェット",IF(EXACT(M1225,$A$31)=TRUE,"ターボ",IF(EXACT(M1225,$A$32)=TRUE,"骨玉",IF(EXACT(M1225,$A$33)=TRUE,"撃玉",IF(EXACT(M1225,$A$34)=TRUE,"弾玉",IF(EXACT(M1225,$A$35)=TRUE,"聖玉",IF(EXACT(M1225,$A$36)=TRUE,"忍玉",IF(EXACT(M1225,$A$37)=TRUE,"障玉",IF(EXACT(M1225,$A$38)=TRUE,"花玉",IF(EXACT(M1225,$A$39)=TRUE,"反玉",IF(EXACT(M1225,$A$40)=TRUE,"押玉",IF(EXACT(M1225,$A$41)=TRUE,"迎玉",IF(EXACT(M1225,$A$42)=TRUE,"贄玉",IF(EXACT(M1225,$A$43)=TRUE,"的玉",IF(EXACT(M1225,$A$44)=TRUE,"墜玉",IF(EXACT(M1225,$A$45)=TRUE,"箱玉",IF(EXACT(M1225,$A$46)=TRUE,"闇玉",IF(EXACT(M1225,$A$47)=TRUE,"旋玉",IF(EXACT(M1225,$A$48)=TRUE,"采玉",IF(EXACT(M1225,$A$49)=TRUE,"騎玉",IF(EXACT(M1225,$A$50)=TRUE,"核玉",IF(EXACT(M1225,$A$51)=TRUE,"射玉",IF(EXACT(M1225,$A$52)=TRUE,"星玉",IF(EXACT(M1225,$A$53)=TRUE,"梱玉",IF(EXACT(M1225,$A$54)=TRUE,"貫玉",IF(EXACT(M1225,$A$55)=TRUE,"査玉",IF(EXACT(M1225,$A$56)=TRUE,"近壁",IF(EXACT(M1225,$A$57)=TRUE,"遠壁",IF(EXACT(M1225,$A$58)=TRUE,"広壁",IF(EXACT(M1225,$A$59)=TRUE,"狭壁",IF(EXACT(M1225,$A$60)=TRUE,"タゲ壁",IF(EXACT(M1225,$A$61)=TRUE,"エレ壁")))))))))))))))))))))))))))))))))))))))))))))))))))))))))))))</f>
        <v>0</v>
      </c>
    </row>
    <row r="1226" spans="11:14" x14ac:dyDescent="0.55000000000000004">
      <c r="K1226">
        <v>1226</v>
      </c>
      <c r="L1226">
        <f t="shared" si="39"/>
        <v>4</v>
      </c>
      <c r="M1226" t="str">
        <f t="shared" si="38"/>
        <v/>
      </c>
      <c r="N1226">
        <f>IF(EXACT(M1226,$A$1)=TRUE,0,IF(EXACT(M1226,$A$2)=TRUE,1,IF(EXACT(M1226,$A$3)=TRUE,2,IF(EXACT(M1226,$A$4)=TRUE,3,IF(EXACT(M1226,$A$5)=TRUE,4,IF(EXACT(M1226,$A$6)=TRUE,5,IF(EXACT(M1226,$A$7)=TRUE,6,IF(EXACT(M1226,$A$8)=TRUE,7,IF(EXACT(M1226,$A$9)=TRUE,8,IF(EXACT(M1226,$A$10)=TRUE,9,IF(EXACT(M1226,$A$11)=TRUE,10,IF(EXACT(M1226,$A$12)=TRUE,11,IF(EXACT(M1226,$A$13)=TRUE,12,IF(EXACT(M1226,$A$14)=TRUE,13,IF(EXACT(M1226,$A$15)=TRUE,14,IF(EXACT(M1226,$A$16)=TRUE,15,IF(EXACT(M1226,$A$17)=TRUE,16,IF(EXACT(M1226,$A$18)=TRUE,17,IF(EXACT(M1226,$A$19)=TRUE,18,IF(EXACT(M1226,$A$20)=TRUE,19,IF(EXACT(M1226,$A$21)=TRUE,20,IF(EXACT(M1226,$A$22)=TRUE,21,IF(EXACT(M1226,$A$23)=TRUE,22,IF(EXACT(M1226,$A$24)=TRUE,23,IF(EXACT(M1226,$A$25)=TRUE,24,IF(EXACT(M1226,$A$26)=TRUE,25,IF(EXACT(M1226,$A$27)=TRUE,26,IF(EXACT(M1226,$A$28)=TRUE,27,IF(EXACT(M1226,$A$29)=TRUE,28,IF(EXACT(M1226,$A$30)=TRUE,29,IF(EXACT(M1226,$A$31)=TRUE,30,IF(EXACT(M1226,$A$32)=TRUE,31,IF(EXACT(M1226,$A$33)=TRUE,32,IF(EXACT(M1226,$A$34)=TRUE,33,IF(EXACT(M1226,$A$35)=TRUE,34,IF(EXACT(M1226,$A$36)=TRUE,35,IF(EXACT(M1226,$A$37)=TRUE,36,IF(EXACT(M1226,$A$38)=TRUE,37,IF(EXACT(M1226,$A$39)=TRUE,38,IF(EXACT(M1226,$A$40)=TRUE,39,IF(EXACT(M1226,$A$41)=TRUE,40,IF(EXACT(M1226,$A$42)=TRUE,41,IF(EXACT(M1226,$A$43)=TRUE,42,IF(EXACT(M1226,$A$44)=TRUE,43,IF(EXACT(M1226,$A$45)=TRUE,44,IF(EXACT(M1226,$A$46)=TRUE,45,IF(EXACT(M1226,$A$47)=TRUE,46,IF(EXACT(M1226,$A$48)=TRUE,47,IF(EXACT(M1226,$A$49)=TRUE,48,IF(EXACT(M1226,$A$50)=TRUE,49,IF(EXACT(M1226,$A$51)=TRUE,50,IF(EXACT(M1226,$A$52)=TRUE,51,IF(EXACT(M1226,$A$53)=TRUE,52,IF(EXACT(M1226,$A$54)=TRUE,53,IF(EXACT(M1226,$A$55)=TRUE,54,IF(EXACT(M1226,$A$56)=TRUE,55,IF(EXACT(M1226,$A$57)=TRUE,56,IF(EXACT(M1226,$A$58)=TRUE,57,IF(EXACT(M1226,$A$59)=TRUE,58,IF(EXACT(M1226,$A$60)=TRUE,59,IF(EXACT(M1226,$A$61)=TRUE,60,IF(EXACT(M1226,$A$62)=TRUE,61))))))))))))))))))))))))))))))))))))))))))))))))))))))))))))))*61^$L1226</f>
        <v>0</v>
      </c>
    </row>
    <row r="1227" spans="11:14" x14ac:dyDescent="0.55000000000000004">
      <c r="K1227">
        <v>1227</v>
      </c>
      <c r="L1227">
        <f t="shared" si="39"/>
        <v>3</v>
      </c>
      <c r="M1227" t="str">
        <f t="shared" si="38"/>
        <v/>
      </c>
      <c r="N1227">
        <f>IF(EXACT(M1227,$A$1)=TRUE,0,IF(EXACT(M1227,$A$2)=TRUE,1,IF(EXACT(M1227,$A$3)=TRUE,2,IF(EXACT(M1227,$A$4)=TRUE,3,IF(EXACT(M1227,$A$5)=TRUE,4,IF(EXACT(M1227,$A$6)=TRUE,5,IF(EXACT(M1227,$A$7)=TRUE,6,IF(EXACT(M1227,$A$8)=TRUE,7,IF(EXACT(M1227,$A$9)=TRUE,8,IF(EXACT(M1227,$A$10)=TRUE,9,IF(EXACT(M1227,$A$11)=TRUE,10,IF(EXACT(M1227,$A$12)=TRUE,11,IF(EXACT(M1227,$A$13)=TRUE,12,IF(EXACT(M1227,$A$14)=TRUE,13,IF(EXACT(M1227,$A$15)=TRUE,14,IF(EXACT(M1227,$A$16)=TRUE,15,IF(EXACT(M1227,$A$17)=TRUE,16,IF(EXACT(M1227,$A$18)=TRUE,17,IF(EXACT(M1227,$A$19)=TRUE,18,IF(EXACT(M1227,$A$20)=TRUE,19,IF(EXACT(M1227,$A$21)=TRUE,20,IF(EXACT(M1227,$A$22)=TRUE,21,IF(EXACT(M1227,$A$23)=TRUE,22,IF(EXACT(M1227,$A$24)=TRUE,23,IF(EXACT(M1227,$A$25)=TRUE,24,IF(EXACT(M1227,$A$26)=TRUE,25,IF(EXACT(M1227,$A$27)=TRUE,26,IF(EXACT(M1227,$A$28)=TRUE,27,IF(EXACT(M1227,$A$29)=TRUE,28,IF(EXACT(M1227,$A$30)=TRUE,29,IF(EXACT(M1227,$A$31)=TRUE,30,IF(EXACT(M1227,$A$32)=TRUE,31,IF(EXACT(M1227,$A$33)=TRUE,32,IF(EXACT(M1227,$A$34)=TRUE,33,IF(EXACT(M1227,$A$35)=TRUE,34,IF(EXACT(M1227,$A$36)=TRUE,35,IF(EXACT(M1227,$A$37)=TRUE,36,IF(EXACT(M1227,$A$38)=TRUE,37,IF(EXACT(M1227,$A$39)=TRUE,38,IF(EXACT(M1227,$A$40)=TRUE,39,IF(EXACT(M1227,$A$41)=TRUE,40,IF(EXACT(M1227,$A$42)=TRUE,41,IF(EXACT(M1227,$A$43)=TRUE,42,IF(EXACT(M1227,$A$44)=TRUE,43,IF(EXACT(M1227,$A$45)=TRUE,44,IF(EXACT(M1227,$A$46)=TRUE,45,IF(EXACT(M1227,$A$47)=TRUE,46,IF(EXACT(M1227,$A$48)=TRUE,47,IF(EXACT(M1227,$A$49)=TRUE,48,IF(EXACT(M1227,$A$50)=TRUE,49,IF(EXACT(M1227,$A$51)=TRUE,50,IF(EXACT(M1227,$A$52)=TRUE,51,IF(EXACT(M1227,$A$53)=TRUE,52,IF(EXACT(M1227,$A$54)=TRUE,53,IF(EXACT(M1227,$A$55)=TRUE,54,IF(EXACT(M1227,$A$56)=TRUE,55,IF(EXACT(M1227,$A$57)=TRUE,56,IF(EXACT(M1227,$A$58)=TRUE,57,IF(EXACT(M1227,$A$59)=TRUE,58,IF(EXACT(M1227,$A$60)=TRUE,59,IF(EXACT(M1227,$A$61)=TRUE,60,IF(EXACT(M1227,$A$62)=TRUE,61))))))))))))))))))))))))))))))))))))))))))))))))))))))))))))))*61^$L1227</f>
        <v>0</v>
      </c>
    </row>
    <row r="1228" spans="11:14" x14ac:dyDescent="0.55000000000000004">
      <c r="K1228">
        <v>1228</v>
      </c>
      <c r="L1228">
        <f t="shared" si="39"/>
        <v>2</v>
      </c>
      <c r="M1228" t="str">
        <f t="shared" si="38"/>
        <v/>
      </c>
      <c r="N1228">
        <f>IF(EXACT(M1228,$A$1)=TRUE,0,IF(EXACT(M1228,$A$2)=TRUE,1,IF(EXACT(M1228,$A$3)=TRUE,2,IF(EXACT(M1228,$A$4)=TRUE,3,IF(EXACT(M1228,$A$5)=TRUE,4,IF(EXACT(M1228,$A$6)=TRUE,5,IF(EXACT(M1228,$A$7)=TRUE,6,IF(EXACT(M1228,$A$8)=TRUE,7,IF(EXACT(M1228,$A$9)=TRUE,8,IF(EXACT(M1228,$A$10)=TRUE,9,IF(EXACT(M1228,$A$11)=TRUE,10,IF(EXACT(M1228,$A$12)=TRUE,11,IF(EXACT(M1228,$A$13)=TRUE,12,IF(EXACT(M1228,$A$14)=TRUE,13,IF(EXACT(M1228,$A$15)=TRUE,14,IF(EXACT(M1228,$A$16)=TRUE,15,IF(EXACT(M1228,$A$17)=TRUE,16,IF(EXACT(M1228,$A$18)=TRUE,17,IF(EXACT(M1228,$A$19)=TRUE,18,IF(EXACT(M1228,$A$20)=TRUE,19,IF(EXACT(M1228,$A$21)=TRUE,20,IF(EXACT(M1228,$A$22)=TRUE,21,IF(EXACT(M1228,$A$23)=TRUE,22,IF(EXACT(M1228,$A$24)=TRUE,23,IF(EXACT(M1228,$A$25)=TRUE,24,IF(EXACT(M1228,$A$26)=TRUE,25,IF(EXACT(M1228,$A$27)=TRUE,26,IF(EXACT(M1228,$A$28)=TRUE,27,IF(EXACT(M1228,$A$29)=TRUE,28,IF(EXACT(M1228,$A$30)=TRUE,29,IF(EXACT(M1228,$A$31)=TRUE,30,IF(EXACT(M1228,$A$32)=TRUE,31,IF(EXACT(M1228,$A$33)=TRUE,32,IF(EXACT(M1228,$A$34)=TRUE,33,IF(EXACT(M1228,$A$35)=TRUE,34,IF(EXACT(M1228,$A$36)=TRUE,35,IF(EXACT(M1228,$A$37)=TRUE,36,IF(EXACT(M1228,$A$38)=TRUE,37,IF(EXACT(M1228,$A$39)=TRUE,38,IF(EXACT(M1228,$A$40)=TRUE,39,IF(EXACT(M1228,$A$41)=TRUE,40,IF(EXACT(M1228,$A$42)=TRUE,41,IF(EXACT(M1228,$A$43)=TRUE,42,IF(EXACT(M1228,$A$44)=TRUE,43,IF(EXACT(M1228,$A$45)=TRUE,44,IF(EXACT(M1228,$A$46)=TRUE,45,IF(EXACT(M1228,$A$47)=TRUE,46,IF(EXACT(M1228,$A$48)=TRUE,47,IF(EXACT(M1228,$A$49)=TRUE,48,IF(EXACT(M1228,$A$50)=TRUE,49,IF(EXACT(M1228,$A$51)=TRUE,50,IF(EXACT(M1228,$A$52)=TRUE,51,IF(EXACT(M1228,$A$53)=TRUE,52,IF(EXACT(M1228,$A$54)=TRUE,53,IF(EXACT(M1228,$A$55)=TRUE,54,IF(EXACT(M1228,$A$56)=TRUE,55,IF(EXACT(M1228,$A$57)=TRUE,56,IF(EXACT(M1228,$A$58)=TRUE,57,IF(EXACT(M1228,$A$59)=TRUE,58,IF(EXACT(M1228,$A$60)=TRUE,59,IF(EXACT(M1228,$A$61)=TRUE,60,IF(EXACT(M1228,$A$62)=TRUE,61))))))))))))))))))))))))))))))))))))))))))))))))))))))))))))))*61^$L1228</f>
        <v>0</v>
      </c>
    </row>
    <row r="1229" spans="11:14" x14ac:dyDescent="0.55000000000000004">
      <c r="K1229">
        <v>1229</v>
      </c>
      <c r="L1229">
        <f t="shared" si="39"/>
        <v>1</v>
      </c>
      <c r="M1229" t="str">
        <f t="shared" si="38"/>
        <v/>
      </c>
      <c r="N1229">
        <f>IF(EXACT(M1229,$A$1)=TRUE,0,IF(EXACT(M1229,$A$2)=TRUE,1,IF(EXACT(M1229,$A$3)=TRUE,2,IF(EXACT(M1229,$A$4)=TRUE,3,IF(EXACT(M1229,$A$5)=TRUE,4,IF(EXACT(M1229,$A$6)=TRUE,5,IF(EXACT(M1229,$A$7)=TRUE,6,IF(EXACT(M1229,$A$8)=TRUE,7,IF(EXACT(M1229,$A$9)=TRUE,8,IF(EXACT(M1229,$A$10)=TRUE,9,IF(EXACT(M1229,$A$11)=TRUE,10,IF(EXACT(M1229,$A$12)=TRUE,11,IF(EXACT(M1229,$A$13)=TRUE,12,IF(EXACT(M1229,$A$14)=TRUE,13,IF(EXACT(M1229,$A$15)=TRUE,14,IF(EXACT(M1229,$A$16)=TRUE,15,IF(EXACT(M1229,$A$17)=TRUE,16,IF(EXACT(M1229,$A$18)=TRUE,17,IF(EXACT(M1229,$A$19)=TRUE,18,IF(EXACT(M1229,$A$20)=TRUE,19,IF(EXACT(M1229,$A$21)=TRUE,20,IF(EXACT(M1229,$A$22)=TRUE,21,IF(EXACT(M1229,$A$23)=TRUE,22,IF(EXACT(M1229,$A$24)=TRUE,23,IF(EXACT(M1229,$A$25)=TRUE,24,IF(EXACT(M1229,$A$26)=TRUE,25,IF(EXACT(M1229,$A$27)=TRUE,26,IF(EXACT(M1229,$A$28)=TRUE,27,IF(EXACT(M1229,$A$29)=TRUE,28,IF(EXACT(M1229,$A$30)=TRUE,29,IF(EXACT(M1229,$A$31)=TRUE,30,IF(EXACT(M1229,$A$32)=TRUE,31,IF(EXACT(M1229,$A$33)=TRUE,32,IF(EXACT(M1229,$A$34)=TRUE,33,IF(EXACT(M1229,$A$35)=TRUE,34,IF(EXACT(M1229,$A$36)=TRUE,35,IF(EXACT(M1229,$A$37)=TRUE,36,IF(EXACT(M1229,$A$38)=TRUE,37,IF(EXACT(M1229,$A$39)=TRUE,38,IF(EXACT(M1229,$A$40)=TRUE,39,IF(EXACT(M1229,$A$41)=TRUE,40,IF(EXACT(M1229,$A$42)=TRUE,41,IF(EXACT(M1229,$A$43)=TRUE,42,IF(EXACT(M1229,$A$44)=TRUE,43,IF(EXACT(M1229,$A$45)=TRUE,44,IF(EXACT(M1229,$A$46)=TRUE,45,IF(EXACT(M1229,$A$47)=TRUE,46,IF(EXACT(M1229,$A$48)=TRUE,47,IF(EXACT(M1229,$A$49)=TRUE,48,IF(EXACT(M1229,$A$50)=TRUE,49,IF(EXACT(M1229,$A$51)=TRUE,50,IF(EXACT(M1229,$A$52)=TRUE,51,IF(EXACT(M1229,$A$53)=TRUE,52,IF(EXACT(M1229,$A$54)=TRUE,53,IF(EXACT(M1229,$A$55)=TRUE,54,IF(EXACT(M1229,$A$56)=TRUE,55,IF(EXACT(M1229,$A$57)=TRUE,56,IF(EXACT(M1229,$A$58)=TRUE,57,IF(EXACT(M1229,$A$59)=TRUE,58,IF(EXACT(M1229,$A$60)=TRUE,59,IF(EXACT(M1229,$A$61)=TRUE,60,IF(EXACT(M1229,$A$62)=TRUE,61))))))))))))))))))))))))))))))))))))))))))))))))))))))))))))))*61^$L1229</f>
        <v>0</v>
      </c>
    </row>
    <row r="1230" spans="11:14" x14ac:dyDescent="0.55000000000000004">
      <c r="K1230">
        <v>1230</v>
      </c>
      <c r="L1230">
        <f t="shared" si="39"/>
        <v>0</v>
      </c>
      <c r="M1230" t="str">
        <f t="shared" si="38"/>
        <v/>
      </c>
      <c r="N1230">
        <f>IF(EXACT(M1230,$A$1)=TRUE,0,IF(EXACT(M1230,$A$2)=TRUE,1,IF(EXACT(M1230,$A$3)=TRUE,2,IF(EXACT(M1230,$A$4)=TRUE,3,IF(EXACT(M1230,$A$5)=TRUE,4,IF(EXACT(M1230,$A$6)=TRUE,5,IF(EXACT(M1230,$A$7)=TRUE,6,IF(EXACT(M1230,$A$8)=TRUE,7,IF(EXACT(M1230,$A$9)=TRUE,8,IF(EXACT(M1230,$A$10)=TRUE,9,IF(EXACT(M1230,$A$11)=TRUE,10,IF(EXACT(M1230,$A$12)=TRUE,11,IF(EXACT(M1230,$A$13)=TRUE,12,IF(EXACT(M1230,$A$14)=TRUE,13,IF(EXACT(M1230,$A$15)=TRUE,14,IF(EXACT(M1230,$A$16)=TRUE,15,IF(EXACT(M1230,$A$17)=TRUE,16,IF(EXACT(M1230,$A$18)=TRUE,17,IF(EXACT(M1230,$A$19)=TRUE,18,IF(EXACT(M1230,$A$20)=TRUE,19,IF(EXACT(M1230,$A$21)=TRUE,20,IF(EXACT(M1230,$A$22)=TRUE,21,IF(EXACT(M1230,$A$23)=TRUE,22,IF(EXACT(M1230,$A$24)=TRUE,23,IF(EXACT(M1230,$A$25)=TRUE,24,IF(EXACT(M1230,$A$26)=TRUE,25,IF(EXACT(M1230,$A$27)=TRUE,26,IF(EXACT(M1230,$A$28)=TRUE,27,IF(EXACT(M1230,$A$29)=TRUE,28,IF(EXACT(M1230,$A$30)=TRUE,29,IF(EXACT(M1230,$A$31)=TRUE,30,IF(EXACT(M1230,$A$32)=TRUE,31,IF(EXACT(M1230,$A$33)=TRUE,32,IF(EXACT(M1230,$A$34)=TRUE,33,IF(EXACT(M1230,$A$35)=TRUE,34,IF(EXACT(M1230,$A$36)=TRUE,35,IF(EXACT(M1230,$A$37)=TRUE,36,IF(EXACT(M1230,$A$38)=TRUE,37,IF(EXACT(M1230,$A$39)=TRUE,38,IF(EXACT(M1230,$A$40)=TRUE,39,IF(EXACT(M1230,$A$41)=TRUE,40,IF(EXACT(M1230,$A$42)=TRUE,41,IF(EXACT(M1230,$A$43)=TRUE,42,IF(EXACT(M1230,$A$44)=TRUE,43,IF(EXACT(M1230,$A$45)=TRUE,44,IF(EXACT(M1230,$A$46)=TRUE,45,IF(EXACT(M1230,$A$47)=TRUE,46,IF(EXACT(M1230,$A$48)=TRUE,47,IF(EXACT(M1230,$A$49)=TRUE,48,IF(EXACT(M1230,$A$50)=TRUE,49,IF(EXACT(M1230,$A$51)=TRUE,50,IF(EXACT(M1230,$A$52)=TRUE,51,IF(EXACT(M1230,$A$53)=TRUE,52,IF(EXACT(M1230,$A$54)=TRUE,53,IF(EXACT(M1230,$A$55)=TRUE,54,IF(EXACT(M1230,$A$56)=TRUE,55,IF(EXACT(M1230,$A$57)=TRUE,56,IF(EXACT(M1230,$A$58)=TRUE,57,IF(EXACT(M1230,$A$59)=TRUE,58,IF(EXACT(M1230,$A$60)=TRUE,59,IF(EXACT(M1230,$A$61)=TRUE,60,IF(EXACT(M1230,$A$62)=TRUE,61))))))))))))))))))))))))))))))))))))))))))))))))))))))))))))))*61^$L1230</f>
        <v>0</v>
      </c>
    </row>
    <row r="1231" spans="11:14" x14ac:dyDescent="0.55000000000000004">
      <c r="K1231">
        <v>1231</v>
      </c>
      <c r="L1231">
        <f t="shared" si="39"/>
        <v>5</v>
      </c>
      <c r="M1231" t="str">
        <f t="shared" si="38"/>
        <v/>
      </c>
      <c r="N1231" t="b">
        <f>IF(EXACT(M1231,$A$1)=TRUE,"コア",IF(EXACT(M1231,$A$2)=TRUE,"弓玉",IF(EXACT(M1231,$A$3)=TRUE,"銃玉",IF(EXACT(M1231,$A$4)=TRUE,"剣玉",IF(EXACT(M1231,$A$5)=TRUE,"盾玉",IF(EXACT(M1231,$A$6)=TRUE,"爆玉",IF(EXACT(M1231,$A$7)=TRUE,"魔玉",IF(EXACT(M1231,$A$8)=TRUE,"弩玉",IF(EXACT(M1231,$A$9)=TRUE,"槍玉",IF(EXACT(M1231,$A$10)=TRUE,"砲玉",IF(EXACT(M1231,$A$11)=TRUE,"薙玉",IF(EXACT(M1231,$A$12)=TRUE,"跳玉",IF(EXACT(M1231,$A$13)=TRUE,"裂玉",IF(EXACT(M1231,$A$14)=TRUE,"散玉",IF(EXACT(M1231,$A$15)=TRUE,"狙玉",IF(EXACT(M1231,$A$16)=TRUE,"浮玉",IF(EXACT(M1231,$A$17)=TRUE,"導玉",IF(EXACT(M1231,$A$18)=TRUE,"繕玉",IF(EXACT(M1231,$A$19)=TRUE,"癒玉",IF(EXACT(M1231,$A$20)=TRUE,"壁玉",IF(EXACT(M1231,$A$21)=TRUE,"飛玉",IF(EXACT(M1231,$A$22)=TRUE,"戦玉",IF(EXACT(M1231,$A$23)=TRUE,"機玉",IF(EXACT(M1231,$A$24)=TRUE,"変玉",IF(EXACT(M1231,$A$25)=TRUE,"界玉",IF(EXACT(M1231,$A$26)=TRUE,"木壁",IF(EXACT(M1231,$A$27)=TRUE,"石壁",IF(EXACT(M1231,$A$28)=TRUE,"紙壁",IF(EXACT(M1231,$A$29)=TRUE,"鉄壁",IF(EXACT(M1231,$A$30)=TRUE,"ジェット",IF(EXACT(M1231,$A$31)=TRUE,"ターボ",IF(EXACT(M1231,$A$32)=TRUE,"骨玉",IF(EXACT(M1231,$A$33)=TRUE,"撃玉",IF(EXACT(M1231,$A$34)=TRUE,"弾玉",IF(EXACT(M1231,$A$35)=TRUE,"聖玉",IF(EXACT(M1231,$A$36)=TRUE,"忍玉",IF(EXACT(M1231,$A$37)=TRUE,"障玉",IF(EXACT(M1231,$A$38)=TRUE,"花玉",IF(EXACT(M1231,$A$39)=TRUE,"反玉",IF(EXACT(M1231,$A$40)=TRUE,"押玉",IF(EXACT(M1231,$A$41)=TRUE,"迎玉",IF(EXACT(M1231,$A$42)=TRUE,"贄玉",IF(EXACT(M1231,$A$43)=TRUE,"的玉",IF(EXACT(M1231,$A$44)=TRUE,"墜玉",IF(EXACT(M1231,$A$45)=TRUE,"箱玉",IF(EXACT(M1231,$A$46)=TRUE,"闇玉",IF(EXACT(M1231,$A$47)=TRUE,"旋玉",IF(EXACT(M1231,$A$48)=TRUE,"采玉",IF(EXACT(M1231,$A$49)=TRUE,"騎玉",IF(EXACT(M1231,$A$50)=TRUE,"核玉",IF(EXACT(M1231,$A$51)=TRUE,"射玉",IF(EXACT(M1231,$A$52)=TRUE,"星玉",IF(EXACT(M1231,$A$53)=TRUE,"梱玉",IF(EXACT(M1231,$A$54)=TRUE,"貫玉",IF(EXACT(M1231,$A$55)=TRUE,"査玉",IF(EXACT(M1231,$A$56)=TRUE,"近壁",IF(EXACT(M1231,$A$57)=TRUE,"遠壁",IF(EXACT(M1231,$A$58)=TRUE,"広壁",IF(EXACT(M1231,$A$59)=TRUE,"狭壁",IF(EXACT(M1231,$A$60)=TRUE,"タゲ壁",IF(EXACT(M1231,$A$61)=TRUE,"エレ壁")))))))))))))))))))))))))))))))))))))))))))))))))))))))))))))</f>
        <v>0</v>
      </c>
    </row>
    <row r="1232" spans="11:14" x14ac:dyDescent="0.55000000000000004">
      <c r="K1232">
        <v>1232</v>
      </c>
      <c r="L1232">
        <f t="shared" si="39"/>
        <v>4</v>
      </c>
      <c r="M1232" t="str">
        <f t="shared" si="38"/>
        <v/>
      </c>
      <c r="N1232">
        <f>IF(EXACT(M1232,$A$1)=TRUE,0,IF(EXACT(M1232,$A$2)=TRUE,1,IF(EXACT(M1232,$A$3)=TRUE,2,IF(EXACT(M1232,$A$4)=TRUE,3,IF(EXACT(M1232,$A$5)=TRUE,4,IF(EXACT(M1232,$A$6)=TRUE,5,IF(EXACT(M1232,$A$7)=TRUE,6,IF(EXACT(M1232,$A$8)=TRUE,7,IF(EXACT(M1232,$A$9)=TRUE,8,IF(EXACT(M1232,$A$10)=TRUE,9,IF(EXACT(M1232,$A$11)=TRUE,10,IF(EXACT(M1232,$A$12)=TRUE,11,IF(EXACT(M1232,$A$13)=TRUE,12,IF(EXACT(M1232,$A$14)=TRUE,13,IF(EXACT(M1232,$A$15)=TRUE,14,IF(EXACT(M1232,$A$16)=TRUE,15,IF(EXACT(M1232,$A$17)=TRUE,16,IF(EXACT(M1232,$A$18)=TRUE,17,IF(EXACT(M1232,$A$19)=TRUE,18,IF(EXACT(M1232,$A$20)=TRUE,19,IF(EXACT(M1232,$A$21)=TRUE,20,IF(EXACT(M1232,$A$22)=TRUE,21,IF(EXACT(M1232,$A$23)=TRUE,22,IF(EXACT(M1232,$A$24)=TRUE,23,IF(EXACT(M1232,$A$25)=TRUE,24,IF(EXACT(M1232,$A$26)=TRUE,25,IF(EXACT(M1232,$A$27)=TRUE,26,IF(EXACT(M1232,$A$28)=TRUE,27,IF(EXACT(M1232,$A$29)=TRUE,28,IF(EXACT(M1232,$A$30)=TRUE,29,IF(EXACT(M1232,$A$31)=TRUE,30,IF(EXACT(M1232,$A$32)=TRUE,31,IF(EXACT(M1232,$A$33)=TRUE,32,IF(EXACT(M1232,$A$34)=TRUE,33,IF(EXACT(M1232,$A$35)=TRUE,34,IF(EXACT(M1232,$A$36)=TRUE,35,IF(EXACT(M1232,$A$37)=TRUE,36,IF(EXACT(M1232,$A$38)=TRUE,37,IF(EXACT(M1232,$A$39)=TRUE,38,IF(EXACT(M1232,$A$40)=TRUE,39,IF(EXACT(M1232,$A$41)=TRUE,40,IF(EXACT(M1232,$A$42)=TRUE,41,IF(EXACT(M1232,$A$43)=TRUE,42,IF(EXACT(M1232,$A$44)=TRUE,43,IF(EXACT(M1232,$A$45)=TRUE,44,IF(EXACT(M1232,$A$46)=TRUE,45,IF(EXACT(M1232,$A$47)=TRUE,46,IF(EXACT(M1232,$A$48)=TRUE,47,IF(EXACT(M1232,$A$49)=TRUE,48,IF(EXACT(M1232,$A$50)=TRUE,49,IF(EXACT(M1232,$A$51)=TRUE,50,IF(EXACT(M1232,$A$52)=TRUE,51,IF(EXACT(M1232,$A$53)=TRUE,52,IF(EXACT(M1232,$A$54)=TRUE,53,IF(EXACT(M1232,$A$55)=TRUE,54,IF(EXACT(M1232,$A$56)=TRUE,55,IF(EXACT(M1232,$A$57)=TRUE,56,IF(EXACT(M1232,$A$58)=TRUE,57,IF(EXACT(M1232,$A$59)=TRUE,58,IF(EXACT(M1232,$A$60)=TRUE,59,IF(EXACT(M1232,$A$61)=TRUE,60,IF(EXACT(M1232,$A$62)=TRUE,61))))))))))))))))))))))))))))))))))))))))))))))))))))))))))))))*61^$L1232</f>
        <v>0</v>
      </c>
    </row>
    <row r="1233" spans="11:14" x14ac:dyDescent="0.55000000000000004">
      <c r="K1233">
        <v>1233</v>
      </c>
      <c r="L1233">
        <f t="shared" si="39"/>
        <v>3</v>
      </c>
      <c r="M1233" t="str">
        <f t="shared" si="38"/>
        <v/>
      </c>
      <c r="N1233">
        <f>IF(EXACT(M1233,$A$1)=TRUE,0,IF(EXACT(M1233,$A$2)=TRUE,1,IF(EXACT(M1233,$A$3)=TRUE,2,IF(EXACT(M1233,$A$4)=TRUE,3,IF(EXACT(M1233,$A$5)=TRUE,4,IF(EXACT(M1233,$A$6)=TRUE,5,IF(EXACT(M1233,$A$7)=TRUE,6,IF(EXACT(M1233,$A$8)=TRUE,7,IF(EXACT(M1233,$A$9)=TRUE,8,IF(EXACT(M1233,$A$10)=TRUE,9,IF(EXACT(M1233,$A$11)=TRUE,10,IF(EXACT(M1233,$A$12)=TRUE,11,IF(EXACT(M1233,$A$13)=TRUE,12,IF(EXACT(M1233,$A$14)=TRUE,13,IF(EXACT(M1233,$A$15)=TRUE,14,IF(EXACT(M1233,$A$16)=TRUE,15,IF(EXACT(M1233,$A$17)=TRUE,16,IF(EXACT(M1233,$A$18)=TRUE,17,IF(EXACT(M1233,$A$19)=TRUE,18,IF(EXACT(M1233,$A$20)=TRUE,19,IF(EXACT(M1233,$A$21)=TRUE,20,IF(EXACT(M1233,$A$22)=TRUE,21,IF(EXACT(M1233,$A$23)=TRUE,22,IF(EXACT(M1233,$A$24)=TRUE,23,IF(EXACT(M1233,$A$25)=TRUE,24,IF(EXACT(M1233,$A$26)=TRUE,25,IF(EXACT(M1233,$A$27)=TRUE,26,IF(EXACT(M1233,$A$28)=TRUE,27,IF(EXACT(M1233,$A$29)=TRUE,28,IF(EXACT(M1233,$A$30)=TRUE,29,IF(EXACT(M1233,$A$31)=TRUE,30,IF(EXACT(M1233,$A$32)=TRUE,31,IF(EXACT(M1233,$A$33)=TRUE,32,IF(EXACT(M1233,$A$34)=TRUE,33,IF(EXACT(M1233,$A$35)=TRUE,34,IF(EXACT(M1233,$A$36)=TRUE,35,IF(EXACT(M1233,$A$37)=TRUE,36,IF(EXACT(M1233,$A$38)=TRUE,37,IF(EXACT(M1233,$A$39)=TRUE,38,IF(EXACT(M1233,$A$40)=TRUE,39,IF(EXACT(M1233,$A$41)=TRUE,40,IF(EXACT(M1233,$A$42)=TRUE,41,IF(EXACT(M1233,$A$43)=TRUE,42,IF(EXACT(M1233,$A$44)=TRUE,43,IF(EXACT(M1233,$A$45)=TRUE,44,IF(EXACT(M1233,$A$46)=TRUE,45,IF(EXACT(M1233,$A$47)=TRUE,46,IF(EXACT(M1233,$A$48)=TRUE,47,IF(EXACT(M1233,$A$49)=TRUE,48,IF(EXACT(M1233,$A$50)=TRUE,49,IF(EXACT(M1233,$A$51)=TRUE,50,IF(EXACT(M1233,$A$52)=TRUE,51,IF(EXACT(M1233,$A$53)=TRUE,52,IF(EXACT(M1233,$A$54)=TRUE,53,IF(EXACT(M1233,$A$55)=TRUE,54,IF(EXACT(M1233,$A$56)=TRUE,55,IF(EXACT(M1233,$A$57)=TRUE,56,IF(EXACT(M1233,$A$58)=TRUE,57,IF(EXACT(M1233,$A$59)=TRUE,58,IF(EXACT(M1233,$A$60)=TRUE,59,IF(EXACT(M1233,$A$61)=TRUE,60,IF(EXACT(M1233,$A$62)=TRUE,61))))))))))))))))))))))))))))))))))))))))))))))))))))))))))))))*61^$L1233</f>
        <v>0</v>
      </c>
    </row>
    <row r="1234" spans="11:14" x14ac:dyDescent="0.55000000000000004">
      <c r="K1234">
        <v>1234</v>
      </c>
      <c r="L1234">
        <f t="shared" si="39"/>
        <v>2</v>
      </c>
      <c r="M1234" t="str">
        <f t="shared" si="38"/>
        <v/>
      </c>
      <c r="N1234">
        <f>IF(EXACT(M1234,$A$1)=TRUE,0,IF(EXACT(M1234,$A$2)=TRUE,1,IF(EXACT(M1234,$A$3)=TRUE,2,IF(EXACT(M1234,$A$4)=TRUE,3,IF(EXACT(M1234,$A$5)=TRUE,4,IF(EXACT(M1234,$A$6)=TRUE,5,IF(EXACT(M1234,$A$7)=TRUE,6,IF(EXACT(M1234,$A$8)=TRUE,7,IF(EXACT(M1234,$A$9)=TRUE,8,IF(EXACT(M1234,$A$10)=TRUE,9,IF(EXACT(M1234,$A$11)=TRUE,10,IF(EXACT(M1234,$A$12)=TRUE,11,IF(EXACT(M1234,$A$13)=TRUE,12,IF(EXACT(M1234,$A$14)=TRUE,13,IF(EXACT(M1234,$A$15)=TRUE,14,IF(EXACT(M1234,$A$16)=TRUE,15,IF(EXACT(M1234,$A$17)=TRUE,16,IF(EXACT(M1234,$A$18)=TRUE,17,IF(EXACT(M1234,$A$19)=TRUE,18,IF(EXACT(M1234,$A$20)=TRUE,19,IF(EXACT(M1234,$A$21)=TRUE,20,IF(EXACT(M1234,$A$22)=TRUE,21,IF(EXACT(M1234,$A$23)=TRUE,22,IF(EXACT(M1234,$A$24)=TRUE,23,IF(EXACT(M1234,$A$25)=TRUE,24,IF(EXACT(M1234,$A$26)=TRUE,25,IF(EXACT(M1234,$A$27)=TRUE,26,IF(EXACT(M1234,$A$28)=TRUE,27,IF(EXACT(M1234,$A$29)=TRUE,28,IF(EXACT(M1234,$A$30)=TRUE,29,IF(EXACT(M1234,$A$31)=TRUE,30,IF(EXACT(M1234,$A$32)=TRUE,31,IF(EXACT(M1234,$A$33)=TRUE,32,IF(EXACT(M1234,$A$34)=TRUE,33,IF(EXACT(M1234,$A$35)=TRUE,34,IF(EXACT(M1234,$A$36)=TRUE,35,IF(EXACT(M1234,$A$37)=TRUE,36,IF(EXACT(M1234,$A$38)=TRUE,37,IF(EXACT(M1234,$A$39)=TRUE,38,IF(EXACT(M1234,$A$40)=TRUE,39,IF(EXACT(M1234,$A$41)=TRUE,40,IF(EXACT(M1234,$A$42)=TRUE,41,IF(EXACT(M1234,$A$43)=TRUE,42,IF(EXACT(M1234,$A$44)=TRUE,43,IF(EXACT(M1234,$A$45)=TRUE,44,IF(EXACT(M1234,$A$46)=TRUE,45,IF(EXACT(M1234,$A$47)=TRUE,46,IF(EXACT(M1234,$A$48)=TRUE,47,IF(EXACT(M1234,$A$49)=TRUE,48,IF(EXACT(M1234,$A$50)=TRUE,49,IF(EXACT(M1234,$A$51)=TRUE,50,IF(EXACT(M1234,$A$52)=TRUE,51,IF(EXACT(M1234,$A$53)=TRUE,52,IF(EXACT(M1234,$A$54)=TRUE,53,IF(EXACT(M1234,$A$55)=TRUE,54,IF(EXACT(M1234,$A$56)=TRUE,55,IF(EXACT(M1234,$A$57)=TRUE,56,IF(EXACT(M1234,$A$58)=TRUE,57,IF(EXACT(M1234,$A$59)=TRUE,58,IF(EXACT(M1234,$A$60)=TRUE,59,IF(EXACT(M1234,$A$61)=TRUE,60,IF(EXACT(M1234,$A$62)=TRUE,61))))))))))))))))))))))))))))))))))))))))))))))))))))))))))))))*61^$L1234</f>
        <v>0</v>
      </c>
    </row>
    <row r="1235" spans="11:14" x14ac:dyDescent="0.55000000000000004">
      <c r="K1235">
        <v>1235</v>
      </c>
      <c r="L1235">
        <f t="shared" si="39"/>
        <v>1</v>
      </c>
      <c r="M1235" t="str">
        <f t="shared" si="38"/>
        <v/>
      </c>
      <c r="N1235">
        <f>IF(EXACT(M1235,$A$1)=TRUE,0,IF(EXACT(M1235,$A$2)=TRUE,1,IF(EXACT(M1235,$A$3)=TRUE,2,IF(EXACT(M1235,$A$4)=TRUE,3,IF(EXACT(M1235,$A$5)=TRUE,4,IF(EXACT(M1235,$A$6)=TRUE,5,IF(EXACT(M1235,$A$7)=TRUE,6,IF(EXACT(M1235,$A$8)=TRUE,7,IF(EXACT(M1235,$A$9)=TRUE,8,IF(EXACT(M1235,$A$10)=TRUE,9,IF(EXACT(M1235,$A$11)=TRUE,10,IF(EXACT(M1235,$A$12)=TRUE,11,IF(EXACT(M1235,$A$13)=TRUE,12,IF(EXACT(M1235,$A$14)=TRUE,13,IF(EXACT(M1235,$A$15)=TRUE,14,IF(EXACT(M1235,$A$16)=TRUE,15,IF(EXACT(M1235,$A$17)=TRUE,16,IF(EXACT(M1235,$A$18)=TRUE,17,IF(EXACT(M1235,$A$19)=TRUE,18,IF(EXACT(M1235,$A$20)=TRUE,19,IF(EXACT(M1235,$A$21)=TRUE,20,IF(EXACT(M1235,$A$22)=TRUE,21,IF(EXACT(M1235,$A$23)=TRUE,22,IF(EXACT(M1235,$A$24)=TRUE,23,IF(EXACT(M1235,$A$25)=TRUE,24,IF(EXACT(M1235,$A$26)=TRUE,25,IF(EXACT(M1235,$A$27)=TRUE,26,IF(EXACT(M1235,$A$28)=TRUE,27,IF(EXACT(M1235,$A$29)=TRUE,28,IF(EXACT(M1235,$A$30)=TRUE,29,IF(EXACT(M1235,$A$31)=TRUE,30,IF(EXACT(M1235,$A$32)=TRUE,31,IF(EXACT(M1235,$A$33)=TRUE,32,IF(EXACT(M1235,$A$34)=TRUE,33,IF(EXACT(M1235,$A$35)=TRUE,34,IF(EXACT(M1235,$A$36)=TRUE,35,IF(EXACT(M1235,$A$37)=TRUE,36,IF(EXACT(M1235,$A$38)=TRUE,37,IF(EXACT(M1235,$A$39)=TRUE,38,IF(EXACT(M1235,$A$40)=TRUE,39,IF(EXACT(M1235,$A$41)=TRUE,40,IF(EXACT(M1235,$A$42)=TRUE,41,IF(EXACT(M1235,$A$43)=TRUE,42,IF(EXACT(M1235,$A$44)=TRUE,43,IF(EXACT(M1235,$A$45)=TRUE,44,IF(EXACT(M1235,$A$46)=TRUE,45,IF(EXACT(M1235,$A$47)=TRUE,46,IF(EXACT(M1235,$A$48)=TRUE,47,IF(EXACT(M1235,$A$49)=TRUE,48,IF(EXACT(M1235,$A$50)=TRUE,49,IF(EXACT(M1235,$A$51)=TRUE,50,IF(EXACT(M1235,$A$52)=TRUE,51,IF(EXACT(M1235,$A$53)=TRUE,52,IF(EXACT(M1235,$A$54)=TRUE,53,IF(EXACT(M1235,$A$55)=TRUE,54,IF(EXACT(M1235,$A$56)=TRUE,55,IF(EXACT(M1235,$A$57)=TRUE,56,IF(EXACT(M1235,$A$58)=TRUE,57,IF(EXACT(M1235,$A$59)=TRUE,58,IF(EXACT(M1235,$A$60)=TRUE,59,IF(EXACT(M1235,$A$61)=TRUE,60,IF(EXACT(M1235,$A$62)=TRUE,61))))))))))))))))))))))))))))))))))))))))))))))))))))))))))))))*61^$L1235</f>
        <v>0</v>
      </c>
    </row>
    <row r="1236" spans="11:14" x14ac:dyDescent="0.55000000000000004">
      <c r="K1236">
        <v>1236</v>
      </c>
      <c r="L1236">
        <f t="shared" si="39"/>
        <v>0</v>
      </c>
      <c r="M1236" t="str">
        <f t="shared" si="38"/>
        <v/>
      </c>
      <c r="N1236">
        <f>IF(EXACT(M1236,$A$1)=TRUE,0,IF(EXACT(M1236,$A$2)=TRUE,1,IF(EXACT(M1236,$A$3)=TRUE,2,IF(EXACT(M1236,$A$4)=TRUE,3,IF(EXACT(M1236,$A$5)=TRUE,4,IF(EXACT(M1236,$A$6)=TRUE,5,IF(EXACT(M1236,$A$7)=TRUE,6,IF(EXACT(M1236,$A$8)=TRUE,7,IF(EXACT(M1236,$A$9)=TRUE,8,IF(EXACT(M1236,$A$10)=TRUE,9,IF(EXACT(M1236,$A$11)=TRUE,10,IF(EXACT(M1236,$A$12)=TRUE,11,IF(EXACT(M1236,$A$13)=TRUE,12,IF(EXACT(M1236,$A$14)=TRUE,13,IF(EXACT(M1236,$A$15)=TRUE,14,IF(EXACT(M1236,$A$16)=TRUE,15,IF(EXACT(M1236,$A$17)=TRUE,16,IF(EXACT(M1236,$A$18)=TRUE,17,IF(EXACT(M1236,$A$19)=TRUE,18,IF(EXACT(M1236,$A$20)=TRUE,19,IF(EXACT(M1236,$A$21)=TRUE,20,IF(EXACT(M1236,$A$22)=TRUE,21,IF(EXACT(M1236,$A$23)=TRUE,22,IF(EXACT(M1236,$A$24)=TRUE,23,IF(EXACT(M1236,$A$25)=TRUE,24,IF(EXACT(M1236,$A$26)=TRUE,25,IF(EXACT(M1236,$A$27)=TRUE,26,IF(EXACT(M1236,$A$28)=TRUE,27,IF(EXACT(M1236,$A$29)=TRUE,28,IF(EXACT(M1236,$A$30)=TRUE,29,IF(EXACT(M1236,$A$31)=TRUE,30,IF(EXACT(M1236,$A$32)=TRUE,31,IF(EXACT(M1236,$A$33)=TRUE,32,IF(EXACT(M1236,$A$34)=TRUE,33,IF(EXACT(M1236,$A$35)=TRUE,34,IF(EXACT(M1236,$A$36)=TRUE,35,IF(EXACT(M1236,$A$37)=TRUE,36,IF(EXACT(M1236,$A$38)=TRUE,37,IF(EXACT(M1236,$A$39)=TRUE,38,IF(EXACT(M1236,$A$40)=TRUE,39,IF(EXACT(M1236,$A$41)=TRUE,40,IF(EXACT(M1236,$A$42)=TRUE,41,IF(EXACT(M1236,$A$43)=TRUE,42,IF(EXACT(M1236,$A$44)=TRUE,43,IF(EXACT(M1236,$A$45)=TRUE,44,IF(EXACT(M1236,$A$46)=TRUE,45,IF(EXACT(M1236,$A$47)=TRUE,46,IF(EXACT(M1236,$A$48)=TRUE,47,IF(EXACT(M1236,$A$49)=TRUE,48,IF(EXACT(M1236,$A$50)=TRUE,49,IF(EXACT(M1236,$A$51)=TRUE,50,IF(EXACT(M1236,$A$52)=TRUE,51,IF(EXACT(M1236,$A$53)=TRUE,52,IF(EXACT(M1236,$A$54)=TRUE,53,IF(EXACT(M1236,$A$55)=TRUE,54,IF(EXACT(M1236,$A$56)=TRUE,55,IF(EXACT(M1236,$A$57)=TRUE,56,IF(EXACT(M1236,$A$58)=TRUE,57,IF(EXACT(M1236,$A$59)=TRUE,58,IF(EXACT(M1236,$A$60)=TRUE,59,IF(EXACT(M1236,$A$61)=TRUE,60,IF(EXACT(M1236,$A$62)=TRUE,61))))))))))))))))))))))))))))))))))))))))))))))))))))))))))))))*61^$L1236</f>
        <v>0</v>
      </c>
    </row>
    <row r="1237" spans="11:14" x14ac:dyDescent="0.55000000000000004">
      <c r="K1237">
        <v>1237</v>
      </c>
      <c r="L1237">
        <f t="shared" si="39"/>
        <v>5</v>
      </c>
      <c r="M1237" t="str">
        <f t="shared" si="38"/>
        <v/>
      </c>
      <c r="N1237" t="b">
        <f>IF(EXACT(M1237,$A$1)=TRUE,"コア",IF(EXACT(M1237,$A$2)=TRUE,"弓玉",IF(EXACT(M1237,$A$3)=TRUE,"銃玉",IF(EXACT(M1237,$A$4)=TRUE,"剣玉",IF(EXACT(M1237,$A$5)=TRUE,"盾玉",IF(EXACT(M1237,$A$6)=TRUE,"爆玉",IF(EXACT(M1237,$A$7)=TRUE,"魔玉",IF(EXACT(M1237,$A$8)=TRUE,"弩玉",IF(EXACT(M1237,$A$9)=TRUE,"槍玉",IF(EXACT(M1237,$A$10)=TRUE,"砲玉",IF(EXACT(M1237,$A$11)=TRUE,"薙玉",IF(EXACT(M1237,$A$12)=TRUE,"跳玉",IF(EXACT(M1237,$A$13)=TRUE,"裂玉",IF(EXACT(M1237,$A$14)=TRUE,"散玉",IF(EXACT(M1237,$A$15)=TRUE,"狙玉",IF(EXACT(M1237,$A$16)=TRUE,"浮玉",IF(EXACT(M1237,$A$17)=TRUE,"導玉",IF(EXACT(M1237,$A$18)=TRUE,"繕玉",IF(EXACT(M1237,$A$19)=TRUE,"癒玉",IF(EXACT(M1237,$A$20)=TRUE,"壁玉",IF(EXACT(M1237,$A$21)=TRUE,"飛玉",IF(EXACT(M1237,$A$22)=TRUE,"戦玉",IF(EXACT(M1237,$A$23)=TRUE,"機玉",IF(EXACT(M1237,$A$24)=TRUE,"変玉",IF(EXACT(M1237,$A$25)=TRUE,"界玉",IF(EXACT(M1237,$A$26)=TRUE,"木壁",IF(EXACT(M1237,$A$27)=TRUE,"石壁",IF(EXACT(M1237,$A$28)=TRUE,"紙壁",IF(EXACT(M1237,$A$29)=TRUE,"鉄壁",IF(EXACT(M1237,$A$30)=TRUE,"ジェット",IF(EXACT(M1237,$A$31)=TRUE,"ターボ",IF(EXACT(M1237,$A$32)=TRUE,"骨玉",IF(EXACT(M1237,$A$33)=TRUE,"撃玉",IF(EXACT(M1237,$A$34)=TRUE,"弾玉",IF(EXACT(M1237,$A$35)=TRUE,"聖玉",IF(EXACT(M1237,$A$36)=TRUE,"忍玉",IF(EXACT(M1237,$A$37)=TRUE,"障玉",IF(EXACT(M1237,$A$38)=TRUE,"花玉",IF(EXACT(M1237,$A$39)=TRUE,"反玉",IF(EXACT(M1237,$A$40)=TRUE,"押玉",IF(EXACT(M1237,$A$41)=TRUE,"迎玉",IF(EXACT(M1237,$A$42)=TRUE,"贄玉",IF(EXACT(M1237,$A$43)=TRUE,"的玉",IF(EXACT(M1237,$A$44)=TRUE,"墜玉",IF(EXACT(M1237,$A$45)=TRUE,"箱玉",IF(EXACT(M1237,$A$46)=TRUE,"闇玉",IF(EXACT(M1237,$A$47)=TRUE,"旋玉",IF(EXACT(M1237,$A$48)=TRUE,"采玉",IF(EXACT(M1237,$A$49)=TRUE,"騎玉",IF(EXACT(M1237,$A$50)=TRUE,"核玉",IF(EXACT(M1237,$A$51)=TRUE,"射玉",IF(EXACT(M1237,$A$52)=TRUE,"星玉",IF(EXACT(M1237,$A$53)=TRUE,"梱玉",IF(EXACT(M1237,$A$54)=TRUE,"貫玉",IF(EXACT(M1237,$A$55)=TRUE,"査玉",IF(EXACT(M1237,$A$56)=TRUE,"近壁",IF(EXACT(M1237,$A$57)=TRUE,"遠壁",IF(EXACT(M1237,$A$58)=TRUE,"広壁",IF(EXACT(M1237,$A$59)=TRUE,"狭壁",IF(EXACT(M1237,$A$60)=TRUE,"タゲ壁",IF(EXACT(M1237,$A$61)=TRUE,"エレ壁")))))))))))))))))))))))))))))))))))))))))))))))))))))))))))))</f>
        <v>0</v>
      </c>
    </row>
    <row r="1238" spans="11:14" x14ac:dyDescent="0.55000000000000004">
      <c r="K1238">
        <v>1238</v>
      </c>
      <c r="L1238">
        <f t="shared" si="39"/>
        <v>4</v>
      </c>
      <c r="M1238" t="str">
        <f t="shared" si="38"/>
        <v/>
      </c>
      <c r="N1238">
        <f>IF(EXACT(M1238,$A$1)=TRUE,0,IF(EXACT(M1238,$A$2)=TRUE,1,IF(EXACT(M1238,$A$3)=TRUE,2,IF(EXACT(M1238,$A$4)=TRUE,3,IF(EXACT(M1238,$A$5)=TRUE,4,IF(EXACT(M1238,$A$6)=TRUE,5,IF(EXACT(M1238,$A$7)=TRUE,6,IF(EXACT(M1238,$A$8)=TRUE,7,IF(EXACT(M1238,$A$9)=TRUE,8,IF(EXACT(M1238,$A$10)=TRUE,9,IF(EXACT(M1238,$A$11)=TRUE,10,IF(EXACT(M1238,$A$12)=TRUE,11,IF(EXACT(M1238,$A$13)=TRUE,12,IF(EXACT(M1238,$A$14)=TRUE,13,IF(EXACT(M1238,$A$15)=TRUE,14,IF(EXACT(M1238,$A$16)=TRUE,15,IF(EXACT(M1238,$A$17)=TRUE,16,IF(EXACT(M1238,$A$18)=TRUE,17,IF(EXACT(M1238,$A$19)=TRUE,18,IF(EXACT(M1238,$A$20)=TRUE,19,IF(EXACT(M1238,$A$21)=TRUE,20,IF(EXACT(M1238,$A$22)=TRUE,21,IF(EXACT(M1238,$A$23)=TRUE,22,IF(EXACT(M1238,$A$24)=TRUE,23,IF(EXACT(M1238,$A$25)=TRUE,24,IF(EXACT(M1238,$A$26)=TRUE,25,IF(EXACT(M1238,$A$27)=TRUE,26,IF(EXACT(M1238,$A$28)=TRUE,27,IF(EXACT(M1238,$A$29)=TRUE,28,IF(EXACT(M1238,$A$30)=TRUE,29,IF(EXACT(M1238,$A$31)=TRUE,30,IF(EXACT(M1238,$A$32)=TRUE,31,IF(EXACT(M1238,$A$33)=TRUE,32,IF(EXACT(M1238,$A$34)=TRUE,33,IF(EXACT(M1238,$A$35)=TRUE,34,IF(EXACT(M1238,$A$36)=TRUE,35,IF(EXACT(M1238,$A$37)=TRUE,36,IF(EXACT(M1238,$A$38)=TRUE,37,IF(EXACT(M1238,$A$39)=TRUE,38,IF(EXACT(M1238,$A$40)=TRUE,39,IF(EXACT(M1238,$A$41)=TRUE,40,IF(EXACT(M1238,$A$42)=TRUE,41,IF(EXACT(M1238,$A$43)=TRUE,42,IF(EXACT(M1238,$A$44)=TRUE,43,IF(EXACT(M1238,$A$45)=TRUE,44,IF(EXACT(M1238,$A$46)=TRUE,45,IF(EXACT(M1238,$A$47)=TRUE,46,IF(EXACT(M1238,$A$48)=TRUE,47,IF(EXACT(M1238,$A$49)=TRUE,48,IF(EXACT(M1238,$A$50)=TRUE,49,IF(EXACT(M1238,$A$51)=TRUE,50,IF(EXACT(M1238,$A$52)=TRUE,51,IF(EXACT(M1238,$A$53)=TRUE,52,IF(EXACT(M1238,$A$54)=TRUE,53,IF(EXACT(M1238,$A$55)=TRUE,54,IF(EXACT(M1238,$A$56)=TRUE,55,IF(EXACT(M1238,$A$57)=TRUE,56,IF(EXACT(M1238,$A$58)=TRUE,57,IF(EXACT(M1238,$A$59)=TRUE,58,IF(EXACT(M1238,$A$60)=TRUE,59,IF(EXACT(M1238,$A$61)=TRUE,60,IF(EXACT(M1238,$A$62)=TRUE,61))))))))))))))))))))))))))))))))))))))))))))))))))))))))))))))*61^$L1238</f>
        <v>0</v>
      </c>
    </row>
    <row r="1239" spans="11:14" x14ac:dyDescent="0.55000000000000004">
      <c r="K1239">
        <v>1239</v>
      </c>
      <c r="L1239">
        <f t="shared" si="39"/>
        <v>3</v>
      </c>
      <c r="M1239" t="str">
        <f t="shared" si="38"/>
        <v/>
      </c>
      <c r="N1239">
        <f>IF(EXACT(M1239,$A$1)=TRUE,0,IF(EXACT(M1239,$A$2)=TRUE,1,IF(EXACT(M1239,$A$3)=TRUE,2,IF(EXACT(M1239,$A$4)=TRUE,3,IF(EXACT(M1239,$A$5)=TRUE,4,IF(EXACT(M1239,$A$6)=TRUE,5,IF(EXACT(M1239,$A$7)=TRUE,6,IF(EXACT(M1239,$A$8)=TRUE,7,IF(EXACT(M1239,$A$9)=TRUE,8,IF(EXACT(M1239,$A$10)=TRUE,9,IF(EXACT(M1239,$A$11)=TRUE,10,IF(EXACT(M1239,$A$12)=TRUE,11,IF(EXACT(M1239,$A$13)=TRUE,12,IF(EXACT(M1239,$A$14)=TRUE,13,IF(EXACT(M1239,$A$15)=TRUE,14,IF(EXACT(M1239,$A$16)=TRUE,15,IF(EXACT(M1239,$A$17)=TRUE,16,IF(EXACT(M1239,$A$18)=TRUE,17,IF(EXACT(M1239,$A$19)=TRUE,18,IF(EXACT(M1239,$A$20)=TRUE,19,IF(EXACT(M1239,$A$21)=TRUE,20,IF(EXACT(M1239,$A$22)=TRUE,21,IF(EXACT(M1239,$A$23)=TRUE,22,IF(EXACT(M1239,$A$24)=TRUE,23,IF(EXACT(M1239,$A$25)=TRUE,24,IF(EXACT(M1239,$A$26)=TRUE,25,IF(EXACT(M1239,$A$27)=TRUE,26,IF(EXACT(M1239,$A$28)=TRUE,27,IF(EXACT(M1239,$A$29)=TRUE,28,IF(EXACT(M1239,$A$30)=TRUE,29,IF(EXACT(M1239,$A$31)=TRUE,30,IF(EXACT(M1239,$A$32)=TRUE,31,IF(EXACT(M1239,$A$33)=TRUE,32,IF(EXACT(M1239,$A$34)=TRUE,33,IF(EXACT(M1239,$A$35)=TRUE,34,IF(EXACT(M1239,$A$36)=TRUE,35,IF(EXACT(M1239,$A$37)=TRUE,36,IF(EXACT(M1239,$A$38)=TRUE,37,IF(EXACT(M1239,$A$39)=TRUE,38,IF(EXACT(M1239,$A$40)=TRUE,39,IF(EXACT(M1239,$A$41)=TRUE,40,IF(EXACT(M1239,$A$42)=TRUE,41,IF(EXACT(M1239,$A$43)=TRUE,42,IF(EXACT(M1239,$A$44)=TRUE,43,IF(EXACT(M1239,$A$45)=TRUE,44,IF(EXACT(M1239,$A$46)=TRUE,45,IF(EXACT(M1239,$A$47)=TRUE,46,IF(EXACT(M1239,$A$48)=TRUE,47,IF(EXACT(M1239,$A$49)=TRUE,48,IF(EXACT(M1239,$A$50)=TRUE,49,IF(EXACT(M1239,$A$51)=TRUE,50,IF(EXACT(M1239,$A$52)=TRUE,51,IF(EXACT(M1239,$A$53)=TRUE,52,IF(EXACT(M1239,$A$54)=TRUE,53,IF(EXACT(M1239,$A$55)=TRUE,54,IF(EXACT(M1239,$A$56)=TRUE,55,IF(EXACT(M1239,$A$57)=TRUE,56,IF(EXACT(M1239,$A$58)=TRUE,57,IF(EXACT(M1239,$A$59)=TRUE,58,IF(EXACT(M1239,$A$60)=TRUE,59,IF(EXACT(M1239,$A$61)=TRUE,60,IF(EXACT(M1239,$A$62)=TRUE,61))))))))))))))))))))))))))))))))))))))))))))))))))))))))))))))*61^$L1239</f>
        <v>0</v>
      </c>
    </row>
    <row r="1240" spans="11:14" x14ac:dyDescent="0.55000000000000004">
      <c r="K1240">
        <v>1240</v>
      </c>
      <c r="L1240">
        <f t="shared" si="39"/>
        <v>2</v>
      </c>
      <c r="M1240" t="str">
        <f t="shared" si="38"/>
        <v/>
      </c>
      <c r="N1240">
        <f>IF(EXACT(M1240,$A$1)=TRUE,0,IF(EXACT(M1240,$A$2)=TRUE,1,IF(EXACT(M1240,$A$3)=TRUE,2,IF(EXACT(M1240,$A$4)=TRUE,3,IF(EXACT(M1240,$A$5)=TRUE,4,IF(EXACT(M1240,$A$6)=TRUE,5,IF(EXACT(M1240,$A$7)=TRUE,6,IF(EXACT(M1240,$A$8)=TRUE,7,IF(EXACT(M1240,$A$9)=TRUE,8,IF(EXACT(M1240,$A$10)=TRUE,9,IF(EXACT(M1240,$A$11)=TRUE,10,IF(EXACT(M1240,$A$12)=TRUE,11,IF(EXACT(M1240,$A$13)=TRUE,12,IF(EXACT(M1240,$A$14)=TRUE,13,IF(EXACT(M1240,$A$15)=TRUE,14,IF(EXACT(M1240,$A$16)=TRUE,15,IF(EXACT(M1240,$A$17)=TRUE,16,IF(EXACT(M1240,$A$18)=TRUE,17,IF(EXACT(M1240,$A$19)=TRUE,18,IF(EXACT(M1240,$A$20)=TRUE,19,IF(EXACT(M1240,$A$21)=TRUE,20,IF(EXACT(M1240,$A$22)=TRUE,21,IF(EXACT(M1240,$A$23)=TRUE,22,IF(EXACT(M1240,$A$24)=TRUE,23,IF(EXACT(M1240,$A$25)=TRUE,24,IF(EXACT(M1240,$A$26)=TRUE,25,IF(EXACT(M1240,$A$27)=TRUE,26,IF(EXACT(M1240,$A$28)=TRUE,27,IF(EXACT(M1240,$A$29)=TRUE,28,IF(EXACT(M1240,$A$30)=TRUE,29,IF(EXACT(M1240,$A$31)=TRUE,30,IF(EXACT(M1240,$A$32)=TRUE,31,IF(EXACT(M1240,$A$33)=TRUE,32,IF(EXACT(M1240,$A$34)=TRUE,33,IF(EXACT(M1240,$A$35)=TRUE,34,IF(EXACT(M1240,$A$36)=TRUE,35,IF(EXACT(M1240,$A$37)=TRUE,36,IF(EXACT(M1240,$A$38)=TRUE,37,IF(EXACT(M1240,$A$39)=TRUE,38,IF(EXACT(M1240,$A$40)=TRUE,39,IF(EXACT(M1240,$A$41)=TRUE,40,IF(EXACT(M1240,$A$42)=TRUE,41,IF(EXACT(M1240,$A$43)=TRUE,42,IF(EXACT(M1240,$A$44)=TRUE,43,IF(EXACT(M1240,$A$45)=TRUE,44,IF(EXACT(M1240,$A$46)=TRUE,45,IF(EXACT(M1240,$A$47)=TRUE,46,IF(EXACT(M1240,$A$48)=TRUE,47,IF(EXACT(M1240,$A$49)=TRUE,48,IF(EXACT(M1240,$A$50)=TRUE,49,IF(EXACT(M1240,$A$51)=TRUE,50,IF(EXACT(M1240,$A$52)=TRUE,51,IF(EXACT(M1240,$A$53)=TRUE,52,IF(EXACT(M1240,$A$54)=TRUE,53,IF(EXACT(M1240,$A$55)=TRUE,54,IF(EXACT(M1240,$A$56)=TRUE,55,IF(EXACT(M1240,$A$57)=TRUE,56,IF(EXACT(M1240,$A$58)=TRUE,57,IF(EXACT(M1240,$A$59)=TRUE,58,IF(EXACT(M1240,$A$60)=TRUE,59,IF(EXACT(M1240,$A$61)=TRUE,60,IF(EXACT(M1240,$A$62)=TRUE,61))))))))))))))))))))))))))))))))))))))))))))))))))))))))))))))*61^$L1240</f>
        <v>0</v>
      </c>
    </row>
    <row r="1241" spans="11:14" x14ac:dyDescent="0.55000000000000004">
      <c r="K1241">
        <v>1241</v>
      </c>
      <c r="L1241">
        <f t="shared" si="39"/>
        <v>1</v>
      </c>
      <c r="M1241" t="str">
        <f t="shared" si="38"/>
        <v/>
      </c>
      <c r="N1241">
        <f>IF(EXACT(M1241,$A$1)=TRUE,0,IF(EXACT(M1241,$A$2)=TRUE,1,IF(EXACT(M1241,$A$3)=TRUE,2,IF(EXACT(M1241,$A$4)=TRUE,3,IF(EXACT(M1241,$A$5)=TRUE,4,IF(EXACT(M1241,$A$6)=TRUE,5,IF(EXACT(M1241,$A$7)=TRUE,6,IF(EXACT(M1241,$A$8)=TRUE,7,IF(EXACT(M1241,$A$9)=TRUE,8,IF(EXACT(M1241,$A$10)=TRUE,9,IF(EXACT(M1241,$A$11)=TRUE,10,IF(EXACT(M1241,$A$12)=TRUE,11,IF(EXACT(M1241,$A$13)=TRUE,12,IF(EXACT(M1241,$A$14)=TRUE,13,IF(EXACT(M1241,$A$15)=TRUE,14,IF(EXACT(M1241,$A$16)=TRUE,15,IF(EXACT(M1241,$A$17)=TRUE,16,IF(EXACT(M1241,$A$18)=TRUE,17,IF(EXACT(M1241,$A$19)=TRUE,18,IF(EXACT(M1241,$A$20)=TRUE,19,IF(EXACT(M1241,$A$21)=TRUE,20,IF(EXACT(M1241,$A$22)=TRUE,21,IF(EXACT(M1241,$A$23)=TRUE,22,IF(EXACT(M1241,$A$24)=TRUE,23,IF(EXACT(M1241,$A$25)=TRUE,24,IF(EXACT(M1241,$A$26)=TRUE,25,IF(EXACT(M1241,$A$27)=TRUE,26,IF(EXACT(M1241,$A$28)=TRUE,27,IF(EXACT(M1241,$A$29)=TRUE,28,IF(EXACT(M1241,$A$30)=TRUE,29,IF(EXACT(M1241,$A$31)=TRUE,30,IF(EXACT(M1241,$A$32)=TRUE,31,IF(EXACT(M1241,$A$33)=TRUE,32,IF(EXACT(M1241,$A$34)=TRUE,33,IF(EXACT(M1241,$A$35)=TRUE,34,IF(EXACT(M1241,$A$36)=TRUE,35,IF(EXACT(M1241,$A$37)=TRUE,36,IF(EXACT(M1241,$A$38)=TRUE,37,IF(EXACT(M1241,$A$39)=TRUE,38,IF(EXACT(M1241,$A$40)=TRUE,39,IF(EXACT(M1241,$A$41)=TRUE,40,IF(EXACT(M1241,$A$42)=TRUE,41,IF(EXACT(M1241,$A$43)=TRUE,42,IF(EXACT(M1241,$A$44)=TRUE,43,IF(EXACT(M1241,$A$45)=TRUE,44,IF(EXACT(M1241,$A$46)=TRUE,45,IF(EXACT(M1241,$A$47)=TRUE,46,IF(EXACT(M1241,$A$48)=TRUE,47,IF(EXACT(M1241,$A$49)=TRUE,48,IF(EXACT(M1241,$A$50)=TRUE,49,IF(EXACT(M1241,$A$51)=TRUE,50,IF(EXACT(M1241,$A$52)=TRUE,51,IF(EXACT(M1241,$A$53)=TRUE,52,IF(EXACT(M1241,$A$54)=TRUE,53,IF(EXACT(M1241,$A$55)=TRUE,54,IF(EXACT(M1241,$A$56)=TRUE,55,IF(EXACT(M1241,$A$57)=TRUE,56,IF(EXACT(M1241,$A$58)=TRUE,57,IF(EXACT(M1241,$A$59)=TRUE,58,IF(EXACT(M1241,$A$60)=TRUE,59,IF(EXACT(M1241,$A$61)=TRUE,60,IF(EXACT(M1241,$A$62)=TRUE,61))))))))))))))))))))))))))))))))))))))))))))))))))))))))))))))*61^$L1241</f>
        <v>0</v>
      </c>
    </row>
    <row r="1242" spans="11:14" x14ac:dyDescent="0.55000000000000004">
      <c r="K1242">
        <v>1242</v>
      </c>
      <c r="L1242">
        <f t="shared" si="39"/>
        <v>0</v>
      </c>
      <c r="M1242" t="str">
        <f t="shared" si="38"/>
        <v/>
      </c>
      <c r="N1242">
        <f>IF(EXACT(M1242,$A$1)=TRUE,0,IF(EXACT(M1242,$A$2)=TRUE,1,IF(EXACT(M1242,$A$3)=TRUE,2,IF(EXACT(M1242,$A$4)=TRUE,3,IF(EXACT(M1242,$A$5)=TRUE,4,IF(EXACT(M1242,$A$6)=TRUE,5,IF(EXACT(M1242,$A$7)=TRUE,6,IF(EXACT(M1242,$A$8)=TRUE,7,IF(EXACT(M1242,$A$9)=TRUE,8,IF(EXACT(M1242,$A$10)=TRUE,9,IF(EXACT(M1242,$A$11)=TRUE,10,IF(EXACT(M1242,$A$12)=TRUE,11,IF(EXACT(M1242,$A$13)=TRUE,12,IF(EXACT(M1242,$A$14)=TRUE,13,IF(EXACT(M1242,$A$15)=TRUE,14,IF(EXACT(M1242,$A$16)=TRUE,15,IF(EXACT(M1242,$A$17)=TRUE,16,IF(EXACT(M1242,$A$18)=TRUE,17,IF(EXACT(M1242,$A$19)=TRUE,18,IF(EXACT(M1242,$A$20)=TRUE,19,IF(EXACT(M1242,$A$21)=TRUE,20,IF(EXACT(M1242,$A$22)=TRUE,21,IF(EXACT(M1242,$A$23)=TRUE,22,IF(EXACT(M1242,$A$24)=TRUE,23,IF(EXACT(M1242,$A$25)=TRUE,24,IF(EXACT(M1242,$A$26)=TRUE,25,IF(EXACT(M1242,$A$27)=TRUE,26,IF(EXACT(M1242,$A$28)=TRUE,27,IF(EXACT(M1242,$A$29)=TRUE,28,IF(EXACT(M1242,$A$30)=TRUE,29,IF(EXACT(M1242,$A$31)=TRUE,30,IF(EXACT(M1242,$A$32)=TRUE,31,IF(EXACT(M1242,$A$33)=TRUE,32,IF(EXACT(M1242,$A$34)=TRUE,33,IF(EXACT(M1242,$A$35)=TRUE,34,IF(EXACT(M1242,$A$36)=TRUE,35,IF(EXACT(M1242,$A$37)=TRUE,36,IF(EXACT(M1242,$A$38)=TRUE,37,IF(EXACT(M1242,$A$39)=TRUE,38,IF(EXACT(M1242,$A$40)=TRUE,39,IF(EXACT(M1242,$A$41)=TRUE,40,IF(EXACT(M1242,$A$42)=TRUE,41,IF(EXACT(M1242,$A$43)=TRUE,42,IF(EXACT(M1242,$A$44)=TRUE,43,IF(EXACT(M1242,$A$45)=TRUE,44,IF(EXACT(M1242,$A$46)=TRUE,45,IF(EXACT(M1242,$A$47)=TRUE,46,IF(EXACT(M1242,$A$48)=TRUE,47,IF(EXACT(M1242,$A$49)=TRUE,48,IF(EXACT(M1242,$A$50)=TRUE,49,IF(EXACT(M1242,$A$51)=TRUE,50,IF(EXACT(M1242,$A$52)=TRUE,51,IF(EXACT(M1242,$A$53)=TRUE,52,IF(EXACT(M1242,$A$54)=TRUE,53,IF(EXACT(M1242,$A$55)=TRUE,54,IF(EXACT(M1242,$A$56)=TRUE,55,IF(EXACT(M1242,$A$57)=TRUE,56,IF(EXACT(M1242,$A$58)=TRUE,57,IF(EXACT(M1242,$A$59)=TRUE,58,IF(EXACT(M1242,$A$60)=TRUE,59,IF(EXACT(M1242,$A$61)=TRUE,60,IF(EXACT(M1242,$A$62)=TRUE,61))))))))))))))))))))))))))))))))))))))))))))))))))))))))))))))*61^$L1242</f>
        <v>0</v>
      </c>
    </row>
    <row r="1243" spans="11:14" x14ac:dyDescent="0.55000000000000004">
      <c r="K1243">
        <v>1243</v>
      </c>
      <c r="L1243">
        <f t="shared" si="39"/>
        <v>5</v>
      </c>
      <c r="M1243" t="str">
        <f t="shared" si="38"/>
        <v/>
      </c>
      <c r="N1243" t="b">
        <f>IF(EXACT(M1243,$A$1)=TRUE,"コア",IF(EXACT(M1243,$A$2)=TRUE,"弓玉",IF(EXACT(M1243,$A$3)=TRUE,"銃玉",IF(EXACT(M1243,$A$4)=TRUE,"剣玉",IF(EXACT(M1243,$A$5)=TRUE,"盾玉",IF(EXACT(M1243,$A$6)=TRUE,"爆玉",IF(EXACT(M1243,$A$7)=TRUE,"魔玉",IF(EXACT(M1243,$A$8)=TRUE,"弩玉",IF(EXACT(M1243,$A$9)=TRUE,"槍玉",IF(EXACT(M1243,$A$10)=TRUE,"砲玉",IF(EXACT(M1243,$A$11)=TRUE,"薙玉",IF(EXACT(M1243,$A$12)=TRUE,"跳玉",IF(EXACT(M1243,$A$13)=TRUE,"裂玉",IF(EXACT(M1243,$A$14)=TRUE,"散玉",IF(EXACT(M1243,$A$15)=TRUE,"狙玉",IF(EXACT(M1243,$A$16)=TRUE,"浮玉",IF(EXACT(M1243,$A$17)=TRUE,"導玉",IF(EXACT(M1243,$A$18)=TRUE,"繕玉",IF(EXACT(M1243,$A$19)=TRUE,"癒玉",IF(EXACT(M1243,$A$20)=TRUE,"壁玉",IF(EXACT(M1243,$A$21)=TRUE,"飛玉",IF(EXACT(M1243,$A$22)=TRUE,"戦玉",IF(EXACT(M1243,$A$23)=TRUE,"機玉",IF(EXACT(M1243,$A$24)=TRUE,"変玉",IF(EXACT(M1243,$A$25)=TRUE,"界玉",IF(EXACT(M1243,$A$26)=TRUE,"木壁",IF(EXACT(M1243,$A$27)=TRUE,"石壁",IF(EXACT(M1243,$A$28)=TRUE,"紙壁",IF(EXACT(M1243,$A$29)=TRUE,"鉄壁",IF(EXACT(M1243,$A$30)=TRUE,"ジェット",IF(EXACT(M1243,$A$31)=TRUE,"ターボ",IF(EXACT(M1243,$A$32)=TRUE,"骨玉",IF(EXACT(M1243,$A$33)=TRUE,"撃玉",IF(EXACT(M1243,$A$34)=TRUE,"弾玉",IF(EXACT(M1243,$A$35)=TRUE,"聖玉",IF(EXACT(M1243,$A$36)=TRUE,"忍玉",IF(EXACT(M1243,$A$37)=TRUE,"障玉",IF(EXACT(M1243,$A$38)=TRUE,"花玉",IF(EXACT(M1243,$A$39)=TRUE,"反玉",IF(EXACT(M1243,$A$40)=TRUE,"押玉",IF(EXACT(M1243,$A$41)=TRUE,"迎玉",IF(EXACT(M1243,$A$42)=TRUE,"贄玉",IF(EXACT(M1243,$A$43)=TRUE,"的玉",IF(EXACT(M1243,$A$44)=TRUE,"墜玉",IF(EXACT(M1243,$A$45)=TRUE,"箱玉",IF(EXACT(M1243,$A$46)=TRUE,"闇玉",IF(EXACT(M1243,$A$47)=TRUE,"旋玉",IF(EXACT(M1243,$A$48)=TRUE,"采玉",IF(EXACT(M1243,$A$49)=TRUE,"騎玉",IF(EXACT(M1243,$A$50)=TRUE,"核玉",IF(EXACT(M1243,$A$51)=TRUE,"射玉",IF(EXACT(M1243,$A$52)=TRUE,"星玉",IF(EXACT(M1243,$A$53)=TRUE,"梱玉",IF(EXACT(M1243,$A$54)=TRUE,"貫玉",IF(EXACT(M1243,$A$55)=TRUE,"査玉",IF(EXACT(M1243,$A$56)=TRUE,"近壁",IF(EXACT(M1243,$A$57)=TRUE,"遠壁",IF(EXACT(M1243,$A$58)=TRUE,"広壁",IF(EXACT(M1243,$A$59)=TRUE,"狭壁",IF(EXACT(M1243,$A$60)=TRUE,"タゲ壁",IF(EXACT(M1243,$A$61)=TRUE,"エレ壁")))))))))))))))))))))))))))))))))))))))))))))))))))))))))))))</f>
        <v>0</v>
      </c>
    </row>
    <row r="1244" spans="11:14" x14ac:dyDescent="0.55000000000000004">
      <c r="K1244">
        <v>1244</v>
      </c>
      <c r="L1244">
        <f t="shared" si="39"/>
        <v>4</v>
      </c>
      <c r="M1244" t="str">
        <f t="shared" si="38"/>
        <v/>
      </c>
      <c r="N1244">
        <f>IF(EXACT(M1244,$A$1)=TRUE,0,IF(EXACT(M1244,$A$2)=TRUE,1,IF(EXACT(M1244,$A$3)=TRUE,2,IF(EXACT(M1244,$A$4)=TRUE,3,IF(EXACT(M1244,$A$5)=TRUE,4,IF(EXACT(M1244,$A$6)=TRUE,5,IF(EXACT(M1244,$A$7)=TRUE,6,IF(EXACT(M1244,$A$8)=TRUE,7,IF(EXACT(M1244,$A$9)=TRUE,8,IF(EXACT(M1244,$A$10)=TRUE,9,IF(EXACT(M1244,$A$11)=TRUE,10,IF(EXACT(M1244,$A$12)=TRUE,11,IF(EXACT(M1244,$A$13)=TRUE,12,IF(EXACT(M1244,$A$14)=TRUE,13,IF(EXACT(M1244,$A$15)=TRUE,14,IF(EXACT(M1244,$A$16)=TRUE,15,IF(EXACT(M1244,$A$17)=TRUE,16,IF(EXACT(M1244,$A$18)=TRUE,17,IF(EXACT(M1244,$A$19)=TRUE,18,IF(EXACT(M1244,$A$20)=TRUE,19,IF(EXACT(M1244,$A$21)=TRUE,20,IF(EXACT(M1244,$A$22)=TRUE,21,IF(EXACT(M1244,$A$23)=TRUE,22,IF(EXACT(M1244,$A$24)=TRUE,23,IF(EXACT(M1244,$A$25)=TRUE,24,IF(EXACT(M1244,$A$26)=TRUE,25,IF(EXACT(M1244,$A$27)=TRUE,26,IF(EXACT(M1244,$A$28)=TRUE,27,IF(EXACT(M1244,$A$29)=TRUE,28,IF(EXACT(M1244,$A$30)=TRUE,29,IF(EXACT(M1244,$A$31)=TRUE,30,IF(EXACT(M1244,$A$32)=TRUE,31,IF(EXACT(M1244,$A$33)=TRUE,32,IF(EXACT(M1244,$A$34)=TRUE,33,IF(EXACT(M1244,$A$35)=TRUE,34,IF(EXACT(M1244,$A$36)=TRUE,35,IF(EXACT(M1244,$A$37)=TRUE,36,IF(EXACT(M1244,$A$38)=TRUE,37,IF(EXACT(M1244,$A$39)=TRUE,38,IF(EXACT(M1244,$A$40)=TRUE,39,IF(EXACT(M1244,$A$41)=TRUE,40,IF(EXACT(M1244,$A$42)=TRUE,41,IF(EXACT(M1244,$A$43)=TRUE,42,IF(EXACT(M1244,$A$44)=TRUE,43,IF(EXACT(M1244,$A$45)=TRUE,44,IF(EXACT(M1244,$A$46)=TRUE,45,IF(EXACT(M1244,$A$47)=TRUE,46,IF(EXACT(M1244,$A$48)=TRUE,47,IF(EXACT(M1244,$A$49)=TRUE,48,IF(EXACT(M1244,$A$50)=TRUE,49,IF(EXACT(M1244,$A$51)=TRUE,50,IF(EXACT(M1244,$A$52)=TRUE,51,IF(EXACT(M1244,$A$53)=TRUE,52,IF(EXACT(M1244,$A$54)=TRUE,53,IF(EXACT(M1244,$A$55)=TRUE,54,IF(EXACT(M1244,$A$56)=TRUE,55,IF(EXACT(M1244,$A$57)=TRUE,56,IF(EXACT(M1244,$A$58)=TRUE,57,IF(EXACT(M1244,$A$59)=TRUE,58,IF(EXACT(M1244,$A$60)=TRUE,59,IF(EXACT(M1244,$A$61)=TRUE,60,IF(EXACT(M1244,$A$62)=TRUE,61))))))))))))))))))))))))))))))))))))))))))))))))))))))))))))))*61^$L1244</f>
        <v>0</v>
      </c>
    </row>
    <row r="1245" spans="11:14" x14ac:dyDescent="0.55000000000000004">
      <c r="K1245">
        <v>1245</v>
      </c>
      <c r="L1245">
        <f t="shared" si="39"/>
        <v>3</v>
      </c>
      <c r="M1245" t="str">
        <f t="shared" si="38"/>
        <v/>
      </c>
      <c r="N1245">
        <f>IF(EXACT(M1245,$A$1)=TRUE,0,IF(EXACT(M1245,$A$2)=TRUE,1,IF(EXACT(M1245,$A$3)=TRUE,2,IF(EXACT(M1245,$A$4)=TRUE,3,IF(EXACT(M1245,$A$5)=TRUE,4,IF(EXACT(M1245,$A$6)=TRUE,5,IF(EXACT(M1245,$A$7)=TRUE,6,IF(EXACT(M1245,$A$8)=TRUE,7,IF(EXACT(M1245,$A$9)=TRUE,8,IF(EXACT(M1245,$A$10)=TRUE,9,IF(EXACT(M1245,$A$11)=TRUE,10,IF(EXACT(M1245,$A$12)=TRUE,11,IF(EXACT(M1245,$A$13)=TRUE,12,IF(EXACT(M1245,$A$14)=TRUE,13,IF(EXACT(M1245,$A$15)=TRUE,14,IF(EXACT(M1245,$A$16)=TRUE,15,IF(EXACT(M1245,$A$17)=TRUE,16,IF(EXACT(M1245,$A$18)=TRUE,17,IF(EXACT(M1245,$A$19)=TRUE,18,IF(EXACT(M1245,$A$20)=TRUE,19,IF(EXACT(M1245,$A$21)=TRUE,20,IF(EXACT(M1245,$A$22)=TRUE,21,IF(EXACT(M1245,$A$23)=TRUE,22,IF(EXACT(M1245,$A$24)=TRUE,23,IF(EXACT(M1245,$A$25)=TRUE,24,IF(EXACT(M1245,$A$26)=TRUE,25,IF(EXACT(M1245,$A$27)=TRUE,26,IF(EXACT(M1245,$A$28)=TRUE,27,IF(EXACT(M1245,$A$29)=TRUE,28,IF(EXACT(M1245,$A$30)=TRUE,29,IF(EXACT(M1245,$A$31)=TRUE,30,IF(EXACT(M1245,$A$32)=TRUE,31,IF(EXACT(M1245,$A$33)=TRUE,32,IF(EXACT(M1245,$A$34)=TRUE,33,IF(EXACT(M1245,$A$35)=TRUE,34,IF(EXACT(M1245,$A$36)=TRUE,35,IF(EXACT(M1245,$A$37)=TRUE,36,IF(EXACT(M1245,$A$38)=TRUE,37,IF(EXACT(M1245,$A$39)=TRUE,38,IF(EXACT(M1245,$A$40)=TRUE,39,IF(EXACT(M1245,$A$41)=TRUE,40,IF(EXACT(M1245,$A$42)=TRUE,41,IF(EXACT(M1245,$A$43)=TRUE,42,IF(EXACT(M1245,$A$44)=TRUE,43,IF(EXACT(M1245,$A$45)=TRUE,44,IF(EXACT(M1245,$A$46)=TRUE,45,IF(EXACT(M1245,$A$47)=TRUE,46,IF(EXACT(M1245,$A$48)=TRUE,47,IF(EXACT(M1245,$A$49)=TRUE,48,IF(EXACT(M1245,$A$50)=TRUE,49,IF(EXACT(M1245,$A$51)=TRUE,50,IF(EXACT(M1245,$A$52)=TRUE,51,IF(EXACT(M1245,$A$53)=TRUE,52,IF(EXACT(M1245,$A$54)=TRUE,53,IF(EXACT(M1245,$A$55)=TRUE,54,IF(EXACT(M1245,$A$56)=TRUE,55,IF(EXACT(M1245,$A$57)=TRUE,56,IF(EXACT(M1245,$A$58)=TRUE,57,IF(EXACT(M1245,$A$59)=TRUE,58,IF(EXACT(M1245,$A$60)=TRUE,59,IF(EXACT(M1245,$A$61)=TRUE,60,IF(EXACT(M1245,$A$62)=TRUE,61))))))))))))))))))))))))))))))))))))))))))))))))))))))))))))))*61^$L1245</f>
        <v>0</v>
      </c>
    </row>
    <row r="1246" spans="11:14" x14ac:dyDescent="0.55000000000000004">
      <c r="K1246">
        <v>1246</v>
      </c>
      <c r="L1246">
        <f t="shared" si="39"/>
        <v>2</v>
      </c>
      <c r="M1246" t="str">
        <f t="shared" si="38"/>
        <v/>
      </c>
      <c r="N1246">
        <f>IF(EXACT(M1246,$A$1)=TRUE,0,IF(EXACT(M1246,$A$2)=TRUE,1,IF(EXACT(M1246,$A$3)=TRUE,2,IF(EXACT(M1246,$A$4)=TRUE,3,IF(EXACT(M1246,$A$5)=TRUE,4,IF(EXACT(M1246,$A$6)=TRUE,5,IF(EXACT(M1246,$A$7)=TRUE,6,IF(EXACT(M1246,$A$8)=TRUE,7,IF(EXACT(M1246,$A$9)=TRUE,8,IF(EXACT(M1246,$A$10)=TRUE,9,IF(EXACT(M1246,$A$11)=TRUE,10,IF(EXACT(M1246,$A$12)=TRUE,11,IF(EXACT(M1246,$A$13)=TRUE,12,IF(EXACT(M1246,$A$14)=TRUE,13,IF(EXACT(M1246,$A$15)=TRUE,14,IF(EXACT(M1246,$A$16)=TRUE,15,IF(EXACT(M1246,$A$17)=TRUE,16,IF(EXACT(M1246,$A$18)=TRUE,17,IF(EXACT(M1246,$A$19)=TRUE,18,IF(EXACT(M1246,$A$20)=TRUE,19,IF(EXACT(M1246,$A$21)=TRUE,20,IF(EXACT(M1246,$A$22)=TRUE,21,IF(EXACT(M1246,$A$23)=TRUE,22,IF(EXACT(M1246,$A$24)=TRUE,23,IF(EXACT(M1246,$A$25)=TRUE,24,IF(EXACT(M1246,$A$26)=TRUE,25,IF(EXACT(M1246,$A$27)=TRUE,26,IF(EXACT(M1246,$A$28)=TRUE,27,IF(EXACT(M1246,$A$29)=TRUE,28,IF(EXACT(M1246,$A$30)=TRUE,29,IF(EXACT(M1246,$A$31)=TRUE,30,IF(EXACT(M1246,$A$32)=TRUE,31,IF(EXACT(M1246,$A$33)=TRUE,32,IF(EXACT(M1246,$A$34)=TRUE,33,IF(EXACT(M1246,$A$35)=TRUE,34,IF(EXACT(M1246,$A$36)=TRUE,35,IF(EXACT(M1246,$A$37)=TRUE,36,IF(EXACT(M1246,$A$38)=TRUE,37,IF(EXACT(M1246,$A$39)=TRUE,38,IF(EXACT(M1246,$A$40)=TRUE,39,IF(EXACT(M1246,$A$41)=TRUE,40,IF(EXACT(M1246,$A$42)=TRUE,41,IF(EXACT(M1246,$A$43)=TRUE,42,IF(EXACT(M1246,$A$44)=TRUE,43,IF(EXACT(M1246,$A$45)=TRUE,44,IF(EXACT(M1246,$A$46)=TRUE,45,IF(EXACT(M1246,$A$47)=TRUE,46,IF(EXACT(M1246,$A$48)=TRUE,47,IF(EXACT(M1246,$A$49)=TRUE,48,IF(EXACT(M1246,$A$50)=TRUE,49,IF(EXACT(M1246,$A$51)=TRUE,50,IF(EXACT(M1246,$A$52)=TRUE,51,IF(EXACT(M1246,$A$53)=TRUE,52,IF(EXACT(M1246,$A$54)=TRUE,53,IF(EXACT(M1246,$A$55)=TRUE,54,IF(EXACT(M1246,$A$56)=TRUE,55,IF(EXACT(M1246,$A$57)=TRUE,56,IF(EXACT(M1246,$A$58)=TRUE,57,IF(EXACT(M1246,$A$59)=TRUE,58,IF(EXACT(M1246,$A$60)=TRUE,59,IF(EXACT(M1246,$A$61)=TRUE,60,IF(EXACT(M1246,$A$62)=TRUE,61))))))))))))))))))))))))))))))))))))))))))))))))))))))))))))))*61^$L1246</f>
        <v>0</v>
      </c>
    </row>
    <row r="1247" spans="11:14" x14ac:dyDescent="0.55000000000000004">
      <c r="K1247">
        <v>1247</v>
      </c>
      <c r="L1247">
        <f t="shared" si="39"/>
        <v>1</v>
      </c>
      <c r="M1247" t="str">
        <f t="shared" si="38"/>
        <v/>
      </c>
      <c r="N1247">
        <f>IF(EXACT(M1247,$A$1)=TRUE,0,IF(EXACT(M1247,$A$2)=TRUE,1,IF(EXACT(M1247,$A$3)=TRUE,2,IF(EXACT(M1247,$A$4)=TRUE,3,IF(EXACT(M1247,$A$5)=TRUE,4,IF(EXACT(M1247,$A$6)=TRUE,5,IF(EXACT(M1247,$A$7)=TRUE,6,IF(EXACT(M1247,$A$8)=TRUE,7,IF(EXACT(M1247,$A$9)=TRUE,8,IF(EXACT(M1247,$A$10)=TRUE,9,IF(EXACT(M1247,$A$11)=TRUE,10,IF(EXACT(M1247,$A$12)=TRUE,11,IF(EXACT(M1247,$A$13)=TRUE,12,IF(EXACT(M1247,$A$14)=TRUE,13,IF(EXACT(M1247,$A$15)=TRUE,14,IF(EXACT(M1247,$A$16)=TRUE,15,IF(EXACT(M1247,$A$17)=TRUE,16,IF(EXACT(M1247,$A$18)=TRUE,17,IF(EXACT(M1247,$A$19)=TRUE,18,IF(EXACT(M1247,$A$20)=TRUE,19,IF(EXACT(M1247,$A$21)=TRUE,20,IF(EXACT(M1247,$A$22)=TRUE,21,IF(EXACT(M1247,$A$23)=TRUE,22,IF(EXACT(M1247,$A$24)=TRUE,23,IF(EXACT(M1247,$A$25)=TRUE,24,IF(EXACT(M1247,$A$26)=TRUE,25,IF(EXACT(M1247,$A$27)=TRUE,26,IF(EXACT(M1247,$A$28)=TRUE,27,IF(EXACT(M1247,$A$29)=TRUE,28,IF(EXACT(M1247,$A$30)=TRUE,29,IF(EXACT(M1247,$A$31)=TRUE,30,IF(EXACT(M1247,$A$32)=TRUE,31,IF(EXACT(M1247,$A$33)=TRUE,32,IF(EXACT(M1247,$A$34)=TRUE,33,IF(EXACT(M1247,$A$35)=TRUE,34,IF(EXACT(M1247,$A$36)=TRUE,35,IF(EXACT(M1247,$A$37)=TRUE,36,IF(EXACT(M1247,$A$38)=TRUE,37,IF(EXACT(M1247,$A$39)=TRUE,38,IF(EXACT(M1247,$A$40)=TRUE,39,IF(EXACT(M1247,$A$41)=TRUE,40,IF(EXACT(M1247,$A$42)=TRUE,41,IF(EXACT(M1247,$A$43)=TRUE,42,IF(EXACT(M1247,$A$44)=TRUE,43,IF(EXACT(M1247,$A$45)=TRUE,44,IF(EXACT(M1247,$A$46)=TRUE,45,IF(EXACT(M1247,$A$47)=TRUE,46,IF(EXACT(M1247,$A$48)=TRUE,47,IF(EXACT(M1247,$A$49)=TRUE,48,IF(EXACT(M1247,$A$50)=TRUE,49,IF(EXACT(M1247,$A$51)=TRUE,50,IF(EXACT(M1247,$A$52)=TRUE,51,IF(EXACT(M1247,$A$53)=TRUE,52,IF(EXACT(M1247,$A$54)=TRUE,53,IF(EXACT(M1247,$A$55)=TRUE,54,IF(EXACT(M1247,$A$56)=TRUE,55,IF(EXACT(M1247,$A$57)=TRUE,56,IF(EXACT(M1247,$A$58)=TRUE,57,IF(EXACT(M1247,$A$59)=TRUE,58,IF(EXACT(M1247,$A$60)=TRUE,59,IF(EXACT(M1247,$A$61)=TRUE,60,IF(EXACT(M1247,$A$62)=TRUE,61))))))))))))))))))))))))))))))))))))))))))))))))))))))))))))))*61^$L1247</f>
        <v>0</v>
      </c>
    </row>
    <row r="1248" spans="11:14" x14ac:dyDescent="0.55000000000000004">
      <c r="K1248">
        <v>1248</v>
      </c>
      <c r="L1248">
        <f t="shared" si="39"/>
        <v>0</v>
      </c>
      <c r="M1248" t="str">
        <f t="shared" si="38"/>
        <v/>
      </c>
      <c r="N1248">
        <f>IF(EXACT(M1248,$A$1)=TRUE,0,IF(EXACT(M1248,$A$2)=TRUE,1,IF(EXACT(M1248,$A$3)=TRUE,2,IF(EXACT(M1248,$A$4)=TRUE,3,IF(EXACT(M1248,$A$5)=TRUE,4,IF(EXACT(M1248,$A$6)=TRUE,5,IF(EXACT(M1248,$A$7)=TRUE,6,IF(EXACT(M1248,$A$8)=TRUE,7,IF(EXACT(M1248,$A$9)=TRUE,8,IF(EXACT(M1248,$A$10)=TRUE,9,IF(EXACT(M1248,$A$11)=TRUE,10,IF(EXACT(M1248,$A$12)=TRUE,11,IF(EXACT(M1248,$A$13)=TRUE,12,IF(EXACT(M1248,$A$14)=TRUE,13,IF(EXACT(M1248,$A$15)=TRUE,14,IF(EXACT(M1248,$A$16)=TRUE,15,IF(EXACT(M1248,$A$17)=TRUE,16,IF(EXACT(M1248,$A$18)=TRUE,17,IF(EXACT(M1248,$A$19)=TRUE,18,IF(EXACT(M1248,$A$20)=TRUE,19,IF(EXACT(M1248,$A$21)=TRUE,20,IF(EXACT(M1248,$A$22)=TRUE,21,IF(EXACT(M1248,$A$23)=TRUE,22,IF(EXACT(M1248,$A$24)=TRUE,23,IF(EXACT(M1248,$A$25)=TRUE,24,IF(EXACT(M1248,$A$26)=TRUE,25,IF(EXACT(M1248,$A$27)=TRUE,26,IF(EXACT(M1248,$A$28)=TRUE,27,IF(EXACT(M1248,$A$29)=TRUE,28,IF(EXACT(M1248,$A$30)=TRUE,29,IF(EXACT(M1248,$A$31)=TRUE,30,IF(EXACT(M1248,$A$32)=TRUE,31,IF(EXACT(M1248,$A$33)=TRUE,32,IF(EXACT(M1248,$A$34)=TRUE,33,IF(EXACT(M1248,$A$35)=TRUE,34,IF(EXACT(M1248,$A$36)=TRUE,35,IF(EXACT(M1248,$A$37)=TRUE,36,IF(EXACT(M1248,$A$38)=TRUE,37,IF(EXACT(M1248,$A$39)=TRUE,38,IF(EXACT(M1248,$A$40)=TRUE,39,IF(EXACT(M1248,$A$41)=TRUE,40,IF(EXACT(M1248,$A$42)=TRUE,41,IF(EXACT(M1248,$A$43)=TRUE,42,IF(EXACT(M1248,$A$44)=TRUE,43,IF(EXACT(M1248,$A$45)=TRUE,44,IF(EXACT(M1248,$A$46)=TRUE,45,IF(EXACT(M1248,$A$47)=TRUE,46,IF(EXACT(M1248,$A$48)=TRUE,47,IF(EXACT(M1248,$A$49)=TRUE,48,IF(EXACT(M1248,$A$50)=TRUE,49,IF(EXACT(M1248,$A$51)=TRUE,50,IF(EXACT(M1248,$A$52)=TRUE,51,IF(EXACT(M1248,$A$53)=TRUE,52,IF(EXACT(M1248,$A$54)=TRUE,53,IF(EXACT(M1248,$A$55)=TRUE,54,IF(EXACT(M1248,$A$56)=TRUE,55,IF(EXACT(M1248,$A$57)=TRUE,56,IF(EXACT(M1248,$A$58)=TRUE,57,IF(EXACT(M1248,$A$59)=TRUE,58,IF(EXACT(M1248,$A$60)=TRUE,59,IF(EXACT(M1248,$A$61)=TRUE,60,IF(EXACT(M1248,$A$62)=TRUE,61))))))))))))))))))))))))))))))))))))))))))))))))))))))))))))))*61^$L1248</f>
        <v>0</v>
      </c>
    </row>
    <row r="1249" spans="11:14" x14ac:dyDescent="0.55000000000000004">
      <c r="K1249">
        <v>1249</v>
      </c>
      <c r="L1249">
        <f t="shared" si="39"/>
        <v>5</v>
      </c>
      <c r="M1249" t="str">
        <f t="shared" si="38"/>
        <v/>
      </c>
      <c r="N1249" t="b">
        <f>IF(EXACT(M1249,$A$1)=TRUE,"コア",IF(EXACT(M1249,$A$2)=TRUE,"弓玉",IF(EXACT(M1249,$A$3)=TRUE,"銃玉",IF(EXACT(M1249,$A$4)=TRUE,"剣玉",IF(EXACT(M1249,$A$5)=TRUE,"盾玉",IF(EXACT(M1249,$A$6)=TRUE,"爆玉",IF(EXACT(M1249,$A$7)=TRUE,"魔玉",IF(EXACT(M1249,$A$8)=TRUE,"弩玉",IF(EXACT(M1249,$A$9)=TRUE,"槍玉",IF(EXACT(M1249,$A$10)=TRUE,"砲玉",IF(EXACT(M1249,$A$11)=TRUE,"薙玉",IF(EXACT(M1249,$A$12)=TRUE,"跳玉",IF(EXACT(M1249,$A$13)=TRUE,"裂玉",IF(EXACT(M1249,$A$14)=TRUE,"散玉",IF(EXACT(M1249,$A$15)=TRUE,"狙玉",IF(EXACT(M1249,$A$16)=TRUE,"浮玉",IF(EXACT(M1249,$A$17)=TRUE,"導玉",IF(EXACT(M1249,$A$18)=TRUE,"繕玉",IF(EXACT(M1249,$A$19)=TRUE,"癒玉",IF(EXACT(M1249,$A$20)=TRUE,"壁玉",IF(EXACT(M1249,$A$21)=TRUE,"飛玉",IF(EXACT(M1249,$A$22)=TRUE,"戦玉",IF(EXACT(M1249,$A$23)=TRUE,"機玉",IF(EXACT(M1249,$A$24)=TRUE,"変玉",IF(EXACT(M1249,$A$25)=TRUE,"界玉",IF(EXACT(M1249,$A$26)=TRUE,"木壁",IF(EXACT(M1249,$A$27)=TRUE,"石壁",IF(EXACT(M1249,$A$28)=TRUE,"紙壁",IF(EXACT(M1249,$A$29)=TRUE,"鉄壁",IF(EXACT(M1249,$A$30)=TRUE,"ジェット",IF(EXACT(M1249,$A$31)=TRUE,"ターボ",IF(EXACT(M1249,$A$32)=TRUE,"骨玉",IF(EXACT(M1249,$A$33)=TRUE,"撃玉",IF(EXACT(M1249,$A$34)=TRUE,"弾玉",IF(EXACT(M1249,$A$35)=TRUE,"聖玉",IF(EXACT(M1249,$A$36)=TRUE,"忍玉",IF(EXACT(M1249,$A$37)=TRUE,"障玉",IF(EXACT(M1249,$A$38)=TRUE,"花玉",IF(EXACT(M1249,$A$39)=TRUE,"反玉",IF(EXACT(M1249,$A$40)=TRUE,"押玉",IF(EXACT(M1249,$A$41)=TRUE,"迎玉",IF(EXACT(M1249,$A$42)=TRUE,"贄玉",IF(EXACT(M1249,$A$43)=TRUE,"的玉",IF(EXACT(M1249,$A$44)=TRUE,"墜玉",IF(EXACT(M1249,$A$45)=TRUE,"箱玉",IF(EXACT(M1249,$A$46)=TRUE,"闇玉",IF(EXACT(M1249,$A$47)=TRUE,"旋玉",IF(EXACT(M1249,$A$48)=TRUE,"采玉",IF(EXACT(M1249,$A$49)=TRUE,"騎玉",IF(EXACT(M1249,$A$50)=TRUE,"核玉",IF(EXACT(M1249,$A$51)=TRUE,"射玉",IF(EXACT(M1249,$A$52)=TRUE,"星玉",IF(EXACT(M1249,$A$53)=TRUE,"梱玉",IF(EXACT(M1249,$A$54)=TRUE,"貫玉",IF(EXACT(M1249,$A$55)=TRUE,"査玉",IF(EXACT(M1249,$A$56)=TRUE,"近壁",IF(EXACT(M1249,$A$57)=TRUE,"遠壁",IF(EXACT(M1249,$A$58)=TRUE,"広壁",IF(EXACT(M1249,$A$59)=TRUE,"狭壁",IF(EXACT(M1249,$A$60)=TRUE,"タゲ壁",IF(EXACT(M1249,$A$61)=TRUE,"エレ壁")))))))))))))))))))))))))))))))))))))))))))))))))))))))))))))</f>
        <v>0</v>
      </c>
    </row>
    <row r="1250" spans="11:14" x14ac:dyDescent="0.55000000000000004">
      <c r="K1250">
        <v>1250</v>
      </c>
      <c r="L1250">
        <f t="shared" si="39"/>
        <v>4</v>
      </c>
      <c r="M1250" t="str">
        <f t="shared" si="38"/>
        <v/>
      </c>
      <c r="N1250">
        <f>IF(EXACT(M1250,$A$1)=TRUE,0,IF(EXACT(M1250,$A$2)=TRUE,1,IF(EXACT(M1250,$A$3)=TRUE,2,IF(EXACT(M1250,$A$4)=TRUE,3,IF(EXACT(M1250,$A$5)=TRUE,4,IF(EXACT(M1250,$A$6)=TRUE,5,IF(EXACT(M1250,$A$7)=TRUE,6,IF(EXACT(M1250,$A$8)=TRUE,7,IF(EXACT(M1250,$A$9)=TRUE,8,IF(EXACT(M1250,$A$10)=TRUE,9,IF(EXACT(M1250,$A$11)=TRUE,10,IF(EXACT(M1250,$A$12)=TRUE,11,IF(EXACT(M1250,$A$13)=TRUE,12,IF(EXACT(M1250,$A$14)=TRUE,13,IF(EXACT(M1250,$A$15)=TRUE,14,IF(EXACT(M1250,$A$16)=TRUE,15,IF(EXACT(M1250,$A$17)=TRUE,16,IF(EXACT(M1250,$A$18)=TRUE,17,IF(EXACT(M1250,$A$19)=TRUE,18,IF(EXACT(M1250,$A$20)=TRUE,19,IF(EXACT(M1250,$A$21)=TRUE,20,IF(EXACT(M1250,$A$22)=TRUE,21,IF(EXACT(M1250,$A$23)=TRUE,22,IF(EXACT(M1250,$A$24)=TRUE,23,IF(EXACT(M1250,$A$25)=TRUE,24,IF(EXACT(M1250,$A$26)=TRUE,25,IF(EXACT(M1250,$A$27)=TRUE,26,IF(EXACT(M1250,$A$28)=TRUE,27,IF(EXACT(M1250,$A$29)=TRUE,28,IF(EXACT(M1250,$A$30)=TRUE,29,IF(EXACT(M1250,$A$31)=TRUE,30,IF(EXACT(M1250,$A$32)=TRUE,31,IF(EXACT(M1250,$A$33)=TRUE,32,IF(EXACT(M1250,$A$34)=TRUE,33,IF(EXACT(M1250,$A$35)=TRUE,34,IF(EXACT(M1250,$A$36)=TRUE,35,IF(EXACT(M1250,$A$37)=TRUE,36,IF(EXACT(M1250,$A$38)=TRUE,37,IF(EXACT(M1250,$A$39)=TRUE,38,IF(EXACT(M1250,$A$40)=TRUE,39,IF(EXACT(M1250,$A$41)=TRUE,40,IF(EXACT(M1250,$A$42)=TRUE,41,IF(EXACT(M1250,$A$43)=TRUE,42,IF(EXACT(M1250,$A$44)=TRUE,43,IF(EXACT(M1250,$A$45)=TRUE,44,IF(EXACT(M1250,$A$46)=TRUE,45,IF(EXACT(M1250,$A$47)=TRUE,46,IF(EXACT(M1250,$A$48)=TRUE,47,IF(EXACT(M1250,$A$49)=TRUE,48,IF(EXACT(M1250,$A$50)=TRUE,49,IF(EXACT(M1250,$A$51)=TRUE,50,IF(EXACT(M1250,$A$52)=TRUE,51,IF(EXACT(M1250,$A$53)=TRUE,52,IF(EXACT(M1250,$A$54)=TRUE,53,IF(EXACT(M1250,$A$55)=TRUE,54,IF(EXACT(M1250,$A$56)=TRUE,55,IF(EXACT(M1250,$A$57)=TRUE,56,IF(EXACT(M1250,$A$58)=TRUE,57,IF(EXACT(M1250,$A$59)=TRUE,58,IF(EXACT(M1250,$A$60)=TRUE,59,IF(EXACT(M1250,$A$61)=TRUE,60,IF(EXACT(M1250,$A$62)=TRUE,61))))))))))))))))))))))))))))))))))))))))))))))))))))))))))))))*61^$L1250</f>
        <v>0</v>
      </c>
    </row>
    <row r="1251" spans="11:14" x14ac:dyDescent="0.55000000000000004">
      <c r="K1251">
        <v>1251</v>
      </c>
      <c r="L1251">
        <f t="shared" si="39"/>
        <v>3</v>
      </c>
      <c r="M1251" t="str">
        <f t="shared" si="38"/>
        <v/>
      </c>
      <c r="N1251">
        <f>IF(EXACT(M1251,$A$1)=TRUE,0,IF(EXACT(M1251,$A$2)=TRUE,1,IF(EXACT(M1251,$A$3)=TRUE,2,IF(EXACT(M1251,$A$4)=TRUE,3,IF(EXACT(M1251,$A$5)=TRUE,4,IF(EXACT(M1251,$A$6)=TRUE,5,IF(EXACT(M1251,$A$7)=TRUE,6,IF(EXACT(M1251,$A$8)=TRUE,7,IF(EXACT(M1251,$A$9)=TRUE,8,IF(EXACT(M1251,$A$10)=TRUE,9,IF(EXACT(M1251,$A$11)=TRUE,10,IF(EXACT(M1251,$A$12)=TRUE,11,IF(EXACT(M1251,$A$13)=TRUE,12,IF(EXACT(M1251,$A$14)=TRUE,13,IF(EXACT(M1251,$A$15)=TRUE,14,IF(EXACT(M1251,$A$16)=TRUE,15,IF(EXACT(M1251,$A$17)=TRUE,16,IF(EXACT(M1251,$A$18)=TRUE,17,IF(EXACT(M1251,$A$19)=TRUE,18,IF(EXACT(M1251,$A$20)=TRUE,19,IF(EXACT(M1251,$A$21)=TRUE,20,IF(EXACT(M1251,$A$22)=TRUE,21,IF(EXACT(M1251,$A$23)=TRUE,22,IF(EXACT(M1251,$A$24)=TRUE,23,IF(EXACT(M1251,$A$25)=TRUE,24,IF(EXACT(M1251,$A$26)=TRUE,25,IF(EXACT(M1251,$A$27)=TRUE,26,IF(EXACT(M1251,$A$28)=TRUE,27,IF(EXACT(M1251,$A$29)=TRUE,28,IF(EXACT(M1251,$A$30)=TRUE,29,IF(EXACT(M1251,$A$31)=TRUE,30,IF(EXACT(M1251,$A$32)=TRUE,31,IF(EXACT(M1251,$A$33)=TRUE,32,IF(EXACT(M1251,$A$34)=TRUE,33,IF(EXACT(M1251,$A$35)=TRUE,34,IF(EXACT(M1251,$A$36)=TRUE,35,IF(EXACT(M1251,$A$37)=TRUE,36,IF(EXACT(M1251,$A$38)=TRUE,37,IF(EXACT(M1251,$A$39)=TRUE,38,IF(EXACT(M1251,$A$40)=TRUE,39,IF(EXACT(M1251,$A$41)=TRUE,40,IF(EXACT(M1251,$A$42)=TRUE,41,IF(EXACT(M1251,$A$43)=TRUE,42,IF(EXACT(M1251,$A$44)=TRUE,43,IF(EXACT(M1251,$A$45)=TRUE,44,IF(EXACT(M1251,$A$46)=TRUE,45,IF(EXACT(M1251,$A$47)=TRUE,46,IF(EXACT(M1251,$A$48)=TRUE,47,IF(EXACT(M1251,$A$49)=TRUE,48,IF(EXACT(M1251,$A$50)=TRUE,49,IF(EXACT(M1251,$A$51)=TRUE,50,IF(EXACT(M1251,$A$52)=TRUE,51,IF(EXACT(M1251,$A$53)=TRUE,52,IF(EXACT(M1251,$A$54)=TRUE,53,IF(EXACT(M1251,$A$55)=TRUE,54,IF(EXACT(M1251,$A$56)=TRUE,55,IF(EXACT(M1251,$A$57)=TRUE,56,IF(EXACT(M1251,$A$58)=TRUE,57,IF(EXACT(M1251,$A$59)=TRUE,58,IF(EXACT(M1251,$A$60)=TRUE,59,IF(EXACT(M1251,$A$61)=TRUE,60,IF(EXACT(M1251,$A$62)=TRUE,61))))))))))))))))))))))))))))))))))))))))))))))))))))))))))))))*61^$L1251</f>
        <v>0</v>
      </c>
    </row>
    <row r="1252" spans="11:14" x14ac:dyDescent="0.55000000000000004">
      <c r="K1252">
        <v>1252</v>
      </c>
      <c r="L1252">
        <f t="shared" si="39"/>
        <v>2</v>
      </c>
      <c r="M1252" t="str">
        <f t="shared" si="38"/>
        <v/>
      </c>
      <c r="N1252">
        <f>IF(EXACT(M1252,$A$1)=TRUE,0,IF(EXACT(M1252,$A$2)=TRUE,1,IF(EXACT(M1252,$A$3)=TRUE,2,IF(EXACT(M1252,$A$4)=TRUE,3,IF(EXACT(M1252,$A$5)=TRUE,4,IF(EXACT(M1252,$A$6)=TRUE,5,IF(EXACT(M1252,$A$7)=TRUE,6,IF(EXACT(M1252,$A$8)=TRUE,7,IF(EXACT(M1252,$A$9)=TRUE,8,IF(EXACT(M1252,$A$10)=TRUE,9,IF(EXACT(M1252,$A$11)=TRUE,10,IF(EXACT(M1252,$A$12)=TRUE,11,IF(EXACT(M1252,$A$13)=TRUE,12,IF(EXACT(M1252,$A$14)=TRUE,13,IF(EXACT(M1252,$A$15)=TRUE,14,IF(EXACT(M1252,$A$16)=TRUE,15,IF(EXACT(M1252,$A$17)=TRUE,16,IF(EXACT(M1252,$A$18)=TRUE,17,IF(EXACT(M1252,$A$19)=TRUE,18,IF(EXACT(M1252,$A$20)=TRUE,19,IF(EXACT(M1252,$A$21)=TRUE,20,IF(EXACT(M1252,$A$22)=TRUE,21,IF(EXACT(M1252,$A$23)=TRUE,22,IF(EXACT(M1252,$A$24)=TRUE,23,IF(EXACT(M1252,$A$25)=TRUE,24,IF(EXACT(M1252,$A$26)=TRUE,25,IF(EXACT(M1252,$A$27)=TRUE,26,IF(EXACT(M1252,$A$28)=TRUE,27,IF(EXACT(M1252,$A$29)=TRUE,28,IF(EXACT(M1252,$A$30)=TRUE,29,IF(EXACT(M1252,$A$31)=TRUE,30,IF(EXACT(M1252,$A$32)=TRUE,31,IF(EXACT(M1252,$A$33)=TRUE,32,IF(EXACT(M1252,$A$34)=TRUE,33,IF(EXACT(M1252,$A$35)=TRUE,34,IF(EXACT(M1252,$A$36)=TRUE,35,IF(EXACT(M1252,$A$37)=TRUE,36,IF(EXACT(M1252,$A$38)=TRUE,37,IF(EXACT(M1252,$A$39)=TRUE,38,IF(EXACT(M1252,$A$40)=TRUE,39,IF(EXACT(M1252,$A$41)=TRUE,40,IF(EXACT(M1252,$A$42)=TRUE,41,IF(EXACT(M1252,$A$43)=TRUE,42,IF(EXACT(M1252,$A$44)=TRUE,43,IF(EXACT(M1252,$A$45)=TRUE,44,IF(EXACT(M1252,$A$46)=TRUE,45,IF(EXACT(M1252,$A$47)=TRUE,46,IF(EXACT(M1252,$A$48)=TRUE,47,IF(EXACT(M1252,$A$49)=TRUE,48,IF(EXACT(M1252,$A$50)=TRUE,49,IF(EXACT(M1252,$A$51)=TRUE,50,IF(EXACT(M1252,$A$52)=TRUE,51,IF(EXACT(M1252,$A$53)=TRUE,52,IF(EXACT(M1252,$A$54)=TRUE,53,IF(EXACT(M1252,$A$55)=TRUE,54,IF(EXACT(M1252,$A$56)=TRUE,55,IF(EXACT(M1252,$A$57)=TRUE,56,IF(EXACT(M1252,$A$58)=TRUE,57,IF(EXACT(M1252,$A$59)=TRUE,58,IF(EXACT(M1252,$A$60)=TRUE,59,IF(EXACT(M1252,$A$61)=TRUE,60,IF(EXACT(M1252,$A$62)=TRUE,61))))))))))))))))))))))))))))))))))))))))))))))))))))))))))))))*61^$L1252</f>
        <v>0</v>
      </c>
    </row>
    <row r="1253" spans="11:14" x14ac:dyDescent="0.55000000000000004">
      <c r="K1253">
        <v>1253</v>
      </c>
      <c r="L1253">
        <f t="shared" si="39"/>
        <v>1</v>
      </c>
      <c r="M1253" t="str">
        <f t="shared" si="38"/>
        <v/>
      </c>
      <c r="N1253">
        <f>IF(EXACT(M1253,$A$1)=TRUE,0,IF(EXACT(M1253,$A$2)=TRUE,1,IF(EXACT(M1253,$A$3)=TRUE,2,IF(EXACT(M1253,$A$4)=TRUE,3,IF(EXACT(M1253,$A$5)=TRUE,4,IF(EXACT(M1253,$A$6)=TRUE,5,IF(EXACT(M1253,$A$7)=TRUE,6,IF(EXACT(M1253,$A$8)=TRUE,7,IF(EXACT(M1253,$A$9)=TRUE,8,IF(EXACT(M1253,$A$10)=TRUE,9,IF(EXACT(M1253,$A$11)=TRUE,10,IF(EXACT(M1253,$A$12)=TRUE,11,IF(EXACT(M1253,$A$13)=TRUE,12,IF(EXACT(M1253,$A$14)=TRUE,13,IF(EXACT(M1253,$A$15)=TRUE,14,IF(EXACT(M1253,$A$16)=TRUE,15,IF(EXACT(M1253,$A$17)=TRUE,16,IF(EXACT(M1253,$A$18)=TRUE,17,IF(EXACT(M1253,$A$19)=TRUE,18,IF(EXACT(M1253,$A$20)=TRUE,19,IF(EXACT(M1253,$A$21)=TRUE,20,IF(EXACT(M1253,$A$22)=TRUE,21,IF(EXACT(M1253,$A$23)=TRUE,22,IF(EXACT(M1253,$A$24)=TRUE,23,IF(EXACT(M1253,$A$25)=TRUE,24,IF(EXACT(M1253,$A$26)=TRUE,25,IF(EXACT(M1253,$A$27)=TRUE,26,IF(EXACT(M1253,$A$28)=TRUE,27,IF(EXACT(M1253,$A$29)=TRUE,28,IF(EXACT(M1253,$A$30)=TRUE,29,IF(EXACT(M1253,$A$31)=TRUE,30,IF(EXACT(M1253,$A$32)=TRUE,31,IF(EXACT(M1253,$A$33)=TRUE,32,IF(EXACT(M1253,$A$34)=TRUE,33,IF(EXACT(M1253,$A$35)=TRUE,34,IF(EXACT(M1253,$A$36)=TRUE,35,IF(EXACT(M1253,$A$37)=TRUE,36,IF(EXACT(M1253,$A$38)=TRUE,37,IF(EXACT(M1253,$A$39)=TRUE,38,IF(EXACT(M1253,$A$40)=TRUE,39,IF(EXACT(M1253,$A$41)=TRUE,40,IF(EXACT(M1253,$A$42)=TRUE,41,IF(EXACT(M1253,$A$43)=TRUE,42,IF(EXACT(M1253,$A$44)=TRUE,43,IF(EXACT(M1253,$A$45)=TRUE,44,IF(EXACT(M1253,$A$46)=TRUE,45,IF(EXACT(M1253,$A$47)=TRUE,46,IF(EXACT(M1253,$A$48)=TRUE,47,IF(EXACT(M1253,$A$49)=TRUE,48,IF(EXACT(M1253,$A$50)=TRUE,49,IF(EXACT(M1253,$A$51)=TRUE,50,IF(EXACT(M1253,$A$52)=TRUE,51,IF(EXACT(M1253,$A$53)=TRUE,52,IF(EXACT(M1253,$A$54)=TRUE,53,IF(EXACT(M1253,$A$55)=TRUE,54,IF(EXACT(M1253,$A$56)=TRUE,55,IF(EXACT(M1253,$A$57)=TRUE,56,IF(EXACT(M1253,$A$58)=TRUE,57,IF(EXACT(M1253,$A$59)=TRUE,58,IF(EXACT(M1253,$A$60)=TRUE,59,IF(EXACT(M1253,$A$61)=TRUE,60,IF(EXACT(M1253,$A$62)=TRUE,61))))))))))))))))))))))))))))))))))))))))))))))))))))))))))))))*61^$L1253</f>
        <v>0</v>
      </c>
    </row>
    <row r="1254" spans="11:14" x14ac:dyDescent="0.55000000000000004">
      <c r="K1254">
        <v>1254</v>
      </c>
      <c r="L1254">
        <f t="shared" si="39"/>
        <v>0</v>
      </c>
      <c r="M1254" t="str">
        <f t="shared" si="38"/>
        <v/>
      </c>
      <c r="N1254">
        <f>IF(EXACT(M1254,$A$1)=TRUE,0,IF(EXACT(M1254,$A$2)=TRUE,1,IF(EXACT(M1254,$A$3)=TRUE,2,IF(EXACT(M1254,$A$4)=TRUE,3,IF(EXACT(M1254,$A$5)=TRUE,4,IF(EXACT(M1254,$A$6)=TRUE,5,IF(EXACT(M1254,$A$7)=TRUE,6,IF(EXACT(M1254,$A$8)=TRUE,7,IF(EXACT(M1254,$A$9)=TRUE,8,IF(EXACT(M1254,$A$10)=TRUE,9,IF(EXACT(M1254,$A$11)=TRUE,10,IF(EXACT(M1254,$A$12)=TRUE,11,IF(EXACT(M1254,$A$13)=TRUE,12,IF(EXACT(M1254,$A$14)=TRUE,13,IF(EXACT(M1254,$A$15)=TRUE,14,IF(EXACT(M1254,$A$16)=TRUE,15,IF(EXACT(M1254,$A$17)=TRUE,16,IF(EXACT(M1254,$A$18)=TRUE,17,IF(EXACT(M1254,$A$19)=TRUE,18,IF(EXACT(M1254,$A$20)=TRUE,19,IF(EXACT(M1254,$A$21)=TRUE,20,IF(EXACT(M1254,$A$22)=TRUE,21,IF(EXACT(M1254,$A$23)=TRUE,22,IF(EXACT(M1254,$A$24)=TRUE,23,IF(EXACT(M1254,$A$25)=TRUE,24,IF(EXACT(M1254,$A$26)=TRUE,25,IF(EXACT(M1254,$A$27)=TRUE,26,IF(EXACT(M1254,$A$28)=TRUE,27,IF(EXACT(M1254,$A$29)=TRUE,28,IF(EXACT(M1254,$A$30)=TRUE,29,IF(EXACT(M1254,$A$31)=TRUE,30,IF(EXACT(M1254,$A$32)=TRUE,31,IF(EXACT(M1254,$A$33)=TRUE,32,IF(EXACT(M1254,$A$34)=TRUE,33,IF(EXACT(M1254,$A$35)=TRUE,34,IF(EXACT(M1254,$A$36)=TRUE,35,IF(EXACT(M1254,$A$37)=TRUE,36,IF(EXACT(M1254,$A$38)=TRUE,37,IF(EXACT(M1254,$A$39)=TRUE,38,IF(EXACT(M1254,$A$40)=TRUE,39,IF(EXACT(M1254,$A$41)=TRUE,40,IF(EXACT(M1254,$A$42)=TRUE,41,IF(EXACT(M1254,$A$43)=TRUE,42,IF(EXACT(M1254,$A$44)=TRUE,43,IF(EXACT(M1254,$A$45)=TRUE,44,IF(EXACT(M1254,$A$46)=TRUE,45,IF(EXACT(M1254,$A$47)=TRUE,46,IF(EXACT(M1254,$A$48)=TRUE,47,IF(EXACT(M1254,$A$49)=TRUE,48,IF(EXACT(M1254,$A$50)=TRUE,49,IF(EXACT(M1254,$A$51)=TRUE,50,IF(EXACT(M1254,$A$52)=TRUE,51,IF(EXACT(M1254,$A$53)=TRUE,52,IF(EXACT(M1254,$A$54)=TRUE,53,IF(EXACT(M1254,$A$55)=TRUE,54,IF(EXACT(M1254,$A$56)=TRUE,55,IF(EXACT(M1254,$A$57)=TRUE,56,IF(EXACT(M1254,$A$58)=TRUE,57,IF(EXACT(M1254,$A$59)=TRUE,58,IF(EXACT(M1254,$A$60)=TRUE,59,IF(EXACT(M1254,$A$61)=TRUE,60,IF(EXACT(M1254,$A$62)=TRUE,61))))))))))))))))))))))))))))))))))))))))))))))))))))))))))))))*61^$L1254</f>
        <v>0</v>
      </c>
    </row>
    <row r="1255" spans="11:14" x14ac:dyDescent="0.55000000000000004">
      <c r="K1255">
        <v>1255</v>
      </c>
      <c r="L1255">
        <f t="shared" si="39"/>
        <v>5</v>
      </c>
      <c r="M1255" t="str">
        <f t="shared" si="38"/>
        <v/>
      </c>
      <c r="N1255" t="b">
        <f>IF(EXACT(M1255,$A$1)=TRUE,"コア",IF(EXACT(M1255,$A$2)=TRUE,"弓玉",IF(EXACT(M1255,$A$3)=TRUE,"銃玉",IF(EXACT(M1255,$A$4)=TRUE,"剣玉",IF(EXACT(M1255,$A$5)=TRUE,"盾玉",IF(EXACT(M1255,$A$6)=TRUE,"爆玉",IF(EXACT(M1255,$A$7)=TRUE,"魔玉",IF(EXACT(M1255,$A$8)=TRUE,"弩玉",IF(EXACT(M1255,$A$9)=TRUE,"槍玉",IF(EXACT(M1255,$A$10)=TRUE,"砲玉",IF(EXACT(M1255,$A$11)=TRUE,"薙玉",IF(EXACT(M1255,$A$12)=TRUE,"跳玉",IF(EXACT(M1255,$A$13)=TRUE,"裂玉",IF(EXACT(M1255,$A$14)=TRUE,"散玉",IF(EXACT(M1255,$A$15)=TRUE,"狙玉",IF(EXACT(M1255,$A$16)=TRUE,"浮玉",IF(EXACT(M1255,$A$17)=TRUE,"導玉",IF(EXACT(M1255,$A$18)=TRUE,"繕玉",IF(EXACT(M1255,$A$19)=TRUE,"癒玉",IF(EXACT(M1255,$A$20)=TRUE,"壁玉",IF(EXACT(M1255,$A$21)=TRUE,"飛玉",IF(EXACT(M1255,$A$22)=TRUE,"戦玉",IF(EXACT(M1255,$A$23)=TRUE,"機玉",IF(EXACT(M1255,$A$24)=TRUE,"変玉",IF(EXACT(M1255,$A$25)=TRUE,"界玉",IF(EXACT(M1255,$A$26)=TRUE,"木壁",IF(EXACT(M1255,$A$27)=TRUE,"石壁",IF(EXACT(M1255,$A$28)=TRUE,"紙壁",IF(EXACT(M1255,$A$29)=TRUE,"鉄壁",IF(EXACT(M1255,$A$30)=TRUE,"ジェット",IF(EXACT(M1255,$A$31)=TRUE,"ターボ",IF(EXACT(M1255,$A$32)=TRUE,"骨玉",IF(EXACT(M1255,$A$33)=TRUE,"撃玉",IF(EXACT(M1255,$A$34)=TRUE,"弾玉",IF(EXACT(M1255,$A$35)=TRUE,"聖玉",IF(EXACT(M1255,$A$36)=TRUE,"忍玉",IF(EXACT(M1255,$A$37)=TRUE,"障玉",IF(EXACT(M1255,$A$38)=TRUE,"花玉",IF(EXACT(M1255,$A$39)=TRUE,"反玉",IF(EXACT(M1255,$A$40)=TRUE,"押玉",IF(EXACT(M1255,$A$41)=TRUE,"迎玉",IF(EXACT(M1255,$A$42)=TRUE,"贄玉",IF(EXACT(M1255,$A$43)=TRUE,"的玉",IF(EXACT(M1255,$A$44)=TRUE,"墜玉",IF(EXACT(M1255,$A$45)=TRUE,"箱玉",IF(EXACT(M1255,$A$46)=TRUE,"闇玉",IF(EXACT(M1255,$A$47)=TRUE,"旋玉",IF(EXACT(M1255,$A$48)=TRUE,"采玉",IF(EXACT(M1255,$A$49)=TRUE,"騎玉",IF(EXACT(M1255,$A$50)=TRUE,"核玉",IF(EXACT(M1255,$A$51)=TRUE,"射玉",IF(EXACT(M1255,$A$52)=TRUE,"星玉",IF(EXACT(M1255,$A$53)=TRUE,"梱玉",IF(EXACT(M1255,$A$54)=TRUE,"貫玉",IF(EXACT(M1255,$A$55)=TRUE,"査玉",IF(EXACT(M1255,$A$56)=TRUE,"近壁",IF(EXACT(M1255,$A$57)=TRUE,"遠壁",IF(EXACT(M1255,$A$58)=TRUE,"広壁",IF(EXACT(M1255,$A$59)=TRUE,"狭壁",IF(EXACT(M1255,$A$60)=TRUE,"タゲ壁",IF(EXACT(M1255,$A$61)=TRUE,"エレ壁")))))))))))))))))))))))))))))))))))))))))))))))))))))))))))))</f>
        <v>0</v>
      </c>
    </row>
    <row r="1256" spans="11:14" x14ac:dyDescent="0.55000000000000004">
      <c r="K1256">
        <v>1256</v>
      </c>
      <c r="L1256">
        <f t="shared" si="39"/>
        <v>4</v>
      </c>
      <c r="M1256" t="str">
        <f t="shared" si="38"/>
        <v/>
      </c>
      <c r="N1256">
        <f>IF(EXACT(M1256,$A$1)=TRUE,0,IF(EXACT(M1256,$A$2)=TRUE,1,IF(EXACT(M1256,$A$3)=TRUE,2,IF(EXACT(M1256,$A$4)=TRUE,3,IF(EXACT(M1256,$A$5)=TRUE,4,IF(EXACT(M1256,$A$6)=TRUE,5,IF(EXACT(M1256,$A$7)=TRUE,6,IF(EXACT(M1256,$A$8)=TRUE,7,IF(EXACT(M1256,$A$9)=TRUE,8,IF(EXACT(M1256,$A$10)=TRUE,9,IF(EXACT(M1256,$A$11)=TRUE,10,IF(EXACT(M1256,$A$12)=TRUE,11,IF(EXACT(M1256,$A$13)=TRUE,12,IF(EXACT(M1256,$A$14)=TRUE,13,IF(EXACT(M1256,$A$15)=TRUE,14,IF(EXACT(M1256,$A$16)=TRUE,15,IF(EXACT(M1256,$A$17)=TRUE,16,IF(EXACT(M1256,$A$18)=TRUE,17,IF(EXACT(M1256,$A$19)=TRUE,18,IF(EXACT(M1256,$A$20)=TRUE,19,IF(EXACT(M1256,$A$21)=TRUE,20,IF(EXACT(M1256,$A$22)=TRUE,21,IF(EXACT(M1256,$A$23)=TRUE,22,IF(EXACT(M1256,$A$24)=TRUE,23,IF(EXACT(M1256,$A$25)=TRUE,24,IF(EXACT(M1256,$A$26)=TRUE,25,IF(EXACT(M1256,$A$27)=TRUE,26,IF(EXACT(M1256,$A$28)=TRUE,27,IF(EXACT(M1256,$A$29)=TRUE,28,IF(EXACT(M1256,$A$30)=TRUE,29,IF(EXACT(M1256,$A$31)=TRUE,30,IF(EXACT(M1256,$A$32)=TRUE,31,IF(EXACT(M1256,$A$33)=TRUE,32,IF(EXACT(M1256,$A$34)=TRUE,33,IF(EXACT(M1256,$A$35)=TRUE,34,IF(EXACT(M1256,$A$36)=TRUE,35,IF(EXACT(M1256,$A$37)=TRUE,36,IF(EXACT(M1256,$A$38)=TRUE,37,IF(EXACT(M1256,$A$39)=TRUE,38,IF(EXACT(M1256,$A$40)=TRUE,39,IF(EXACT(M1256,$A$41)=TRUE,40,IF(EXACT(M1256,$A$42)=TRUE,41,IF(EXACT(M1256,$A$43)=TRUE,42,IF(EXACT(M1256,$A$44)=TRUE,43,IF(EXACT(M1256,$A$45)=TRUE,44,IF(EXACT(M1256,$A$46)=TRUE,45,IF(EXACT(M1256,$A$47)=TRUE,46,IF(EXACT(M1256,$A$48)=TRUE,47,IF(EXACT(M1256,$A$49)=TRUE,48,IF(EXACT(M1256,$A$50)=TRUE,49,IF(EXACT(M1256,$A$51)=TRUE,50,IF(EXACT(M1256,$A$52)=TRUE,51,IF(EXACT(M1256,$A$53)=TRUE,52,IF(EXACT(M1256,$A$54)=TRUE,53,IF(EXACT(M1256,$A$55)=TRUE,54,IF(EXACT(M1256,$A$56)=TRUE,55,IF(EXACT(M1256,$A$57)=TRUE,56,IF(EXACT(M1256,$A$58)=TRUE,57,IF(EXACT(M1256,$A$59)=TRUE,58,IF(EXACT(M1256,$A$60)=TRUE,59,IF(EXACT(M1256,$A$61)=TRUE,60,IF(EXACT(M1256,$A$62)=TRUE,61))))))))))))))))))))))))))))))))))))))))))))))))))))))))))))))*61^$L1256</f>
        <v>0</v>
      </c>
    </row>
    <row r="1257" spans="11:14" x14ac:dyDescent="0.55000000000000004">
      <c r="K1257">
        <v>1257</v>
      </c>
      <c r="L1257">
        <f t="shared" si="39"/>
        <v>3</v>
      </c>
      <c r="M1257" t="str">
        <f t="shared" si="38"/>
        <v/>
      </c>
      <c r="N1257">
        <f>IF(EXACT(M1257,$A$1)=TRUE,0,IF(EXACT(M1257,$A$2)=TRUE,1,IF(EXACT(M1257,$A$3)=TRUE,2,IF(EXACT(M1257,$A$4)=TRUE,3,IF(EXACT(M1257,$A$5)=TRUE,4,IF(EXACT(M1257,$A$6)=TRUE,5,IF(EXACT(M1257,$A$7)=TRUE,6,IF(EXACT(M1257,$A$8)=TRUE,7,IF(EXACT(M1257,$A$9)=TRUE,8,IF(EXACT(M1257,$A$10)=TRUE,9,IF(EXACT(M1257,$A$11)=TRUE,10,IF(EXACT(M1257,$A$12)=TRUE,11,IF(EXACT(M1257,$A$13)=TRUE,12,IF(EXACT(M1257,$A$14)=TRUE,13,IF(EXACT(M1257,$A$15)=TRUE,14,IF(EXACT(M1257,$A$16)=TRUE,15,IF(EXACT(M1257,$A$17)=TRUE,16,IF(EXACT(M1257,$A$18)=TRUE,17,IF(EXACT(M1257,$A$19)=TRUE,18,IF(EXACT(M1257,$A$20)=TRUE,19,IF(EXACT(M1257,$A$21)=TRUE,20,IF(EXACT(M1257,$A$22)=TRUE,21,IF(EXACT(M1257,$A$23)=TRUE,22,IF(EXACT(M1257,$A$24)=TRUE,23,IF(EXACT(M1257,$A$25)=TRUE,24,IF(EXACT(M1257,$A$26)=TRUE,25,IF(EXACT(M1257,$A$27)=TRUE,26,IF(EXACT(M1257,$A$28)=TRUE,27,IF(EXACT(M1257,$A$29)=TRUE,28,IF(EXACT(M1257,$A$30)=TRUE,29,IF(EXACT(M1257,$A$31)=TRUE,30,IF(EXACT(M1257,$A$32)=TRUE,31,IF(EXACT(M1257,$A$33)=TRUE,32,IF(EXACT(M1257,$A$34)=TRUE,33,IF(EXACT(M1257,$A$35)=TRUE,34,IF(EXACT(M1257,$A$36)=TRUE,35,IF(EXACT(M1257,$A$37)=TRUE,36,IF(EXACT(M1257,$A$38)=TRUE,37,IF(EXACT(M1257,$A$39)=TRUE,38,IF(EXACT(M1257,$A$40)=TRUE,39,IF(EXACT(M1257,$A$41)=TRUE,40,IF(EXACT(M1257,$A$42)=TRUE,41,IF(EXACT(M1257,$A$43)=TRUE,42,IF(EXACT(M1257,$A$44)=TRUE,43,IF(EXACT(M1257,$A$45)=TRUE,44,IF(EXACT(M1257,$A$46)=TRUE,45,IF(EXACT(M1257,$A$47)=TRUE,46,IF(EXACT(M1257,$A$48)=TRUE,47,IF(EXACT(M1257,$A$49)=TRUE,48,IF(EXACT(M1257,$A$50)=TRUE,49,IF(EXACT(M1257,$A$51)=TRUE,50,IF(EXACT(M1257,$A$52)=TRUE,51,IF(EXACT(M1257,$A$53)=TRUE,52,IF(EXACT(M1257,$A$54)=TRUE,53,IF(EXACT(M1257,$A$55)=TRUE,54,IF(EXACT(M1257,$A$56)=TRUE,55,IF(EXACT(M1257,$A$57)=TRUE,56,IF(EXACT(M1257,$A$58)=TRUE,57,IF(EXACT(M1257,$A$59)=TRUE,58,IF(EXACT(M1257,$A$60)=TRUE,59,IF(EXACT(M1257,$A$61)=TRUE,60,IF(EXACT(M1257,$A$62)=TRUE,61))))))))))))))))))))))))))))))))))))))))))))))))))))))))))))))*61^$L1257</f>
        <v>0</v>
      </c>
    </row>
    <row r="1258" spans="11:14" x14ac:dyDescent="0.55000000000000004">
      <c r="K1258">
        <v>1258</v>
      </c>
      <c r="L1258">
        <f t="shared" si="39"/>
        <v>2</v>
      </c>
      <c r="M1258" t="str">
        <f t="shared" si="38"/>
        <v/>
      </c>
      <c r="N1258">
        <f>IF(EXACT(M1258,$A$1)=TRUE,0,IF(EXACT(M1258,$A$2)=TRUE,1,IF(EXACT(M1258,$A$3)=TRUE,2,IF(EXACT(M1258,$A$4)=TRUE,3,IF(EXACT(M1258,$A$5)=TRUE,4,IF(EXACT(M1258,$A$6)=TRUE,5,IF(EXACT(M1258,$A$7)=TRUE,6,IF(EXACT(M1258,$A$8)=TRUE,7,IF(EXACT(M1258,$A$9)=TRUE,8,IF(EXACT(M1258,$A$10)=TRUE,9,IF(EXACT(M1258,$A$11)=TRUE,10,IF(EXACT(M1258,$A$12)=TRUE,11,IF(EXACT(M1258,$A$13)=TRUE,12,IF(EXACT(M1258,$A$14)=TRUE,13,IF(EXACT(M1258,$A$15)=TRUE,14,IF(EXACT(M1258,$A$16)=TRUE,15,IF(EXACT(M1258,$A$17)=TRUE,16,IF(EXACT(M1258,$A$18)=TRUE,17,IF(EXACT(M1258,$A$19)=TRUE,18,IF(EXACT(M1258,$A$20)=TRUE,19,IF(EXACT(M1258,$A$21)=TRUE,20,IF(EXACT(M1258,$A$22)=TRUE,21,IF(EXACT(M1258,$A$23)=TRUE,22,IF(EXACT(M1258,$A$24)=TRUE,23,IF(EXACT(M1258,$A$25)=TRUE,24,IF(EXACT(M1258,$A$26)=TRUE,25,IF(EXACT(M1258,$A$27)=TRUE,26,IF(EXACT(M1258,$A$28)=TRUE,27,IF(EXACT(M1258,$A$29)=TRUE,28,IF(EXACT(M1258,$A$30)=TRUE,29,IF(EXACT(M1258,$A$31)=TRUE,30,IF(EXACT(M1258,$A$32)=TRUE,31,IF(EXACT(M1258,$A$33)=TRUE,32,IF(EXACT(M1258,$A$34)=TRUE,33,IF(EXACT(M1258,$A$35)=TRUE,34,IF(EXACT(M1258,$A$36)=TRUE,35,IF(EXACT(M1258,$A$37)=TRUE,36,IF(EXACT(M1258,$A$38)=TRUE,37,IF(EXACT(M1258,$A$39)=TRUE,38,IF(EXACT(M1258,$A$40)=TRUE,39,IF(EXACT(M1258,$A$41)=TRUE,40,IF(EXACT(M1258,$A$42)=TRUE,41,IF(EXACT(M1258,$A$43)=TRUE,42,IF(EXACT(M1258,$A$44)=TRUE,43,IF(EXACT(M1258,$A$45)=TRUE,44,IF(EXACT(M1258,$A$46)=TRUE,45,IF(EXACT(M1258,$A$47)=TRUE,46,IF(EXACT(M1258,$A$48)=TRUE,47,IF(EXACT(M1258,$A$49)=TRUE,48,IF(EXACT(M1258,$A$50)=TRUE,49,IF(EXACT(M1258,$A$51)=TRUE,50,IF(EXACT(M1258,$A$52)=TRUE,51,IF(EXACT(M1258,$A$53)=TRUE,52,IF(EXACT(M1258,$A$54)=TRUE,53,IF(EXACT(M1258,$A$55)=TRUE,54,IF(EXACT(M1258,$A$56)=TRUE,55,IF(EXACT(M1258,$A$57)=TRUE,56,IF(EXACT(M1258,$A$58)=TRUE,57,IF(EXACT(M1258,$A$59)=TRUE,58,IF(EXACT(M1258,$A$60)=TRUE,59,IF(EXACT(M1258,$A$61)=TRUE,60,IF(EXACT(M1258,$A$62)=TRUE,61))))))))))))))))))))))))))))))))))))))))))))))))))))))))))))))*61^$L1258</f>
        <v>0</v>
      </c>
    </row>
    <row r="1259" spans="11:14" x14ac:dyDescent="0.55000000000000004">
      <c r="K1259">
        <v>1259</v>
      </c>
      <c r="L1259">
        <f t="shared" si="39"/>
        <v>1</v>
      </c>
      <c r="M1259" t="str">
        <f t="shared" si="38"/>
        <v/>
      </c>
      <c r="N1259">
        <f>IF(EXACT(M1259,$A$1)=TRUE,0,IF(EXACT(M1259,$A$2)=TRUE,1,IF(EXACT(M1259,$A$3)=TRUE,2,IF(EXACT(M1259,$A$4)=TRUE,3,IF(EXACT(M1259,$A$5)=TRUE,4,IF(EXACT(M1259,$A$6)=TRUE,5,IF(EXACT(M1259,$A$7)=TRUE,6,IF(EXACT(M1259,$A$8)=TRUE,7,IF(EXACT(M1259,$A$9)=TRUE,8,IF(EXACT(M1259,$A$10)=TRUE,9,IF(EXACT(M1259,$A$11)=TRUE,10,IF(EXACT(M1259,$A$12)=TRUE,11,IF(EXACT(M1259,$A$13)=TRUE,12,IF(EXACT(M1259,$A$14)=TRUE,13,IF(EXACT(M1259,$A$15)=TRUE,14,IF(EXACT(M1259,$A$16)=TRUE,15,IF(EXACT(M1259,$A$17)=TRUE,16,IF(EXACT(M1259,$A$18)=TRUE,17,IF(EXACT(M1259,$A$19)=TRUE,18,IF(EXACT(M1259,$A$20)=TRUE,19,IF(EXACT(M1259,$A$21)=TRUE,20,IF(EXACT(M1259,$A$22)=TRUE,21,IF(EXACT(M1259,$A$23)=TRUE,22,IF(EXACT(M1259,$A$24)=TRUE,23,IF(EXACT(M1259,$A$25)=TRUE,24,IF(EXACT(M1259,$A$26)=TRUE,25,IF(EXACT(M1259,$A$27)=TRUE,26,IF(EXACT(M1259,$A$28)=TRUE,27,IF(EXACT(M1259,$A$29)=TRUE,28,IF(EXACT(M1259,$A$30)=TRUE,29,IF(EXACT(M1259,$A$31)=TRUE,30,IF(EXACT(M1259,$A$32)=TRUE,31,IF(EXACT(M1259,$A$33)=TRUE,32,IF(EXACT(M1259,$A$34)=TRUE,33,IF(EXACT(M1259,$A$35)=TRUE,34,IF(EXACT(M1259,$A$36)=TRUE,35,IF(EXACT(M1259,$A$37)=TRUE,36,IF(EXACT(M1259,$A$38)=TRUE,37,IF(EXACT(M1259,$A$39)=TRUE,38,IF(EXACT(M1259,$A$40)=TRUE,39,IF(EXACT(M1259,$A$41)=TRUE,40,IF(EXACT(M1259,$A$42)=TRUE,41,IF(EXACT(M1259,$A$43)=TRUE,42,IF(EXACT(M1259,$A$44)=TRUE,43,IF(EXACT(M1259,$A$45)=TRUE,44,IF(EXACT(M1259,$A$46)=TRUE,45,IF(EXACT(M1259,$A$47)=TRUE,46,IF(EXACT(M1259,$A$48)=TRUE,47,IF(EXACT(M1259,$A$49)=TRUE,48,IF(EXACT(M1259,$A$50)=TRUE,49,IF(EXACT(M1259,$A$51)=TRUE,50,IF(EXACT(M1259,$A$52)=TRUE,51,IF(EXACT(M1259,$A$53)=TRUE,52,IF(EXACT(M1259,$A$54)=TRUE,53,IF(EXACT(M1259,$A$55)=TRUE,54,IF(EXACT(M1259,$A$56)=TRUE,55,IF(EXACT(M1259,$A$57)=TRUE,56,IF(EXACT(M1259,$A$58)=TRUE,57,IF(EXACT(M1259,$A$59)=TRUE,58,IF(EXACT(M1259,$A$60)=TRUE,59,IF(EXACT(M1259,$A$61)=TRUE,60,IF(EXACT(M1259,$A$62)=TRUE,61))))))))))))))))))))))))))))))))))))))))))))))))))))))))))))))*61^$L1259</f>
        <v>0</v>
      </c>
    </row>
    <row r="1260" spans="11:14" x14ac:dyDescent="0.55000000000000004">
      <c r="K1260">
        <v>1260</v>
      </c>
      <c r="L1260">
        <f t="shared" si="39"/>
        <v>0</v>
      </c>
      <c r="M1260" t="str">
        <f t="shared" si="38"/>
        <v/>
      </c>
      <c r="N1260">
        <f>IF(EXACT(M1260,$A$1)=TRUE,0,IF(EXACT(M1260,$A$2)=TRUE,1,IF(EXACT(M1260,$A$3)=TRUE,2,IF(EXACT(M1260,$A$4)=TRUE,3,IF(EXACT(M1260,$A$5)=TRUE,4,IF(EXACT(M1260,$A$6)=TRUE,5,IF(EXACT(M1260,$A$7)=TRUE,6,IF(EXACT(M1260,$A$8)=TRUE,7,IF(EXACT(M1260,$A$9)=TRUE,8,IF(EXACT(M1260,$A$10)=TRUE,9,IF(EXACT(M1260,$A$11)=TRUE,10,IF(EXACT(M1260,$A$12)=TRUE,11,IF(EXACT(M1260,$A$13)=TRUE,12,IF(EXACT(M1260,$A$14)=TRUE,13,IF(EXACT(M1260,$A$15)=TRUE,14,IF(EXACT(M1260,$A$16)=TRUE,15,IF(EXACT(M1260,$A$17)=TRUE,16,IF(EXACT(M1260,$A$18)=TRUE,17,IF(EXACT(M1260,$A$19)=TRUE,18,IF(EXACT(M1260,$A$20)=TRUE,19,IF(EXACT(M1260,$A$21)=TRUE,20,IF(EXACT(M1260,$A$22)=TRUE,21,IF(EXACT(M1260,$A$23)=TRUE,22,IF(EXACT(M1260,$A$24)=TRUE,23,IF(EXACT(M1260,$A$25)=TRUE,24,IF(EXACT(M1260,$A$26)=TRUE,25,IF(EXACT(M1260,$A$27)=TRUE,26,IF(EXACT(M1260,$A$28)=TRUE,27,IF(EXACT(M1260,$A$29)=TRUE,28,IF(EXACT(M1260,$A$30)=TRUE,29,IF(EXACT(M1260,$A$31)=TRUE,30,IF(EXACT(M1260,$A$32)=TRUE,31,IF(EXACT(M1260,$A$33)=TRUE,32,IF(EXACT(M1260,$A$34)=TRUE,33,IF(EXACT(M1260,$A$35)=TRUE,34,IF(EXACT(M1260,$A$36)=TRUE,35,IF(EXACT(M1260,$A$37)=TRUE,36,IF(EXACT(M1260,$A$38)=TRUE,37,IF(EXACT(M1260,$A$39)=TRUE,38,IF(EXACT(M1260,$A$40)=TRUE,39,IF(EXACT(M1260,$A$41)=TRUE,40,IF(EXACT(M1260,$A$42)=TRUE,41,IF(EXACT(M1260,$A$43)=TRUE,42,IF(EXACT(M1260,$A$44)=TRUE,43,IF(EXACT(M1260,$A$45)=TRUE,44,IF(EXACT(M1260,$A$46)=TRUE,45,IF(EXACT(M1260,$A$47)=TRUE,46,IF(EXACT(M1260,$A$48)=TRUE,47,IF(EXACT(M1260,$A$49)=TRUE,48,IF(EXACT(M1260,$A$50)=TRUE,49,IF(EXACT(M1260,$A$51)=TRUE,50,IF(EXACT(M1260,$A$52)=TRUE,51,IF(EXACT(M1260,$A$53)=TRUE,52,IF(EXACT(M1260,$A$54)=TRUE,53,IF(EXACT(M1260,$A$55)=TRUE,54,IF(EXACT(M1260,$A$56)=TRUE,55,IF(EXACT(M1260,$A$57)=TRUE,56,IF(EXACT(M1260,$A$58)=TRUE,57,IF(EXACT(M1260,$A$59)=TRUE,58,IF(EXACT(M1260,$A$60)=TRUE,59,IF(EXACT(M1260,$A$61)=TRUE,60,IF(EXACT(M1260,$A$62)=TRUE,61))))))))))))))))))))))))))))))))))))))))))))))))))))))))))))))*61^$L1260</f>
        <v>0</v>
      </c>
    </row>
    <row r="1261" spans="11:14" x14ac:dyDescent="0.55000000000000004">
      <c r="K1261">
        <v>1261</v>
      </c>
      <c r="L1261">
        <f t="shared" si="39"/>
        <v>5</v>
      </c>
      <c r="M1261" t="str">
        <f t="shared" si="38"/>
        <v/>
      </c>
      <c r="N1261" t="b">
        <f>IF(EXACT(M1261,$A$1)=TRUE,"コア",IF(EXACT(M1261,$A$2)=TRUE,"弓玉",IF(EXACT(M1261,$A$3)=TRUE,"銃玉",IF(EXACT(M1261,$A$4)=TRUE,"剣玉",IF(EXACT(M1261,$A$5)=TRUE,"盾玉",IF(EXACT(M1261,$A$6)=TRUE,"爆玉",IF(EXACT(M1261,$A$7)=TRUE,"魔玉",IF(EXACT(M1261,$A$8)=TRUE,"弩玉",IF(EXACT(M1261,$A$9)=TRUE,"槍玉",IF(EXACT(M1261,$A$10)=TRUE,"砲玉",IF(EXACT(M1261,$A$11)=TRUE,"薙玉",IF(EXACT(M1261,$A$12)=TRUE,"跳玉",IF(EXACT(M1261,$A$13)=TRUE,"裂玉",IF(EXACT(M1261,$A$14)=TRUE,"散玉",IF(EXACT(M1261,$A$15)=TRUE,"狙玉",IF(EXACT(M1261,$A$16)=TRUE,"浮玉",IF(EXACT(M1261,$A$17)=TRUE,"導玉",IF(EXACT(M1261,$A$18)=TRUE,"繕玉",IF(EXACT(M1261,$A$19)=TRUE,"癒玉",IF(EXACT(M1261,$A$20)=TRUE,"壁玉",IF(EXACT(M1261,$A$21)=TRUE,"飛玉",IF(EXACT(M1261,$A$22)=TRUE,"戦玉",IF(EXACT(M1261,$A$23)=TRUE,"機玉",IF(EXACT(M1261,$A$24)=TRUE,"変玉",IF(EXACT(M1261,$A$25)=TRUE,"界玉",IF(EXACT(M1261,$A$26)=TRUE,"木壁",IF(EXACT(M1261,$A$27)=TRUE,"石壁",IF(EXACT(M1261,$A$28)=TRUE,"紙壁",IF(EXACT(M1261,$A$29)=TRUE,"鉄壁",IF(EXACT(M1261,$A$30)=TRUE,"ジェット",IF(EXACT(M1261,$A$31)=TRUE,"ターボ",IF(EXACT(M1261,$A$32)=TRUE,"骨玉",IF(EXACT(M1261,$A$33)=TRUE,"撃玉",IF(EXACT(M1261,$A$34)=TRUE,"弾玉",IF(EXACT(M1261,$A$35)=TRUE,"聖玉",IF(EXACT(M1261,$A$36)=TRUE,"忍玉",IF(EXACT(M1261,$A$37)=TRUE,"障玉",IF(EXACT(M1261,$A$38)=TRUE,"花玉",IF(EXACT(M1261,$A$39)=TRUE,"反玉",IF(EXACT(M1261,$A$40)=TRUE,"押玉",IF(EXACT(M1261,$A$41)=TRUE,"迎玉",IF(EXACT(M1261,$A$42)=TRUE,"贄玉",IF(EXACT(M1261,$A$43)=TRUE,"的玉",IF(EXACT(M1261,$A$44)=TRUE,"墜玉",IF(EXACT(M1261,$A$45)=TRUE,"箱玉",IF(EXACT(M1261,$A$46)=TRUE,"闇玉",IF(EXACT(M1261,$A$47)=TRUE,"旋玉",IF(EXACT(M1261,$A$48)=TRUE,"采玉",IF(EXACT(M1261,$A$49)=TRUE,"騎玉",IF(EXACT(M1261,$A$50)=TRUE,"核玉",IF(EXACT(M1261,$A$51)=TRUE,"射玉",IF(EXACT(M1261,$A$52)=TRUE,"星玉",IF(EXACT(M1261,$A$53)=TRUE,"梱玉",IF(EXACT(M1261,$A$54)=TRUE,"貫玉",IF(EXACT(M1261,$A$55)=TRUE,"査玉",IF(EXACT(M1261,$A$56)=TRUE,"近壁",IF(EXACT(M1261,$A$57)=TRUE,"遠壁",IF(EXACT(M1261,$A$58)=TRUE,"広壁",IF(EXACT(M1261,$A$59)=TRUE,"狭壁",IF(EXACT(M1261,$A$60)=TRUE,"タゲ壁",IF(EXACT(M1261,$A$61)=TRUE,"エレ壁")))))))))))))))))))))))))))))))))))))))))))))))))))))))))))))</f>
        <v>0</v>
      </c>
    </row>
    <row r="1262" spans="11:14" x14ac:dyDescent="0.55000000000000004">
      <c r="K1262">
        <v>1262</v>
      </c>
      <c r="L1262">
        <f t="shared" si="39"/>
        <v>4</v>
      </c>
      <c r="M1262" t="str">
        <f t="shared" si="38"/>
        <v/>
      </c>
      <c r="N1262">
        <f>IF(EXACT(M1262,$A$1)=TRUE,0,IF(EXACT(M1262,$A$2)=TRUE,1,IF(EXACT(M1262,$A$3)=TRUE,2,IF(EXACT(M1262,$A$4)=TRUE,3,IF(EXACT(M1262,$A$5)=TRUE,4,IF(EXACT(M1262,$A$6)=TRUE,5,IF(EXACT(M1262,$A$7)=TRUE,6,IF(EXACT(M1262,$A$8)=TRUE,7,IF(EXACT(M1262,$A$9)=TRUE,8,IF(EXACT(M1262,$A$10)=TRUE,9,IF(EXACT(M1262,$A$11)=TRUE,10,IF(EXACT(M1262,$A$12)=TRUE,11,IF(EXACT(M1262,$A$13)=TRUE,12,IF(EXACT(M1262,$A$14)=TRUE,13,IF(EXACT(M1262,$A$15)=TRUE,14,IF(EXACT(M1262,$A$16)=TRUE,15,IF(EXACT(M1262,$A$17)=TRUE,16,IF(EXACT(M1262,$A$18)=TRUE,17,IF(EXACT(M1262,$A$19)=TRUE,18,IF(EXACT(M1262,$A$20)=TRUE,19,IF(EXACT(M1262,$A$21)=TRUE,20,IF(EXACT(M1262,$A$22)=TRUE,21,IF(EXACT(M1262,$A$23)=TRUE,22,IF(EXACT(M1262,$A$24)=TRUE,23,IF(EXACT(M1262,$A$25)=TRUE,24,IF(EXACT(M1262,$A$26)=TRUE,25,IF(EXACT(M1262,$A$27)=TRUE,26,IF(EXACT(M1262,$A$28)=TRUE,27,IF(EXACT(M1262,$A$29)=TRUE,28,IF(EXACT(M1262,$A$30)=TRUE,29,IF(EXACT(M1262,$A$31)=TRUE,30,IF(EXACT(M1262,$A$32)=TRUE,31,IF(EXACT(M1262,$A$33)=TRUE,32,IF(EXACT(M1262,$A$34)=TRUE,33,IF(EXACT(M1262,$A$35)=TRUE,34,IF(EXACT(M1262,$A$36)=TRUE,35,IF(EXACT(M1262,$A$37)=TRUE,36,IF(EXACT(M1262,$A$38)=TRUE,37,IF(EXACT(M1262,$A$39)=TRUE,38,IF(EXACT(M1262,$A$40)=TRUE,39,IF(EXACT(M1262,$A$41)=TRUE,40,IF(EXACT(M1262,$A$42)=TRUE,41,IF(EXACT(M1262,$A$43)=TRUE,42,IF(EXACT(M1262,$A$44)=TRUE,43,IF(EXACT(M1262,$A$45)=TRUE,44,IF(EXACT(M1262,$A$46)=TRUE,45,IF(EXACT(M1262,$A$47)=TRUE,46,IF(EXACT(M1262,$A$48)=TRUE,47,IF(EXACT(M1262,$A$49)=TRUE,48,IF(EXACT(M1262,$A$50)=TRUE,49,IF(EXACT(M1262,$A$51)=TRUE,50,IF(EXACT(M1262,$A$52)=TRUE,51,IF(EXACT(M1262,$A$53)=TRUE,52,IF(EXACT(M1262,$A$54)=TRUE,53,IF(EXACT(M1262,$A$55)=TRUE,54,IF(EXACT(M1262,$A$56)=TRUE,55,IF(EXACT(M1262,$A$57)=TRUE,56,IF(EXACT(M1262,$A$58)=TRUE,57,IF(EXACT(M1262,$A$59)=TRUE,58,IF(EXACT(M1262,$A$60)=TRUE,59,IF(EXACT(M1262,$A$61)=TRUE,60,IF(EXACT(M1262,$A$62)=TRUE,61))))))))))))))))))))))))))))))))))))))))))))))))))))))))))))))*61^$L1262</f>
        <v>0</v>
      </c>
    </row>
    <row r="1263" spans="11:14" x14ac:dyDescent="0.55000000000000004">
      <c r="K1263">
        <v>1263</v>
      </c>
      <c r="L1263">
        <f t="shared" si="39"/>
        <v>3</v>
      </c>
      <c r="M1263" t="str">
        <f t="shared" si="38"/>
        <v/>
      </c>
      <c r="N1263">
        <f>IF(EXACT(M1263,$A$1)=TRUE,0,IF(EXACT(M1263,$A$2)=TRUE,1,IF(EXACT(M1263,$A$3)=TRUE,2,IF(EXACT(M1263,$A$4)=TRUE,3,IF(EXACT(M1263,$A$5)=TRUE,4,IF(EXACT(M1263,$A$6)=TRUE,5,IF(EXACT(M1263,$A$7)=TRUE,6,IF(EXACT(M1263,$A$8)=TRUE,7,IF(EXACT(M1263,$A$9)=TRUE,8,IF(EXACT(M1263,$A$10)=TRUE,9,IF(EXACT(M1263,$A$11)=TRUE,10,IF(EXACT(M1263,$A$12)=TRUE,11,IF(EXACT(M1263,$A$13)=TRUE,12,IF(EXACT(M1263,$A$14)=TRUE,13,IF(EXACT(M1263,$A$15)=TRUE,14,IF(EXACT(M1263,$A$16)=TRUE,15,IF(EXACT(M1263,$A$17)=TRUE,16,IF(EXACT(M1263,$A$18)=TRUE,17,IF(EXACT(M1263,$A$19)=TRUE,18,IF(EXACT(M1263,$A$20)=TRUE,19,IF(EXACT(M1263,$A$21)=TRUE,20,IF(EXACT(M1263,$A$22)=TRUE,21,IF(EXACT(M1263,$A$23)=TRUE,22,IF(EXACT(M1263,$A$24)=TRUE,23,IF(EXACT(M1263,$A$25)=TRUE,24,IF(EXACT(M1263,$A$26)=TRUE,25,IF(EXACT(M1263,$A$27)=TRUE,26,IF(EXACT(M1263,$A$28)=TRUE,27,IF(EXACT(M1263,$A$29)=TRUE,28,IF(EXACT(M1263,$A$30)=TRUE,29,IF(EXACT(M1263,$A$31)=TRUE,30,IF(EXACT(M1263,$A$32)=TRUE,31,IF(EXACT(M1263,$A$33)=TRUE,32,IF(EXACT(M1263,$A$34)=TRUE,33,IF(EXACT(M1263,$A$35)=TRUE,34,IF(EXACT(M1263,$A$36)=TRUE,35,IF(EXACT(M1263,$A$37)=TRUE,36,IF(EXACT(M1263,$A$38)=TRUE,37,IF(EXACT(M1263,$A$39)=TRUE,38,IF(EXACT(M1263,$A$40)=TRUE,39,IF(EXACT(M1263,$A$41)=TRUE,40,IF(EXACT(M1263,$A$42)=TRUE,41,IF(EXACT(M1263,$A$43)=TRUE,42,IF(EXACT(M1263,$A$44)=TRUE,43,IF(EXACT(M1263,$A$45)=TRUE,44,IF(EXACT(M1263,$A$46)=TRUE,45,IF(EXACT(M1263,$A$47)=TRUE,46,IF(EXACT(M1263,$A$48)=TRUE,47,IF(EXACT(M1263,$A$49)=TRUE,48,IF(EXACT(M1263,$A$50)=TRUE,49,IF(EXACT(M1263,$A$51)=TRUE,50,IF(EXACT(M1263,$A$52)=TRUE,51,IF(EXACT(M1263,$A$53)=TRUE,52,IF(EXACT(M1263,$A$54)=TRUE,53,IF(EXACT(M1263,$A$55)=TRUE,54,IF(EXACT(M1263,$A$56)=TRUE,55,IF(EXACT(M1263,$A$57)=TRUE,56,IF(EXACT(M1263,$A$58)=TRUE,57,IF(EXACT(M1263,$A$59)=TRUE,58,IF(EXACT(M1263,$A$60)=TRUE,59,IF(EXACT(M1263,$A$61)=TRUE,60,IF(EXACT(M1263,$A$62)=TRUE,61))))))))))))))))))))))))))))))))))))))))))))))))))))))))))))))*61^$L1263</f>
        <v>0</v>
      </c>
    </row>
    <row r="1264" spans="11:14" x14ac:dyDescent="0.55000000000000004">
      <c r="K1264">
        <v>1264</v>
      </c>
      <c r="L1264">
        <f t="shared" si="39"/>
        <v>2</v>
      </c>
      <c r="M1264" t="str">
        <f t="shared" si="38"/>
        <v/>
      </c>
      <c r="N1264">
        <f>IF(EXACT(M1264,$A$1)=TRUE,0,IF(EXACT(M1264,$A$2)=TRUE,1,IF(EXACT(M1264,$A$3)=TRUE,2,IF(EXACT(M1264,$A$4)=TRUE,3,IF(EXACT(M1264,$A$5)=TRUE,4,IF(EXACT(M1264,$A$6)=TRUE,5,IF(EXACT(M1264,$A$7)=TRUE,6,IF(EXACT(M1264,$A$8)=TRUE,7,IF(EXACT(M1264,$A$9)=TRUE,8,IF(EXACT(M1264,$A$10)=TRUE,9,IF(EXACT(M1264,$A$11)=TRUE,10,IF(EXACT(M1264,$A$12)=TRUE,11,IF(EXACT(M1264,$A$13)=TRUE,12,IF(EXACT(M1264,$A$14)=TRUE,13,IF(EXACT(M1264,$A$15)=TRUE,14,IF(EXACT(M1264,$A$16)=TRUE,15,IF(EXACT(M1264,$A$17)=TRUE,16,IF(EXACT(M1264,$A$18)=TRUE,17,IF(EXACT(M1264,$A$19)=TRUE,18,IF(EXACT(M1264,$A$20)=TRUE,19,IF(EXACT(M1264,$A$21)=TRUE,20,IF(EXACT(M1264,$A$22)=TRUE,21,IF(EXACT(M1264,$A$23)=TRUE,22,IF(EXACT(M1264,$A$24)=TRUE,23,IF(EXACT(M1264,$A$25)=TRUE,24,IF(EXACT(M1264,$A$26)=TRUE,25,IF(EXACT(M1264,$A$27)=TRUE,26,IF(EXACT(M1264,$A$28)=TRUE,27,IF(EXACT(M1264,$A$29)=TRUE,28,IF(EXACT(M1264,$A$30)=TRUE,29,IF(EXACT(M1264,$A$31)=TRUE,30,IF(EXACT(M1264,$A$32)=TRUE,31,IF(EXACT(M1264,$A$33)=TRUE,32,IF(EXACT(M1264,$A$34)=TRUE,33,IF(EXACT(M1264,$A$35)=TRUE,34,IF(EXACT(M1264,$A$36)=TRUE,35,IF(EXACT(M1264,$A$37)=TRUE,36,IF(EXACT(M1264,$A$38)=TRUE,37,IF(EXACT(M1264,$A$39)=TRUE,38,IF(EXACT(M1264,$A$40)=TRUE,39,IF(EXACT(M1264,$A$41)=TRUE,40,IF(EXACT(M1264,$A$42)=TRUE,41,IF(EXACT(M1264,$A$43)=TRUE,42,IF(EXACT(M1264,$A$44)=TRUE,43,IF(EXACT(M1264,$A$45)=TRUE,44,IF(EXACT(M1264,$A$46)=TRUE,45,IF(EXACT(M1264,$A$47)=TRUE,46,IF(EXACT(M1264,$A$48)=TRUE,47,IF(EXACT(M1264,$A$49)=TRUE,48,IF(EXACT(M1264,$A$50)=TRUE,49,IF(EXACT(M1264,$A$51)=TRUE,50,IF(EXACT(M1264,$A$52)=TRUE,51,IF(EXACT(M1264,$A$53)=TRUE,52,IF(EXACT(M1264,$A$54)=TRUE,53,IF(EXACT(M1264,$A$55)=TRUE,54,IF(EXACT(M1264,$A$56)=TRUE,55,IF(EXACT(M1264,$A$57)=TRUE,56,IF(EXACT(M1264,$A$58)=TRUE,57,IF(EXACT(M1264,$A$59)=TRUE,58,IF(EXACT(M1264,$A$60)=TRUE,59,IF(EXACT(M1264,$A$61)=TRUE,60,IF(EXACT(M1264,$A$62)=TRUE,61))))))))))))))))))))))))))))))))))))))))))))))))))))))))))))))*61^$L1264</f>
        <v>0</v>
      </c>
    </row>
    <row r="1265" spans="11:14" x14ac:dyDescent="0.55000000000000004">
      <c r="K1265">
        <v>1265</v>
      </c>
      <c r="L1265">
        <f t="shared" si="39"/>
        <v>1</v>
      </c>
      <c r="M1265" t="str">
        <f t="shared" si="38"/>
        <v/>
      </c>
      <c r="N1265">
        <f>IF(EXACT(M1265,$A$1)=TRUE,0,IF(EXACT(M1265,$A$2)=TRUE,1,IF(EXACT(M1265,$A$3)=TRUE,2,IF(EXACT(M1265,$A$4)=TRUE,3,IF(EXACT(M1265,$A$5)=TRUE,4,IF(EXACT(M1265,$A$6)=TRUE,5,IF(EXACT(M1265,$A$7)=TRUE,6,IF(EXACT(M1265,$A$8)=TRUE,7,IF(EXACT(M1265,$A$9)=TRUE,8,IF(EXACT(M1265,$A$10)=TRUE,9,IF(EXACT(M1265,$A$11)=TRUE,10,IF(EXACT(M1265,$A$12)=TRUE,11,IF(EXACT(M1265,$A$13)=TRUE,12,IF(EXACT(M1265,$A$14)=TRUE,13,IF(EXACT(M1265,$A$15)=TRUE,14,IF(EXACT(M1265,$A$16)=TRUE,15,IF(EXACT(M1265,$A$17)=TRUE,16,IF(EXACT(M1265,$A$18)=TRUE,17,IF(EXACT(M1265,$A$19)=TRUE,18,IF(EXACT(M1265,$A$20)=TRUE,19,IF(EXACT(M1265,$A$21)=TRUE,20,IF(EXACT(M1265,$A$22)=TRUE,21,IF(EXACT(M1265,$A$23)=TRUE,22,IF(EXACT(M1265,$A$24)=TRUE,23,IF(EXACT(M1265,$A$25)=TRUE,24,IF(EXACT(M1265,$A$26)=TRUE,25,IF(EXACT(M1265,$A$27)=TRUE,26,IF(EXACT(M1265,$A$28)=TRUE,27,IF(EXACT(M1265,$A$29)=TRUE,28,IF(EXACT(M1265,$A$30)=TRUE,29,IF(EXACT(M1265,$A$31)=TRUE,30,IF(EXACT(M1265,$A$32)=TRUE,31,IF(EXACT(M1265,$A$33)=TRUE,32,IF(EXACT(M1265,$A$34)=TRUE,33,IF(EXACT(M1265,$A$35)=TRUE,34,IF(EXACT(M1265,$A$36)=TRUE,35,IF(EXACT(M1265,$A$37)=TRUE,36,IF(EXACT(M1265,$A$38)=TRUE,37,IF(EXACT(M1265,$A$39)=TRUE,38,IF(EXACT(M1265,$A$40)=TRUE,39,IF(EXACT(M1265,$A$41)=TRUE,40,IF(EXACT(M1265,$A$42)=TRUE,41,IF(EXACT(M1265,$A$43)=TRUE,42,IF(EXACT(M1265,$A$44)=TRUE,43,IF(EXACT(M1265,$A$45)=TRUE,44,IF(EXACT(M1265,$A$46)=TRUE,45,IF(EXACT(M1265,$A$47)=TRUE,46,IF(EXACT(M1265,$A$48)=TRUE,47,IF(EXACT(M1265,$A$49)=TRUE,48,IF(EXACT(M1265,$A$50)=TRUE,49,IF(EXACT(M1265,$A$51)=TRUE,50,IF(EXACT(M1265,$A$52)=TRUE,51,IF(EXACT(M1265,$A$53)=TRUE,52,IF(EXACT(M1265,$A$54)=TRUE,53,IF(EXACT(M1265,$A$55)=TRUE,54,IF(EXACT(M1265,$A$56)=TRUE,55,IF(EXACT(M1265,$A$57)=TRUE,56,IF(EXACT(M1265,$A$58)=TRUE,57,IF(EXACT(M1265,$A$59)=TRUE,58,IF(EXACT(M1265,$A$60)=TRUE,59,IF(EXACT(M1265,$A$61)=TRUE,60,IF(EXACT(M1265,$A$62)=TRUE,61))))))))))))))))))))))))))))))))))))))))))))))))))))))))))))))*61^$L1265</f>
        <v>0</v>
      </c>
    </row>
    <row r="1266" spans="11:14" x14ac:dyDescent="0.55000000000000004">
      <c r="K1266">
        <v>1266</v>
      </c>
      <c r="L1266">
        <f t="shared" si="39"/>
        <v>0</v>
      </c>
      <c r="M1266" t="str">
        <f t="shared" si="38"/>
        <v/>
      </c>
      <c r="N1266">
        <f>IF(EXACT(M1266,$A$1)=TRUE,0,IF(EXACT(M1266,$A$2)=TRUE,1,IF(EXACT(M1266,$A$3)=TRUE,2,IF(EXACT(M1266,$A$4)=TRUE,3,IF(EXACT(M1266,$A$5)=TRUE,4,IF(EXACT(M1266,$A$6)=TRUE,5,IF(EXACT(M1266,$A$7)=TRUE,6,IF(EXACT(M1266,$A$8)=TRUE,7,IF(EXACT(M1266,$A$9)=TRUE,8,IF(EXACT(M1266,$A$10)=TRUE,9,IF(EXACT(M1266,$A$11)=TRUE,10,IF(EXACT(M1266,$A$12)=TRUE,11,IF(EXACT(M1266,$A$13)=TRUE,12,IF(EXACT(M1266,$A$14)=TRUE,13,IF(EXACT(M1266,$A$15)=TRUE,14,IF(EXACT(M1266,$A$16)=TRUE,15,IF(EXACT(M1266,$A$17)=TRUE,16,IF(EXACT(M1266,$A$18)=TRUE,17,IF(EXACT(M1266,$A$19)=TRUE,18,IF(EXACT(M1266,$A$20)=TRUE,19,IF(EXACT(M1266,$A$21)=TRUE,20,IF(EXACT(M1266,$A$22)=TRUE,21,IF(EXACT(M1266,$A$23)=TRUE,22,IF(EXACT(M1266,$A$24)=TRUE,23,IF(EXACT(M1266,$A$25)=TRUE,24,IF(EXACT(M1266,$A$26)=TRUE,25,IF(EXACT(M1266,$A$27)=TRUE,26,IF(EXACT(M1266,$A$28)=TRUE,27,IF(EXACT(M1266,$A$29)=TRUE,28,IF(EXACT(M1266,$A$30)=TRUE,29,IF(EXACT(M1266,$A$31)=TRUE,30,IF(EXACT(M1266,$A$32)=TRUE,31,IF(EXACT(M1266,$A$33)=TRUE,32,IF(EXACT(M1266,$A$34)=TRUE,33,IF(EXACT(M1266,$A$35)=TRUE,34,IF(EXACT(M1266,$A$36)=TRUE,35,IF(EXACT(M1266,$A$37)=TRUE,36,IF(EXACT(M1266,$A$38)=TRUE,37,IF(EXACT(M1266,$A$39)=TRUE,38,IF(EXACT(M1266,$A$40)=TRUE,39,IF(EXACT(M1266,$A$41)=TRUE,40,IF(EXACT(M1266,$A$42)=TRUE,41,IF(EXACT(M1266,$A$43)=TRUE,42,IF(EXACT(M1266,$A$44)=TRUE,43,IF(EXACT(M1266,$A$45)=TRUE,44,IF(EXACT(M1266,$A$46)=TRUE,45,IF(EXACT(M1266,$A$47)=TRUE,46,IF(EXACT(M1266,$A$48)=TRUE,47,IF(EXACT(M1266,$A$49)=TRUE,48,IF(EXACT(M1266,$A$50)=TRUE,49,IF(EXACT(M1266,$A$51)=TRUE,50,IF(EXACT(M1266,$A$52)=TRUE,51,IF(EXACT(M1266,$A$53)=TRUE,52,IF(EXACT(M1266,$A$54)=TRUE,53,IF(EXACT(M1266,$A$55)=TRUE,54,IF(EXACT(M1266,$A$56)=TRUE,55,IF(EXACT(M1266,$A$57)=TRUE,56,IF(EXACT(M1266,$A$58)=TRUE,57,IF(EXACT(M1266,$A$59)=TRUE,58,IF(EXACT(M1266,$A$60)=TRUE,59,IF(EXACT(M1266,$A$61)=TRUE,60,IF(EXACT(M1266,$A$62)=TRUE,61))))))))))))))))))))))))))))))))))))))))))))))))))))))))))))))*61^$L1266</f>
        <v>0</v>
      </c>
    </row>
    <row r="1267" spans="11:14" x14ac:dyDescent="0.55000000000000004">
      <c r="K1267">
        <v>1267</v>
      </c>
      <c r="L1267">
        <f t="shared" si="39"/>
        <v>5</v>
      </c>
      <c r="M1267" t="str">
        <f t="shared" si="38"/>
        <v/>
      </c>
      <c r="N1267" t="b">
        <f>IF(EXACT(M1267,$A$1)=TRUE,"コア",IF(EXACT(M1267,$A$2)=TRUE,"弓玉",IF(EXACT(M1267,$A$3)=TRUE,"銃玉",IF(EXACT(M1267,$A$4)=TRUE,"剣玉",IF(EXACT(M1267,$A$5)=TRUE,"盾玉",IF(EXACT(M1267,$A$6)=TRUE,"爆玉",IF(EXACT(M1267,$A$7)=TRUE,"魔玉",IF(EXACT(M1267,$A$8)=TRUE,"弩玉",IF(EXACT(M1267,$A$9)=TRUE,"槍玉",IF(EXACT(M1267,$A$10)=TRUE,"砲玉",IF(EXACT(M1267,$A$11)=TRUE,"薙玉",IF(EXACT(M1267,$A$12)=TRUE,"跳玉",IF(EXACT(M1267,$A$13)=TRUE,"裂玉",IF(EXACT(M1267,$A$14)=TRUE,"散玉",IF(EXACT(M1267,$A$15)=TRUE,"狙玉",IF(EXACT(M1267,$A$16)=TRUE,"浮玉",IF(EXACT(M1267,$A$17)=TRUE,"導玉",IF(EXACT(M1267,$A$18)=TRUE,"繕玉",IF(EXACT(M1267,$A$19)=TRUE,"癒玉",IF(EXACT(M1267,$A$20)=TRUE,"壁玉",IF(EXACT(M1267,$A$21)=TRUE,"飛玉",IF(EXACT(M1267,$A$22)=TRUE,"戦玉",IF(EXACT(M1267,$A$23)=TRUE,"機玉",IF(EXACT(M1267,$A$24)=TRUE,"変玉",IF(EXACT(M1267,$A$25)=TRUE,"界玉",IF(EXACT(M1267,$A$26)=TRUE,"木壁",IF(EXACT(M1267,$A$27)=TRUE,"石壁",IF(EXACT(M1267,$A$28)=TRUE,"紙壁",IF(EXACT(M1267,$A$29)=TRUE,"鉄壁",IF(EXACT(M1267,$A$30)=TRUE,"ジェット",IF(EXACT(M1267,$A$31)=TRUE,"ターボ",IF(EXACT(M1267,$A$32)=TRUE,"骨玉",IF(EXACT(M1267,$A$33)=TRUE,"撃玉",IF(EXACT(M1267,$A$34)=TRUE,"弾玉",IF(EXACT(M1267,$A$35)=TRUE,"聖玉",IF(EXACT(M1267,$A$36)=TRUE,"忍玉",IF(EXACT(M1267,$A$37)=TRUE,"障玉",IF(EXACT(M1267,$A$38)=TRUE,"花玉",IF(EXACT(M1267,$A$39)=TRUE,"反玉",IF(EXACT(M1267,$A$40)=TRUE,"押玉",IF(EXACT(M1267,$A$41)=TRUE,"迎玉",IF(EXACT(M1267,$A$42)=TRUE,"贄玉",IF(EXACT(M1267,$A$43)=TRUE,"的玉",IF(EXACT(M1267,$A$44)=TRUE,"墜玉",IF(EXACT(M1267,$A$45)=TRUE,"箱玉",IF(EXACT(M1267,$A$46)=TRUE,"闇玉",IF(EXACT(M1267,$A$47)=TRUE,"旋玉",IF(EXACT(M1267,$A$48)=TRUE,"采玉",IF(EXACT(M1267,$A$49)=TRUE,"騎玉",IF(EXACT(M1267,$A$50)=TRUE,"核玉",IF(EXACT(M1267,$A$51)=TRUE,"射玉",IF(EXACT(M1267,$A$52)=TRUE,"星玉",IF(EXACT(M1267,$A$53)=TRUE,"梱玉",IF(EXACT(M1267,$A$54)=TRUE,"貫玉",IF(EXACT(M1267,$A$55)=TRUE,"査玉",IF(EXACT(M1267,$A$56)=TRUE,"近壁",IF(EXACT(M1267,$A$57)=TRUE,"遠壁",IF(EXACT(M1267,$A$58)=TRUE,"広壁",IF(EXACT(M1267,$A$59)=TRUE,"狭壁",IF(EXACT(M1267,$A$60)=TRUE,"タゲ壁",IF(EXACT(M1267,$A$61)=TRUE,"エレ壁")))))))))))))))))))))))))))))))))))))))))))))))))))))))))))))</f>
        <v>0</v>
      </c>
    </row>
    <row r="1268" spans="11:14" x14ac:dyDescent="0.55000000000000004">
      <c r="K1268">
        <v>1268</v>
      </c>
      <c r="L1268">
        <f t="shared" si="39"/>
        <v>4</v>
      </c>
      <c r="M1268" t="str">
        <f t="shared" si="38"/>
        <v/>
      </c>
      <c r="N1268">
        <f>IF(EXACT(M1268,$A$1)=TRUE,0,IF(EXACT(M1268,$A$2)=TRUE,1,IF(EXACT(M1268,$A$3)=TRUE,2,IF(EXACT(M1268,$A$4)=TRUE,3,IF(EXACT(M1268,$A$5)=TRUE,4,IF(EXACT(M1268,$A$6)=TRUE,5,IF(EXACT(M1268,$A$7)=TRUE,6,IF(EXACT(M1268,$A$8)=TRUE,7,IF(EXACT(M1268,$A$9)=TRUE,8,IF(EXACT(M1268,$A$10)=TRUE,9,IF(EXACT(M1268,$A$11)=TRUE,10,IF(EXACT(M1268,$A$12)=TRUE,11,IF(EXACT(M1268,$A$13)=TRUE,12,IF(EXACT(M1268,$A$14)=TRUE,13,IF(EXACT(M1268,$A$15)=TRUE,14,IF(EXACT(M1268,$A$16)=TRUE,15,IF(EXACT(M1268,$A$17)=TRUE,16,IF(EXACT(M1268,$A$18)=TRUE,17,IF(EXACT(M1268,$A$19)=TRUE,18,IF(EXACT(M1268,$A$20)=TRUE,19,IF(EXACT(M1268,$A$21)=TRUE,20,IF(EXACT(M1268,$A$22)=TRUE,21,IF(EXACT(M1268,$A$23)=TRUE,22,IF(EXACT(M1268,$A$24)=TRUE,23,IF(EXACT(M1268,$A$25)=TRUE,24,IF(EXACT(M1268,$A$26)=TRUE,25,IF(EXACT(M1268,$A$27)=TRUE,26,IF(EXACT(M1268,$A$28)=TRUE,27,IF(EXACT(M1268,$A$29)=TRUE,28,IF(EXACT(M1268,$A$30)=TRUE,29,IF(EXACT(M1268,$A$31)=TRUE,30,IF(EXACT(M1268,$A$32)=TRUE,31,IF(EXACT(M1268,$A$33)=TRUE,32,IF(EXACT(M1268,$A$34)=TRUE,33,IF(EXACT(M1268,$A$35)=TRUE,34,IF(EXACT(M1268,$A$36)=TRUE,35,IF(EXACT(M1268,$A$37)=TRUE,36,IF(EXACT(M1268,$A$38)=TRUE,37,IF(EXACT(M1268,$A$39)=TRUE,38,IF(EXACT(M1268,$A$40)=TRUE,39,IF(EXACT(M1268,$A$41)=TRUE,40,IF(EXACT(M1268,$A$42)=TRUE,41,IF(EXACT(M1268,$A$43)=TRUE,42,IF(EXACT(M1268,$A$44)=TRUE,43,IF(EXACT(M1268,$A$45)=TRUE,44,IF(EXACT(M1268,$A$46)=TRUE,45,IF(EXACT(M1268,$A$47)=TRUE,46,IF(EXACT(M1268,$A$48)=TRUE,47,IF(EXACT(M1268,$A$49)=TRUE,48,IF(EXACT(M1268,$A$50)=TRUE,49,IF(EXACT(M1268,$A$51)=TRUE,50,IF(EXACT(M1268,$A$52)=TRUE,51,IF(EXACT(M1268,$A$53)=TRUE,52,IF(EXACT(M1268,$A$54)=TRUE,53,IF(EXACT(M1268,$A$55)=TRUE,54,IF(EXACT(M1268,$A$56)=TRUE,55,IF(EXACT(M1268,$A$57)=TRUE,56,IF(EXACT(M1268,$A$58)=TRUE,57,IF(EXACT(M1268,$A$59)=TRUE,58,IF(EXACT(M1268,$A$60)=TRUE,59,IF(EXACT(M1268,$A$61)=TRUE,60,IF(EXACT(M1268,$A$62)=TRUE,61))))))))))))))))))))))))))))))))))))))))))))))))))))))))))))))*61^$L1268</f>
        <v>0</v>
      </c>
    </row>
    <row r="1269" spans="11:14" x14ac:dyDescent="0.55000000000000004">
      <c r="K1269">
        <v>1269</v>
      </c>
      <c r="L1269">
        <f t="shared" si="39"/>
        <v>3</v>
      </c>
      <c r="M1269" t="str">
        <f t="shared" si="38"/>
        <v/>
      </c>
      <c r="N1269">
        <f>IF(EXACT(M1269,$A$1)=TRUE,0,IF(EXACT(M1269,$A$2)=TRUE,1,IF(EXACT(M1269,$A$3)=TRUE,2,IF(EXACT(M1269,$A$4)=TRUE,3,IF(EXACT(M1269,$A$5)=TRUE,4,IF(EXACT(M1269,$A$6)=TRUE,5,IF(EXACT(M1269,$A$7)=TRUE,6,IF(EXACT(M1269,$A$8)=TRUE,7,IF(EXACT(M1269,$A$9)=TRUE,8,IF(EXACT(M1269,$A$10)=TRUE,9,IF(EXACT(M1269,$A$11)=TRUE,10,IF(EXACT(M1269,$A$12)=TRUE,11,IF(EXACT(M1269,$A$13)=TRUE,12,IF(EXACT(M1269,$A$14)=TRUE,13,IF(EXACT(M1269,$A$15)=TRUE,14,IF(EXACT(M1269,$A$16)=TRUE,15,IF(EXACT(M1269,$A$17)=TRUE,16,IF(EXACT(M1269,$A$18)=TRUE,17,IF(EXACT(M1269,$A$19)=TRUE,18,IF(EXACT(M1269,$A$20)=TRUE,19,IF(EXACT(M1269,$A$21)=TRUE,20,IF(EXACT(M1269,$A$22)=TRUE,21,IF(EXACT(M1269,$A$23)=TRUE,22,IF(EXACT(M1269,$A$24)=TRUE,23,IF(EXACT(M1269,$A$25)=TRUE,24,IF(EXACT(M1269,$A$26)=TRUE,25,IF(EXACT(M1269,$A$27)=TRUE,26,IF(EXACT(M1269,$A$28)=TRUE,27,IF(EXACT(M1269,$A$29)=TRUE,28,IF(EXACT(M1269,$A$30)=TRUE,29,IF(EXACT(M1269,$A$31)=TRUE,30,IF(EXACT(M1269,$A$32)=TRUE,31,IF(EXACT(M1269,$A$33)=TRUE,32,IF(EXACT(M1269,$A$34)=TRUE,33,IF(EXACT(M1269,$A$35)=TRUE,34,IF(EXACT(M1269,$A$36)=TRUE,35,IF(EXACT(M1269,$A$37)=TRUE,36,IF(EXACT(M1269,$A$38)=TRUE,37,IF(EXACT(M1269,$A$39)=TRUE,38,IF(EXACT(M1269,$A$40)=TRUE,39,IF(EXACT(M1269,$A$41)=TRUE,40,IF(EXACT(M1269,$A$42)=TRUE,41,IF(EXACT(M1269,$A$43)=TRUE,42,IF(EXACT(M1269,$A$44)=TRUE,43,IF(EXACT(M1269,$A$45)=TRUE,44,IF(EXACT(M1269,$A$46)=TRUE,45,IF(EXACT(M1269,$A$47)=TRUE,46,IF(EXACT(M1269,$A$48)=TRUE,47,IF(EXACT(M1269,$A$49)=TRUE,48,IF(EXACT(M1269,$A$50)=TRUE,49,IF(EXACT(M1269,$A$51)=TRUE,50,IF(EXACT(M1269,$A$52)=TRUE,51,IF(EXACT(M1269,$A$53)=TRUE,52,IF(EXACT(M1269,$A$54)=TRUE,53,IF(EXACT(M1269,$A$55)=TRUE,54,IF(EXACT(M1269,$A$56)=TRUE,55,IF(EXACT(M1269,$A$57)=TRUE,56,IF(EXACT(M1269,$A$58)=TRUE,57,IF(EXACT(M1269,$A$59)=TRUE,58,IF(EXACT(M1269,$A$60)=TRUE,59,IF(EXACT(M1269,$A$61)=TRUE,60,IF(EXACT(M1269,$A$62)=TRUE,61))))))))))))))))))))))))))))))))))))))))))))))))))))))))))))))*61^$L1269</f>
        <v>0</v>
      </c>
    </row>
    <row r="1270" spans="11:14" x14ac:dyDescent="0.55000000000000004">
      <c r="K1270">
        <v>1270</v>
      </c>
      <c r="L1270">
        <f t="shared" si="39"/>
        <v>2</v>
      </c>
      <c r="M1270" t="str">
        <f t="shared" si="38"/>
        <v/>
      </c>
      <c r="N1270">
        <f>IF(EXACT(M1270,$A$1)=TRUE,0,IF(EXACT(M1270,$A$2)=TRUE,1,IF(EXACT(M1270,$A$3)=TRUE,2,IF(EXACT(M1270,$A$4)=TRUE,3,IF(EXACT(M1270,$A$5)=TRUE,4,IF(EXACT(M1270,$A$6)=TRUE,5,IF(EXACT(M1270,$A$7)=TRUE,6,IF(EXACT(M1270,$A$8)=TRUE,7,IF(EXACT(M1270,$A$9)=TRUE,8,IF(EXACT(M1270,$A$10)=TRUE,9,IF(EXACT(M1270,$A$11)=TRUE,10,IF(EXACT(M1270,$A$12)=TRUE,11,IF(EXACT(M1270,$A$13)=TRUE,12,IF(EXACT(M1270,$A$14)=TRUE,13,IF(EXACT(M1270,$A$15)=TRUE,14,IF(EXACT(M1270,$A$16)=TRUE,15,IF(EXACT(M1270,$A$17)=TRUE,16,IF(EXACT(M1270,$A$18)=TRUE,17,IF(EXACT(M1270,$A$19)=TRUE,18,IF(EXACT(M1270,$A$20)=TRUE,19,IF(EXACT(M1270,$A$21)=TRUE,20,IF(EXACT(M1270,$A$22)=TRUE,21,IF(EXACT(M1270,$A$23)=TRUE,22,IF(EXACT(M1270,$A$24)=TRUE,23,IF(EXACT(M1270,$A$25)=TRUE,24,IF(EXACT(M1270,$A$26)=TRUE,25,IF(EXACT(M1270,$A$27)=TRUE,26,IF(EXACT(M1270,$A$28)=TRUE,27,IF(EXACT(M1270,$A$29)=TRUE,28,IF(EXACT(M1270,$A$30)=TRUE,29,IF(EXACT(M1270,$A$31)=TRUE,30,IF(EXACT(M1270,$A$32)=TRUE,31,IF(EXACT(M1270,$A$33)=TRUE,32,IF(EXACT(M1270,$A$34)=TRUE,33,IF(EXACT(M1270,$A$35)=TRUE,34,IF(EXACT(M1270,$A$36)=TRUE,35,IF(EXACT(M1270,$A$37)=TRUE,36,IF(EXACT(M1270,$A$38)=TRUE,37,IF(EXACT(M1270,$A$39)=TRUE,38,IF(EXACT(M1270,$A$40)=TRUE,39,IF(EXACT(M1270,$A$41)=TRUE,40,IF(EXACT(M1270,$A$42)=TRUE,41,IF(EXACT(M1270,$A$43)=TRUE,42,IF(EXACT(M1270,$A$44)=TRUE,43,IF(EXACT(M1270,$A$45)=TRUE,44,IF(EXACT(M1270,$A$46)=TRUE,45,IF(EXACT(M1270,$A$47)=TRUE,46,IF(EXACT(M1270,$A$48)=TRUE,47,IF(EXACT(M1270,$A$49)=TRUE,48,IF(EXACT(M1270,$A$50)=TRUE,49,IF(EXACT(M1270,$A$51)=TRUE,50,IF(EXACT(M1270,$A$52)=TRUE,51,IF(EXACT(M1270,$A$53)=TRUE,52,IF(EXACT(M1270,$A$54)=TRUE,53,IF(EXACT(M1270,$A$55)=TRUE,54,IF(EXACT(M1270,$A$56)=TRUE,55,IF(EXACT(M1270,$A$57)=TRUE,56,IF(EXACT(M1270,$A$58)=TRUE,57,IF(EXACT(M1270,$A$59)=TRUE,58,IF(EXACT(M1270,$A$60)=TRUE,59,IF(EXACT(M1270,$A$61)=TRUE,60,IF(EXACT(M1270,$A$62)=TRUE,61))))))))))))))))))))))))))))))))))))))))))))))))))))))))))))))*61^$L1270</f>
        <v>0</v>
      </c>
    </row>
    <row r="1271" spans="11:14" x14ac:dyDescent="0.55000000000000004">
      <c r="K1271">
        <v>1271</v>
      </c>
      <c r="L1271">
        <f t="shared" si="39"/>
        <v>1</v>
      </c>
      <c r="M1271" t="str">
        <f t="shared" si="38"/>
        <v/>
      </c>
      <c r="N1271">
        <f>IF(EXACT(M1271,$A$1)=TRUE,0,IF(EXACT(M1271,$A$2)=TRUE,1,IF(EXACT(M1271,$A$3)=TRUE,2,IF(EXACT(M1271,$A$4)=TRUE,3,IF(EXACT(M1271,$A$5)=TRUE,4,IF(EXACT(M1271,$A$6)=TRUE,5,IF(EXACT(M1271,$A$7)=TRUE,6,IF(EXACT(M1271,$A$8)=TRUE,7,IF(EXACT(M1271,$A$9)=TRUE,8,IF(EXACT(M1271,$A$10)=TRUE,9,IF(EXACT(M1271,$A$11)=TRUE,10,IF(EXACT(M1271,$A$12)=TRUE,11,IF(EXACT(M1271,$A$13)=TRUE,12,IF(EXACT(M1271,$A$14)=TRUE,13,IF(EXACT(M1271,$A$15)=TRUE,14,IF(EXACT(M1271,$A$16)=TRUE,15,IF(EXACT(M1271,$A$17)=TRUE,16,IF(EXACT(M1271,$A$18)=TRUE,17,IF(EXACT(M1271,$A$19)=TRUE,18,IF(EXACT(M1271,$A$20)=TRUE,19,IF(EXACT(M1271,$A$21)=TRUE,20,IF(EXACT(M1271,$A$22)=TRUE,21,IF(EXACT(M1271,$A$23)=TRUE,22,IF(EXACT(M1271,$A$24)=TRUE,23,IF(EXACT(M1271,$A$25)=TRUE,24,IF(EXACT(M1271,$A$26)=TRUE,25,IF(EXACT(M1271,$A$27)=TRUE,26,IF(EXACT(M1271,$A$28)=TRUE,27,IF(EXACT(M1271,$A$29)=TRUE,28,IF(EXACT(M1271,$A$30)=TRUE,29,IF(EXACT(M1271,$A$31)=TRUE,30,IF(EXACT(M1271,$A$32)=TRUE,31,IF(EXACT(M1271,$A$33)=TRUE,32,IF(EXACT(M1271,$A$34)=TRUE,33,IF(EXACT(M1271,$A$35)=TRUE,34,IF(EXACT(M1271,$A$36)=TRUE,35,IF(EXACT(M1271,$A$37)=TRUE,36,IF(EXACT(M1271,$A$38)=TRUE,37,IF(EXACT(M1271,$A$39)=TRUE,38,IF(EXACT(M1271,$A$40)=TRUE,39,IF(EXACT(M1271,$A$41)=TRUE,40,IF(EXACT(M1271,$A$42)=TRUE,41,IF(EXACT(M1271,$A$43)=TRUE,42,IF(EXACT(M1271,$A$44)=TRUE,43,IF(EXACT(M1271,$A$45)=TRUE,44,IF(EXACT(M1271,$A$46)=TRUE,45,IF(EXACT(M1271,$A$47)=TRUE,46,IF(EXACT(M1271,$A$48)=TRUE,47,IF(EXACT(M1271,$A$49)=TRUE,48,IF(EXACT(M1271,$A$50)=TRUE,49,IF(EXACT(M1271,$A$51)=TRUE,50,IF(EXACT(M1271,$A$52)=TRUE,51,IF(EXACT(M1271,$A$53)=TRUE,52,IF(EXACT(M1271,$A$54)=TRUE,53,IF(EXACT(M1271,$A$55)=TRUE,54,IF(EXACT(M1271,$A$56)=TRUE,55,IF(EXACT(M1271,$A$57)=TRUE,56,IF(EXACT(M1271,$A$58)=TRUE,57,IF(EXACT(M1271,$A$59)=TRUE,58,IF(EXACT(M1271,$A$60)=TRUE,59,IF(EXACT(M1271,$A$61)=TRUE,60,IF(EXACT(M1271,$A$62)=TRUE,61))))))))))))))))))))))))))))))))))))))))))))))))))))))))))))))*61^$L1271</f>
        <v>0</v>
      </c>
    </row>
    <row r="1272" spans="11:14" x14ac:dyDescent="0.55000000000000004">
      <c r="K1272">
        <v>1272</v>
      </c>
      <c r="L1272">
        <f t="shared" si="39"/>
        <v>0</v>
      </c>
      <c r="M1272" t="str">
        <f t="shared" si="38"/>
        <v/>
      </c>
      <c r="N1272">
        <f>IF(EXACT(M1272,$A$1)=TRUE,0,IF(EXACT(M1272,$A$2)=TRUE,1,IF(EXACT(M1272,$A$3)=TRUE,2,IF(EXACT(M1272,$A$4)=TRUE,3,IF(EXACT(M1272,$A$5)=TRUE,4,IF(EXACT(M1272,$A$6)=TRUE,5,IF(EXACT(M1272,$A$7)=TRUE,6,IF(EXACT(M1272,$A$8)=TRUE,7,IF(EXACT(M1272,$A$9)=TRUE,8,IF(EXACT(M1272,$A$10)=TRUE,9,IF(EXACT(M1272,$A$11)=TRUE,10,IF(EXACT(M1272,$A$12)=TRUE,11,IF(EXACT(M1272,$A$13)=TRUE,12,IF(EXACT(M1272,$A$14)=TRUE,13,IF(EXACT(M1272,$A$15)=TRUE,14,IF(EXACT(M1272,$A$16)=TRUE,15,IF(EXACT(M1272,$A$17)=TRUE,16,IF(EXACT(M1272,$A$18)=TRUE,17,IF(EXACT(M1272,$A$19)=TRUE,18,IF(EXACT(M1272,$A$20)=TRUE,19,IF(EXACT(M1272,$A$21)=TRUE,20,IF(EXACT(M1272,$A$22)=TRUE,21,IF(EXACT(M1272,$A$23)=TRUE,22,IF(EXACT(M1272,$A$24)=TRUE,23,IF(EXACT(M1272,$A$25)=TRUE,24,IF(EXACT(M1272,$A$26)=TRUE,25,IF(EXACT(M1272,$A$27)=TRUE,26,IF(EXACT(M1272,$A$28)=TRUE,27,IF(EXACT(M1272,$A$29)=TRUE,28,IF(EXACT(M1272,$A$30)=TRUE,29,IF(EXACT(M1272,$A$31)=TRUE,30,IF(EXACT(M1272,$A$32)=TRUE,31,IF(EXACT(M1272,$A$33)=TRUE,32,IF(EXACT(M1272,$A$34)=TRUE,33,IF(EXACT(M1272,$A$35)=TRUE,34,IF(EXACT(M1272,$A$36)=TRUE,35,IF(EXACT(M1272,$A$37)=TRUE,36,IF(EXACT(M1272,$A$38)=TRUE,37,IF(EXACT(M1272,$A$39)=TRUE,38,IF(EXACT(M1272,$A$40)=TRUE,39,IF(EXACT(M1272,$A$41)=TRUE,40,IF(EXACT(M1272,$A$42)=TRUE,41,IF(EXACT(M1272,$A$43)=TRUE,42,IF(EXACT(M1272,$A$44)=TRUE,43,IF(EXACT(M1272,$A$45)=TRUE,44,IF(EXACT(M1272,$A$46)=TRUE,45,IF(EXACT(M1272,$A$47)=TRUE,46,IF(EXACT(M1272,$A$48)=TRUE,47,IF(EXACT(M1272,$A$49)=TRUE,48,IF(EXACT(M1272,$A$50)=TRUE,49,IF(EXACT(M1272,$A$51)=TRUE,50,IF(EXACT(M1272,$A$52)=TRUE,51,IF(EXACT(M1272,$A$53)=TRUE,52,IF(EXACT(M1272,$A$54)=TRUE,53,IF(EXACT(M1272,$A$55)=TRUE,54,IF(EXACT(M1272,$A$56)=TRUE,55,IF(EXACT(M1272,$A$57)=TRUE,56,IF(EXACT(M1272,$A$58)=TRUE,57,IF(EXACT(M1272,$A$59)=TRUE,58,IF(EXACT(M1272,$A$60)=TRUE,59,IF(EXACT(M1272,$A$61)=TRUE,60,IF(EXACT(M1272,$A$62)=TRUE,61))))))))))))))))))))))))))))))))))))))))))))))))))))))))))))))*61^$L1272</f>
        <v>0</v>
      </c>
    </row>
    <row r="1273" spans="11:14" x14ac:dyDescent="0.55000000000000004">
      <c r="K1273">
        <v>1273</v>
      </c>
      <c r="L1273">
        <f t="shared" si="39"/>
        <v>5</v>
      </c>
      <c r="M1273" t="str">
        <f t="shared" si="38"/>
        <v/>
      </c>
      <c r="N1273" t="b">
        <f>IF(EXACT(M1273,$A$1)=TRUE,"コア",IF(EXACT(M1273,$A$2)=TRUE,"弓玉",IF(EXACT(M1273,$A$3)=TRUE,"銃玉",IF(EXACT(M1273,$A$4)=TRUE,"剣玉",IF(EXACT(M1273,$A$5)=TRUE,"盾玉",IF(EXACT(M1273,$A$6)=TRUE,"爆玉",IF(EXACT(M1273,$A$7)=TRUE,"魔玉",IF(EXACT(M1273,$A$8)=TRUE,"弩玉",IF(EXACT(M1273,$A$9)=TRUE,"槍玉",IF(EXACT(M1273,$A$10)=TRUE,"砲玉",IF(EXACT(M1273,$A$11)=TRUE,"薙玉",IF(EXACT(M1273,$A$12)=TRUE,"跳玉",IF(EXACT(M1273,$A$13)=TRUE,"裂玉",IF(EXACT(M1273,$A$14)=TRUE,"散玉",IF(EXACT(M1273,$A$15)=TRUE,"狙玉",IF(EXACT(M1273,$A$16)=TRUE,"浮玉",IF(EXACT(M1273,$A$17)=TRUE,"導玉",IF(EXACT(M1273,$A$18)=TRUE,"繕玉",IF(EXACT(M1273,$A$19)=TRUE,"癒玉",IF(EXACT(M1273,$A$20)=TRUE,"壁玉",IF(EXACT(M1273,$A$21)=TRUE,"飛玉",IF(EXACT(M1273,$A$22)=TRUE,"戦玉",IF(EXACT(M1273,$A$23)=TRUE,"機玉",IF(EXACT(M1273,$A$24)=TRUE,"変玉",IF(EXACT(M1273,$A$25)=TRUE,"界玉",IF(EXACT(M1273,$A$26)=TRUE,"木壁",IF(EXACT(M1273,$A$27)=TRUE,"石壁",IF(EXACT(M1273,$A$28)=TRUE,"紙壁",IF(EXACT(M1273,$A$29)=TRUE,"鉄壁",IF(EXACT(M1273,$A$30)=TRUE,"ジェット",IF(EXACT(M1273,$A$31)=TRUE,"ターボ",IF(EXACT(M1273,$A$32)=TRUE,"骨玉",IF(EXACT(M1273,$A$33)=TRUE,"撃玉",IF(EXACT(M1273,$A$34)=TRUE,"弾玉",IF(EXACT(M1273,$A$35)=TRUE,"聖玉",IF(EXACT(M1273,$A$36)=TRUE,"忍玉",IF(EXACT(M1273,$A$37)=TRUE,"障玉",IF(EXACT(M1273,$A$38)=TRUE,"花玉",IF(EXACT(M1273,$A$39)=TRUE,"反玉",IF(EXACT(M1273,$A$40)=TRUE,"押玉",IF(EXACT(M1273,$A$41)=TRUE,"迎玉",IF(EXACT(M1273,$A$42)=TRUE,"贄玉",IF(EXACT(M1273,$A$43)=TRUE,"的玉",IF(EXACT(M1273,$A$44)=TRUE,"墜玉",IF(EXACT(M1273,$A$45)=TRUE,"箱玉",IF(EXACT(M1273,$A$46)=TRUE,"闇玉",IF(EXACT(M1273,$A$47)=TRUE,"旋玉",IF(EXACT(M1273,$A$48)=TRUE,"采玉",IF(EXACT(M1273,$A$49)=TRUE,"騎玉",IF(EXACT(M1273,$A$50)=TRUE,"核玉",IF(EXACT(M1273,$A$51)=TRUE,"射玉",IF(EXACT(M1273,$A$52)=TRUE,"星玉",IF(EXACT(M1273,$A$53)=TRUE,"梱玉",IF(EXACT(M1273,$A$54)=TRUE,"貫玉",IF(EXACT(M1273,$A$55)=TRUE,"査玉",IF(EXACT(M1273,$A$56)=TRUE,"近壁",IF(EXACT(M1273,$A$57)=TRUE,"遠壁",IF(EXACT(M1273,$A$58)=TRUE,"広壁",IF(EXACT(M1273,$A$59)=TRUE,"狭壁",IF(EXACT(M1273,$A$60)=TRUE,"タゲ壁",IF(EXACT(M1273,$A$61)=TRUE,"エレ壁")))))))))))))))))))))))))))))))))))))))))))))))))))))))))))))</f>
        <v>0</v>
      </c>
    </row>
    <row r="1274" spans="11:14" x14ac:dyDescent="0.55000000000000004">
      <c r="K1274">
        <v>1274</v>
      </c>
      <c r="L1274">
        <f t="shared" si="39"/>
        <v>4</v>
      </c>
      <c r="M1274" t="str">
        <f t="shared" si="38"/>
        <v/>
      </c>
      <c r="N1274">
        <f>IF(EXACT(M1274,$A$1)=TRUE,0,IF(EXACT(M1274,$A$2)=TRUE,1,IF(EXACT(M1274,$A$3)=TRUE,2,IF(EXACT(M1274,$A$4)=TRUE,3,IF(EXACT(M1274,$A$5)=TRUE,4,IF(EXACT(M1274,$A$6)=TRUE,5,IF(EXACT(M1274,$A$7)=TRUE,6,IF(EXACT(M1274,$A$8)=TRUE,7,IF(EXACT(M1274,$A$9)=TRUE,8,IF(EXACT(M1274,$A$10)=TRUE,9,IF(EXACT(M1274,$A$11)=TRUE,10,IF(EXACT(M1274,$A$12)=TRUE,11,IF(EXACT(M1274,$A$13)=TRUE,12,IF(EXACT(M1274,$A$14)=TRUE,13,IF(EXACT(M1274,$A$15)=TRUE,14,IF(EXACT(M1274,$A$16)=TRUE,15,IF(EXACT(M1274,$A$17)=TRUE,16,IF(EXACT(M1274,$A$18)=TRUE,17,IF(EXACT(M1274,$A$19)=TRUE,18,IF(EXACT(M1274,$A$20)=TRUE,19,IF(EXACT(M1274,$A$21)=TRUE,20,IF(EXACT(M1274,$A$22)=TRUE,21,IF(EXACT(M1274,$A$23)=TRUE,22,IF(EXACT(M1274,$A$24)=TRUE,23,IF(EXACT(M1274,$A$25)=TRUE,24,IF(EXACT(M1274,$A$26)=TRUE,25,IF(EXACT(M1274,$A$27)=TRUE,26,IF(EXACT(M1274,$A$28)=TRUE,27,IF(EXACT(M1274,$A$29)=TRUE,28,IF(EXACT(M1274,$A$30)=TRUE,29,IF(EXACT(M1274,$A$31)=TRUE,30,IF(EXACT(M1274,$A$32)=TRUE,31,IF(EXACT(M1274,$A$33)=TRUE,32,IF(EXACT(M1274,$A$34)=TRUE,33,IF(EXACT(M1274,$A$35)=TRUE,34,IF(EXACT(M1274,$A$36)=TRUE,35,IF(EXACT(M1274,$A$37)=TRUE,36,IF(EXACT(M1274,$A$38)=TRUE,37,IF(EXACT(M1274,$A$39)=TRUE,38,IF(EXACT(M1274,$A$40)=TRUE,39,IF(EXACT(M1274,$A$41)=TRUE,40,IF(EXACT(M1274,$A$42)=TRUE,41,IF(EXACT(M1274,$A$43)=TRUE,42,IF(EXACT(M1274,$A$44)=TRUE,43,IF(EXACT(M1274,$A$45)=TRUE,44,IF(EXACT(M1274,$A$46)=TRUE,45,IF(EXACT(M1274,$A$47)=TRUE,46,IF(EXACT(M1274,$A$48)=TRUE,47,IF(EXACT(M1274,$A$49)=TRUE,48,IF(EXACT(M1274,$A$50)=TRUE,49,IF(EXACT(M1274,$A$51)=TRUE,50,IF(EXACT(M1274,$A$52)=TRUE,51,IF(EXACT(M1274,$A$53)=TRUE,52,IF(EXACT(M1274,$A$54)=TRUE,53,IF(EXACT(M1274,$A$55)=TRUE,54,IF(EXACT(M1274,$A$56)=TRUE,55,IF(EXACT(M1274,$A$57)=TRUE,56,IF(EXACT(M1274,$A$58)=TRUE,57,IF(EXACT(M1274,$A$59)=TRUE,58,IF(EXACT(M1274,$A$60)=TRUE,59,IF(EXACT(M1274,$A$61)=TRUE,60,IF(EXACT(M1274,$A$62)=TRUE,61))))))))))))))))))))))))))))))))))))))))))))))))))))))))))))))*61^$L1274</f>
        <v>0</v>
      </c>
    </row>
    <row r="1275" spans="11:14" x14ac:dyDescent="0.55000000000000004">
      <c r="K1275">
        <v>1275</v>
      </c>
      <c r="L1275">
        <f t="shared" si="39"/>
        <v>3</v>
      </c>
      <c r="M1275" t="str">
        <f t="shared" si="38"/>
        <v/>
      </c>
      <c r="N1275">
        <f>IF(EXACT(M1275,$A$1)=TRUE,0,IF(EXACT(M1275,$A$2)=TRUE,1,IF(EXACT(M1275,$A$3)=TRUE,2,IF(EXACT(M1275,$A$4)=TRUE,3,IF(EXACT(M1275,$A$5)=TRUE,4,IF(EXACT(M1275,$A$6)=TRUE,5,IF(EXACT(M1275,$A$7)=TRUE,6,IF(EXACT(M1275,$A$8)=TRUE,7,IF(EXACT(M1275,$A$9)=TRUE,8,IF(EXACT(M1275,$A$10)=TRUE,9,IF(EXACT(M1275,$A$11)=TRUE,10,IF(EXACT(M1275,$A$12)=TRUE,11,IF(EXACT(M1275,$A$13)=TRUE,12,IF(EXACT(M1275,$A$14)=TRUE,13,IF(EXACT(M1275,$A$15)=TRUE,14,IF(EXACT(M1275,$A$16)=TRUE,15,IF(EXACT(M1275,$A$17)=TRUE,16,IF(EXACT(M1275,$A$18)=TRUE,17,IF(EXACT(M1275,$A$19)=TRUE,18,IF(EXACT(M1275,$A$20)=TRUE,19,IF(EXACT(M1275,$A$21)=TRUE,20,IF(EXACT(M1275,$A$22)=TRUE,21,IF(EXACT(M1275,$A$23)=TRUE,22,IF(EXACT(M1275,$A$24)=TRUE,23,IF(EXACT(M1275,$A$25)=TRUE,24,IF(EXACT(M1275,$A$26)=TRUE,25,IF(EXACT(M1275,$A$27)=TRUE,26,IF(EXACT(M1275,$A$28)=TRUE,27,IF(EXACT(M1275,$A$29)=TRUE,28,IF(EXACT(M1275,$A$30)=TRUE,29,IF(EXACT(M1275,$A$31)=TRUE,30,IF(EXACT(M1275,$A$32)=TRUE,31,IF(EXACT(M1275,$A$33)=TRUE,32,IF(EXACT(M1275,$A$34)=TRUE,33,IF(EXACT(M1275,$A$35)=TRUE,34,IF(EXACT(M1275,$A$36)=TRUE,35,IF(EXACT(M1275,$A$37)=TRUE,36,IF(EXACT(M1275,$A$38)=TRUE,37,IF(EXACT(M1275,$A$39)=TRUE,38,IF(EXACT(M1275,$A$40)=TRUE,39,IF(EXACT(M1275,$A$41)=TRUE,40,IF(EXACT(M1275,$A$42)=TRUE,41,IF(EXACT(M1275,$A$43)=TRUE,42,IF(EXACT(M1275,$A$44)=TRUE,43,IF(EXACT(M1275,$A$45)=TRUE,44,IF(EXACT(M1275,$A$46)=TRUE,45,IF(EXACT(M1275,$A$47)=TRUE,46,IF(EXACT(M1275,$A$48)=TRUE,47,IF(EXACT(M1275,$A$49)=TRUE,48,IF(EXACT(M1275,$A$50)=TRUE,49,IF(EXACT(M1275,$A$51)=TRUE,50,IF(EXACT(M1275,$A$52)=TRUE,51,IF(EXACT(M1275,$A$53)=TRUE,52,IF(EXACT(M1275,$A$54)=TRUE,53,IF(EXACT(M1275,$A$55)=TRUE,54,IF(EXACT(M1275,$A$56)=TRUE,55,IF(EXACT(M1275,$A$57)=TRUE,56,IF(EXACT(M1275,$A$58)=TRUE,57,IF(EXACT(M1275,$A$59)=TRUE,58,IF(EXACT(M1275,$A$60)=TRUE,59,IF(EXACT(M1275,$A$61)=TRUE,60,IF(EXACT(M1275,$A$62)=TRUE,61))))))))))))))))))))))))))))))))))))))))))))))))))))))))))))))*61^$L1275</f>
        <v>0</v>
      </c>
    </row>
    <row r="1276" spans="11:14" x14ac:dyDescent="0.55000000000000004">
      <c r="K1276">
        <v>1276</v>
      </c>
      <c r="L1276">
        <f t="shared" si="39"/>
        <v>2</v>
      </c>
      <c r="M1276" t="str">
        <f t="shared" si="38"/>
        <v/>
      </c>
      <c r="N1276">
        <f>IF(EXACT(M1276,$A$1)=TRUE,0,IF(EXACT(M1276,$A$2)=TRUE,1,IF(EXACT(M1276,$A$3)=TRUE,2,IF(EXACT(M1276,$A$4)=TRUE,3,IF(EXACT(M1276,$A$5)=TRUE,4,IF(EXACT(M1276,$A$6)=TRUE,5,IF(EXACT(M1276,$A$7)=TRUE,6,IF(EXACT(M1276,$A$8)=TRUE,7,IF(EXACT(M1276,$A$9)=TRUE,8,IF(EXACT(M1276,$A$10)=TRUE,9,IF(EXACT(M1276,$A$11)=TRUE,10,IF(EXACT(M1276,$A$12)=TRUE,11,IF(EXACT(M1276,$A$13)=TRUE,12,IF(EXACT(M1276,$A$14)=TRUE,13,IF(EXACT(M1276,$A$15)=TRUE,14,IF(EXACT(M1276,$A$16)=TRUE,15,IF(EXACT(M1276,$A$17)=TRUE,16,IF(EXACT(M1276,$A$18)=TRUE,17,IF(EXACT(M1276,$A$19)=TRUE,18,IF(EXACT(M1276,$A$20)=TRUE,19,IF(EXACT(M1276,$A$21)=TRUE,20,IF(EXACT(M1276,$A$22)=TRUE,21,IF(EXACT(M1276,$A$23)=TRUE,22,IF(EXACT(M1276,$A$24)=TRUE,23,IF(EXACT(M1276,$A$25)=TRUE,24,IF(EXACT(M1276,$A$26)=TRUE,25,IF(EXACT(M1276,$A$27)=TRUE,26,IF(EXACT(M1276,$A$28)=TRUE,27,IF(EXACT(M1276,$A$29)=TRUE,28,IF(EXACT(M1276,$A$30)=TRUE,29,IF(EXACT(M1276,$A$31)=TRUE,30,IF(EXACT(M1276,$A$32)=TRUE,31,IF(EXACT(M1276,$A$33)=TRUE,32,IF(EXACT(M1276,$A$34)=TRUE,33,IF(EXACT(M1276,$A$35)=TRUE,34,IF(EXACT(M1276,$A$36)=TRUE,35,IF(EXACT(M1276,$A$37)=TRUE,36,IF(EXACT(M1276,$A$38)=TRUE,37,IF(EXACT(M1276,$A$39)=TRUE,38,IF(EXACT(M1276,$A$40)=TRUE,39,IF(EXACT(M1276,$A$41)=TRUE,40,IF(EXACT(M1276,$A$42)=TRUE,41,IF(EXACT(M1276,$A$43)=TRUE,42,IF(EXACT(M1276,$A$44)=TRUE,43,IF(EXACT(M1276,$A$45)=TRUE,44,IF(EXACT(M1276,$A$46)=TRUE,45,IF(EXACT(M1276,$A$47)=TRUE,46,IF(EXACT(M1276,$A$48)=TRUE,47,IF(EXACT(M1276,$A$49)=TRUE,48,IF(EXACT(M1276,$A$50)=TRUE,49,IF(EXACT(M1276,$A$51)=TRUE,50,IF(EXACT(M1276,$A$52)=TRUE,51,IF(EXACT(M1276,$A$53)=TRUE,52,IF(EXACT(M1276,$A$54)=TRUE,53,IF(EXACT(M1276,$A$55)=TRUE,54,IF(EXACT(M1276,$A$56)=TRUE,55,IF(EXACT(M1276,$A$57)=TRUE,56,IF(EXACT(M1276,$A$58)=TRUE,57,IF(EXACT(M1276,$A$59)=TRUE,58,IF(EXACT(M1276,$A$60)=TRUE,59,IF(EXACT(M1276,$A$61)=TRUE,60,IF(EXACT(M1276,$A$62)=TRUE,61))))))))))))))))))))))))))))))))))))))))))))))))))))))))))))))*61^$L1276</f>
        <v>0</v>
      </c>
    </row>
    <row r="1277" spans="11:14" x14ac:dyDescent="0.55000000000000004">
      <c r="K1277">
        <v>1277</v>
      </c>
      <c r="L1277">
        <f t="shared" si="39"/>
        <v>1</v>
      </c>
      <c r="M1277" t="str">
        <f t="shared" si="38"/>
        <v/>
      </c>
      <c r="N1277">
        <f>IF(EXACT(M1277,$A$1)=TRUE,0,IF(EXACT(M1277,$A$2)=TRUE,1,IF(EXACT(M1277,$A$3)=TRUE,2,IF(EXACT(M1277,$A$4)=TRUE,3,IF(EXACT(M1277,$A$5)=TRUE,4,IF(EXACT(M1277,$A$6)=TRUE,5,IF(EXACT(M1277,$A$7)=TRUE,6,IF(EXACT(M1277,$A$8)=TRUE,7,IF(EXACT(M1277,$A$9)=TRUE,8,IF(EXACT(M1277,$A$10)=TRUE,9,IF(EXACT(M1277,$A$11)=TRUE,10,IF(EXACT(M1277,$A$12)=TRUE,11,IF(EXACT(M1277,$A$13)=TRUE,12,IF(EXACT(M1277,$A$14)=TRUE,13,IF(EXACT(M1277,$A$15)=TRUE,14,IF(EXACT(M1277,$A$16)=TRUE,15,IF(EXACT(M1277,$A$17)=TRUE,16,IF(EXACT(M1277,$A$18)=TRUE,17,IF(EXACT(M1277,$A$19)=TRUE,18,IF(EXACT(M1277,$A$20)=TRUE,19,IF(EXACT(M1277,$A$21)=TRUE,20,IF(EXACT(M1277,$A$22)=TRUE,21,IF(EXACT(M1277,$A$23)=TRUE,22,IF(EXACT(M1277,$A$24)=TRUE,23,IF(EXACT(M1277,$A$25)=TRUE,24,IF(EXACT(M1277,$A$26)=TRUE,25,IF(EXACT(M1277,$A$27)=TRUE,26,IF(EXACT(M1277,$A$28)=TRUE,27,IF(EXACT(M1277,$A$29)=TRUE,28,IF(EXACT(M1277,$A$30)=TRUE,29,IF(EXACT(M1277,$A$31)=TRUE,30,IF(EXACT(M1277,$A$32)=TRUE,31,IF(EXACT(M1277,$A$33)=TRUE,32,IF(EXACT(M1277,$A$34)=TRUE,33,IF(EXACT(M1277,$A$35)=TRUE,34,IF(EXACT(M1277,$A$36)=TRUE,35,IF(EXACT(M1277,$A$37)=TRUE,36,IF(EXACT(M1277,$A$38)=TRUE,37,IF(EXACT(M1277,$A$39)=TRUE,38,IF(EXACT(M1277,$A$40)=TRUE,39,IF(EXACT(M1277,$A$41)=TRUE,40,IF(EXACT(M1277,$A$42)=TRUE,41,IF(EXACT(M1277,$A$43)=TRUE,42,IF(EXACT(M1277,$A$44)=TRUE,43,IF(EXACT(M1277,$A$45)=TRUE,44,IF(EXACT(M1277,$A$46)=TRUE,45,IF(EXACT(M1277,$A$47)=TRUE,46,IF(EXACT(M1277,$A$48)=TRUE,47,IF(EXACT(M1277,$A$49)=TRUE,48,IF(EXACT(M1277,$A$50)=TRUE,49,IF(EXACT(M1277,$A$51)=TRUE,50,IF(EXACT(M1277,$A$52)=TRUE,51,IF(EXACT(M1277,$A$53)=TRUE,52,IF(EXACT(M1277,$A$54)=TRUE,53,IF(EXACT(M1277,$A$55)=TRUE,54,IF(EXACT(M1277,$A$56)=TRUE,55,IF(EXACT(M1277,$A$57)=TRUE,56,IF(EXACT(M1277,$A$58)=TRUE,57,IF(EXACT(M1277,$A$59)=TRUE,58,IF(EXACT(M1277,$A$60)=TRUE,59,IF(EXACT(M1277,$A$61)=TRUE,60,IF(EXACT(M1277,$A$62)=TRUE,61))))))))))))))))))))))))))))))))))))))))))))))))))))))))))))))*61^$L1277</f>
        <v>0</v>
      </c>
    </row>
    <row r="1278" spans="11:14" x14ac:dyDescent="0.55000000000000004">
      <c r="K1278">
        <v>1278</v>
      </c>
      <c r="L1278">
        <f t="shared" si="39"/>
        <v>0</v>
      </c>
      <c r="M1278" t="str">
        <f t="shared" si="38"/>
        <v/>
      </c>
      <c r="N1278">
        <f>IF(EXACT(M1278,$A$1)=TRUE,0,IF(EXACT(M1278,$A$2)=TRUE,1,IF(EXACT(M1278,$A$3)=TRUE,2,IF(EXACT(M1278,$A$4)=TRUE,3,IF(EXACT(M1278,$A$5)=TRUE,4,IF(EXACT(M1278,$A$6)=TRUE,5,IF(EXACT(M1278,$A$7)=TRUE,6,IF(EXACT(M1278,$A$8)=TRUE,7,IF(EXACT(M1278,$A$9)=TRUE,8,IF(EXACT(M1278,$A$10)=TRUE,9,IF(EXACT(M1278,$A$11)=TRUE,10,IF(EXACT(M1278,$A$12)=TRUE,11,IF(EXACT(M1278,$A$13)=TRUE,12,IF(EXACT(M1278,$A$14)=TRUE,13,IF(EXACT(M1278,$A$15)=TRUE,14,IF(EXACT(M1278,$A$16)=TRUE,15,IF(EXACT(M1278,$A$17)=TRUE,16,IF(EXACT(M1278,$A$18)=TRUE,17,IF(EXACT(M1278,$A$19)=TRUE,18,IF(EXACT(M1278,$A$20)=TRUE,19,IF(EXACT(M1278,$A$21)=TRUE,20,IF(EXACT(M1278,$A$22)=TRUE,21,IF(EXACT(M1278,$A$23)=TRUE,22,IF(EXACT(M1278,$A$24)=TRUE,23,IF(EXACT(M1278,$A$25)=TRUE,24,IF(EXACT(M1278,$A$26)=TRUE,25,IF(EXACT(M1278,$A$27)=TRUE,26,IF(EXACT(M1278,$A$28)=TRUE,27,IF(EXACT(M1278,$A$29)=TRUE,28,IF(EXACT(M1278,$A$30)=TRUE,29,IF(EXACT(M1278,$A$31)=TRUE,30,IF(EXACT(M1278,$A$32)=TRUE,31,IF(EXACT(M1278,$A$33)=TRUE,32,IF(EXACT(M1278,$A$34)=TRUE,33,IF(EXACT(M1278,$A$35)=TRUE,34,IF(EXACT(M1278,$A$36)=TRUE,35,IF(EXACT(M1278,$A$37)=TRUE,36,IF(EXACT(M1278,$A$38)=TRUE,37,IF(EXACT(M1278,$A$39)=TRUE,38,IF(EXACT(M1278,$A$40)=TRUE,39,IF(EXACT(M1278,$A$41)=TRUE,40,IF(EXACT(M1278,$A$42)=TRUE,41,IF(EXACT(M1278,$A$43)=TRUE,42,IF(EXACT(M1278,$A$44)=TRUE,43,IF(EXACT(M1278,$A$45)=TRUE,44,IF(EXACT(M1278,$A$46)=TRUE,45,IF(EXACT(M1278,$A$47)=TRUE,46,IF(EXACT(M1278,$A$48)=TRUE,47,IF(EXACT(M1278,$A$49)=TRUE,48,IF(EXACT(M1278,$A$50)=TRUE,49,IF(EXACT(M1278,$A$51)=TRUE,50,IF(EXACT(M1278,$A$52)=TRUE,51,IF(EXACT(M1278,$A$53)=TRUE,52,IF(EXACT(M1278,$A$54)=TRUE,53,IF(EXACT(M1278,$A$55)=TRUE,54,IF(EXACT(M1278,$A$56)=TRUE,55,IF(EXACT(M1278,$A$57)=TRUE,56,IF(EXACT(M1278,$A$58)=TRUE,57,IF(EXACT(M1278,$A$59)=TRUE,58,IF(EXACT(M1278,$A$60)=TRUE,59,IF(EXACT(M1278,$A$61)=TRUE,60,IF(EXACT(M1278,$A$62)=TRUE,61))))))))))))))))))))))))))))))))))))))))))))))))))))))))))))))*61^$L1278</f>
        <v>0</v>
      </c>
    </row>
    <row r="1279" spans="11:14" x14ac:dyDescent="0.55000000000000004">
      <c r="K1279">
        <v>1279</v>
      </c>
      <c r="L1279">
        <f t="shared" si="39"/>
        <v>5</v>
      </c>
      <c r="M1279" t="str">
        <f t="shared" si="38"/>
        <v/>
      </c>
      <c r="N1279" t="b">
        <f>IF(EXACT(M1279,$A$1)=TRUE,"コア",IF(EXACT(M1279,$A$2)=TRUE,"弓玉",IF(EXACT(M1279,$A$3)=TRUE,"銃玉",IF(EXACT(M1279,$A$4)=TRUE,"剣玉",IF(EXACT(M1279,$A$5)=TRUE,"盾玉",IF(EXACT(M1279,$A$6)=TRUE,"爆玉",IF(EXACT(M1279,$A$7)=TRUE,"魔玉",IF(EXACT(M1279,$A$8)=TRUE,"弩玉",IF(EXACT(M1279,$A$9)=TRUE,"槍玉",IF(EXACT(M1279,$A$10)=TRUE,"砲玉",IF(EXACT(M1279,$A$11)=TRUE,"薙玉",IF(EXACT(M1279,$A$12)=TRUE,"跳玉",IF(EXACT(M1279,$A$13)=TRUE,"裂玉",IF(EXACT(M1279,$A$14)=TRUE,"散玉",IF(EXACT(M1279,$A$15)=TRUE,"狙玉",IF(EXACT(M1279,$A$16)=TRUE,"浮玉",IF(EXACT(M1279,$A$17)=TRUE,"導玉",IF(EXACT(M1279,$A$18)=TRUE,"繕玉",IF(EXACT(M1279,$A$19)=TRUE,"癒玉",IF(EXACT(M1279,$A$20)=TRUE,"壁玉",IF(EXACT(M1279,$A$21)=TRUE,"飛玉",IF(EXACT(M1279,$A$22)=TRUE,"戦玉",IF(EXACT(M1279,$A$23)=TRUE,"機玉",IF(EXACT(M1279,$A$24)=TRUE,"変玉",IF(EXACT(M1279,$A$25)=TRUE,"界玉",IF(EXACT(M1279,$A$26)=TRUE,"木壁",IF(EXACT(M1279,$A$27)=TRUE,"石壁",IF(EXACT(M1279,$A$28)=TRUE,"紙壁",IF(EXACT(M1279,$A$29)=TRUE,"鉄壁",IF(EXACT(M1279,$A$30)=TRUE,"ジェット",IF(EXACT(M1279,$A$31)=TRUE,"ターボ",IF(EXACT(M1279,$A$32)=TRUE,"骨玉",IF(EXACT(M1279,$A$33)=TRUE,"撃玉",IF(EXACT(M1279,$A$34)=TRUE,"弾玉",IF(EXACT(M1279,$A$35)=TRUE,"聖玉",IF(EXACT(M1279,$A$36)=TRUE,"忍玉",IF(EXACT(M1279,$A$37)=TRUE,"障玉",IF(EXACT(M1279,$A$38)=TRUE,"花玉",IF(EXACT(M1279,$A$39)=TRUE,"反玉",IF(EXACT(M1279,$A$40)=TRUE,"押玉",IF(EXACT(M1279,$A$41)=TRUE,"迎玉",IF(EXACT(M1279,$A$42)=TRUE,"贄玉",IF(EXACT(M1279,$A$43)=TRUE,"的玉",IF(EXACT(M1279,$A$44)=TRUE,"墜玉",IF(EXACT(M1279,$A$45)=TRUE,"箱玉",IF(EXACT(M1279,$A$46)=TRUE,"闇玉",IF(EXACT(M1279,$A$47)=TRUE,"旋玉",IF(EXACT(M1279,$A$48)=TRUE,"采玉",IF(EXACT(M1279,$A$49)=TRUE,"騎玉",IF(EXACT(M1279,$A$50)=TRUE,"核玉",IF(EXACT(M1279,$A$51)=TRUE,"射玉",IF(EXACT(M1279,$A$52)=TRUE,"星玉",IF(EXACT(M1279,$A$53)=TRUE,"梱玉",IF(EXACT(M1279,$A$54)=TRUE,"貫玉",IF(EXACT(M1279,$A$55)=TRUE,"査玉",IF(EXACT(M1279,$A$56)=TRUE,"近壁",IF(EXACT(M1279,$A$57)=TRUE,"遠壁",IF(EXACT(M1279,$A$58)=TRUE,"広壁",IF(EXACT(M1279,$A$59)=TRUE,"狭壁",IF(EXACT(M1279,$A$60)=TRUE,"タゲ壁",IF(EXACT(M1279,$A$61)=TRUE,"エレ壁")))))))))))))))))))))))))))))))))))))))))))))))))))))))))))))</f>
        <v>0</v>
      </c>
    </row>
    <row r="1280" spans="11:14" x14ac:dyDescent="0.55000000000000004">
      <c r="K1280">
        <v>1280</v>
      </c>
      <c r="L1280">
        <f t="shared" si="39"/>
        <v>4</v>
      </c>
      <c r="M1280" t="str">
        <f t="shared" si="38"/>
        <v/>
      </c>
      <c r="N1280">
        <f>IF(EXACT(M1280,$A$1)=TRUE,0,IF(EXACT(M1280,$A$2)=TRUE,1,IF(EXACT(M1280,$A$3)=TRUE,2,IF(EXACT(M1280,$A$4)=TRUE,3,IF(EXACT(M1280,$A$5)=TRUE,4,IF(EXACT(M1280,$A$6)=TRUE,5,IF(EXACT(M1280,$A$7)=TRUE,6,IF(EXACT(M1280,$A$8)=TRUE,7,IF(EXACT(M1280,$A$9)=TRUE,8,IF(EXACT(M1280,$A$10)=TRUE,9,IF(EXACT(M1280,$A$11)=TRUE,10,IF(EXACT(M1280,$A$12)=TRUE,11,IF(EXACT(M1280,$A$13)=TRUE,12,IF(EXACT(M1280,$A$14)=TRUE,13,IF(EXACT(M1280,$A$15)=TRUE,14,IF(EXACT(M1280,$A$16)=TRUE,15,IF(EXACT(M1280,$A$17)=TRUE,16,IF(EXACT(M1280,$A$18)=TRUE,17,IF(EXACT(M1280,$A$19)=TRUE,18,IF(EXACT(M1280,$A$20)=TRUE,19,IF(EXACT(M1280,$A$21)=TRUE,20,IF(EXACT(M1280,$A$22)=TRUE,21,IF(EXACT(M1280,$A$23)=TRUE,22,IF(EXACT(M1280,$A$24)=TRUE,23,IF(EXACT(M1280,$A$25)=TRUE,24,IF(EXACT(M1280,$A$26)=TRUE,25,IF(EXACT(M1280,$A$27)=TRUE,26,IF(EXACT(M1280,$A$28)=TRUE,27,IF(EXACT(M1280,$A$29)=TRUE,28,IF(EXACT(M1280,$A$30)=TRUE,29,IF(EXACT(M1280,$A$31)=TRUE,30,IF(EXACT(M1280,$A$32)=TRUE,31,IF(EXACT(M1280,$A$33)=TRUE,32,IF(EXACT(M1280,$A$34)=TRUE,33,IF(EXACT(M1280,$A$35)=TRUE,34,IF(EXACT(M1280,$A$36)=TRUE,35,IF(EXACT(M1280,$A$37)=TRUE,36,IF(EXACT(M1280,$A$38)=TRUE,37,IF(EXACT(M1280,$A$39)=TRUE,38,IF(EXACT(M1280,$A$40)=TRUE,39,IF(EXACT(M1280,$A$41)=TRUE,40,IF(EXACT(M1280,$A$42)=TRUE,41,IF(EXACT(M1280,$A$43)=TRUE,42,IF(EXACT(M1280,$A$44)=TRUE,43,IF(EXACT(M1280,$A$45)=TRUE,44,IF(EXACT(M1280,$A$46)=TRUE,45,IF(EXACT(M1280,$A$47)=TRUE,46,IF(EXACT(M1280,$A$48)=TRUE,47,IF(EXACT(M1280,$A$49)=TRUE,48,IF(EXACT(M1280,$A$50)=TRUE,49,IF(EXACT(M1280,$A$51)=TRUE,50,IF(EXACT(M1280,$A$52)=TRUE,51,IF(EXACT(M1280,$A$53)=TRUE,52,IF(EXACT(M1280,$A$54)=TRUE,53,IF(EXACT(M1280,$A$55)=TRUE,54,IF(EXACT(M1280,$A$56)=TRUE,55,IF(EXACT(M1280,$A$57)=TRUE,56,IF(EXACT(M1280,$A$58)=TRUE,57,IF(EXACT(M1280,$A$59)=TRUE,58,IF(EXACT(M1280,$A$60)=TRUE,59,IF(EXACT(M1280,$A$61)=TRUE,60,IF(EXACT(M1280,$A$62)=TRUE,61))))))))))))))))))))))))))))))))))))))))))))))))))))))))))))))*61^$L1280</f>
        <v>0</v>
      </c>
    </row>
    <row r="1281" spans="11:14" x14ac:dyDescent="0.55000000000000004">
      <c r="K1281">
        <v>1281</v>
      </c>
      <c r="L1281">
        <f t="shared" si="39"/>
        <v>3</v>
      </c>
      <c r="M1281" t="str">
        <f t="shared" ref="M1281:M1344" si="40">MID(D$2,$K1281,1)</f>
        <v/>
      </c>
      <c r="N1281">
        <f>IF(EXACT(M1281,$A$1)=TRUE,0,IF(EXACT(M1281,$A$2)=TRUE,1,IF(EXACT(M1281,$A$3)=TRUE,2,IF(EXACT(M1281,$A$4)=TRUE,3,IF(EXACT(M1281,$A$5)=TRUE,4,IF(EXACT(M1281,$A$6)=TRUE,5,IF(EXACT(M1281,$A$7)=TRUE,6,IF(EXACT(M1281,$A$8)=TRUE,7,IF(EXACT(M1281,$A$9)=TRUE,8,IF(EXACT(M1281,$A$10)=TRUE,9,IF(EXACT(M1281,$A$11)=TRUE,10,IF(EXACT(M1281,$A$12)=TRUE,11,IF(EXACT(M1281,$A$13)=TRUE,12,IF(EXACT(M1281,$A$14)=TRUE,13,IF(EXACT(M1281,$A$15)=TRUE,14,IF(EXACT(M1281,$A$16)=TRUE,15,IF(EXACT(M1281,$A$17)=TRUE,16,IF(EXACT(M1281,$A$18)=TRUE,17,IF(EXACT(M1281,$A$19)=TRUE,18,IF(EXACT(M1281,$A$20)=TRUE,19,IF(EXACT(M1281,$A$21)=TRUE,20,IF(EXACT(M1281,$A$22)=TRUE,21,IF(EXACT(M1281,$A$23)=TRUE,22,IF(EXACT(M1281,$A$24)=TRUE,23,IF(EXACT(M1281,$A$25)=TRUE,24,IF(EXACT(M1281,$A$26)=TRUE,25,IF(EXACT(M1281,$A$27)=TRUE,26,IF(EXACT(M1281,$A$28)=TRUE,27,IF(EXACT(M1281,$A$29)=TRUE,28,IF(EXACT(M1281,$A$30)=TRUE,29,IF(EXACT(M1281,$A$31)=TRUE,30,IF(EXACT(M1281,$A$32)=TRUE,31,IF(EXACT(M1281,$A$33)=TRUE,32,IF(EXACT(M1281,$A$34)=TRUE,33,IF(EXACT(M1281,$A$35)=TRUE,34,IF(EXACT(M1281,$A$36)=TRUE,35,IF(EXACT(M1281,$A$37)=TRUE,36,IF(EXACT(M1281,$A$38)=TRUE,37,IF(EXACT(M1281,$A$39)=TRUE,38,IF(EXACT(M1281,$A$40)=TRUE,39,IF(EXACT(M1281,$A$41)=TRUE,40,IF(EXACT(M1281,$A$42)=TRUE,41,IF(EXACT(M1281,$A$43)=TRUE,42,IF(EXACT(M1281,$A$44)=TRUE,43,IF(EXACT(M1281,$A$45)=TRUE,44,IF(EXACT(M1281,$A$46)=TRUE,45,IF(EXACT(M1281,$A$47)=TRUE,46,IF(EXACT(M1281,$A$48)=TRUE,47,IF(EXACT(M1281,$A$49)=TRUE,48,IF(EXACT(M1281,$A$50)=TRUE,49,IF(EXACT(M1281,$A$51)=TRUE,50,IF(EXACT(M1281,$A$52)=TRUE,51,IF(EXACT(M1281,$A$53)=TRUE,52,IF(EXACT(M1281,$A$54)=TRUE,53,IF(EXACT(M1281,$A$55)=TRUE,54,IF(EXACT(M1281,$A$56)=TRUE,55,IF(EXACT(M1281,$A$57)=TRUE,56,IF(EXACT(M1281,$A$58)=TRUE,57,IF(EXACT(M1281,$A$59)=TRUE,58,IF(EXACT(M1281,$A$60)=TRUE,59,IF(EXACT(M1281,$A$61)=TRUE,60,IF(EXACT(M1281,$A$62)=TRUE,61))))))))))))))))))))))))))))))))))))))))))))))))))))))))))))))*61^$L1281</f>
        <v>0</v>
      </c>
    </row>
    <row r="1282" spans="11:14" x14ac:dyDescent="0.55000000000000004">
      <c r="K1282">
        <v>1282</v>
      </c>
      <c r="L1282">
        <f t="shared" ref="L1282:L1345" si="41">MOD(LEN($D$2)-K1282,6)</f>
        <v>2</v>
      </c>
      <c r="M1282" t="str">
        <f t="shared" si="40"/>
        <v/>
      </c>
      <c r="N1282">
        <f>IF(EXACT(M1282,$A$1)=TRUE,0,IF(EXACT(M1282,$A$2)=TRUE,1,IF(EXACT(M1282,$A$3)=TRUE,2,IF(EXACT(M1282,$A$4)=TRUE,3,IF(EXACT(M1282,$A$5)=TRUE,4,IF(EXACT(M1282,$A$6)=TRUE,5,IF(EXACT(M1282,$A$7)=TRUE,6,IF(EXACT(M1282,$A$8)=TRUE,7,IF(EXACT(M1282,$A$9)=TRUE,8,IF(EXACT(M1282,$A$10)=TRUE,9,IF(EXACT(M1282,$A$11)=TRUE,10,IF(EXACT(M1282,$A$12)=TRUE,11,IF(EXACT(M1282,$A$13)=TRUE,12,IF(EXACT(M1282,$A$14)=TRUE,13,IF(EXACT(M1282,$A$15)=TRUE,14,IF(EXACT(M1282,$A$16)=TRUE,15,IF(EXACT(M1282,$A$17)=TRUE,16,IF(EXACT(M1282,$A$18)=TRUE,17,IF(EXACT(M1282,$A$19)=TRUE,18,IF(EXACT(M1282,$A$20)=TRUE,19,IF(EXACT(M1282,$A$21)=TRUE,20,IF(EXACT(M1282,$A$22)=TRUE,21,IF(EXACT(M1282,$A$23)=TRUE,22,IF(EXACT(M1282,$A$24)=TRUE,23,IF(EXACT(M1282,$A$25)=TRUE,24,IF(EXACT(M1282,$A$26)=TRUE,25,IF(EXACT(M1282,$A$27)=TRUE,26,IF(EXACT(M1282,$A$28)=TRUE,27,IF(EXACT(M1282,$A$29)=TRUE,28,IF(EXACT(M1282,$A$30)=TRUE,29,IF(EXACT(M1282,$A$31)=TRUE,30,IF(EXACT(M1282,$A$32)=TRUE,31,IF(EXACT(M1282,$A$33)=TRUE,32,IF(EXACT(M1282,$A$34)=TRUE,33,IF(EXACT(M1282,$A$35)=TRUE,34,IF(EXACT(M1282,$A$36)=TRUE,35,IF(EXACT(M1282,$A$37)=TRUE,36,IF(EXACT(M1282,$A$38)=TRUE,37,IF(EXACT(M1282,$A$39)=TRUE,38,IF(EXACT(M1282,$A$40)=TRUE,39,IF(EXACT(M1282,$A$41)=TRUE,40,IF(EXACT(M1282,$A$42)=TRUE,41,IF(EXACT(M1282,$A$43)=TRUE,42,IF(EXACT(M1282,$A$44)=TRUE,43,IF(EXACT(M1282,$A$45)=TRUE,44,IF(EXACT(M1282,$A$46)=TRUE,45,IF(EXACT(M1282,$A$47)=TRUE,46,IF(EXACT(M1282,$A$48)=TRUE,47,IF(EXACT(M1282,$A$49)=TRUE,48,IF(EXACT(M1282,$A$50)=TRUE,49,IF(EXACT(M1282,$A$51)=TRUE,50,IF(EXACT(M1282,$A$52)=TRUE,51,IF(EXACT(M1282,$A$53)=TRUE,52,IF(EXACT(M1282,$A$54)=TRUE,53,IF(EXACT(M1282,$A$55)=TRUE,54,IF(EXACT(M1282,$A$56)=TRUE,55,IF(EXACT(M1282,$A$57)=TRUE,56,IF(EXACT(M1282,$A$58)=TRUE,57,IF(EXACT(M1282,$A$59)=TRUE,58,IF(EXACT(M1282,$A$60)=TRUE,59,IF(EXACT(M1282,$A$61)=TRUE,60,IF(EXACT(M1282,$A$62)=TRUE,61))))))))))))))))))))))))))))))))))))))))))))))))))))))))))))))*61^$L1282</f>
        <v>0</v>
      </c>
    </row>
    <row r="1283" spans="11:14" x14ac:dyDescent="0.55000000000000004">
      <c r="K1283">
        <v>1283</v>
      </c>
      <c r="L1283">
        <f t="shared" si="41"/>
        <v>1</v>
      </c>
      <c r="M1283" t="str">
        <f t="shared" si="40"/>
        <v/>
      </c>
      <c r="N1283">
        <f>IF(EXACT(M1283,$A$1)=TRUE,0,IF(EXACT(M1283,$A$2)=TRUE,1,IF(EXACT(M1283,$A$3)=TRUE,2,IF(EXACT(M1283,$A$4)=TRUE,3,IF(EXACT(M1283,$A$5)=TRUE,4,IF(EXACT(M1283,$A$6)=TRUE,5,IF(EXACT(M1283,$A$7)=TRUE,6,IF(EXACT(M1283,$A$8)=TRUE,7,IF(EXACT(M1283,$A$9)=TRUE,8,IF(EXACT(M1283,$A$10)=TRUE,9,IF(EXACT(M1283,$A$11)=TRUE,10,IF(EXACT(M1283,$A$12)=TRUE,11,IF(EXACT(M1283,$A$13)=TRUE,12,IF(EXACT(M1283,$A$14)=TRUE,13,IF(EXACT(M1283,$A$15)=TRUE,14,IF(EXACT(M1283,$A$16)=TRUE,15,IF(EXACT(M1283,$A$17)=TRUE,16,IF(EXACT(M1283,$A$18)=TRUE,17,IF(EXACT(M1283,$A$19)=TRUE,18,IF(EXACT(M1283,$A$20)=TRUE,19,IF(EXACT(M1283,$A$21)=TRUE,20,IF(EXACT(M1283,$A$22)=TRUE,21,IF(EXACT(M1283,$A$23)=TRUE,22,IF(EXACT(M1283,$A$24)=TRUE,23,IF(EXACT(M1283,$A$25)=TRUE,24,IF(EXACT(M1283,$A$26)=TRUE,25,IF(EXACT(M1283,$A$27)=TRUE,26,IF(EXACT(M1283,$A$28)=TRUE,27,IF(EXACT(M1283,$A$29)=TRUE,28,IF(EXACT(M1283,$A$30)=TRUE,29,IF(EXACT(M1283,$A$31)=TRUE,30,IF(EXACT(M1283,$A$32)=TRUE,31,IF(EXACT(M1283,$A$33)=TRUE,32,IF(EXACT(M1283,$A$34)=TRUE,33,IF(EXACT(M1283,$A$35)=TRUE,34,IF(EXACT(M1283,$A$36)=TRUE,35,IF(EXACT(M1283,$A$37)=TRUE,36,IF(EXACT(M1283,$A$38)=TRUE,37,IF(EXACT(M1283,$A$39)=TRUE,38,IF(EXACT(M1283,$A$40)=TRUE,39,IF(EXACT(M1283,$A$41)=TRUE,40,IF(EXACT(M1283,$A$42)=TRUE,41,IF(EXACT(M1283,$A$43)=TRUE,42,IF(EXACT(M1283,$A$44)=TRUE,43,IF(EXACT(M1283,$A$45)=TRUE,44,IF(EXACT(M1283,$A$46)=TRUE,45,IF(EXACT(M1283,$A$47)=TRUE,46,IF(EXACT(M1283,$A$48)=TRUE,47,IF(EXACT(M1283,$A$49)=TRUE,48,IF(EXACT(M1283,$A$50)=TRUE,49,IF(EXACT(M1283,$A$51)=TRUE,50,IF(EXACT(M1283,$A$52)=TRUE,51,IF(EXACT(M1283,$A$53)=TRUE,52,IF(EXACT(M1283,$A$54)=TRUE,53,IF(EXACT(M1283,$A$55)=TRUE,54,IF(EXACT(M1283,$A$56)=TRUE,55,IF(EXACT(M1283,$A$57)=TRUE,56,IF(EXACT(M1283,$A$58)=TRUE,57,IF(EXACT(M1283,$A$59)=TRUE,58,IF(EXACT(M1283,$A$60)=TRUE,59,IF(EXACT(M1283,$A$61)=TRUE,60,IF(EXACT(M1283,$A$62)=TRUE,61))))))))))))))))))))))))))))))))))))))))))))))))))))))))))))))*61^$L1283</f>
        <v>0</v>
      </c>
    </row>
    <row r="1284" spans="11:14" x14ac:dyDescent="0.55000000000000004">
      <c r="K1284">
        <v>1284</v>
      </c>
      <c r="L1284">
        <f t="shared" si="41"/>
        <v>0</v>
      </c>
      <c r="M1284" t="str">
        <f t="shared" si="40"/>
        <v/>
      </c>
      <c r="N1284">
        <f>IF(EXACT(M1284,$A$1)=TRUE,0,IF(EXACT(M1284,$A$2)=TRUE,1,IF(EXACT(M1284,$A$3)=TRUE,2,IF(EXACT(M1284,$A$4)=TRUE,3,IF(EXACT(M1284,$A$5)=TRUE,4,IF(EXACT(M1284,$A$6)=TRUE,5,IF(EXACT(M1284,$A$7)=TRUE,6,IF(EXACT(M1284,$A$8)=TRUE,7,IF(EXACT(M1284,$A$9)=TRUE,8,IF(EXACT(M1284,$A$10)=TRUE,9,IF(EXACT(M1284,$A$11)=TRUE,10,IF(EXACT(M1284,$A$12)=TRUE,11,IF(EXACT(M1284,$A$13)=TRUE,12,IF(EXACT(M1284,$A$14)=TRUE,13,IF(EXACT(M1284,$A$15)=TRUE,14,IF(EXACT(M1284,$A$16)=TRUE,15,IF(EXACT(M1284,$A$17)=TRUE,16,IF(EXACT(M1284,$A$18)=TRUE,17,IF(EXACT(M1284,$A$19)=TRUE,18,IF(EXACT(M1284,$A$20)=TRUE,19,IF(EXACT(M1284,$A$21)=TRUE,20,IF(EXACT(M1284,$A$22)=TRUE,21,IF(EXACT(M1284,$A$23)=TRUE,22,IF(EXACT(M1284,$A$24)=TRUE,23,IF(EXACT(M1284,$A$25)=TRUE,24,IF(EXACT(M1284,$A$26)=TRUE,25,IF(EXACT(M1284,$A$27)=TRUE,26,IF(EXACT(M1284,$A$28)=TRUE,27,IF(EXACT(M1284,$A$29)=TRUE,28,IF(EXACT(M1284,$A$30)=TRUE,29,IF(EXACT(M1284,$A$31)=TRUE,30,IF(EXACT(M1284,$A$32)=TRUE,31,IF(EXACT(M1284,$A$33)=TRUE,32,IF(EXACT(M1284,$A$34)=TRUE,33,IF(EXACT(M1284,$A$35)=TRUE,34,IF(EXACT(M1284,$A$36)=TRUE,35,IF(EXACT(M1284,$A$37)=TRUE,36,IF(EXACT(M1284,$A$38)=TRUE,37,IF(EXACT(M1284,$A$39)=TRUE,38,IF(EXACT(M1284,$A$40)=TRUE,39,IF(EXACT(M1284,$A$41)=TRUE,40,IF(EXACT(M1284,$A$42)=TRUE,41,IF(EXACT(M1284,$A$43)=TRUE,42,IF(EXACT(M1284,$A$44)=TRUE,43,IF(EXACT(M1284,$A$45)=TRUE,44,IF(EXACT(M1284,$A$46)=TRUE,45,IF(EXACT(M1284,$A$47)=TRUE,46,IF(EXACT(M1284,$A$48)=TRUE,47,IF(EXACT(M1284,$A$49)=TRUE,48,IF(EXACT(M1284,$A$50)=TRUE,49,IF(EXACT(M1284,$A$51)=TRUE,50,IF(EXACT(M1284,$A$52)=TRUE,51,IF(EXACT(M1284,$A$53)=TRUE,52,IF(EXACT(M1284,$A$54)=TRUE,53,IF(EXACT(M1284,$A$55)=TRUE,54,IF(EXACT(M1284,$A$56)=TRUE,55,IF(EXACT(M1284,$A$57)=TRUE,56,IF(EXACT(M1284,$A$58)=TRUE,57,IF(EXACT(M1284,$A$59)=TRUE,58,IF(EXACT(M1284,$A$60)=TRUE,59,IF(EXACT(M1284,$A$61)=TRUE,60,IF(EXACT(M1284,$A$62)=TRUE,61))))))))))))))))))))))))))))))))))))))))))))))))))))))))))))))*61^$L1284</f>
        <v>0</v>
      </c>
    </row>
    <row r="1285" spans="11:14" x14ac:dyDescent="0.55000000000000004">
      <c r="K1285">
        <v>1285</v>
      </c>
      <c r="L1285">
        <f t="shared" si="41"/>
        <v>5</v>
      </c>
      <c r="M1285" t="str">
        <f t="shared" si="40"/>
        <v/>
      </c>
      <c r="N1285" t="b">
        <f>IF(EXACT(M1285,$A$1)=TRUE,"コア",IF(EXACT(M1285,$A$2)=TRUE,"弓玉",IF(EXACT(M1285,$A$3)=TRUE,"銃玉",IF(EXACT(M1285,$A$4)=TRUE,"剣玉",IF(EXACT(M1285,$A$5)=TRUE,"盾玉",IF(EXACT(M1285,$A$6)=TRUE,"爆玉",IF(EXACT(M1285,$A$7)=TRUE,"魔玉",IF(EXACT(M1285,$A$8)=TRUE,"弩玉",IF(EXACT(M1285,$A$9)=TRUE,"槍玉",IF(EXACT(M1285,$A$10)=TRUE,"砲玉",IF(EXACT(M1285,$A$11)=TRUE,"薙玉",IF(EXACT(M1285,$A$12)=TRUE,"跳玉",IF(EXACT(M1285,$A$13)=TRUE,"裂玉",IF(EXACT(M1285,$A$14)=TRUE,"散玉",IF(EXACT(M1285,$A$15)=TRUE,"狙玉",IF(EXACT(M1285,$A$16)=TRUE,"浮玉",IF(EXACT(M1285,$A$17)=TRUE,"導玉",IF(EXACT(M1285,$A$18)=TRUE,"繕玉",IF(EXACT(M1285,$A$19)=TRUE,"癒玉",IF(EXACT(M1285,$A$20)=TRUE,"壁玉",IF(EXACT(M1285,$A$21)=TRUE,"飛玉",IF(EXACT(M1285,$A$22)=TRUE,"戦玉",IF(EXACT(M1285,$A$23)=TRUE,"機玉",IF(EXACT(M1285,$A$24)=TRUE,"変玉",IF(EXACT(M1285,$A$25)=TRUE,"界玉",IF(EXACT(M1285,$A$26)=TRUE,"木壁",IF(EXACT(M1285,$A$27)=TRUE,"石壁",IF(EXACT(M1285,$A$28)=TRUE,"紙壁",IF(EXACT(M1285,$A$29)=TRUE,"鉄壁",IF(EXACT(M1285,$A$30)=TRUE,"ジェット",IF(EXACT(M1285,$A$31)=TRUE,"ターボ",IF(EXACT(M1285,$A$32)=TRUE,"骨玉",IF(EXACT(M1285,$A$33)=TRUE,"撃玉",IF(EXACT(M1285,$A$34)=TRUE,"弾玉",IF(EXACT(M1285,$A$35)=TRUE,"聖玉",IF(EXACT(M1285,$A$36)=TRUE,"忍玉",IF(EXACT(M1285,$A$37)=TRUE,"障玉",IF(EXACT(M1285,$A$38)=TRUE,"花玉",IF(EXACT(M1285,$A$39)=TRUE,"反玉",IF(EXACT(M1285,$A$40)=TRUE,"押玉",IF(EXACT(M1285,$A$41)=TRUE,"迎玉",IF(EXACT(M1285,$A$42)=TRUE,"贄玉",IF(EXACT(M1285,$A$43)=TRUE,"的玉",IF(EXACT(M1285,$A$44)=TRUE,"墜玉",IF(EXACT(M1285,$A$45)=TRUE,"箱玉",IF(EXACT(M1285,$A$46)=TRUE,"闇玉",IF(EXACT(M1285,$A$47)=TRUE,"旋玉",IF(EXACT(M1285,$A$48)=TRUE,"采玉",IF(EXACT(M1285,$A$49)=TRUE,"騎玉",IF(EXACT(M1285,$A$50)=TRUE,"核玉",IF(EXACT(M1285,$A$51)=TRUE,"射玉",IF(EXACT(M1285,$A$52)=TRUE,"星玉",IF(EXACT(M1285,$A$53)=TRUE,"梱玉",IF(EXACT(M1285,$A$54)=TRUE,"貫玉",IF(EXACT(M1285,$A$55)=TRUE,"査玉",IF(EXACT(M1285,$A$56)=TRUE,"近壁",IF(EXACT(M1285,$A$57)=TRUE,"遠壁",IF(EXACT(M1285,$A$58)=TRUE,"広壁",IF(EXACT(M1285,$A$59)=TRUE,"狭壁",IF(EXACT(M1285,$A$60)=TRUE,"タゲ壁",IF(EXACT(M1285,$A$61)=TRUE,"エレ壁")))))))))))))))))))))))))))))))))))))))))))))))))))))))))))))</f>
        <v>0</v>
      </c>
    </row>
    <row r="1286" spans="11:14" x14ac:dyDescent="0.55000000000000004">
      <c r="K1286">
        <v>1286</v>
      </c>
      <c r="L1286">
        <f t="shared" si="41"/>
        <v>4</v>
      </c>
      <c r="M1286" t="str">
        <f t="shared" si="40"/>
        <v/>
      </c>
      <c r="N1286">
        <f>IF(EXACT(M1286,$A$1)=TRUE,0,IF(EXACT(M1286,$A$2)=TRUE,1,IF(EXACT(M1286,$A$3)=TRUE,2,IF(EXACT(M1286,$A$4)=TRUE,3,IF(EXACT(M1286,$A$5)=TRUE,4,IF(EXACT(M1286,$A$6)=TRUE,5,IF(EXACT(M1286,$A$7)=TRUE,6,IF(EXACT(M1286,$A$8)=TRUE,7,IF(EXACT(M1286,$A$9)=TRUE,8,IF(EXACT(M1286,$A$10)=TRUE,9,IF(EXACT(M1286,$A$11)=TRUE,10,IF(EXACT(M1286,$A$12)=TRUE,11,IF(EXACT(M1286,$A$13)=TRUE,12,IF(EXACT(M1286,$A$14)=TRUE,13,IF(EXACT(M1286,$A$15)=TRUE,14,IF(EXACT(M1286,$A$16)=TRUE,15,IF(EXACT(M1286,$A$17)=TRUE,16,IF(EXACT(M1286,$A$18)=TRUE,17,IF(EXACT(M1286,$A$19)=TRUE,18,IF(EXACT(M1286,$A$20)=TRUE,19,IF(EXACT(M1286,$A$21)=TRUE,20,IF(EXACT(M1286,$A$22)=TRUE,21,IF(EXACT(M1286,$A$23)=TRUE,22,IF(EXACT(M1286,$A$24)=TRUE,23,IF(EXACT(M1286,$A$25)=TRUE,24,IF(EXACT(M1286,$A$26)=TRUE,25,IF(EXACT(M1286,$A$27)=TRUE,26,IF(EXACT(M1286,$A$28)=TRUE,27,IF(EXACT(M1286,$A$29)=TRUE,28,IF(EXACT(M1286,$A$30)=TRUE,29,IF(EXACT(M1286,$A$31)=TRUE,30,IF(EXACT(M1286,$A$32)=TRUE,31,IF(EXACT(M1286,$A$33)=TRUE,32,IF(EXACT(M1286,$A$34)=TRUE,33,IF(EXACT(M1286,$A$35)=TRUE,34,IF(EXACT(M1286,$A$36)=TRUE,35,IF(EXACT(M1286,$A$37)=TRUE,36,IF(EXACT(M1286,$A$38)=TRUE,37,IF(EXACT(M1286,$A$39)=TRUE,38,IF(EXACT(M1286,$A$40)=TRUE,39,IF(EXACT(M1286,$A$41)=TRUE,40,IF(EXACT(M1286,$A$42)=TRUE,41,IF(EXACT(M1286,$A$43)=TRUE,42,IF(EXACT(M1286,$A$44)=TRUE,43,IF(EXACT(M1286,$A$45)=TRUE,44,IF(EXACT(M1286,$A$46)=TRUE,45,IF(EXACT(M1286,$A$47)=TRUE,46,IF(EXACT(M1286,$A$48)=TRUE,47,IF(EXACT(M1286,$A$49)=TRUE,48,IF(EXACT(M1286,$A$50)=TRUE,49,IF(EXACT(M1286,$A$51)=TRUE,50,IF(EXACT(M1286,$A$52)=TRUE,51,IF(EXACT(M1286,$A$53)=TRUE,52,IF(EXACT(M1286,$A$54)=TRUE,53,IF(EXACT(M1286,$A$55)=TRUE,54,IF(EXACT(M1286,$A$56)=TRUE,55,IF(EXACT(M1286,$A$57)=TRUE,56,IF(EXACT(M1286,$A$58)=TRUE,57,IF(EXACT(M1286,$A$59)=TRUE,58,IF(EXACT(M1286,$A$60)=TRUE,59,IF(EXACT(M1286,$A$61)=TRUE,60,IF(EXACT(M1286,$A$62)=TRUE,61))))))))))))))))))))))))))))))))))))))))))))))))))))))))))))))*61^$L1286</f>
        <v>0</v>
      </c>
    </row>
    <row r="1287" spans="11:14" x14ac:dyDescent="0.55000000000000004">
      <c r="K1287">
        <v>1287</v>
      </c>
      <c r="L1287">
        <f t="shared" si="41"/>
        <v>3</v>
      </c>
      <c r="M1287" t="str">
        <f t="shared" si="40"/>
        <v/>
      </c>
      <c r="N1287">
        <f>IF(EXACT(M1287,$A$1)=TRUE,0,IF(EXACT(M1287,$A$2)=TRUE,1,IF(EXACT(M1287,$A$3)=TRUE,2,IF(EXACT(M1287,$A$4)=TRUE,3,IF(EXACT(M1287,$A$5)=TRUE,4,IF(EXACT(M1287,$A$6)=TRUE,5,IF(EXACT(M1287,$A$7)=TRUE,6,IF(EXACT(M1287,$A$8)=TRUE,7,IF(EXACT(M1287,$A$9)=TRUE,8,IF(EXACT(M1287,$A$10)=TRUE,9,IF(EXACT(M1287,$A$11)=TRUE,10,IF(EXACT(M1287,$A$12)=TRUE,11,IF(EXACT(M1287,$A$13)=TRUE,12,IF(EXACT(M1287,$A$14)=TRUE,13,IF(EXACT(M1287,$A$15)=TRUE,14,IF(EXACT(M1287,$A$16)=TRUE,15,IF(EXACT(M1287,$A$17)=TRUE,16,IF(EXACT(M1287,$A$18)=TRUE,17,IF(EXACT(M1287,$A$19)=TRUE,18,IF(EXACT(M1287,$A$20)=TRUE,19,IF(EXACT(M1287,$A$21)=TRUE,20,IF(EXACT(M1287,$A$22)=TRUE,21,IF(EXACT(M1287,$A$23)=TRUE,22,IF(EXACT(M1287,$A$24)=TRUE,23,IF(EXACT(M1287,$A$25)=TRUE,24,IF(EXACT(M1287,$A$26)=TRUE,25,IF(EXACT(M1287,$A$27)=TRUE,26,IF(EXACT(M1287,$A$28)=TRUE,27,IF(EXACT(M1287,$A$29)=TRUE,28,IF(EXACT(M1287,$A$30)=TRUE,29,IF(EXACT(M1287,$A$31)=TRUE,30,IF(EXACT(M1287,$A$32)=TRUE,31,IF(EXACT(M1287,$A$33)=TRUE,32,IF(EXACT(M1287,$A$34)=TRUE,33,IF(EXACT(M1287,$A$35)=TRUE,34,IF(EXACT(M1287,$A$36)=TRUE,35,IF(EXACT(M1287,$A$37)=TRUE,36,IF(EXACT(M1287,$A$38)=TRUE,37,IF(EXACT(M1287,$A$39)=TRUE,38,IF(EXACT(M1287,$A$40)=TRUE,39,IF(EXACT(M1287,$A$41)=TRUE,40,IF(EXACT(M1287,$A$42)=TRUE,41,IF(EXACT(M1287,$A$43)=TRUE,42,IF(EXACT(M1287,$A$44)=TRUE,43,IF(EXACT(M1287,$A$45)=TRUE,44,IF(EXACT(M1287,$A$46)=TRUE,45,IF(EXACT(M1287,$A$47)=TRUE,46,IF(EXACT(M1287,$A$48)=TRUE,47,IF(EXACT(M1287,$A$49)=TRUE,48,IF(EXACT(M1287,$A$50)=TRUE,49,IF(EXACT(M1287,$A$51)=TRUE,50,IF(EXACT(M1287,$A$52)=TRUE,51,IF(EXACT(M1287,$A$53)=TRUE,52,IF(EXACT(M1287,$A$54)=TRUE,53,IF(EXACT(M1287,$A$55)=TRUE,54,IF(EXACT(M1287,$A$56)=TRUE,55,IF(EXACT(M1287,$A$57)=TRUE,56,IF(EXACT(M1287,$A$58)=TRUE,57,IF(EXACT(M1287,$A$59)=TRUE,58,IF(EXACT(M1287,$A$60)=TRUE,59,IF(EXACT(M1287,$A$61)=TRUE,60,IF(EXACT(M1287,$A$62)=TRUE,61))))))))))))))))))))))))))))))))))))))))))))))))))))))))))))))*61^$L1287</f>
        <v>0</v>
      </c>
    </row>
    <row r="1288" spans="11:14" x14ac:dyDescent="0.55000000000000004">
      <c r="K1288">
        <v>1288</v>
      </c>
      <c r="L1288">
        <f t="shared" si="41"/>
        <v>2</v>
      </c>
      <c r="M1288" t="str">
        <f t="shared" si="40"/>
        <v/>
      </c>
      <c r="N1288">
        <f>IF(EXACT(M1288,$A$1)=TRUE,0,IF(EXACT(M1288,$A$2)=TRUE,1,IF(EXACT(M1288,$A$3)=TRUE,2,IF(EXACT(M1288,$A$4)=TRUE,3,IF(EXACT(M1288,$A$5)=TRUE,4,IF(EXACT(M1288,$A$6)=TRUE,5,IF(EXACT(M1288,$A$7)=TRUE,6,IF(EXACT(M1288,$A$8)=TRUE,7,IF(EXACT(M1288,$A$9)=TRUE,8,IF(EXACT(M1288,$A$10)=TRUE,9,IF(EXACT(M1288,$A$11)=TRUE,10,IF(EXACT(M1288,$A$12)=TRUE,11,IF(EXACT(M1288,$A$13)=TRUE,12,IF(EXACT(M1288,$A$14)=TRUE,13,IF(EXACT(M1288,$A$15)=TRUE,14,IF(EXACT(M1288,$A$16)=TRUE,15,IF(EXACT(M1288,$A$17)=TRUE,16,IF(EXACT(M1288,$A$18)=TRUE,17,IF(EXACT(M1288,$A$19)=TRUE,18,IF(EXACT(M1288,$A$20)=TRUE,19,IF(EXACT(M1288,$A$21)=TRUE,20,IF(EXACT(M1288,$A$22)=TRUE,21,IF(EXACT(M1288,$A$23)=TRUE,22,IF(EXACT(M1288,$A$24)=TRUE,23,IF(EXACT(M1288,$A$25)=TRUE,24,IF(EXACT(M1288,$A$26)=TRUE,25,IF(EXACT(M1288,$A$27)=TRUE,26,IF(EXACT(M1288,$A$28)=TRUE,27,IF(EXACT(M1288,$A$29)=TRUE,28,IF(EXACT(M1288,$A$30)=TRUE,29,IF(EXACT(M1288,$A$31)=TRUE,30,IF(EXACT(M1288,$A$32)=TRUE,31,IF(EXACT(M1288,$A$33)=TRUE,32,IF(EXACT(M1288,$A$34)=TRUE,33,IF(EXACT(M1288,$A$35)=TRUE,34,IF(EXACT(M1288,$A$36)=TRUE,35,IF(EXACT(M1288,$A$37)=TRUE,36,IF(EXACT(M1288,$A$38)=TRUE,37,IF(EXACT(M1288,$A$39)=TRUE,38,IF(EXACT(M1288,$A$40)=TRUE,39,IF(EXACT(M1288,$A$41)=TRUE,40,IF(EXACT(M1288,$A$42)=TRUE,41,IF(EXACT(M1288,$A$43)=TRUE,42,IF(EXACT(M1288,$A$44)=TRUE,43,IF(EXACT(M1288,$A$45)=TRUE,44,IF(EXACT(M1288,$A$46)=TRUE,45,IF(EXACT(M1288,$A$47)=TRUE,46,IF(EXACT(M1288,$A$48)=TRUE,47,IF(EXACT(M1288,$A$49)=TRUE,48,IF(EXACT(M1288,$A$50)=TRUE,49,IF(EXACT(M1288,$A$51)=TRUE,50,IF(EXACT(M1288,$A$52)=TRUE,51,IF(EXACT(M1288,$A$53)=TRUE,52,IF(EXACT(M1288,$A$54)=TRUE,53,IF(EXACT(M1288,$A$55)=TRUE,54,IF(EXACT(M1288,$A$56)=TRUE,55,IF(EXACT(M1288,$A$57)=TRUE,56,IF(EXACT(M1288,$A$58)=TRUE,57,IF(EXACT(M1288,$A$59)=TRUE,58,IF(EXACT(M1288,$A$60)=TRUE,59,IF(EXACT(M1288,$A$61)=TRUE,60,IF(EXACT(M1288,$A$62)=TRUE,61))))))))))))))))))))))))))))))))))))))))))))))))))))))))))))))*61^$L1288</f>
        <v>0</v>
      </c>
    </row>
    <row r="1289" spans="11:14" x14ac:dyDescent="0.55000000000000004">
      <c r="K1289">
        <v>1289</v>
      </c>
      <c r="L1289">
        <f t="shared" si="41"/>
        <v>1</v>
      </c>
      <c r="M1289" t="str">
        <f t="shared" si="40"/>
        <v/>
      </c>
      <c r="N1289">
        <f>IF(EXACT(M1289,$A$1)=TRUE,0,IF(EXACT(M1289,$A$2)=TRUE,1,IF(EXACT(M1289,$A$3)=TRUE,2,IF(EXACT(M1289,$A$4)=TRUE,3,IF(EXACT(M1289,$A$5)=TRUE,4,IF(EXACT(M1289,$A$6)=TRUE,5,IF(EXACT(M1289,$A$7)=TRUE,6,IF(EXACT(M1289,$A$8)=TRUE,7,IF(EXACT(M1289,$A$9)=TRUE,8,IF(EXACT(M1289,$A$10)=TRUE,9,IF(EXACT(M1289,$A$11)=TRUE,10,IF(EXACT(M1289,$A$12)=TRUE,11,IF(EXACT(M1289,$A$13)=TRUE,12,IF(EXACT(M1289,$A$14)=TRUE,13,IF(EXACT(M1289,$A$15)=TRUE,14,IF(EXACT(M1289,$A$16)=TRUE,15,IF(EXACT(M1289,$A$17)=TRUE,16,IF(EXACT(M1289,$A$18)=TRUE,17,IF(EXACT(M1289,$A$19)=TRUE,18,IF(EXACT(M1289,$A$20)=TRUE,19,IF(EXACT(M1289,$A$21)=TRUE,20,IF(EXACT(M1289,$A$22)=TRUE,21,IF(EXACT(M1289,$A$23)=TRUE,22,IF(EXACT(M1289,$A$24)=TRUE,23,IF(EXACT(M1289,$A$25)=TRUE,24,IF(EXACT(M1289,$A$26)=TRUE,25,IF(EXACT(M1289,$A$27)=TRUE,26,IF(EXACT(M1289,$A$28)=TRUE,27,IF(EXACT(M1289,$A$29)=TRUE,28,IF(EXACT(M1289,$A$30)=TRUE,29,IF(EXACT(M1289,$A$31)=TRUE,30,IF(EXACT(M1289,$A$32)=TRUE,31,IF(EXACT(M1289,$A$33)=TRUE,32,IF(EXACT(M1289,$A$34)=TRUE,33,IF(EXACT(M1289,$A$35)=TRUE,34,IF(EXACT(M1289,$A$36)=TRUE,35,IF(EXACT(M1289,$A$37)=TRUE,36,IF(EXACT(M1289,$A$38)=TRUE,37,IF(EXACT(M1289,$A$39)=TRUE,38,IF(EXACT(M1289,$A$40)=TRUE,39,IF(EXACT(M1289,$A$41)=TRUE,40,IF(EXACT(M1289,$A$42)=TRUE,41,IF(EXACT(M1289,$A$43)=TRUE,42,IF(EXACT(M1289,$A$44)=TRUE,43,IF(EXACT(M1289,$A$45)=TRUE,44,IF(EXACT(M1289,$A$46)=TRUE,45,IF(EXACT(M1289,$A$47)=TRUE,46,IF(EXACT(M1289,$A$48)=TRUE,47,IF(EXACT(M1289,$A$49)=TRUE,48,IF(EXACT(M1289,$A$50)=TRUE,49,IF(EXACT(M1289,$A$51)=TRUE,50,IF(EXACT(M1289,$A$52)=TRUE,51,IF(EXACT(M1289,$A$53)=TRUE,52,IF(EXACT(M1289,$A$54)=TRUE,53,IF(EXACT(M1289,$A$55)=TRUE,54,IF(EXACT(M1289,$A$56)=TRUE,55,IF(EXACT(M1289,$A$57)=TRUE,56,IF(EXACT(M1289,$A$58)=TRUE,57,IF(EXACT(M1289,$A$59)=TRUE,58,IF(EXACT(M1289,$A$60)=TRUE,59,IF(EXACT(M1289,$A$61)=TRUE,60,IF(EXACT(M1289,$A$62)=TRUE,61))))))))))))))))))))))))))))))))))))))))))))))))))))))))))))))*61^$L1289</f>
        <v>0</v>
      </c>
    </row>
    <row r="1290" spans="11:14" x14ac:dyDescent="0.55000000000000004">
      <c r="K1290">
        <v>1290</v>
      </c>
      <c r="L1290">
        <f t="shared" si="41"/>
        <v>0</v>
      </c>
      <c r="M1290" t="str">
        <f t="shared" si="40"/>
        <v/>
      </c>
      <c r="N1290">
        <f>IF(EXACT(M1290,$A$1)=TRUE,0,IF(EXACT(M1290,$A$2)=TRUE,1,IF(EXACT(M1290,$A$3)=TRUE,2,IF(EXACT(M1290,$A$4)=TRUE,3,IF(EXACT(M1290,$A$5)=TRUE,4,IF(EXACT(M1290,$A$6)=TRUE,5,IF(EXACT(M1290,$A$7)=TRUE,6,IF(EXACT(M1290,$A$8)=TRUE,7,IF(EXACT(M1290,$A$9)=TRUE,8,IF(EXACT(M1290,$A$10)=TRUE,9,IF(EXACT(M1290,$A$11)=TRUE,10,IF(EXACT(M1290,$A$12)=TRUE,11,IF(EXACT(M1290,$A$13)=TRUE,12,IF(EXACT(M1290,$A$14)=TRUE,13,IF(EXACT(M1290,$A$15)=TRUE,14,IF(EXACT(M1290,$A$16)=TRUE,15,IF(EXACT(M1290,$A$17)=TRUE,16,IF(EXACT(M1290,$A$18)=TRUE,17,IF(EXACT(M1290,$A$19)=TRUE,18,IF(EXACT(M1290,$A$20)=TRUE,19,IF(EXACT(M1290,$A$21)=TRUE,20,IF(EXACT(M1290,$A$22)=TRUE,21,IF(EXACT(M1290,$A$23)=TRUE,22,IF(EXACT(M1290,$A$24)=TRUE,23,IF(EXACT(M1290,$A$25)=TRUE,24,IF(EXACT(M1290,$A$26)=TRUE,25,IF(EXACT(M1290,$A$27)=TRUE,26,IF(EXACT(M1290,$A$28)=TRUE,27,IF(EXACT(M1290,$A$29)=TRUE,28,IF(EXACT(M1290,$A$30)=TRUE,29,IF(EXACT(M1290,$A$31)=TRUE,30,IF(EXACT(M1290,$A$32)=TRUE,31,IF(EXACT(M1290,$A$33)=TRUE,32,IF(EXACT(M1290,$A$34)=TRUE,33,IF(EXACT(M1290,$A$35)=TRUE,34,IF(EXACT(M1290,$A$36)=TRUE,35,IF(EXACT(M1290,$A$37)=TRUE,36,IF(EXACT(M1290,$A$38)=TRUE,37,IF(EXACT(M1290,$A$39)=TRUE,38,IF(EXACT(M1290,$A$40)=TRUE,39,IF(EXACT(M1290,$A$41)=TRUE,40,IF(EXACT(M1290,$A$42)=TRUE,41,IF(EXACT(M1290,$A$43)=TRUE,42,IF(EXACT(M1290,$A$44)=TRUE,43,IF(EXACT(M1290,$A$45)=TRUE,44,IF(EXACT(M1290,$A$46)=TRUE,45,IF(EXACT(M1290,$A$47)=TRUE,46,IF(EXACT(M1290,$A$48)=TRUE,47,IF(EXACT(M1290,$A$49)=TRUE,48,IF(EXACT(M1290,$A$50)=TRUE,49,IF(EXACT(M1290,$A$51)=TRUE,50,IF(EXACT(M1290,$A$52)=TRUE,51,IF(EXACT(M1290,$A$53)=TRUE,52,IF(EXACT(M1290,$A$54)=TRUE,53,IF(EXACT(M1290,$A$55)=TRUE,54,IF(EXACT(M1290,$A$56)=TRUE,55,IF(EXACT(M1290,$A$57)=TRUE,56,IF(EXACT(M1290,$A$58)=TRUE,57,IF(EXACT(M1290,$A$59)=TRUE,58,IF(EXACT(M1290,$A$60)=TRUE,59,IF(EXACT(M1290,$A$61)=TRUE,60,IF(EXACT(M1290,$A$62)=TRUE,61))))))))))))))))))))))))))))))))))))))))))))))))))))))))))))))*61^$L1290</f>
        <v>0</v>
      </c>
    </row>
    <row r="1291" spans="11:14" x14ac:dyDescent="0.55000000000000004">
      <c r="K1291">
        <v>1291</v>
      </c>
      <c r="L1291">
        <f t="shared" si="41"/>
        <v>5</v>
      </c>
      <c r="M1291" t="str">
        <f t="shared" si="40"/>
        <v/>
      </c>
      <c r="N1291" t="b">
        <f>IF(EXACT(M1291,$A$1)=TRUE,"コア",IF(EXACT(M1291,$A$2)=TRUE,"弓玉",IF(EXACT(M1291,$A$3)=TRUE,"銃玉",IF(EXACT(M1291,$A$4)=TRUE,"剣玉",IF(EXACT(M1291,$A$5)=TRUE,"盾玉",IF(EXACT(M1291,$A$6)=TRUE,"爆玉",IF(EXACT(M1291,$A$7)=TRUE,"魔玉",IF(EXACT(M1291,$A$8)=TRUE,"弩玉",IF(EXACT(M1291,$A$9)=TRUE,"槍玉",IF(EXACT(M1291,$A$10)=TRUE,"砲玉",IF(EXACT(M1291,$A$11)=TRUE,"薙玉",IF(EXACT(M1291,$A$12)=TRUE,"跳玉",IF(EXACT(M1291,$A$13)=TRUE,"裂玉",IF(EXACT(M1291,$A$14)=TRUE,"散玉",IF(EXACT(M1291,$A$15)=TRUE,"狙玉",IF(EXACT(M1291,$A$16)=TRUE,"浮玉",IF(EXACT(M1291,$A$17)=TRUE,"導玉",IF(EXACT(M1291,$A$18)=TRUE,"繕玉",IF(EXACT(M1291,$A$19)=TRUE,"癒玉",IF(EXACT(M1291,$A$20)=TRUE,"壁玉",IF(EXACT(M1291,$A$21)=TRUE,"飛玉",IF(EXACT(M1291,$A$22)=TRUE,"戦玉",IF(EXACT(M1291,$A$23)=TRUE,"機玉",IF(EXACT(M1291,$A$24)=TRUE,"変玉",IF(EXACT(M1291,$A$25)=TRUE,"界玉",IF(EXACT(M1291,$A$26)=TRUE,"木壁",IF(EXACT(M1291,$A$27)=TRUE,"石壁",IF(EXACT(M1291,$A$28)=TRUE,"紙壁",IF(EXACT(M1291,$A$29)=TRUE,"鉄壁",IF(EXACT(M1291,$A$30)=TRUE,"ジェット",IF(EXACT(M1291,$A$31)=TRUE,"ターボ",IF(EXACT(M1291,$A$32)=TRUE,"骨玉",IF(EXACT(M1291,$A$33)=TRUE,"撃玉",IF(EXACT(M1291,$A$34)=TRUE,"弾玉",IF(EXACT(M1291,$A$35)=TRUE,"聖玉",IF(EXACT(M1291,$A$36)=TRUE,"忍玉",IF(EXACT(M1291,$A$37)=TRUE,"障玉",IF(EXACT(M1291,$A$38)=TRUE,"花玉",IF(EXACT(M1291,$A$39)=TRUE,"反玉",IF(EXACT(M1291,$A$40)=TRUE,"押玉",IF(EXACT(M1291,$A$41)=TRUE,"迎玉",IF(EXACT(M1291,$A$42)=TRUE,"贄玉",IF(EXACT(M1291,$A$43)=TRUE,"的玉",IF(EXACT(M1291,$A$44)=TRUE,"墜玉",IF(EXACT(M1291,$A$45)=TRUE,"箱玉",IF(EXACT(M1291,$A$46)=TRUE,"闇玉",IF(EXACT(M1291,$A$47)=TRUE,"旋玉",IF(EXACT(M1291,$A$48)=TRUE,"采玉",IF(EXACT(M1291,$A$49)=TRUE,"騎玉",IF(EXACT(M1291,$A$50)=TRUE,"核玉",IF(EXACT(M1291,$A$51)=TRUE,"射玉",IF(EXACT(M1291,$A$52)=TRUE,"星玉",IF(EXACT(M1291,$A$53)=TRUE,"梱玉",IF(EXACT(M1291,$A$54)=TRUE,"貫玉",IF(EXACT(M1291,$A$55)=TRUE,"査玉",IF(EXACT(M1291,$A$56)=TRUE,"近壁",IF(EXACT(M1291,$A$57)=TRUE,"遠壁",IF(EXACT(M1291,$A$58)=TRUE,"広壁",IF(EXACT(M1291,$A$59)=TRUE,"狭壁",IF(EXACT(M1291,$A$60)=TRUE,"タゲ壁",IF(EXACT(M1291,$A$61)=TRUE,"エレ壁")))))))))))))))))))))))))))))))))))))))))))))))))))))))))))))</f>
        <v>0</v>
      </c>
    </row>
    <row r="1292" spans="11:14" x14ac:dyDescent="0.55000000000000004">
      <c r="K1292">
        <v>1292</v>
      </c>
      <c r="L1292">
        <f t="shared" si="41"/>
        <v>4</v>
      </c>
      <c r="M1292" t="str">
        <f t="shared" si="40"/>
        <v/>
      </c>
      <c r="N1292">
        <f>IF(EXACT(M1292,$A$1)=TRUE,0,IF(EXACT(M1292,$A$2)=TRUE,1,IF(EXACT(M1292,$A$3)=TRUE,2,IF(EXACT(M1292,$A$4)=TRUE,3,IF(EXACT(M1292,$A$5)=TRUE,4,IF(EXACT(M1292,$A$6)=TRUE,5,IF(EXACT(M1292,$A$7)=TRUE,6,IF(EXACT(M1292,$A$8)=TRUE,7,IF(EXACT(M1292,$A$9)=TRUE,8,IF(EXACT(M1292,$A$10)=TRUE,9,IF(EXACT(M1292,$A$11)=TRUE,10,IF(EXACT(M1292,$A$12)=TRUE,11,IF(EXACT(M1292,$A$13)=TRUE,12,IF(EXACT(M1292,$A$14)=TRUE,13,IF(EXACT(M1292,$A$15)=TRUE,14,IF(EXACT(M1292,$A$16)=TRUE,15,IF(EXACT(M1292,$A$17)=TRUE,16,IF(EXACT(M1292,$A$18)=TRUE,17,IF(EXACT(M1292,$A$19)=TRUE,18,IF(EXACT(M1292,$A$20)=TRUE,19,IF(EXACT(M1292,$A$21)=TRUE,20,IF(EXACT(M1292,$A$22)=TRUE,21,IF(EXACT(M1292,$A$23)=TRUE,22,IF(EXACT(M1292,$A$24)=TRUE,23,IF(EXACT(M1292,$A$25)=TRUE,24,IF(EXACT(M1292,$A$26)=TRUE,25,IF(EXACT(M1292,$A$27)=TRUE,26,IF(EXACT(M1292,$A$28)=TRUE,27,IF(EXACT(M1292,$A$29)=TRUE,28,IF(EXACT(M1292,$A$30)=TRUE,29,IF(EXACT(M1292,$A$31)=TRUE,30,IF(EXACT(M1292,$A$32)=TRUE,31,IF(EXACT(M1292,$A$33)=TRUE,32,IF(EXACT(M1292,$A$34)=TRUE,33,IF(EXACT(M1292,$A$35)=TRUE,34,IF(EXACT(M1292,$A$36)=TRUE,35,IF(EXACT(M1292,$A$37)=TRUE,36,IF(EXACT(M1292,$A$38)=TRUE,37,IF(EXACT(M1292,$A$39)=TRUE,38,IF(EXACT(M1292,$A$40)=TRUE,39,IF(EXACT(M1292,$A$41)=TRUE,40,IF(EXACT(M1292,$A$42)=TRUE,41,IF(EXACT(M1292,$A$43)=TRUE,42,IF(EXACT(M1292,$A$44)=TRUE,43,IF(EXACT(M1292,$A$45)=TRUE,44,IF(EXACT(M1292,$A$46)=TRUE,45,IF(EXACT(M1292,$A$47)=TRUE,46,IF(EXACT(M1292,$A$48)=TRUE,47,IF(EXACT(M1292,$A$49)=TRUE,48,IF(EXACT(M1292,$A$50)=TRUE,49,IF(EXACT(M1292,$A$51)=TRUE,50,IF(EXACT(M1292,$A$52)=TRUE,51,IF(EXACT(M1292,$A$53)=TRUE,52,IF(EXACT(M1292,$A$54)=TRUE,53,IF(EXACT(M1292,$A$55)=TRUE,54,IF(EXACT(M1292,$A$56)=TRUE,55,IF(EXACT(M1292,$A$57)=TRUE,56,IF(EXACT(M1292,$A$58)=TRUE,57,IF(EXACT(M1292,$A$59)=TRUE,58,IF(EXACT(M1292,$A$60)=TRUE,59,IF(EXACT(M1292,$A$61)=TRUE,60,IF(EXACT(M1292,$A$62)=TRUE,61))))))))))))))))))))))))))))))))))))))))))))))))))))))))))))))*61^$L1292</f>
        <v>0</v>
      </c>
    </row>
    <row r="1293" spans="11:14" x14ac:dyDescent="0.55000000000000004">
      <c r="K1293">
        <v>1293</v>
      </c>
      <c r="L1293">
        <f t="shared" si="41"/>
        <v>3</v>
      </c>
      <c r="M1293" t="str">
        <f t="shared" si="40"/>
        <v/>
      </c>
      <c r="N1293">
        <f>IF(EXACT(M1293,$A$1)=TRUE,0,IF(EXACT(M1293,$A$2)=TRUE,1,IF(EXACT(M1293,$A$3)=TRUE,2,IF(EXACT(M1293,$A$4)=TRUE,3,IF(EXACT(M1293,$A$5)=TRUE,4,IF(EXACT(M1293,$A$6)=TRUE,5,IF(EXACT(M1293,$A$7)=TRUE,6,IF(EXACT(M1293,$A$8)=TRUE,7,IF(EXACT(M1293,$A$9)=TRUE,8,IF(EXACT(M1293,$A$10)=TRUE,9,IF(EXACT(M1293,$A$11)=TRUE,10,IF(EXACT(M1293,$A$12)=TRUE,11,IF(EXACT(M1293,$A$13)=TRUE,12,IF(EXACT(M1293,$A$14)=TRUE,13,IF(EXACT(M1293,$A$15)=TRUE,14,IF(EXACT(M1293,$A$16)=TRUE,15,IF(EXACT(M1293,$A$17)=TRUE,16,IF(EXACT(M1293,$A$18)=TRUE,17,IF(EXACT(M1293,$A$19)=TRUE,18,IF(EXACT(M1293,$A$20)=TRUE,19,IF(EXACT(M1293,$A$21)=TRUE,20,IF(EXACT(M1293,$A$22)=TRUE,21,IF(EXACT(M1293,$A$23)=TRUE,22,IF(EXACT(M1293,$A$24)=TRUE,23,IF(EXACT(M1293,$A$25)=TRUE,24,IF(EXACT(M1293,$A$26)=TRUE,25,IF(EXACT(M1293,$A$27)=TRUE,26,IF(EXACT(M1293,$A$28)=TRUE,27,IF(EXACT(M1293,$A$29)=TRUE,28,IF(EXACT(M1293,$A$30)=TRUE,29,IF(EXACT(M1293,$A$31)=TRUE,30,IF(EXACT(M1293,$A$32)=TRUE,31,IF(EXACT(M1293,$A$33)=TRUE,32,IF(EXACT(M1293,$A$34)=TRUE,33,IF(EXACT(M1293,$A$35)=TRUE,34,IF(EXACT(M1293,$A$36)=TRUE,35,IF(EXACT(M1293,$A$37)=TRUE,36,IF(EXACT(M1293,$A$38)=TRUE,37,IF(EXACT(M1293,$A$39)=TRUE,38,IF(EXACT(M1293,$A$40)=TRUE,39,IF(EXACT(M1293,$A$41)=TRUE,40,IF(EXACT(M1293,$A$42)=TRUE,41,IF(EXACT(M1293,$A$43)=TRUE,42,IF(EXACT(M1293,$A$44)=TRUE,43,IF(EXACT(M1293,$A$45)=TRUE,44,IF(EXACT(M1293,$A$46)=TRUE,45,IF(EXACT(M1293,$A$47)=TRUE,46,IF(EXACT(M1293,$A$48)=TRUE,47,IF(EXACT(M1293,$A$49)=TRUE,48,IF(EXACT(M1293,$A$50)=TRUE,49,IF(EXACT(M1293,$A$51)=TRUE,50,IF(EXACT(M1293,$A$52)=TRUE,51,IF(EXACT(M1293,$A$53)=TRUE,52,IF(EXACT(M1293,$A$54)=TRUE,53,IF(EXACT(M1293,$A$55)=TRUE,54,IF(EXACT(M1293,$A$56)=TRUE,55,IF(EXACT(M1293,$A$57)=TRUE,56,IF(EXACT(M1293,$A$58)=TRUE,57,IF(EXACT(M1293,$A$59)=TRUE,58,IF(EXACT(M1293,$A$60)=TRUE,59,IF(EXACT(M1293,$A$61)=TRUE,60,IF(EXACT(M1293,$A$62)=TRUE,61))))))))))))))))))))))))))))))))))))))))))))))))))))))))))))))*61^$L1293</f>
        <v>0</v>
      </c>
    </row>
    <row r="1294" spans="11:14" x14ac:dyDescent="0.55000000000000004">
      <c r="K1294">
        <v>1294</v>
      </c>
      <c r="L1294">
        <f t="shared" si="41"/>
        <v>2</v>
      </c>
      <c r="M1294" t="str">
        <f t="shared" si="40"/>
        <v/>
      </c>
      <c r="N1294">
        <f>IF(EXACT(M1294,$A$1)=TRUE,0,IF(EXACT(M1294,$A$2)=TRUE,1,IF(EXACT(M1294,$A$3)=TRUE,2,IF(EXACT(M1294,$A$4)=TRUE,3,IF(EXACT(M1294,$A$5)=TRUE,4,IF(EXACT(M1294,$A$6)=TRUE,5,IF(EXACT(M1294,$A$7)=TRUE,6,IF(EXACT(M1294,$A$8)=TRUE,7,IF(EXACT(M1294,$A$9)=TRUE,8,IF(EXACT(M1294,$A$10)=TRUE,9,IF(EXACT(M1294,$A$11)=TRUE,10,IF(EXACT(M1294,$A$12)=TRUE,11,IF(EXACT(M1294,$A$13)=TRUE,12,IF(EXACT(M1294,$A$14)=TRUE,13,IF(EXACT(M1294,$A$15)=TRUE,14,IF(EXACT(M1294,$A$16)=TRUE,15,IF(EXACT(M1294,$A$17)=TRUE,16,IF(EXACT(M1294,$A$18)=TRUE,17,IF(EXACT(M1294,$A$19)=TRUE,18,IF(EXACT(M1294,$A$20)=TRUE,19,IF(EXACT(M1294,$A$21)=TRUE,20,IF(EXACT(M1294,$A$22)=TRUE,21,IF(EXACT(M1294,$A$23)=TRUE,22,IF(EXACT(M1294,$A$24)=TRUE,23,IF(EXACT(M1294,$A$25)=TRUE,24,IF(EXACT(M1294,$A$26)=TRUE,25,IF(EXACT(M1294,$A$27)=TRUE,26,IF(EXACT(M1294,$A$28)=TRUE,27,IF(EXACT(M1294,$A$29)=TRUE,28,IF(EXACT(M1294,$A$30)=TRUE,29,IF(EXACT(M1294,$A$31)=TRUE,30,IF(EXACT(M1294,$A$32)=TRUE,31,IF(EXACT(M1294,$A$33)=TRUE,32,IF(EXACT(M1294,$A$34)=TRUE,33,IF(EXACT(M1294,$A$35)=TRUE,34,IF(EXACT(M1294,$A$36)=TRUE,35,IF(EXACT(M1294,$A$37)=TRUE,36,IF(EXACT(M1294,$A$38)=TRUE,37,IF(EXACT(M1294,$A$39)=TRUE,38,IF(EXACT(M1294,$A$40)=TRUE,39,IF(EXACT(M1294,$A$41)=TRUE,40,IF(EXACT(M1294,$A$42)=TRUE,41,IF(EXACT(M1294,$A$43)=TRUE,42,IF(EXACT(M1294,$A$44)=TRUE,43,IF(EXACT(M1294,$A$45)=TRUE,44,IF(EXACT(M1294,$A$46)=TRUE,45,IF(EXACT(M1294,$A$47)=TRUE,46,IF(EXACT(M1294,$A$48)=TRUE,47,IF(EXACT(M1294,$A$49)=TRUE,48,IF(EXACT(M1294,$A$50)=TRUE,49,IF(EXACT(M1294,$A$51)=TRUE,50,IF(EXACT(M1294,$A$52)=TRUE,51,IF(EXACT(M1294,$A$53)=TRUE,52,IF(EXACT(M1294,$A$54)=TRUE,53,IF(EXACT(M1294,$A$55)=TRUE,54,IF(EXACT(M1294,$A$56)=TRUE,55,IF(EXACT(M1294,$A$57)=TRUE,56,IF(EXACT(M1294,$A$58)=TRUE,57,IF(EXACT(M1294,$A$59)=TRUE,58,IF(EXACT(M1294,$A$60)=TRUE,59,IF(EXACT(M1294,$A$61)=TRUE,60,IF(EXACT(M1294,$A$62)=TRUE,61))))))))))))))))))))))))))))))))))))))))))))))))))))))))))))))*61^$L1294</f>
        <v>0</v>
      </c>
    </row>
    <row r="1295" spans="11:14" x14ac:dyDescent="0.55000000000000004">
      <c r="K1295">
        <v>1295</v>
      </c>
      <c r="L1295">
        <f t="shared" si="41"/>
        <v>1</v>
      </c>
      <c r="M1295" t="str">
        <f t="shared" si="40"/>
        <v/>
      </c>
      <c r="N1295">
        <f>IF(EXACT(M1295,$A$1)=TRUE,0,IF(EXACT(M1295,$A$2)=TRUE,1,IF(EXACT(M1295,$A$3)=TRUE,2,IF(EXACT(M1295,$A$4)=TRUE,3,IF(EXACT(M1295,$A$5)=TRUE,4,IF(EXACT(M1295,$A$6)=TRUE,5,IF(EXACT(M1295,$A$7)=TRUE,6,IF(EXACT(M1295,$A$8)=TRUE,7,IF(EXACT(M1295,$A$9)=TRUE,8,IF(EXACT(M1295,$A$10)=TRUE,9,IF(EXACT(M1295,$A$11)=TRUE,10,IF(EXACT(M1295,$A$12)=TRUE,11,IF(EXACT(M1295,$A$13)=TRUE,12,IF(EXACT(M1295,$A$14)=TRUE,13,IF(EXACT(M1295,$A$15)=TRUE,14,IF(EXACT(M1295,$A$16)=TRUE,15,IF(EXACT(M1295,$A$17)=TRUE,16,IF(EXACT(M1295,$A$18)=TRUE,17,IF(EXACT(M1295,$A$19)=TRUE,18,IF(EXACT(M1295,$A$20)=TRUE,19,IF(EXACT(M1295,$A$21)=TRUE,20,IF(EXACT(M1295,$A$22)=TRUE,21,IF(EXACT(M1295,$A$23)=TRUE,22,IF(EXACT(M1295,$A$24)=TRUE,23,IF(EXACT(M1295,$A$25)=TRUE,24,IF(EXACT(M1295,$A$26)=TRUE,25,IF(EXACT(M1295,$A$27)=TRUE,26,IF(EXACT(M1295,$A$28)=TRUE,27,IF(EXACT(M1295,$A$29)=TRUE,28,IF(EXACT(M1295,$A$30)=TRUE,29,IF(EXACT(M1295,$A$31)=TRUE,30,IF(EXACT(M1295,$A$32)=TRUE,31,IF(EXACT(M1295,$A$33)=TRUE,32,IF(EXACT(M1295,$A$34)=TRUE,33,IF(EXACT(M1295,$A$35)=TRUE,34,IF(EXACT(M1295,$A$36)=TRUE,35,IF(EXACT(M1295,$A$37)=TRUE,36,IF(EXACT(M1295,$A$38)=TRUE,37,IF(EXACT(M1295,$A$39)=TRUE,38,IF(EXACT(M1295,$A$40)=TRUE,39,IF(EXACT(M1295,$A$41)=TRUE,40,IF(EXACT(M1295,$A$42)=TRUE,41,IF(EXACT(M1295,$A$43)=TRUE,42,IF(EXACT(M1295,$A$44)=TRUE,43,IF(EXACT(M1295,$A$45)=TRUE,44,IF(EXACT(M1295,$A$46)=TRUE,45,IF(EXACT(M1295,$A$47)=TRUE,46,IF(EXACT(M1295,$A$48)=TRUE,47,IF(EXACT(M1295,$A$49)=TRUE,48,IF(EXACT(M1295,$A$50)=TRUE,49,IF(EXACT(M1295,$A$51)=TRUE,50,IF(EXACT(M1295,$A$52)=TRUE,51,IF(EXACT(M1295,$A$53)=TRUE,52,IF(EXACT(M1295,$A$54)=TRUE,53,IF(EXACT(M1295,$A$55)=TRUE,54,IF(EXACT(M1295,$A$56)=TRUE,55,IF(EXACT(M1295,$A$57)=TRUE,56,IF(EXACT(M1295,$A$58)=TRUE,57,IF(EXACT(M1295,$A$59)=TRUE,58,IF(EXACT(M1295,$A$60)=TRUE,59,IF(EXACT(M1295,$A$61)=TRUE,60,IF(EXACT(M1295,$A$62)=TRUE,61))))))))))))))))))))))))))))))))))))))))))))))))))))))))))))))*61^$L1295</f>
        <v>0</v>
      </c>
    </row>
    <row r="1296" spans="11:14" x14ac:dyDescent="0.55000000000000004">
      <c r="K1296">
        <v>1296</v>
      </c>
      <c r="L1296">
        <f t="shared" si="41"/>
        <v>0</v>
      </c>
      <c r="M1296" t="str">
        <f t="shared" si="40"/>
        <v/>
      </c>
      <c r="N1296">
        <f>IF(EXACT(M1296,$A$1)=TRUE,0,IF(EXACT(M1296,$A$2)=TRUE,1,IF(EXACT(M1296,$A$3)=TRUE,2,IF(EXACT(M1296,$A$4)=TRUE,3,IF(EXACT(M1296,$A$5)=TRUE,4,IF(EXACT(M1296,$A$6)=TRUE,5,IF(EXACT(M1296,$A$7)=TRUE,6,IF(EXACT(M1296,$A$8)=TRUE,7,IF(EXACT(M1296,$A$9)=TRUE,8,IF(EXACT(M1296,$A$10)=TRUE,9,IF(EXACT(M1296,$A$11)=TRUE,10,IF(EXACT(M1296,$A$12)=TRUE,11,IF(EXACT(M1296,$A$13)=TRUE,12,IF(EXACT(M1296,$A$14)=TRUE,13,IF(EXACT(M1296,$A$15)=TRUE,14,IF(EXACT(M1296,$A$16)=TRUE,15,IF(EXACT(M1296,$A$17)=TRUE,16,IF(EXACT(M1296,$A$18)=TRUE,17,IF(EXACT(M1296,$A$19)=TRUE,18,IF(EXACT(M1296,$A$20)=TRUE,19,IF(EXACT(M1296,$A$21)=TRUE,20,IF(EXACT(M1296,$A$22)=TRUE,21,IF(EXACT(M1296,$A$23)=TRUE,22,IF(EXACT(M1296,$A$24)=TRUE,23,IF(EXACT(M1296,$A$25)=TRUE,24,IF(EXACT(M1296,$A$26)=TRUE,25,IF(EXACT(M1296,$A$27)=TRUE,26,IF(EXACT(M1296,$A$28)=TRUE,27,IF(EXACT(M1296,$A$29)=TRUE,28,IF(EXACT(M1296,$A$30)=TRUE,29,IF(EXACT(M1296,$A$31)=TRUE,30,IF(EXACT(M1296,$A$32)=TRUE,31,IF(EXACT(M1296,$A$33)=TRUE,32,IF(EXACT(M1296,$A$34)=TRUE,33,IF(EXACT(M1296,$A$35)=TRUE,34,IF(EXACT(M1296,$A$36)=TRUE,35,IF(EXACT(M1296,$A$37)=TRUE,36,IF(EXACT(M1296,$A$38)=TRUE,37,IF(EXACT(M1296,$A$39)=TRUE,38,IF(EXACT(M1296,$A$40)=TRUE,39,IF(EXACT(M1296,$A$41)=TRUE,40,IF(EXACT(M1296,$A$42)=TRUE,41,IF(EXACT(M1296,$A$43)=TRUE,42,IF(EXACT(M1296,$A$44)=TRUE,43,IF(EXACT(M1296,$A$45)=TRUE,44,IF(EXACT(M1296,$A$46)=TRUE,45,IF(EXACT(M1296,$A$47)=TRUE,46,IF(EXACT(M1296,$A$48)=TRUE,47,IF(EXACT(M1296,$A$49)=TRUE,48,IF(EXACT(M1296,$A$50)=TRUE,49,IF(EXACT(M1296,$A$51)=TRUE,50,IF(EXACT(M1296,$A$52)=TRUE,51,IF(EXACT(M1296,$A$53)=TRUE,52,IF(EXACT(M1296,$A$54)=TRUE,53,IF(EXACT(M1296,$A$55)=TRUE,54,IF(EXACT(M1296,$A$56)=TRUE,55,IF(EXACT(M1296,$A$57)=TRUE,56,IF(EXACT(M1296,$A$58)=TRUE,57,IF(EXACT(M1296,$A$59)=TRUE,58,IF(EXACT(M1296,$A$60)=TRUE,59,IF(EXACT(M1296,$A$61)=TRUE,60,IF(EXACT(M1296,$A$62)=TRUE,61))))))))))))))))))))))))))))))))))))))))))))))))))))))))))))))*61^$L1296</f>
        <v>0</v>
      </c>
    </row>
    <row r="1297" spans="11:14" x14ac:dyDescent="0.55000000000000004">
      <c r="K1297">
        <v>1297</v>
      </c>
      <c r="L1297">
        <f t="shared" si="41"/>
        <v>5</v>
      </c>
      <c r="M1297" t="str">
        <f t="shared" si="40"/>
        <v/>
      </c>
      <c r="N1297" t="b">
        <f>IF(EXACT(M1297,$A$1)=TRUE,"コア",IF(EXACT(M1297,$A$2)=TRUE,"弓玉",IF(EXACT(M1297,$A$3)=TRUE,"銃玉",IF(EXACT(M1297,$A$4)=TRUE,"剣玉",IF(EXACT(M1297,$A$5)=TRUE,"盾玉",IF(EXACT(M1297,$A$6)=TRUE,"爆玉",IF(EXACT(M1297,$A$7)=TRUE,"魔玉",IF(EXACT(M1297,$A$8)=TRUE,"弩玉",IF(EXACT(M1297,$A$9)=TRUE,"槍玉",IF(EXACT(M1297,$A$10)=TRUE,"砲玉",IF(EXACT(M1297,$A$11)=TRUE,"薙玉",IF(EXACT(M1297,$A$12)=TRUE,"跳玉",IF(EXACT(M1297,$A$13)=TRUE,"裂玉",IF(EXACT(M1297,$A$14)=TRUE,"散玉",IF(EXACT(M1297,$A$15)=TRUE,"狙玉",IF(EXACT(M1297,$A$16)=TRUE,"浮玉",IF(EXACT(M1297,$A$17)=TRUE,"導玉",IF(EXACT(M1297,$A$18)=TRUE,"繕玉",IF(EXACT(M1297,$A$19)=TRUE,"癒玉",IF(EXACT(M1297,$A$20)=TRUE,"壁玉",IF(EXACT(M1297,$A$21)=TRUE,"飛玉",IF(EXACT(M1297,$A$22)=TRUE,"戦玉",IF(EXACT(M1297,$A$23)=TRUE,"機玉",IF(EXACT(M1297,$A$24)=TRUE,"変玉",IF(EXACT(M1297,$A$25)=TRUE,"界玉",IF(EXACT(M1297,$A$26)=TRUE,"木壁",IF(EXACT(M1297,$A$27)=TRUE,"石壁",IF(EXACT(M1297,$A$28)=TRUE,"紙壁",IF(EXACT(M1297,$A$29)=TRUE,"鉄壁",IF(EXACT(M1297,$A$30)=TRUE,"ジェット",IF(EXACT(M1297,$A$31)=TRUE,"ターボ",IF(EXACT(M1297,$A$32)=TRUE,"骨玉",IF(EXACT(M1297,$A$33)=TRUE,"撃玉",IF(EXACT(M1297,$A$34)=TRUE,"弾玉",IF(EXACT(M1297,$A$35)=TRUE,"聖玉",IF(EXACT(M1297,$A$36)=TRUE,"忍玉",IF(EXACT(M1297,$A$37)=TRUE,"障玉",IF(EXACT(M1297,$A$38)=TRUE,"花玉",IF(EXACT(M1297,$A$39)=TRUE,"反玉",IF(EXACT(M1297,$A$40)=TRUE,"押玉",IF(EXACT(M1297,$A$41)=TRUE,"迎玉",IF(EXACT(M1297,$A$42)=TRUE,"贄玉",IF(EXACT(M1297,$A$43)=TRUE,"的玉",IF(EXACT(M1297,$A$44)=TRUE,"墜玉",IF(EXACT(M1297,$A$45)=TRUE,"箱玉",IF(EXACT(M1297,$A$46)=TRUE,"闇玉",IF(EXACT(M1297,$A$47)=TRUE,"旋玉",IF(EXACT(M1297,$A$48)=TRUE,"采玉",IF(EXACT(M1297,$A$49)=TRUE,"騎玉",IF(EXACT(M1297,$A$50)=TRUE,"核玉",IF(EXACT(M1297,$A$51)=TRUE,"射玉",IF(EXACT(M1297,$A$52)=TRUE,"星玉",IF(EXACT(M1297,$A$53)=TRUE,"梱玉",IF(EXACT(M1297,$A$54)=TRUE,"貫玉",IF(EXACT(M1297,$A$55)=TRUE,"査玉",IF(EXACT(M1297,$A$56)=TRUE,"近壁",IF(EXACT(M1297,$A$57)=TRUE,"遠壁",IF(EXACT(M1297,$A$58)=TRUE,"広壁",IF(EXACT(M1297,$A$59)=TRUE,"狭壁",IF(EXACT(M1297,$A$60)=TRUE,"タゲ壁",IF(EXACT(M1297,$A$61)=TRUE,"エレ壁")))))))))))))))))))))))))))))))))))))))))))))))))))))))))))))</f>
        <v>0</v>
      </c>
    </row>
    <row r="1298" spans="11:14" x14ac:dyDescent="0.55000000000000004">
      <c r="K1298">
        <v>1298</v>
      </c>
      <c r="L1298">
        <f t="shared" si="41"/>
        <v>4</v>
      </c>
      <c r="M1298" t="str">
        <f t="shared" si="40"/>
        <v/>
      </c>
      <c r="N1298">
        <f>IF(EXACT(M1298,$A$1)=TRUE,0,IF(EXACT(M1298,$A$2)=TRUE,1,IF(EXACT(M1298,$A$3)=TRUE,2,IF(EXACT(M1298,$A$4)=TRUE,3,IF(EXACT(M1298,$A$5)=TRUE,4,IF(EXACT(M1298,$A$6)=TRUE,5,IF(EXACT(M1298,$A$7)=TRUE,6,IF(EXACT(M1298,$A$8)=TRUE,7,IF(EXACT(M1298,$A$9)=TRUE,8,IF(EXACT(M1298,$A$10)=TRUE,9,IF(EXACT(M1298,$A$11)=TRUE,10,IF(EXACT(M1298,$A$12)=TRUE,11,IF(EXACT(M1298,$A$13)=TRUE,12,IF(EXACT(M1298,$A$14)=TRUE,13,IF(EXACT(M1298,$A$15)=TRUE,14,IF(EXACT(M1298,$A$16)=TRUE,15,IF(EXACT(M1298,$A$17)=TRUE,16,IF(EXACT(M1298,$A$18)=TRUE,17,IF(EXACT(M1298,$A$19)=TRUE,18,IF(EXACT(M1298,$A$20)=TRUE,19,IF(EXACT(M1298,$A$21)=TRUE,20,IF(EXACT(M1298,$A$22)=TRUE,21,IF(EXACT(M1298,$A$23)=TRUE,22,IF(EXACT(M1298,$A$24)=TRUE,23,IF(EXACT(M1298,$A$25)=TRUE,24,IF(EXACT(M1298,$A$26)=TRUE,25,IF(EXACT(M1298,$A$27)=TRUE,26,IF(EXACT(M1298,$A$28)=TRUE,27,IF(EXACT(M1298,$A$29)=TRUE,28,IF(EXACT(M1298,$A$30)=TRUE,29,IF(EXACT(M1298,$A$31)=TRUE,30,IF(EXACT(M1298,$A$32)=TRUE,31,IF(EXACT(M1298,$A$33)=TRUE,32,IF(EXACT(M1298,$A$34)=TRUE,33,IF(EXACT(M1298,$A$35)=TRUE,34,IF(EXACT(M1298,$A$36)=TRUE,35,IF(EXACT(M1298,$A$37)=TRUE,36,IF(EXACT(M1298,$A$38)=TRUE,37,IF(EXACT(M1298,$A$39)=TRUE,38,IF(EXACT(M1298,$A$40)=TRUE,39,IF(EXACT(M1298,$A$41)=TRUE,40,IF(EXACT(M1298,$A$42)=TRUE,41,IF(EXACT(M1298,$A$43)=TRUE,42,IF(EXACT(M1298,$A$44)=TRUE,43,IF(EXACT(M1298,$A$45)=TRUE,44,IF(EXACT(M1298,$A$46)=TRUE,45,IF(EXACT(M1298,$A$47)=TRUE,46,IF(EXACT(M1298,$A$48)=TRUE,47,IF(EXACT(M1298,$A$49)=TRUE,48,IF(EXACT(M1298,$A$50)=TRUE,49,IF(EXACT(M1298,$A$51)=TRUE,50,IF(EXACT(M1298,$A$52)=TRUE,51,IF(EXACT(M1298,$A$53)=TRUE,52,IF(EXACT(M1298,$A$54)=TRUE,53,IF(EXACT(M1298,$A$55)=TRUE,54,IF(EXACT(M1298,$A$56)=TRUE,55,IF(EXACT(M1298,$A$57)=TRUE,56,IF(EXACT(M1298,$A$58)=TRUE,57,IF(EXACT(M1298,$A$59)=TRUE,58,IF(EXACT(M1298,$A$60)=TRUE,59,IF(EXACT(M1298,$A$61)=TRUE,60,IF(EXACT(M1298,$A$62)=TRUE,61))))))))))))))))))))))))))))))))))))))))))))))))))))))))))))))*61^$L1298</f>
        <v>0</v>
      </c>
    </row>
    <row r="1299" spans="11:14" x14ac:dyDescent="0.55000000000000004">
      <c r="K1299">
        <v>1299</v>
      </c>
      <c r="L1299">
        <f t="shared" si="41"/>
        <v>3</v>
      </c>
      <c r="M1299" t="str">
        <f t="shared" si="40"/>
        <v/>
      </c>
      <c r="N1299">
        <f>IF(EXACT(M1299,$A$1)=TRUE,0,IF(EXACT(M1299,$A$2)=TRUE,1,IF(EXACT(M1299,$A$3)=TRUE,2,IF(EXACT(M1299,$A$4)=TRUE,3,IF(EXACT(M1299,$A$5)=TRUE,4,IF(EXACT(M1299,$A$6)=TRUE,5,IF(EXACT(M1299,$A$7)=TRUE,6,IF(EXACT(M1299,$A$8)=TRUE,7,IF(EXACT(M1299,$A$9)=TRUE,8,IF(EXACT(M1299,$A$10)=TRUE,9,IF(EXACT(M1299,$A$11)=TRUE,10,IF(EXACT(M1299,$A$12)=TRUE,11,IF(EXACT(M1299,$A$13)=TRUE,12,IF(EXACT(M1299,$A$14)=TRUE,13,IF(EXACT(M1299,$A$15)=TRUE,14,IF(EXACT(M1299,$A$16)=TRUE,15,IF(EXACT(M1299,$A$17)=TRUE,16,IF(EXACT(M1299,$A$18)=TRUE,17,IF(EXACT(M1299,$A$19)=TRUE,18,IF(EXACT(M1299,$A$20)=TRUE,19,IF(EXACT(M1299,$A$21)=TRUE,20,IF(EXACT(M1299,$A$22)=TRUE,21,IF(EXACT(M1299,$A$23)=TRUE,22,IF(EXACT(M1299,$A$24)=TRUE,23,IF(EXACT(M1299,$A$25)=TRUE,24,IF(EXACT(M1299,$A$26)=TRUE,25,IF(EXACT(M1299,$A$27)=TRUE,26,IF(EXACT(M1299,$A$28)=TRUE,27,IF(EXACT(M1299,$A$29)=TRUE,28,IF(EXACT(M1299,$A$30)=TRUE,29,IF(EXACT(M1299,$A$31)=TRUE,30,IF(EXACT(M1299,$A$32)=TRUE,31,IF(EXACT(M1299,$A$33)=TRUE,32,IF(EXACT(M1299,$A$34)=TRUE,33,IF(EXACT(M1299,$A$35)=TRUE,34,IF(EXACT(M1299,$A$36)=TRUE,35,IF(EXACT(M1299,$A$37)=TRUE,36,IF(EXACT(M1299,$A$38)=TRUE,37,IF(EXACT(M1299,$A$39)=TRUE,38,IF(EXACT(M1299,$A$40)=TRUE,39,IF(EXACT(M1299,$A$41)=TRUE,40,IF(EXACT(M1299,$A$42)=TRUE,41,IF(EXACT(M1299,$A$43)=TRUE,42,IF(EXACT(M1299,$A$44)=TRUE,43,IF(EXACT(M1299,$A$45)=TRUE,44,IF(EXACT(M1299,$A$46)=TRUE,45,IF(EXACT(M1299,$A$47)=TRUE,46,IF(EXACT(M1299,$A$48)=TRUE,47,IF(EXACT(M1299,$A$49)=TRUE,48,IF(EXACT(M1299,$A$50)=TRUE,49,IF(EXACT(M1299,$A$51)=TRUE,50,IF(EXACT(M1299,$A$52)=TRUE,51,IF(EXACT(M1299,$A$53)=TRUE,52,IF(EXACT(M1299,$A$54)=TRUE,53,IF(EXACT(M1299,$A$55)=TRUE,54,IF(EXACT(M1299,$A$56)=TRUE,55,IF(EXACT(M1299,$A$57)=TRUE,56,IF(EXACT(M1299,$A$58)=TRUE,57,IF(EXACT(M1299,$A$59)=TRUE,58,IF(EXACT(M1299,$A$60)=TRUE,59,IF(EXACT(M1299,$A$61)=TRUE,60,IF(EXACT(M1299,$A$62)=TRUE,61))))))))))))))))))))))))))))))))))))))))))))))))))))))))))))))*61^$L1299</f>
        <v>0</v>
      </c>
    </row>
    <row r="1300" spans="11:14" x14ac:dyDescent="0.55000000000000004">
      <c r="K1300">
        <v>1300</v>
      </c>
      <c r="L1300">
        <f t="shared" si="41"/>
        <v>2</v>
      </c>
      <c r="M1300" t="str">
        <f t="shared" si="40"/>
        <v/>
      </c>
      <c r="N1300">
        <f>IF(EXACT(M1300,$A$1)=TRUE,0,IF(EXACT(M1300,$A$2)=TRUE,1,IF(EXACT(M1300,$A$3)=TRUE,2,IF(EXACT(M1300,$A$4)=TRUE,3,IF(EXACT(M1300,$A$5)=TRUE,4,IF(EXACT(M1300,$A$6)=TRUE,5,IF(EXACT(M1300,$A$7)=TRUE,6,IF(EXACT(M1300,$A$8)=TRUE,7,IF(EXACT(M1300,$A$9)=TRUE,8,IF(EXACT(M1300,$A$10)=TRUE,9,IF(EXACT(M1300,$A$11)=TRUE,10,IF(EXACT(M1300,$A$12)=TRUE,11,IF(EXACT(M1300,$A$13)=TRUE,12,IF(EXACT(M1300,$A$14)=TRUE,13,IF(EXACT(M1300,$A$15)=TRUE,14,IF(EXACT(M1300,$A$16)=TRUE,15,IF(EXACT(M1300,$A$17)=TRUE,16,IF(EXACT(M1300,$A$18)=TRUE,17,IF(EXACT(M1300,$A$19)=TRUE,18,IF(EXACT(M1300,$A$20)=TRUE,19,IF(EXACT(M1300,$A$21)=TRUE,20,IF(EXACT(M1300,$A$22)=TRUE,21,IF(EXACT(M1300,$A$23)=TRUE,22,IF(EXACT(M1300,$A$24)=TRUE,23,IF(EXACT(M1300,$A$25)=TRUE,24,IF(EXACT(M1300,$A$26)=TRUE,25,IF(EXACT(M1300,$A$27)=TRUE,26,IF(EXACT(M1300,$A$28)=TRUE,27,IF(EXACT(M1300,$A$29)=TRUE,28,IF(EXACT(M1300,$A$30)=TRUE,29,IF(EXACT(M1300,$A$31)=TRUE,30,IF(EXACT(M1300,$A$32)=TRUE,31,IF(EXACT(M1300,$A$33)=TRUE,32,IF(EXACT(M1300,$A$34)=TRUE,33,IF(EXACT(M1300,$A$35)=TRUE,34,IF(EXACT(M1300,$A$36)=TRUE,35,IF(EXACT(M1300,$A$37)=TRUE,36,IF(EXACT(M1300,$A$38)=TRUE,37,IF(EXACT(M1300,$A$39)=TRUE,38,IF(EXACT(M1300,$A$40)=TRUE,39,IF(EXACT(M1300,$A$41)=TRUE,40,IF(EXACT(M1300,$A$42)=TRUE,41,IF(EXACT(M1300,$A$43)=TRUE,42,IF(EXACT(M1300,$A$44)=TRUE,43,IF(EXACT(M1300,$A$45)=TRUE,44,IF(EXACT(M1300,$A$46)=TRUE,45,IF(EXACT(M1300,$A$47)=TRUE,46,IF(EXACT(M1300,$A$48)=TRUE,47,IF(EXACT(M1300,$A$49)=TRUE,48,IF(EXACT(M1300,$A$50)=TRUE,49,IF(EXACT(M1300,$A$51)=TRUE,50,IF(EXACT(M1300,$A$52)=TRUE,51,IF(EXACT(M1300,$A$53)=TRUE,52,IF(EXACT(M1300,$A$54)=TRUE,53,IF(EXACT(M1300,$A$55)=TRUE,54,IF(EXACT(M1300,$A$56)=TRUE,55,IF(EXACT(M1300,$A$57)=TRUE,56,IF(EXACT(M1300,$A$58)=TRUE,57,IF(EXACT(M1300,$A$59)=TRUE,58,IF(EXACT(M1300,$A$60)=TRUE,59,IF(EXACT(M1300,$A$61)=TRUE,60,IF(EXACT(M1300,$A$62)=TRUE,61))))))))))))))))))))))))))))))))))))))))))))))))))))))))))))))*61^$L1300</f>
        <v>0</v>
      </c>
    </row>
    <row r="1301" spans="11:14" x14ac:dyDescent="0.55000000000000004">
      <c r="K1301">
        <v>1301</v>
      </c>
      <c r="L1301">
        <f t="shared" si="41"/>
        <v>1</v>
      </c>
      <c r="M1301" t="str">
        <f t="shared" si="40"/>
        <v/>
      </c>
      <c r="N1301">
        <f>IF(EXACT(M1301,$A$1)=TRUE,0,IF(EXACT(M1301,$A$2)=TRUE,1,IF(EXACT(M1301,$A$3)=TRUE,2,IF(EXACT(M1301,$A$4)=TRUE,3,IF(EXACT(M1301,$A$5)=TRUE,4,IF(EXACT(M1301,$A$6)=TRUE,5,IF(EXACT(M1301,$A$7)=TRUE,6,IF(EXACT(M1301,$A$8)=TRUE,7,IF(EXACT(M1301,$A$9)=TRUE,8,IF(EXACT(M1301,$A$10)=TRUE,9,IF(EXACT(M1301,$A$11)=TRUE,10,IF(EXACT(M1301,$A$12)=TRUE,11,IF(EXACT(M1301,$A$13)=TRUE,12,IF(EXACT(M1301,$A$14)=TRUE,13,IF(EXACT(M1301,$A$15)=TRUE,14,IF(EXACT(M1301,$A$16)=TRUE,15,IF(EXACT(M1301,$A$17)=TRUE,16,IF(EXACT(M1301,$A$18)=TRUE,17,IF(EXACT(M1301,$A$19)=TRUE,18,IF(EXACT(M1301,$A$20)=TRUE,19,IF(EXACT(M1301,$A$21)=TRUE,20,IF(EXACT(M1301,$A$22)=TRUE,21,IF(EXACT(M1301,$A$23)=TRUE,22,IF(EXACT(M1301,$A$24)=TRUE,23,IF(EXACT(M1301,$A$25)=TRUE,24,IF(EXACT(M1301,$A$26)=TRUE,25,IF(EXACT(M1301,$A$27)=TRUE,26,IF(EXACT(M1301,$A$28)=TRUE,27,IF(EXACT(M1301,$A$29)=TRUE,28,IF(EXACT(M1301,$A$30)=TRUE,29,IF(EXACT(M1301,$A$31)=TRUE,30,IF(EXACT(M1301,$A$32)=TRUE,31,IF(EXACT(M1301,$A$33)=TRUE,32,IF(EXACT(M1301,$A$34)=TRUE,33,IF(EXACT(M1301,$A$35)=TRUE,34,IF(EXACT(M1301,$A$36)=TRUE,35,IF(EXACT(M1301,$A$37)=TRUE,36,IF(EXACT(M1301,$A$38)=TRUE,37,IF(EXACT(M1301,$A$39)=TRUE,38,IF(EXACT(M1301,$A$40)=TRUE,39,IF(EXACT(M1301,$A$41)=TRUE,40,IF(EXACT(M1301,$A$42)=TRUE,41,IF(EXACT(M1301,$A$43)=TRUE,42,IF(EXACT(M1301,$A$44)=TRUE,43,IF(EXACT(M1301,$A$45)=TRUE,44,IF(EXACT(M1301,$A$46)=TRUE,45,IF(EXACT(M1301,$A$47)=TRUE,46,IF(EXACT(M1301,$A$48)=TRUE,47,IF(EXACT(M1301,$A$49)=TRUE,48,IF(EXACT(M1301,$A$50)=TRUE,49,IF(EXACT(M1301,$A$51)=TRUE,50,IF(EXACT(M1301,$A$52)=TRUE,51,IF(EXACT(M1301,$A$53)=TRUE,52,IF(EXACT(M1301,$A$54)=TRUE,53,IF(EXACT(M1301,$A$55)=TRUE,54,IF(EXACT(M1301,$A$56)=TRUE,55,IF(EXACT(M1301,$A$57)=TRUE,56,IF(EXACT(M1301,$A$58)=TRUE,57,IF(EXACT(M1301,$A$59)=TRUE,58,IF(EXACT(M1301,$A$60)=TRUE,59,IF(EXACT(M1301,$A$61)=TRUE,60,IF(EXACT(M1301,$A$62)=TRUE,61))))))))))))))))))))))))))))))))))))))))))))))))))))))))))))))*61^$L1301</f>
        <v>0</v>
      </c>
    </row>
    <row r="1302" spans="11:14" x14ac:dyDescent="0.55000000000000004">
      <c r="K1302">
        <v>1302</v>
      </c>
      <c r="L1302">
        <f t="shared" si="41"/>
        <v>0</v>
      </c>
      <c r="M1302" t="str">
        <f t="shared" si="40"/>
        <v/>
      </c>
      <c r="N1302">
        <f>IF(EXACT(M1302,$A$1)=TRUE,0,IF(EXACT(M1302,$A$2)=TRUE,1,IF(EXACT(M1302,$A$3)=TRUE,2,IF(EXACT(M1302,$A$4)=TRUE,3,IF(EXACT(M1302,$A$5)=TRUE,4,IF(EXACT(M1302,$A$6)=TRUE,5,IF(EXACT(M1302,$A$7)=TRUE,6,IF(EXACT(M1302,$A$8)=TRUE,7,IF(EXACT(M1302,$A$9)=TRUE,8,IF(EXACT(M1302,$A$10)=TRUE,9,IF(EXACT(M1302,$A$11)=TRUE,10,IF(EXACT(M1302,$A$12)=TRUE,11,IF(EXACT(M1302,$A$13)=TRUE,12,IF(EXACT(M1302,$A$14)=TRUE,13,IF(EXACT(M1302,$A$15)=TRUE,14,IF(EXACT(M1302,$A$16)=TRUE,15,IF(EXACT(M1302,$A$17)=TRUE,16,IF(EXACT(M1302,$A$18)=TRUE,17,IF(EXACT(M1302,$A$19)=TRUE,18,IF(EXACT(M1302,$A$20)=TRUE,19,IF(EXACT(M1302,$A$21)=TRUE,20,IF(EXACT(M1302,$A$22)=TRUE,21,IF(EXACT(M1302,$A$23)=TRUE,22,IF(EXACT(M1302,$A$24)=TRUE,23,IF(EXACT(M1302,$A$25)=TRUE,24,IF(EXACT(M1302,$A$26)=TRUE,25,IF(EXACT(M1302,$A$27)=TRUE,26,IF(EXACT(M1302,$A$28)=TRUE,27,IF(EXACT(M1302,$A$29)=TRUE,28,IF(EXACT(M1302,$A$30)=TRUE,29,IF(EXACT(M1302,$A$31)=TRUE,30,IF(EXACT(M1302,$A$32)=TRUE,31,IF(EXACT(M1302,$A$33)=TRUE,32,IF(EXACT(M1302,$A$34)=TRUE,33,IF(EXACT(M1302,$A$35)=TRUE,34,IF(EXACT(M1302,$A$36)=TRUE,35,IF(EXACT(M1302,$A$37)=TRUE,36,IF(EXACT(M1302,$A$38)=TRUE,37,IF(EXACT(M1302,$A$39)=TRUE,38,IF(EXACT(M1302,$A$40)=TRUE,39,IF(EXACT(M1302,$A$41)=TRUE,40,IF(EXACT(M1302,$A$42)=TRUE,41,IF(EXACT(M1302,$A$43)=TRUE,42,IF(EXACT(M1302,$A$44)=TRUE,43,IF(EXACT(M1302,$A$45)=TRUE,44,IF(EXACT(M1302,$A$46)=TRUE,45,IF(EXACT(M1302,$A$47)=TRUE,46,IF(EXACT(M1302,$A$48)=TRUE,47,IF(EXACT(M1302,$A$49)=TRUE,48,IF(EXACT(M1302,$A$50)=TRUE,49,IF(EXACT(M1302,$A$51)=TRUE,50,IF(EXACT(M1302,$A$52)=TRUE,51,IF(EXACT(M1302,$A$53)=TRUE,52,IF(EXACT(M1302,$A$54)=TRUE,53,IF(EXACT(M1302,$A$55)=TRUE,54,IF(EXACT(M1302,$A$56)=TRUE,55,IF(EXACT(M1302,$A$57)=TRUE,56,IF(EXACT(M1302,$A$58)=TRUE,57,IF(EXACT(M1302,$A$59)=TRUE,58,IF(EXACT(M1302,$A$60)=TRUE,59,IF(EXACT(M1302,$A$61)=TRUE,60,IF(EXACT(M1302,$A$62)=TRUE,61))))))))))))))))))))))))))))))))))))))))))))))))))))))))))))))*61^$L1302</f>
        <v>0</v>
      </c>
    </row>
    <row r="1303" spans="11:14" x14ac:dyDescent="0.55000000000000004">
      <c r="K1303">
        <v>1303</v>
      </c>
      <c r="L1303">
        <f t="shared" si="41"/>
        <v>5</v>
      </c>
      <c r="M1303" t="str">
        <f t="shared" si="40"/>
        <v/>
      </c>
      <c r="N1303" t="b">
        <f>IF(EXACT(M1303,$A$1)=TRUE,"コア",IF(EXACT(M1303,$A$2)=TRUE,"弓玉",IF(EXACT(M1303,$A$3)=TRUE,"銃玉",IF(EXACT(M1303,$A$4)=TRUE,"剣玉",IF(EXACT(M1303,$A$5)=TRUE,"盾玉",IF(EXACT(M1303,$A$6)=TRUE,"爆玉",IF(EXACT(M1303,$A$7)=TRUE,"魔玉",IF(EXACT(M1303,$A$8)=TRUE,"弩玉",IF(EXACT(M1303,$A$9)=TRUE,"槍玉",IF(EXACT(M1303,$A$10)=TRUE,"砲玉",IF(EXACT(M1303,$A$11)=TRUE,"薙玉",IF(EXACT(M1303,$A$12)=TRUE,"跳玉",IF(EXACT(M1303,$A$13)=TRUE,"裂玉",IF(EXACT(M1303,$A$14)=TRUE,"散玉",IF(EXACT(M1303,$A$15)=TRUE,"狙玉",IF(EXACT(M1303,$A$16)=TRUE,"浮玉",IF(EXACT(M1303,$A$17)=TRUE,"導玉",IF(EXACT(M1303,$A$18)=TRUE,"繕玉",IF(EXACT(M1303,$A$19)=TRUE,"癒玉",IF(EXACT(M1303,$A$20)=TRUE,"壁玉",IF(EXACT(M1303,$A$21)=TRUE,"飛玉",IF(EXACT(M1303,$A$22)=TRUE,"戦玉",IF(EXACT(M1303,$A$23)=TRUE,"機玉",IF(EXACT(M1303,$A$24)=TRUE,"変玉",IF(EXACT(M1303,$A$25)=TRUE,"界玉",IF(EXACT(M1303,$A$26)=TRUE,"木壁",IF(EXACT(M1303,$A$27)=TRUE,"石壁",IF(EXACT(M1303,$A$28)=TRUE,"紙壁",IF(EXACT(M1303,$A$29)=TRUE,"鉄壁",IF(EXACT(M1303,$A$30)=TRUE,"ジェット",IF(EXACT(M1303,$A$31)=TRUE,"ターボ",IF(EXACT(M1303,$A$32)=TRUE,"骨玉",IF(EXACT(M1303,$A$33)=TRUE,"撃玉",IF(EXACT(M1303,$A$34)=TRUE,"弾玉",IF(EXACT(M1303,$A$35)=TRUE,"聖玉",IF(EXACT(M1303,$A$36)=TRUE,"忍玉",IF(EXACT(M1303,$A$37)=TRUE,"障玉",IF(EXACT(M1303,$A$38)=TRUE,"花玉",IF(EXACT(M1303,$A$39)=TRUE,"反玉",IF(EXACT(M1303,$A$40)=TRUE,"押玉",IF(EXACT(M1303,$A$41)=TRUE,"迎玉",IF(EXACT(M1303,$A$42)=TRUE,"贄玉",IF(EXACT(M1303,$A$43)=TRUE,"的玉",IF(EXACT(M1303,$A$44)=TRUE,"墜玉",IF(EXACT(M1303,$A$45)=TRUE,"箱玉",IF(EXACT(M1303,$A$46)=TRUE,"闇玉",IF(EXACT(M1303,$A$47)=TRUE,"旋玉",IF(EXACT(M1303,$A$48)=TRUE,"采玉",IF(EXACT(M1303,$A$49)=TRUE,"騎玉",IF(EXACT(M1303,$A$50)=TRUE,"核玉",IF(EXACT(M1303,$A$51)=TRUE,"射玉",IF(EXACT(M1303,$A$52)=TRUE,"星玉",IF(EXACT(M1303,$A$53)=TRUE,"梱玉",IF(EXACT(M1303,$A$54)=TRUE,"貫玉",IF(EXACT(M1303,$A$55)=TRUE,"査玉",IF(EXACT(M1303,$A$56)=TRUE,"近壁",IF(EXACT(M1303,$A$57)=TRUE,"遠壁",IF(EXACT(M1303,$A$58)=TRUE,"広壁",IF(EXACT(M1303,$A$59)=TRUE,"狭壁",IF(EXACT(M1303,$A$60)=TRUE,"タゲ壁",IF(EXACT(M1303,$A$61)=TRUE,"エレ壁")))))))))))))))))))))))))))))))))))))))))))))))))))))))))))))</f>
        <v>0</v>
      </c>
    </row>
    <row r="1304" spans="11:14" x14ac:dyDescent="0.55000000000000004">
      <c r="K1304">
        <v>1304</v>
      </c>
      <c r="L1304">
        <f t="shared" si="41"/>
        <v>4</v>
      </c>
      <c r="M1304" t="str">
        <f t="shared" si="40"/>
        <v/>
      </c>
      <c r="N1304">
        <f>IF(EXACT(M1304,$A$1)=TRUE,0,IF(EXACT(M1304,$A$2)=TRUE,1,IF(EXACT(M1304,$A$3)=TRUE,2,IF(EXACT(M1304,$A$4)=TRUE,3,IF(EXACT(M1304,$A$5)=TRUE,4,IF(EXACT(M1304,$A$6)=TRUE,5,IF(EXACT(M1304,$A$7)=TRUE,6,IF(EXACT(M1304,$A$8)=TRUE,7,IF(EXACT(M1304,$A$9)=TRUE,8,IF(EXACT(M1304,$A$10)=TRUE,9,IF(EXACT(M1304,$A$11)=TRUE,10,IF(EXACT(M1304,$A$12)=TRUE,11,IF(EXACT(M1304,$A$13)=TRUE,12,IF(EXACT(M1304,$A$14)=TRUE,13,IF(EXACT(M1304,$A$15)=TRUE,14,IF(EXACT(M1304,$A$16)=TRUE,15,IF(EXACT(M1304,$A$17)=TRUE,16,IF(EXACT(M1304,$A$18)=TRUE,17,IF(EXACT(M1304,$A$19)=TRUE,18,IF(EXACT(M1304,$A$20)=TRUE,19,IF(EXACT(M1304,$A$21)=TRUE,20,IF(EXACT(M1304,$A$22)=TRUE,21,IF(EXACT(M1304,$A$23)=TRUE,22,IF(EXACT(M1304,$A$24)=TRUE,23,IF(EXACT(M1304,$A$25)=TRUE,24,IF(EXACT(M1304,$A$26)=TRUE,25,IF(EXACT(M1304,$A$27)=TRUE,26,IF(EXACT(M1304,$A$28)=TRUE,27,IF(EXACT(M1304,$A$29)=TRUE,28,IF(EXACT(M1304,$A$30)=TRUE,29,IF(EXACT(M1304,$A$31)=TRUE,30,IF(EXACT(M1304,$A$32)=TRUE,31,IF(EXACT(M1304,$A$33)=TRUE,32,IF(EXACT(M1304,$A$34)=TRUE,33,IF(EXACT(M1304,$A$35)=TRUE,34,IF(EXACT(M1304,$A$36)=TRUE,35,IF(EXACT(M1304,$A$37)=TRUE,36,IF(EXACT(M1304,$A$38)=TRUE,37,IF(EXACT(M1304,$A$39)=TRUE,38,IF(EXACT(M1304,$A$40)=TRUE,39,IF(EXACT(M1304,$A$41)=TRUE,40,IF(EXACT(M1304,$A$42)=TRUE,41,IF(EXACT(M1304,$A$43)=TRUE,42,IF(EXACT(M1304,$A$44)=TRUE,43,IF(EXACT(M1304,$A$45)=TRUE,44,IF(EXACT(M1304,$A$46)=TRUE,45,IF(EXACT(M1304,$A$47)=TRUE,46,IF(EXACT(M1304,$A$48)=TRUE,47,IF(EXACT(M1304,$A$49)=TRUE,48,IF(EXACT(M1304,$A$50)=TRUE,49,IF(EXACT(M1304,$A$51)=TRUE,50,IF(EXACT(M1304,$A$52)=TRUE,51,IF(EXACT(M1304,$A$53)=TRUE,52,IF(EXACT(M1304,$A$54)=TRUE,53,IF(EXACT(M1304,$A$55)=TRUE,54,IF(EXACT(M1304,$A$56)=TRUE,55,IF(EXACT(M1304,$A$57)=TRUE,56,IF(EXACT(M1304,$A$58)=TRUE,57,IF(EXACT(M1304,$A$59)=TRUE,58,IF(EXACT(M1304,$A$60)=TRUE,59,IF(EXACT(M1304,$A$61)=TRUE,60,IF(EXACT(M1304,$A$62)=TRUE,61))))))))))))))))))))))))))))))))))))))))))))))))))))))))))))))*61^$L1304</f>
        <v>0</v>
      </c>
    </row>
    <row r="1305" spans="11:14" x14ac:dyDescent="0.55000000000000004">
      <c r="K1305">
        <v>1305</v>
      </c>
      <c r="L1305">
        <f t="shared" si="41"/>
        <v>3</v>
      </c>
      <c r="M1305" t="str">
        <f t="shared" si="40"/>
        <v/>
      </c>
      <c r="N1305">
        <f>IF(EXACT(M1305,$A$1)=TRUE,0,IF(EXACT(M1305,$A$2)=TRUE,1,IF(EXACT(M1305,$A$3)=TRUE,2,IF(EXACT(M1305,$A$4)=TRUE,3,IF(EXACT(M1305,$A$5)=TRUE,4,IF(EXACT(M1305,$A$6)=TRUE,5,IF(EXACT(M1305,$A$7)=TRUE,6,IF(EXACT(M1305,$A$8)=TRUE,7,IF(EXACT(M1305,$A$9)=TRUE,8,IF(EXACT(M1305,$A$10)=TRUE,9,IF(EXACT(M1305,$A$11)=TRUE,10,IF(EXACT(M1305,$A$12)=TRUE,11,IF(EXACT(M1305,$A$13)=TRUE,12,IF(EXACT(M1305,$A$14)=TRUE,13,IF(EXACT(M1305,$A$15)=TRUE,14,IF(EXACT(M1305,$A$16)=TRUE,15,IF(EXACT(M1305,$A$17)=TRUE,16,IF(EXACT(M1305,$A$18)=TRUE,17,IF(EXACT(M1305,$A$19)=TRUE,18,IF(EXACT(M1305,$A$20)=TRUE,19,IF(EXACT(M1305,$A$21)=TRUE,20,IF(EXACT(M1305,$A$22)=TRUE,21,IF(EXACT(M1305,$A$23)=TRUE,22,IF(EXACT(M1305,$A$24)=TRUE,23,IF(EXACT(M1305,$A$25)=TRUE,24,IF(EXACT(M1305,$A$26)=TRUE,25,IF(EXACT(M1305,$A$27)=TRUE,26,IF(EXACT(M1305,$A$28)=TRUE,27,IF(EXACT(M1305,$A$29)=TRUE,28,IF(EXACT(M1305,$A$30)=TRUE,29,IF(EXACT(M1305,$A$31)=TRUE,30,IF(EXACT(M1305,$A$32)=TRUE,31,IF(EXACT(M1305,$A$33)=TRUE,32,IF(EXACT(M1305,$A$34)=TRUE,33,IF(EXACT(M1305,$A$35)=TRUE,34,IF(EXACT(M1305,$A$36)=TRUE,35,IF(EXACT(M1305,$A$37)=TRUE,36,IF(EXACT(M1305,$A$38)=TRUE,37,IF(EXACT(M1305,$A$39)=TRUE,38,IF(EXACT(M1305,$A$40)=TRUE,39,IF(EXACT(M1305,$A$41)=TRUE,40,IF(EXACT(M1305,$A$42)=TRUE,41,IF(EXACT(M1305,$A$43)=TRUE,42,IF(EXACT(M1305,$A$44)=TRUE,43,IF(EXACT(M1305,$A$45)=TRUE,44,IF(EXACT(M1305,$A$46)=TRUE,45,IF(EXACT(M1305,$A$47)=TRUE,46,IF(EXACT(M1305,$A$48)=TRUE,47,IF(EXACT(M1305,$A$49)=TRUE,48,IF(EXACT(M1305,$A$50)=TRUE,49,IF(EXACT(M1305,$A$51)=TRUE,50,IF(EXACT(M1305,$A$52)=TRUE,51,IF(EXACT(M1305,$A$53)=TRUE,52,IF(EXACT(M1305,$A$54)=TRUE,53,IF(EXACT(M1305,$A$55)=TRUE,54,IF(EXACT(M1305,$A$56)=TRUE,55,IF(EXACT(M1305,$A$57)=TRUE,56,IF(EXACT(M1305,$A$58)=TRUE,57,IF(EXACT(M1305,$A$59)=TRUE,58,IF(EXACT(M1305,$A$60)=TRUE,59,IF(EXACT(M1305,$A$61)=TRUE,60,IF(EXACT(M1305,$A$62)=TRUE,61))))))))))))))))))))))))))))))))))))))))))))))))))))))))))))))*61^$L1305</f>
        <v>0</v>
      </c>
    </row>
    <row r="1306" spans="11:14" x14ac:dyDescent="0.55000000000000004">
      <c r="K1306">
        <v>1306</v>
      </c>
      <c r="L1306">
        <f t="shared" si="41"/>
        <v>2</v>
      </c>
      <c r="M1306" t="str">
        <f t="shared" si="40"/>
        <v/>
      </c>
      <c r="N1306">
        <f>IF(EXACT(M1306,$A$1)=TRUE,0,IF(EXACT(M1306,$A$2)=TRUE,1,IF(EXACT(M1306,$A$3)=TRUE,2,IF(EXACT(M1306,$A$4)=TRUE,3,IF(EXACT(M1306,$A$5)=TRUE,4,IF(EXACT(M1306,$A$6)=TRUE,5,IF(EXACT(M1306,$A$7)=TRUE,6,IF(EXACT(M1306,$A$8)=TRUE,7,IF(EXACT(M1306,$A$9)=TRUE,8,IF(EXACT(M1306,$A$10)=TRUE,9,IF(EXACT(M1306,$A$11)=TRUE,10,IF(EXACT(M1306,$A$12)=TRUE,11,IF(EXACT(M1306,$A$13)=TRUE,12,IF(EXACT(M1306,$A$14)=TRUE,13,IF(EXACT(M1306,$A$15)=TRUE,14,IF(EXACT(M1306,$A$16)=TRUE,15,IF(EXACT(M1306,$A$17)=TRUE,16,IF(EXACT(M1306,$A$18)=TRUE,17,IF(EXACT(M1306,$A$19)=TRUE,18,IF(EXACT(M1306,$A$20)=TRUE,19,IF(EXACT(M1306,$A$21)=TRUE,20,IF(EXACT(M1306,$A$22)=TRUE,21,IF(EXACT(M1306,$A$23)=TRUE,22,IF(EXACT(M1306,$A$24)=TRUE,23,IF(EXACT(M1306,$A$25)=TRUE,24,IF(EXACT(M1306,$A$26)=TRUE,25,IF(EXACT(M1306,$A$27)=TRUE,26,IF(EXACT(M1306,$A$28)=TRUE,27,IF(EXACT(M1306,$A$29)=TRUE,28,IF(EXACT(M1306,$A$30)=TRUE,29,IF(EXACT(M1306,$A$31)=TRUE,30,IF(EXACT(M1306,$A$32)=TRUE,31,IF(EXACT(M1306,$A$33)=TRUE,32,IF(EXACT(M1306,$A$34)=TRUE,33,IF(EXACT(M1306,$A$35)=TRUE,34,IF(EXACT(M1306,$A$36)=TRUE,35,IF(EXACT(M1306,$A$37)=TRUE,36,IF(EXACT(M1306,$A$38)=TRUE,37,IF(EXACT(M1306,$A$39)=TRUE,38,IF(EXACT(M1306,$A$40)=TRUE,39,IF(EXACT(M1306,$A$41)=TRUE,40,IF(EXACT(M1306,$A$42)=TRUE,41,IF(EXACT(M1306,$A$43)=TRUE,42,IF(EXACT(M1306,$A$44)=TRUE,43,IF(EXACT(M1306,$A$45)=TRUE,44,IF(EXACT(M1306,$A$46)=TRUE,45,IF(EXACT(M1306,$A$47)=TRUE,46,IF(EXACT(M1306,$A$48)=TRUE,47,IF(EXACT(M1306,$A$49)=TRUE,48,IF(EXACT(M1306,$A$50)=TRUE,49,IF(EXACT(M1306,$A$51)=TRUE,50,IF(EXACT(M1306,$A$52)=TRUE,51,IF(EXACT(M1306,$A$53)=TRUE,52,IF(EXACT(M1306,$A$54)=TRUE,53,IF(EXACT(M1306,$A$55)=TRUE,54,IF(EXACT(M1306,$A$56)=TRUE,55,IF(EXACT(M1306,$A$57)=TRUE,56,IF(EXACT(M1306,$A$58)=TRUE,57,IF(EXACT(M1306,$A$59)=TRUE,58,IF(EXACT(M1306,$A$60)=TRUE,59,IF(EXACT(M1306,$A$61)=TRUE,60,IF(EXACT(M1306,$A$62)=TRUE,61))))))))))))))))))))))))))))))))))))))))))))))))))))))))))))))*61^$L1306</f>
        <v>0</v>
      </c>
    </row>
    <row r="1307" spans="11:14" x14ac:dyDescent="0.55000000000000004">
      <c r="K1307">
        <v>1307</v>
      </c>
      <c r="L1307">
        <f t="shared" si="41"/>
        <v>1</v>
      </c>
      <c r="M1307" t="str">
        <f t="shared" si="40"/>
        <v/>
      </c>
      <c r="N1307">
        <f>IF(EXACT(M1307,$A$1)=TRUE,0,IF(EXACT(M1307,$A$2)=TRUE,1,IF(EXACT(M1307,$A$3)=TRUE,2,IF(EXACT(M1307,$A$4)=TRUE,3,IF(EXACT(M1307,$A$5)=TRUE,4,IF(EXACT(M1307,$A$6)=TRUE,5,IF(EXACT(M1307,$A$7)=TRUE,6,IF(EXACT(M1307,$A$8)=TRUE,7,IF(EXACT(M1307,$A$9)=TRUE,8,IF(EXACT(M1307,$A$10)=TRUE,9,IF(EXACT(M1307,$A$11)=TRUE,10,IF(EXACT(M1307,$A$12)=TRUE,11,IF(EXACT(M1307,$A$13)=TRUE,12,IF(EXACT(M1307,$A$14)=TRUE,13,IF(EXACT(M1307,$A$15)=TRUE,14,IF(EXACT(M1307,$A$16)=TRUE,15,IF(EXACT(M1307,$A$17)=TRUE,16,IF(EXACT(M1307,$A$18)=TRUE,17,IF(EXACT(M1307,$A$19)=TRUE,18,IF(EXACT(M1307,$A$20)=TRUE,19,IF(EXACT(M1307,$A$21)=TRUE,20,IF(EXACT(M1307,$A$22)=TRUE,21,IF(EXACT(M1307,$A$23)=TRUE,22,IF(EXACT(M1307,$A$24)=TRUE,23,IF(EXACT(M1307,$A$25)=TRUE,24,IF(EXACT(M1307,$A$26)=TRUE,25,IF(EXACT(M1307,$A$27)=TRUE,26,IF(EXACT(M1307,$A$28)=TRUE,27,IF(EXACT(M1307,$A$29)=TRUE,28,IF(EXACT(M1307,$A$30)=TRUE,29,IF(EXACT(M1307,$A$31)=TRUE,30,IF(EXACT(M1307,$A$32)=TRUE,31,IF(EXACT(M1307,$A$33)=TRUE,32,IF(EXACT(M1307,$A$34)=TRUE,33,IF(EXACT(M1307,$A$35)=TRUE,34,IF(EXACT(M1307,$A$36)=TRUE,35,IF(EXACT(M1307,$A$37)=TRUE,36,IF(EXACT(M1307,$A$38)=TRUE,37,IF(EXACT(M1307,$A$39)=TRUE,38,IF(EXACT(M1307,$A$40)=TRUE,39,IF(EXACT(M1307,$A$41)=TRUE,40,IF(EXACT(M1307,$A$42)=TRUE,41,IF(EXACT(M1307,$A$43)=TRUE,42,IF(EXACT(M1307,$A$44)=TRUE,43,IF(EXACT(M1307,$A$45)=TRUE,44,IF(EXACT(M1307,$A$46)=TRUE,45,IF(EXACT(M1307,$A$47)=TRUE,46,IF(EXACT(M1307,$A$48)=TRUE,47,IF(EXACT(M1307,$A$49)=TRUE,48,IF(EXACT(M1307,$A$50)=TRUE,49,IF(EXACT(M1307,$A$51)=TRUE,50,IF(EXACT(M1307,$A$52)=TRUE,51,IF(EXACT(M1307,$A$53)=TRUE,52,IF(EXACT(M1307,$A$54)=TRUE,53,IF(EXACT(M1307,$A$55)=TRUE,54,IF(EXACT(M1307,$A$56)=TRUE,55,IF(EXACT(M1307,$A$57)=TRUE,56,IF(EXACT(M1307,$A$58)=TRUE,57,IF(EXACT(M1307,$A$59)=TRUE,58,IF(EXACT(M1307,$A$60)=TRUE,59,IF(EXACT(M1307,$A$61)=TRUE,60,IF(EXACT(M1307,$A$62)=TRUE,61))))))))))))))))))))))))))))))))))))))))))))))))))))))))))))))*61^$L1307</f>
        <v>0</v>
      </c>
    </row>
    <row r="1308" spans="11:14" x14ac:dyDescent="0.55000000000000004">
      <c r="K1308">
        <v>1308</v>
      </c>
      <c r="L1308">
        <f t="shared" si="41"/>
        <v>0</v>
      </c>
      <c r="M1308" t="str">
        <f t="shared" si="40"/>
        <v/>
      </c>
      <c r="N1308">
        <f>IF(EXACT(M1308,$A$1)=TRUE,0,IF(EXACT(M1308,$A$2)=TRUE,1,IF(EXACT(M1308,$A$3)=TRUE,2,IF(EXACT(M1308,$A$4)=TRUE,3,IF(EXACT(M1308,$A$5)=TRUE,4,IF(EXACT(M1308,$A$6)=TRUE,5,IF(EXACT(M1308,$A$7)=TRUE,6,IF(EXACT(M1308,$A$8)=TRUE,7,IF(EXACT(M1308,$A$9)=TRUE,8,IF(EXACT(M1308,$A$10)=TRUE,9,IF(EXACT(M1308,$A$11)=TRUE,10,IF(EXACT(M1308,$A$12)=TRUE,11,IF(EXACT(M1308,$A$13)=TRUE,12,IF(EXACT(M1308,$A$14)=TRUE,13,IF(EXACT(M1308,$A$15)=TRUE,14,IF(EXACT(M1308,$A$16)=TRUE,15,IF(EXACT(M1308,$A$17)=TRUE,16,IF(EXACT(M1308,$A$18)=TRUE,17,IF(EXACT(M1308,$A$19)=TRUE,18,IF(EXACT(M1308,$A$20)=TRUE,19,IF(EXACT(M1308,$A$21)=TRUE,20,IF(EXACT(M1308,$A$22)=TRUE,21,IF(EXACT(M1308,$A$23)=TRUE,22,IF(EXACT(M1308,$A$24)=TRUE,23,IF(EXACT(M1308,$A$25)=TRUE,24,IF(EXACT(M1308,$A$26)=TRUE,25,IF(EXACT(M1308,$A$27)=TRUE,26,IF(EXACT(M1308,$A$28)=TRUE,27,IF(EXACT(M1308,$A$29)=TRUE,28,IF(EXACT(M1308,$A$30)=TRUE,29,IF(EXACT(M1308,$A$31)=TRUE,30,IF(EXACT(M1308,$A$32)=TRUE,31,IF(EXACT(M1308,$A$33)=TRUE,32,IF(EXACT(M1308,$A$34)=TRUE,33,IF(EXACT(M1308,$A$35)=TRUE,34,IF(EXACT(M1308,$A$36)=TRUE,35,IF(EXACT(M1308,$A$37)=TRUE,36,IF(EXACT(M1308,$A$38)=TRUE,37,IF(EXACT(M1308,$A$39)=TRUE,38,IF(EXACT(M1308,$A$40)=TRUE,39,IF(EXACT(M1308,$A$41)=TRUE,40,IF(EXACT(M1308,$A$42)=TRUE,41,IF(EXACT(M1308,$A$43)=TRUE,42,IF(EXACT(M1308,$A$44)=TRUE,43,IF(EXACT(M1308,$A$45)=TRUE,44,IF(EXACT(M1308,$A$46)=TRUE,45,IF(EXACT(M1308,$A$47)=TRUE,46,IF(EXACT(M1308,$A$48)=TRUE,47,IF(EXACT(M1308,$A$49)=TRUE,48,IF(EXACT(M1308,$A$50)=TRUE,49,IF(EXACT(M1308,$A$51)=TRUE,50,IF(EXACT(M1308,$A$52)=TRUE,51,IF(EXACT(M1308,$A$53)=TRUE,52,IF(EXACT(M1308,$A$54)=TRUE,53,IF(EXACT(M1308,$A$55)=TRUE,54,IF(EXACT(M1308,$A$56)=TRUE,55,IF(EXACT(M1308,$A$57)=TRUE,56,IF(EXACT(M1308,$A$58)=TRUE,57,IF(EXACT(M1308,$A$59)=TRUE,58,IF(EXACT(M1308,$A$60)=TRUE,59,IF(EXACT(M1308,$A$61)=TRUE,60,IF(EXACT(M1308,$A$62)=TRUE,61))))))))))))))))))))))))))))))))))))))))))))))))))))))))))))))*61^$L1308</f>
        <v>0</v>
      </c>
    </row>
    <row r="1309" spans="11:14" x14ac:dyDescent="0.55000000000000004">
      <c r="K1309">
        <v>1309</v>
      </c>
      <c r="L1309">
        <f t="shared" si="41"/>
        <v>5</v>
      </c>
      <c r="M1309" t="str">
        <f t="shared" si="40"/>
        <v/>
      </c>
      <c r="N1309" t="b">
        <f>IF(EXACT(M1309,$A$1)=TRUE,"コア",IF(EXACT(M1309,$A$2)=TRUE,"弓玉",IF(EXACT(M1309,$A$3)=TRUE,"銃玉",IF(EXACT(M1309,$A$4)=TRUE,"剣玉",IF(EXACT(M1309,$A$5)=TRUE,"盾玉",IF(EXACT(M1309,$A$6)=TRUE,"爆玉",IF(EXACT(M1309,$A$7)=TRUE,"魔玉",IF(EXACT(M1309,$A$8)=TRUE,"弩玉",IF(EXACT(M1309,$A$9)=TRUE,"槍玉",IF(EXACT(M1309,$A$10)=TRUE,"砲玉",IF(EXACT(M1309,$A$11)=TRUE,"薙玉",IF(EXACT(M1309,$A$12)=TRUE,"跳玉",IF(EXACT(M1309,$A$13)=TRUE,"裂玉",IF(EXACT(M1309,$A$14)=TRUE,"散玉",IF(EXACT(M1309,$A$15)=TRUE,"狙玉",IF(EXACT(M1309,$A$16)=TRUE,"浮玉",IF(EXACT(M1309,$A$17)=TRUE,"導玉",IF(EXACT(M1309,$A$18)=TRUE,"繕玉",IF(EXACT(M1309,$A$19)=TRUE,"癒玉",IF(EXACT(M1309,$A$20)=TRUE,"壁玉",IF(EXACT(M1309,$A$21)=TRUE,"飛玉",IF(EXACT(M1309,$A$22)=TRUE,"戦玉",IF(EXACT(M1309,$A$23)=TRUE,"機玉",IF(EXACT(M1309,$A$24)=TRUE,"変玉",IF(EXACT(M1309,$A$25)=TRUE,"界玉",IF(EXACT(M1309,$A$26)=TRUE,"木壁",IF(EXACT(M1309,$A$27)=TRUE,"石壁",IF(EXACT(M1309,$A$28)=TRUE,"紙壁",IF(EXACT(M1309,$A$29)=TRUE,"鉄壁",IF(EXACT(M1309,$A$30)=TRUE,"ジェット",IF(EXACT(M1309,$A$31)=TRUE,"ターボ",IF(EXACT(M1309,$A$32)=TRUE,"骨玉",IF(EXACT(M1309,$A$33)=TRUE,"撃玉",IF(EXACT(M1309,$A$34)=TRUE,"弾玉",IF(EXACT(M1309,$A$35)=TRUE,"聖玉",IF(EXACT(M1309,$A$36)=TRUE,"忍玉",IF(EXACT(M1309,$A$37)=TRUE,"障玉",IF(EXACT(M1309,$A$38)=TRUE,"花玉",IF(EXACT(M1309,$A$39)=TRUE,"反玉",IF(EXACT(M1309,$A$40)=TRUE,"押玉",IF(EXACT(M1309,$A$41)=TRUE,"迎玉",IF(EXACT(M1309,$A$42)=TRUE,"贄玉",IF(EXACT(M1309,$A$43)=TRUE,"的玉",IF(EXACT(M1309,$A$44)=TRUE,"墜玉",IF(EXACT(M1309,$A$45)=TRUE,"箱玉",IF(EXACT(M1309,$A$46)=TRUE,"闇玉",IF(EXACT(M1309,$A$47)=TRUE,"旋玉",IF(EXACT(M1309,$A$48)=TRUE,"采玉",IF(EXACT(M1309,$A$49)=TRUE,"騎玉",IF(EXACT(M1309,$A$50)=TRUE,"核玉",IF(EXACT(M1309,$A$51)=TRUE,"射玉",IF(EXACT(M1309,$A$52)=TRUE,"星玉",IF(EXACT(M1309,$A$53)=TRUE,"梱玉",IF(EXACT(M1309,$A$54)=TRUE,"貫玉",IF(EXACT(M1309,$A$55)=TRUE,"査玉",IF(EXACT(M1309,$A$56)=TRUE,"近壁",IF(EXACT(M1309,$A$57)=TRUE,"遠壁",IF(EXACT(M1309,$A$58)=TRUE,"広壁",IF(EXACT(M1309,$A$59)=TRUE,"狭壁",IF(EXACT(M1309,$A$60)=TRUE,"タゲ壁",IF(EXACT(M1309,$A$61)=TRUE,"エレ壁")))))))))))))))))))))))))))))))))))))))))))))))))))))))))))))</f>
        <v>0</v>
      </c>
    </row>
    <row r="1310" spans="11:14" x14ac:dyDescent="0.55000000000000004">
      <c r="K1310">
        <v>1310</v>
      </c>
      <c r="L1310">
        <f t="shared" si="41"/>
        <v>4</v>
      </c>
      <c r="M1310" t="str">
        <f t="shared" si="40"/>
        <v/>
      </c>
      <c r="N1310">
        <f>IF(EXACT(M1310,$A$1)=TRUE,0,IF(EXACT(M1310,$A$2)=TRUE,1,IF(EXACT(M1310,$A$3)=TRUE,2,IF(EXACT(M1310,$A$4)=TRUE,3,IF(EXACT(M1310,$A$5)=TRUE,4,IF(EXACT(M1310,$A$6)=TRUE,5,IF(EXACT(M1310,$A$7)=TRUE,6,IF(EXACT(M1310,$A$8)=TRUE,7,IF(EXACT(M1310,$A$9)=TRUE,8,IF(EXACT(M1310,$A$10)=TRUE,9,IF(EXACT(M1310,$A$11)=TRUE,10,IF(EXACT(M1310,$A$12)=TRUE,11,IF(EXACT(M1310,$A$13)=TRUE,12,IF(EXACT(M1310,$A$14)=TRUE,13,IF(EXACT(M1310,$A$15)=TRUE,14,IF(EXACT(M1310,$A$16)=TRUE,15,IF(EXACT(M1310,$A$17)=TRUE,16,IF(EXACT(M1310,$A$18)=TRUE,17,IF(EXACT(M1310,$A$19)=TRUE,18,IF(EXACT(M1310,$A$20)=TRUE,19,IF(EXACT(M1310,$A$21)=TRUE,20,IF(EXACT(M1310,$A$22)=TRUE,21,IF(EXACT(M1310,$A$23)=TRUE,22,IF(EXACT(M1310,$A$24)=TRUE,23,IF(EXACT(M1310,$A$25)=TRUE,24,IF(EXACT(M1310,$A$26)=TRUE,25,IF(EXACT(M1310,$A$27)=TRUE,26,IF(EXACT(M1310,$A$28)=TRUE,27,IF(EXACT(M1310,$A$29)=TRUE,28,IF(EXACT(M1310,$A$30)=TRUE,29,IF(EXACT(M1310,$A$31)=TRUE,30,IF(EXACT(M1310,$A$32)=TRUE,31,IF(EXACT(M1310,$A$33)=TRUE,32,IF(EXACT(M1310,$A$34)=TRUE,33,IF(EXACT(M1310,$A$35)=TRUE,34,IF(EXACT(M1310,$A$36)=TRUE,35,IF(EXACT(M1310,$A$37)=TRUE,36,IF(EXACT(M1310,$A$38)=TRUE,37,IF(EXACT(M1310,$A$39)=TRUE,38,IF(EXACT(M1310,$A$40)=TRUE,39,IF(EXACT(M1310,$A$41)=TRUE,40,IF(EXACT(M1310,$A$42)=TRUE,41,IF(EXACT(M1310,$A$43)=TRUE,42,IF(EXACT(M1310,$A$44)=TRUE,43,IF(EXACT(M1310,$A$45)=TRUE,44,IF(EXACT(M1310,$A$46)=TRUE,45,IF(EXACT(M1310,$A$47)=TRUE,46,IF(EXACT(M1310,$A$48)=TRUE,47,IF(EXACT(M1310,$A$49)=TRUE,48,IF(EXACT(M1310,$A$50)=TRUE,49,IF(EXACT(M1310,$A$51)=TRUE,50,IF(EXACT(M1310,$A$52)=TRUE,51,IF(EXACT(M1310,$A$53)=TRUE,52,IF(EXACT(M1310,$A$54)=TRUE,53,IF(EXACT(M1310,$A$55)=TRUE,54,IF(EXACT(M1310,$A$56)=TRUE,55,IF(EXACT(M1310,$A$57)=TRUE,56,IF(EXACT(M1310,$A$58)=TRUE,57,IF(EXACT(M1310,$A$59)=TRUE,58,IF(EXACT(M1310,$A$60)=TRUE,59,IF(EXACT(M1310,$A$61)=TRUE,60,IF(EXACT(M1310,$A$62)=TRUE,61))))))))))))))))))))))))))))))))))))))))))))))))))))))))))))))*61^$L1310</f>
        <v>0</v>
      </c>
    </row>
    <row r="1311" spans="11:14" x14ac:dyDescent="0.55000000000000004">
      <c r="K1311">
        <v>1311</v>
      </c>
      <c r="L1311">
        <f t="shared" si="41"/>
        <v>3</v>
      </c>
      <c r="M1311" t="str">
        <f t="shared" si="40"/>
        <v/>
      </c>
      <c r="N1311">
        <f>IF(EXACT(M1311,$A$1)=TRUE,0,IF(EXACT(M1311,$A$2)=TRUE,1,IF(EXACT(M1311,$A$3)=TRUE,2,IF(EXACT(M1311,$A$4)=TRUE,3,IF(EXACT(M1311,$A$5)=TRUE,4,IF(EXACT(M1311,$A$6)=TRUE,5,IF(EXACT(M1311,$A$7)=TRUE,6,IF(EXACT(M1311,$A$8)=TRUE,7,IF(EXACT(M1311,$A$9)=TRUE,8,IF(EXACT(M1311,$A$10)=TRUE,9,IF(EXACT(M1311,$A$11)=TRUE,10,IF(EXACT(M1311,$A$12)=TRUE,11,IF(EXACT(M1311,$A$13)=TRUE,12,IF(EXACT(M1311,$A$14)=TRUE,13,IF(EXACT(M1311,$A$15)=TRUE,14,IF(EXACT(M1311,$A$16)=TRUE,15,IF(EXACT(M1311,$A$17)=TRUE,16,IF(EXACT(M1311,$A$18)=TRUE,17,IF(EXACT(M1311,$A$19)=TRUE,18,IF(EXACT(M1311,$A$20)=TRUE,19,IF(EXACT(M1311,$A$21)=TRUE,20,IF(EXACT(M1311,$A$22)=TRUE,21,IF(EXACT(M1311,$A$23)=TRUE,22,IF(EXACT(M1311,$A$24)=TRUE,23,IF(EXACT(M1311,$A$25)=TRUE,24,IF(EXACT(M1311,$A$26)=TRUE,25,IF(EXACT(M1311,$A$27)=TRUE,26,IF(EXACT(M1311,$A$28)=TRUE,27,IF(EXACT(M1311,$A$29)=TRUE,28,IF(EXACT(M1311,$A$30)=TRUE,29,IF(EXACT(M1311,$A$31)=TRUE,30,IF(EXACT(M1311,$A$32)=TRUE,31,IF(EXACT(M1311,$A$33)=TRUE,32,IF(EXACT(M1311,$A$34)=TRUE,33,IF(EXACT(M1311,$A$35)=TRUE,34,IF(EXACT(M1311,$A$36)=TRUE,35,IF(EXACT(M1311,$A$37)=TRUE,36,IF(EXACT(M1311,$A$38)=TRUE,37,IF(EXACT(M1311,$A$39)=TRUE,38,IF(EXACT(M1311,$A$40)=TRUE,39,IF(EXACT(M1311,$A$41)=TRUE,40,IF(EXACT(M1311,$A$42)=TRUE,41,IF(EXACT(M1311,$A$43)=TRUE,42,IF(EXACT(M1311,$A$44)=TRUE,43,IF(EXACT(M1311,$A$45)=TRUE,44,IF(EXACT(M1311,$A$46)=TRUE,45,IF(EXACT(M1311,$A$47)=TRUE,46,IF(EXACT(M1311,$A$48)=TRUE,47,IF(EXACT(M1311,$A$49)=TRUE,48,IF(EXACT(M1311,$A$50)=TRUE,49,IF(EXACT(M1311,$A$51)=TRUE,50,IF(EXACT(M1311,$A$52)=TRUE,51,IF(EXACT(M1311,$A$53)=TRUE,52,IF(EXACT(M1311,$A$54)=TRUE,53,IF(EXACT(M1311,$A$55)=TRUE,54,IF(EXACT(M1311,$A$56)=TRUE,55,IF(EXACT(M1311,$A$57)=TRUE,56,IF(EXACT(M1311,$A$58)=TRUE,57,IF(EXACT(M1311,$A$59)=TRUE,58,IF(EXACT(M1311,$A$60)=TRUE,59,IF(EXACT(M1311,$A$61)=TRUE,60,IF(EXACT(M1311,$A$62)=TRUE,61))))))))))))))))))))))))))))))))))))))))))))))))))))))))))))))*61^$L1311</f>
        <v>0</v>
      </c>
    </row>
    <row r="1312" spans="11:14" x14ac:dyDescent="0.55000000000000004">
      <c r="K1312">
        <v>1312</v>
      </c>
      <c r="L1312">
        <f t="shared" si="41"/>
        <v>2</v>
      </c>
      <c r="M1312" t="str">
        <f t="shared" si="40"/>
        <v/>
      </c>
      <c r="N1312">
        <f>IF(EXACT(M1312,$A$1)=TRUE,0,IF(EXACT(M1312,$A$2)=TRUE,1,IF(EXACT(M1312,$A$3)=TRUE,2,IF(EXACT(M1312,$A$4)=TRUE,3,IF(EXACT(M1312,$A$5)=TRUE,4,IF(EXACT(M1312,$A$6)=TRUE,5,IF(EXACT(M1312,$A$7)=TRUE,6,IF(EXACT(M1312,$A$8)=TRUE,7,IF(EXACT(M1312,$A$9)=TRUE,8,IF(EXACT(M1312,$A$10)=TRUE,9,IF(EXACT(M1312,$A$11)=TRUE,10,IF(EXACT(M1312,$A$12)=TRUE,11,IF(EXACT(M1312,$A$13)=TRUE,12,IF(EXACT(M1312,$A$14)=TRUE,13,IF(EXACT(M1312,$A$15)=TRUE,14,IF(EXACT(M1312,$A$16)=TRUE,15,IF(EXACT(M1312,$A$17)=TRUE,16,IF(EXACT(M1312,$A$18)=TRUE,17,IF(EXACT(M1312,$A$19)=TRUE,18,IF(EXACT(M1312,$A$20)=TRUE,19,IF(EXACT(M1312,$A$21)=TRUE,20,IF(EXACT(M1312,$A$22)=TRUE,21,IF(EXACT(M1312,$A$23)=TRUE,22,IF(EXACT(M1312,$A$24)=TRUE,23,IF(EXACT(M1312,$A$25)=TRUE,24,IF(EXACT(M1312,$A$26)=TRUE,25,IF(EXACT(M1312,$A$27)=TRUE,26,IF(EXACT(M1312,$A$28)=TRUE,27,IF(EXACT(M1312,$A$29)=TRUE,28,IF(EXACT(M1312,$A$30)=TRUE,29,IF(EXACT(M1312,$A$31)=TRUE,30,IF(EXACT(M1312,$A$32)=TRUE,31,IF(EXACT(M1312,$A$33)=TRUE,32,IF(EXACT(M1312,$A$34)=TRUE,33,IF(EXACT(M1312,$A$35)=TRUE,34,IF(EXACT(M1312,$A$36)=TRUE,35,IF(EXACT(M1312,$A$37)=TRUE,36,IF(EXACT(M1312,$A$38)=TRUE,37,IF(EXACT(M1312,$A$39)=TRUE,38,IF(EXACT(M1312,$A$40)=TRUE,39,IF(EXACT(M1312,$A$41)=TRUE,40,IF(EXACT(M1312,$A$42)=TRUE,41,IF(EXACT(M1312,$A$43)=TRUE,42,IF(EXACT(M1312,$A$44)=TRUE,43,IF(EXACT(M1312,$A$45)=TRUE,44,IF(EXACT(M1312,$A$46)=TRUE,45,IF(EXACT(M1312,$A$47)=TRUE,46,IF(EXACT(M1312,$A$48)=TRUE,47,IF(EXACT(M1312,$A$49)=TRUE,48,IF(EXACT(M1312,$A$50)=TRUE,49,IF(EXACT(M1312,$A$51)=TRUE,50,IF(EXACT(M1312,$A$52)=TRUE,51,IF(EXACT(M1312,$A$53)=TRUE,52,IF(EXACT(M1312,$A$54)=TRUE,53,IF(EXACT(M1312,$A$55)=TRUE,54,IF(EXACT(M1312,$A$56)=TRUE,55,IF(EXACT(M1312,$A$57)=TRUE,56,IF(EXACT(M1312,$A$58)=TRUE,57,IF(EXACT(M1312,$A$59)=TRUE,58,IF(EXACT(M1312,$A$60)=TRUE,59,IF(EXACT(M1312,$A$61)=TRUE,60,IF(EXACT(M1312,$A$62)=TRUE,61))))))))))))))))))))))))))))))))))))))))))))))))))))))))))))))*61^$L1312</f>
        <v>0</v>
      </c>
    </row>
    <row r="1313" spans="11:14" x14ac:dyDescent="0.55000000000000004">
      <c r="K1313">
        <v>1313</v>
      </c>
      <c r="L1313">
        <f t="shared" si="41"/>
        <v>1</v>
      </c>
      <c r="M1313" t="str">
        <f t="shared" si="40"/>
        <v/>
      </c>
      <c r="N1313">
        <f>IF(EXACT(M1313,$A$1)=TRUE,0,IF(EXACT(M1313,$A$2)=TRUE,1,IF(EXACT(M1313,$A$3)=TRUE,2,IF(EXACT(M1313,$A$4)=TRUE,3,IF(EXACT(M1313,$A$5)=TRUE,4,IF(EXACT(M1313,$A$6)=TRUE,5,IF(EXACT(M1313,$A$7)=TRUE,6,IF(EXACT(M1313,$A$8)=TRUE,7,IF(EXACT(M1313,$A$9)=TRUE,8,IF(EXACT(M1313,$A$10)=TRUE,9,IF(EXACT(M1313,$A$11)=TRUE,10,IF(EXACT(M1313,$A$12)=TRUE,11,IF(EXACT(M1313,$A$13)=TRUE,12,IF(EXACT(M1313,$A$14)=TRUE,13,IF(EXACT(M1313,$A$15)=TRUE,14,IF(EXACT(M1313,$A$16)=TRUE,15,IF(EXACT(M1313,$A$17)=TRUE,16,IF(EXACT(M1313,$A$18)=TRUE,17,IF(EXACT(M1313,$A$19)=TRUE,18,IF(EXACT(M1313,$A$20)=TRUE,19,IF(EXACT(M1313,$A$21)=TRUE,20,IF(EXACT(M1313,$A$22)=TRUE,21,IF(EXACT(M1313,$A$23)=TRUE,22,IF(EXACT(M1313,$A$24)=TRUE,23,IF(EXACT(M1313,$A$25)=TRUE,24,IF(EXACT(M1313,$A$26)=TRUE,25,IF(EXACT(M1313,$A$27)=TRUE,26,IF(EXACT(M1313,$A$28)=TRUE,27,IF(EXACT(M1313,$A$29)=TRUE,28,IF(EXACT(M1313,$A$30)=TRUE,29,IF(EXACT(M1313,$A$31)=TRUE,30,IF(EXACT(M1313,$A$32)=TRUE,31,IF(EXACT(M1313,$A$33)=TRUE,32,IF(EXACT(M1313,$A$34)=TRUE,33,IF(EXACT(M1313,$A$35)=TRUE,34,IF(EXACT(M1313,$A$36)=TRUE,35,IF(EXACT(M1313,$A$37)=TRUE,36,IF(EXACT(M1313,$A$38)=TRUE,37,IF(EXACT(M1313,$A$39)=TRUE,38,IF(EXACT(M1313,$A$40)=TRUE,39,IF(EXACT(M1313,$A$41)=TRUE,40,IF(EXACT(M1313,$A$42)=TRUE,41,IF(EXACT(M1313,$A$43)=TRUE,42,IF(EXACT(M1313,$A$44)=TRUE,43,IF(EXACT(M1313,$A$45)=TRUE,44,IF(EXACT(M1313,$A$46)=TRUE,45,IF(EXACT(M1313,$A$47)=TRUE,46,IF(EXACT(M1313,$A$48)=TRUE,47,IF(EXACT(M1313,$A$49)=TRUE,48,IF(EXACT(M1313,$A$50)=TRUE,49,IF(EXACT(M1313,$A$51)=TRUE,50,IF(EXACT(M1313,$A$52)=TRUE,51,IF(EXACT(M1313,$A$53)=TRUE,52,IF(EXACT(M1313,$A$54)=TRUE,53,IF(EXACT(M1313,$A$55)=TRUE,54,IF(EXACT(M1313,$A$56)=TRUE,55,IF(EXACT(M1313,$A$57)=TRUE,56,IF(EXACT(M1313,$A$58)=TRUE,57,IF(EXACT(M1313,$A$59)=TRUE,58,IF(EXACT(M1313,$A$60)=TRUE,59,IF(EXACT(M1313,$A$61)=TRUE,60,IF(EXACT(M1313,$A$62)=TRUE,61))))))))))))))))))))))))))))))))))))))))))))))))))))))))))))))*61^$L1313</f>
        <v>0</v>
      </c>
    </row>
    <row r="1314" spans="11:14" x14ac:dyDescent="0.55000000000000004">
      <c r="K1314">
        <v>1314</v>
      </c>
      <c r="L1314">
        <f t="shared" si="41"/>
        <v>0</v>
      </c>
      <c r="M1314" t="str">
        <f t="shared" si="40"/>
        <v/>
      </c>
      <c r="N1314">
        <f>IF(EXACT(M1314,$A$1)=TRUE,0,IF(EXACT(M1314,$A$2)=TRUE,1,IF(EXACT(M1314,$A$3)=TRUE,2,IF(EXACT(M1314,$A$4)=TRUE,3,IF(EXACT(M1314,$A$5)=TRUE,4,IF(EXACT(M1314,$A$6)=TRUE,5,IF(EXACT(M1314,$A$7)=TRUE,6,IF(EXACT(M1314,$A$8)=TRUE,7,IF(EXACT(M1314,$A$9)=TRUE,8,IF(EXACT(M1314,$A$10)=TRUE,9,IF(EXACT(M1314,$A$11)=TRUE,10,IF(EXACT(M1314,$A$12)=TRUE,11,IF(EXACT(M1314,$A$13)=TRUE,12,IF(EXACT(M1314,$A$14)=TRUE,13,IF(EXACT(M1314,$A$15)=TRUE,14,IF(EXACT(M1314,$A$16)=TRUE,15,IF(EXACT(M1314,$A$17)=TRUE,16,IF(EXACT(M1314,$A$18)=TRUE,17,IF(EXACT(M1314,$A$19)=TRUE,18,IF(EXACT(M1314,$A$20)=TRUE,19,IF(EXACT(M1314,$A$21)=TRUE,20,IF(EXACT(M1314,$A$22)=TRUE,21,IF(EXACT(M1314,$A$23)=TRUE,22,IF(EXACT(M1314,$A$24)=TRUE,23,IF(EXACT(M1314,$A$25)=TRUE,24,IF(EXACT(M1314,$A$26)=TRUE,25,IF(EXACT(M1314,$A$27)=TRUE,26,IF(EXACT(M1314,$A$28)=TRUE,27,IF(EXACT(M1314,$A$29)=TRUE,28,IF(EXACT(M1314,$A$30)=TRUE,29,IF(EXACT(M1314,$A$31)=TRUE,30,IF(EXACT(M1314,$A$32)=TRUE,31,IF(EXACT(M1314,$A$33)=TRUE,32,IF(EXACT(M1314,$A$34)=TRUE,33,IF(EXACT(M1314,$A$35)=TRUE,34,IF(EXACT(M1314,$A$36)=TRUE,35,IF(EXACT(M1314,$A$37)=TRUE,36,IF(EXACT(M1314,$A$38)=TRUE,37,IF(EXACT(M1314,$A$39)=TRUE,38,IF(EXACT(M1314,$A$40)=TRUE,39,IF(EXACT(M1314,$A$41)=TRUE,40,IF(EXACT(M1314,$A$42)=TRUE,41,IF(EXACT(M1314,$A$43)=TRUE,42,IF(EXACT(M1314,$A$44)=TRUE,43,IF(EXACT(M1314,$A$45)=TRUE,44,IF(EXACT(M1314,$A$46)=TRUE,45,IF(EXACT(M1314,$A$47)=TRUE,46,IF(EXACT(M1314,$A$48)=TRUE,47,IF(EXACT(M1314,$A$49)=TRUE,48,IF(EXACT(M1314,$A$50)=TRUE,49,IF(EXACT(M1314,$A$51)=TRUE,50,IF(EXACT(M1314,$A$52)=TRUE,51,IF(EXACT(M1314,$A$53)=TRUE,52,IF(EXACT(M1314,$A$54)=TRUE,53,IF(EXACT(M1314,$A$55)=TRUE,54,IF(EXACT(M1314,$A$56)=TRUE,55,IF(EXACT(M1314,$A$57)=TRUE,56,IF(EXACT(M1314,$A$58)=TRUE,57,IF(EXACT(M1314,$A$59)=TRUE,58,IF(EXACT(M1314,$A$60)=TRUE,59,IF(EXACT(M1314,$A$61)=TRUE,60,IF(EXACT(M1314,$A$62)=TRUE,61))))))))))))))))))))))))))))))))))))))))))))))))))))))))))))))*61^$L1314</f>
        <v>0</v>
      </c>
    </row>
    <row r="1315" spans="11:14" x14ac:dyDescent="0.55000000000000004">
      <c r="K1315">
        <v>1315</v>
      </c>
      <c r="L1315">
        <f t="shared" si="41"/>
        <v>5</v>
      </c>
      <c r="M1315" t="str">
        <f t="shared" si="40"/>
        <v/>
      </c>
      <c r="N1315" t="b">
        <f>IF(EXACT(M1315,$A$1)=TRUE,"コア",IF(EXACT(M1315,$A$2)=TRUE,"弓玉",IF(EXACT(M1315,$A$3)=TRUE,"銃玉",IF(EXACT(M1315,$A$4)=TRUE,"剣玉",IF(EXACT(M1315,$A$5)=TRUE,"盾玉",IF(EXACT(M1315,$A$6)=TRUE,"爆玉",IF(EXACT(M1315,$A$7)=TRUE,"魔玉",IF(EXACT(M1315,$A$8)=TRUE,"弩玉",IF(EXACT(M1315,$A$9)=TRUE,"槍玉",IF(EXACT(M1315,$A$10)=TRUE,"砲玉",IF(EXACT(M1315,$A$11)=TRUE,"薙玉",IF(EXACT(M1315,$A$12)=TRUE,"跳玉",IF(EXACT(M1315,$A$13)=TRUE,"裂玉",IF(EXACT(M1315,$A$14)=TRUE,"散玉",IF(EXACT(M1315,$A$15)=TRUE,"狙玉",IF(EXACT(M1315,$A$16)=TRUE,"浮玉",IF(EXACT(M1315,$A$17)=TRUE,"導玉",IF(EXACT(M1315,$A$18)=TRUE,"繕玉",IF(EXACT(M1315,$A$19)=TRUE,"癒玉",IF(EXACT(M1315,$A$20)=TRUE,"壁玉",IF(EXACT(M1315,$A$21)=TRUE,"飛玉",IF(EXACT(M1315,$A$22)=TRUE,"戦玉",IF(EXACT(M1315,$A$23)=TRUE,"機玉",IF(EXACT(M1315,$A$24)=TRUE,"変玉",IF(EXACT(M1315,$A$25)=TRUE,"界玉",IF(EXACT(M1315,$A$26)=TRUE,"木壁",IF(EXACT(M1315,$A$27)=TRUE,"石壁",IF(EXACT(M1315,$A$28)=TRUE,"紙壁",IF(EXACT(M1315,$A$29)=TRUE,"鉄壁",IF(EXACT(M1315,$A$30)=TRUE,"ジェット",IF(EXACT(M1315,$A$31)=TRUE,"ターボ",IF(EXACT(M1315,$A$32)=TRUE,"骨玉",IF(EXACT(M1315,$A$33)=TRUE,"撃玉",IF(EXACT(M1315,$A$34)=TRUE,"弾玉",IF(EXACT(M1315,$A$35)=TRUE,"聖玉",IF(EXACT(M1315,$A$36)=TRUE,"忍玉",IF(EXACT(M1315,$A$37)=TRUE,"障玉",IF(EXACT(M1315,$A$38)=TRUE,"花玉",IF(EXACT(M1315,$A$39)=TRUE,"反玉",IF(EXACT(M1315,$A$40)=TRUE,"押玉",IF(EXACT(M1315,$A$41)=TRUE,"迎玉",IF(EXACT(M1315,$A$42)=TRUE,"贄玉",IF(EXACT(M1315,$A$43)=TRUE,"的玉",IF(EXACT(M1315,$A$44)=TRUE,"墜玉",IF(EXACT(M1315,$A$45)=TRUE,"箱玉",IF(EXACT(M1315,$A$46)=TRUE,"闇玉",IF(EXACT(M1315,$A$47)=TRUE,"旋玉",IF(EXACT(M1315,$A$48)=TRUE,"采玉",IF(EXACT(M1315,$A$49)=TRUE,"騎玉",IF(EXACT(M1315,$A$50)=TRUE,"核玉",IF(EXACT(M1315,$A$51)=TRUE,"射玉",IF(EXACT(M1315,$A$52)=TRUE,"星玉",IF(EXACT(M1315,$A$53)=TRUE,"梱玉",IF(EXACT(M1315,$A$54)=TRUE,"貫玉",IF(EXACT(M1315,$A$55)=TRUE,"査玉",IF(EXACT(M1315,$A$56)=TRUE,"近壁",IF(EXACT(M1315,$A$57)=TRUE,"遠壁",IF(EXACT(M1315,$A$58)=TRUE,"広壁",IF(EXACT(M1315,$A$59)=TRUE,"狭壁",IF(EXACT(M1315,$A$60)=TRUE,"タゲ壁",IF(EXACT(M1315,$A$61)=TRUE,"エレ壁")))))))))))))))))))))))))))))))))))))))))))))))))))))))))))))</f>
        <v>0</v>
      </c>
    </row>
    <row r="1316" spans="11:14" x14ac:dyDescent="0.55000000000000004">
      <c r="K1316">
        <v>1316</v>
      </c>
      <c r="L1316">
        <f t="shared" si="41"/>
        <v>4</v>
      </c>
      <c r="M1316" t="str">
        <f t="shared" si="40"/>
        <v/>
      </c>
      <c r="N1316">
        <f>IF(EXACT(M1316,$A$1)=TRUE,0,IF(EXACT(M1316,$A$2)=TRUE,1,IF(EXACT(M1316,$A$3)=TRUE,2,IF(EXACT(M1316,$A$4)=TRUE,3,IF(EXACT(M1316,$A$5)=TRUE,4,IF(EXACT(M1316,$A$6)=TRUE,5,IF(EXACT(M1316,$A$7)=TRUE,6,IF(EXACT(M1316,$A$8)=TRUE,7,IF(EXACT(M1316,$A$9)=TRUE,8,IF(EXACT(M1316,$A$10)=TRUE,9,IF(EXACT(M1316,$A$11)=TRUE,10,IF(EXACT(M1316,$A$12)=TRUE,11,IF(EXACT(M1316,$A$13)=TRUE,12,IF(EXACT(M1316,$A$14)=TRUE,13,IF(EXACT(M1316,$A$15)=TRUE,14,IF(EXACT(M1316,$A$16)=TRUE,15,IF(EXACT(M1316,$A$17)=TRUE,16,IF(EXACT(M1316,$A$18)=TRUE,17,IF(EXACT(M1316,$A$19)=TRUE,18,IF(EXACT(M1316,$A$20)=TRUE,19,IF(EXACT(M1316,$A$21)=TRUE,20,IF(EXACT(M1316,$A$22)=TRUE,21,IF(EXACT(M1316,$A$23)=TRUE,22,IF(EXACT(M1316,$A$24)=TRUE,23,IF(EXACT(M1316,$A$25)=TRUE,24,IF(EXACT(M1316,$A$26)=TRUE,25,IF(EXACT(M1316,$A$27)=TRUE,26,IF(EXACT(M1316,$A$28)=TRUE,27,IF(EXACT(M1316,$A$29)=TRUE,28,IF(EXACT(M1316,$A$30)=TRUE,29,IF(EXACT(M1316,$A$31)=TRUE,30,IF(EXACT(M1316,$A$32)=TRUE,31,IF(EXACT(M1316,$A$33)=TRUE,32,IF(EXACT(M1316,$A$34)=TRUE,33,IF(EXACT(M1316,$A$35)=TRUE,34,IF(EXACT(M1316,$A$36)=TRUE,35,IF(EXACT(M1316,$A$37)=TRUE,36,IF(EXACT(M1316,$A$38)=TRUE,37,IF(EXACT(M1316,$A$39)=TRUE,38,IF(EXACT(M1316,$A$40)=TRUE,39,IF(EXACT(M1316,$A$41)=TRUE,40,IF(EXACT(M1316,$A$42)=TRUE,41,IF(EXACT(M1316,$A$43)=TRUE,42,IF(EXACT(M1316,$A$44)=TRUE,43,IF(EXACT(M1316,$A$45)=TRUE,44,IF(EXACT(M1316,$A$46)=TRUE,45,IF(EXACT(M1316,$A$47)=TRUE,46,IF(EXACT(M1316,$A$48)=TRUE,47,IF(EXACT(M1316,$A$49)=TRUE,48,IF(EXACT(M1316,$A$50)=TRUE,49,IF(EXACT(M1316,$A$51)=TRUE,50,IF(EXACT(M1316,$A$52)=TRUE,51,IF(EXACT(M1316,$A$53)=TRUE,52,IF(EXACT(M1316,$A$54)=TRUE,53,IF(EXACT(M1316,$A$55)=TRUE,54,IF(EXACT(M1316,$A$56)=TRUE,55,IF(EXACT(M1316,$A$57)=TRUE,56,IF(EXACT(M1316,$A$58)=TRUE,57,IF(EXACT(M1316,$A$59)=TRUE,58,IF(EXACT(M1316,$A$60)=TRUE,59,IF(EXACT(M1316,$A$61)=TRUE,60,IF(EXACT(M1316,$A$62)=TRUE,61))))))))))))))))))))))))))))))))))))))))))))))))))))))))))))))*61^$L1316</f>
        <v>0</v>
      </c>
    </row>
    <row r="1317" spans="11:14" x14ac:dyDescent="0.55000000000000004">
      <c r="K1317">
        <v>1317</v>
      </c>
      <c r="L1317">
        <f t="shared" si="41"/>
        <v>3</v>
      </c>
      <c r="M1317" t="str">
        <f t="shared" si="40"/>
        <v/>
      </c>
      <c r="N1317">
        <f>IF(EXACT(M1317,$A$1)=TRUE,0,IF(EXACT(M1317,$A$2)=TRUE,1,IF(EXACT(M1317,$A$3)=TRUE,2,IF(EXACT(M1317,$A$4)=TRUE,3,IF(EXACT(M1317,$A$5)=TRUE,4,IF(EXACT(M1317,$A$6)=TRUE,5,IF(EXACT(M1317,$A$7)=TRUE,6,IF(EXACT(M1317,$A$8)=TRUE,7,IF(EXACT(M1317,$A$9)=TRUE,8,IF(EXACT(M1317,$A$10)=TRUE,9,IF(EXACT(M1317,$A$11)=TRUE,10,IF(EXACT(M1317,$A$12)=TRUE,11,IF(EXACT(M1317,$A$13)=TRUE,12,IF(EXACT(M1317,$A$14)=TRUE,13,IF(EXACT(M1317,$A$15)=TRUE,14,IF(EXACT(M1317,$A$16)=TRUE,15,IF(EXACT(M1317,$A$17)=TRUE,16,IF(EXACT(M1317,$A$18)=TRUE,17,IF(EXACT(M1317,$A$19)=TRUE,18,IF(EXACT(M1317,$A$20)=TRUE,19,IF(EXACT(M1317,$A$21)=TRUE,20,IF(EXACT(M1317,$A$22)=TRUE,21,IF(EXACT(M1317,$A$23)=TRUE,22,IF(EXACT(M1317,$A$24)=TRUE,23,IF(EXACT(M1317,$A$25)=TRUE,24,IF(EXACT(M1317,$A$26)=TRUE,25,IF(EXACT(M1317,$A$27)=TRUE,26,IF(EXACT(M1317,$A$28)=TRUE,27,IF(EXACT(M1317,$A$29)=TRUE,28,IF(EXACT(M1317,$A$30)=TRUE,29,IF(EXACT(M1317,$A$31)=TRUE,30,IF(EXACT(M1317,$A$32)=TRUE,31,IF(EXACT(M1317,$A$33)=TRUE,32,IF(EXACT(M1317,$A$34)=TRUE,33,IF(EXACT(M1317,$A$35)=TRUE,34,IF(EXACT(M1317,$A$36)=TRUE,35,IF(EXACT(M1317,$A$37)=TRUE,36,IF(EXACT(M1317,$A$38)=TRUE,37,IF(EXACT(M1317,$A$39)=TRUE,38,IF(EXACT(M1317,$A$40)=TRUE,39,IF(EXACT(M1317,$A$41)=TRUE,40,IF(EXACT(M1317,$A$42)=TRUE,41,IF(EXACT(M1317,$A$43)=TRUE,42,IF(EXACT(M1317,$A$44)=TRUE,43,IF(EXACT(M1317,$A$45)=TRUE,44,IF(EXACT(M1317,$A$46)=TRUE,45,IF(EXACT(M1317,$A$47)=TRUE,46,IF(EXACT(M1317,$A$48)=TRUE,47,IF(EXACT(M1317,$A$49)=TRUE,48,IF(EXACT(M1317,$A$50)=TRUE,49,IF(EXACT(M1317,$A$51)=TRUE,50,IF(EXACT(M1317,$A$52)=TRUE,51,IF(EXACT(M1317,$A$53)=TRUE,52,IF(EXACT(M1317,$A$54)=TRUE,53,IF(EXACT(M1317,$A$55)=TRUE,54,IF(EXACT(M1317,$A$56)=TRUE,55,IF(EXACT(M1317,$A$57)=TRUE,56,IF(EXACT(M1317,$A$58)=TRUE,57,IF(EXACT(M1317,$A$59)=TRUE,58,IF(EXACT(M1317,$A$60)=TRUE,59,IF(EXACT(M1317,$A$61)=TRUE,60,IF(EXACT(M1317,$A$62)=TRUE,61))))))))))))))))))))))))))))))))))))))))))))))))))))))))))))))*61^$L1317</f>
        <v>0</v>
      </c>
    </row>
    <row r="1318" spans="11:14" x14ac:dyDescent="0.55000000000000004">
      <c r="K1318">
        <v>1318</v>
      </c>
      <c r="L1318">
        <f t="shared" si="41"/>
        <v>2</v>
      </c>
      <c r="M1318" t="str">
        <f t="shared" si="40"/>
        <v/>
      </c>
      <c r="N1318">
        <f>IF(EXACT(M1318,$A$1)=TRUE,0,IF(EXACT(M1318,$A$2)=TRUE,1,IF(EXACT(M1318,$A$3)=TRUE,2,IF(EXACT(M1318,$A$4)=TRUE,3,IF(EXACT(M1318,$A$5)=TRUE,4,IF(EXACT(M1318,$A$6)=TRUE,5,IF(EXACT(M1318,$A$7)=TRUE,6,IF(EXACT(M1318,$A$8)=TRUE,7,IF(EXACT(M1318,$A$9)=TRUE,8,IF(EXACT(M1318,$A$10)=TRUE,9,IF(EXACT(M1318,$A$11)=TRUE,10,IF(EXACT(M1318,$A$12)=TRUE,11,IF(EXACT(M1318,$A$13)=TRUE,12,IF(EXACT(M1318,$A$14)=TRUE,13,IF(EXACT(M1318,$A$15)=TRUE,14,IF(EXACT(M1318,$A$16)=TRUE,15,IF(EXACT(M1318,$A$17)=TRUE,16,IF(EXACT(M1318,$A$18)=TRUE,17,IF(EXACT(M1318,$A$19)=TRUE,18,IF(EXACT(M1318,$A$20)=TRUE,19,IF(EXACT(M1318,$A$21)=TRUE,20,IF(EXACT(M1318,$A$22)=TRUE,21,IF(EXACT(M1318,$A$23)=TRUE,22,IF(EXACT(M1318,$A$24)=TRUE,23,IF(EXACT(M1318,$A$25)=TRUE,24,IF(EXACT(M1318,$A$26)=TRUE,25,IF(EXACT(M1318,$A$27)=TRUE,26,IF(EXACT(M1318,$A$28)=TRUE,27,IF(EXACT(M1318,$A$29)=TRUE,28,IF(EXACT(M1318,$A$30)=TRUE,29,IF(EXACT(M1318,$A$31)=TRUE,30,IF(EXACT(M1318,$A$32)=TRUE,31,IF(EXACT(M1318,$A$33)=TRUE,32,IF(EXACT(M1318,$A$34)=TRUE,33,IF(EXACT(M1318,$A$35)=TRUE,34,IF(EXACT(M1318,$A$36)=TRUE,35,IF(EXACT(M1318,$A$37)=TRUE,36,IF(EXACT(M1318,$A$38)=TRUE,37,IF(EXACT(M1318,$A$39)=TRUE,38,IF(EXACT(M1318,$A$40)=TRUE,39,IF(EXACT(M1318,$A$41)=TRUE,40,IF(EXACT(M1318,$A$42)=TRUE,41,IF(EXACT(M1318,$A$43)=TRUE,42,IF(EXACT(M1318,$A$44)=TRUE,43,IF(EXACT(M1318,$A$45)=TRUE,44,IF(EXACT(M1318,$A$46)=TRUE,45,IF(EXACT(M1318,$A$47)=TRUE,46,IF(EXACT(M1318,$A$48)=TRUE,47,IF(EXACT(M1318,$A$49)=TRUE,48,IF(EXACT(M1318,$A$50)=TRUE,49,IF(EXACT(M1318,$A$51)=TRUE,50,IF(EXACT(M1318,$A$52)=TRUE,51,IF(EXACT(M1318,$A$53)=TRUE,52,IF(EXACT(M1318,$A$54)=TRUE,53,IF(EXACT(M1318,$A$55)=TRUE,54,IF(EXACT(M1318,$A$56)=TRUE,55,IF(EXACT(M1318,$A$57)=TRUE,56,IF(EXACT(M1318,$A$58)=TRUE,57,IF(EXACT(M1318,$A$59)=TRUE,58,IF(EXACT(M1318,$A$60)=TRUE,59,IF(EXACT(M1318,$A$61)=TRUE,60,IF(EXACT(M1318,$A$62)=TRUE,61))))))))))))))))))))))))))))))))))))))))))))))))))))))))))))))*61^$L1318</f>
        <v>0</v>
      </c>
    </row>
    <row r="1319" spans="11:14" x14ac:dyDescent="0.55000000000000004">
      <c r="K1319">
        <v>1319</v>
      </c>
      <c r="L1319">
        <f t="shared" si="41"/>
        <v>1</v>
      </c>
      <c r="M1319" t="str">
        <f t="shared" si="40"/>
        <v/>
      </c>
      <c r="N1319">
        <f>IF(EXACT(M1319,$A$1)=TRUE,0,IF(EXACT(M1319,$A$2)=TRUE,1,IF(EXACT(M1319,$A$3)=TRUE,2,IF(EXACT(M1319,$A$4)=TRUE,3,IF(EXACT(M1319,$A$5)=TRUE,4,IF(EXACT(M1319,$A$6)=TRUE,5,IF(EXACT(M1319,$A$7)=TRUE,6,IF(EXACT(M1319,$A$8)=TRUE,7,IF(EXACT(M1319,$A$9)=TRUE,8,IF(EXACT(M1319,$A$10)=TRUE,9,IF(EXACT(M1319,$A$11)=TRUE,10,IF(EXACT(M1319,$A$12)=TRUE,11,IF(EXACT(M1319,$A$13)=TRUE,12,IF(EXACT(M1319,$A$14)=TRUE,13,IF(EXACT(M1319,$A$15)=TRUE,14,IF(EXACT(M1319,$A$16)=TRUE,15,IF(EXACT(M1319,$A$17)=TRUE,16,IF(EXACT(M1319,$A$18)=TRUE,17,IF(EXACT(M1319,$A$19)=TRUE,18,IF(EXACT(M1319,$A$20)=TRUE,19,IF(EXACT(M1319,$A$21)=TRUE,20,IF(EXACT(M1319,$A$22)=TRUE,21,IF(EXACT(M1319,$A$23)=TRUE,22,IF(EXACT(M1319,$A$24)=TRUE,23,IF(EXACT(M1319,$A$25)=TRUE,24,IF(EXACT(M1319,$A$26)=TRUE,25,IF(EXACT(M1319,$A$27)=TRUE,26,IF(EXACT(M1319,$A$28)=TRUE,27,IF(EXACT(M1319,$A$29)=TRUE,28,IF(EXACT(M1319,$A$30)=TRUE,29,IF(EXACT(M1319,$A$31)=TRUE,30,IF(EXACT(M1319,$A$32)=TRUE,31,IF(EXACT(M1319,$A$33)=TRUE,32,IF(EXACT(M1319,$A$34)=TRUE,33,IF(EXACT(M1319,$A$35)=TRUE,34,IF(EXACT(M1319,$A$36)=TRUE,35,IF(EXACT(M1319,$A$37)=TRUE,36,IF(EXACT(M1319,$A$38)=TRUE,37,IF(EXACT(M1319,$A$39)=TRUE,38,IF(EXACT(M1319,$A$40)=TRUE,39,IF(EXACT(M1319,$A$41)=TRUE,40,IF(EXACT(M1319,$A$42)=TRUE,41,IF(EXACT(M1319,$A$43)=TRUE,42,IF(EXACT(M1319,$A$44)=TRUE,43,IF(EXACT(M1319,$A$45)=TRUE,44,IF(EXACT(M1319,$A$46)=TRUE,45,IF(EXACT(M1319,$A$47)=TRUE,46,IF(EXACT(M1319,$A$48)=TRUE,47,IF(EXACT(M1319,$A$49)=TRUE,48,IF(EXACT(M1319,$A$50)=TRUE,49,IF(EXACT(M1319,$A$51)=TRUE,50,IF(EXACT(M1319,$A$52)=TRUE,51,IF(EXACT(M1319,$A$53)=TRUE,52,IF(EXACT(M1319,$A$54)=TRUE,53,IF(EXACT(M1319,$A$55)=TRUE,54,IF(EXACT(M1319,$A$56)=TRUE,55,IF(EXACT(M1319,$A$57)=TRUE,56,IF(EXACT(M1319,$A$58)=TRUE,57,IF(EXACT(M1319,$A$59)=TRUE,58,IF(EXACT(M1319,$A$60)=TRUE,59,IF(EXACT(M1319,$A$61)=TRUE,60,IF(EXACT(M1319,$A$62)=TRUE,61))))))))))))))))))))))))))))))))))))))))))))))))))))))))))))))*61^$L1319</f>
        <v>0</v>
      </c>
    </row>
    <row r="1320" spans="11:14" x14ac:dyDescent="0.55000000000000004">
      <c r="K1320">
        <v>1320</v>
      </c>
      <c r="L1320">
        <f t="shared" si="41"/>
        <v>0</v>
      </c>
      <c r="M1320" t="str">
        <f t="shared" si="40"/>
        <v/>
      </c>
      <c r="N1320">
        <f>IF(EXACT(M1320,$A$1)=TRUE,0,IF(EXACT(M1320,$A$2)=TRUE,1,IF(EXACT(M1320,$A$3)=TRUE,2,IF(EXACT(M1320,$A$4)=TRUE,3,IF(EXACT(M1320,$A$5)=TRUE,4,IF(EXACT(M1320,$A$6)=TRUE,5,IF(EXACT(M1320,$A$7)=TRUE,6,IF(EXACT(M1320,$A$8)=TRUE,7,IF(EXACT(M1320,$A$9)=TRUE,8,IF(EXACT(M1320,$A$10)=TRUE,9,IF(EXACT(M1320,$A$11)=TRUE,10,IF(EXACT(M1320,$A$12)=TRUE,11,IF(EXACT(M1320,$A$13)=TRUE,12,IF(EXACT(M1320,$A$14)=TRUE,13,IF(EXACT(M1320,$A$15)=TRUE,14,IF(EXACT(M1320,$A$16)=TRUE,15,IF(EXACT(M1320,$A$17)=TRUE,16,IF(EXACT(M1320,$A$18)=TRUE,17,IF(EXACT(M1320,$A$19)=TRUE,18,IF(EXACT(M1320,$A$20)=TRUE,19,IF(EXACT(M1320,$A$21)=TRUE,20,IF(EXACT(M1320,$A$22)=TRUE,21,IF(EXACT(M1320,$A$23)=TRUE,22,IF(EXACT(M1320,$A$24)=TRUE,23,IF(EXACT(M1320,$A$25)=TRUE,24,IF(EXACT(M1320,$A$26)=TRUE,25,IF(EXACT(M1320,$A$27)=TRUE,26,IF(EXACT(M1320,$A$28)=TRUE,27,IF(EXACT(M1320,$A$29)=TRUE,28,IF(EXACT(M1320,$A$30)=TRUE,29,IF(EXACT(M1320,$A$31)=TRUE,30,IF(EXACT(M1320,$A$32)=TRUE,31,IF(EXACT(M1320,$A$33)=TRUE,32,IF(EXACT(M1320,$A$34)=TRUE,33,IF(EXACT(M1320,$A$35)=TRUE,34,IF(EXACT(M1320,$A$36)=TRUE,35,IF(EXACT(M1320,$A$37)=TRUE,36,IF(EXACT(M1320,$A$38)=TRUE,37,IF(EXACT(M1320,$A$39)=TRUE,38,IF(EXACT(M1320,$A$40)=TRUE,39,IF(EXACT(M1320,$A$41)=TRUE,40,IF(EXACT(M1320,$A$42)=TRUE,41,IF(EXACT(M1320,$A$43)=TRUE,42,IF(EXACT(M1320,$A$44)=TRUE,43,IF(EXACT(M1320,$A$45)=TRUE,44,IF(EXACT(M1320,$A$46)=TRUE,45,IF(EXACT(M1320,$A$47)=TRUE,46,IF(EXACT(M1320,$A$48)=TRUE,47,IF(EXACT(M1320,$A$49)=TRUE,48,IF(EXACT(M1320,$A$50)=TRUE,49,IF(EXACT(M1320,$A$51)=TRUE,50,IF(EXACT(M1320,$A$52)=TRUE,51,IF(EXACT(M1320,$A$53)=TRUE,52,IF(EXACT(M1320,$A$54)=TRUE,53,IF(EXACT(M1320,$A$55)=TRUE,54,IF(EXACT(M1320,$A$56)=TRUE,55,IF(EXACT(M1320,$A$57)=TRUE,56,IF(EXACT(M1320,$A$58)=TRUE,57,IF(EXACT(M1320,$A$59)=TRUE,58,IF(EXACT(M1320,$A$60)=TRUE,59,IF(EXACT(M1320,$A$61)=TRUE,60,IF(EXACT(M1320,$A$62)=TRUE,61))))))))))))))))))))))))))))))))))))))))))))))))))))))))))))))*61^$L1320</f>
        <v>0</v>
      </c>
    </row>
    <row r="1321" spans="11:14" x14ac:dyDescent="0.55000000000000004">
      <c r="K1321">
        <v>1321</v>
      </c>
      <c r="L1321">
        <f t="shared" si="41"/>
        <v>5</v>
      </c>
      <c r="M1321" t="str">
        <f t="shared" si="40"/>
        <v/>
      </c>
      <c r="N1321" t="b">
        <f>IF(EXACT(M1321,$A$1)=TRUE,"コア",IF(EXACT(M1321,$A$2)=TRUE,"弓玉",IF(EXACT(M1321,$A$3)=TRUE,"銃玉",IF(EXACT(M1321,$A$4)=TRUE,"剣玉",IF(EXACT(M1321,$A$5)=TRUE,"盾玉",IF(EXACT(M1321,$A$6)=TRUE,"爆玉",IF(EXACT(M1321,$A$7)=TRUE,"魔玉",IF(EXACT(M1321,$A$8)=TRUE,"弩玉",IF(EXACT(M1321,$A$9)=TRUE,"槍玉",IF(EXACT(M1321,$A$10)=TRUE,"砲玉",IF(EXACT(M1321,$A$11)=TRUE,"薙玉",IF(EXACT(M1321,$A$12)=TRUE,"跳玉",IF(EXACT(M1321,$A$13)=TRUE,"裂玉",IF(EXACT(M1321,$A$14)=TRUE,"散玉",IF(EXACT(M1321,$A$15)=TRUE,"狙玉",IF(EXACT(M1321,$A$16)=TRUE,"浮玉",IF(EXACT(M1321,$A$17)=TRUE,"導玉",IF(EXACT(M1321,$A$18)=TRUE,"繕玉",IF(EXACT(M1321,$A$19)=TRUE,"癒玉",IF(EXACT(M1321,$A$20)=TRUE,"壁玉",IF(EXACT(M1321,$A$21)=TRUE,"飛玉",IF(EXACT(M1321,$A$22)=TRUE,"戦玉",IF(EXACT(M1321,$A$23)=TRUE,"機玉",IF(EXACT(M1321,$A$24)=TRUE,"変玉",IF(EXACT(M1321,$A$25)=TRUE,"界玉",IF(EXACT(M1321,$A$26)=TRUE,"木壁",IF(EXACT(M1321,$A$27)=TRUE,"石壁",IF(EXACT(M1321,$A$28)=TRUE,"紙壁",IF(EXACT(M1321,$A$29)=TRUE,"鉄壁",IF(EXACT(M1321,$A$30)=TRUE,"ジェット",IF(EXACT(M1321,$A$31)=TRUE,"ターボ",IF(EXACT(M1321,$A$32)=TRUE,"骨玉",IF(EXACT(M1321,$A$33)=TRUE,"撃玉",IF(EXACT(M1321,$A$34)=TRUE,"弾玉",IF(EXACT(M1321,$A$35)=TRUE,"聖玉",IF(EXACT(M1321,$A$36)=TRUE,"忍玉",IF(EXACT(M1321,$A$37)=TRUE,"障玉",IF(EXACT(M1321,$A$38)=TRUE,"花玉",IF(EXACT(M1321,$A$39)=TRUE,"反玉",IF(EXACT(M1321,$A$40)=TRUE,"押玉",IF(EXACT(M1321,$A$41)=TRUE,"迎玉",IF(EXACT(M1321,$A$42)=TRUE,"贄玉",IF(EXACT(M1321,$A$43)=TRUE,"的玉",IF(EXACT(M1321,$A$44)=TRUE,"墜玉",IF(EXACT(M1321,$A$45)=TRUE,"箱玉",IF(EXACT(M1321,$A$46)=TRUE,"闇玉",IF(EXACT(M1321,$A$47)=TRUE,"旋玉",IF(EXACT(M1321,$A$48)=TRUE,"采玉",IF(EXACT(M1321,$A$49)=TRUE,"騎玉",IF(EXACT(M1321,$A$50)=TRUE,"核玉",IF(EXACT(M1321,$A$51)=TRUE,"射玉",IF(EXACT(M1321,$A$52)=TRUE,"星玉",IF(EXACT(M1321,$A$53)=TRUE,"梱玉",IF(EXACT(M1321,$A$54)=TRUE,"貫玉",IF(EXACT(M1321,$A$55)=TRUE,"査玉",IF(EXACT(M1321,$A$56)=TRUE,"近壁",IF(EXACT(M1321,$A$57)=TRUE,"遠壁",IF(EXACT(M1321,$A$58)=TRUE,"広壁",IF(EXACT(M1321,$A$59)=TRUE,"狭壁",IF(EXACT(M1321,$A$60)=TRUE,"タゲ壁",IF(EXACT(M1321,$A$61)=TRUE,"エレ壁")))))))))))))))))))))))))))))))))))))))))))))))))))))))))))))</f>
        <v>0</v>
      </c>
    </row>
    <row r="1322" spans="11:14" x14ac:dyDescent="0.55000000000000004">
      <c r="K1322">
        <v>1322</v>
      </c>
      <c r="L1322">
        <f t="shared" si="41"/>
        <v>4</v>
      </c>
      <c r="M1322" t="str">
        <f t="shared" si="40"/>
        <v/>
      </c>
      <c r="N1322">
        <f>IF(EXACT(M1322,$A$1)=TRUE,0,IF(EXACT(M1322,$A$2)=TRUE,1,IF(EXACT(M1322,$A$3)=TRUE,2,IF(EXACT(M1322,$A$4)=TRUE,3,IF(EXACT(M1322,$A$5)=TRUE,4,IF(EXACT(M1322,$A$6)=TRUE,5,IF(EXACT(M1322,$A$7)=TRUE,6,IF(EXACT(M1322,$A$8)=TRUE,7,IF(EXACT(M1322,$A$9)=TRUE,8,IF(EXACT(M1322,$A$10)=TRUE,9,IF(EXACT(M1322,$A$11)=TRUE,10,IF(EXACT(M1322,$A$12)=TRUE,11,IF(EXACT(M1322,$A$13)=TRUE,12,IF(EXACT(M1322,$A$14)=TRUE,13,IF(EXACT(M1322,$A$15)=TRUE,14,IF(EXACT(M1322,$A$16)=TRUE,15,IF(EXACT(M1322,$A$17)=TRUE,16,IF(EXACT(M1322,$A$18)=TRUE,17,IF(EXACT(M1322,$A$19)=TRUE,18,IF(EXACT(M1322,$A$20)=TRUE,19,IF(EXACT(M1322,$A$21)=TRUE,20,IF(EXACT(M1322,$A$22)=TRUE,21,IF(EXACT(M1322,$A$23)=TRUE,22,IF(EXACT(M1322,$A$24)=TRUE,23,IF(EXACT(M1322,$A$25)=TRUE,24,IF(EXACT(M1322,$A$26)=TRUE,25,IF(EXACT(M1322,$A$27)=TRUE,26,IF(EXACT(M1322,$A$28)=TRUE,27,IF(EXACT(M1322,$A$29)=TRUE,28,IF(EXACT(M1322,$A$30)=TRUE,29,IF(EXACT(M1322,$A$31)=TRUE,30,IF(EXACT(M1322,$A$32)=TRUE,31,IF(EXACT(M1322,$A$33)=TRUE,32,IF(EXACT(M1322,$A$34)=TRUE,33,IF(EXACT(M1322,$A$35)=TRUE,34,IF(EXACT(M1322,$A$36)=TRUE,35,IF(EXACT(M1322,$A$37)=TRUE,36,IF(EXACT(M1322,$A$38)=TRUE,37,IF(EXACT(M1322,$A$39)=TRUE,38,IF(EXACT(M1322,$A$40)=TRUE,39,IF(EXACT(M1322,$A$41)=TRUE,40,IF(EXACT(M1322,$A$42)=TRUE,41,IF(EXACT(M1322,$A$43)=TRUE,42,IF(EXACT(M1322,$A$44)=TRUE,43,IF(EXACT(M1322,$A$45)=TRUE,44,IF(EXACT(M1322,$A$46)=TRUE,45,IF(EXACT(M1322,$A$47)=TRUE,46,IF(EXACT(M1322,$A$48)=TRUE,47,IF(EXACT(M1322,$A$49)=TRUE,48,IF(EXACT(M1322,$A$50)=TRUE,49,IF(EXACT(M1322,$A$51)=TRUE,50,IF(EXACT(M1322,$A$52)=TRUE,51,IF(EXACT(M1322,$A$53)=TRUE,52,IF(EXACT(M1322,$A$54)=TRUE,53,IF(EXACT(M1322,$A$55)=TRUE,54,IF(EXACT(M1322,$A$56)=TRUE,55,IF(EXACT(M1322,$A$57)=TRUE,56,IF(EXACT(M1322,$A$58)=TRUE,57,IF(EXACT(M1322,$A$59)=TRUE,58,IF(EXACT(M1322,$A$60)=TRUE,59,IF(EXACT(M1322,$A$61)=TRUE,60,IF(EXACT(M1322,$A$62)=TRUE,61))))))))))))))))))))))))))))))))))))))))))))))))))))))))))))))*61^$L1322</f>
        <v>0</v>
      </c>
    </row>
    <row r="1323" spans="11:14" x14ac:dyDescent="0.55000000000000004">
      <c r="K1323">
        <v>1323</v>
      </c>
      <c r="L1323">
        <f t="shared" si="41"/>
        <v>3</v>
      </c>
      <c r="M1323" t="str">
        <f t="shared" si="40"/>
        <v/>
      </c>
      <c r="N1323">
        <f>IF(EXACT(M1323,$A$1)=TRUE,0,IF(EXACT(M1323,$A$2)=TRUE,1,IF(EXACT(M1323,$A$3)=TRUE,2,IF(EXACT(M1323,$A$4)=TRUE,3,IF(EXACT(M1323,$A$5)=TRUE,4,IF(EXACT(M1323,$A$6)=TRUE,5,IF(EXACT(M1323,$A$7)=TRUE,6,IF(EXACT(M1323,$A$8)=TRUE,7,IF(EXACT(M1323,$A$9)=TRUE,8,IF(EXACT(M1323,$A$10)=TRUE,9,IF(EXACT(M1323,$A$11)=TRUE,10,IF(EXACT(M1323,$A$12)=TRUE,11,IF(EXACT(M1323,$A$13)=TRUE,12,IF(EXACT(M1323,$A$14)=TRUE,13,IF(EXACT(M1323,$A$15)=TRUE,14,IF(EXACT(M1323,$A$16)=TRUE,15,IF(EXACT(M1323,$A$17)=TRUE,16,IF(EXACT(M1323,$A$18)=TRUE,17,IF(EXACT(M1323,$A$19)=TRUE,18,IF(EXACT(M1323,$A$20)=TRUE,19,IF(EXACT(M1323,$A$21)=TRUE,20,IF(EXACT(M1323,$A$22)=TRUE,21,IF(EXACT(M1323,$A$23)=TRUE,22,IF(EXACT(M1323,$A$24)=TRUE,23,IF(EXACT(M1323,$A$25)=TRUE,24,IF(EXACT(M1323,$A$26)=TRUE,25,IF(EXACT(M1323,$A$27)=TRUE,26,IF(EXACT(M1323,$A$28)=TRUE,27,IF(EXACT(M1323,$A$29)=TRUE,28,IF(EXACT(M1323,$A$30)=TRUE,29,IF(EXACT(M1323,$A$31)=TRUE,30,IF(EXACT(M1323,$A$32)=TRUE,31,IF(EXACT(M1323,$A$33)=TRUE,32,IF(EXACT(M1323,$A$34)=TRUE,33,IF(EXACT(M1323,$A$35)=TRUE,34,IF(EXACT(M1323,$A$36)=TRUE,35,IF(EXACT(M1323,$A$37)=TRUE,36,IF(EXACT(M1323,$A$38)=TRUE,37,IF(EXACT(M1323,$A$39)=TRUE,38,IF(EXACT(M1323,$A$40)=TRUE,39,IF(EXACT(M1323,$A$41)=TRUE,40,IF(EXACT(M1323,$A$42)=TRUE,41,IF(EXACT(M1323,$A$43)=TRUE,42,IF(EXACT(M1323,$A$44)=TRUE,43,IF(EXACT(M1323,$A$45)=TRUE,44,IF(EXACT(M1323,$A$46)=TRUE,45,IF(EXACT(M1323,$A$47)=TRUE,46,IF(EXACT(M1323,$A$48)=TRUE,47,IF(EXACT(M1323,$A$49)=TRUE,48,IF(EXACT(M1323,$A$50)=TRUE,49,IF(EXACT(M1323,$A$51)=TRUE,50,IF(EXACT(M1323,$A$52)=TRUE,51,IF(EXACT(M1323,$A$53)=TRUE,52,IF(EXACT(M1323,$A$54)=TRUE,53,IF(EXACT(M1323,$A$55)=TRUE,54,IF(EXACT(M1323,$A$56)=TRUE,55,IF(EXACT(M1323,$A$57)=TRUE,56,IF(EXACT(M1323,$A$58)=TRUE,57,IF(EXACT(M1323,$A$59)=TRUE,58,IF(EXACT(M1323,$A$60)=TRUE,59,IF(EXACT(M1323,$A$61)=TRUE,60,IF(EXACT(M1323,$A$62)=TRUE,61))))))))))))))))))))))))))))))))))))))))))))))))))))))))))))))*61^$L1323</f>
        <v>0</v>
      </c>
    </row>
    <row r="1324" spans="11:14" x14ac:dyDescent="0.55000000000000004">
      <c r="K1324">
        <v>1324</v>
      </c>
      <c r="L1324">
        <f t="shared" si="41"/>
        <v>2</v>
      </c>
      <c r="M1324" t="str">
        <f t="shared" si="40"/>
        <v/>
      </c>
      <c r="N1324">
        <f>IF(EXACT(M1324,$A$1)=TRUE,0,IF(EXACT(M1324,$A$2)=TRUE,1,IF(EXACT(M1324,$A$3)=TRUE,2,IF(EXACT(M1324,$A$4)=TRUE,3,IF(EXACT(M1324,$A$5)=TRUE,4,IF(EXACT(M1324,$A$6)=TRUE,5,IF(EXACT(M1324,$A$7)=TRUE,6,IF(EXACT(M1324,$A$8)=TRUE,7,IF(EXACT(M1324,$A$9)=TRUE,8,IF(EXACT(M1324,$A$10)=TRUE,9,IF(EXACT(M1324,$A$11)=TRUE,10,IF(EXACT(M1324,$A$12)=TRUE,11,IF(EXACT(M1324,$A$13)=TRUE,12,IF(EXACT(M1324,$A$14)=TRUE,13,IF(EXACT(M1324,$A$15)=TRUE,14,IF(EXACT(M1324,$A$16)=TRUE,15,IF(EXACT(M1324,$A$17)=TRUE,16,IF(EXACT(M1324,$A$18)=TRUE,17,IF(EXACT(M1324,$A$19)=TRUE,18,IF(EXACT(M1324,$A$20)=TRUE,19,IF(EXACT(M1324,$A$21)=TRUE,20,IF(EXACT(M1324,$A$22)=TRUE,21,IF(EXACT(M1324,$A$23)=TRUE,22,IF(EXACT(M1324,$A$24)=TRUE,23,IF(EXACT(M1324,$A$25)=TRUE,24,IF(EXACT(M1324,$A$26)=TRUE,25,IF(EXACT(M1324,$A$27)=TRUE,26,IF(EXACT(M1324,$A$28)=TRUE,27,IF(EXACT(M1324,$A$29)=TRUE,28,IF(EXACT(M1324,$A$30)=TRUE,29,IF(EXACT(M1324,$A$31)=TRUE,30,IF(EXACT(M1324,$A$32)=TRUE,31,IF(EXACT(M1324,$A$33)=TRUE,32,IF(EXACT(M1324,$A$34)=TRUE,33,IF(EXACT(M1324,$A$35)=TRUE,34,IF(EXACT(M1324,$A$36)=TRUE,35,IF(EXACT(M1324,$A$37)=TRUE,36,IF(EXACT(M1324,$A$38)=TRUE,37,IF(EXACT(M1324,$A$39)=TRUE,38,IF(EXACT(M1324,$A$40)=TRUE,39,IF(EXACT(M1324,$A$41)=TRUE,40,IF(EXACT(M1324,$A$42)=TRUE,41,IF(EXACT(M1324,$A$43)=TRUE,42,IF(EXACT(M1324,$A$44)=TRUE,43,IF(EXACT(M1324,$A$45)=TRUE,44,IF(EXACT(M1324,$A$46)=TRUE,45,IF(EXACT(M1324,$A$47)=TRUE,46,IF(EXACT(M1324,$A$48)=TRUE,47,IF(EXACT(M1324,$A$49)=TRUE,48,IF(EXACT(M1324,$A$50)=TRUE,49,IF(EXACT(M1324,$A$51)=TRUE,50,IF(EXACT(M1324,$A$52)=TRUE,51,IF(EXACT(M1324,$A$53)=TRUE,52,IF(EXACT(M1324,$A$54)=TRUE,53,IF(EXACT(M1324,$A$55)=TRUE,54,IF(EXACT(M1324,$A$56)=TRUE,55,IF(EXACT(M1324,$A$57)=TRUE,56,IF(EXACT(M1324,$A$58)=TRUE,57,IF(EXACT(M1324,$A$59)=TRUE,58,IF(EXACT(M1324,$A$60)=TRUE,59,IF(EXACT(M1324,$A$61)=TRUE,60,IF(EXACT(M1324,$A$62)=TRUE,61))))))))))))))))))))))))))))))))))))))))))))))))))))))))))))))*61^$L1324</f>
        <v>0</v>
      </c>
    </row>
    <row r="1325" spans="11:14" x14ac:dyDescent="0.55000000000000004">
      <c r="K1325">
        <v>1325</v>
      </c>
      <c r="L1325">
        <f t="shared" si="41"/>
        <v>1</v>
      </c>
      <c r="M1325" t="str">
        <f t="shared" si="40"/>
        <v/>
      </c>
      <c r="N1325">
        <f>IF(EXACT(M1325,$A$1)=TRUE,0,IF(EXACT(M1325,$A$2)=TRUE,1,IF(EXACT(M1325,$A$3)=TRUE,2,IF(EXACT(M1325,$A$4)=TRUE,3,IF(EXACT(M1325,$A$5)=TRUE,4,IF(EXACT(M1325,$A$6)=TRUE,5,IF(EXACT(M1325,$A$7)=TRUE,6,IF(EXACT(M1325,$A$8)=TRUE,7,IF(EXACT(M1325,$A$9)=TRUE,8,IF(EXACT(M1325,$A$10)=TRUE,9,IF(EXACT(M1325,$A$11)=TRUE,10,IF(EXACT(M1325,$A$12)=TRUE,11,IF(EXACT(M1325,$A$13)=TRUE,12,IF(EXACT(M1325,$A$14)=TRUE,13,IF(EXACT(M1325,$A$15)=TRUE,14,IF(EXACT(M1325,$A$16)=TRUE,15,IF(EXACT(M1325,$A$17)=TRUE,16,IF(EXACT(M1325,$A$18)=TRUE,17,IF(EXACT(M1325,$A$19)=TRUE,18,IF(EXACT(M1325,$A$20)=TRUE,19,IF(EXACT(M1325,$A$21)=TRUE,20,IF(EXACT(M1325,$A$22)=TRUE,21,IF(EXACT(M1325,$A$23)=TRUE,22,IF(EXACT(M1325,$A$24)=TRUE,23,IF(EXACT(M1325,$A$25)=TRUE,24,IF(EXACT(M1325,$A$26)=TRUE,25,IF(EXACT(M1325,$A$27)=TRUE,26,IF(EXACT(M1325,$A$28)=TRUE,27,IF(EXACT(M1325,$A$29)=TRUE,28,IF(EXACT(M1325,$A$30)=TRUE,29,IF(EXACT(M1325,$A$31)=TRUE,30,IF(EXACT(M1325,$A$32)=TRUE,31,IF(EXACT(M1325,$A$33)=TRUE,32,IF(EXACT(M1325,$A$34)=TRUE,33,IF(EXACT(M1325,$A$35)=TRUE,34,IF(EXACT(M1325,$A$36)=TRUE,35,IF(EXACT(M1325,$A$37)=TRUE,36,IF(EXACT(M1325,$A$38)=TRUE,37,IF(EXACT(M1325,$A$39)=TRUE,38,IF(EXACT(M1325,$A$40)=TRUE,39,IF(EXACT(M1325,$A$41)=TRUE,40,IF(EXACT(M1325,$A$42)=TRUE,41,IF(EXACT(M1325,$A$43)=TRUE,42,IF(EXACT(M1325,$A$44)=TRUE,43,IF(EXACT(M1325,$A$45)=TRUE,44,IF(EXACT(M1325,$A$46)=TRUE,45,IF(EXACT(M1325,$A$47)=TRUE,46,IF(EXACT(M1325,$A$48)=TRUE,47,IF(EXACT(M1325,$A$49)=TRUE,48,IF(EXACT(M1325,$A$50)=TRUE,49,IF(EXACT(M1325,$A$51)=TRUE,50,IF(EXACT(M1325,$A$52)=TRUE,51,IF(EXACT(M1325,$A$53)=TRUE,52,IF(EXACT(M1325,$A$54)=TRUE,53,IF(EXACT(M1325,$A$55)=TRUE,54,IF(EXACT(M1325,$A$56)=TRUE,55,IF(EXACT(M1325,$A$57)=TRUE,56,IF(EXACT(M1325,$A$58)=TRUE,57,IF(EXACT(M1325,$A$59)=TRUE,58,IF(EXACT(M1325,$A$60)=TRUE,59,IF(EXACT(M1325,$A$61)=TRUE,60,IF(EXACT(M1325,$A$62)=TRUE,61))))))))))))))))))))))))))))))))))))))))))))))))))))))))))))))*61^$L1325</f>
        <v>0</v>
      </c>
    </row>
    <row r="1326" spans="11:14" x14ac:dyDescent="0.55000000000000004">
      <c r="K1326">
        <v>1326</v>
      </c>
      <c r="L1326">
        <f t="shared" si="41"/>
        <v>0</v>
      </c>
      <c r="M1326" t="str">
        <f t="shared" si="40"/>
        <v/>
      </c>
      <c r="N1326">
        <f>IF(EXACT(M1326,$A$1)=TRUE,0,IF(EXACT(M1326,$A$2)=TRUE,1,IF(EXACT(M1326,$A$3)=TRUE,2,IF(EXACT(M1326,$A$4)=TRUE,3,IF(EXACT(M1326,$A$5)=TRUE,4,IF(EXACT(M1326,$A$6)=TRUE,5,IF(EXACT(M1326,$A$7)=TRUE,6,IF(EXACT(M1326,$A$8)=TRUE,7,IF(EXACT(M1326,$A$9)=TRUE,8,IF(EXACT(M1326,$A$10)=TRUE,9,IF(EXACT(M1326,$A$11)=TRUE,10,IF(EXACT(M1326,$A$12)=TRUE,11,IF(EXACT(M1326,$A$13)=TRUE,12,IF(EXACT(M1326,$A$14)=TRUE,13,IF(EXACT(M1326,$A$15)=TRUE,14,IF(EXACT(M1326,$A$16)=TRUE,15,IF(EXACT(M1326,$A$17)=TRUE,16,IF(EXACT(M1326,$A$18)=TRUE,17,IF(EXACT(M1326,$A$19)=TRUE,18,IF(EXACT(M1326,$A$20)=TRUE,19,IF(EXACT(M1326,$A$21)=TRUE,20,IF(EXACT(M1326,$A$22)=TRUE,21,IF(EXACT(M1326,$A$23)=TRUE,22,IF(EXACT(M1326,$A$24)=TRUE,23,IF(EXACT(M1326,$A$25)=TRUE,24,IF(EXACT(M1326,$A$26)=TRUE,25,IF(EXACT(M1326,$A$27)=TRUE,26,IF(EXACT(M1326,$A$28)=TRUE,27,IF(EXACT(M1326,$A$29)=TRUE,28,IF(EXACT(M1326,$A$30)=TRUE,29,IF(EXACT(M1326,$A$31)=TRUE,30,IF(EXACT(M1326,$A$32)=TRUE,31,IF(EXACT(M1326,$A$33)=TRUE,32,IF(EXACT(M1326,$A$34)=TRUE,33,IF(EXACT(M1326,$A$35)=TRUE,34,IF(EXACT(M1326,$A$36)=TRUE,35,IF(EXACT(M1326,$A$37)=TRUE,36,IF(EXACT(M1326,$A$38)=TRUE,37,IF(EXACT(M1326,$A$39)=TRUE,38,IF(EXACT(M1326,$A$40)=TRUE,39,IF(EXACT(M1326,$A$41)=TRUE,40,IF(EXACT(M1326,$A$42)=TRUE,41,IF(EXACT(M1326,$A$43)=TRUE,42,IF(EXACT(M1326,$A$44)=TRUE,43,IF(EXACT(M1326,$A$45)=TRUE,44,IF(EXACT(M1326,$A$46)=TRUE,45,IF(EXACT(M1326,$A$47)=TRUE,46,IF(EXACT(M1326,$A$48)=TRUE,47,IF(EXACT(M1326,$A$49)=TRUE,48,IF(EXACT(M1326,$A$50)=TRUE,49,IF(EXACT(M1326,$A$51)=TRUE,50,IF(EXACT(M1326,$A$52)=TRUE,51,IF(EXACT(M1326,$A$53)=TRUE,52,IF(EXACT(M1326,$A$54)=TRUE,53,IF(EXACT(M1326,$A$55)=TRUE,54,IF(EXACT(M1326,$A$56)=TRUE,55,IF(EXACT(M1326,$A$57)=TRUE,56,IF(EXACT(M1326,$A$58)=TRUE,57,IF(EXACT(M1326,$A$59)=TRUE,58,IF(EXACT(M1326,$A$60)=TRUE,59,IF(EXACT(M1326,$A$61)=TRUE,60,IF(EXACT(M1326,$A$62)=TRUE,61))))))))))))))))))))))))))))))))))))))))))))))))))))))))))))))*61^$L1326</f>
        <v>0</v>
      </c>
    </row>
    <row r="1327" spans="11:14" x14ac:dyDescent="0.55000000000000004">
      <c r="K1327">
        <v>1327</v>
      </c>
      <c r="L1327">
        <f t="shared" si="41"/>
        <v>5</v>
      </c>
      <c r="M1327" t="str">
        <f t="shared" si="40"/>
        <v/>
      </c>
      <c r="N1327" t="b">
        <f>IF(EXACT(M1327,$A$1)=TRUE,"コア",IF(EXACT(M1327,$A$2)=TRUE,"弓玉",IF(EXACT(M1327,$A$3)=TRUE,"銃玉",IF(EXACT(M1327,$A$4)=TRUE,"剣玉",IF(EXACT(M1327,$A$5)=TRUE,"盾玉",IF(EXACT(M1327,$A$6)=TRUE,"爆玉",IF(EXACT(M1327,$A$7)=TRUE,"魔玉",IF(EXACT(M1327,$A$8)=TRUE,"弩玉",IF(EXACT(M1327,$A$9)=TRUE,"槍玉",IF(EXACT(M1327,$A$10)=TRUE,"砲玉",IF(EXACT(M1327,$A$11)=TRUE,"薙玉",IF(EXACT(M1327,$A$12)=TRUE,"跳玉",IF(EXACT(M1327,$A$13)=TRUE,"裂玉",IF(EXACT(M1327,$A$14)=TRUE,"散玉",IF(EXACT(M1327,$A$15)=TRUE,"狙玉",IF(EXACT(M1327,$A$16)=TRUE,"浮玉",IF(EXACT(M1327,$A$17)=TRUE,"導玉",IF(EXACT(M1327,$A$18)=TRUE,"繕玉",IF(EXACT(M1327,$A$19)=TRUE,"癒玉",IF(EXACT(M1327,$A$20)=TRUE,"壁玉",IF(EXACT(M1327,$A$21)=TRUE,"飛玉",IF(EXACT(M1327,$A$22)=TRUE,"戦玉",IF(EXACT(M1327,$A$23)=TRUE,"機玉",IF(EXACT(M1327,$A$24)=TRUE,"変玉",IF(EXACT(M1327,$A$25)=TRUE,"界玉",IF(EXACT(M1327,$A$26)=TRUE,"木壁",IF(EXACT(M1327,$A$27)=TRUE,"石壁",IF(EXACT(M1327,$A$28)=TRUE,"紙壁",IF(EXACT(M1327,$A$29)=TRUE,"鉄壁",IF(EXACT(M1327,$A$30)=TRUE,"ジェット",IF(EXACT(M1327,$A$31)=TRUE,"ターボ",IF(EXACT(M1327,$A$32)=TRUE,"骨玉",IF(EXACT(M1327,$A$33)=TRUE,"撃玉",IF(EXACT(M1327,$A$34)=TRUE,"弾玉",IF(EXACT(M1327,$A$35)=TRUE,"聖玉",IF(EXACT(M1327,$A$36)=TRUE,"忍玉",IF(EXACT(M1327,$A$37)=TRUE,"障玉",IF(EXACT(M1327,$A$38)=TRUE,"花玉",IF(EXACT(M1327,$A$39)=TRUE,"反玉",IF(EXACT(M1327,$A$40)=TRUE,"押玉",IF(EXACT(M1327,$A$41)=TRUE,"迎玉",IF(EXACT(M1327,$A$42)=TRUE,"贄玉",IF(EXACT(M1327,$A$43)=TRUE,"的玉",IF(EXACT(M1327,$A$44)=TRUE,"墜玉",IF(EXACT(M1327,$A$45)=TRUE,"箱玉",IF(EXACT(M1327,$A$46)=TRUE,"闇玉",IF(EXACT(M1327,$A$47)=TRUE,"旋玉",IF(EXACT(M1327,$A$48)=TRUE,"采玉",IF(EXACT(M1327,$A$49)=TRUE,"騎玉",IF(EXACT(M1327,$A$50)=TRUE,"核玉",IF(EXACT(M1327,$A$51)=TRUE,"射玉",IF(EXACT(M1327,$A$52)=TRUE,"星玉",IF(EXACT(M1327,$A$53)=TRUE,"梱玉",IF(EXACT(M1327,$A$54)=TRUE,"貫玉",IF(EXACT(M1327,$A$55)=TRUE,"査玉",IF(EXACT(M1327,$A$56)=TRUE,"近壁",IF(EXACT(M1327,$A$57)=TRUE,"遠壁",IF(EXACT(M1327,$A$58)=TRUE,"広壁",IF(EXACT(M1327,$A$59)=TRUE,"狭壁",IF(EXACT(M1327,$A$60)=TRUE,"タゲ壁",IF(EXACT(M1327,$A$61)=TRUE,"エレ壁")))))))))))))))))))))))))))))))))))))))))))))))))))))))))))))</f>
        <v>0</v>
      </c>
    </row>
    <row r="1328" spans="11:14" x14ac:dyDescent="0.55000000000000004">
      <c r="K1328">
        <v>1328</v>
      </c>
      <c r="L1328">
        <f t="shared" si="41"/>
        <v>4</v>
      </c>
      <c r="M1328" t="str">
        <f t="shared" si="40"/>
        <v/>
      </c>
      <c r="N1328">
        <f>IF(EXACT(M1328,$A$1)=TRUE,0,IF(EXACT(M1328,$A$2)=TRUE,1,IF(EXACT(M1328,$A$3)=TRUE,2,IF(EXACT(M1328,$A$4)=TRUE,3,IF(EXACT(M1328,$A$5)=TRUE,4,IF(EXACT(M1328,$A$6)=TRUE,5,IF(EXACT(M1328,$A$7)=TRUE,6,IF(EXACT(M1328,$A$8)=TRUE,7,IF(EXACT(M1328,$A$9)=TRUE,8,IF(EXACT(M1328,$A$10)=TRUE,9,IF(EXACT(M1328,$A$11)=TRUE,10,IF(EXACT(M1328,$A$12)=TRUE,11,IF(EXACT(M1328,$A$13)=TRUE,12,IF(EXACT(M1328,$A$14)=TRUE,13,IF(EXACT(M1328,$A$15)=TRUE,14,IF(EXACT(M1328,$A$16)=TRUE,15,IF(EXACT(M1328,$A$17)=TRUE,16,IF(EXACT(M1328,$A$18)=TRUE,17,IF(EXACT(M1328,$A$19)=TRUE,18,IF(EXACT(M1328,$A$20)=TRUE,19,IF(EXACT(M1328,$A$21)=TRUE,20,IF(EXACT(M1328,$A$22)=TRUE,21,IF(EXACT(M1328,$A$23)=TRUE,22,IF(EXACT(M1328,$A$24)=TRUE,23,IF(EXACT(M1328,$A$25)=TRUE,24,IF(EXACT(M1328,$A$26)=TRUE,25,IF(EXACT(M1328,$A$27)=TRUE,26,IF(EXACT(M1328,$A$28)=TRUE,27,IF(EXACT(M1328,$A$29)=TRUE,28,IF(EXACT(M1328,$A$30)=TRUE,29,IF(EXACT(M1328,$A$31)=TRUE,30,IF(EXACT(M1328,$A$32)=TRUE,31,IF(EXACT(M1328,$A$33)=TRUE,32,IF(EXACT(M1328,$A$34)=TRUE,33,IF(EXACT(M1328,$A$35)=TRUE,34,IF(EXACT(M1328,$A$36)=TRUE,35,IF(EXACT(M1328,$A$37)=TRUE,36,IF(EXACT(M1328,$A$38)=TRUE,37,IF(EXACT(M1328,$A$39)=TRUE,38,IF(EXACT(M1328,$A$40)=TRUE,39,IF(EXACT(M1328,$A$41)=TRUE,40,IF(EXACT(M1328,$A$42)=TRUE,41,IF(EXACT(M1328,$A$43)=TRUE,42,IF(EXACT(M1328,$A$44)=TRUE,43,IF(EXACT(M1328,$A$45)=TRUE,44,IF(EXACT(M1328,$A$46)=TRUE,45,IF(EXACT(M1328,$A$47)=TRUE,46,IF(EXACT(M1328,$A$48)=TRUE,47,IF(EXACT(M1328,$A$49)=TRUE,48,IF(EXACT(M1328,$A$50)=TRUE,49,IF(EXACT(M1328,$A$51)=TRUE,50,IF(EXACT(M1328,$A$52)=TRUE,51,IF(EXACT(M1328,$A$53)=TRUE,52,IF(EXACT(M1328,$A$54)=TRUE,53,IF(EXACT(M1328,$A$55)=TRUE,54,IF(EXACT(M1328,$A$56)=TRUE,55,IF(EXACT(M1328,$A$57)=TRUE,56,IF(EXACT(M1328,$A$58)=TRUE,57,IF(EXACT(M1328,$A$59)=TRUE,58,IF(EXACT(M1328,$A$60)=TRUE,59,IF(EXACT(M1328,$A$61)=TRUE,60,IF(EXACT(M1328,$A$62)=TRUE,61))))))))))))))))))))))))))))))))))))))))))))))))))))))))))))))*61^$L1328</f>
        <v>0</v>
      </c>
    </row>
    <row r="1329" spans="11:14" x14ac:dyDescent="0.55000000000000004">
      <c r="K1329">
        <v>1329</v>
      </c>
      <c r="L1329">
        <f t="shared" si="41"/>
        <v>3</v>
      </c>
      <c r="M1329" t="str">
        <f t="shared" si="40"/>
        <v/>
      </c>
      <c r="N1329">
        <f>IF(EXACT(M1329,$A$1)=TRUE,0,IF(EXACT(M1329,$A$2)=TRUE,1,IF(EXACT(M1329,$A$3)=TRUE,2,IF(EXACT(M1329,$A$4)=TRUE,3,IF(EXACT(M1329,$A$5)=TRUE,4,IF(EXACT(M1329,$A$6)=TRUE,5,IF(EXACT(M1329,$A$7)=TRUE,6,IF(EXACT(M1329,$A$8)=TRUE,7,IF(EXACT(M1329,$A$9)=TRUE,8,IF(EXACT(M1329,$A$10)=TRUE,9,IF(EXACT(M1329,$A$11)=TRUE,10,IF(EXACT(M1329,$A$12)=TRUE,11,IF(EXACT(M1329,$A$13)=TRUE,12,IF(EXACT(M1329,$A$14)=TRUE,13,IF(EXACT(M1329,$A$15)=TRUE,14,IF(EXACT(M1329,$A$16)=TRUE,15,IF(EXACT(M1329,$A$17)=TRUE,16,IF(EXACT(M1329,$A$18)=TRUE,17,IF(EXACT(M1329,$A$19)=TRUE,18,IF(EXACT(M1329,$A$20)=TRUE,19,IF(EXACT(M1329,$A$21)=TRUE,20,IF(EXACT(M1329,$A$22)=TRUE,21,IF(EXACT(M1329,$A$23)=TRUE,22,IF(EXACT(M1329,$A$24)=TRUE,23,IF(EXACT(M1329,$A$25)=TRUE,24,IF(EXACT(M1329,$A$26)=TRUE,25,IF(EXACT(M1329,$A$27)=TRUE,26,IF(EXACT(M1329,$A$28)=TRUE,27,IF(EXACT(M1329,$A$29)=TRUE,28,IF(EXACT(M1329,$A$30)=TRUE,29,IF(EXACT(M1329,$A$31)=TRUE,30,IF(EXACT(M1329,$A$32)=TRUE,31,IF(EXACT(M1329,$A$33)=TRUE,32,IF(EXACT(M1329,$A$34)=TRUE,33,IF(EXACT(M1329,$A$35)=TRUE,34,IF(EXACT(M1329,$A$36)=TRUE,35,IF(EXACT(M1329,$A$37)=TRUE,36,IF(EXACT(M1329,$A$38)=TRUE,37,IF(EXACT(M1329,$A$39)=TRUE,38,IF(EXACT(M1329,$A$40)=TRUE,39,IF(EXACT(M1329,$A$41)=TRUE,40,IF(EXACT(M1329,$A$42)=TRUE,41,IF(EXACT(M1329,$A$43)=TRUE,42,IF(EXACT(M1329,$A$44)=TRUE,43,IF(EXACT(M1329,$A$45)=TRUE,44,IF(EXACT(M1329,$A$46)=TRUE,45,IF(EXACT(M1329,$A$47)=TRUE,46,IF(EXACT(M1329,$A$48)=TRUE,47,IF(EXACT(M1329,$A$49)=TRUE,48,IF(EXACT(M1329,$A$50)=TRUE,49,IF(EXACT(M1329,$A$51)=TRUE,50,IF(EXACT(M1329,$A$52)=TRUE,51,IF(EXACT(M1329,$A$53)=TRUE,52,IF(EXACT(M1329,$A$54)=TRUE,53,IF(EXACT(M1329,$A$55)=TRUE,54,IF(EXACT(M1329,$A$56)=TRUE,55,IF(EXACT(M1329,$A$57)=TRUE,56,IF(EXACT(M1329,$A$58)=TRUE,57,IF(EXACT(M1329,$A$59)=TRUE,58,IF(EXACT(M1329,$A$60)=TRUE,59,IF(EXACT(M1329,$A$61)=TRUE,60,IF(EXACT(M1329,$A$62)=TRUE,61))))))))))))))))))))))))))))))))))))))))))))))))))))))))))))))*61^$L1329</f>
        <v>0</v>
      </c>
    </row>
    <row r="1330" spans="11:14" x14ac:dyDescent="0.55000000000000004">
      <c r="K1330">
        <v>1330</v>
      </c>
      <c r="L1330">
        <f t="shared" si="41"/>
        <v>2</v>
      </c>
      <c r="M1330" t="str">
        <f t="shared" si="40"/>
        <v/>
      </c>
      <c r="N1330">
        <f>IF(EXACT(M1330,$A$1)=TRUE,0,IF(EXACT(M1330,$A$2)=TRUE,1,IF(EXACT(M1330,$A$3)=TRUE,2,IF(EXACT(M1330,$A$4)=TRUE,3,IF(EXACT(M1330,$A$5)=TRUE,4,IF(EXACT(M1330,$A$6)=TRUE,5,IF(EXACT(M1330,$A$7)=TRUE,6,IF(EXACT(M1330,$A$8)=TRUE,7,IF(EXACT(M1330,$A$9)=TRUE,8,IF(EXACT(M1330,$A$10)=TRUE,9,IF(EXACT(M1330,$A$11)=TRUE,10,IF(EXACT(M1330,$A$12)=TRUE,11,IF(EXACT(M1330,$A$13)=TRUE,12,IF(EXACT(M1330,$A$14)=TRUE,13,IF(EXACT(M1330,$A$15)=TRUE,14,IF(EXACT(M1330,$A$16)=TRUE,15,IF(EXACT(M1330,$A$17)=TRUE,16,IF(EXACT(M1330,$A$18)=TRUE,17,IF(EXACT(M1330,$A$19)=TRUE,18,IF(EXACT(M1330,$A$20)=TRUE,19,IF(EXACT(M1330,$A$21)=TRUE,20,IF(EXACT(M1330,$A$22)=TRUE,21,IF(EXACT(M1330,$A$23)=TRUE,22,IF(EXACT(M1330,$A$24)=TRUE,23,IF(EXACT(M1330,$A$25)=TRUE,24,IF(EXACT(M1330,$A$26)=TRUE,25,IF(EXACT(M1330,$A$27)=TRUE,26,IF(EXACT(M1330,$A$28)=TRUE,27,IF(EXACT(M1330,$A$29)=TRUE,28,IF(EXACT(M1330,$A$30)=TRUE,29,IF(EXACT(M1330,$A$31)=TRUE,30,IF(EXACT(M1330,$A$32)=TRUE,31,IF(EXACT(M1330,$A$33)=TRUE,32,IF(EXACT(M1330,$A$34)=TRUE,33,IF(EXACT(M1330,$A$35)=TRUE,34,IF(EXACT(M1330,$A$36)=TRUE,35,IF(EXACT(M1330,$A$37)=TRUE,36,IF(EXACT(M1330,$A$38)=TRUE,37,IF(EXACT(M1330,$A$39)=TRUE,38,IF(EXACT(M1330,$A$40)=TRUE,39,IF(EXACT(M1330,$A$41)=TRUE,40,IF(EXACT(M1330,$A$42)=TRUE,41,IF(EXACT(M1330,$A$43)=TRUE,42,IF(EXACT(M1330,$A$44)=TRUE,43,IF(EXACT(M1330,$A$45)=TRUE,44,IF(EXACT(M1330,$A$46)=TRUE,45,IF(EXACT(M1330,$A$47)=TRUE,46,IF(EXACT(M1330,$A$48)=TRUE,47,IF(EXACT(M1330,$A$49)=TRUE,48,IF(EXACT(M1330,$A$50)=TRUE,49,IF(EXACT(M1330,$A$51)=TRUE,50,IF(EXACT(M1330,$A$52)=TRUE,51,IF(EXACT(M1330,$A$53)=TRUE,52,IF(EXACT(M1330,$A$54)=TRUE,53,IF(EXACT(M1330,$A$55)=TRUE,54,IF(EXACT(M1330,$A$56)=TRUE,55,IF(EXACT(M1330,$A$57)=TRUE,56,IF(EXACT(M1330,$A$58)=TRUE,57,IF(EXACT(M1330,$A$59)=TRUE,58,IF(EXACT(M1330,$A$60)=TRUE,59,IF(EXACT(M1330,$A$61)=TRUE,60,IF(EXACT(M1330,$A$62)=TRUE,61))))))))))))))))))))))))))))))))))))))))))))))))))))))))))))))*61^$L1330</f>
        <v>0</v>
      </c>
    </row>
    <row r="1331" spans="11:14" x14ac:dyDescent="0.55000000000000004">
      <c r="K1331">
        <v>1331</v>
      </c>
      <c r="L1331">
        <f t="shared" si="41"/>
        <v>1</v>
      </c>
      <c r="M1331" t="str">
        <f t="shared" si="40"/>
        <v/>
      </c>
      <c r="N1331">
        <f>IF(EXACT(M1331,$A$1)=TRUE,0,IF(EXACT(M1331,$A$2)=TRUE,1,IF(EXACT(M1331,$A$3)=TRUE,2,IF(EXACT(M1331,$A$4)=TRUE,3,IF(EXACT(M1331,$A$5)=TRUE,4,IF(EXACT(M1331,$A$6)=TRUE,5,IF(EXACT(M1331,$A$7)=TRUE,6,IF(EXACT(M1331,$A$8)=TRUE,7,IF(EXACT(M1331,$A$9)=TRUE,8,IF(EXACT(M1331,$A$10)=TRUE,9,IF(EXACT(M1331,$A$11)=TRUE,10,IF(EXACT(M1331,$A$12)=TRUE,11,IF(EXACT(M1331,$A$13)=TRUE,12,IF(EXACT(M1331,$A$14)=TRUE,13,IF(EXACT(M1331,$A$15)=TRUE,14,IF(EXACT(M1331,$A$16)=TRUE,15,IF(EXACT(M1331,$A$17)=TRUE,16,IF(EXACT(M1331,$A$18)=TRUE,17,IF(EXACT(M1331,$A$19)=TRUE,18,IF(EXACT(M1331,$A$20)=TRUE,19,IF(EXACT(M1331,$A$21)=TRUE,20,IF(EXACT(M1331,$A$22)=TRUE,21,IF(EXACT(M1331,$A$23)=TRUE,22,IF(EXACT(M1331,$A$24)=TRUE,23,IF(EXACT(M1331,$A$25)=TRUE,24,IF(EXACT(M1331,$A$26)=TRUE,25,IF(EXACT(M1331,$A$27)=TRUE,26,IF(EXACT(M1331,$A$28)=TRUE,27,IF(EXACT(M1331,$A$29)=TRUE,28,IF(EXACT(M1331,$A$30)=TRUE,29,IF(EXACT(M1331,$A$31)=TRUE,30,IF(EXACT(M1331,$A$32)=TRUE,31,IF(EXACT(M1331,$A$33)=TRUE,32,IF(EXACT(M1331,$A$34)=TRUE,33,IF(EXACT(M1331,$A$35)=TRUE,34,IF(EXACT(M1331,$A$36)=TRUE,35,IF(EXACT(M1331,$A$37)=TRUE,36,IF(EXACT(M1331,$A$38)=TRUE,37,IF(EXACT(M1331,$A$39)=TRUE,38,IF(EXACT(M1331,$A$40)=TRUE,39,IF(EXACT(M1331,$A$41)=TRUE,40,IF(EXACT(M1331,$A$42)=TRUE,41,IF(EXACT(M1331,$A$43)=TRUE,42,IF(EXACT(M1331,$A$44)=TRUE,43,IF(EXACT(M1331,$A$45)=TRUE,44,IF(EXACT(M1331,$A$46)=TRUE,45,IF(EXACT(M1331,$A$47)=TRUE,46,IF(EXACT(M1331,$A$48)=TRUE,47,IF(EXACT(M1331,$A$49)=TRUE,48,IF(EXACT(M1331,$A$50)=TRUE,49,IF(EXACT(M1331,$A$51)=TRUE,50,IF(EXACT(M1331,$A$52)=TRUE,51,IF(EXACT(M1331,$A$53)=TRUE,52,IF(EXACT(M1331,$A$54)=TRUE,53,IF(EXACT(M1331,$A$55)=TRUE,54,IF(EXACT(M1331,$A$56)=TRUE,55,IF(EXACT(M1331,$A$57)=TRUE,56,IF(EXACT(M1331,$A$58)=TRUE,57,IF(EXACT(M1331,$A$59)=TRUE,58,IF(EXACT(M1331,$A$60)=TRUE,59,IF(EXACT(M1331,$A$61)=TRUE,60,IF(EXACT(M1331,$A$62)=TRUE,61))))))))))))))))))))))))))))))))))))))))))))))))))))))))))))))*61^$L1331</f>
        <v>0</v>
      </c>
    </row>
    <row r="1332" spans="11:14" x14ac:dyDescent="0.55000000000000004">
      <c r="K1332">
        <v>1332</v>
      </c>
      <c r="L1332">
        <f t="shared" si="41"/>
        <v>0</v>
      </c>
      <c r="M1332" t="str">
        <f t="shared" si="40"/>
        <v/>
      </c>
      <c r="N1332">
        <f>IF(EXACT(M1332,$A$1)=TRUE,0,IF(EXACT(M1332,$A$2)=TRUE,1,IF(EXACT(M1332,$A$3)=TRUE,2,IF(EXACT(M1332,$A$4)=TRUE,3,IF(EXACT(M1332,$A$5)=TRUE,4,IF(EXACT(M1332,$A$6)=TRUE,5,IF(EXACT(M1332,$A$7)=TRUE,6,IF(EXACT(M1332,$A$8)=TRUE,7,IF(EXACT(M1332,$A$9)=TRUE,8,IF(EXACT(M1332,$A$10)=TRUE,9,IF(EXACT(M1332,$A$11)=TRUE,10,IF(EXACT(M1332,$A$12)=TRUE,11,IF(EXACT(M1332,$A$13)=TRUE,12,IF(EXACT(M1332,$A$14)=TRUE,13,IF(EXACT(M1332,$A$15)=TRUE,14,IF(EXACT(M1332,$A$16)=TRUE,15,IF(EXACT(M1332,$A$17)=TRUE,16,IF(EXACT(M1332,$A$18)=TRUE,17,IF(EXACT(M1332,$A$19)=TRUE,18,IF(EXACT(M1332,$A$20)=TRUE,19,IF(EXACT(M1332,$A$21)=TRUE,20,IF(EXACT(M1332,$A$22)=TRUE,21,IF(EXACT(M1332,$A$23)=TRUE,22,IF(EXACT(M1332,$A$24)=TRUE,23,IF(EXACT(M1332,$A$25)=TRUE,24,IF(EXACT(M1332,$A$26)=TRUE,25,IF(EXACT(M1332,$A$27)=TRUE,26,IF(EXACT(M1332,$A$28)=TRUE,27,IF(EXACT(M1332,$A$29)=TRUE,28,IF(EXACT(M1332,$A$30)=TRUE,29,IF(EXACT(M1332,$A$31)=TRUE,30,IF(EXACT(M1332,$A$32)=TRUE,31,IF(EXACT(M1332,$A$33)=TRUE,32,IF(EXACT(M1332,$A$34)=TRUE,33,IF(EXACT(M1332,$A$35)=TRUE,34,IF(EXACT(M1332,$A$36)=TRUE,35,IF(EXACT(M1332,$A$37)=TRUE,36,IF(EXACT(M1332,$A$38)=TRUE,37,IF(EXACT(M1332,$A$39)=TRUE,38,IF(EXACT(M1332,$A$40)=TRUE,39,IF(EXACT(M1332,$A$41)=TRUE,40,IF(EXACT(M1332,$A$42)=TRUE,41,IF(EXACT(M1332,$A$43)=TRUE,42,IF(EXACT(M1332,$A$44)=TRUE,43,IF(EXACT(M1332,$A$45)=TRUE,44,IF(EXACT(M1332,$A$46)=TRUE,45,IF(EXACT(M1332,$A$47)=TRUE,46,IF(EXACT(M1332,$A$48)=TRUE,47,IF(EXACT(M1332,$A$49)=TRUE,48,IF(EXACT(M1332,$A$50)=TRUE,49,IF(EXACT(M1332,$A$51)=TRUE,50,IF(EXACT(M1332,$A$52)=TRUE,51,IF(EXACT(M1332,$A$53)=TRUE,52,IF(EXACT(M1332,$A$54)=TRUE,53,IF(EXACT(M1332,$A$55)=TRUE,54,IF(EXACT(M1332,$A$56)=TRUE,55,IF(EXACT(M1332,$A$57)=TRUE,56,IF(EXACT(M1332,$A$58)=TRUE,57,IF(EXACT(M1332,$A$59)=TRUE,58,IF(EXACT(M1332,$A$60)=TRUE,59,IF(EXACT(M1332,$A$61)=TRUE,60,IF(EXACT(M1332,$A$62)=TRUE,61))))))))))))))))))))))))))))))))))))))))))))))))))))))))))))))*61^$L1332</f>
        <v>0</v>
      </c>
    </row>
    <row r="1333" spans="11:14" x14ac:dyDescent="0.55000000000000004">
      <c r="K1333">
        <v>1333</v>
      </c>
      <c r="L1333">
        <f t="shared" si="41"/>
        <v>5</v>
      </c>
      <c r="M1333" t="str">
        <f t="shared" si="40"/>
        <v/>
      </c>
      <c r="N1333" t="b">
        <f>IF(EXACT(M1333,$A$1)=TRUE,"コア",IF(EXACT(M1333,$A$2)=TRUE,"弓玉",IF(EXACT(M1333,$A$3)=TRUE,"銃玉",IF(EXACT(M1333,$A$4)=TRUE,"剣玉",IF(EXACT(M1333,$A$5)=TRUE,"盾玉",IF(EXACT(M1333,$A$6)=TRUE,"爆玉",IF(EXACT(M1333,$A$7)=TRUE,"魔玉",IF(EXACT(M1333,$A$8)=TRUE,"弩玉",IF(EXACT(M1333,$A$9)=TRUE,"槍玉",IF(EXACT(M1333,$A$10)=TRUE,"砲玉",IF(EXACT(M1333,$A$11)=TRUE,"薙玉",IF(EXACT(M1333,$A$12)=TRUE,"跳玉",IF(EXACT(M1333,$A$13)=TRUE,"裂玉",IF(EXACT(M1333,$A$14)=TRUE,"散玉",IF(EXACT(M1333,$A$15)=TRUE,"狙玉",IF(EXACT(M1333,$A$16)=TRUE,"浮玉",IF(EXACT(M1333,$A$17)=TRUE,"導玉",IF(EXACT(M1333,$A$18)=TRUE,"繕玉",IF(EXACT(M1333,$A$19)=TRUE,"癒玉",IF(EXACT(M1333,$A$20)=TRUE,"壁玉",IF(EXACT(M1333,$A$21)=TRUE,"飛玉",IF(EXACT(M1333,$A$22)=TRUE,"戦玉",IF(EXACT(M1333,$A$23)=TRUE,"機玉",IF(EXACT(M1333,$A$24)=TRUE,"変玉",IF(EXACT(M1333,$A$25)=TRUE,"界玉",IF(EXACT(M1333,$A$26)=TRUE,"木壁",IF(EXACT(M1333,$A$27)=TRUE,"石壁",IF(EXACT(M1333,$A$28)=TRUE,"紙壁",IF(EXACT(M1333,$A$29)=TRUE,"鉄壁",IF(EXACT(M1333,$A$30)=TRUE,"ジェット",IF(EXACT(M1333,$A$31)=TRUE,"ターボ",IF(EXACT(M1333,$A$32)=TRUE,"骨玉",IF(EXACT(M1333,$A$33)=TRUE,"撃玉",IF(EXACT(M1333,$A$34)=TRUE,"弾玉",IF(EXACT(M1333,$A$35)=TRUE,"聖玉",IF(EXACT(M1333,$A$36)=TRUE,"忍玉",IF(EXACT(M1333,$A$37)=TRUE,"障玉",IF(EXACT(M1333,$A$38)=TRUE,"花玉",IF(EXACT(M1333,$A$39)=TRUE,"反玉",IF(EXACT(M1333,$A$40)=TRUE,"押玉",IF(EXACT(M1333,$A$41)=TRUE,"迎玉",IF(EXACT(M1333,$A$42)=TRUE,"贄玉",IF(EXACT(M1333,$A$43)=TRUE,"的玉",IF(EXACT(M1333,$A$44)=TRUE,"墜玉",IF(EXACT(M1333,$A$45)=TRUE,"箱玉",IF(EXACT(M1333,$A$46)=TRUE,"闇玉",IF(EXACT(M1333,$A$47)=TRUE,"旋玉",IF(EXACT(M1333,$A$48)=TRUE,"采玉",IF(EXACT(M1333,$A$49)=TRUE,"騎玉",IF(EXACT(M1333,$A$50)=TRUE,"核玉",IF(EXACT(M1333,$A$51)=TRUE,"射玉",IF(EXACT(M1333,$A$52)=TRUE,"星玉",IF(EXACT(M1333,$A$53)=TRUE,"梱玉",IF(EXACT(M1333,$A$54)=TRUE,"貫玉",IF(EXACT(M1333,$A$55)=TRUE,"査玉",IF(EXACT(M1333,$A$56)=TRUE,"近壁",IF(EXACT(M1333,$A$57)=TRUE,"遠壁",IF(EXACT(M1333,$A$58)=TRUE,"広壁",IF(EXACT(M1333,$A$59)=TRUE,"狭壁",IF(EXACT(M1333,$A$60)=TRUE,"タゲ壁",IF(EXACT(M1333,$A$61)=TRUE,"エレ壁")))))))))))))))))))))))))))))))))))))))))))))))))))))))))))))</f>
        <v>0</v>
      </c>
    </row>
    <row r="1334" spans="11:14" x14ac:dyDescent="0.55000000000000004">
      <c r="K1334">
        <v>1334</v>
      </c>
      <c r="L1334">
        <f t="shared" si="41"/>
        <v>4</v>
      </c>
      <c r="M1334" t="str">
        <f t="shared" si="40"/>
        <v/>
      </c>
      <c r="N1334">
        <f>IF(EXACT(M1334,$A$1)=TRUE,0,IF(EXACT(M1334,$A$2)=TRUE,1,IF(EXACT(M1334,$A$3)=TRUE,2,IF(EXACT(M1334,$A$4)=TRUE,3,IF(EXACT(M1334,$A$5)=TRUE,4,IF(EXACT(M1334,$A$6)=TRUE,5,IF(EXACT(M1334,$A$7)=TRUE,6,IF(EXACT(M1334,$A$8)=TRUE,7,IF(EXACT(M1334,$A$9)=TRUE,8,IF(EXACT(M1334,$A$10)=TRUE,9,IF(EXACT(M1334,$A$11)=TRUE,10,IF(EXACT(M1334,$A$12)=TRUE,11,IF(EXACT(M1334,$A$13)=TRUE,12,IF(EXACT(M1334,$A$14)=TRUE,13,IF(EXACT(M1334,$A$15)=TRUE,14,IF(EXACT(M1334,$A$16)=TRUE,15,IF(EXACT(M1334,$A$17)=TRUE,16,IF(EXACT(M1334,$A$18)=TRUE,17,IF(EXACT(M1334,$A$19)=TRUE,18,IF(EXACT(M1334,$A$20)=TRUE,19,IF(EXACT(M1334,$A$21)=TRUE,20,IF(EXACT(M1334,$A$22)=TRUE,21,IF(EXACT(M1334,$A$23)=TRUE,22,IF(EXACT(M1334,$A$24)=TRUE,23,IF(EXACT(M1334,$A$25)=TRUE,24,IF(EXACT(M1334,$A$26)=TRUE,25,IF(EXACT(M1334,$A$27)=TRUE,26,IF(EXACT(M1334,$A$28)=TRUE,27,IF(EXACT(M1334,$A$29)=TRUE,28,IF(EXACT(M1334,$A$30)=TRUE,29,IF(EXACT(M1334,$A$31)=TRUE,30,IF(EXACT(M1334,$A$32)=TRUE,31,IF(EXACT(M1334,$A$33)=TRUE,32,IF(EXACT(M1334,$A$34)=TRUE,33,IF(EXACT(M1334,$A$35)=TRUE,34,IF(EXACT(M1334,$A$36)=TRUE,35,IF(EXACT(M1334,$A$37)=TRUE,36,IF(EXACT(M1334,$A$38)=TRUE,37,IF(EXACT(M1334,$A$39)=TRUE,38,IF(EXACT(M1334,$A$40)=TRUE,39,IF(EXACT(M1334,$A$41)=TRUE,40,IF(EXACT(M1334,$A$42)=TRUE,41,IF(EXACT(M1334,$A$43)=TRUE,42,IF(EXACT(M1334,$A$44)=TRUE,43,IF(EXACT(M1334,$A$45)=TRUE,44,IF(EXACT(M1334,$A$46)=TRUE,45,IF(EXACT(M1334,$A$47)=TRUE,46,IF(EXACT(M1334,$A$48)=TRUE,47,IF(EXACT(M1334,$A$49)=TRUE,48,IF(EXACT(M1334,$A$50)=TRUE,49,IF(EXACT(M1334,$A$51)=TRUE,50,IF(EXACT(M1334,$A$52)=TRUE,51,IF(EXACT(M1334,$A$53)=TRUE,52,IF(EXACT(M1334,$A$54)=TRUE,53,IF(EXACT(M1334,$A$55)=TRUE,54,IF(EXACT(M1334,$A$56)=TRUE,55,IF(EXACT(M1334,$A$57)=TRUE,56,IF(EXACT(M1334,$A$58)=TRUE,57,IF(EXACT(M1334,$A$59)=TRUE,58,IF(EXACT(M1334,$A$60)=TRUE,59,IF(EXACT(M1334,$A$61)=TRUE,60,IF(EXACT(M1334,$A$62)=TRUE,61))))))))))))))))))))))))))))))))))))))))))))))))))))))))))))))*61^$L1334</f>
        <v>0</v>
      </c>
    </row>
    <row r="1335" spans="11:14" x14ac:dyDescent="0.55000000000000004">
      <c r="K1335">
        <v>1335</v>
      </c>
      <c r="L1335">
        <f t="shared" si="41"/>
        <v>3</v>
      </c>
      <c r="M1335" t="str">
        <f t="shared" si="40"/>
        <v/>
      </c>
      <c r="N1335">
        <f>IF(EXACT(M1335,$A$1)=TRUE,0,IF(EXACT(M1335,$A$2)=TRUE,1,IF(EXACT(M1335,$A$3)=TRUE,2,IF(EXACT(M1335,$A$4)=TRUE,3,IF(EXACT(M1335,$A$5)=TRUE,4,IF(EXACT(M1335,$A$6)=TRUE,5,IF(EXACT(M1335,$A$7)=TRUE,6,IF(EXACT(M1335,$A$8)=TRUE,7,IF(EXACT(M1335,$A$9)=TRUE,8,IF(EXACT(M1335,$A$10)=TRUE,9,IF(EXACT(M1335,$A$11)=TRUE,10,IF(EXACT(M1335,$A$12)=TRUE,11,IF(EXACT(M1335,$A$13)=TRUE,12,IF(EXACT(M1335,$A$14)=TRUE,13,IF(EXACT(M1335,$A$15)=TRUE,14,IF(EXACT(M1335,$A$16)=TRUE,15,IF(EXACT(M1335,$A$17)=TRUE,16,IF(EXACT(M1335,$A$18)=TRUE,17,IF(EXACT(M1335,$A$19)=TRUE,18,IF(EXACT(M1335,$A$20)=TRUE,19,IF(EXACT(M1335,$A$21)=TRUE,20,IF(EXACT(M1335,$A$22)=TRUE,21,IF(EXACT(M1335,$A$23)=TRUE,22,IF(EXACT(M1335,$A$24)=TRUE,23,IF(EXACT(M1335,$A$25)=TRUE,24,IF(EXACT(M1335,$A$26)=TRUE,25,IF(EXACT(M1335,$A$27)=TRUE,26,IF(EXACT(M1335,$A$28)=TRUE,27,IF(EXACT(M1335,$A$29)=TRUE,28,IF(EXACT(M1335,$A$30)=TRUE,29,IF(EXACT(M1335,$A$31)=TRUE,30,IF(EXACT(M1335,$A$32)=TRUE,31,IF(EXACT(M1335,$A$33)=TRUE,32,IF(EXACT(M1335,$A$34)=TRUE,33,IF(EXACT(M1335,$A$35)=TRUE,34,IF(EXACT(M1335,$A$36)=TRUE,35,IF(EXACT(M1335,$A$37)=TRUE,36,IF(EXACT(M1335,$A$38)=TRUE,37,IF(EXACT(M1335,$A$39)=TRUE,38,IF(EXACT(M1335,$A$40)=TRUE,39,IF(EXACT(M1335,$A$41)=TRUE,40,IF(EXACT(M1335,$A$42)=TRUE,41,IF(EXACT(M1335,$A$43)=TRUE,42,IF(EXACT(M1335,$A$44)=TRUE,43,IF(EXACT(M1335,$A$45)=TRUE,44,IF(EXACT(M1335,$A$46)=TRUE,45,IF(EXACT(M1335,$A$47)=TRUE,46,IF(EXACT(M1335,$A$48)=TRUE,47,IF(EXACT(M1335,$A$49)=TRUE,48,IF(EXACT(M1335,$A$50)=TRUE,49,IF(EXACT(M1335,$A$51)=TRUE,50,IF(EXACT(M1335,$A$52)=TRUE,51,IF(EXACT(M1335,$A$53)=TRUE,52,IF(EXACT(M1335,$A$54)=TRUE,53,IF(EXACT(M1335,$A$55)=TRUE,54,IF(EXACT(M1335,$A$56)=TRUE,55,IF(EXACT(M1335,$A$57)=TRUE,56,IF(EXACT(M1335,$A$58)=TRUE,57,IF(EXACT(M1335,$A$59)=TRUE,58,IF(EXACT(M1335,$A$60)=TRUE,59,IF(EXACT(M1335,$A$61)=TRUE,60,IF(EXACT(M1335,$A$62)=TRUE,61))))))))))))))))))))))))))))))))))))))))))))))))))))))))))))))*61^$L1335</f>
        <v>0</v>
      </c>
    </row>
    <row r="1336" spans="11:14" x14ac:dyDescent="0.55000000000000004">
      <c r="K1336">
        <v>1336</v>
      </c>
      <c r="L1336">
        <f t="shared" si="41"/>
        <v>2</v>
      </c>
      <c r="M1336" t="str">
        <f t="shared" si="40"/>
        <v/>
      </c>
      <c r="N1336">
        <f>IF(EXACT(M1336,$A$1)=TRUE,0,IF(EXACT(M1336,$A$2)=TRUE,1,IF(EXACT(M1336,$A$3)=TRUE,2,IF(EXACT(M1336,$A$4)=TRUE,3,IF(EXACT(M1336,$A$5)=TRUE,4,IF(EXACT(M1336,$A$6)=TRUE,5,IF(EXACT(M1336,$A$7)=TRUE,6,IF(EXACT(M1336,$A$8)=TRUE,7,IF(EXACT(M1336,$A$9)=TRUE,8,IF(EXACT(M1336,$A$10)=TRUE,9,IF(EXACT(M1336,$A$11)=TRUE,10,IF(EXACT(M1336,$A$12)=TRUE,11,IF(EXACT(M1336,$A$13)=TRUE,12,IF(EXACT(M1336,$A$14)=TRUE,13,IF(EXACT(M1336,$A$15)=TRUE,14,IF(EXACT(M1336,$A$16)=TRUE,15,IF(EXACT(M1336,$A$17)=TRUE,16,IF(EXACT(M1336,$A$18)=TRUE,17,IF(EXACT(M1336,$A$19)=TRUE,18,IF(EXACT(M1336,$A$20)=TRUE,19,IF(EXACT(M1336,$A$21)=TRUE,20,IF(EXACT(M1336,$A$22)=TRUE,21,IF(EXACT(M1336,$A$23)=TRUE,22,IF(EXACT(M1336,$A$24)=TRUE,23,IF(EXACT(M1336,$A$25)=TRUE,24,IF(EXACT(M1336,$A$26)=TRUE,25,IF(EXACT(M1336,$A$27)=TRUE,26,IF(EXACT(M1336,$A$28)=TRUE,27,IF(EXACT(M1336,$A$29)=TRUE,28,IF(EXACT(M1336,$A$30)=TRUE,29,IF(EXACT(M1336,$A$31)=TRUE,30,IF(EXACT(M1336,$A$32)=TRUE,31,IF(EXACT(M1336,$A$33)=TRUE,32,IF(EXACT(M1336,$A$34)=TRUE,33,IF(EXACT(M1336,$A$35)=TRUE,34,IF(EXACT(M1336,$A$36)=TRUE,35,IF(EXACT(M1336,$A$37)=TRUE,36,IF(EXACT(M1336,$A$38)=TRUE,37,IF(EXACT(M1336,$A$39)=TRUE,38,IF(EXACT(M1336,$A$40)=TRUE,39,IF(EXACT(M1336,$A$41)=TRUE,40,IF(EXACT(M1336,$A$42)=TRUE,41,IF(EXACT(M1336,$A$43)=TRUE,42,IF(EXACT(M1336,$A$44)=TRUE,43,IF(EXACT(M1336,$A$45)=TRUE,44,IF(EXACT(M1336,$A$46)=TRUE,45,IF(EXACT(M1336,$A$47)=TRUE,46,IF(EXACT(M1336,$A$48)=TRUE,47,IF(EXACT(M1336,$A$49)=TRUE,48,IF(EXACT(M1336,$A$50)=TRUE,49,IF(EXACT(M1336,$A$51)=TRUE,50,IF(EXACT(M1336,$A$52)=TRUE,51,IF(EXACT(M1336,$A$53)=TRUE,52,IF(EXACT(M1336,$A$54)=TRUE,53,IF(EXACT(M1336,$A$55)=TRUE,54,IF(EXACT(M1336,$A$56)=TRUE,55,IF(EXACT(M1336,$A$57)=TRUE,56,IF(EXACT(M1336,$A$58)=TRUE,57,IF(EXACT(M1336,$A$59)=TRUE,58,IF(EXACT(M1336,$A$60)=TRUE,59,IF(EXACT(M1336,$A$61)=TRUE,60,IF(EXACT(M1336,$A$62)=TRUE,61))))))))))))))))))))))))))))))))))))))))))))))))))))))))))))))*61^$L1336</f>
        <v>0</v>
      </c>
    </row>
    <row r="1337" spans="11:14" x14ac:dyDescent="0.55000000000000004">
      <c r="K1337">
        <v>1337</v>
      </c>
      <c r="L1337">
        <f t="shared" si="41"/>
        <v>1</v>
      </c>
      <c r="M1337" t="str">
        <f t="shared" si="40"/>
        <v/>
      </c>
      <c r="N1337">
        <f>IF(EXACT(M1337,$A$1)=TRUE,0,IF(EXACT(M1337,$A$2)=TRUE,1,IF(EXACT(M1337,$A$3)=TRUE,2,IF(EXACT(M1337,$A$4)=TRUE,3,IF(EXACT(M1337,$A$5)=TRUE,4,IF(EXACT(M1337,$A$6)=TRUE,5,IF(EXACT(M1337,$A$7)=TRUE,6,IF(EXACT(M1337,$A$8)=TRUE,7,IF(EXACT(M1337,$A$9)=TRUE,8,IF(EXACT(M1337,$A$10)=TRUE,9,IF(EXACT(M1337,$A$11)=TRUE,10,IF(EXACT(M1337,$A$12)=TRUE,11,IF(EXACT(M1337,$A$13)=TRUE,12,IF(EXACT(M1337,$A$14)=TRUE,13,IF(EXACT(M1337,$A$15)=TRUE,14,IF(EXACT(M1337,$A$16)=TRUE,15,IF(EXACT(M1337,$A$17)=TRUE,16,IF(EXACT(M1337,$A$18)=TRUE,17,IF(EXACT(M1337,$A$19)=TRUE,18,IF(EXACT(M1337,$A$20)=TRUE,19,IF(EXACT(M1337,$A$21)=TRUE,20,IF(EXACT(M1337,$A$22)=TRUE,21,IF(EXACT(M1337,$A$23)=TRUE,22,IF(EXACT(M1337,$A$24)=TRUE,23,IF(EXACT(M1337,$A$25)=TRUE,24,IF(EXACT(M1337,$A$26)=TRUE,25,IF(EXACT(M1337,$A$27)=TRUE,26,IF(EXACT(M1337,$A$28)=TRUE,27,IF(EXACT(M1337,$A$29)=TRUE,28,IF(EXACT(M1337,$A$30)=TRUE,29,IF(EXACT(M1337,$A$31)=TRUE,30,IF(EXACT(M1337,$A$32)=TRUE,31,IF(EXACT(M1337,$A$33)=TRUE,32,IF(EXACT(M1337,$A$34)=TRUE,33,IF(EXACT(M1337,$A$35)=TRUE,34,IF(EXACT(M1337,$A$36)=TRUE,35,IF(EXACT(M1337,$A$37)=TRUE,36,IF(EXACT(M1337,$A$38)=TRUE,37,IF(EXACT(M1337,$A$39)=TRUE,38,IF(EXACT(M1337,$A$40)=TRUE,39,IF(EXACT(M1337,$A$41)=TRUE,40,IF(EXACT(M1337,$A$42)=TRUE,41,IF(EXACT(M1337,$A$43)=TRUE,42,IF(EXACT(M1337,$A$44)=TRUE,43,IF(EXACT(M1337,$A$45)=TRUE,44,IF(EXACT(M1337,$A$46)=TRUE,45,IF(EXACT(M1337,$A$47)=TRUE,46,IF(EXACT(M1337,$A$48)=TRUE,47,IF(EXACT(M1337,$A$49)=TRUE,48,IF(EXACT(M1337,$A$50)=TRUE,49,IF(EXACT(M1337,$A$51)=TRUE,50,IF(EXACT(M1337,$A$52)=TRUE,51,IF(EXACT(M1337,$A$53)=TRUE,52,IF(EXACT(M1337,$A$54)=TRUE,53,IF(EXACT(M1337,$A$55)=TRUE,54,IF(EXACT(M1337,$A$56)=TRUE,55,IF(EXACT(M1337,$A$57)=TRUE,56,IF(EXACT(M1337,$A$58)=TRUE,57,IF(EXACT(M1337,$A$59)=TRUE,58,IF(EXACT(M1337,$A$60)=TRUE,59,IF(EXACT(M1337,$A$61)=TRUE,60,IF(EXACT(M1337,$A$62)=TRUE,61))))))))))))))))))))))))))))))))))))))))))))))))))))))))))))))*61^$L1337</f>
        <v>0</v>
      </c>
    </row>
    <row r="1338" spans="11:14" x14ac:dyDescent="0.55000000000000004">
      <c r="K1338">
        <v>1338</v>
      </c>
      <c r="L1338">
        <f t="shared" si="41"/>
        <v>0</v>
      </c>
      <c r="M1338" t="str">
        <f t="shared" si="40"/>
        <v/>
      </c>
      <c r="N1338">
        <f>IF(EXACT(M1338,$A$1)=TRUE,0,IF(EXACT(M1338,$A$2)=TRUE,1,IF(EXACT(M1338,$A$3)=TRUE,2,IF(EXACT(M1338,$A$4)=TRUE,3,IF(EXACT(M1338,$A$5)=TRUE,4,IF(EXACT(M1338,$A$6)=TRUE,5,IF(EXACT(M1338,$A$7)=TRUE,6,IF(EXACT(M1338,$A$8)=TRUE,7,IF(EXACT(M1338,$A$9)=TRUE,8,IF(EXACT(M1338,$A$10)=TRUE,9,IF(EXACT(M1338,$A$11)=TRUE,10,IF(EXACT(M1338,$A$12)=TRUE,11,IF(EXACT(M1338,$A$13)=TRUE,12,IF(EXACT(M1338,$A$14)=TRUE,13,IF(EXACT(M1338,$A$15)=TRUE,14,IF(EXACT(M1338,$A$16)=TRUE,15,IF(EXACT(M1338,$A$17)=TRUE,16,IF(EXACT(M1338,$A$18)=TRUE,17,IF(EXACT(M1338,$A$19)=TRUE,18,IF(EXACT(M1338,$A$20)=TRUE,19,IF(EXACT(M1338,$A$21)=TRUE,20,IF(EXACT(M1338,$A$22)=TRUE,21,IF(EXACT(M1338,$A$23)=TRUE,22,IF(EXACT(M1338,$A$24)=TRUE,23,IF(EXACT(M1338,$A$25)=TRUE,24,IF(EXACT(M1338,$A$26)=TRUE,25,IF(EXACT(M1338,$A$27)=TRUE,26,IF(EXACT(M1338,$A$28)=TRUE,27,IF(EXACT(M1338,$A$29)=TRUE,28,IF(EXACT(M1338,$A$30)=TRUE,29,IF(EXACT(M1338,$A$31)=TRUE,30,IF(EXACT(M1338,$A$32)=TRUE,31,IF(EXACT(M1338,$A$33)=TRUE,32,IF(EXACT(M1338,$A$34)=TRUE,33,IF(EXACT(M1338,$A$35)=TRUE,34,IF(EXACT(M1338,$A$36)=TRUE,35,IF(EXACT(M1338,$A$37)=TRUE,36,IF(EXACT(M1338,$A$38)=TRUE,37,IF(EXACT(M1338,$A$39)=TRUE,38,IF(EXACT(M1338,$A$40)=TRUE,39,IF(EXACT(M1338,$A$41)=TRUE,40,IF(EXACT(M1338,$A$42)=TRUE,41,IF(EXACT(M1338,$A$43)=TRUE,42,IF(EXACT(M1338,$A$44)=TRUE,43,IF(EXACT(M1338,$A$45)=TRUE,44,IF(EXACT(M1338,$A$46)=TRUE,45,IF(EXACT(M1338,$A$47)=TRUE,46,IF(EXACT(M1338,$A$48)=TRUE,47,IF(EXACT(M1338,$A$49)=TRUE,48,IF(EXACT(M1338,$A$50)=TRUE,49,IF(EXACT(M1338,$A$51)=TRUE,50,IF(EXACT(M1338,$A$52)=TRUE,51,IF(EXACT(M1338,$A$53)=TRUE,52,IF(EXACT(M1338,$A$54)=TRUE,53,IF(EXACT(M1338,$A$55)=TRUE,54,IF(EXACT(M1338,$A$56)=TRUE,55,IF(EXACT(M1338,$A$57)=TRUE,56,IF(EXACT(M1338,$A$58)=TRUE,57,IF(EXACT(M1338,$A$59)=TRUE,58,IF(EXACT(M1338,$A$60)=TRUE,59,IF(EXACT(M1338,$A$61)=TRUE,60,IF(EXACT(M1338,$A$62)=TRUE,61))))))))))))))))))))))))))))))))))))))))))))))))))))))))))))))*61^$L1338</f>
        <v>0</v>
      </c>
    </row>
    <row r="1339" spans="11:14" x14ac:dyDescent="0.55000000000000004">
      <c r="K1339">
        <v>1339</v>
      </c>
      <c r="L1339">
        <f t="shared" si="41"/>
        <v>5</v>
      </c>
      <c r="M1339" t="str">
        <f t="shared" si="40"/>
        <v/>
      </c>
      <c r="N1339" t="b">
        <f>IF(EXACT(M1339,$A$1)=TRUE,"コア",IF(EXACT(M1339,$A$2)=TRUE,"弓玉",IF(EXACT(M1339,$A$3)=TRUE,"銃玉",IF(EXACT(M1339,$A$4)=TRUE,"剣玉",IF(EXACT(M1339,$A$5)=TRUE,"盾玉",IF(EXACT(M1339,$A$6)=TRUE,"爆玉",IF(EXACT(M1339,$A$7)=TRUE,"魔玉",IF(EXACT(M1339,$A$8)=TRUE,"弩玉",IF(EXACT(M1339,$A$9)=TRUE,"槍玉",IF(EXACT(M1339,$A$10)=TRUE,"砲玉",IF(EXACT(M1339,$A$11)=TRUE,"薙玉",IF(EXACT(M1339,$A$12)=TRUE,"跳玉",IF(EXACT(M1339,$A$13)=TRUE,"裂玉",IF(EXACT(M1339,$A$14)=TRUE,"散玉",IF(EXACT(M1339,$A$15)=TRUE,"狙玉",IF(EXACT(M1339,$A$16)=TRUE,"浮玉",IF(EXACT(M1339,$A$17)=TRUE,"導玉",IF(EXACT(M1339,$A$18)=TRUE,"繕玉",IF(EXACT(M1339,$A$19)=TRUE,"癒玉",IF(EXACT(M1339,$A$20)=TRUE,"壁玉",IF(EXACT(M1339,$A$21)=TRUE,"飛玉",IF(EXACT(M1339,$A$22)=TRUE,"戦玉",IF(EXACT(M1339,$A$23)=TRUE,"機玉",IF(EXACT(M1339,$A$24)=TRUE,"変玉",IF(EXACT(M1339,$A$25)=TRUE,"界玉",IF(EXACT(M1339,$A$26)=TRUE,"木壁",IF(EXACT(M1339,$A$27)=TRUE,"石壁",IF(EXACT(M1339,$A$28)=TRUE,"紙壁",IF(EXACT(M1339,$A$29)=TRUE,"鉄壁",IF(EXACT(M1339,$A$30)=TRUE,"ジェット",IF(EXACT(M1339,$A$31)=TRUE,"ターボ",IF(EXACT(M1339,$A$32)=TRUE,"骨玉",IF(EXACT(M1339,$A$33)=TRUE,"撃玉",IF(EXACT(M1339,$A$34)=TRUE,"弾玉",IF(EXACT(M1339,$A$35)=TRUE,"聖玉",IF(EXACT(M1339,$A$36)=TRUE,"忍玉",IF(EXACT(M1339,$A$37)=TRUE,"障玉",IF(EXACT(M1339,$A$38)=TRUE,"花玉",IF(EXACT(M1339,$A$39)=TRUE,"反玉",IF(EXACT(M1339,$A$40)=TRUE,"押玉",IF(EXACT(M1339,$A$41)=TRUE,"迎玉",IF(EXACT(M1339,$A$42)=TRUE,"贄玉",IF(EXACT(M1339,$A$43)=TRUE,"的玉",IF(EXACT(M1339,$A$44)=TRUE,"墜玉",IF(EXACT(M1339,$A$45)=TRUE,"箱玉",IF(EXACT(M1339,$A$46)=TRUE,"闇玉",IF(EXACT(M1339,$A$47)=TRUE,"旋玉",IF(EXACT(M1339,$A$48)=TRUE,"采玉",IF(EXACT(M1339,$A$49)=TRUE,"騎玉",IF(EXACT(M1339,$A$50)=TRUE,"核玉",IF(EXACT(M1339,$A$51)=TRUE,"射玉",IF(EXACT(M1339,$A$52)=TRUE,"星玉",IF(EXACT(M1339,$A$53)=TRUE,"梱玉",IF(EXACT(M1339,$A$54)=TRUE,"貫玉",IF(EXACT(M1339,$A$55)=TRUE,"査玉",IF(EXACT(M1339,$A$56)=TRUE,"近壁",IF(EXACT(M1339,$A$57)=TRUE,"遠壁",IF(EXACT(M1339,$A$58)=TRUE,"広壁",IF(EXACT(M1339,$A$59)=TRUE,"狭壁",IF(EXACT(M1339,$A$60)=TRUE,"タゲ壁",IF(EXACT(M1339,$A$61)=TRUE,"エレ壁")))))))))))))))))))))))))))))))))))))))))))))))))))))))))))))</f>
        <v>0</v>
      </c>
    </row>
    <row r="1340" spans="11:14" x14ac:dyDescent="0.55000000000000004">
      <c r="K1340">
        <v>1340</v>
      </c>
      <c r="L1340">
        <f t="shared" si="41"/>
        <v>4</v>
      </c>
      <c r="M1340" t="str">
        <f t="shared" si="40"/>
        <v/>
      </c>
      <c r="N1340">
        <f>IF(EXACT(M1340,$A$1)=TRUE,0,IF(EXACT(M1340,$A$2)=TRUE,1,IF(EXACT(M1340,$A$3)=TRUE,2,IF(EXACT(M1340,$A$4)=TRUE,3,IF(EXACT(M1340,$A$5)=TRUE,4,IF(EXACT(M1340,$A$6)=TRUE,5,IF(EXACT(M1340,$A$7)=TRUE,6,IF(EXACT(M1340,$A$8)=TRUE,7,IF(EXACT(M1340,$A$9)=TRUE,8,IF(EXACT(M1340,$A$10)=TRUE,9,IF(EXACT(M1340,$A$11)=TRUE,10,IF(EXACT(M1340,$A$12)=TRUE,11,IF(EXACT(M1340,$A$13)=TRUE,12,IF(EXACT(M1340,$A$14)=TRUE,13,IF(EXACT(M1340,$A$15)=TRUE,14,IF(EXACT(M1340,$A$16)=TRUE,15,IF(EXACT(M1340,$A$17)=TRUE,16,IF(EXACT(M1340,$A$18)=TRUE,17,IF(EXACT(M1340,$A$19)=TRUE,18,IF(EXACT(M1340,$A$20)=TRUE,19,IF(EXACT(M1340,$A$21)=TRUE,20,IF(EXACT(M1340,$A$22)=TRUE,21,IF(EXACT(M1340,$A$23)=TRUE,22,IF(EXACT(M1340,$A$24)=TRUE,23,IF(EXACT(M1340,$A$25)=TRUE,24,IF(EXACT(M1340,$A$26)=TRUE,25,IF(EXACT(M1340,$A$27)=TRUE,26,IF(EXACT(M1340,$A$28)=TRUE,27,IF(EXACT(M1340,$A$29)=TRUE,28,IF(EXACT(M1340,$A$30)=TRUE,29,IF(EXACT(M1340,$A$31)=TRUE,30,IF(EXACT(M1340,$A$32)=TRUE,31,IF(EXACT(M1340,$A$33)=TRUE,32,IF(EXACT(M1340,$A$34)=TRUE,33,IF(EXACT(M1340,$A$35)=TRUE,34,IF(EXACT(M1340,$A$36)=TRUE,35,IF(EXACT(M1340,$A$37)=TRUE,36,IF(EXACT(M1340,$A$38)=TRUE,37,IF(EXACT(M1340,$A$39)=TRUE,38,IF(EXACT(M1340,$A$40)=TRUE,39,IF(EXACT(M1340,$A$41)=TRUE,40,IF(EXACT(M1340,$A$42)=TRUE,41,IF(EXACT(M1340,$A$43)=TRUE,42,IF(EXACT(M1340,$A$44)=TRUE,43,IF(EXACT(M1340,$A$45)=TRUE,44,IF(EXACT(M1340,$A$46)=TRUE,45,IF(EXACT(M1340,$A$47)=TRUE,46,IF(EXACT(M1340,$A$48)=TRUE,47,IF(EXACT(M1340,$A$49)=TRUE,48,IF(EXACT(M1340,$A$50)=TRUE,49,IF(EXACT(M1340,$A$51)=TRUE,50,IF(EXACT(M1340,$A$52)=TRUE,51,IF(EXACT(M1340,$A$53)=TRUE,52,IF(EXACT(M1340,$A$54)=TRUE,53,IF(EXACT(M1340,$A$55)=TRUE,54,IF(EXACT(M1340,$A$56)=TRUE,55,IF(EXACT(M1340,$A$57)=TRUE,56,IF(EXACT(M1340,$A$58)=TRUE,57,IF(EXACT(M1340,$A$59)=TRUE,58,IF(EXACT(M1340,$A$60)=TRUE,59,IF(EXACT(M1340,$A$61)=TRUE,60,IF(EXACT(M1340,$A$62)=TRUE,61))))))))))))))))))))))))))))))))))))))))))))))))))))))))))))))*61^$L1340</f>
        <v>0</v>
      </c>
    </row>
    <row r="1341" spans="11:14" x14ac:dyDescent="0.55000000000000004">
      <c r="K1341">
        <v>1341</v>
      </c>
      <c r="L1341">
        <f t="shared" si="41"/>
        <v>3</v>
      </c>
      <c r="M1341" t="str">
        <f t="shared" si="40"/>
        <v/>
      </c>
      <c r="N1341">
        <f>IF(EXACT(M1341,$A$1)=TRUE,0,IF(EXACT(M1341,$A$2)=TRUE,1,IF(EXACT(M1341,$A$3)=TRUE,2,IF(EXACT(M1341,$A$4)=TRUE,3,IF(EXACT(M1341,$A$5)=TRUE,4,IF(EXACT(M1341,$A$6)=TRUE,5,IF(EXACT(M1341,$A$7)=TRUE,6,IF(EXACT(M1341,$A$8)=TRUE,7,IF(EXACT(M1341,$A$9)=TRUE,8,IF(EXACT(M1341,$A$10)=TRUE,9,IF(EXACT(M1341,$A$11)=TRUE,10,IF(EXACT(M1341,$A$12)=TRUE,11,IF(EXACT(M1341,$A$13)=TRUE,12,IF(EXACT(M1341,$A$14)=TRUE,13,IF(EXACT(M1341,$A$15)=TRUE,14,IF(EXACT(M1341,$A$16)=TRUE,15,IF(EXACT(M1341,$A$17)=TRUE,16,IF(EXACT(M1341,$A$18)=TRUE,17,IF(EXACT(M1341,$A$19)=TRUE,18,IF(EXACT(M1341,$A$20)=TRUE,19,IF(EXACT(M1341,$A$21)=TRUE,20,IF(EXACT(M1341,$A$22)=TRUE,21,IF(EXACT(M1341,$A$23)=TRUE,22,IF(EXACT(M1341,$A$24)=TRUE,23,IF(EXACT(M1341,$A$25)=TRUE,24,IF(EXACT(M1341,$A$26)=TRUE,25,IF(EXACT(M1341,$A$27)=TRUE,26,IF(EXACT(M1341,$A$28)=TRUE,27,IF(EXACT(M1341,$A$29)=TRUE,28,IF(EXACT(M1341,$A$30)=TRUE,29,IF(EXACT(M1341,$A$31)=TRUE,30,IF(EXACT(M1341,$A$32)=TRUE,31,IF(EXACT(M1341,$A$33)=TRUE,32,IF(EXACT(M1341,$A$34)=TRUE,33,IF(EXACT(M1341,$A$35)=TRUE,34,IF(EXACT(M1341,$A$36)=TRUE,35,IF(EXACT(M1341,$A$37)=TRUE,36,IF(EXACT(M1341,$A$38)=TRUE,37,IF(EXACT(M1341,$A$39)=TRUE,38,IF(EXACT(M1341,$A$40)=TRUE,39,IF(EXACT(M1341,$A$41)=TRUE,40,IF(EXACT(M1341,$A$42)=TRUE,41,IF(EXACT(M1341,$A$43)=TRUE,42,IF(EXACT(M1341,$A$44)=TRUE,43,IF(EXACT(M1341,$A$45)=TRUE,44,IF(EXACT(M1341,$A$46)=TRUE,45,IF(EXACT(M1341,$A$47)=TRUE,46,IF(EXACT(M1341,$A$48)=TRUE,47,IF(EXACT(M1341,$A$49)=TRUE,48,IF(EXACT(M1341,$A$50)=TRUE,49,IF(EXACT(M1341,$A$51)=TRUE,50,IF(EXACT(M1341,$A$52)=TRUE,51,IF(EXACT(M1341,$A$53)=TRUE,52,IF(EXACT(M1341,$A$54)=TRUE,53,IF(EXACT(M1341,$A$55)=TRUE,54,IF(EXACT(M1341,$A$56)=TRUE,55,IF(EXACT(M1341,$A$57)=TRUE,56,IF(EXACT(M1341,$A$58)=TRUE,57,IF(EXACT(M1341,$A$59)=TRUE,58,IF(EXACT(M1341,$A$60)=TRUE,59,IF(EXACT(M1341,$A$61)=TRUE,60,IF(EXACT(M1341,$A$62)=TRUE,61))))))))))))))))))))))))))))))))))))))))))))))))))))))))))))))*61^$L1341</f>
        <v>0</v>
      </c>
    </row>
    <row r="1342" spans="11:14" x14ac:dyDescent="0.55000000000000004">
      <c r="K1342">
        <v>1342</v>
      </c>
      <c r="L1342">
        <f t="shared" si="41"/>
        <v>2</v>
      </c>
      <c r="M1342" t="str">
        <f t="shared" si="40"/>
        <v/>
      </c>
      <c r="N1342">
        <f>IF(EXACT(M1342,$A$1)=TRUE,0,IF(EXACT(M1342,$A$2)=TRUE,1,IF(EXACT(M1342,$A$3)=TRUE,2,IF(EXACT(M1342,$A$4)=TRUE,3,IF(EXACT(M1342,$A$5)=TRUE,4,IF(EXACT(M1342,$A$6)=TRUE,5,IF(EXACT(M1342,$A$7)=TRUE,6,IF(EXACT(M1342,$A$8)=TRUE,7,IF(EXACT(M1342,$A$9)=TRUE,8,IF(EXACT(M1342,$A$10)=TRUE,9,IF(EXACT(M1342,$A$11)=TRUE,10,IF(EXACT(M1342,$A$12)=TRUE,11,IF(EXACT(M1342,$A$13)=TRUE,12,IF(EXACT(M1342,$A$14)=TRUE,13,IF(EXACT(M1342,$A$15)=TRUE,14,IF(EXACT(M1342,$A$16)=TRUE,15,IF(EXACT(M1342,$A$17)=TRUE,16,IF(EXACT(M1342,$A$18)=TRUE,17,IF(EXACT(M1342,$A$19)=TRUE,18,IF(EXACT(M1342,$A$20)=TRUE,19,IF(EXACT(M1342,$A$21)=TRUE,20,IF(EXACT(M1342,$A$22)=TRUE,21,IF(EXACT(M1342,$A$23)=TRUE,22,IF(EXACT(M1342,$A$24)=TRUE,23,IF(EXACT(M1342,$A$25)=TRUE,24,IF(EXACT(M1342,$A$26)=TRUE,25,IF(EXACT(M1342,$A$27)=TRUE,26,IF(EXACT(M1342,$A$28)=TRUE,27,IF(EXACT(M1342,$A$29)=TRUE,28,IF(EXACT(M1342,$A$30)=TRUE,29,IF(EXACT(M1342,$A$31)=TRUE,30,IF(EXACT(M1342,$A$32)=TRUE,31,IF(EXACT(M1342,$A$33)=TRUE,32,IF(EXACT(M1342,$A$34)=TRUE,33,IF(EXACT(M1342,$A$35)=TRUE,34,IF(EXACT(M1342,$A$36)=TRUE,35,IF(EXACT(M1342,$A$37)=TRUE,36,IF(EXACT(M1342,$A$38)=TRUE,37,IF(EXACT(M1342,$A$39)=TRUE,38,IF(EXACT(M1342,$A$40)=TRUE,39,IF(EXACT(M1342,$A$41)=TRUE,40,IF(EXACT(M1342,$A$42)=TRUE,41,IF(EXACT(M1342,$A$43)=TRUE,42,IF(EXACT(M1342,$A$44)=TRUE,43,IF(EXACT(M1342,$A$45)=TRUE,44,IF(EXACT(M1342,$A$46)=TRUE,45,IF(EXACT(M1342,$A$47)=TRUE,46,IF(EXACT(M1342,$A$48)=TRUE,47,IF(EXACT(M1342,$A$49)=TRUE,48,IF(EXACT(M1342,$A$50)=TRUE,49,IF(EXACT(M1342,$A$51)=TRUE,50,IF(EXACT(M1342,$A$52)=TRUE,51,IF(EXACT(M1342,$A$53)=TRUE,52,IF(EXACT(M1342,$A$54)=TRUE,53,IF(EXACT(M1342,$A$55)=TRUE,54,IF(EXACT(M1342,$A$56)=TRUE,55,IF(EXACT(M1342,$A$57)=TRUE,56,IF(EXACT(M1342,$A$58)=TRUE,57,IF(EXACT(M1342,$A$59)=TRUE,58,IF(EXACT(M1342,$A$60)=TRUE,59,IF(EXACT(M1342,$A$61)=TRUE,60,IF(EXACT(M1342,$A$62)=TRUE,61))))))))))))))))))))))))))))))))))))))))))))))))))))))))))))))*61^$L1342</f>
        <v>0</v>
      </c>
    </row>
    <row r="1343" spans="11:14" x14ac:dyDescent="0.55000000000000004">
      <c r="K1343">
        <v>1343</v>
      </c>
      <c r="L1343">
        <f t="shared" si="41"/>
        <v>1</v>
      </c>
      <c r="M1343" t="str">
        <f t="shared" si="40"/>
        <v/>
      </c>
      <c r="N1343">
        <f>IF(EXACT(M1343,$A$1)=TRUE,0,IF(EXACT(M1343,$A$2)=TRUE,1,IF(EXACT(M1343,$A$3)=TRUE,2,IF(EXACT(M1343,$A$4)=TRUE,3,IF(EXACT(M1343,$A$5)=TRUE,4,IF(EXACT(M1343,$A$6)=TRUE,5,IF(EXACT(M1343,$A$7)=TRUE,6,IF(EXACT(M1343,$A$8)=TRUE,7,IF(EXACT(M1343,$A$9)=TRUE,8,IF(EXACT(M1343,$A$10)=TRUE,9,IF(EXACT(M1343,$A$11)=TRUE,10,IF(EXACT(M1343,$A$12)=TRUE,11,IF(EXACT(M1343,$A$13)=TRUE,12,IF(EXACT(M1343,$A$14)=TRUE,13,IF(EXACT(M1343,$A$15)=TRUE,14,IF(EXACT(M1343,$A$16)=TRUE,15,IF(EXACT(M1343,$A$17)=TRUE,16,IF(EXACT(M1343,$A$18)=TRUE,17,IF(EXACT(M1343,$A$19)=TRUE,18,IF(EXACT(M1343,$A$20)=TRUE,19,IF(EXACT(M1343,$A$21)=TRUE,20,IF(EXACT(M1343,$A$22)=TRUE,21,IF(EXACT(M1343,$A$23)=TRUE,22,IF(EXACT(M1343,$A$24)=TRUE,23,IF(EXACT(M1343,$A$25)=TRUE,24,IF(EXACT(M1343,$A$26)=TRUE,25,IF(EXACT(M1343,$A$27)=TRUE,26,IF(EXACT(M1343,$A$28)=TRUE,27,IF(EXACT(M1343,$A$29)=TRUE,28,IF(EXACT(M1343,$A$30)=TRUE,29,IF(EXACT(M1343,$A$31)=TRUE,30,IF(EXACT(M1343,$A$32)=TRUE,31,IF(EXACT(M1343,$A$33)=TRUE,32,IF(EXACT(M1343,$A$34)=TRUE,33,IF(EXACT(M1343,$A$35)=TRUE,34,IF(EXACT(M1343,$A$36)=TRUE,35,IF(EXACT(M1343,$A$37)=TRUE,36,IF(EXACT(M1343,$A$38)=TRUE,37,IF(EXACT(M1343,$A$39)=TRUE,38,IF(EXACT(M1343,$A$40)=TRUE,39,IF(EXACT(M1343,$A$41)=TRUE,40,IF(EXACT(M1343,$A$42)=TRUE,41,IF(EXACT(M1343,$A$43)=TRUE,42,IF(EXACT(M1343,$A$44)=TRUE,43,IF(EXACT(M1343,$A$45)=TRUE,44,IF(EXACT(M1343,$A$46)=TRUE,45,IF(EXACT(M1343,$A$47)=TRUE,46,IF(EXACT(M1343,$A$48)=TRUE,47,IF(EXACT(M1343,$A$49)=TRUE,48,IF(EXACT(M1343,$A$50)=TRUE,49,IF(EXACT(M1343,$A$51)=TRUE,50,IF(EXACT(M1343,$A$52)=TRUE,51,IF(EXACT(M1343,$A$53)=TRUE,52,IF(EXACT(M1343,$A$54)=TRUE,53,IF(EXACT(M1343,$A$55)=TRUE,54,IF(EXACT(M1343,$A$56)=TRUE,55,IF(EXACT(M1343,$A$57)=TRUE,56,IF(EXACT(M1343,$A$58)=TRUE,57,IF(EXACT(M1343,$A$59)=TRUE,58,IF(EXACT(M1343,$A$60)=TRUE,59,IF(EXACT(M1343,$A$61)=TRUE,60,IF(EXACT(M1343,$A$62)=TRUE,61))))))))))))))))))))))))))))))))))))))))))))))))))))))))))))))*61^$L1343</f>
        <v>0</v>
      </c>
    </row>
    <row r="1344" spans="11:14" x14ac:dyDescent="0.55000000000000004">
      <c r="K1344">
        <v>1344</v>
      </c>
      <c r="L1344">
        <f t="shared" si="41"/>
        <v>0</v>
      </c>
      <c r="M1344" t="str">
        <f t="shared" si="40"/>
        <v/>
      </c>
      <c r="N1344">
        <f>IF(EXACT(M1344,$A$1)=TRUE,0,IF(EXACT(M1344,$A$2)=TRUE,1,IF(EXACT(M1344,$A$3)=TRUE,2,IF(EXACT(M1344,$A$4)=TRUE,3,IF(EXACT(M1344,$A$5)=TRUE,4,IF(EXACT(M1344,$A$6)=TRUE,5,IF(EXACT(M1344,$A$7)=TRUE,6,IF(EXACT(M1344,$A$8)=TRUE,7,IF(EXACT(M1344,$A$9)=TRUE,8,IF(EXACT(M1344,$A$10)=TRUE,9,IF(EXACT(M1344,$A$11)=TRUE,10,IF(EXACT(M1344,$A$12)=TRUE,11,IF(EXACT(M1344,$A$13)=TRUE,12,IF(EXACT(M1344,$A$14)=TRUE,13,IF(EXACT(M1344,$A$15)=TRUE,14,IF(EXACT(M1344,$A$16)=TRUE,15,IF(EXACT(M1344,$A$17)=TRUE,16,IF(EXACT(M1344,$A$18)=TRUE,17,IF(EXACT(M1344,$A$19)=TRUE,18,IF(EXACT(M1344,$A$20)=TRUE,19,IF(EXACT(M1344,$A$21)=TRUE,20,IF(EXACT(M1344,$A$22)=TRUE,21,IF(EXACT(M1344,$A$23)=TRUE,22,IF(EXACT(M1344,$A$24)=TRUE,23,IF(EXACT(M1344,$A$25)=TRUE,24,IF(EXACT(M1344,$A$26)=TRUE,25,IF(EXACT(M1344,$A$27)=TRUE,26,IF(EXACT(M1344,$A$28)=TRUE,27,IF(EXACT(M1344,$A$29)=TRUE,28,IF(EXACT(M1344,$A$30)=TRUE,29,IF(EXACT(M1344,$A$31)=TRUE,30,IF(EXACT(M1344,$A$32)=TRUE,31,IF(EXACT(M1344,$A$33)=TRUE,32,IF(EXACT(M1344,$A$34)=TRUE,33,IF(EXACT(M1344,$A$35)=TRUE,34,IF(EXACT(M1344,$A$36)=TRUE,35,IF(EXACT(M1344,$A$37)=TRUE,36,IF(EXACT(M1344,$A$38)=TRUE,37,IF(EXACT(M1344,$A$39)=TRUE,38,IF(EXACT(M1344,$A$40)=TRUE,39,IF(EXACT(M1344,$A$41)=TRUE,40,IF(EXACT(M1344,$A$42)=TRUE,41,IF(EXACT(M1344,$A$43)=TRUE,42,IF(EXACT(M1344,$A$44)=TRUE,43,IF(EXACT(M1344,$A$45)=TRUE,44,IF(EXACT(M1344,$A$46)=TRUE,45,IF(EXACT(M1344,$A$47)=TRUE,46,IF(EXACT(M1344,$A$48)=TRUE,47,IF(EXACT(M1344,$A$49)=TRUE,48,IF(EXACT(M1344,$A$50)=TRUE,49,IF(EXACT(M1344,$A$51)=TRUE,50,IF(EXACT(M1344,$A$52)=TRUE,51,IF(EXACT(M1344,$A$53)=TRUE,52,IF(EXACT(M1344,$A$54)=TRUE,53,IF(EXACT(M1344,$A$55)=TRUE,54,IF(EXACT(M1344,$A$56)=TRUE,55,IF(EXACT(M1344,$A$57)=TRUE,56,IF(EXACT(M1344,$A$58)=TRUE,57,IF(EXACT(M1344,$A$59)=TRUE,58,IF(EXACT(M1344,$A$60)=TRUE,59,IF(EXACT(M1344,$A$61)=TRUE,60,IF(EXACT(M1344,$A$62)=TRUE,61))))))))))))))))))))))))))))))))))))))))))))))))))))))))))))))*61^$L1344</f>
        <v>0</v>
      </c>
    </row>
    <row r="1345" spans="11:14" x14ac:dyDescent="0.55000000000000004">
      <c r="K1345">
        <v>1345</v>
      </c>
      <c r="L1345">
        <f t="shared" si="41"/>
        <v>5</v>
      </c>
      <c r="M1345" t="str">
        <f t="shared" ref="M1345:M1408" si="42">MID(D$2,$K1345,1)</f>
        <v/>
      </c>
      <c r="N1345" t="b">
        <f>IF(EXACT(M1345,$A$1)=TRUE,"コア",IF(EXACT(M1345,$A$2)=TRUE,"弓玉",IF(EXACT(M1345,$A$3)=TRUE,"銃玉",IF(EXACT(M1345,$A$4)=TRUE,"剣玉",IF(EXACT(M1345,$A$5)=TRUE,"盾玉",IF(EXACT(M1345,$A$6)=TRUE,"爆玉",IF(EXACT(M1345,$A$7)=TRUE,"魔玉",IF(EXACT(M1345,$A$8)=TRUE,"弩玉",IF(EXACT(M1345,$A$9)=TRUE,"槍玉",IF(EXACT(M1345,$A$10)=TRUE,"砲玉",IF(EXACT(M1345,$A$11)=TRUE,"薙玉",IF(EXACT(M1345,$A$12)=TRUE,"跳玉",IF(EXACT(M1345,$A$13)=TRUE,"裂玉",IF(EXACT(M1345,$A$14)=TRUE,"散玉",IF(EXACT(M1345,$A$15)=TRUE,"狙玉",IF(EXACT(M1345,$A$16)=TRUE,"浮玉",IF(EXACT(M1345,$A$17)=TRUE,"導玉",IF(EXACT(M1345,$A$18)=TRUE,"繕玉",IF(EXACT(M1345,$A$19)=TRUE,"癒玉",IF(EXACT(M1345,$A$20)=TRUE,"壁玉",IF(EXACT(M1345,$A$21)=TRUE,"飛玉",IF(EXACT(M1345,$A$22)=TRUE,"戦玉",IF(EXACT(M1345,$A$23)=TRUE,"機玉",IF(EXACT(M1345,$A$24)=TRUE,"変玉",IF(EXACT(M1345,$A$25)=TRUE,"界玉",IF(EXACT(M1345,$A$26)=TRUE,"木壁",IF(EXACT(M1345,$A$27)=TRUE,"石壁",IF(EXACT(M1345,$A$28)=TRUE,"紙壁",IF(EXACT(M1345,$A$29)=TRUE,"鉄壁",IF(EXACT(M1345,$A$30)=TRUE,"ジェット",IF(EXACT(M1345,$A$31)=TRUE,"ターボ",IF(EXACT(M1345,$A$32)=TRUE,"骨玉",IF(EXACT(M1345,$A$33)=TRUE,"撃玉",IF(EXACT(M1345,$A$34)=TRUE,"弾玉",IF(EXACT(M1345,$A$35)=TRUE,"聖玉",IF(EXACT(M1345,$A$36)=TRUE,"忍玉",IF(EXACT(M1345,$A$37)=TRUE,"障玉",IF(EXACT(M1345,$A$38)=TRUE,"花玉",IF(EXACT(M1345,$A$39)=TRUE,"反玉",IF(EXACT(M1345,$A$40)=TRUE,"押玉",IF(EXACT(M1345,$A$41)=TRUE,"迎玉",IF(EXACT(M1345,$A$42)=TRUE,"贄玉",IF(EXACT(M1345,$A$43)=TRUE,"的玉",IF(EXACT(M1345,$A$44)=TRUE,"墜玉",IF(EXACT(M1345,$A$45)=TRUE,"箱玉",IF(EXACT(M1345,$A$46)=TRUE,"闇玉",IF(EXACT(M1345,$A$47)=TRUE,"旋玉",IF(EXACT(M1345,$A$48)=TRUE,"采玉",IF(EXACT(M1345,$A$49)=TRUE,"騎玉",IF(EXACT(M1345,$A$50)=TRUE,"核玉",IF(EXACT(M1345,$A$51)=TRUE,"射玉",IF(EXACT(M1345,$A$52)=TRUE,"星玉",IF(EXACT(M1345,$A$53)=TRUE,"梱玉",IF(EXACT(M1345,$A$54)=TRUE,"貫玉",IF(EXACT(M1345,$A$55)=TRUE,"査玉",IF(EXACT(M1345,$A$56)=TRUE,"近壁",IF(EXACT(M1345,$A$57)=TRUE,"遠壁",IF(EXACT(M1345,$A$58)=TRUE,"広壁",IF(EXACT(M1345,$A$59)=TRUE,"狭壁",IF(EXACT(M1345,$A$60)=TRUE,"タゲ壁",IF(EXACT(M1345,$A$61)=TRUE,"エレ壁")))))))))))))))))))))))))))))))))))))))))))))))))))))))))))))</f>
        <v>0</v>
      </c>
    </row>
    <row r="1346" spans="11:14" x14ac:dyDescent="0.55000000000000004">
      <c r="K1346">
        <v>1346</v>
      </c>
      <c r="L1346">
        <f t="shared" ref="L1346:L1409" si="43">MOD(LEN($D$2)-K1346,6)</f>
        <v>4</v>
      </c>
      <c r="M1346" t="str">
        <f t="shared" si="42"/>
        <v/>
      </c>
      <c r="N1346">
        <f>IF(EXACT(M1346,$A$1)=TRUE,0,IF(EXACT(M1346,$A$2)=TRUE,1,IF(EXACT(M1346,$A$3)=TRUE,2,IF(EXACT(M1346,$A$4)=TRUE,3,IF(EXACT(M1346,$A$5)=TRUE,4,IF(EXACT(M1346,$A$6)=TRUE,5,IF(EXACT(M1346,$A$7)=TRUE,6,IF(EXACT(M1346,$A$8)=TRUE,7,IF(EXACT(M1346,$A$9)=TRUE,8,IF(EXACT(M1346,$A$10)=TRUE,9,IF(EXACT(M1346,$A$11)=TRUE,10,IF(EXACT(M1346,$A$12)=TRUE,11,IF(EXACT(M1346,$A$13)=TRUE,12,IF(EXACT(M1346,$A$14)=TRUE,13,IF(EXACT(M1346,$A$15)=TRUE,14,IF(EXACT(M1346,$A$16)=TRUE,15,IF(EXACT(M1346,$A$17)=TRUE,16,IF(EXACT(M1346,$A$18)=TRUE,17,IF(EXACT(M1346,$A$19)=TRUE,18,IF(EXACT(M1346,$A$20)=TRUE,19,IF(EXACT(M1346,$A$21)=TRUE,20,IF(EXACT(M1346,$A$22)=TRUE,21,IF(EXACT(M1346,$A$23)=TRUE,22,IF(EXACT(M1346,$A$24)=TRUE,23,IF(EXACT(M1346,$A$25)=TRUE,24,IF(EXACT(M1346,$A$26)=TRUE,25,IF(EXACT(M1346,$A$27)=TRUE,26,IF(EXACT(M1346,$A$28)=TRUE,27,IF(EXACT(M1346,$A$29)=TRUE,28,IF(EXACT(M1346,$A$30)=TRUE,29,IF(EXACT(M1346,$A$31)=TRUE,30,IF(EXACT(M1346,$A$32)=TRUE,31,IF(EXACT(M1346,$A$33)=TRUE,32,IF(EXACT(M1346,$A$34)=TRUE,33,IF(EXACT(M1346,$A$35)=TRUE,34,IF(EXACT(M1346,$A$36)=TRUE,35,IF(EXACT(M1346,$A$37)=TRUE,36,IF(EXACT(M1346,$A$38)=TRUE,37,IF(EXACT(M1346,$A$39)=TRUE,38,IF(EXACT(M1346,$A$40)=TRUE,39,IF(EXACT(M1346,$A$41)=TRUE,40,IF(EXACT(M1346,$A$42)=TRUE,41,IF(EXACT(M1346,$A$43)=TRUE,42,IF(EXACT(M1346,$A$44)=TRUE,43,IF(EXACT(M1346,$A$45)=TRUE,44,IF(EXACT(M1346,$A$46)=TRUE,45,IF(EXACT(M1346,$A$47)=TRUE,46,IF(EXACT(M1346,$A$48)=TRUE,47,IF(EXACT(M1346,$A$49)=TRUE,48,IF(EXACT(M1346,$A$50)=TRUE,49,IF(EXACT(M1346,$A$51)=TRUE,50,IF(EXACT(M1346,$A$52)=TRUE,51,IF(EXACT(M1346,$A$53)=TRUE,52,IF(EXACT(M1346,$A$54)=TRUE,53,IF(EXACT(M1346,$A$55)=TRUE,54,IF(EXACT(M1346,$A$56)=TRUE,55,IF(EXACT(M1346,$A$57)=TRUE,56,IF(EXACT(M1346,$A$58)=TRUE,57,IF(EXACT(M1346,$A$59)=TRUE,58,IF(EXACT(M1346,$A$60)=TRUE,59,IF(EXACT(M1346,$A$61)=TRUE,60,IF(EXACT(M1346,$A$62)=TRUE,61))))))))))))))))))))))))))))))))))))))))))))))))))))))))))))))*61^$L1346</f>
        <v>0</v>
      </c>
    </row>
    <row r="1347" spans="11:14" x14ac:dyDescent="0.55000000000000004">
      <c r="K1347">
        <v>1347</v>
      </c>
      <c r="L1347">
        <f t="shared" si="43"/>
        <v>3</v>
      </c>
      <c r="M1347" t="str">
        <f t="shared" si="42"/>
        <v/>
      </c>
      <c r="N1347">
        <f>IF(EXACT(M1347,$A$1)=TRUE,0,IF(EXACT(M1347,$A$2)=TRUE,1,IF(EXACT(M1347,$A$3)=TRUE,2,IF(EXACT(M1347,$A$4)=TRUE,3,IF(EXACT(M1347,$A$5)=TRUE,4,IF(EXACT(M1347,$A$6)=TRUE,5,IF(EXACT(M1347,$A$7)=TRUE,6,IF(EXACT(M1347,$A$8)=TRUE,7,IF(EXACT(M1347,$A$9)=TRUE,8,IF(EXACT(M1347,$A$10)=TRUE,9,IF(EXACT(M1347,$A$11)=TRUE,10,IF(EXACT(M1347,$A$12)=TRUE,11,IF(EXACT(M1347,$A$13)=TRUE,12,IF(EXACT(M1347,$A$14)=TRUE,13,IF(EXACT(M1347,$A$15)=TRUE,14,IF(EXACT(M1347,$A$16)=TRUE,15,IF(EXACT(M1347,$A$17)=TRUE,16,IF(EXACT(M1347,$A$18)=TRUE,17,IF(EXACT(M1347,$A$19)=TRUE,18,IF(EXACT(M1347,$A$20)=TRUE,19,IF(EXACT(M1347,$A$21)=TRUE,20,IF(EXACT(M1347,$A$22)=TRUE,21,IF(EXACT(M1347,$A$23)=TRUE,22,IF(EXACT(M1347,$A$24)=TRUE,23,IF(EXACT(M1347,$A$25)=TRUE,24,IF(EXACT(M1347,$A$26)=TRUE,25,IF(EXACT(M1347,$A$27)=TRUE,26,IF(EXACT(M1347,$A$28)=TRUE,27,IF(EXACT(M1347,$A$29)=TRUE,28,IF(EXACT(M1347,$A$30)=TRUE,29,IF(EXACT(M1347,$A$31)=TRUE,30,IF(EXACT(M1347,$A$32)=TRUE,31,IF(EXACT(M1347,$A$33)=TRUE,32,IF(EXACT(M1347,$A$34)=TRUE,33,IF(EXACT(M1347,$A$35)=TRUE,34,IF(EXACT(M1347,$A$36)=TRUE,35,IF(EXACT(M1347,$A$37)=TRUE,36,IF(EXACT(M1347,$A$38)=TRUE,37,IF(EXACT(M1347,$A$39)=TRUE,38,IF(EXACT(M1347,$A$40)=TRUE,39,IF(EXACT(M1347,$A$41)=TRUE,40,IF(EXACT(M1347,$A$42)=TRUE,41,IF(EXACT(M1347,$A$43)=TRUE,42,IF(EXACT(M1347,$A$44)=TRUE,43,IF(EXACT(M1347,$A$45)=TRUE,44,IF(EXACT(M1347,$A$46)=TRUE,45,IF(EXACT(M1347,$A$47)=TRUE,46,IF(EXACT(M1347,$A$48)=TRUE,47,IF(EXACT(M1347,$A$49)=TRUE,48,IF(EXACT(M1347,$A$50)=TRUE,49,IF(EXACT(M1347,$A$51)=TRUE,50,IF(EXACT(M1347,$A$52)=TRUE,51,IF(EXACT(M1347,$A$53)=TRUE,52,IF(EXACT(M1347,$A$54)=TRUE,53,IF(EXACT(M1347,$A$55)=TRUE,54,IF(EXACT(M1347,$A$56)=TRUE,55,IF(EXACT(M1347,$A$57)=TRUE,56,IF(EXACT(M1347,$A$58)=TRUE,57,IF(EXACT(M1347,$A$59)=TRUE,58,IF(EXACT(M1347,$A$60)=TRUE,59,IF(EXACT(M1347,$A$61)=TRUE,60,IF(EXACT(M1347,$A$62)=TRUE,61))))))))))))))))))))))))))))))))))))))))))))))))))))))))))))))*61^$L1347</f>
        <v>0</v>
      </c>
    </row>
    <row r="1348" spans="11:14" x14ac:dyDescent="0.55000000000000004">
      <c r="K1348">
        <v>1348</v>
      </c>
      <c r="L1348">
        <f t="shared" si="43"/>
        <v>2</v>
      </c>
      <c r="M1348" t="str">
        <f t="shared" si="42"/>
        <v/>
      </c>
      <c r="N1348">
        <f>IF(EXACT(M1348,$A$1)=TRUE,0,IF(EXACT(M1348,$A$2)=TRUE,1,IF(EXACT(M1348,$A$3)=TRUE,2,IF(EXACT(M1348,$A$4)=TRUE,3,IF(EXACT(M1348,$A$5)=TRUE,4,IF(EXACT(M1348,$A$6)=TRUE,5,IF(EXACT(M1348,$A$7)=TRUE,6,IF(EXACT(M1348,$A$8)=TRUE,7,IF(EXACT(M1348,$A$9)=TRUE,8,IF(EXACT(M1348,$A$10)=TRUE,9,IF(EXACT(M1348,$A$11)=TRUE,10,IF(EXACT(M1348,$A$12)=TRUE,11,IF(EXACT(M1348,$A$13)=TRUE,12,IF(EXACT(M1348,$A$14)=TRUE,13,IF(EXACT(M1348,$A$15)=TRUE,14,IF(EXACT(M1348,$A$16)=TRUE,15,IF(EXACT(M1348,$A$17)=TRUE,16,IF(EXACT(M1348,$A$18)=TRUE,17,IF(EXACT(M1348,$A$19)=TRUE,18,IF(EXACT(M1348,$A$20)=TRUE,19,IF(EXACT(M1348,$A$21)=TRUE,20,IF(EXACT(M1348,$A$22)=TRUE,21,IF(EXACT(M1348,$A$23)=TRUE,22,IF(EXACT(M1348,$A$24)=TRUE,23,IF(EXACT(M1348,$A$25)=TRUE,24,IF(EXACT(M1348,$A$26)=TRUE,25,IF(EXACT(M1348,$A$27)=TRUE,26,IF(EXACT(M1348,$A$28)=TRUE,27,IF(EXACT(M1348,$A$29)=TRUE,28,IF(EXACT(M1348,$A$30)=TRUE,29,IF(EXACT(M1348,$A$31)=TRUE,30,IF(EXACT(M1348,$A$32)=TRUE,31,IF(EXACT(M1348,$A$33)=TRUE,32,IF(EXACT(M1348,$A$34)=TRUE,33,IF(EXACT(M1348,$A$35)=TRUE,34,IF(EXACT(M1348,$A$36)=TRUE,35,IF(EXACT(M1348,$A$37)=TRUE,36,IF(EXACT(M1348,$A$38)=TRUE,37,IF(EXACT(M1348,$A$39)=TRUE,38,IF(EXACT(M1348,$A$40)=TRUE,39,IF(EXACT(M1348,$A$41)=TRUE,40,IF(EXACT(M1348,$A$42)=TRUE,41,IF(EXACT(M1348,$A$43)=TRUE,42,IF(EXACT(M1348,$A$44)=TRUE,43,IF(EXACT(M1348,$A$45)=TRUE,44,IF(EXACT(M1348,$A$46)=TRUE,45,IF(EXACT(M1348,$A$47)=TRUE,46,IF(EXACT(M1348,$A$48)=TRUE,47,IF(EXACT(M1348,$A$49)=TRUE,48,IF(EXACT(M1348,$A$50)=TRUE,49,IF(EXACT(M1348,$A$51)=TRUE,50,IF(EXACT(M1348,$A$52)=TRUE,51,IF(EXACT(M1348,$A$53)=TRUE,52,IF(EXACT(M1348,$A$54)=TRUE,53,IF(EXACT(M1348,$A$55)=TRUE,54,IF(EXACT(M1348,$A$56)=TRUE,55,IF(EXACT(M1348,$A$57)=TRUE,56,IF(EXACT(M1348,$A$58)=TRUE,57,IF(EXACT(M1348,$A$59)=TRUE,58,IF(EXACT(M1348,$A$60)=TRUE,59,IF(EXACT(M1348,$A$61)=TRUE,60,IF(EXACT(M1348,$A$62)=TRUE,61))))))))))))))))))))))))))))))))))))))))))))))))))))))))))))))*61^$L1348</f>
        <v>0</v>
      </c>
    </row>
    <row r="1349" spans="11:14" x14ac:dyDescent="0.55000000000000004">
      <c r="K1349">
        <v>1349</v>
      </c>
      <c r="L1349">
        <f t="shared" si="43"/>
        <v>1</v>
      </c>
      <c r="M1349" t="str">
        <f t="shared" si="42"/>
        <v/>
      </c>
      <c r="N1349">
        <f>IF(EXACT(M1349,$A$1)=TRUE,0,IF(EXACT(M1349,$A$2)=TRUE,1,IF(EXACT(M1349,$A$3)=TRUE,2,IF(EXACT(M1349,$A$4)=TRUE,3,IF(EXACT(M1349,$A$5)=TRUE,4,IF(EXACT(M1349,$A$6)=TRUE,5,IF(EXACT(M1349,$A$7)=TRUE,6,IF(EXACT(M1349,$A$8)=TRUE,7,IF(EXACT(M1349,$A$9)=TRUE,8,IF(EXACT(M1349,$A$10)=TRUE,9,IF(EXACT(M1349,$A$11)=TRUE,10,IF(EXACT(M1349,$A$12)=TRUE,11,IF(EXACT(M1349,$A$13)=TRUE,12,IF(EXACT(M1349,$A$14)=TRUE,13,IF(EXACT(M1349,$A$15)=TRUE,14,IF(EXACT(M1349,$A$16)=TRUE,15,IF(EXACT(M1349,$A$17)=TRUE,16,IF(EXACT(M1349,$A$18)=TRUE,17,IF(EXACT(M1349,$A$19)=TRUE,18,IF(EXACT(M1349,$A$20)=TRUE,19,IF(EXACT(M1349,$A$21)=TRUE,20,IF(EXACT(M1349,$A$22)=TRUE,21,IF(EXACT(M1349,$A$23)=TRUE,22,IF(EXACT(M1349,$A$24)=TRUE,23,IF(EXACT(M1349,$A$25)=TRUE,24,IF(EXACT(M1349,$A$26)=TRUE,25,IF(EXACT(M1349,$A$27)=TRUE,26,IF(EXACT(M1349,$A$28)=TRUE,27,IF(EXACT(M1349,$A$29)=TRUE,28,IF(EXACT(M1349,$A$30)=TRUE,29,IF(EXACT(M1349,$A$31)=TRUE,30,IF(EXACT(M1349,$A$32)=TRUE,31,IF(EXACT(M1349,$A$33)=TRUE,32,IF(EXACT(M1349,$A$34)=TRUE,33,IF(EXACT(M1349,$A$35)=TRUE,34,IF(EXACT(M1349,$A$36)=TRUE,35,IF(EXACT(M1349,$A$37)=TRUE,36,IF(EXACT(M1349,$A$38)=TRUE,37,IF(EXACT(M1349,$A$39)=TRUE,38,IF(EXACT(M1349,$A$40)=TRUE,39,IF(EXACT(M1349,$A$41)=TRUE,40,IF(EXACT(M1349,$A$42)=TRUE,41,IF(EXACT(M1349,$A$43)=TRUE,42,IF(EXACT(M1349,$A$44)=TRUE,43,IF(EXACT(M1349,$A$45)=TRUE,44,IF(EXACT(M1349,$A$46)=TRUE,45,IF(EXACT(M1349,$A$47)=TRUE,46,IF(EXACT(M1349,$A$48)=TRUE,47,IF(EXACT(M1349,$A$49)=TRUE,48,IF(EXACT(M1349,$A$50)=TRUE,49,IF(EXACT(M1349,$A$51)=TRUE,50,IF(EXACT(M1349,$A$52)=TRUE,51,IF(EXACT(M1349,$A$53)=TRUE,52,IF(EXACT(M1349,$A$54)=TRUE,53,IF(EXACT(M1349,$A$55)=TRUE,54,IF(EXACT(M1349,$A$56)=TRUE,55,IF(EXACT(M1349,$A$57)=TRUE,56,IF(EXACT(M1349,$A$58)=TRUE,57,IF(EXACT(M1349,$A$59)=TRUE,58,IF(EXACT(M1349,$A$60)=TRUE,59,IF(EXACT(M1349,$A$61)=TRUE,60,IF(EXACT(M1349,$A$62)=TRUE,61))))))))))))))))))))))))))))))))))))))))))))))))))))))))))))))*61^$L1349</f>
        <v>0</v>
      </c>
    </row>
    <row r="1350" spans="11:14" x14ac:dyDescent="0.55000000000000004">
      <c r="K1350">
        <v>1350</v>
      </c>
      <c r="L1350">
        <f t="shared" si="43"/>
        <v>0</v>
      </c>
      <c r="M1350" t="str">
        <f t="shared" si="42"/>
        <v/>
      </c>
      <c r="N1350">
        <f>IF(EXACT(M1350,$A$1)=TRUE,0,IF(EXACT(M1350,$A$2)=TRUE,1,IF(EXACT(M1350,$A$3)=TRUE,2,IF(EXACT(M1350,$A$4)=TRUE,3,IF(EXACT(M1350,$A$5)=TRUE,4,IF(EXACT(M1350,$A$6)=TRUE,5,IF(EXACT(M1350,$A$7)=TRUE,6,IF(EXACT(M1350,$A$8)=TRUE,7,IF(EXACT(M1350,$A$9)=TRUE,8,IF(EXACT(M1350,$A$10)=TRUE,9,IF(EXACT(M1350,$A$11)=TRUE,10,IF(EXACT(M1350,$A$12)=TRUE,11,IF(EXACT(M1350,$A$13)=TRUE,12,IF(EXACT(M1350,$A$14)=TRUE,13,IF(EXACT(M1350,$A$15)=TRUE,14,IF(EXACT(M1350,$A$16)=TRUE,15,IF(EXACT(M1350,$A$17)=TRUE,16,IF(EXACT(M1350,$A$18)=TRUE,17,IF(EXACT(M1350,$A$19)=TRUE,18,IF(EXACT(M1350,$A$20)=TRUE,19,IF(EXACT(M1350,$A$21)=TRUE,20,IF(EXACT(M1350,$A$22)=TRUE,21,IF(EXACT(M1350,$A$23)=TRUE,22,IF(EXACT(M1350,$A$24)=TRUE,23,IF(EXACT(M1350,$A$25)=TRUE,24,IF(EXACT(M1350,$A$26)=TRUE,25,IF(EXACT(M1350,$A$27)=TRUE,26,IF(EXACT(M1350,$A$28)=TRUE,27,IF(EXACT(M1350,$A$29)=TRUE,28,IF(EXACT(M1350,$A$30)=TRUE,29,IF(EXACT(M1350,$A$31)=TRUE,30,IF(EXACT(M1350,$A$32)=TRUE,31,IF(EXACT(M1350,$A$33)=TRUE,32,IF(EXACT(M1350,$A$34)=TRUE,33,IF(EXACT(M1350,$A$35)=TRUE,34,IF(EXACT(M1350,$A$36)=TRUE,35,IF(EXACT(M1350,$A$37)=TRUE,36,IF(EXACT(M1350,$A$38)=TRUE,37,IF(EXACT(M1350,$A$39)=TRUE,38,IF(EXACT(M1350,$A$40)=TRUE,39,IF(EXACT(M1350,$A$41)=TRUE,40,IF(EXACT(M1350,$A$42)=TRUE,41,IF(EXACT(M1350,$A$43)=TRUE,42,IF(EXACT(M1350,$A$44)=TRUE,43,IF(EXACT(M1350,$A$45)=TRUE,44,IF(EXACT(M1350,$A$46)=TRUE,45,IF(EXACT(M1350,$A$47)=TRUE,46,IF(EXACT(M1350,$A$48)=TRUE,47,IF(EXACT(M1350,$A$49)=TRUE,48,IF(EXACT(M1350,$A$50)=TRUE,49,IF(EXACT(M1350,$A$51)=TRUE,50,IF(EXACT(M1350,$A$52)=TRUE,51,IF(EXACT(M1350,$A$53)=TRUE,52,IF(EXACT(M1350,$A$54)=TRUE,53,IF(EXACT(M1350,$A$55)=TRUE,54,IF(EXACT(M1350,$A$56)=TRUE,55,IF(EXACT(M1350,$A$57)=TRUE,56,IF(EXACT(M1350,$A$58)=TRUE,57,IF(EXACT(M1350,$A$59)=TRUE,58,IF(EXACT(M1350,$A$60)=TRUE,59,IF(EXACT(M1350,$A$61)=TRUE,60,IF(EXACT(M1350,$A$62)=TRUE,61))))))))))))))))))))))))))))))))))))))))))))))))))))))))))))))*61^$L1350</f>
        <v>0</v>
      </c>
    </row>
    <row r="1351" spans="11:14" x14ac:dyDescent="0.55000000000000004">
      <c r="K1351">
        <v>1351</v>
      </c>
      <c r="L1351">
        <f t="shared" si="43"/>
        <v>5</v>
      </c>
      <c r="M1351" t="str">
        <f t="shared" si="42"/>
        <v/>
      </c>
      <c r="N1351" t="b">
        <f>IF(EXACT(M1351,$A$1)=TRUE,"コア",IF(EXACT(M1351,$A$2)=TRUE,"弓玉",IF(EXACT(M1351,$A$3)=TRUE,"銃玉",IF(EXACT(M1351,$A$4)=TRUE,"剣玉",IF(EXACT(M1351,$A$5)=TRUE,"盾玉",IF(EXACT(M1351,$A$6)=TRUE,"爆玉",IF(EXACT(M1351,$A$7)=TRUE,"魔玉",IF(EXACT(M1351,$A$8)=TRUE,"弩玉",IF(EXACT(M1351,$A$9)=TRUE,"槍玉",IF(EXACT(M1351,$A$10)=TRUE,"砲玉",IF(EXACT(M1351,$A$11)=TRUE,"薙玉",IF(EXACT(M1351,$A$12)=TRUE,"跳玉",IF(EXACT(M1351,$A$13)=TRUE,"裂玉",IF(EXACT(M1351,$A$14)=TRUE,"散玉",IF(EXACT(M1351,$A$15)=TRUE,"狙玉",IF(EXACT(M1351,$A$16)=TRUE,"浮玉",IF(EXACT(M1351,$A$17)=TRUE,"導玉",IF(EXACT(M1351,$A$18)=TRUE,"繕玉",IF(EXACT(M1351,$A$19)=TRUE,"癒玉",IF(EXACT(M1351,$A$20)=TRUE,"壁玉",IF(EXACT(M1351,$A$21)=TRUE,"飛玉",IF(EXACT(M1351,$A$22)=TRUE,"戦玉",IF(EXACT(M1351,$A$23)=TRUE,"機玉",IF(EXACT(M1351,$A$24)=TRUE,"変玉",IF(EXACT(M1351,$A$25)=TRUE,"界玉",IF(EXACT(M1351,$A$26)=TRUE,"木壁",IF(EXACT(M1351,$A$27)=TRUE,"石壁",IF(EXACT(M1351,$A$28)=TRUE,"紙壁",IF(EXACT(M1351,$A$29)=TRUE,"鉄壁",IF(EXACT(M1351,$A$30)=TRUE,"ジェット",IF(EXACT(M1351,$A$31)=TRUE,"ターボ",IF(EXACT(M1351,$A$32)=TRUE,"骨玉",IF(EXACT(M1351,$A$33)=TRUE,"撃玉",IF(EXACT(M1351,$A$34)=TRUE,"弾玉",IF(EXACT(M1351,$A$35)=TRUE,"聖玉",IF(EXACT(M1351,$A$36)=TRUE,"忍玉",IF(EXACT(M1351,$A$37)=TRUE,"障玉",IF(EXACT(M1351,$A$38)=TRUE,"花玉",IF(EXACT(M1351,$A$39)=TRUE,"反玉",IF(EXACT(M1351,$A$40)=TRUE,"押玉",IF(EXACT(M1351,$A$41)=TRUE,"迎玉",IF(EXACT(M1351,$A$42)=TRUE,"贄玉",IF(EXACT(M1351,$A$43)=TRUE,"的玉",IF(EXACT(M1351,$A$44)=TRUE,"墜玉",IF(EXACT(M1351,$A$45)=TRUE,"箱玉",IF(EXACT(M1351,$A$46)=TRUE,"闇玉",IF(EXACT(M1351,$A$47)=TRUE,"旋玉",IF(EXACT(M1351,$A$48)=TRUE,"采玉",IF(EXACT(M1351,$A$49)=TRUE,"騎玉",IF(EXACT(M1351,$A$50)=TRUE,"核玉",IF(EXACT(M1351,$A$51)=TRUE,"射玉",IF(EXACT(M1351,$A$52)=TRUE,"星玉",IF(EXACT(M1351,$A$53)=TRUE,"梱玉",IF(EXACT(M1351,$A$54)=TRUE,"貫玉",IF(EXACT(M1351,$A$55)=TRUE,"査玉",IF(EXACT(M1351,$A$56)=TRUE,"近壁",IF(EXACT(M1351,$A$57)=TRUE,"遠壁",IF(EXACT(M1351,$A$58)=TRUE,"広壁",IF(EXACT(M1351,$A$59)=TRUE,"狭壁",IF(EXACT(M1351,$A$60)=TRUE,"タゲ壁",IF(EXACT(M1351,$A$61)=TRUE,"エレ壁")))))))))))))))))))))))))))))))))))))))))))))))))))))))))))))</f>
        <v>0</v>
      </c>
    </row>
    <row r="1352" spans="11:14" x14ac:dyDescent="0.55000000000000004">
      <c r="K1352">
        <v>1352</v>
      </c>
      <c r="L1352">
        <f t="shared" si="43"/>
        <v>4</v>
      </c>
      <c r="M1352" t="str">
        <f t="shared" si="42"/>
        <v/>
      </c>
      <c r="N1352">
        <f>IF(EXACT(M1352,$A$1)=TRUE,0,IF(EXACT(M1352,$A$2)=TRUE,1,IF(EXACT(M1352,$A$3)=TRUE,2,IF(EXACT(M1352,$A$4)=TRUE,3,IF(EXACT(M1352,$A$5)=TRUE,4,IF(EXACT(M1352,$A$6)=TRUE,5,IF(EXACT(M1352,$A$7)=TRUE,6,IF(EXACT(M1352,$A$8)=TRUE,7,IF(EXACT(M1352,$A$9)=TRUE,8,IF(EXACT(M1352,$A$10)=TRUE,9,IF(EXACT(M1352,$A$11)=TRUE,10,IF(EXACT(M1352,$A$12)=TRUE,11,IF(EXACT(M1352,$A$13)=TRUE,12,IF(EXACT(M1352,$A$14)=TRUE,13,IF(EXACT(M1352,$A$15)=TRUE,14,IF(EXACT(M1352,$A$16)=TRUE,15,IF(EXACT(M1352,$A$17)=TRUE,16,IF(EXACT(M1352,$A$18)=TRUE,17,IF(EXACT(M1352,$A$19)=TRUE,18,IF(EXACT(M1352,$A$20)=TRUE,19,IF(EXACT(M1352,$A$21)=TRUE,20,IF(EXACT(M1352,$A$22)=TRUE,21,IF(EXACT(M1352,$A$23)=TRUE,22,IF(EXACT(M1352,$A$24)=TRUE,23,IF(EXACT(M1352,$A$25)=TRUE,24,IF(EXACT(M1352,$A$26)=TRUE,25,IF(EXACT(M1352,$A$27)=TRUE,26,IF(EXACT(M1352,$A$28)=TRUE,27,IF(EXACT(M1352,$A$29)=TRUE,28,IF(EXACT(M1352,$A$30)=TRUE,29,IF(EXACT(M1352,$A$31)=TRUE,30,IF(EXACT(M1352,$A$32)=TRUE,31,IF(EXACT(M1352,$A$33)=TRUE,32,IF(EXACT(M1352,$A$34)=TRUE,33,IF(EXACT(M1352,$A$35)=TRUE,34,IF(EXACT(M1352,$A$36)=TRUE,35,IF(EXACT(M1352,$A$37)=TRUE,36,IF(EXACT(M1352,$A$38)=TRUE,37,IF(EXACT(M1352,$A$39)=TRUE,38,IF(EXACT(M1352,$A$40)=TRUE,39,IF(EXACT(M1352,$A$41)=TRUE,40,IF(EXACT(M1352,$A$42)=TRUE,41,IF(EXACT(M1352,$A$43)=TRUE,42,IF(EXACT(M1352,$A$44)=TRUE,43,IF(EXACT(M1352,$A$45)=TRUE,44,IF(EXACT(M1352,$A$46)=TRUE,45,IF(EXACT(M1352,$A$47)=TRUE,46,IF(EXACT(M1352,$A$48)=TRUE,47,IF(EXACT(M1352,$A$49)=TRUE,48,IF(EXACT(M1352,$A$50)=TRUE,49,IF(EXACT(M1352,$A$51)=TRUE,50,IF(EXACT(M1352,$A$52)=TRUE,51,IF(EXACT(M1352,$A$53)=TRUE,52,IF(EXACT(M1352,$A$54)=TRUE,53,IF(EXACT(M1352,$A$55)=TRUE,54,IF(EXACT(M1352,$A$56)=TRUE,55,IF(EXACT(M1352,$A$57)=TRUE,56,IF(EXACT(M1352,$A$58)=TRUE,57,IF(EXACT(M1352,$A$59)=TRUE,58,IF(EXACT(M1352,$A$60)=TRUE,59,IF(EXACT(M1352,$A$61)=TRUE,60,IF(EXACT(M1352,$A$62)=TRUE,61))))))))))))))))))))))))))))))))))))))))))))))))))))))))))))))*61^$L1352</f>
        <v>0</v>
      </c>
    </row>
    <row r="1353" spans="11:14" x14ac:dyDescent="0.55000000000000004">
      <c r="K1353">
        <v>1353</v>
      </c>
      <c r="L1353">
        <f t="shared" si="43"/>
        <v>3</v>
      </c>
      <c r="M1353" t="str">
        <f t="shared" si="42"/>
        <v/>
      </c>
      <c r="N1353">
        <f>IF(EXACT(M1353,$A$1)=TRUE,0,IF(EXACT(M1353,$A$2)=TRUE,1,IF(EXACT(M1353,$A$3)=TRUE,2,IF(EXACT(M1353,$A$4)=TRUE,3,IF(EXACT(M1353,$A$5)=TRUE,4,IF(EXACT(M1353,$A$6)=TRUE,5,IF(EXACT(M1353,$A$7)=TRUE,6,IF(EXACT(M1353,$A$8)=TRUE,7,IF(EXACT(M1353,$A$9)=TRUE,8,IF(EXACT(M1353,$A$10)=TRUE,9,IF(EXACT(M1353,$A$11)=TRUE,10,IF(EXACT(M1353,$A$12)=TRUE,11,IF(EXACT(M1353,$A$13)=TRUE,12,IF(EXACT(M1353,$A$14)=TRUE,13,IF(EXACT(M1353,$A$15)=TRUE,14,IF(EXACT(M1353,$A$16)=TRUE,15,IF(EXACT(M1353,$A$17)=TRUE,16,IF(EXACT(M1353,$A$18)=TRUE,17,IF(EXACT(M1353,$A$19)=TRUE,18,IF(EXACT(M1353,$A$20)=TRUE,19,IF(EXACT(M1353,$A$21)=TRUE,20,IF(EXACT(M1353,$A$22)=TRUE,21,IF(EXACT(M1353,$A$23)=TRUE,22,IF(EXACT(M1353,$A$24)=TRUE,23,IF(EXACT(M1353,$A$25)=TRUE,24,IF(EXACT(M1353,$A$26)=TRUE,25,IF(EXACT(M1353,$A$27)=TRUE,26,IF(EXACT(M1353,$A$28)=TRUE,27,IF(EXACT(M1353,$A$29)=TRUE,28,IF(EXACT(M1353,$A$30)=TRUE,29,IF(EXACT(M1353,$A$31)=TRUE,30,IF(EXACT(M1353,$A$32)=TRUE,31,IF(EXACT(M1353,$A$33)=TRUE,32,IF(EXACT(M1353,$A$34)=TRUE,33,IF(EXACT(M1353,$A$35)=TRUE,34,IF(EXACT(M1353,$A$36)=TRUE,35,IF(EXACT(M1353,$A$37)=TRUE,36,IF(EXACT(M1353,$A$38)=TRUE,37,IF(EXACT(M1353,$A$39)=TRUE,38,IF(EXACT(M1353,$A$40)=TRUE,39,IF(EXACT(M1353,$A$41)=TRUE,40,IF(EXACT(M1353,$A$42)=TRUE,41,IF(EXACT(M1353,$A$43)=TRUE,42,IF(EXACT(M1353,$A$44)=TRUE,43,IF(EXACT(M1353,$A$45)=TRUE,44,IF(EXACT(M1353,$A$46)=TRUE,45,IF(EXACT(M1353,$A$47)=TRUE,46,IF(EXACT(M1353,$A$48)=TRUE,47,IF(EXACT(M1353,$A$49)=TRUE,48,IF(EXACT(M1353,$A$50)=TRUE,49,IF(EXACT(M1353,$A$51)=TRUE,50,IF(EXACT(M1353,$A$52)=TRUE,51,IF(EXACT(M1353,$A$53)=TRUE,52,IF(EXACT(M1353,$A$54)=TRUE,53,IF(EXACT(M1353,$A$55)=TRUE,54,IF(EXACT(M1353,$A$56)=TRUE,55,IF(EXACT(M1353,$A$57)=TRUE,56,IF(EXACT(M1353,$A$58)=TRUE,57,IF(EXACT(M1353,$A$59)=TRUE,58,IF(EXACT(M1353,$A$60)=TRUE,59,IF(EXACT(M1353,$A$61)=TRUE,60,IF(EXACT(M1353,$A$62)=TRUE,61))))))))))))))))))))))))))))))))))))))))))))))))))))))))))))))*61^$L1353</f>
        <v>0</v>
      </c>
    </row>
    <row r="1354" spans="11:14" x14ac:dyDescent="0.55000000000000004">
      <c r="K1354">
        <v>1354</v>
      </c>
      <c r="L1354">
        <f t="shared" si="43"/>
        <v>2</v>
      </c>
      <c r="M1354" t="str">
        <f t="shared" si="42"/>
        <v/>
      </c>
      <c r="N1354">
        <f>IF(EXACT(M1354,$A$1)=TRUE,0,IF(EXACT(M1354,$A$2)=TRUE,1,IF(EXACT(M1354,$A$3)=TRUE,2,IF(EXACT(M1354,$A$4)=TRUE,3,IF(EXACT(M1354,$A$5)=TRUE,4,IF(EXACT(M1354,$A$6)=TRUE,5,IF(EXACT(M1354,$A$7)=TRUE,6,IF(EXACT(M1354,$A$8)=TRUE,7,IF(EXACT(M1354,$A$9)=TRUE,8,IF(EXACT(M1354,$A$10)=TRUE,9,IF(EXACT(M1354,$A$11)=TRUE,10,IF(EXACT(M1354,$A$12)=TRUE,11,IF(EXACT(M1354,$A$13)=TRUE,12,IF(EXACT(M1354,$A$14)=TRUE,13,IF(EXACT(M1354,$A$15)=TRUE,14,IF(EXACT(M1354,$A$16)=TRUE,15,IF(EXACT(M1354,$A$17)=TRUE,16,IF(EXACT(M1354,$A$18)=TRUE,17,IF(EXACT(M1354,$A$19)=TRUE,18,IF(EXACT(M1354,$A$20)=TRUE,19,IF(EXACT(M1354,$A$21)=TRUE,20,IF(EXACT(M1354,$A$22)=TRUE,21,IF(EXACT(M1354,$A$23)=TRUE,22,IF(EXACT(M1354,$A$24)=TRUE,23,IF(EXACT(M1354,$A$25)=TRUE,24,IF(EXACT(M1354,$A$26)=TRUE,25,IF(EXACT(M1354,$A$27)=TRUE,26,IF(EXACT(M1354,$A$28)=TRUE,27,IF(EXACT(M1354,$A$29)=TRUE,28,IF(EXACT(M1354,$A$30)=TRUE,29,IF(EXACT(M1354,$A$31)=TRUE,30,IF(EXACT(M1354,$A$32)=TRUE,31,IF(EXACT(M1354,$A$33)=TRUE,32,IF(EXACT(M1354,$A$34)=TRUE,33,IF(EXACT(M1354,$A$35)=TRUE,34,IF(EXACT(M1354,$A$36)=TRUE,35,IF(EXACT(M1354,$A$37)=TRUE,36,IF(EXACT(M1354,$A$38)=TRUE,37,IF(EXACT(M1354,$A$39)=TRUE,38,IF(EXACT(M1354,$A$40)=TRUE,39,IF(EXACT(M1354,$A$41)=TRUE,40,IF(EXACT(M1354,$A$42)=TRUE,41,IF(EXACT(M1354,$A$43)=TRUE,42,IF(EXACT(M1354,$A$44)=TRUE,43,IF(EXACT(M1354,$A$45)=TRUE,44,IF(EXACT(M1354,$A$46)=TRUE,45,IF(EXACT(M1354,$A$47)=TRUE,46,IF(EXACT(M1354,$A$48)=TRUE,47,IF(EXACT(M1354,$A$49)=TRUE,48,IF(EXACT(M1354,$A$50)=TRUE,49,IF(EXACT(M1354,$A$51)=TRUE,50,IF(EXACT(M1354,$A$52)=TRUE,51,IF(EXACT(M1354,$A$53)=TRUE,52,IF(EXACT(M1354,$A$54)=TRUE,53,IF(EXACT(M1354,$A$55)=TRUE,54,IF(EXACT(M1354,$A$56)=TRUE,55,IF(EXACT(M1354,$A$57)=TRUE,56,IF(EXACT(M1354,$A$58)=TRUE,57,IF(EXACT(M1354,$A$59)=TRUE,58,IF(EXACT(M1354,$A$60)=TRUE,59,IF(EXACT(M1354,$A$61)=TRUE,60,IF(EXACT(M1354,$A$62)=TRUE,61))))))))))))))))))))))))))))))))))))))))))))))))))))))))))))))*61^$L1354</f>
        <v>0</v>
      </c>
    </row>
    <row r="1355" spans="11:14" x14ac:dyDescent="0.55000000000000004">
      <c r="K1355">
        <v>1355</v>
      </c>
      <c r="L1355">
        <f t="shared" si="43"/>
        <v>1</v>
      </c>
      <c r="M1355" t="str">
        <f t="shared" si="42"/>
        <v/>
      </c>
      <c r="N1355">
        <f>IF(EXACT(M1355,$A$1)=TRUE,0,IF(EXACT(M1355,$A$2)=TRUE,1,IF(EXACT(M1355,$A$3)=TRUE,2,IF(EXACT(M1355,$A$4)=TRUE,3,IF(EXACT(M1355,$A$5)=TRUE,4,IF(EXACT(M1355,$A$6)=TRUE,5,IF(EXACT(M1355,$A$7)=TRUE,6,IF(EXACT(M1355,$A$8)=TRUE,7,IF(EXACT(M1355,$A$9)=TRUE,8,IF(EXACT(M1355,$A$10)=TRUE,9,IF(EXACT(M1355,$A$11)=TRUE,10,IF(EXACT(M1355,$A$12)=TRUE,11,IF(EXACT(M1355,$A$13)=TRUE,12,IF(EXACT(M1355,$A$14)=TRUE,13,IF(EXACT(M1355,$A$15)=TRUE,14,IF(EXACT(M1355,$A$16)=TRUE,15,IF(EXACT(M1355,$A$17)=TRUE,16,IF(EXACT(M1355,$A$18)=TRUE,17,IF(EXACT(M1355,$A$19)=TRUE,18,IF(EXACT(M1355,$A$20)=TRUE,19,IF(EXACT(M1355,$A$21)=TRUE,20,IF(EXACT(M1355,$A$22)=TRUE,21,IF(EXACT(M1355,$A$23)=TRUE,22,IF(EXACT(M1355,$A$24)=TRUE,23,IF(EXACT(M1355,$A$25)=TRUE,24,IF(EXACT(M1355,$A$26)=TRUE,25,IF(EXACT(M1355,$A$27)=TRUE,26,IF(EXACT(M1355,$A$28)=TRUE,27,IF(EXACT(M1355,$A$29)=TRUE,28,IF(EXACT(M1355,$A$30)=TRUE,29,IF(EXACT(M1355,$A$31)=TRUE,30,IF(EXACT(M1355,$A$32)=TRUE,31,IF(EXACT(M1355,$A$33)=TRUE,32,IF(EXACT(M1355,$A$34)=TRUE,33,IF(EXACT(M1355,$A$35)=TRUE,34,IF(EXACT(M1355,$A$36)=TRUE,35,IF(EXACT(M1355,$A$37)=TRUE,36,IF(EXACT(M1355,$A$38)=TRUE,37,IF(EXACT(M1355,$A$39)=TRUE,38,IF(EXACT(M1355,$A$40)=TRUE,39,IF(EXACT(M1355,$A$41)=TRUE,40,IF(EXACT(M1355,$A$42)=TRUE,41,IF(EXACT(M1355,$A$43)=TRUE,42,IF(EXACT(M1355,$A$44)=TRUE,43,IF(EXACT(M1355,$A$45)=TRUE,44,IF(EXACT(M1355,$A$46)=TRUE,45,IF(EXACT(M1355,$A$47)=TRUE,46,IF(EXACT(M1355,$A$48)=TRUE,47,IF(EXACT(M1355,$A$49)=TRUE,48,IF(EXACT(M1355,$A$50)=TRUE,49,IF(EXACT(M1355,$A$51)=TRUE,50,IF(EXACT(M1355,$A$52)=TRUE,51,IF(EXACT(M1355,$A$53)=TRUE,52,IF(EXACT(M1355,$A$54)=TRUE,53,IF(EXACT(M1355,$A$55)=TRUE,54,IF(EXACT(M1355,$A$56)=TRUE,55,IF(EXACT(M1355,$A$57)=TRUE,56,IF(EXACT(M1355,$A$58)=TRUE,57,IF(EXACT(M1355,$A$59)=TRUE,58,IF(EXACT(M1355,$A$60)=TRUE,59,IF(EXACT(M1355,$A$61)=TRUE,60,IF(EXACT(M1355,$A$62)=TRUE,61))))))))))))))))))))))))))))))))))))))))))))))))))))))))))))))*61^$L1355</f>
        <v>0</v>
      </c>
    </row>
    <row r="1356" spans="11:14" x14ac:dyDescent="0.55000000000000004">
      <c r="K1356">
        <v>1356</v>
      </c>
      <c r="L1356">
        <f t="shared" si="43"/>
        <v>0</v>
      </c>
      <c r="M1356" t="str">
        <f t="shared" si="42"/>
        <v/>
      </c>
      <c r="N1356">
        <f>IF(EXACT(M1356,$A$1)=TRUE,0,IF(EXACT(M1356,$A$2)=TRUE,1,IF(EXACT(M1356,$A$3)=TRUE,2,IF(EXACT(M1356,$A$4)=TRUE,3,IF(EXACT(M1356,$A$5)=TRUE,4,IF(EXACT(M1356,$A$6)=TRUE,5,IF(EXACT(M1356,$A$7)=TRUE,6,IF(EXACT(M1356,$A$8)=TRUE,7,IF(EXACT(M1356,$A$9)=TRUE,8,IF(EXACT(M1356,$A$10)=TRUE,9,IF(EXACT(M1356,$A$11)=TRUE,10,IF(EXACT(M1356,$A$12)=TRUE,11,IF(EXACT(M1356,$A$13)=TRUE,12,IF(EXACT(M1356,$A$14)=TRUE,13,IF(EXACT(M1356,$A$15)=TRUE,14,IF(EXACT(M1356,$A$16)=TRUE,15,IF(EXACT(M1356,$A$17)=TRUE,16,IF(EXACT(M1356,$A$18)=TRUE,17,IF(EXACT(M1356,$A$19)=TRUE,18,IF(EXACT(M1356,$A$20)=TRUE,19,IF(EXACT(M1356,$A$21)=TRUE,20,IF(EXACT(M1356,$A$22)=TRUE,21,IF(EXACT(M1356,$A$23)=TRUE,22,IF(EXACT(M1356,$A$24)=TRUE,23,IF(EXACT(M1356,$A$25)=TRUE,24,IF(EXACT(M1356,$A$26)=TRUE,25,IF(EXACT(M1356,$A$27)=TRUE,26,IF(EXACT(M1356,$A$28)=TRUE,27,IF(EXACT(M1356,$A$29)=TRUE,28,IF(EXACT(M1356,$A$30)=TRUE,29,IF(EXACT(M1356,$A$31)=TRUE,30,IF(EXACT(M1356,$A$32)=TRUE,31,IF(EXACT(M1356,$A$33)=TRUE,32,IF(EXACT(M1356,$A$34)=TRUE,33,IF(EXACT(M1356,$A$35)=TRUE,34,IF(EXACT(M1356,$A$36)=TRUE,35,IF(EXACT(M1356,$A$37)=TRUE,36,IF(EXACT(M1356,$A$38)=TRUE,37,IF(EXACT(M1356,$A$39)=TRUE,38,IF(EXACT(M1356,$A$40)=TRUE,39,IF(EXACT(M1356,$A$41)=TRUE,40,IF(EXACT(M1356,$A$42)=TRUE,41,IF(EXACT(M1356,$A$43)=TRUE,42,IF(EXACT(M1356,$A$44)=TRUE,43,IF(EXACT(M1356,$A$45)=TRUE,44,IF(EXACT(M1356,$A$46)=TRUE,45,IF(EXACT(M1356,$A$47)=TRUE,46,IF(EXACT(M1356,$A$48)=TRUE,47,IF(EXACT(M1356,$A$49)=TRUE,48,IF(EXACT(M1356,$A$50)=TRUE,49,IF(EXACT(M1356,$A$51)=TRUE,50,IF(EXACT(M1356,$A$52)=TRUE,51,IF(EXACT(M1356,$A$53)=TRUE,52,IF(EXACT(M1356,$A$54)=TRUE,53,IF(EXACT(M1356,$A$55)=TRUE,54,IF(EXACT(M1356,$A$56)=TRUE,55,IF(EXACT(M1356,$A$57)=TRUE,56,IF(EXACT(M1356,$A$58)=TRUE,57,IF(EXACT(M1356,$A$59)=TRUE,58,IF(EXACT(M1356,$A$60)=TRUE,59,IF(EXACT(M1356,$A$61)=TRUE,60,IF(EXACT(M1356,$A$62)=TRUE,61))))))))))))))))))))))))))))))))))))))))))))))))))))))))))))))*61^$L1356</f>
        <v>0</v>
      </c>
    </row>
    <row r="1357" spans="11:14" x14ac:dyDescent="0.55000000000000004">
      <c r="K1357">
        <v>1357</v>
      </c>
      <c r="L1357">
        <f t="shared" si="43"/>
        <v>5</v>
      </c>
      <c r="M1357" t="str">
        <f t="shared" si="42"/>
        <v/>
      </c>
      <c r="N1357" t="b">
        <f>IF(EXACT(M1357,$A$1)=TRUE,"コア",IF(EXACT(M1357,$A$2)=TRUE,"弓玉",IF(EXACT(M1357,$A$3)=TRUE,"銃玉",IF(EXACT(M1357,$A$4)=TRUE,"剣玉",IF(EXACT(M1357,$A$5)=TRUE,"盾玉",IF(EXACT(M1357,$A$6)=TRUE,"爆玉",IF(EXACT(M1357,$A$7)=TRUE,"魔玉",IF(EXACT(M1357,$A$8)=TRUE,"弩玉",IF(EXACT(M1357,$A$9)=TRUE,"槍玉",IF(EXACT(M1357,$A$10)=TRUE,"砲玉",IF(EXACT(M1357,$A$11)=TRUE,"薙玉",IF(EXACT(M1357,$A$12)=TRUE,"跳玉",IF(EXACT(M1357,$A$13)=TRUE,"裂玉",IF(EXACT(M1357,$A$14)=TRUE,"散玉",IF(EXACT(M1357,$A$15)=TRUE,"狙玉",IF(EXACT(M1357,$A$16)=TRUE,"浮玉",IF(EXACT(M1357,$A$17)=TRUE,"導玉",IF(EXACT(M1357,$A$18)=TRUE,"繕玉",IF(EXACT(M1357,$A$19)=TRUE,"癒玉",IF(EXACT(M1357,$A$20)=TRUE,"壁玉",IF(EXACT(M1357,$A$21)=TRUE,"飛玉",IF(EXACT(M1357,$A$22)=TRUE,"戦玉",IF(EXACT(M1357,$A$23)=TRUE,"機玉",IF(EXACT(M1357,$A$24)=TRUE,"変玉",IF(EXACT(M1357,$A$25)=TRUE,"界玉",IF(EXACT(M1357,$A$26)=TRUE,"木壁",IF(EXACT(M1357,$A$27)=TRUE,"石壁",IF(EXACT(M1357,$A$28)=TRUE,"紙壁",IF(EXACT(M1357,$A$29)=TRUE,"鉄壁",IF(EXACT(M1357,$A$30)=TRUE,"ジェット",IF(EXACT(M1357,$A$31)=TRUE,"ターボ",IF(EXACT(M1357,$A$32)=TRUE,"骨玉",IF(EXACT(M1357,$A$33)=TRUE,"撃玉",IF(EXACT(M1357,$A$34)=TRUE,"弾玉",IF(EXACT(M1357,$A$35)=TRUE,"聖玉",IF(EXACT(M1357,$A$36)=TRUE,"忍玉",IF(EXACT(M1357,$A$37)=TRUE,"障玉",IF(EXACT(M1357,$A$38)=TRUE,"花玉",IF(EXACT(M1357,$A$39)=TRUE,"反玉",IF(EXACT(M1357,$A$40)=TRUE,"押玉",IF(EXACT(M1357,$A$41)=TRUE,"迎玉",IF(EXACT(M1357,$A$42)=TRUE,"贄玉",IF(EXACT(M1357,$A$43)=TRUE,"的玉",IF(EXACT(M1357,$A$44)=TRUE,"墜玉",IF(EXACT(M1357,$A$45)=TRUE,"箱玉",IF(EXACT(M1357,$A$46)=TRUE,"闇玉",IF(EXACT(M1357,$A$47)=TRUE,"旋玉",IF(EXACT(M1357,$A$48)=TRUE,"采玉",IF(EXACT(M1357,$A$49)=TRUE,"騎玉",IF(EXACT(M1357,$A$50)=TRUE,"核玉",IF(EXACT(M1357,$A$51)=TRUE,"射玉",IF(EXACT(M1357,$A$52)=TRUE,"星玉",IF(EXACT(M1357,$A$53)=TRUE,"梱玉",IF(EXACT(M1357,$A$54)=TRUE,"貫玉",IF(EXACT(M1357,$A$55)=TRUE,"査玉",IF(EXACT(M1357,$A$56)=TRUE,"近壁",IF(EXACT(M1357,$A$57)=TRUE,"遠壁",IF(EXACT(M1357,$A$58)=TRUE,"広壁",IF(EXACT(M1357,$A$59)=TRUE,"狭壁",IF(EXACT(M1357,$A$60)=TRUE,"タゲ壁",IF(EXACT(M1357,$A$61)=TRUE,"エレ壁")))))))))))))))))))))))))))))))))))))))))))))))))))))))))))))</f>
        <v>0</v>
      </c>
    </row>
    <row r="1358" spans="11:14" x14ac:dyDescent="0.55000000000000004">
      <c r="K1358">
        <v>1358</v>
      </c>
      <c r="L1358">
        <f t="shared" si="43"/>
        <v>4</v>
      </c>
      <c r="M1358" t="str">
        <f t="shared" si="42"/>
        <v/>
      </c>
      <c r="N1358">
        <f>IF(EXACT(M1358,$A$1)=TRUE,0,IF(EXACT(M1358,$A$2)=TRUE,1,IF(EXACT(M1358,$A$3)=TRUE,2,IF(EXACT(M1358,$A$4)=TRUE,3,IF(EXACT(M1358,$A$5)=TRUE,4,IF(EXACT(M1358,$A$6)=TRUE,5,IF(EXACT(M1358,$A$7)=TRUE,6,IF(EXACT(M1358,$A$8)=TRUE,7,IF(EXACT(M1358,$A$9)=TRUE,8,IF(EXACT(M1358,$A$10)=TRUE,9,IF(EXACT(M1358,$A$11)=TRUE,10,IF(EXACT(M1358,$A$12)=TRUE,11,IF(EXACT(M1358,$A$13)=TRUE,12,IF(EXACT(M1358,$A$14)=TRUE,13,IF(EXACT(M1358,$A$15)=TRUE,14,IF(EXACT(M1358,$A$16)=TRUE,15,IF(EXACT(M1358,$A$17)=TRUE,16,IF(EXACT(M1358,$A$18)=TRUE,17,IF(EXACT(M1358,$A$19)=TRUE,18,IF(EXACT(M1358,$A$20)=TRUE,19,IF(EXACT(M1358,$A$21)=TRUE,20,IF(EXACT(M1358,$A$22)=TRUE,21,IF(EXACT(M1358,$A$23)=TRUE,22,IF(EXACT(M1358,$A$24)=TRUE,23,IF(EXACT(M1358,$A$25)=TRUE,24,IF(EXACT(M1358,$A$26)=TRUE,25,IF(EXACT(M1358,$A$27)=TRUE,26,IF(EXACT(M1358,$A$28)=TRUE,27,IF(EXACT(M1358,$A$29)=TRUE,28,IF(EXACT(M1358,$A$30)=TRUE,29,IF(EXACT(M1358,$A$31)=TRUE,30,IF(EXACT(M1358,$A$32)=TRUE,31,IF(EXACT(M1358,$A$33)=TRUE,32,IF(EXACT(M1358,$A$34)=TRUE,33,IF(EXACT(M1358,$A$35)=TRUE,34,IF(EXACT(M1358,$A$36)=TRUE,35,IF(EXACT(M1358,$A$37)=TRUE,36,IF(EXACT(M1358,$A$38)=TRUE,37,IF(EXACT(M1358,$A$39)=TRUE,38,IF(EXACT(M1358,$A$40)=TRUE,39,IF(EXACT(M1358,$A$41)=TRUE,40,IF(EXACT(M1358,$A$42)=TRUE,41,IF(EXACT(M1358,$A$43)=TRUE,42,IF(EXACT(M1358,$A$44)=TRUE,43,IF(EXACT(M1358,$A$45)=TRUE,44,IF(EXACT(M1358,$A$46)=TRUE,45,IF(EXACT(M1358,$A$47)=TRUE,46,IF(EXACT(M1358,$A$48)=TRUE,47,IF(EXACT(M1358,$A$49)=TRUE,48,IF(EXACT(M1358,$A$50)=TRUE,49,IF(EXACT(M1358,$A$51)=TRUE,50,IF(EXACT(M1358,$A$52)=TRUE,51,IF(EXACT(M1358,$A$53)=TRUE,52,IF(EXACT(M1358,$A$54)=TRUE,53,IF(EXACT(M1358,$A$55)=TRUE,54,IF(EXACT(M1358,$A$56)=TRUE,55,IF(EXACT(M1358,$A$57)=TRUE,56,IF(EXACT(M1358,$A$58)=TRUE,57,IF(EXACT(M1358,$A$59)=TRUE,58,IF(EXACT(M1358,$A$60)=TRUE,59,IF(EXACT(M1358,$A$61)=TRUE,60,IF(EXACT(M1358,$A$62)=TRUE,61))))))))))))))))))))))))))))))))))))))))))))))))))))))))))))))*61^$L1358</f>
        <v>0</v>
      </c>
    </row>
    <row r="1359" spans="11:14" x14ac:dyDescent="0.55000000000000004">
      <c r="K1359">
        <v>1359</v>
      </c>
      <c r="L1359">
        <f t="shared" si="43"/>
        <v>3</v>
      </c>
      <c r="M1359" t="str">
        <f t="shared" si="42"/>
        <v/>
      </c>
      <c r="N1359">
        <f>IF(EXACT(M1359,$A$1)=TRUE,0,IF(EXACT(M1359,$A$2)=TRUE,1,IF(EXACT(M1359,$A$3)=TRUE,2,IF(EXACT(M1359,$A$4)=TRUE,3,IF(EXACT(M1359,$A$5)=TRUE,4,IF(EXACT(M1359,$A$6)=TRUE,5,IF(EXACT(M1359,$A$7)=TRUE,6,IF(EXACT(M1359,$A$8)=TRUE,7,IF(EXACT(M1359,$A$9)=TRUE,8,IF(EXACT(M1359,$A$10)=TRUE,9,IF(EXACT(M1359,$A$11)=TRUE,10,IF(EXACT(M1359,$A$12)=TRUE,11,IF(EXACT(M1359,$A$13)=TRUE,12,IF(EXACT(M1359,$A$14)=TRUE,13,IF(EXACT(M1359,$A$15)=TRUE,14,IF(EXACT(M1359,$A$16)=TRUE,15,IF(EXACT(M1359,$A$17)=TRUE,16,IF(EXACT(M1359,$A$18)=TRUE,17,IF(EXACT(M1359,$A$19)=TRUE,18,IF(EXACT(M1359,$A$20)=TRUE,19,IF(EXACT(M1359,$A$21)=TRUE,20,IF(EXACT(M1359,$A$22)=TRUE,21,IF(EXACT(M1359,$A$23)=TRUE,22,IF(EXACT(M1359,$A$24)=TRUE,23,IF(EXACT(M1359,$A$25)=TRUE,24,IF(EXACT(M1359,$A$26)=TRUE,25,IF(EXACT(M1359,$A$27)=TRUE,26,IF(EXACT(M1359,$A$28)=TRUE,27,IF(EXACT(M1359,$A$29)=TRUE,28,IF(EXACT(M1359,$A$30)=TRUE,29,IF(EXACT(M1359,$A$31)=TRUE,30,IF(EXACT(M1359,$A$32)=TRUE,31,IF(EXACT(M1359,$A$33)=TRUE,32,IF(EXACT(M1359,$A$34)=TRUE,33,IF(EXACT(M1359,$A$35)=TRUE,34,IF(EXACT(M1359,$A$36)=TRUE,35,IF(EXACT(M1359,$A$37)=TRUE,36,IF(EXACT(M1359,$A$38)=TRUE,37,IF(EXACT(M1359,$A$39)=TRUE,38,IF(EXACT(M1359,$A$40)=TRUE,39,IF(EXACT(M1359,$A$41)=TRUE,40,IF(EXACT(M1359,$A$42)=TRUE,41,IF(EXACT(M1359,$A$43)=TRUE,42,IF(EXACT(M1359,$A$44)=TRUE,43,IF(EXACT(M1359,$A$45)=TRUE,44,IF(EXACT(M1359,$A$46)=TRUE,45,IF(EXACT(M1359,$A$47)=TRUE,46,IF(EXACT(M1359,$A$48)=TRUE,47,IF(EXACT(M1359,$A$49)=TRUE,48,IF(EXACT(M1359,$A$50)=TRUE,49,IF(EXACT(M1359,$A$51)=TRUE,50,IF(EXACT(M1359,$A$52)=TRUE,51,IF(EXACT(M1359,$A$53)=TRUE,52,IF(EXACT(M1359,$A$54)=TRUE,53,IF(EXACT(M1359,$A$55)=TRUE,54,IF(EXACT(M1359,$A$56)=TRUE,55,IF(EXACT(M1359,$A$57)=TRUE,56,IF(EXACT(M1359,$A$58)=TRUE,57,IF(EXACT(M1359,$A$59)=TRUE,58,IF(EXACT(M1359,$A$60)=TRUE,59,IF(EXACT(M1359,$A$61)=TRUE,60,IF(EXACT(M1359,$A$62)=TRUE,61))))))))))))))))))))))))))))))))))))))))))))))))))))))))))))))*61^$L1359</f>
        <v>0</v>
      </c>
    </row>
    <row r="1360" spans="11:14" x14ac:dyDescent="0.55000000000000004">
      <c r="K1360">
        <v>1360</v>
      </c>
      <c r="L1360">
        <f t="shared" si="43"/>
        <v>2</v>
      </c>
      <c r="M1360" t="str">
        <f t="shared" si="42"/>
        <v/>
      </c>
      <c r="N1360">
        <f>IF(EXACT(M1360,$A$1)=TRUE,0,IF(EXACT(M1360,$A$2)=TRUE,1,IF(EXACT(M1360,$A$3)=TRUE,2,IF(EXACT(M1360,$A$4)=TRUE,3,IF(EXACT(M1360,$A$5)=TRUE,4,IF(EXACT(M1360,$A$6)=TRUE,5,IF(EXACT(M1360,$A$7)=TRUE,6,IF(EXACT(M1360,$A$8)=TRUE,7,IF(EXACT(M1360,$A$9)=TRUE,8,IF(EXACT(M1360,$A$10)=TRUE,9,IF(EXACT(M1360,$A$11)=TRUE,10,IF(EXACT(M1360,$A$12)=TRUE,11,IF(EXACT(M1360,$A$13)=TRUE,12,IF(EXACT(M1360,$A$14)=TRUE,13,IF(EXACT(M1360,$A$15)=TRUE,14,IF(EXACT(M1360,$A$16)=TRUE,15,IF(EXACT(M1360,$A$17)=TRUE,16,IF(EXACT(M1360,$A$18)=TRUE,17,IF(EXACT(M1360,$A$19)=TRUE,18,IF(EXACT(M1360,$A$20)=TRUE,19,IF(EXACT(M1360,$A$21)=TRUE,20,IF(EXACT(M1360,$A$22)=TRUE,21,IF(EXACT(M1360,$A$23)=TRUE,22,IF(EXACT(M1360,$A$24)=TRUE,23,IF(EXACT(M1360,$A$25)=TRUE,24,IF(EXACT(M1360,$A$26)=TRUE,25,IF(EXACT(M1360,$A$27)=TRUE,26,IF(EXACT(M1360,$A$28)=TRUE,27,IF(EXACT(M1360,$A$29)=TRUE,28,IF(EXACT(M1360,$A$30)=TRUE,29,IF(EXACT(M1360,$A$31)=TRUE,30,IF(EXACT(M1360,$A$32)=TRUE,31,IF(EXACT(M1360,$A$33)=TRUE,32,IF(EXACT(M1360,$A$34)=TRUE,33,IF(EXACT(M1360,$A$35)=TRUE,34,IF(EXACT(M1360,$A$36)=TRUE,35,IF(EXACT(M1360,$A$37)=TRUE,36,IF(EXACT(M1360,$A$38)=TRUE,37,IF(EXACT(M1360,$A$39)=TRUE,38,IF(EXACT(M1360,$A$40)=TRUE,39,IF(EXACT(M1360,$A$41)=TRUE,40,IF(EXACT(M1360,$A$42)=TRUE,41,IF(EXACT(M1360,$A$43)=TRUE,42,IF(EXACT(M1360,$A$44)=TRUE,43,IF(EXACT(M1360,$A$45)=TRUE,44,IF(EXACT(M1360,$A$46)=TRUE,45,IF(EXACT(M1360,$A$47)=TRUE,46,IF(EXACT(M1360,$A$48)=TRUE,47,IF(EXACT(M1360,$A$49)=TRUE,48,IF(EXACT(M1360,$A$50)=TRUE,49,IF(EXACT(M1360,$A$51)=TRUE,50,IF(EXACT(M1360,$A$52)=TRUE,51,IF(EXACT(M1360,$A$53)=TRUE,52,IF(EXACT(M1360,$A$54)=TRUE,53,IF(EXACT(M1360,$A$55)=TRUE,54,IF(EXACT(M1360,$A$56)=TRUE,55,IF(EXACT(M1360,$A$57)=TRUE,56,IF(EXACT(M1360,$A$58)=TRUE,57,IF(EXACT(M1360,$A$59)=TRUE,58,IF(EXACT(M1360,$A$60)=TRUE,59,IF(EXACT(M1360,$A$61)=TRUE,60,IF(EXACT(M1360,$A$62)=TRUE,61))))))))))))))))))))))))))))))))))))))))))))))))))))))))))))))*61^$L1360</f>
        <v>0</v>
      </c>
    </row>
    <row r="1361" spans="11:14" x14ac:dyDescent="0.55000000000000004">
      <c r="K1361">
        <v>1361</v>
      </c>
      <c r="L1361">
        <f t="shared" si="43"/>
        <v>1</v>
      </c>
      <c r="M1361" t="str">
        <f t="shared" si="42"/>
        <v/>
      </c>
      <c r="N1361">
        <f>IF(EXACT(M1361,$A$1)=TRUE,0,IF(EXACT(M1361,$A$2)=TRUE,1,IF(EXACT(M1361,$A$3)=TRUE,2,IF(EXACT(M1361,$A$4)=TRUE,3,IF(EXACT(M1361,$A$5)=TRUE,4,IF(EXACT(M1361,$A$6)=TRUE,5,IF(EXACT(M1361,$A$7)=TRUE,6,IF(EXACT(M1361,$A$8)=TRUE,7,IF(EXACT(M1361,$A$9)=TRUE,8,IF(EXACT(M1361,$A$10)=TRUE,9,IF(EXACT(M1361,$A$11)=TRUE,10,IF(EXACT(M1361,$A$12)=TRUE,11,IF(EXACT(M1361,$A$13)=TRUE,12,IF(EXACT(M1361,$A$14)=TRUE,13,IF(EXACT(M1361,$A$15)=TRUE,14,IF(EXACT(M1361,$A$16)=TRUE,15,IF(EXACT(M1361,$A$17)=TRUE,16,IF(EXACT(M1361,$A$18)=TRUE,17,IF(EXACT(M1361,$A$19)=TRUE,18,IF(EXACT(M1361,$A$20)=TRUE,19,IF(EXACT(M1361,$A$21)=TRUE,20,IF(EXACT(M1361,$A$22)=TRUE,21,IF(EXACT(M1361,$A$23)=TRUE,22,IF(EXACT(M1361,$A$24)=TRUE,23,IF(EXACT(M1361,$A$25)=TRUE,24,IF(EXACT(M1361,$A$26)=TRUE,25,IF(EXACT(M1361,$A$27)=TRUE,26,IF(EXACT(M1361,$A$28)=TRUE,27,IF(EXACT(M1361,$A$29)=TRUE,28,IF(EXACT(M1361,$A$30)=TRUE,29,IF(EXACT(M1361,$A$31)=TRUE,30,IF(EXACT(M1361,$A$32)=TRUE,31,IF(EXACT(M1361,$A$33)=TRUE,32,IF(EXACT(M1361,$A$34)=TRUE,33,IF(EXACT(M1361,$A$35)=TRUE,34,IF(EXACT(M1361,$A$36)=TRUE,35,IF(EXACT(M1361,$A$37)=TRUE,36,IF(EXACT(M1361,$A$38)=TRUE,37,IF(EXACT(M1361,$A$39)=TRUE,38,IF(EXACT(M1361,$A$40)=TRUE,39,IF(EXACT(M1361,$A$41)=TRUE,40,IF(EXACT(M1361,$A$42)=TRUE,41,IF(EXACT(M1361,$A$43)=TRUE,42,IF(EXACT(M1361,$A$44)=TRUE,43,IF(EXACT(M1361,$A$45)=TRUE,44,IF(EXACT(M1361,$A$46)=TRUE,45,IF(EXACT(M1361,$A$47)=TRUE,46,IF(EXACT(M1361,$A$48)=TRUE,47,IF(EXACT(M1361,$A$49)=TRUE,48,IF(EXACT(M1361,$A$50)=TRUE,49,IF(EXACT(M1361,$A$51)=TRUE,50,IF(EXACT(M1361,$A$52)=TRUE,51,IF(EXACT(M1361,$A$53)=TRUE,52,IF(EXACT(M1361,$A$54)=TRUE,53,IF(EXACT(M1361,$A$55)=TRUE,54,IF(EXACT(M1361,$A$56)=TRUE,55,IF(EXACT(M1361,$A$57)=TRUE,56,IF(EXACT(M1361,$A$58)=TRUE,57,IF(EXACT(M1361,$A$59)=TRUE,58,IF(EXACT(M1361,$A$60)=TRUE,59,IF(EXACT(M1361,$A$61)=TRUE,60,IF(EXACT(M1361,$A$62)=TRUE,61))))))))))))))))))))))))))))))))))))))))))))))))))))))))))))))*61^$L1361</f>
        <v>0</v>
      </c>
    </row>
    <row r="1362" spans="11:14" x14ac:dyDescent="0.55000000000000004">
      <c r="K1362">
        <v>1362</v>
      </c>
      <c r="L1362">
        <f t="shared" si="43"/>
        <v>0</v>
      </c>
      <c r="M1362" t="str">
        <f t="shared" si="42"/>
        <v/>
      </c>
      <c r="N1362">
        <f>IF(EXACT(M1362,$A$1)=TRUE,0,IF(EXACT(M1362,$A$2)=TRUE,1,IF(EXACT(M1362,$A$3)=TRUE,2,IF(EXACT(M1362,$A$4)=TRUE,3,IF(EXACT(M1362,$A$5)=TRUE,4,IF(EXACT(M1362,$A$6)=TRUE,5,IF(EXACT(M1362,$A$7)=TRUE,6,IF(EXACT(M1362,$A$8)=TRUE,7,IF(EXACT(M1362,$A$9)=TRUE,8,IF(EXACT(M1362,$A$10)=TRUE,9,IF(EXACT(M1362,$A$11)=TRUE,10,IF(EXACT(M1362,$A$12)=TRUE,11,IF(EXACT(M1362,$A$13)=TRUE,12,IF(EXACT(M1362,$A$14)=TRUE,13,IF(EXACT(M1362,$A$15)=TRUE,14,IF(EXACT(M1362,$A$16)=TRUE,15,IF(EXACT(M1362,$A$17)=TRUE,16,IF(EXACT(M1362,$A$18)=TRUE,17,IF(EXACT(M1362,$A$19)=TRUE,18,IF(EXACT(M1362,$A$20)=TRUE,19,IF(EXACT(M1362,$A$21)=TRUE,20,IF(EXACT(M1362,$A$22)=TRUE,21,IF(EXACT(M1362,$A$23)=TRUE,22,IF(EXACT(M1362,$A$24)=TRUE,23,IF(EXACT(M1362,$A$25)=TRUE,24,IF(EXACT(M1362,$A$26)=TRUE,25,IF(EXACT(M1362,$A$27)=TRUE,26,IF(EXACT(M1362,$A$28)=TRUE,27,IF(EXACT(M1362,$A$29)=TRUE,28,IF(EXACT(M1362,$A$30)=TRUE,29,IF(EXACT(M1362,$A$31)=TRUE,30,IF(EXACT(M1362,$A$32)=TRUE,31,IF(EXACT(M1362,$A$33)=TRUE,32,IF(EXACT(M1362,$A$34)=TRUE,33,IF(EXACT(M1362,$A$35)=TRUE,34,IF(EXACT(M1362,$A$36)=TRUE,35,IF(EXACT(M1362,$A$37)=TRUE,36,IF(EXACT(M1362,$A$38)=TRUE,37,IF(EXACT(M1362,$A$39)=TRUE,38,IF(EXACT(M1362,$A$40)=TRUE,39,IF(EXACT(M1362,$A$41)=TRUE,40,IF(EXACT(M1362,$A$42)=TRUE,41,IF(EXACT(M1362,$A$43)=TRUE,42,IF(EXACT(M1362,$A$44)=TRUE,43,IF(EXACT(M1362,$A$45)=TRUE,44,IF(EXACT(M1362,$A$46)=TRUE,45,IF(EXACT(M1362,$A$47)=TRUE,46,IF(EXACT(M1362,$A$48)=TRUE,47,IF(EXACT(M1362,$A$49)=TRUE,48,IF(EXACT(M1362,$A$50)=TRUE,49,IF(EXACT(M1362,$A$51)=TRUE,50,IF(EXACT(M1362,$A$52)=TRUE,51,IF(EXACT(M1362,$A$53)=TRUE,52,IF(EXACT(M1362,$A$54)=TRUE,53,IF(EXACT(M1362,$A$55)=TRUE,54,IF(EXACT(M1362,$A$56)=TRUE,55,IF(EXACT(M1362,$A$57)=TRUE,56,IF(EXACT(M1362,$A$58)=TRUE,57,IF(EXACT(M1362,$A$59)=TRUE,58,IF(EXACT(M1362,$A$60)=TRUE,59,IF(EXACT(M1362,$A$61)=TRUE,60,IF(EXACT(M1362,$A$62)=TRUE,61))))))))))))))))))))))))))))))))))))))))))))))))))))))))))))))*61^$L1362</f>
        <v>0</v>
      </c>
    </row>
    <row r="1363" spans="11:14" x14ac:dyDescent="0.55000000000000004">
      <c r="K1363">
        <v>1363</v>
      </c>
      <c r="L1363">
        <f t="shared" si="43"/>
        <v>5</v>
      </c>
      <c r="M1363" t="str">
        <f t="shared" si="42"/>
        <v/>
      </c>
      <c r="N1363" t="b">
        <f>IF(EXACT(M1363,$A$1)=TRUE,"コア",IF(EXACT(M1363,$A$2)=TRUE,"弓玉",IF(EXACT(M1363,$A$3)=TRUE,"銃玉",IF(EXACT(M1363,$A$4)=TRUE,"剣玉",IF(EXACT(M1363,$A$5)=TRUE,"盾玉",IF(EXACT(M1363,$A$6)=TRUE,"爆玉",IF(EXACT(M1363,$A$7)=TRUE,"魔玉",IF(EXACT(M1363,$A$8)=TRUE,"弩玉",IF(EXACT(M1363,$A$9)=TRUE,"槍玉",IF(EXACT(M1363,$A$10)=TRUE,"砲玉",IF(EXACT(M1363,$A$11)=TRUE,"薙玉",IF(EXACT(M1363,$A$12)=TRUE,"跳玉",IF(EXACT(M1363,$A$13)=TRUE,"裂玉",IF(EXACT(M1363,$A$14)=TRUE,"散玉",IF(EXACT(M1363,$A$15)=TRUE,"狙玉",IF(EXACT(M1363,$A$16)=TRUE,"浮玉",IF(EXACT(M1363,$A$17)=TRUE,"導玉",IF(EXACT(M1363,$A$18)=TRUE,"繕玉",IF(EXACT(M1363,$A$19)=TRUE,"癒玉",IF(EXACT(M1363,$A$20)=TRUE,"壁玉",IF(EXACT(M1363,$A$21)=TRUE,"飛玉",IF(EXACT(M1363,$A$22)=TRUE,"戦玉",IF(EXACT(M1363,$A$23)=TRUE,"機玉",IF(EXACT(M1363,$A$24)=TRUE,"変玉",IF(EXACT(M1363,$A$25)=TRUE,"界玉",IF(EXACT(M1363,$A$26)=TRUE,"木壁",IF(EXACT(M1363,$A$27)=TRUE,"石壁",IF(EXACT(M1363,$A$28)=TRUE,"紙壁",IF(EXACT(M1363,$A$29)=TRUE,"鉄壁",IF(EXACT(M1363,$A$30)=TRUE,"ジェット",IF(EXACT(M1363,$A$31)=TRUE,"ターボ",IF(EXACT(M1363,$A$32)=TRUE,"骨玉",IF(EXACT(M1363,$A$33)=TRUE,"撃玉",IF(EXACT(M1363,$A$34)=TRUE,"弾玉",IF(EXACT(M1363,$A$35)=TRUE,"聖玉",IF(EXACT(M1363,$A$36)=TRUE,"忍玉",IF(EXACT(M1363,$A$37)=TRUE,"障玉",IF(EXACT(M1363,$A$38)=TRUE,"花玉",IF(EXACT(M1363,$A$39)=TRUE,"反玉",IF(EXACT(M1363,$A$40)=TRUE,"押玉",IF(EXACT(M1363,$A$41)=TRUE,"迎玉",IF(EXACT(M1363,$A$42)=TRUE,"贄玉",IF(EXACT(M1363,$A$43)=TRUE,"的玉",IF(EXACT(M1363,$A$44)=TRUE,"墜玉",IF(EXACT(M1363,$A$45)=TRUE,"箱玉",IF(EXACT(M1363,$A$46)=TRUE,"闇玉",IF(EXACT(M1363,$A$47)=TRUE,"旋玉",IF(EXACT(M1363,$A$48)=TRUE,"采玉",IF(EXACT(M1363,$A$49)=TRUE,"騎玉",IF(EXACT(M1363,$A$50)=TRUE,"核玉",IF(EXACT(M1363,$A$51)=TRUE,"射玉",IF(EXACT(M1363,$A$52)=TRUE,"星玉",IF(EXACT(M1363,$A$53)=TRUE,"梱玉",IF(EXACT(M1363,$A$54)=TRUE,"貫玉",IF(EXACT(M1363,$A$55)=TRUE,"査玉",IF(EXACT(M1363,$A$56)=TRUE,"近壁",IF(EXACT(M1363,$A$57)=TRUE,"遠壁",IF(EXACT(M1363,$A$58)=TRUE,"広壁",IF(EXACT(M1363,$A$59)=TRUE,"狭壁",IF(EXACT(M1363,$A$60)=TRUE,"タゲ壁",IF(EXACT(M1363,$A$61)=TRUE,"エレ壁")))))))))))))))))))))))))))))))))))))))))))))))))))))))))))))</f>
        <v>0</v>
      </c>
    </row>
    <row r="1364" spans="11:14" x14ac:dyDescent="0.55000000000000004">
      <c r="K1364">
        <v>1364</v>
      </c>
      <c r="L1364">
        <f t="shared" si="43"/>
        <v>4</v>
      </c>
      <c r="M1364" t="str">
        <f t="shared" si="42"/>
        <v/>
      </c>
      <c r="N1364">
        <f>IF(EXACT(M1364,$A$1)=TRUE,0,IF(EXACT(M1364,$A$2)=TRUE,1,IF(EXACT(M1364,$A$3)=TRUE,2,IF(EXACT(M1364,$A$4)=TRUE,3,IF(EXACT(M1364,$A$5)=TRUE,4,IF(EXACT(M1364,$A$6)=TRUE,5,IF(EXACT(M1364,$A$7)=TRUE,6,IF(EXACT(M1364,$A$8)=TRUE,7,IF(EXACT(M1364,$A$9)=TRUE,8,IF(EXACT(M1364,$A$10)=TRUE,9,IF(EXACT(M1364,$A$11)=TRUE,10,IF(EXACT(M1364,$A$12)=TRUE,11,IF(EXACT(M1364,$A$13)=TRUE,12,IF(EXACT(M1364,$A$14)=TRUE,13,IF(EXACT(M1364,$A$15)=TRUE,14,IF(EXACT(M1364,$A$16)=TRUE,15,IF(EXACT(M1364,$A$17)=TRUE,16,IF(EXACT(M1364,$A$18)=TRUE,17,IF(EXACT(M1364,$A$19)=TRUE,18,IF(EXACT(M1364,$A$20)=TRUE,19,IF(EXACT(M1364,$A$21)=TRUE,20,IF(EXACT(M1364,$A$22)=TRUE,21,IF(EXACT(M1364,$A$23)=TRUE,22,IF(EXACT(M1364,$A$24)=TRUE,23,IF(EXACT(M1364,$A$25)=TRUE,24,IF(EXACT(M1364,$A$26)=TRUE,25,IF(EXACT(M1364,$A$27)=TRUE,26,IF(EXACT(M1364,$A$28)=TRUE,27,IF(EXACT(M1364,$A$29)=TRUE,28,IF(EXACT(M1364,$A$30)=TRUE,29,IF(EXACT(M1364,$A$31)=TRUE,30,IF(EXACT(M1364,$A$32)=TRUE,31,IF(EXACT(M1364,$A$33)=TRUE,32,IF(EXACT(M1364,$A$34)=TRUE,33,IF(EXACT(M1364,$A$35)=TRUE,34,IF(EXACT(M1364,$A$36)=TRUE,35,IF(EXACT(M1364,$A$37)=TRUE,36,IF(EXACT(M1364,$A$38)=TRUE,37,IF(EXACT(M1364,$A$39)=TRUE,38,IF(EXACT(M1364,$A$40)=TRUE,39,IF(EXACT(M1364,$A$41)=TRUE,40,IF(EXACT(M1364,$A$42)=TRUE,41,IF(EXACT(M1364,$A$43)=TRUE,42,IF(EXACT(M1364,$A$44)=TRUE,43,IF(EXACT(M1364,$A$45)=TRUE,44,IF(EXACT(M1364,$A$46)=TRUE,45,IF(EXACT(M1364,$A$47)=TRUE,46,IF(EXACT(M1364,$A$48)=TRUE,47,IF(EXACT(M1364,$A$49)=TRUE,48,IF(EXACT(M1364,$A$50)=TRUE,49,IF(EXACT(M1364,$A$51)=TRUE,50,IF(EXACT(M1364,$A$52)=TRUE,51,IF(EXACT(M1364,$A$53)=TRUE,52,IF(EXACT(M1364,$A$54)=TRUE,53,IF(EXACT(M1364,$A$55)=TRUE,54,IF(EXACT(M1364,$A$56)=TRUE,55,IF(EXACT(M1364,$A$57)=TRUE,56,IF(EXACT(M1364,$A$58)=TRUE,57,IF(EXACT(M1364,$A$59)=TRUE,58,IF(EXACT(M1364,$A$60)=TRUE,59,IF(EXACT(M1364,$A$61)=TRUE,60,IF(EXACT(M1364,$A$62)=TRUE,61))))))))))))))))))))))))))))))))))))))))))))))))))))))))))))))*61^$L1364</f>
        <v>0</v>
      </c>
    </row>
    <row r="1365" spans="11:14" x14ac:dyDescent="0.55000000000000004">
      <c r="K1365">
        <v>1365</v>
      </c>
      <c r="L1365">
        <f t="shared" si="43"/>
        <v>3</v>
      </c>
      <c r="M1365" t="str">
        <f t="shared" si="42"/>
        <v/>
      </c>
      <c r="N1365">
        <f>IF(EXACT(M1365,$A$1)=TRUE,0,IF(EXACT(M1365,$A$2)=TRUE,1,IF(EXACT(M1365,$A$3)=TRUE,2,IF(EXACT(M1365,$A$4)=TRUE,3,IF(EXACT(M1365,$A$5)=TRUE,4,IF(EXACT(M1365,$A$6)=TRUE,5,IF(EXACT(M1365,$A$7)=TRUE,6,IF(EXACT(M1365,$A$8)=TRUE,7,IF(EXACT(M1365,$A$9)=TRUE,8,IF(EXACT(M1365,$A$10)=TRUE,9,IF(EXACT(M1365,$A$11)=TRUE,10,IF(EXACT(M1365,$A$12)=TRUE,11,IF(EXACT(M1365,$A$13)=TRUE,12,IF(EXACT(M1365,$A$14)=TRUE,13,IF(EXACT(M1365,$A$15)=TRUE,14,IF(EXACT(M1365,$A$16)=TRUE,15,IF(EXACT(M1365,$A$17)=TRUE,16,IF(EXACT(M1365,$A$18)=TRUE,17,IF(EXACT(M1365,$A$19)=TRUE,18,IF(EXACT(M1365,$A$20)=TRUE,19,IF(EXACT(M1365,$A$21)=TRUE,20,IF(EXACT(M1365,$A$22)=TRUE,21,IF(EXACT(M1365,$A$23)=TRUE,22,IF(EXACT(M1365,$A$24)=TRUE,23,IF(EXACT(M1365,$A$25)=TRUE,24,IF(EXACT(M1365,$A$26)=TRUE,25,IF(EXACT(M1365,$A$27)=TRUE,26,IF(EXACT(M1365,$A$28)=TRUE,27,IF(EXACT(M1365,$A$29)=TRUE,28,IF(EXACT(M1365,$A$30)=TRUE,29,IF(EXACT(M1365,$A$31)=TRUE,30,IF(EXACT(M1365,$A$32)=TRUE,31,IF(EXACT(M1365,$A$33)=TRUE,32,IF(EXACT(M1365,$A$34)=TRUE,33,IF(EXACT(M1365,$A$35)=TRUE,34,IF(EXACT(M1365,$A$36)=TRUE,35,IF(EXACT(M1365,$A$37)=TRUE,36,IF(EXACT(M1365,$A$38)=TRUE,37,IF(EXACT(M1365,$A$39)=TRUE,38,IF(EXACT(M1365,$A$40)=TRUE,39,IF(EXACT(M1365,$A$41)=TRUE,40,IF(EXACT(M1365,$A$42)=TRUE,41,IF(EXACT(M1365,$A$43)=TRUE,42,IF(EXACT(M1365,$A$44)=TRUE,43,IF(EXACT(M1365,$A$45)=TRUE,44,IF(EXACT(M1365,$A$46)=TRUE,45,IF(EXACT(M1365,$A$47)=TRUE,46,IF(EXACT(M1365,$A$48)=TRUE,47,IF(EXACT(M1365,$A$49)=TRUE,48,IF(EXACT(M1365,$A$50)=TRUE,49,IF(EXACT(M1365,$A$51)=TRUE,50,IF(EXACT(M1365,$A$52)=TRUE,51,IF(EXACT(M1365,$A$53)=TRUE,52,IF(EXACT(M1365,$A$54)=TRUE,53,IF(EXACT(M1365,$A$55)=TRUE,54,IF(EXACT(M1365,$A$56)=TRUE,55,IF(EXACT(M1365,$A$57)=TRUE,56,IF(EXACT(M1365,$A$58)=TRUE,57,IF(EXACT(M1365,$A$59)=TRUE,58,IF(EXACT(M1365,$A$60)=TRUE,59,IF(EXACT(M1365,$A$61)=TRUE,60,IF(EXACT(M1365,$A$62)=TRUE,61))))))))))))))))))))))))))))))))))))))))))))))))))))))))))))))*61^$L1365</f>
        <v>0</v>
      </c>
    </row>
    <row r="1366" spans="11:14" x14ac:dyDescent="0.55000000000000004">
      <c r="K1366">
        <v>1366</v>
      </c>
      <c r="L1366">
        <f t="shared" si="43"/>
        <v>2</v>
      </c>
      <c r="M1366" t="str">
        <f t="shared" si="42"/>
        <v/>
      </c>
      <c r="N1366">
        <f>IF(EXACT(M1366,$A$1)=TRUE,0,IF(EXACT(M1366,$A$2)=TRUE,1,IF(EXACT(M1366,$A$3)=TRUE,2,IF(EXACT(M1366,$A$4)=TRUE,3,IF(EXACT(M1366,$A$5)=TRUE,4,IF(EXACT(M1366,$A$6)=TRUE,5,IF(EXACT(M1366,$A$7)=TRUE,6,IF(EXACT(M1366,$A$8)=TRUE,7,IF(EXACT(M1366,$A$9)=TRUE,8,IF(EXACT(M1366,$A$10)=TRUE,9,IF(EXACT(M1366,$A$11)=TRUE,10,IF(EXACT(M1366,$A$12)=TRUE,11,IF(EXACT(M1366,$A$13)=TRUE,12,IF(EXACT(M1366,$A$14)=TRUE,13,IF(EXACT(M1366,$A$15)=TRUE,14,IF(EXACT(M1366,$A$16)=TRUE,15,IF(EXACT(M1366,$A$17)=TRUE,16,IF(EXACT(M1366,$A$18)=TRUE,17,IF(EXACT(M1366,$A$19)=TRUE,18,IF(EXACT(M1366,$A$20)=TRUE,19,IF(EXACT(M1366,$A$21)=TRUE,20,IF(EXACT(M1366,$A$22)=TRUE,21,IF(EXACT(M1366,$A$23)=TRUE,22,IF(EXACT(M1366,$A$24)=TRUE,23,IF(EXACT(M1366,$A$25)=TRUE,24,IF(EXACT(M1366,$A$26)=TRUE,25,IF(EXACT(M1366,$A$27)=TRUE,26,IF(EXACT(M1366,$A$28)=TRUE,27,IF(EXACT(M1366,$A$29)=TRUE,28,IF(EXACT(M1366,$A$30)=TRUE,29,IF(EXACT(M1366,$A$31)=TRUE,30,IF(EXACT(M1366,$A$32)=TRUE,31,IF(EXACT(M1366,$A$33)=TRUE,32,IF(EXACT(M1366,$A$34)=TRUE,33,IF(EXACT(M1366,$A$35)=TRUE,34,IF(EXACT(M1366,$A$36)=TRUE,35,IF(EXACT(M1366,$A$37)=TRUE,36,IF(EXACT(M1366,$A$38)=TRUE,37,IF(EXACT(M1366,$A$39)=TRUE,38,IF(EXACT(M1366,$A$40)=TRUE,39,IF(EXACT(M1366,$A$41)=TRUE,40,IF(EXACT(M1366,$A$42)=TRUE,41,IF(EXACT(M1366,$A$43)=TRUE,42,IF(EXACT(M1366,$A$44)=TRUE,43,IF(EXACT(M1366,$A$45)=TRUE,44,IF(EXACT(M1366,$A$46)=TRUE,45,IF(EXACT(M1366,$A$47)=TRUE,46,IF(EXACT(M1366,$A$48)=TRUE,47,IF(EXACT(M1366,$A$49)=TRUE,48,IF(EXACT(M1366,$A$50)=TRUE,49,IF(EXACT(M1366,$A$51)=TRUE,50,IF(EXACT(M1366,$A$52)=TRUE,51,IF(EXACT(M1366,$A$53)=TRUE,52,IF(EXACT(M1366,$A$54)=TRUE,53,IF(EXACT(M1366,$A$55)=TRUE,54,IF(EXACT(M1366,$A$56)=TRUE,55,IF(EXACT(M1366,$A$57)=TRUE,56,IF(EXACT(M1366,$A$58)=TRUE,57,IF(EXACT(M1366,$A$59)=TRUE,58,IF(EXACT(M1366,$A$60)=TRUE,59,IF(EXACT(M1366,$A$61)=TRUE,60,IF(EXACT(M1366,$A$62)=TRUE,61))))))))))))))))))))))))))))))))))))))))))))))))))))))))))))))*61^$L1366</f>
        <v>0</v>
      </c>
    </row>
    <row r="1367" spans="11:14" x14ac:dyDescent="0.55000000000000004">
      <c r="K1367">
        <v>1367</v>
      </c>
      <c r="L1367">
        <f t="shared" si="43"/>
        <v>1</v>
      </c>
      <c r="M1367" t="str">
        <f t="shared" si="42"/>
        <v/>
      </c>
      <c r="N1367">
        <f>IF(EXACT(M1367,$A$1)=TRUE,0,IF(EXACT(M1367,$A$2)=TRUE,1,IF(EXACT(M1367,$A$3)=TRUE,2,IF(EXACT(M1367,$A$4)=TRUE,3,IF(EXACT(M1367,$A$5)=TRUE,4,IF(EXACT(M1367,$A$6)=TRUE,5,IF(EXACT(M1367,$A$7)=TRUE,6,IF(EXACT(M1367,$A$8)=TRUE,7,IF(EXACT(M1367,$A$9)=TRUE,8,IF(EXACT(M1367,$A$10)=TRUE,9,IF(EXACT(M1367,$A$11)=TRUE,10,IF(EXACT(M1367,$A$12)=TRUE,11,IF(EXACT(M1367,$A$13)=TRUE,12,IF(EXACT(M1367,$A$14)=TRUE,13,IF(EXACT(M1367,$A$15)=TRUE,14,IF(EXACT(M1367,$A$16)=TRUE,15,IF(EXACT(M1367,$A$17)=TRUE,16,IF(EXACT(M1367,$A$18)=TRUE,17,IF(EXACT(M1367,$A$19)=TRUE,18,IF(EXACT(M1367,$A$20)=TRUE,19,IF(EXACT(M1367,$A$21)=TRUE,20,IF(EXACT(M1367,$A$22)=TRUE,21,IF(EXACT(M1367,$A$23)=TRUE,22,IF(EXACT(M1367,$A$24)=TRUE,23,IF(EXACT(M1367,$A$25)=TRUE,24,IF(EXACT(M1367,$A$26)=TRUE,25,IF(EXACT(M1367,$A$27)=TRUE,26,IF(EXACT(M1367,$A$28)=TRUE,27,IF(EXACT(M1367,$A$29)=TRUE,28,IF(EXACT(M1367,$A$30)=TRUE,29,IF(EXACT(M1367,$A$31)=TRUE,30,IF(EXACT(M1367,$A$32)=TRUE,31,IF(EXACT(M1367,$A$33)=TRUE,32,IF(EXACT(M1367,$A$34)=TRUE,33,IF(EXACT(M1367,$A$35)=TRUE,34,IF(EXACT(M1367,$A$36)=TRUE,35,IF(EXACT(M1367,$A$37)=TRUE,36,IF(EXACT(M1367,$A$38)=TRUE,37,IF(EXACT(M1367,$A$39)=TRUE,38,IF(EXACT(M1367,$A$40)=TRUE,39,IF(EXACT(M1367,$A$41)=TRUE,40,IF(EXACT(M1367,$A$42)=TRUE,41,IF(EXACT(M1367,$A$43)=TRUE,42,IF(EXACT(M1367,$A$44)=TRUE,43,IF(EXACT(M1367,$A$45)=TRUE,44,IF(EXACT(M1367,$A$46)=TRUE,45,IF(EXACT(M1367,$A$47)=TRUE,46,IF(EXACT(M1367,$A$48)=TRUE,47,IF(EXACT(M1367,$A$49)=TRUE,48,IF(EXACT(M1367,$A$50)=TRUE,49,IF(EXACT(M1367,$A$51)=TRUE,50,IF(EXACT(M1367,$A$52)=TRUE,51,IF(EXACT(M1367,$A$53)=TRUE,52,IF(EXACT(M1367,$A$54)=TRUE,53,IF(EXACT(M1367,$A$55)=TRUE,54,IF(EXACT(M1367,$A$56)=TRUE,55,IF(EXACT(M1367,$A$57)=TRUE,56,IF(EXACT(M1367,$A$58)=TRUE,57,IF(EXACT(M1367,$A$59)=TRUE,58,IF(EXACT(M1367,$A$60)=TRUE,59,IF(EXACT(M1367,$A$61)=TRUE,60,IF(EXACT(M1367,$A$62)=TRUE,61))))))))))))))))))))))))))))))))))))))))))))))))))))))))))))))*61^$L1367</f>
        <v>0</v>
      </c>
    </row>
    <row r="1368" spans="11:14" x14ac:dyDescent="0.55000000000000004">
      <c r="K1368">
        <v>1368</v>
      </c>
      <c r="L1368">
        <f t="shared" si="43"/>
        <v>0</v>
      </c>
      <c r="M1368" t="str">
        <f t="shared" si="42"/>
        <v/>
      </c>
      <c r="N1368">
        <f>IF(EXACT(M1368,$A$1)=TRUE,0,IF(EXACT(M1368,$A$2)=TRUE,1,IF(EXACT(M1368,$A$3)=TRUE,2,IF(EXACT(M1368,$A$4)=TRUE,3,IF(EXACT(M1368,$A$5)=TRUE,4,IF(EXACT(M1368,$A$6)=TRUE,5,IF(EXACT(M1368,$A$7)=TRUE,6,IF(EXACT(M1368,$A$8)=TRUE,7,IF(EXACT(M1368,$A$9)=TRUE,8,IF(EXACT(M1368,$A$10)=TRUE,9,IF(EXACT(M1368,$A$11)=TRUE,10,IF(EXACT(M1368,$A$12)=TRUE,11,IF(EXACT(M1368,$A$13)=TRUE,12,IF(EXACT(M1368,$A$14)=TRUE,13,IF(EXACT(M1368,$A$15)=TRUE,14,IF(EXACT(M1368,$A$16)=TRUE,15,IF(EXACT(M1368,$A$17)=TRUE,16,IF(EXACT(M1368,$A$18)=TRUE,17,IF(EXACT(M1368,$A$19)=TRUE,18,IF(EXACT(M1368,$A$20)=TRUE,19,IF(EXACT(M1368,$A$21)=TRUE,20,IF(EXACT(M1368,$A$22)=TRUE,21,IF(EXACT(M1368,$A$23)=TRUE,22,IF(EXACT(M1368,$A$24)=TRUE,23,IF(EXACT(M1368,$A$25)=TRUE,24,IF(EXACT(M1368,$A$26)=TRUE,25,IF(EXACT(M1368,$A$27)=TRUE,26,IF(EXACT(M1368,$A$28)=TRUE,27,IF(EXACT(M1368,$A$29)=TRUE,28,IF(EXACT(M1368,$A$30)=TRUE,29,IF(EXACT(M1368,$A$31)=TRUE,30,IF(EXACT(M1368,$A$32)=TRUE,31,IF(EXACT(M1368,$A$33)=TRUE,32,IF(EXACT(M1368,$A$34)=TRUE,33,IF(EXACT(M1368,$A$35)=TRUE,34,IF(EXACT(M1368,$A$36)=TRUE,35,IF(EXACT(M1368,$A$37)=TRUE,36,IF(EXACT(M1368,$A$38)=TRUE,37,IF(EXACT(M1368,$A$39)=TRUE,38,IF(EXACT(M1368,$A$40)=TRUE,39,IF(EXACT(M1368,$A$41)=TRUE,40,IF(EXACT(M1368,$A$42)=TRUE,41,IF(EXACT(M1368,$A$43)=TRUE,42,IF(EXACT(M1368,$A$44)=TRUE,43,IF(EXACT(M1368,$A$45)=TRUE,44,IF(EXACT(M1368,$A$46)=TRUE,45,IF(EXACT(M1368,$A$47)=TRUE,46,IF(EXACT(M1368,$A$48)=TRUE,47,IF(EXACT(M1368,$A$49)=TRUE,48,IF(EXACT(M1368,$A$50)=TRUE,49,IF(EXACT(M1368,$A$51)=TRUE,50,IF(EXACT(M1368,$A$52)=TRUE,51,IF(EXACT(M1368,$A$53)=TRUE,52,IF(EXACT(M1368,$A$54)=TRUE,53,IF(EXACT(M1368,$A$55)=TRUE,54,IF(EXACT(M1368,$A$56)=TRUE,55,IF(EXACT(M1368,$A$57)=TRUE,56,IF(EXACT(M1368,$A$58)=TRUE,57,IF(EXACT(M1368,$A$59)=TRUE,58,IF(EXACT(M1368,$A$60)=TRUE,59,IF(EXACT(M1368,$A$61)=TRUE,60,IF(EXACT(M1368,$A$62)=TRUE,61))))))))))))))))))))))))))))))))))))))))))))))))))))))))))))))*61^$L1368</f>
        <v>0</v>
      </c>
    </row>
    <row r="1369" spans="11:14" x14ac:dyDescent="0.55000000000000004">
      <c r="K1369">
        <v>1369</v>
      </c>
      <c r="L1369">
        <f t="shared" si="43"/>
        <v>5</v>
      </c>
      <c r="M1369" t="str">
        <f t="shared" si="42"/>
        <v/>
      </c>
      <c r="N1369" t="b">
        <f>IF(EXACT(M1369,$A$1)=TRUE,"コア",IF(EXACT(M1369,$A$2)=TRUE,"弓玉",IF(EXACT(M1369,$A$3)=TRUE,"銃玉",IF(EXACT(M1369,$A$4)=TRUE,"剣玉",IF(EXACT(M1369,$A$5)=TRUE,"盾玉",IF(EXACT(M1369,$A$6)=TRUE,"爆玉",IF(EXACT(M1369,$A$7)=TRUE,"魔玉",IF(EXACT(M1369,$A$8)=TRUE,"弩玉",IF(EXACT(M1369,$A$9)=TRUE,"槍玉",IF(EXACT(M1369,$A$10)=TRUE,"砲玉",IF(EXACT(M1369,$A$11)=TRUE,"薙玉",IF(EXACT(M1369,$A$12)=TRUE,"跳玉",IF(EXACT(M1369,$A$13)=TRUE,"裂玉",IF(EXACT(M1369,$A$14)=TRUE,"散玉",IF(EXACT(M1369,$A$15)=TRUE,"狙玉",IF(EXACT(M1369,$A$16)=TRUE,"浮玉",IF(EXACT(M1369,$A$17)=TRUE,"導玉",IF(EXACT(M1369,$A$18)=TRUE,"繕玉",IF(EXACT(M1369,$A$19)=TRUE,"癒玉",IF(EXACT(M1369,$A$20)=TRUE,"壁玉",IF(EXACT(M1369,$A$21)=TRUE,"飛玉",IF(EXACT(M1369,$A$22)=TRUE,"戦玉",IF(EXACT(M1369,$A$23)=TRUE,"機玉",IF(EXACT(M1369,$A$24)=TRUE,"変玉",IF(EXACT(M1369,$A$25)=TRUE,"界玉",IF(EXACT(M1369,$A$26)=TRUE,"木壁",IF(EXACT(M1369,$A$27)=TRUE,"石壁",IF(EXACT(M1369,$A$28)=TRUE,"紙壁",IF(EXACT(M1369,$A$29)=TRUE,"鉄壁",IF(EXACT(M1369,$A$30)=TRUE,"ジェット",IF(EXACT(M1369,$A$31)=TRUE,"ターボ",IF(EXACT(M1369,$A$32)=TRUE,"骨玉",IF(EXACT(M1369,$A$33)=TRUE,"撃玉",IF(EXACT(M1369,$A$34)=TRUE,"弾玉",IF(EXACT(M1369,$A$35)=TRUE,"聖玉",IF(EXACT(M1369,$A$36)=TRUE,"忍玉",IF(EXACT(M1369,$A$37)=TRUE,"障玉",IF(EXACT(M1369,$A$38)=TRUE,"花玉",IF(EXACT(M1369,$A$39)=TRUE,"反玉",IF(EXACT(M1369,$A$40)=TRUE,"押玉",IF(EXACT(M1369,$A$41)=TRUE,"迎玉",IF(EXACT(M1369,$A$42)=TRUE,"贄玉",IF(EXACT(M1369,$A$43)=TRUE,"的玉",IF(EXACT(M1369,$A$44)=TRUE,"墜玉",IF(EXACT(M1369,$A$45)=TRUE,"箱玉",IF(EXACT(M1369,$A$46)=TRUE,"闇玉",IF(EXACT(M1369,$A$47)=TRUE,"旋玉",IF(EXACT(M1369,$A$48)=TRUE,"采玉",IF(EXACT(M1369,$A$49)=TRUE,"騎玉",IF(EXACT(M1369,$A$50)=TRUE,"核玉",IF(EXACT(M1369,$A$51)=TRUE,"射玉",IF(EXACT(M1369,$A$52)=TRUE,"星玉",IF(EXACT(M1369,$A$53)=TRUE,"梱玉",IF(EXACT(M1369,$A$54)=TRUE,"貫玉",IF(EXACT(M1369,$A$55)=TRUE,"査玉",IF(EXACT(M1369,$A$56)=TRUE,"近壁",IF(EXACT(M1369,$A$57)=TRUE,"遠壁",IF(EXACT(M1369,$A$58)=TRUE,"広壁",IF(EXACT(M1369,$A$59)=TRUE,"狭壁",IF(EXACT(M1369,$A$60)=TRUE,"タゲ壁",IF(EXACT(M1369,$A$61)=TRUE,"エレ壁")))))))))))))))))))))))))))))))))))))))))))))))))))))))))))))</f>
        <v>0</v>
      </c>
    </row>
    <row r="1370" spans="11:14" x14ac:dyDescent="0.55000000000000004">
      <c r="K1370">
        <v>1370</v>
      </c>
      <c r="L1370">
        <f t="shared" si="43"/>
        <v>4</v>
      </c>
      <c r="M1370" t="str">
        <f t="shared" si="42"/>
        <v/>
      </c>
      <c r="N1370">
        <f>IF(EXACT(M1370,$A$1)=TRUE,0,IF(EXACT(M1370,$A$2)=TRUE,1,IF(EXACT(M1370,$A$3)=TRUE,2,IF(EXACT(M1370,$A$4)=TRUE,3,IF(EXACT(M1370,$A$5)=TRUE,4,IF(EXACT(M1370,$A$6)=TRUE,5,IF(EXACT(M1370,$A$7)=TRUE,6,IF(EXACT(M1370,$A$8)=TRUE,7,IF(EXACT(M1370,$A$9)=TRUE,8,IF(EXACT(M1370,$A$10)=TRUE,9,IF(EXACT(M1370,$A$11)=TRUE,10,IF(EXACT(M1370,$A$12)=TRUE,11,IF(EXACT(M1370,$A$13)=TRUE,12,IF(EXACT(M1370,$A$14)=TRUE,13,IF(EXACT(M1370,$A$15)=TRUE,14,IF(EXACT(M1370,$A$16)=TRUE,15,IF(EXACT(M1370,$A$17)=TRUE,16,IF(EXACT(M1370,$A$18)=TRUE,17,IF(EXACT(M1370,$A$19)=TRUE,18,IF(EXACT(M1370,$A$20)=TRUE,19,IF(EXACT(M1370,$A$21)=TRUE,20,IF(EXACT(M1370,$A$22)=TRUE,21,IF(EXACT(M1370,$A$23)=TRUE,22,IF(EXACT(M1370,$A$24)=TRUE,23,IF(EXACT(M1370,$A$25)=TRUE,24,IF(EXACT(M1370,$A$26)=TRUE,25,IF(EXACT(M1370,$A$27)=TRUE,26,IF(EXACT(M1370,$A$28)=TRUE,27,IF(EXACT(M1370,$A$29)=TRUE,28,IF(EXACT(M1370,$A$30)=TRUE,29,IF(EXACT(M1370,$A$31)=TRUE,30,IF(EXACT(M1370,$A$32)=TRUE,31,IF(EXACT(M1370,$A$33)=TRUE,32,IF(EXACT(M1370,$A$34)=TRUE,33,IF(EXACT(M1370,$A$35)=TRUE,34,IF(EXACT(M1370,$A$36)=TRUE,35,IF(EXACT(M1370,$A$37)=TRUE,36,IF(EXACT(M1370,$A$38)=TRUE,37,IF(EXACT(M1370,$A$39)=TRUE,38,IF(EXACT(M1370,$A$40)=TRUE,39,IF(EXACT(M1370,$A$41)=TRUE,40,IF(EXACT(M1370,$A$42)=TRUE,41,IF(EXACT(M1370,$A$43)=TRUE,42,IF(EXACT(M1370,$A$44)=TRUE,43,IF(EXACT(M1370,$A$45)=TRUE,44,IF(EXACT(M1370,$A$46)=TRUE,45,IF(EXACT(M1370,$A$47)=TRUE,46,IF(EXACT(M1370,$A$48)=TRUE,47,IF(EXACT(M1370,$A$49)=TRUE,48,IF(EXACT(M1370,$A$50)=TRUE,49,IF(EXACT(M1370,$A$51)=TRUE,50,IF(EXACT(M1370,$A$52)=TRUE,51,IF(EXACT(M1370,$A$53)=TRUE,52,IF(EXACT(M1370,$A$54)=TRUE,53,IF(EXACT(M1370,$A$55)=TRUE,54,IF(EXACT(M1370,$A$56)=TRUE,55,IF(EXACT(M1370,$A$57)=TRUE,56,IF(EXACT(M1370,$A$58)=TRUE,57,IF(EXACT(M1370,$A$59)=TRUE,58,IF(EXACT(M1370,$A$60)=TRUE,59,IF(EXACT(M1370,$A$61)=TRUE,60,IF(EXACT(M1370,$A$62)=TRUE,61))))))))))))))))))))))))))))))))))))))))))))))))))))))))))))))*61^$L1370</f>
        <v>0</v>
      </c>
    </row>
    <row r="1371" spans="11:14" x14ac:dyDescent="0.55000000000000004">
      <c r="K1371">
        <v>1371</v>
      </c>
      <c r="L1371">
        <f t="shared" si="43"/>
        <v>3</v>
      </c>
      <c r="M1371" t="str">
        <f t="shared" si="42"/>
        <v/>
      </c>
      <c r="N1371">
        <f>IF(EXACT(M1371,$A$1)=TRUE,0,IF(EXACT(M1371,$A$2)=TRUE,1,IF(EXACT(M1371,$A$3)=TRUE,2,IF(EXACT(M1371,$A$4)=TRUE,3,IF(EXACT(M1371,$A$5)=TRUE,4,IF(EXACT(M1371,$A$6)=TRUE,5,IF(EXACT(M1371,$A$7)=TRUE,6,IF(EXACT(M1371,$A$8)=TRUE,7,IF(EXACT(M1371,$A$9)=TRUE,8,IF(EXACT(M1371,$A$10)=TRUE,9,IF(EXACT(M1371,$A$11)=TRUE,10,IF(EXACT(M1371,$A$12)=TRUE,11,IF(EXACT(M1371,$A$13)=TRUE,12,IF(EXACT(M1371,$A$14)=TRUE,13,IF(EXACT(M1371,$A$15)=TRUE,14,IF(EXACT(M1371,$A$16)=TRUE,15,IF(EXACT(M1371,$A$17)=TRUE,16,IF(EXACT(M1371,$A$18)=TRUE,17,IF(EXACT(M1371,$A$19)=TRUE,18,IF(EXACT(M1371,$A$20)=TRUE,19,IF(EXACT(M1371,$A$21)=TRUE,20,IF(EXACT(M1371,$A$22)=TRUE,21,IF(EXACT(M1371,$A$23)=TRUE,22,IF(EXACT(M1371,$A$24)=TRUE,23,IF(EXACT(M1371,$A$25)=TRUE,24,IF(EXACT(M1371,$A$26)=TRUE,25,IF(EXACT(M1371,$A$27)=TRUE,26,IF(EXACT(M1371,$A$28)=TRUE,27,IF(EXACT(M1371,$A$29)=TRUE,28,IF(EXACT(M1371,$A$30)=TRUE,29,IF(EXACT(M1371,$A$31)=TRUE,30,IF(EXACT(M1371,$A$32)=TRUE,31,IF(EXACT(M1371,$A$33)=TRUE,32,IF(EXACT(M1371,$A$34)=TRUE,33,IF(EXACT(M1371,$A$35)=TRUE,34,IF(EXACT(M1371,$A$36)=TRUE,35,IF(EXACT(M1371,$A$37)=TRUE,36,IF(EXACT(M1371,$A$38)=TRUE,37,IF(EXACT(M1371,$A$39)=TRUE,38,IF(EXACT(M1371,$A$40)=TRUE,39,IF(EXACT(M1371,$A$41)=TRUE,40,IF(EXACT(M1371,$A$42)=TRUE,41,IF(EXACT(M1371,$A$43)=TRUE,42,IF(EXACT(M1371,$A$44)=TRUE,43,IF(EXACT(M1371,$A$45)=TRUE,44,IF(EXACT(M1371,$A$46)=TRUE,45,IF(EXACT(M1371,$A$47)=TRUE,46,IF(EXACT(M1371,$A$48)=TRUE,47,IF(EXACT(M1371,$A$49)=TRUE,48,IF(EXACT(M1371,$A$50)=TRUE,49,IF(EXACT(M1371,$A$51)=TRUE,50,IF(EXACT(M1371,$A$52)=TRUE,51,IF(EXACT(M1371,$A$53)=TRUE,52,IF(EXACT(M1371,$A$54)=TRUE,53,IF(EXACT(M1371,$A$55)=TRUE,54,IF(EXACT(M1371,$A$56)=TRUE,55,IF(EXACT(M1371,$A$57)=TRUE,56,IF(EXACT(M1371,$A$58)=TRUE,57,IF(EXACT(M1371,$A$59)=TRUE,58,IF(EXACT(M1371,$A$60)=TRUE,59,IF(EXACT(M1371,$A$61)=TRUE,60,IF(EXACT(M1371,$A$62)=TRUE,61))))))))))))))))))))))))))))))))))))))))))))))))))))))))))))))*61^$L1371</f>
        <v>0</v>
      </c>
    </row>
    <row r="1372" spans="11:14" x14ac:dyDescent="0.55000000000000004">
      <c r="K1372">
        <v>1372</v>
      </c>
      <c r="L1372">
        <f t="shared" si="43"/>
        <v>2</v>
      </c>
      <c r="M1372" t="str">
        <f t="shared" si="42"/>
        <v/>
      </c>
      <c r="N1372">
        <f>IF(EXACT(M1372,$A$1)=TRUE,0,IF(EXACT(M1372,$A$2)=TRUE,1,IF(EXACT(M1372,$A$3)=TRUE,2,IF(EXACT(M1372,$A$4)=TRUE,3,IF(EXACT(M1372,$A$5)=TRUE,4,IF(EXACT(M1372,$A$6)=TRUE,5,IF(EXACT(M1372,$A$7)=TRUE,6,IF(EXACT(M1372,$A$8)=TRUE,7,IF(EXACT(M1372,$A$9)=TRUE,8,IF(EXACT(M1372,$A$10)=TRUE,9,IF(EXACT(M1372,$A$11)=TRUE,10,IF(EXACT(M1372,$A$12)=TRUE,11,IF(EXACT(M1372,$A$13)=TRUE,12,IF(EXACT(M1372,$A$14)=TRUE,13,IF(EXACT(M1372,$A$15)=TRUE,14,IF(EXACT(M1372,$A$16)=TRUE,15,IF(EXACT(M1372,$A$17)=TRUE,16,IF(EXACT(M1372,$A$18)=TRUE,17,IF(EXACT(M1372,$A$19)=TRUE,18,IF(EXACT(M1372,$A$20)=TRUE,19,IF(EXACT(M1372,$A$21)=TRUE,20,IF(EXACT(M1372,$A$22)=TRUE,21,IF(EXACT(M1372,$A$23)=TRUE,22,IF(EXACT(M1372,$A$24)=TRUE,23,IF(EXACT(M1372,$A$25)=TRUE,24,IF(EXACT(M1372,$A$26)=TRUE,25,IF(EXACT(M1372,$A$27)=TRUE,26,IF(EXACT(M1372,$A$28)=TRUE,27,IF(EXACT(M1372,$A$29)=TRUE,28,IF(EXACT(M1372,$A$30)=TRUE,29,IF(EXACT(M1372,$A$31)=TRUE,30,IF(EXACT(M1372,$A$32)=TRUE,31,IF(EXACT(M1372,$A$33)=TRUE,32,IF(EXACT(M1372,$A$34)=TRUE,33,IF(EXACT(M1372,$A$35)=TRUE,34,IF(EXACT(M1372,$A$36)=TRUE,35,IF(EXACT(M1372,$A$37)=TRUE,36,IF(EXACT(M1372,$A$38)=TRUE,37,IF(EXACT(M1372,$A$39)=TRUE,38,IF(EXACT(M1372,$A$40)=TRUE,39,IF(EXACT(M1372,$A$41)=TRUE,40,IF(EXACT(M1372,$A$42)=TRUE,41,IF(EXACT(M1372,$A$43)=TRUE,42,IF(EXACT(M1372,$A$44)=TRUE,43,IF(EXACT(M1372,$A$45)=TRUE,44,IF(EXACT(M1372,$A$46)=TRUE,45,IF(EXACT(M1372,$A$47)=TRUE,46,IF(EXACT(M1372,$A$48)=TRUE,47,IF(EXACT(M1372,$A$49)=TRUE,48,IF(EXACT(M1372,$A$50)=TRUE,49,IF(EXACT(M1372,$A$51)=TRUE,50,IF(EXACT(M1372,$A$52)=TRUE,51,IF(EXACT(M1372,$A$53)=TRUE,52,IF(EXACT(M1372,$A$54)=TRUE,53,IF(EXACT(M1372,$A$55)=TRUE,54,IF(EXACT(M1372,$A$56)=TRUE,55,IF(EXACT(M1372,$A$57)=TRUE,56,IF(EXACT(M1372,$A$58)=TRUE,57,IF(EXACT(M1372,$A$59)=TRUE,58,IF(EXACT(M1372,$A$60)=TRUE,59,IF(EXACT(M1372,$A$61)=TRUE,60,IF(EXACT(M1372,$A$62)=TRUE,61))))))))))))))))))))))))))))))))))))))))))))))))))))))))))))))*61^$L1372</f>
        <v>0</v>
      </c>
    </row>
    <row r="1373" spans="11:14" x14ac:dyDescent="0.55000000000000004">
      <c r="K1373">
        <v>1373</v>
      </c>
      <c r="L1373">
        <f t="shared" si="43"/>
        <v>1</v>
      </c>
      <c r="M1373" t="str">
        <f t="shared" si="42"/>
        <v/>
      </c>
      <c r="N1373">
        <f>IF(EXACT(M1373,$A$1)=TRUE,0,IF(EXACT(M1373,$A$2)=TRUE,1,IF(EXACT(M1373,$A$3)=TRUE,2,IF(EXACT(M1373,$A$4)=TRUE,3,IF(EXACT(M1373,$A$5)=TRUE,4,IF(EXACT(M1373,$A$6)=TRUE,5,IF(EXACT(M1373,$A$7)=TRUE,6,IF(EXACT(M1373,$A$8)=TRUE,7,IF(EXACT(M1373,$A$9)=TRUE,8,IF(EXACT(M1373,$A$10)=TRUE,9,IF(EXACT(M1373,$A$11)=TRUE,10,IF(EXACT(M1373,$A$12)=TRUE,11,IF(EXACT(M1373,$A$13)=TRUE,12,IF(EXACT(M1373,$A$14)=TRUE,13,IF(EXACT(M1373,$A$15)=TRUE,14,IF(EXACT(M1373,$A$16)=TRUE,15,IF(EXACT(M1373,$A$17)=TRUE,16,IF(EXACT(M1373,$A$18)=TRUE,17,IF(EXACT(M1373,$A$19)=TRUE,18,IF(EXACT(M1373,$A$20)=TRUE,19,IF(EXACT(M1373,$A$21)=TRUE,20,IF(EXACT(M1373,$A$22)=TRUE,21,IF(EXACT(M1373,$A$23)=TRUE,22,IF(EXACT(M1373,$A$24)=TRUE,23,IF(EXACT(M1373,$A$25)=TRUE,24,IF(EXACT(M1373,$A$26)=TRUE,25,IF(EXACT(M1373,$A$27)=TRUE,26,IF(EXACT(M1373,$A$28)=TRUE,27,IF(EXACT(M1373,$A$29)=TRUE,28,IF(EXACT(M1373,$A$30)=TRUE,29,IF(EXACT(M1373,$A$31)=TRUE,30,IF(EXACT(M1373,$A$32)=TRUE,31,IF(EXACT(M1373,$A$33)=TRUE,32,IF(EXACT(M1373,$A$34)=TRUE,33,IF(EXACT(M1373,$A$35)=TRUE,34,IF(EXACT(M1373,$A$36)=TRUE,35,IF(EXACT(M1373,$A$37)=TRUE,36,IF(EXACT(M1373,$A$38)=TRUE,37,IF(EXACT(M1373,$A$39)=TRUE,38,IF(EXACT(M1373,$A$40)=TRUE,39,IF(EXACT(M1373,$A$41)=TRUE,40,IF(EXACT(M1373,$A$42)=TRUE,41,IF(EXACT(M1373,$A$43)=TRUE,42,IF(EXACT(M1373,$A$44)=TRUE,43,IF(EXACT(M1373,$A$45)=TRUE,44,IF(EXACT(M1373,$A$46)=TRUE,45,IF(EXACT(M1373,$A$47)=TRUE,46,IF(EXACT(M1373,$A$48)=TRUE,47,IF(EXACT(M1373,$A$49)=TRUE,48,IF(EXACT(M1373,$A$50)=TRUE,49,IF(EXACT(M1373,$A$51)=TRUE,50,IF(EXACT(M1373,$A$52)=TRUE,51,IF(EXACT(M1373,$A$53)=TRUE,52,IF(EXACT(M1373,$A$54)=TRUE,53,IF(EXACT(M1373,$A$55)=TRUE,54,IF(EXACT(M1373,$A$56)=TRUE,55,IF(EXACT(M1373,$A$57)=TRUE,56,IF(EXACT(M1373,$A$58)=TRUE,57,IF(EXACT(M1373,$A$59)=TRUE,58,IF(EXACT(M1373,$A$60)=TRUE,59,IF(EXACT(M1373,$A$61)=TRUE,60,IF(EXACT(M1373,$A$62)=TRUE,61))))))))))))))))))))))))))))))))))))))))))))))))))))))))))))))*61^$L1373</f>
        <v>0</v>
      </c>
    </row>
    <row r="1374" spans="11:14" x14ac:dyDescent="0.55000000000000004">
      <c r="K1374">
        <v>1374</v>
      </c>
      <c r="L1374">
        <f t="shared" si="43"/>
        <v>0</v>
      </c>
      <c r="M1374" t="str">
        <f t="shared" si="42"/>
        <v/>
      </c>
      <c r="N1374">
        <f>IF(EXACT(M1374,$A$1)=TRUE,0,IF(EXACT(M1374,$A$2)=TRUE,1,IF(EXACT(M1374,$A$3)=TRUE,2,IF(EXACT(M1374,$A$4)=TRUE,3,IF(EXACT(M1374,$A$5)=TRUE,4,IF(EXACT(M1374,$A$6)=TRUE,5,IF(EXACT(M1374,$A$7)=TRUE,6,IF(EXACT(M1374,$A$8)=TRUE,7,IF(EXACT(M1374,$A$9)=TRUE,8,IF(EXACT(M1374,$A$10)=TRUE,9,IF(EXACT(M1374,$A$11)=TRUE,10,IF(EXACT(M1374,$A$12)=TRUE,11,IF(EXACT(M1374,$A$13)=TRUE,12,IF(EXACT(M1374,$A$14)=TRUE,13,IF(EXACT(M1374,$A$15)=TRUE,14,IF(EXACT(M1374,$A$16)=TRUE,15,IF(EXACT(M1374,$A$17)=TRUE,16,IF(EXACT(M1374,$A$18)=TRUE,17,IF(EXACT(M1374,$A$19)=TRUE,18,IF(EXACT(M1374,$A$20)=TRUE,19,IF(EXACT(M1374,$A$21)=TRUE,20,IF(EXACT(M1374,$A$22)=TRUE,21,IF(EXACT(M1374,$A$23)=TRUE,22,IF(EXACT(M1374,$A$24)=TRUE,23,IF(EXACT(M1374,$A$25)=TRUE,24,IF(EXACT(M1374,$A$26)=TRUE,25,IF(EXACT(M1374,$A$27)=TRUE,26,IF(EXACT(M1374,$A$28)=TRUE,27,IF(EXACT(M1374,$A$29)=TRUE,28,IF(EXACT(M1374,$A$30)=TRUE,29,IF(EXACT(M1374,$A$31)=TRUE,30,IF(EXACT(M1374,$A$32)=TRUE,31,IF(EXACT(M1374,$A$33)=TRUE,32,IF(EXACT(M1374,$A$34)=TRUE,33,IF(EXACT(M1374,$A$35)=TRUE,34,IF(EXACT(M1374,$A$36)=TRUE,35,IF(EXACT(M1374,$A$37)=TRUE,36,IF(EXACT(M1374,$A$38)=TRUE,37,IF(EXACT(M1374,$A$39)=TRUE,38,IF(EXACT(M1374,$A$40)=TRUE,39,IF(EXACT(M1374,$A$41)=TRUE,40,IF(EXACT(M1374,$A$42)=TRUE,41,IF(EXACT(M1374,$A$43)=TRUE,42,IF(EXACT(M1374,$A$44)=TRUE,43,IF(EXACT(M1374,$A$45)=TRUE,44,IF(EXACT(M1374,$A$46)=TRUE,45,IF(EXACT(M1374,$A$47)=TRUE,46,IF(EXACT(M1374,$A$48)=TRUE,47,IF(EXACT(M1374,$A$49)=TRUE,48,IF(EXACT(M1374,$A$50)=TRUE,49,IF(EXACT(M1374,$A$51)=TRUE,50,IF(EXACT(M1374,$A$52)=TRUE,51,IF(EXACT(M1374,$A$53)=TRUE,52,IF(EXACT(M1374,$A$54)=TRUE,53,IF(EXACT(M1374,$A$55)=TRUE,54,IF(EXACT(M1374,$A$56)=TRUE,55,IF(EXACT(M1374,$A$57)=TRUE,56,IF(EXACT(M1374,$A$58)=TRUE,57,IF(EXACT(M1374,$A$59)=TRUE,58,IF(EXACT(M1374,$A$60)=TRUE,59,IF(EXACT(M1374,$A$61)=TRUE,60,IF(EXACT(M1374,$A$62)=TRUE,61))))))))))))))))))))))))))))))))))))))))))))))))))))))))))))))*61^$L1374</f>
        <v>0</v>
      </c>
    </row>
    <row r="1375" spans="11:14" x14ac:dyDescent="0.55000000000000004">
      <c r="K1375">
        <v>1375</v>
      </c>
      <c r="L1375">
        <f t="shared" si="43"/>
        <v>5</v>
      </c>
      <c r="M1375" t="str">
        <f t="shared" si="42"/>
        <v/>
      </c>
      <c r="N1375" t="b">
        <f>IF(EXACT(M1375,$A$1)=TRUE,"コア",IF(EXACT(M1375,$A$2)=TRUE,"弓玉",IF(EXACT(M1375,$A$3)=TRUE,"銃玉",IF(EXACT(M1375,$A$4)=TRUE,"剣玉",IF(EXACT(M1375,$A$5)=TRUE,"盾玉",IF(EXACT(M1375,$A$6)=TRUE,"爆玉",IF(EXACT(M1375,$A$7)=TRUE,"魔玉",IF(EXACT(M1375,$A$8)=TRUE,"弩玉",IF(EXACT(M1375,$A$9)=TRUE,"槍玉",IF(EXACT(M1375,$A$10)=TRUE,"砲玉",IF(EXACT(M1375,$A$11)=TRUE,"薙玉",IF(EXACT(M1375,$A$12)=TRUE,"跳玉",IF(EXACT(M1375,$A$13)=TRUE,"裂玉",IF(EXACT(M1375,$A$14)=TRUE,"散玉",IF(EXACT(M1375,$A$15)=TRUE,"狙玉",IF(EXACT(M1375,$A$16)=TRUE,"浮玉",IF(EXACT(M1375,$A$17)=TRUE,"導玉",IF(EXACT(M1375,$A$18)=TRUE,"繕玉",IF(EXACT(M1375,$A$19)=TRUE,"癒玉",IF(EXACT(M1375,$A$20)=TRUE,"壁玉",IF(EXACT(M1375,$A$21)=TRUE,"飛玉",IF(EXACT(M1375,$A$22)=TRUE,"戦玉",IF(EXACT(M1375,$A$23)=TRUE,"機玉",IF(EXACT(M1375,$A$24)=TRUE,"変玉",IF(EXACT(M1375,$A$25)=TRUE,"界玉",IF(EXACT(M1375,$A$26)=TRUE,"木壁",IF(EXACT(M1375,$A$27)=TRUE,"石壁",IF(EXACT(M1375,$A$28)=TRUE,"紙壁",IF(EXACT(M1375,$A$29)=TRUE,"鉄壁",IF(EXACT(M1375,$A$30)=TRUE,"ジェット",IF(EXACT(M1375,$A$31)=TRUE,"ターボ",IF(EXACT(M1375,$A$32)=TRUE,"骨玉",IF(EXACT(M1375,$A$33)=TRUE,"撃玉",IF(EXACT(M1375,$A$34)=TRUE,"弾玉",IF(EXACT(M1375,$A$35)=TRUE,"聖玉",IF(EXACT(M1375,$A$36)=TRUE,"忍玉",IF(EXACT(M1375,$A$37)=TRUE,"障玉",IF(EXACT(M1375,$A$38)=TRUE,"花玉",IF(EXACT(M1375,$A$39)=TRUE,"反玉",IF(EXACT(M1375,$A$40)=TRUE,"押玉",IF(EXACT(M1375,$A$41)=TRUE,"迎玉",IF(EXACT(M1375,$A$42)=TRUE,"贄玉",IF(EXACT(M1375,$A$43)=TRUE,"的玉",IF(EXACT(M1375,$A$44)=TRUE,"墜玉",IF(EXACT(M1375,$A$45)=TRUE,"箱玉",IF(EXACT(M1375,$A$46)=TRUE,"闇玉",IF(EXACT(M1375,$A$47)=TRUE,"旋玉",IF(EXACT(M1375,$A$48)=TRUE,"采玉",IF(EXACT(M1375,$A$49)=TRUE,"騎玉",IF(EXACT(M1375,$A$50)=TRUE,"核玉",IF(EXACT(M1375,$A$51)=TRUE,"射玉",IF(EXACT(M1375,$A$52)=TRUE,"星玉",IF(EXACT(M1375,$A$53)=TRUE,"梱玉",IF(EXACT(M1375,$A$54)=TRUE,"貫玉",IF(EXACT(M1375,$A$55)=TRUE,"査玉",IF(EXACT(M1375,$A$56)=TRUE,"近壁",IF(EXACT(M1375,$A$57)=TRUE,"遠壁",IF(EXACT(M1375,$A$58)=TRUE,"広壁",IF(EXACT(M1375,$A$59)=TRUE,"狭壁",IF(EXACT(M1375,$A$60)=TRUE,"タゲ壁",IF(EXACT(M1375,$A$61)=TRUE,"エレ壁")))))))))))))))))))))))))))))))))))))))))))))))))))))))))))))</f>
        <v>0</v>
      </c>
    </row>
    <row r="1376" spans="11:14" x14ac:dyDescent="0.55000000000000004">
      <c r="K1376">
        <v>1376</v>
      </c>
      <c r="L1376">
        <f t="shared" si="43"/>
        <v>4</v>
      </c>
      <c r="M1376" t="str">
        <f t="shared" si="42"/>
        <v/>
      </c>
      <c r="N1376">
        <f>IF(EXACT(M1376,$A$1)=TRUE,0,IF(EXACT(M1376,$A$2)=TRUE,1,IF(EXACT(M1376,$A$3)=TRUE,2,IF(EXACT(M1376,$A$4)=TRUE,3,IF(EXACT(M1376,$A$5)=TRUE,4,IF(EXACT(M1376,$A$6)=TRUE,5,IF(EXACT(M1376,$A$7)=TRUE,6,IF(EXACT(M1376,$A$8)=TRUE,7,IF(EXACT(M1376,$A$9)=TRUE,8,IF(EXACT(M1376,$A$10)=TRUE,9,IF(EXACT(M1376,$A$11)=TRUE,10,IF(EXACT(M1376,$A$12)=TRUE,11,IF(EXACT(M1376,$A$13)=TRUE,12,IF(EXACT(M1376,$A$14)=TRUE,13,IF(EXACT(M1376,$A$15)=TRUE,14,IF(EXACT(M1376,$A$16)=TRUE,15,IF(EXACT(M1376,$A$17)=TRUE,16,IF(EXACT(M1376,$A$18)=TRUE,17,IF(EXACT(M1376,$A$19)=TRUE,18,IF(EXACT(M1376,$A$20)=TRUE,19,IF(EXACT(M1376,$A$21)=TRUE,20,IF(EXACT(M1376,$A$22)=TRUE,21,IF(EXACT(M1376,$A$23)=TRUE,22,IF(EXACT(M1376,$A$24)=TRUE,23,IF(EXACT(M1376,$A$25)=TRUE,24,IF(EXACT(M1376,$A$26)=TRUE,25,IF(EXACT(M1376,$A$27)=TRUE,26,IF(EXACT(M1376,$A$28)=TRUE,27,IF(EXACT(M1376,$A$29)=TRUE,28,IF(EXACT(M1376,$A$30)=TRUE,29,IF(EXACT(M1376,$A$31)=TRUE,30,IF(EXACT(M1376,$A$32)=TRUE,31,IF(EXACT(M1376,$A$33)=TRUE,32,IF(EXACT(M1376,$A$34)=TRUE,33,IF(EXACT(M1376,$A$35)=TRUE,34,IF(EXACT(M1376,$A$36)=TRUE,35,IF(EXACT(M1376,$A$37)=TRUE,36,IF(EXACT(M1376,$A$38)=TRUE,37,IF(EXACT(M1376,$A$39)=TRUE,38,IF(EXACT(M1376,$A$40)=TRUE,39,IF(EXACT(M1376,$A$41)=TRUE,40,IF(EXACT(M1376,$A$42)=TRUE,41,IF(EXACT(M1376,$A$43)=TRUE,42,IF(EXACT(M1376,$A$44)=TRUE,43,IF(EXACT(M1376,$A$45)=TRUE,44,IF(EXACT(M1376,$A$46)=TRUE,45,IF(EXACT(M1376,$A$47)=TRUE,46,IF(EXACT(M1376,$A$48)=TRUE,47,IF(EXACT(M1376,$A$49)=TRUE,48,IF(EXACT(M1376,$A$50)=TRUE,49,IF(EXACT(M1376,$A$51)=TRUE,50,IF(EXACT(M1376,$A$52)=TRUE,51,IF(EXACT(M1376,$A$53)=TRUE,52,IF(EXACT(M1376,$A$54)=TRUE,53,IF(EXACT(M1376,$A$55)=TRUE,54,IF(EXACT(M1376,$A$56)=TRUE,55,IF(EXACT(M1376,$A$57)=TRUE,56,IF(EXACT(M1376,$A$58)=TRUE,57,IF(EXACT(M1376,$A$59)=TRUE,58,IF(EXACT(M1376,$A$60)=TRUE,59,IF(EXACT(M1376,$A$61)=TRUE,60,IF(EXACT(M1376,$A$62)=TRUE,61))))))))))))))))))))))))))))))))))))))))))))))))))))))))))))))*61^$L1376</f>
        <v>0</v>
      </c>
    </row>
    <row r="1377" spans="11:14" x14ac:dyDescent="0.55000000000000004">
      <c r="K1377">
        <v>1377</v>
      </c>
      <c r="L1377">
        <f t="shared" si="43"/>
        <v>3</v>
      </c>
      <c r="M1377" t="str">
        <f t="shared" si="42"/>
        <v/>
      </c>
      <c r="N1377">
        <f>IF(EXACT(M1377,$A$1)=TRUE,0,IF(EXACT(M1377,$A$2)=TRUE,1,IF(EXACT(M1377,$A$3)=TRUE,2,IF(EXACT(M1377,$A$4)=TRUE,3,IF(EXACT(M1377,$A$5)=TRUE,4,IF(EXACT(M1377,$A$6)=TRUE,5,IF(EXACT(M1377,$A$7)=TRUE,6,IF(EXACT(M1377,$A$8)=TRUE,7,IF(EXACT(M1377,$A$9)=TRUE,8,IF(EXACT(M1377,$A$10)=TRUE,9,IF(EXACT(M1377,$A$11)=TRUE,10,IF(EXACT(M1377,$A$12)=TRUE,11,IF(EXACT(M1377,$A$13)=TRUE,12,IF(EXACT(M1377,$A$14)=TRUE,13,IF(EXACT(M1377,$A$15)=TRUE,14,IF(EXACT(M1377,$A$16)=TRUE,15,IF(EXACT(M1377,$A$17)=TRUE,16,IF(EXACT(M1377,$A$18)=TRUE,17,IF(EXACT(M1377,$A$19)=TRUE,18,IF(EXACT(M1377,$A$20)=TRUE,19,IF(EXACT(M1377,$A$21)=TRUE,20,IF(EXACT(M1377,$A$22)=TRUE,21,IF(EXACT(M1377,$A$23)=TRUE,22,IF(EXACT(M1377,$A$24)=TRUE,23,IF(EXACT(M1377,$A$25)=TRUE,24,IF(EXACT(M1377,$A$26)=TRUE,25,IF(EXACT(M1377,$A$27)=TRUE,26,IF(EXACT(M1377,$A$28)=TRUE,27,IF(EXACT(M1377,$A$29)=TRUE,28,IF(EXACT(M1377,$A$30)=TRUE,29,IF(EXACT(M1377,$A$31)=TRUE,30,IF(EXACT(M1377,$A$32)=TRUE,31,IF(EXACT(M1377,$A$33)=TRUE,32,IF(EXACT(M1377,$A$34)=TRUE,33,IF(EXACT(M1377,$A$35)=TRUE,34,IF(EXACT(M1377,$A$36)=TRUE,35,IF(EXACT(M1377,$A$37)=TRUE,36,IF(EXACT(M1377,$A$38)=TRUE,37,IF(EXACT(M1377,$A$39)=TRUE,38,IF(EXACT(M1377,$A$40)=TRUE,39,IF(EXACT(M1377,$A$41)=TRUE,40,IF(EXACT(M1377,$A$42)=TRUE,41,IF(EXACT(M1377,$A$43)=TRUE,42,IF(EXACT(M1377,$A$44)=TRUE,43,IF(EXACT(M1377,$A$45)=TRUE,44,IF(EXACT(M1377,$A$46)=TRUE,45,IF(EXACT(M1377,$A$47)=TRUE,46,IF(EXACT(M1377,$A$48)=TRUE,47,IF(EXACT(M1377,$A$49)=TRUE,48,IF(EXACT(M1377,$A$50)=TRUE,49,IF(EXACT(M1377,$A$51)=TRUE,50,IF(EXACT(M1377,$A$52)=TRUE,51,IF(EXACT(M1377,$A$53)=TRUE,52,IF(EXACT(M1377,$A$54)=TRUE,53,IF(EXACT(M1377,$A$55)=TRUE,54,IF(EXACT(M1377,$A$56)=TRUE,55,IF(EXACT(M1377,$A$57)=TRUE,56,IF(EXACT(M1377,$A$58)=TRUE,57,IF(EXACT(M1377,$A$59)=TRUE,58,IF(EXACT(M1377,$A$60)=TRUE,59,IF(EXACT(M1377,$A$61)=TRUE,60,IF(EXACT(M1377,$A$62)=TRUE,61))))))))))))))))))))))))))))))))))))))))))))))))))))))))))))))*61^$L1377</f>
        <v>0</v>
      </c>
    </row>
    <row r="1378" spans="11:14" x14ac:dyDescent="0.55000000000000004">
      <c r="K1378">
        <v>1378</v>
      </c>
      <c r="L1378">
        <f t="shared" si="43"/>
        <v>2</v>
      </c>
      <c r="M1378" t="str">
        <f t="shared" si="42"/>
        <v/>
      </c>
      <c r="N1378">
        <f>IF(EXACT(M1378,$A$1)=TRUE,0,IF(EXACT(M1378,$A$2)=TRUE,1,IF(EXACT(M1378,$A$3)=TRUE,2,IF(EXACT(M1378,$A$4)=TRUE,3,IF(EXACT(M1378,$A$5)=TRUE,4,IF(EXACT(M1378,$A$6)=TRUE,5,IF(EXACT(M1378,$A$7)=TRUE,6,IF(EXACT(M1378,$A$8)=TRUE,7,IF(EXACT(M1378,$A$9)=TRUE,8,IF(EXACT(M1378,$A$10)=TRUE,9,IF(EXACT(M1378,$A$11)=TRUE,10,IF(EXACT(M1378,$A$12)=TRUE,11,IF(EXACT(M1378,$A$13)=TRUE,12,IF(EXACT(M1378,$A$14)=TRUE,13,IF(EXACT(M1378,$A$15)=TRUE,14,IF(EXACT(M1378,$A$16)=TRUE,15,IF(EXACT(M1378,$A$17)=TRUE,16,IF(EXACT(M1378,$A$18)=TRUE,17,IF(EXACT(M1378,$A$19)=TRUE,18,IF(EXACT(M1378,$A$20)=TRUE,19,IF(EXACT(M1378,$A$21)=TRUE,20,IF(EXACT(M1378,$A$22)=TRUE,21,IF(EXACT(M1378,$A$23)=TRUE,22,IF(EXACT(M1378,$A$24)=TRUE,23,IF(EXACT(M1378,$A$25)=TRUE,24,IF(EXACT(M1378,$A$26)=TRUE,25,IF(EXACT(M1378,$A$27)=TRUE,26,IF(EXACT(M1378,$A$28)=TRUE,27,IF(EXACT(M1378,$A$29)=TRUE,28,IF(EXACT(M1378,$A$30)=TRUE,29,IF(EXACT(M1378,$A$31)=TRUE,30,IF(EXACT(M1378,$A$32)=TRUE,31,IF(EXACT(M1378,$A$33)=TRUE,32,IF(EXACT(M1378,$A$34)=TRUE,33,IF(EXACT(M1378,$A$35)=TRUE,34,IF(EXACT(M1378,$A$36)=TRUE,35,IF(EXACT(M1378,$A$37)=TRUE,36,IF(EXACT(M1378,$A$38)=TRUE,37,IF(EXACT(M1378,$A$39)=TRUE,38,IF(EXACT(M1378,$A$40)=TRUE,39,IF(EXACT(M1378,$A$41)=TRUE,40,IF(EXACT(M1378,$A$42)=TRUE,41,IF(EXACT(M1378,$A$43)=TRUE,42,IF(EXACT(M1378,$A$44)=TRUE,43,IF(EXACT(M1378,$A$45)=TRUE,44,IF(EXACT(M1378,$A$46)=TRUE,45,IF(EXACT(M1378,$A$47)=TRUE,46,IF(EXACT(M1378,$A$48)=TRUE,47,IF(EXACT(M1378,$A$49)=TRUE,48,IF(EXACT(M1378,$A$50)=TRUE,49,IF(EXACT(M1378,$A$51)=TRUE,50,IF(EXACT(M1378,$A$52)=TRUE,51,IF(EXACT(M1378,$A$53)=TRUE,52,IF(EXACT(M1378,$A$54)=TRUE,53,IF(EXACT(M1378,$A$55)=TRUE,54,IF(EXACT(M1378,$A$56)=TRUE,55,IF(EXACT(M1378,$A$57)=TRUE,56,IF(EXACT(M1378,$A$58)=TRUE,57,IF(EXACT(M1378,$A$59)=TRUE,58,IF(EXACT(M1378,$A$60)=TRUE,59,IF(EXACT(M1378,$A$61)=TRUE,60,IF(EXACT(M1378,$A$62)=TRUE,61))))))))))))))))))))))))))))))))))))))))))))))))))))))))))))))*61^$L1378</f>
        <v>0</v>
      </c>
    </row>
    <row r="1379" spans="11:14" x14ac:dyDescent="0.55000000000000004">
      <c r="K1379">
        <v>1379</v>
      </c>
      <c r="L1379">
        <f t="shared" si="43"/>
        <v>1</v>
      </c>
      <c r="M1379" t="str">
        <f t="shared" si="42"/>
        <v/>
      </c>
      <c r="N1379">
        <f>IF(EXACT(M1379,$A$1)=TRUE,0,IF(EXACT(M1379,$A$2)=TRUE,1,IF(EXACT(M1379,$A$3)=TRUE,2,IF(EXACT(M1379,$A$4)=TRUE,3,IF(EXACT(M1379,$A$5)=TRUE,4,IF(EXACT(M1379,$A$6)=TRUE,5,IF(EXACT(M1379,$A$7)=TRUE,6,IF(EXACT(M1379,$A$8)=TRUE,7,IF(EXACT(M1379,$A$9)=TRUE,8,IF(EXACT(M1379,$A$10)=TRUE,9,IF(EXACT(M1379,$A$11)=TRUE,10,IF(EXACT(M1379,$A$12)=TRUE,11,IF(EXACT(M1379,$A$13)=TRUE,12,IF(EXACT(M1379,$A$14)=TRUE,13,IF(EXACT(M1379,$A$15)=TRUE,14,IF(EXACT(M1379,$A$16)=TRUE,15,IF(EXACT(M1379,$A$17)=TRUE,16,IF(EXACT(M1379,$A$18)=TRUE,17,IF(EXACT(M1379,$A$19)=TRUE,18,IF(EXACT(M1379,$A$20)=TRUE,19,IF(EXACT(M1379,$A$21)=TRUE,20,IF(EXACT(M1379,$A$22)=TRUE,21,IF(EXACT(M1379,$A$23)=TRUE,22,IF(EXACT(M1379,$A$24)=TRUE,23,IF(EXACT(M1379,$A$25)=TRUE,24,IF(EXACT(M1379,$A$26)=TRUE,25,IF(EXACT(M1379,$A$27)=TRUE,26,IF(EXACT(M1379,$A$28)=TRUE,27,IF(EXACT(M1379,$A$29)=TRUE,28,IF(EXACT(M1379,$A$30)=TRUE,29,IF(EXACT(M1379,$A$31)=TRUE,30,IF(EXACT(M1379,$A$32)=TRUE,31,IF(EXACT(M1379,$A$33)=TRUE,32,IF(EXACT(M1379,$A$34)=TRUE,33,IF(EXACT(M1379,$A$35)=TRUE,34,IF(EXACT(M1379,$A$36)=TRUE,35,IF(EXACT(M1379,$A$37)=TRUE,36,IF(EXACT(M1379,$A$38)=TRUE,37,IF(EXACT(M1379,$A$39)=TRUE,38,IF(EXACT(M1379,$A$40)=TRUE,39,IF(EXACT(M1379,$A$41)=TRUE,40,IF(EXACT(M1379,$A$42)=TRUE,41,IF(EXACT(M1379,$A$43)=TRUE,42,IF(EXACT(M1379,$A$44)=TRUE,43,IF(EXACT(M1379,$A$45)=TRUE,44,IF(EXACT(M1379,$A$46)=TRUE,45,IF(EXACT(M1379,$A$47)=TRUE,46,IF(EXACT(M1379,$A$48)=TRUE,47,IF(EXACT(M1379,$A$49)=TRUE,48,IF(EXACT(M1379,$A$50)=TRUE,49,IF(EXACT(M1379,$A$51)=TRUE,50,IF(EXACT(M1379,$A$52)=TRUE,51,IF(EXACT(M1379,$A$53)=TRUE,52,IF(EXACT(M1379,$A$54)=TRUE,53,IF(EXACT(M1379,$A$55)=TRUE,54,IF(EXACT(M1379,$A$56)=TRUE,55,IF(EXACT(M1379,$A$57)=TRUE,56,IF(EXACT(M1379,$A$58)=TRUE,57,IF(EXACT(M1379,$A$59)=TRUE,58,IF(EXACT(M1379,$A$60)=TRUE,59,IF(EXACT(M1379,$A$61)=TRUE,60,IF(EXACT(M1379,$A$62)=TRUE,61))))))))))))))))))))))))))))))))))))))))))))))))))))))))))))))*61^$L1379</f>
        <v>0</v>
      </c>
    </row>
    <row r="1380" spans="11:14" x14ac:dyDescent="0.55000000000000004">
      <c r="K1380">
        <v>1380</v>
      </c>
      <c r="L1380">
        <f t="shared" si="43"/>
        <v>0</v>
      </c>
      <c r="M1380" t="str">
        <f t="shared" si="42"/>
        <v/>
      </c>
      <c r="N1380">
        <f>IF(EXACT(M1380,$A$1)=TRUE,0,IF(EXACT(M1380,$A$2)=TRUE,1,IF(EXACT(M1380,$A$3)=TRUE,2,IF(EXACT(M1380,$A$4)=TRUE,3,IF(EXACT(M1380,$A$5)=TRUE,4,IF(EXACT(M1380,$A$6)=TRUE,5,IF(EXACT(M1380,$A$7)=TRUE,6,IF(EXACT(M1380,$A$8)=TRUE,7,IF(EXACT(M1380,$A$9)=TRUE,8,IF(EXACT(M1380,$A$10)=TRUE,9,IF(EXACT(M1380,$A$11)=TRUE,10,IF(EXACT(M1380,$A$12)=TRUE,11,IF(EXACT(M1380,$A$13)=TRUE,12,IF(EXACT(M1380,$A$14)=TRUE,13,IF(EXACT(M1380,$A$15)=TRUE,14,IF(EXACT(M1380,$A$16)=TRUE,15,IF(EXACT(M1380,$A$17)=TRUE,16,IF(EXACT(M1380,$A$18)=TRUE,17,IF(EXACT(M1380,$A$19)=TRUE,18,IF(EXACT(M1380,$A$20)=TRUE,19,IF(EXACT(M1380,$A$21)=TRUE,20,IF(EXACT(M1380,$A$22)=TRUE,21,IF(EXACT(M1380,$A$23)=TRUE,22,IF(EXACT(M1380,$A$24)=TRUE,23,IF(EXACT(M1380,$A$25)=TRUE,24,IF(EXACT(M1380,$A$26)=TRUE,25,IF(EXACT(M1380,$A$27)=TRUE,26,IF(EXACT(M1380,$A$28)=TRUE,27,IF(EXACT(M1380,$A$29)=TRUE,28,IF(EXACT(M1380,$A$30)=TRUE,29,IF(EXACT(M1380,$A$31)=TRUE,30,IF(EXACT(M1380,$A$32)=TRUE,31,IF(EXACT(M1380,$A$33)=TRUE,32,IF(EXACT(M1380,$A$34)=TRUE,33,IF(EXACT(M1380,$A$35)=TRUE,34,IF(EXACT(M1380,$A$36)=TRUE,35,IF(EXACT(M1380,$A$37)=TRUE,36,IF(EXACT(M1380,$A$38)=TRUE,37,IF(EXACT(M1380,$A$39)=TRUE,38,IF(EXACT(M1380,$A$40)=TRUE,39,IF(EXACT(M1380,$A$41)=TRUE,40,IF(EXACT(M1380,$A$42)=TRUE,41,IF(EXACT(M1380,$A$43)=TRUE,42,IF(EXACT(M1380,$A$44)=TRUE,43,IF(EXACT(M1380,$A$45)=TRUE,44,IF(EXACT(M1380,$A$46)=TRUE,45,IF(EXACT(M1380,$A$47)=TRUE,46,IF(EXACT(M1380,$A$48)=TRUE,47,IF(EXACT(M1380,$A$49)=TRUE,48,IF(EXACT(M1380,$A$50)=TRUE,49,IF(EXACT(M1380,$A$51)=TRUE,50,IF(EXACT(M1380,$A$52)=TRUE,51,IF(EXACT(M1380,$A$53)=TRUE,52,IF(EXACT(M1380,$A$54)=TRUE,53,IF(EXACT(M1380,$A$55)=TRUE,54,IF(EXACT(M1380,$A$56)=TRUE,55,IF(EXACT(M1380,$A$57)=TRUE,56,IF(EXACT(M1380,$A$58)=TRUE,57,IF(EXACT(M1380,$A$59)=TRUE,58,IF(EXACT(M1380,$A$60)=TRUE,59,IF(EXACT(M1380,$A$61)=TRUE,60,IF(EXACT(M1380,$A$62)=TRUE,61))))))))))))))))))))))))))))))))))))))))))))))))))))))))))))))*61^$L1380</f>
        <v>0</v>
      </c>
    </row>
    <row r="1381" spans="11:14" x14ac:dyDescent="0.55000000000000004">
      <c r="K1381">
        <v>1381</v>
      </c>
      <c r="L1381">
        <f t="shared" si="43"/>
        <v>5</v>
      </c>
      <c r="M1381" t="str">
        <f t="shared" si="42"/>
        <v/>
      </c>
      <c r="N1381" t="b">
        <f>IF(EXACT(M1381,$A$1)=TRUE,"コア",IF(EXACT(M1381,$A$2)=TRUE,"弓玉",IF(EXACT(M1381,$A$3)=TRUE,"銃玉",IF(EXACT(M1381,$A$4)=TRUE,"剣玉",IF(EXACT(M1381,$A$5)=TRUE,"盾玉",IF(EXACT(M1381,$A$6)=TRUE,"爆玉",IF(EXACT(M1381,$A$7)=TRUE,"魔玉",IF(EXACT(M1381,$A$8)=TRUE,"弩玉",IF(EXACT(M1381,$A$9)=TRUE,"槍玉",IF(EXACT(M1381,$A$10)=TRUE,"砲玉",IF(EXACT(M1381,$A$11)=TRUE,"薙玉",IF(EXACT(M1381,$A$12)=TRUE,"跳玉",IF(EXACT(M1381,$A$13)=TRUE,"裂玉",IF(EXACT(M1381,$A$14)=TRUE,"散玉",IF(EXACT(M1381,$A$15)=TRUE,"狙玉",IF(EXACT(M1381,$A$16)=TRUE,"浮玉",IF(EXACT(M1381,$A$17)=TRUE,"導玉",IF(EXACT(M1381,$A$18)=TRUE,"繕玉",IF(EXACT(M1381,$A$19)=TRUE,"癒玉",IF(EXACT(M1381,$A$20)=TRUE,"壁玉",IF(EXACT(M1381,$A$21)=TRUE,"飛玉",IF(EXACT(M1381,$A$22)=TRUE,"戦玉",IF(EXACT(M1381,$A$23)=TRUE,"機玉",IF(EXACT(M1381,$A$24)=TRUE,"変玉",IF(EXACT(M1381,$A$25)=TRUE,"界玉",IF(EXACT(M1381,$A$26)=TRUE,"木壁",IF(EXACT(M1381,$A$27)=TRUE,"石壁",IF(EXACT(M1381,$A$28)=TRUE,"紙壁",IF(EXACT(M1381,$A$29)=TRUE,"鉄壁",IF(EXACT(M1381,$A$30)=TRUE,"ジェット",IF(EXACT(M1381,$A$31)=TRUE,"ターボ",IF(EXACT(M1381,$A$32)=TRUE,"骨玉",IF(EXACT(M1381,$A$33)=TRUE,"撃玉",IF(EXACT(M1381,$A$34)=TRUE,"弾玉",IF(EXACT(M1381,$A$35)=TRUE,"聖玉",IF(EXACT(M1381,$A$36)=TRUE,"忍玉",IF(EXACT(M1381,$A$37)=TRUE,"障玉",IF(EXACT(M1381,$A$38)=TRUE,"花玉",IF(EXACT(M1381,$A$39)=TRUE,"反玉",IF(EXACT(M1381,$A$40)=TRUE,"押玉",IF(EXACT(M1381,$A$41)=TRUE,"迎玉",IF(EXACT(M1381,$A$42)=TRUE,"贄玉",IF(EXACT(M1381,$A$43)=TRUE,"的玉",IF(EXACT(M1381,$A$44)=TRUE,"墜玉",IF(EXACT(M1381,$A$45)=TRUE,"箱玉",IF(EXACT(M1381,$A$46)=TRUE,"闇玉",IF(EXACT(M1381,$A$47)=TRUE,"旋玉",IF(EXACT(M1381,$A$48)=TRUE,"采玉",IF(EXACT(M1381,$A$49)=TRUE,"騎玉",IF(EXACT(M1381,$A$50)=TRUE,"核玉",IF(EXACT(M1381,$A$51)=TRUE,"射玉",IF(EXACT(M1381,$A$52)=TRUE,"星玉",IF(EXACT(M1381,$A$53)=TRUE,"梱玉",IF(EXACT(M1381,$A$54)=TRUE,"貫玉",IF(EXACT(M1381,$A$55)=TRUE,"査玉",IF(EXACT(M1381,$A$56)=TRUE,"近壁",IF(EXACT(M1381,$A$57)=TRUE,"遠壁",IF(EXACT(M1381,$A$58)=TRUE,"広壁",IF(EXACT(M1381,$A$59)=TRUE,"狭壁",IF(EXACT(M1381,$A$60)=TRUE,"タゲ壁",IF(EXACT(M1381,$A$61)=TRUE,"エレ壁")))))))))))))))))))))))))))))))))))))))))))))))))))))))))))))</f>
        <v>0</v>
      </c>
    </row>
    <row r="1382" spans="11:14" x14ac:dyDescent="0.55000000000000004">
      <c r="K1382">
        <v>1382</v>
      </c>
      <c r="L1382">
        <f t="shared" si="43"/>
        <v>4</v>
      </c>
      <c r="M1382" t="str">
        <f t="shared" si="42"/>
        <v/>
      </c>
      <c r="N1382">
        <f>IF(EXACT(M1382,$A$1)=TRUE,0,IF(EXACT(M1382,$A$2)=TRUE,1,IF(EXACT(M1382,$A$3)=TRUE,2,IF(EXACT(M1382,$A$4)=TRUE,3,IF(EXACT(M1382,$A$5)=TRUE,4,IF(EXACT(M1382,$A$6)=TRUE,5,IF(EXACT(M1382,$A$7)=TRUE,6,IF(EXACT(M1382,$A$8)=TRUE,7,IF(EXACT(M1382,$A$9)=TRUE,8,IF(EXACT(M1382,$A$10)=TRUE,9,IF(EXACT(M1382,$A$11)=TRUE,10,IF(EXACT(M1382,$A$12)=TRUE,11,IF(EXACT(M1382,$A$13)=TRUE,12,IF(EXACT(M1382,$A$14)=TRUE,13,IF(EXACT(M1382,$A$15)=TRUE,14,IF(EXACT(M1382,$A$16)=TRUE,15,IF(EXACT(M1382,$A$17)=TRUE,16,IF(EXACT(M1382,$A$18)=TRUE,17,IF(EXACT(M1382,$A$19)=TRUE,18,IF(EXACT(M1382,$A$20)=TRUE,19,IF(EXACT(M1382,$A$21)=TRUE,20,IF(EXACT(M1382,$A$22)=TRUE,21,IF(EXACT(M1382,$A$23)=TRUE,22,IF(EXACT(M1382,$A$24)=TRUE,23,IF(EXACT(M1382,$A$25)=TRUE,24,IF(EXACT(M1382,$A$26)=TRUE,25,IF(EXACT(M1382,$A$27)=TRUE,26,IF(EXACT(M1382,$A$28)=TRUE,27,IF(EXACT(M1382,$A$29)=TRUE,28,IF(EXACT(M1382,$A$30)=TRUE,29,IF(EXACT(M1382,$A$31)=TRUE,30,IF(EXACT(M1382,$A$32)=TRUE,31,IF(EXACT(M1382,$A$33)=TRUE,32,IF(EXACT(M1382,$A$34)=TRUE,33,IF(EXACT(M1382,$A$35)=TRUE,34,IF(EXACT(M1382,$A$36)=TRUE,35,IF(EXACT(M1382,$A$37)=TRUE,36,IF(EXACT(M1382,$A$38)=TRUE,37,IF(EXACT(M1382,$A$39)=TRUE,38,IF(EXACT(M1382,$A$40)=TRUE,39,IF(EXACT(M1382,$A$41)=TRUE,40,IF(EXACT(M1382,$A$42)=TRUE,41,IF(EXACT(M1382,$A$43)=TRUE,42,IF(EXACT(M1382,$A$44)=TRUE,43,IF(EXACT(M1382,$A$45)=TRUE,44,IF(EXACT(M1382,$A$46)=TRUE,45,IF(EXACT(M1382,$A$47)=TRUE,46,IF(EXACT(M1382,$A$48)=TRUE,47,IF(EXACT(M1382,$A$49)=TRUE,48,IF(EXACT(M1382,$A$50)=TRUE,49,IF(EXACT(M1382,$A$51)=TRUE,50,IF(EXACT(M1382,$A$52)=TRUE,51,IF(EXACT(M1382,$A$53)=TRUE,52,IF(EXACT(M1382,$A$54)=TRUE,53,IF(EXACT(M1382,$A$55)=TRUE,54,IF(EXACT(M1382,$A$56)=TRUE,55,IF(EXACT(M1382,$A$57)=TRUE,56,IF(EXACT(M1382,$A$58)=TRUE,57,IF(EXACT(M1382,$A$59)=TRUE,58,IF(EXACT(M1382,$A$60)=TRUE,59,IF(EXACT(M1382,$A$61)=TRUE,60,IF(EXACT(M1382,$A$62)=TRUE,61))))))))))))))))))))))))))))))))))))))))))))))))))))))))))))))*61^$L1382</f>
        <v>0</v>
      </c>
    </row>
    <row r="1383" spans="11:14" x14ac:dyDescent="0.55000000000000004">
      <c r="K1383">
        <v>1383</v>
      </c>
      <c r="L1383">
        <f t="shared" si="43"/>
        <v>3</v>
      </c>
      <c r="M1383" t="str">
        <f t="shared" si="42"/>
        <v/>
      </c>
      <c r="N1383">
        <f>IF(EXACT(M1383,$A$1)=TRUE,0,IF(EXACT(M1383,$A$2)=TRUE,1,IF(EXACT(M1383,$A$3)=TRUE,2,IF(EXACT(M1383,$A$4)=TRUE,3,IF(EXACT(M1383,$A$5)=TRUE,4,IF(EXACT(M1383,$A$6)=TRUE,5,IF(EXACT(M1383,$A$7)=TRUE,6,IF(EXACT(M1383,$A$8)=TRUE,7,IF(EXACT(M1383,$A$9)=TRUE,8,IF(EXACT(M1383,$A$10)=TRUE,9,IF(EXACT(M1383,$A$11)=TRUE,10,IF(EXACT(M1383,$A$12)=TRUE,11,IF(EXACT(M1383,$A$13)=TRUE,12,IF(EXACT(M1383,$A$14)=TRUE,13,IF(EXACT(M1383,$A$15)=TRUE,14,IF(EXACT(M1383,$A$16)=TRUE,15,IF(EXACT(M1383,$A$17)=TRUE,16,IF(EXACT(M1383,$A$18)=TRUE,17,IF(EXACT(M1383,$A$19)=TRUE,18,IF(EXACT(M1383,$A$20)=TRUE,19,IF(EXACT(M1383,$A$21)=TRUE,20,IF(EXACT(M1383,$A$22)=TRUE,21,IF(EXACT(M1383,$A$23)=TRUE,22,IF(EXACT(M1383,$A$24)=TRUE,23,IF(EXACT(M1383,$A$25)=TRUE,24,IF(EXACT(M1383,$A$26)=TRUE,25,IF(EXACT(M1383,$A$27)=TRUE,26,IF(EXACT(M1383,$A$28)=TRUE,27,IF(EXACT(M1383,$A$29)=TRUE,28,IF(EXACT(M1383,$A$30)=TRUE,29,IF(EXACT(M1383,$A$31)=TRUE,30,IF(EXACT(M1383,$A$32)=TRUE,31,IF(EXACT(M1383,$A$33)=TRUE,32,IF(EXACT(M1383,$A$34)=TRUE,33,IF(EXACT(M1383,$A$35)=TRUE,34,IF(EXACT(M1383,$A$36)=TRUE,35,IF(EXACT(M1383,$A$37)=TRUE,36,IF(EXACT(M1383,$A$38)=TRUE,37,IF(EXACT(M1383,$A$39)=TRUE,38,IF(EXACT(M1383,$A$40)=TRUE,39,IF(EXACT(M1383,$A$41)=TRUE,40,IF(EXACT(M1383,$A$42)=TRUE,41,IF(EXACT(M1383,$A$43)=TRUE,42,IF(EXACT(M1383,$A$44)=TRUE,43,IF(EXACT(M1383,$A$45)=TRUE,44,IF(EXACT(M1383,$A$46)=TRUE,45,IF(EXACT(M1383,$A$47)=TRUE,46,IF(EXACT(M1383,$A$48)=TRUE,47,IF(EXACT(M1383,$A$49)=TRUE,48,IF(EXACT(M1383,$A$50)=TRUE,49,IF(EXACT(M1383,$A$51)=TRUE,50,IF(EXACT(M1383,$A$52)=TRUE,51,IF(EXACT(M1383,$A$53)=TRUE,52,IF(EXACT(M1383,$A$54)=TRUE,53,IF(EXACT(M1383,$A$55)=TRUE,54,IF(EXACT(M1383,$A$56)=TRUE,55,IF(EXACT(M1383,$A$57)=TRUE,56,IF(EXACT(M1383,$A$58)=TRUE,57,IF(EXACT(M1383,$A$59)=TRUE,58,IF(EXACT(M1383,$A$60)=TRUE,59,IF(EXACT(M1383,$A$61)=TRUE,60,IF(EXACT(M1383,$A$62)=TRUE,61))))))))))))))))))))))))))))))))))))))))))))))))))))))))))))))*61^$L1383</f>
        <v>0</v>
      </c>
    </row>
    <row r="1384" spans="11:14" x14ac:dyDescent="0.55000000000000004">
      <c r="K1384">
        <v>1384</v>
      </c>
      <c r="L1384">
        <f t="shared" si="43"/>
        <v>2</v>
      </c>
      <c r="M1384" t="str">
        <f t="shared" si="42"/>
        <v/>
      </c>
      <c r="N1384">
        <f>IF(EXACT(M1384,$A$1)=TRUE,0,IF(EXACT(M1384,$A$2)=TRUE,1,IF(EXACT(M1384,$A$3)=TRUE,2,IF(EXACT(M1384,$A$4)=TRUE,3,IF(EXACT(M1384,$A$5)=TRUE,4,IF(EXACT(M1384,$A$6)=TRUE,5,IF(EXACT(M1384,$A$7)=TRUE,6,IF(EXACT(M1384,$A$8)=TRUE,7,IF(EXACT(M1384,$A$9)=TRUE,8,IF(EXACT(M1384,$A$10)=TRUE,9,IF(EXACT(M1384,$A$11)=TRUE,10,IF(EXACT(M1384,$A$12)=TRUE,11,IF(EXACT(M1384,$A$13)=TRUE,12,IF(EXACT(M1384,$A$14)=TRUE,13,IF(EXACT(M1384,$A$15)=TRUE,14,IF(EXACT(M1384,$A$16)=TRUE,15,IF(EXACT(M1384,$A$17)=TRUE,16,IF(EXACT(M1384,$A$18)=TRUE,17,IF(EXACT(M1384,$A$19)=TRUE,18,IF(EXACT(M1384,$A$20)=TRUE,19,IF(EXACT(M1384,$A$21)=TRUE,20,IF(EXACT(M1384,$A$22)=TRUE,21,IF(EXACT(M1384,$A$23)=TRUE,22,IF(EXACT(M1384,$A$24)=TRUE,23,IF(EXACT(M1384,$A$25)=TRUE,24,IF(EXACT(M1384,$A$26)=TRUE,25,IF(EXACT(M1384,$A$27)=TRUE,26,IF(EXACT(M1384,$A$28)=TRUE,27,IF(EXACT(M1384,$A$29)=TRUE,28,IF(EXACT(M1384,$A$30)=TRUE,29,IF(EXACT(M1384,$A$31)=TRUE,30,IF(EXACT(M1384,$A$32)=TRUE,31,IF(EXACT(M1384,$A$33)=TRUE,32,IF(EXACT(M1384,$A$34)=TRUE,33,IF(EXACT(M1384,$A$35)=TRUE,34,IF(EXACT(M1384,$A$36)=TRUE,35,IF(EXACT(M1384,$A$37)=TRUE,36,IF(EXACT(M1384,$A$38)=TRUE,37,IF(EXACT(M1384,$A$39)=TRUE,38,IF(EXACT(M1384,$A$40)=TRUE,39,IF(EXACT(M1384,$A$41)=TRUE,40,IF(EXACT(M1384,$A$42)=TRUE,41,IF(EXACT(M1384,$A$43)=TRUE,42,IF(EXACT(M1384,$A$44)=TRUE,43,IF(EXACT(M1384,$A$45)=TRUE,44,IF(EXACT(M1384,$A$46)=TRUE,45,IF(EXACT(M1384,$A$47)=TRUE,46,IF(EXACT(M1384,$A$48)=TRUE,47,IF(EXACT(M1384,$A$49)=TRUE,48,IF(EXACT(M1384,$A$50)=TRUE,49,IF(EXACT(M1384,$A$51)=TRUE,50,IF(EXACT(M1384,$A$52)=TRUE,51,IF(EXACT(M1384,$A$53)=TRUE,52,IF(EXACT(M1384,$A$54)=TRUE,53,IF(EXACT(M1384,$A$55)=TRUE,54,IF(EXACT(M1384,$A$56)=TRUE,55,IF(EXACT(M1384,$A$57)=TRUE,56,IF(EXACT(M1384,$A$58)=TRUE,57,IF(EXACT(M1384,$A$59)=TRUE,58,IF(EXACT(M1384,$A$60)=TRUE,59,IF(EXACT(M1384,$A$61)=TRUE,60,IF(EXACT(M1384,$A$62)=TRUE,61))))))))))))))))))))))))))))))))))))))))))))))))))))))))))))))*61^$L1384</f>
        <v>0</v>
      </c>
    </row>
    <row r="1385" spans="11:14" x14ac:dyDescent="0.55000000000000004">
      <c r="K1385">
        <v>1385</v>
      </c>
      <c r="L1385">
        <f t="shared" si="43"/>
        <v>1</v>
      </c>
      <c r="M1385" t="str">
        <f t="shared" si="42"/>
        <v/>
      </c>
      <c r="N1385">
        <f>IF(EXACT(M1385,$A$1)=TRUE,0,IF(EXACT(M1385,$A$2)=TRUE,1,IF(EXACT(M1385,$A$3)=TRUE,2,IF(EXACT(M1385,$A$4)=TRUE,3,IF(EXACT(M1385,$A$5)=TRUE,4,IF(EXACT(M1385,$A$6)=TRUE,5,IF(EXACT(M1385,$A$7)=TRUE,6,IF(EXACT(M1385,$A$8)=TRUE,7,IF(EXACT(M1385,$A$9)=TRUE,8,IF(EXACT(M1385,$A$10)=TRUE,9,IF(EXACT(M1385,$A$11)=TRUE,10,IF(EXACT(M1385,$A$12)=TRUE,11,IF(EXACT(M1385,$A$13)=TRUE,12,IF(EXACT(M1385,$A$14)=TRUE,13,IF(EXACT(M1385,$A$15)=TRUE,14,IF(EXACT(M1385,$A$16)=TRUE,15,IF(EXACT(M1385,$A$17)=TRUE,16,IF(EXACT(M1385,$A$18)=TRUE,17,IF(EXACT(M1385,$A$19)=TRUE,18,IF(EXACT(M1385,$A$20)=TRUE,19,IF(EXACT(M1385,$A$21)=TRUE,20,IF(EXACT(M1385,$A$22)=TRUE,21,IF(EXACT(M1385,$A$23)=TRUE,22,IF(EXACT(M1385,$A$24)=TRUE,23,IF(EXACT(M1385,$A$25)=TRUE,24,IF(EXACT(M1385,$A$26)=TRUE,25,IF(EXACT(M1385,$A$27)=TRUE,26,IF(EXACT(M1385,$A$28)=TRUE,27,IF(EXACT(M1385,$A$29)=TRUE,28,IF(EXACT(M1385,$A$30)=TRUE,29,IF(EXACT(M1385,$A$31)=TRUE,30,IF(EXACT(M1385,$A$32)=TRUE,31,IF(EXACT(M1385,$A$33)=TRUE,32,IF(EXACT(M1385,$A$34)=TRUE,33,IF(EXACT(M1385,$A$35)=TRUE,34,IF(EXACT(M1385,$A$36)=TRUE,35,IF(EXACT(M1385,$A$37)=TRUE,36,IF(EXACT(M1385,$A$38)=TRUE,37,IF(EXACT(M1385,$A$39)=TRUE,38,IF(EXACT(M1385,$A$40)=TRUE,39,IF(EXACT(M1385,$A$41)=TRUE,40,IF(EXACT(M1385,$A$42)=TRUE,41,IF(EXACT(M1385,$A$43)=TRUE,42,IF(EXACT(M1385,$A$44)=TRUE,43,IF(EXACT(M1385,$A$45)=TRUE,44,IF(EXACT(M1385,$A$46)=TRUE,45,IF(EXACT(M1385,$A$47)=TRUE,46,IF(EXACT(M1385,$A$48)=TRUE,47,IF(EXACT(M1385,$A$49)=TRUE,48,IF(EXACT(M1385,$A$50)=TRUE,49,IF(EXACT(M1385,$A$51)=TRUE,50,IF(EXACT(M1385,$A$52)=TRUE,51,IF(EXACT(M1385,$A$53)=TRUE,52,IF(EXACT(M1385,$A$54)=TRUE,53,IF(EXACT(M1385,$A$55)=TRUE,54,IF(EXACT(M1385,$A$56)=TRUE,55,IF(EXACT(M1385,$A$57)=TRUE,56,IF(EXACT(M1385,$A$58)=TRUE,57,IF(EXACT(M1385,$A$59)=TRUE,58,IF(EXACT(M1385,$A$60)=TRUE,59,IF(EXACT(M1385,$A$61)=TRUE,60,IF(EXACT(M1385,$A$62)=TRUE,61))))))))))))))))))))))))))))))))))))))))))))))))))))))))))))))*61^$L1385</f>
        <v>0</v>
      </c>
    </row>
    <row r="1386" spans="11:14" x14ac:dyDescent="0.55000000000000004">
      <c r="K1386">
        <v>1386</v>
      </c>
      <c r="L1386">
        <f t="shared" si="43"/>
        <v>0</v>
      </c>
      <c r="M1386" t="str">
        <f t="shared" si="42"/>
        <v/>
      </c>
      <c r="N1386">
        <f>IF(EXACT(M1386,$A$1)=TRUE,0,IF(EXACT(M1386,$A$2)=TRUE,1,IF(EXACT(M1386,$A$3)=TRUE,2,IF(EXACT(M1386,$A$4)=TRUE,3,IF(EXACT(M1386,$A$5)=TRUE,4,IF(EXACT(M1386,$A$6)=TRUE,5,IF(EXACT(M1386,$A$7)=TRUE,6,IF(EXACT(M1386,$A$8)=TRUE,7,IF(EXACT(M1386,$A$9)=TRUE,8,IF(EXACT(M1386,$A$10)=TRUE,9,IF(EXACT(M1386,$A$11)=TRUE,10,IF(EXACT(M1386,$A$12)=TRUE,11,IF(EXACT(M1386,$A$13)=TRUE,12,IF(EXACT(M1386,$A$14)=TRUE,13,IF(EXACT(M1386,$A$15)=TRUE,14,IF(EXACT(M1386,$A$16)=TRUE,15,IF(EXACT(M1386,$A$17)=TRUE,16,IF(EXACT(M1386,$A$18)=TRUE,17,IF(EXACT(M1386,$A$19)=TRUE,18,IF(EXACT(M1386,$A$20)=TRUE,19,IF(EXACT(M1386,$A$21)=TRUE,20,IF(EXACT(M1386,$A$22)=TRUE,21,IF(EXACT(M1386,$A$23)=TRUE,22,IF(EXACT(M1386,$A$24)=TRUE,23,IF(EXACT(M1386,$A$25)=TRUE,24,IF(EXACT(M1386,$A$26)=TRUE,25,IF(EXACT(M1386,$A$27)=TRUE,26,IF(EXACT(M1386,$A$28)=TRUE,27,IF(EXACT(M1386,$A$29)=TRUE,28,IF(EXACT(M1386,$A$30)=TRUE,29,IF(EXACT(M1386,$A$31)=TRUE,30,IF(EXACT(M1386,$A$32)=TRUE,31,IF(EXACT(M1386,$A$33)=TRUE,32,IF(EXACT(M1386,$A$34)=TRUE,33,IF(EXACT(M1386,$A$35)=TRUE,34,IF(EXACT(M1386,$A$36)=TRUE,35,IF(EXACT(M1386,$A$37)=TRUE,36,IF(EXACT(M1386,$A$38)=TRUE,37,IF(EXACT(M1386,$A$39)=TRUE,38,IF(EXACT(M1386,$A$40)=TRUE,39,IF(EXACT(M1386,$A$41)=TRUE,40,IF(EXACT(M1386,$A$42)=TRUE,41,IF(EXACT(M1386,$A$43)=TRUE,42,IF(EXACT(M1386,$A$44)=TRUE,43,IF(EXACT(M1386,$A$45)=TRUE,44,IF(EXACT(M1386,$A$46)=TRUE,45,IF(EXACT(M1386,$A$47)=TRUE,46,IF(EXACT(M1386,$A$48)=TRUE,47,IF(EXACT(M1386,$A$49)=TRUE,48,IF(EXACT(M1386,$A$50)=TRUE,49,IF(EXACT(M1386,$A$51)=TRUE,50,IF(EXACT(M1386,$A$52)=TRUE,51,IF(EXACT(M1386,$A$53)=TRUE,52,IF(EXACT(M1386,$A$54)=TRUE,53,IF(EXACT(M1386,$A$55)=TRUE,54,IF(EXACT(M1386,$A$56)=TRUE,55,IF(EXACT(M1386,$A$57)=TRUE,56,IF(EXACT(M1386,$A$58)=TRUE,57,IF(EXACT(M1386,$A$59)=TRUE,58,IF(EXACT(M1386,$A$60)=TRUE,59,IF(EXACT(M1386,$A$61)=TRUE,60,IF(EXACT(M1386,$A$62)=TRUE,61))))))))))))))))))))))))))))))))))))))))))))))))))))))))))))))*61^$L1386</f>
        <v>0</v>
      </c>
    </row>
    <row r="1387" spans="11:14" x14ac:dyDescent="0.55000000000000004">
      <c r="K1387">
        <v>1387</v>
      </c>
      <c r="L1387">
        <f t="shared" si="43"/>
        <v>5</v>
      </c>
      <c r="M1387" t="str">
        <f t="shared" si="42"/>
        <v/>
      </c>
      <c r="N1387" t="b">
        <f>IF(EXACT(M1387,$A$1)=TRUE,"コア",IF(EXACT(M1387,$A$2)=TRUE,"弓玉",IF(EXACT(M1387,$A$3)=TRUE,"銃玉",IF(EXACT(M1387,$A$4)=TRUE,"剣玉",IF(EXACT(M1387,$A$5)=TRUE,"盾玉",IF(EXACT(M1387,$A$6)=TRUE,"爆玉",IF(EXACT(M1387,$A$7)=TRUE,"魔玉",IF(EXACT(M1387,$A$8)=TRUE,"弩玉",IF(EXACT(M1387,$A$9)=TRUE,"槍玉",IF(EXACT(M1387,$A$10)=TRUE,"砲玉",IF(EXACT(M1387,$A$11)=TRUE,"薙玉",IF(EXACT(M1387,$A$12)=TRUE,"跳玉",IF(EXACT(M1387,$A$13)=TRUE,"裂玉",IF(EXACT(M1387,$A$14)=TRUE,"散玉",IF(EXACT(M1387,$A$15)=TRUE,"狙玉",IF(EXACT(M1387,$A$16)=TRUE,"浮玉",IF(EXACT(M1387,$A$17)=TRUE,"導玉",IF(EXACT(M1387,$A$18)=TRUE,"繕玉",IF(EXACT(M1387,$A$19)=TRUE,"癒玉",IF(EXACT(M1387,$A$20)=TRUE,"壁玉",IF(EXACT(M1387,$A$21)=TRUE,"飛玉",IF(EXACT(M1387,$A$22)=TRUE,"戦玉",IF(EXACT(M1387,$A$23)=TRUE,"機玉",IF(EXACT(M1387,$A$24)=TRUE,"変玉",IF(EXACT(M1387,$A$25)=TRUE,"界玉",IF(EXACT(M1387,$A$26)=TRUE,"木壁",IF(EXACT(M1387,$A$27)=TRUE,"石壁",IF(EXACT(M1387,$A$28)=TRUE,"紙壁",IF(EXACT(M1387,$A$29)=TRUE,"鉄壁",IF(EXACT(M1387,$A$30)=TRUE,"ジェット",IF(EXACT(M1387,$A$31)=TRUE,"ターボ",IF(EXACT(M1387,$A$32)=TRUE,"骨玉",IF(EXACT(M1387,$A$33)=TRUE,"撃玉",IF(EXACT(M1387,$A$34)=TRUE,"弾玉",IF(EXACT(M1387,$A$35)=TRUE,"聖玉",IF(EXACT(M1387,$A$36)=TRUE,"忍玉",IF(EXACT(M1387,$A$37)=TRUE,"障玉",IF(EXACT(M1387,$A$38)=TRUE,"花玉",IF(EXACT(M1387,$A$39)=TRUE,"反玉",IF(EXACT(M1387,$A$40)=TRUE,"押玉",IF(EXACT(M1387,$A$41)=TRUE,"迎玉",IF(EXACT(M1387,$A$42)=TRUE,"贄玉",IF(EXACT(M1387,$A$43)=TRUE,"的玉",IF(EXACT(M1387,$A$44)=TRUE,"墜玉",IF(EXACT(M1387,$A$45)=TRUE,"箱玉",IF(EXACT(M1387,$A$46)=TRUE,"闇玉",IF(EXACT(M1387,$A$47)=TRUE,"旋玉",IF(EXACT(M1387,$A$48)=TRUE,"采玉",IF(EXACT(M1387,$A$49)=TRUE,"騎玉",IF(EXACT(M1387,$A$50)=TRUE,"核玉",IF(EXACT(M1387,$A$51)=TRUE,"射玉",IF(EXACT(M1387,$A$52)=TRUE,"星玉",IF(EXACT(M1387,$A$53)=TRUE,"梱玉",IF(EXACT(M1387,$A$54)=TRUE,"貫玉",IF(EXACT(M1387,$A$55)=TRUE,"査玉",IF(EXACT(M1387,$A$56)=TRUE,"近壁",IF(EXACT(M1387,$A$57)=TRUE,"遠壁",IF(EXACT(M1387,$A$58)=TRUE,"広壁",IF(EXACT(M1387,$A$59)=TRUE,"狭壁",IF(EXACT(M1387,$A$60)=TRUE,"タゲ壁",IF(EXACT(M1387,$A$61)=TRUE,"エレ壁")))))))))))))))))))))))))))))))))))))))))))))))))))))))))))))</f>
        <v>0</v>
      </c>
    </row>
    <row r="1388" spans="11:14" x14ac:dyDescent="0.55000000000000004">
      <c r="K1388">
        <v>1388</v>
      </c>
      <c r="L1388">
        <f t="shared" si="43"/>
        <v>4</v>
      </c>
      <c r="M1388" t="str">
        <f t="shared" si="42"/>
        <v/>
      </c>
      <c r="N1388">
        <f>IF(EXACT(M1388,$A$1)=TRUE,0,IF(EXACT(M1388,$A$2)=TRUE,1,IF(EXACT(M1388,$A$3)=TRUE,2,IF(EXACT(M1388,$A$4)=TRUE,3,IF(EXACT(M1388,$A$5)=TRUE,4,IF(EXACT(M1388,$A$6)=TRUE,5,IF(EXACT(M1388,$A$7)=TRUE,6,IF(EXACT(M1388,$A$8)=TRUE,7,IF(EXACT(M1388,$A$9)=TRUE,8,IF(EXACT(M1388,$A$10)=TRUE,9,IF(EXACT(M1388,$A$11)=TRUE,10,IF(EXACT(M1388,$A$12)=TRUE,11,IF(EXACT(M1388,$A$13)=TRUE,12,IF(EXACT(M1388,$A$14)=TRUE,13,IF(EXACT(M1388,$A$15)=TRUE,14,IF(EXACT(M1388,$A$16)=TRUE,15,IF(EXACT(M1388,$A$17)=TRUE,16,IF(EXACT(M1388,$A$18)=TRUE,17,IF(EXACT(M1388,$A$19)=TRUE,18,IF(EXACT(M1388,$A$20)=TRUE,19,IF(EXACT(M1388,$A$21)=TRUE,20,IF(EXACT(M1388,$A$22)=TRUE,21,IF(EXACT(M1388,$A$23)=TRUE,22,IF(EXACT(M1388,$A$24)=TRUE,23,IF(EXACT(M1388,$A$25)=TRUE,24,IF(EXACT(M1388,$A$26)=TRUE,25,IF(EXACT(M1388,$A$27)=TRUE,26,IF(EXACT(M1388,$A$28)=TRUE,27,IF(EXACT(M1388,$A$29)=TRUE,28,IF(EXACT(M1388,$A$30)=TRUE,29,IF(EXACT(M1388,$A$31)=TRUE,30,IF(EXACT(M1388,$A$32)=TRUE,31,IF(EXACT(M1388,$A$33)=TRUE,32,IF(EXACT(M1388,$A$34)=TRUE,33,IF(EXACT(M1388,$A$35)=TRUE,34,IF(EXACT(M1388,$A$36)=TRUE,35,IF(EXACT(M1388,$A$37)=TRUE,36,IF(EXACT(M1388,$A$38)=TRUE,37,IF(EXACT(M1388,$A$39)=TRUE,38,IF(EXACT(M1388,$A$40)=TRUE,39,IF(EXACT(M1388,$A$41)=TRUE,40,IF(EXACT(M1388,$A$42)=TRUE,41,IF(EXACT(M1388,$A$43)=TRUE,42,IF(EXACT(M1388,$A$44)=TRUE,43,IF(EXACT(M1388,$A$45)=TRUE,44,IF(EXACT(M1388,$A$46)=TRUE,45,IF(EXACT(M1388,$A$47)=TRUE,46,IF(EXACT(M1388,$A$48)=TRUE,47,IF(EXACT(M1388,$A$49)=TRUE,48,IF(EXACT(M1388,$A$50)=TRUE,49,IF(EXACT(M1388,$A$51)=TRUE,50,IF(EXACT(M1388,$A$52)=TRUE,51,IF(EXACT(M1388,$A$53)=TRUE,52,IF(EXACT(M1388,$A$54)=TRUE,53,IF(EXACT(M1388,$A$55)=TRUE,54,IF(EXACT(M1388,$A$56)=TRUE,55,IF(EXACT(M1388,$A$57)=TRUE,56,IF(EXACT(M1388,$A$58)=TRUE,57,IF(EXACT(M1388,$A$59)=TRUE,58,IF(EXACT(M1388,$A$60)=TRUE,59,IF(EXACT(M1388,$A$61)=TRUE,60,IF(EXACT(M1388,$A$62)=TRUE,61))))))))))))))))))))))))))))))))))))))))))))))))))))))))))))))*61^$L1388</f>
        <v>0</v>
      </c>
    </row>
    <row r="1389" spans="11:14" x14ac:dyDescent="0.55000000000000004">
      <c r="K1389">
        <v>1389</v>
      </c>
      <c r="L1389">
        <f t="shared" si="43"/>
        <v>3</v>
      </c>
      <c r="M1389" t="str">
        <f t="shared" si="42"/>
        <v/>
      </c>
      <c r="N1389">
        <f>IF(EXACT(M1389,$A$1)=TRUE,0,IF(EXACT(M1389,$A$2)=TRUE,1,IF(EXACT(M1389,$A$3)=TRUE,2,IF(EXACT(M1389,$A$4)=TRUE,3,IF(EXACT(M1389,$A$5)=TRUE,4,IF(EXACT(M1389,$A$6)=TRUE,5,IF(EXACT(M1389,$A$7)=TRUE,6,IF(EXACT(M1389,$A$8)=TRUE,7,IF(EXACT(M1389,$A$9)=TRUE,8,IF(EXACT(M1389,$A$10)=TRUE,9,IF(EXACT(M1389,$A$11)=TRUE,10,IF(EXACT(M1389,$A$12)=TRUE,11,IF(EXACT(M1389,$A$13)=TRUE,12,IF(EXACT(M1389,$A$14)=TRUE,13,IF(EXACT(M1389,$A$15)=TRUE,14,IF(EXACT(M1389,$A$16)=TRUE,15,IF(EXACT(M1389,$A$17)=TRUE,16,IF(EXACT(M1389,$A$18)=TRUE,17,IF(EXACT(M1389,$A$19)=TRUE,18,IF(EXACT(M1389,$A$20)=TRUE,19,IF(EXACT(M1389,$A$21)=TRUE,20,IF(EXACT(M1389,$A$22)=TRUE,21,IF(EXACT(M1389,$A$23)=TRUE,22,IF(EXACT(M1389,$A$24)=TRUE,23,IF(EXACT(M1389,$A$25)=TRUE,24,IF(EXACT(M1389,$A$26)=TRUE,25,IF(EXACT(M1389,$A$27)=TRUE,26,IF(EXACT(M1389,$A$28)=TRUE,27,IF(EXACT(M1389,$A$29)=TRUE,28,IF(EXACT(M1389,$A$30)=TRUE,29,IF(EXACT(M1389,$A$31)=TRUE,30,IF(EXACT(M1389,$A$32)=TRUE,31,IF(EXACT(M1389,$A$33)=TRUE,32,IF(EXACT(M1389,$A$34)=TRUE,33,IF(EXACT(M1389,$A$35)=TRUE,34,IF(EXACT(M1389,$A$36)=TRUE,35,IF(EXACT(M1389,$A$37)=TRUE,36,IF(EXACT(M1389,$A$38)=TRUE,37,IF(EXACT(M1389,$A$39)=TRUE,38,IF(EXACT(M1389,$A$40)=TRUE,39,IF(EXACT(M1389,$A$41)=TRUE,40,IF(EXACT(M1389,$A$42)=TRUE,41,IF(EXACT(M1389,$A$43)=TRUE,42,IF(EXACT(M1389,$A$44)=TRUE,43,IF(EXACT(M1389,$A$45)=TRUE,44,IF(EXACT(M1389,$A$46)=TRUE,45,IF(EXACT(M1389,$A$47)=TRUE,46,IF(EXACT(M1389,$A$48)=TRUE,47,IF(EXACT(M1389,$A$49)=TRUE,48,IF(EXACT(M1389,$A$50)=TRUE,49,IF(EXACT(M1389,$A$51)=TRUE,50,IF(EXACT(M1389,$A$52)=TRUE,51,IF(EXACT(M1389,$A$53)=TRUE,52,IF(EXACT(M1389,$A$54)=TRUE,53,IF(EXACT(M1389,$A$55)=TRUE,54,IF(EXACT(M1389,$A$56)=TRUE,55,IF(EXACT(M1389,$A$57)=TRUE,56,IF(EXACT(M1389,$A$58)=TRUE,57,IF(EXACT(M1389,$A$59)=TRUE,58,IF(EXACT(M1389,$A$60)=TRUE,59,IF(EXACT(M1389,$A$61)=TRUE,60,IF(EXACT(M1389,$A$62)=TRUE,61))))))))))))))))))))))))))))))))))))))))))))))))))))))))))))))*61^$L1389</f>
        <v>0</v>
      </c>
    </row>
    <row r="1390" spans="11:14" x14ac:dyDescent="0.55000000000000004">
      <c r="K1390">
        <v>1390</v>
      </c>
      <c r="L1390">
        <f t="shared" si="43"/>
        <v>2</v>
      </c>
      <c r="M1390" t="str">
        <f t="shared" si="42"/>
        <v/>
      </c>
      <c r="N1390">
        <f>IF(EXACT(M1390,$A$1)=TRUE,0,IF(EXACT(M1390,$A$2)=TRUE,1,IF(EXACT(M1390,$A$3)=TRUE,2,IF(EXACT(M1390,$A$4)=TRUE,3,IF(EXACT(M1390,$A$5)=TRUE,4,IF(EXACT(M1390,$A$6)=TRUE,5,IF(EXACT(M1390,$A$7)=TRUE,6,IF(EXACT(M1390,$A$8)=TRUE,7,IF(EXACT(M1390,$A$9)=TRUE,8,IF(EXACT(M1390,$A$10)=TRUE,9,IF(EXACT(M1390,$A$11)=TRUE,10,IF(EXACT(M1390,$A$12)=TRUE,11,IF(EXACT(M1390,$A$13)=TRUE,12,IF(EXACT(M1390,$A$14)=TRUE,13,IF(EXACT(M1390,$A$15)=TRUE,14,IF(EXACT(M1390,$A$16)=TRUE,15,IF(EXACT(M1390,$A$17)=TRUE,16,IF(EXACT(M1390,$A$18)=TRUE,17,IF(EXACT(M1390,$A$19)=TRUE,18,IF(EXACT(M1390,$A$20)=TRUE,19,IF(EXACT(M1390,$A$21)=TRUE,20,IF(EXACT(M1390,$A$22)=TRUE,21,IF(EXACT(M1390,$A$23)=TRUE,22,IF(EXACT(M1390,$A$24)=TRUE,23,IF(EXACT(M1390,$A$25)=TRUE,24,IF(EXACT(M1390,$A$26)=TRUE,25,IF(EXACT(M1390,$A$27)=TRUE,26,IF(EXACT(M1390,$A$28)=TRUE,27,IF(EXACT(M1390,$A$29)=TRUE,28,IF(EXACT(M1390,$A$30)=TRUE,29,IF(EXACT(M1390,$A$31)=TRUE,30,IF(EXACT(M1390,$A$32)=TRUE,31,IF(EXACT(M1390,$A$33)=TRUE,32,IF(EXACT(M1390,$A$34)=TRUE,33,IF(EXACT(M1390,$A$35)=TRUE,34,IF(EXACT(M1390,$A$36)=TRUE,35,IF(EXACT(M1390,$A$37)=TRUE,36,IF(EXACT(M1390,$A$38)=TRUE,37,IF(EXACT(M1390,$A$39)=TRUE,38,IF(EXACT(M1390,$A$40)=TRUE,39,IF(EXACT(M1390,$A$41)=TRUE,40,IF(EXACT(M1390,$A$42)=TRUE,41,IF(EXACT(M1390,$A$43)=TRUE,42,IF(EXACT(M1390,$A$44)=TRUE,43,IF(EXACT(M1390,$A$45)=TRUE,44,IF(EXACT(M1390,$A$46)=TRUE,45,IF(EXACT(M1390,$A$47)=TRUE,46,IF(EXACT(M1390,$A$48)=TRUE,47,IF(EXACT(M1390,$A$49)=TRUE,48,IF(EXACT(M1390,$A$50)=TRUE,49,IF(EXACT(M1390,$A$51)=TRUE,50,IF(EXACT(M1390,$A$52)=TRUE,51,IF(EXACT(M1390,$A$53)=TRUE,52,IF(EXACT(M1390,$A$54)=TRUE,53,IF(EXACT(M1390,$A$55)=TRUE,54,IF(EXACT(M1390,$A$56)=TRUE,55,IF(EXACT(M1390,$A$57)=TRUE,56,IF(EXACT(M1390,$A$58)=TRUE,57,IF(EXACT(M1390,$A$59)=TRUE,58,IF(EXACT(M1390,$A$60)=TRUE,59,IF(EXACT(M1390,$A$61)=TRUE,60,IF(EXACT(M1390,$A$62)=TRUE,61))))))))))))))))))))))))))))))))))))))))))))))))))))))))))))))*61^$L1390</f>
        <v>0</v>
      </c>
    </row>
    <row r="1391" spans="11:14" x14ac:dyDescent="0.55000000000000004">
      <c r="K1391">
        <v>1391</v>
      </c>
      <c r="L1391">
        <f t="shared" si="43"/>
        <v>1</v>
      </c>
      <c r="M1391" t="str">
        <f t="shared" si="42"/>
        <v/>
      </c>
      <c r="N1391">
        <f>IF(EXACT(M1391,$A$1)=TRUE,0,IF(EXACT(M1391,$A$2)=TRUE,1,IF(EXACT(M1391,$A$3)=TRUE,2,IF(EXACT(M1391,$A$4)=TRUE,3,IF(EXACT(M1391,$A$5)=TRUE,4,IF(EXACT(M1391,$A$6)=TRUE,5,IF(EXACT(M1391,$A$7)=TRUE,6,IF(EXACT(M1391,$A$8)=TRUE,7,IF(EXACT(M1391,$A$9)=TRUE,8,IF(EXACT(M1391,$A$10)=TRUE,9,IF(EXACT(M1391,$A$11)=TRUE,10,IF(EXACT(M1391,$A$12)=TRUE,11,IF(EXACT(M1391,$A$13)=TRUE,12,IF(EXACT(M1391,$A$14)=TRUE,13,IF(EXACT(M1391,$A$15)=TRUE,14,IF(EXACT(M1391,$A$16)=TRUE,15,IF(EXACT(M1391,$A$17)=TRUE,16,IF(EXACT(M1391,$A$18)=TRUE,17,IF(EXACT(M1391,$A$19)=TRUE,18,IF(EXACT(M1391,$A$20)=TRUE,19,IF(EXACT(M1391,$A$21)=TRUE,20,IF(EXACT(M1391,$A$22)=TRUE,21,IF(EXACT(M1391,$A$23)=TRUE,22,IF(EXACT(M1391,$A$24)=TRUE,23,IF(EXACT(M1391,$A$25)=TRUE,24,IF(EXACT(M1391,$A$26)=TRUE,25,IF(EXACT(M1391,$A$27)=TRUE,26,IF(EXACT(M1391,$A$28)=TRUE,27,IF(EXACT(M1391,$A$29)=TRUE,28,IF(EXACT(M1391,$A$30)=TRUE,29,IF(EXACT(M1391,$A$31)=TRUE,30,IF(EXACT(M1391,$A$32)=TRUE,31,IF(EXACT(M1391,$A$33)=TRUE,32,IF(EXACT(M1391,$A$34)=TRUE,33,IF(EXACT(M1391,$A$35)=TRUE,34,IF(EXACT(M1391,$A$36)=TRUE,35,IF(EXACT(M1391,$A$37)=TRUE,36,IF(EXACT(M1391,$A$38)=TRUE,37,IF(EXACT(M1391,$A$39)=TRUE,38,IF(EXACT(M1391,$A$40)=TRUE,39,IF(EXACT(M1391,$A$41)=TRUE,40,IF(EXACT(M1391,$A$42)=TRUE,41,IF(EXACT(M1391,$A$43)=TRUE,42,IF(EXACT(M1391,$A$44)=TRUE,43,IF(EXACT(M1391,$A$45)=TRUE,44,IF(EXACT(M1391,$A$46)=TRUE,45,IF(EXACT(M1391,$A$47)=TRUE,46,IF(EXACT(M1391,$A$48)=TRUE,47,IF(EXACT(M1391,$A$49)=TRUE,48,IF(EXACT(M1391,$A$50)=TRUE,49,IF(EXACT(M1391,$A$51)=TRUE,50,IF(EXACT(M1391,$A$52)=TRUE,51,IF(EXACT(M1391,$A$53)=TRUE,52,IF(EXACT(M1391,$A$54)=TRUE,53,IF(EXACT(M1391,$A$55)=TRUE,54,IF(EXACT(M1391,$A$56)=TRUE,55,IF(EXACT(M1391,$A$57)=TRUE,56,IF(EXACT(M1391,$A$58)=TRUE,57,IF(EXACT(M1391,$A$59)=TRUE,58,IF(EXACT(M1391,$A$60)=TRUE,59,IF(EXACT(M1391,$A$61)=TRUE,60,IF(EXACT(M1391,$A$62)=TRUE,61))))))))))))))))))))))))))))))))))))))))))))))))))))))))))))))*61^$L1391</f>
        <v>0</v>
      </c>
    </row>
    <row r="1392" spans="11:14" x14ac:dyDescent="0.55000000000000004">
      <c r="K1392">
        <v>1392</v>
      </c>
      <c r="L1392">
        <f t="shared" si="43"/>
        <v>0</v>
      </c>
      <c r="M1392" t="str">
        <f t="shared" si="42"/>
        <v/>
      </c>
      <c r="N1392">
        <f>IF(EXACT(M1392,$A$1)=TRUE,0,IF(EXACT(M1392,$A$2)=TRUE,1,IF(EXACT(M1392,$A$3)=TRUE,2,IF(EXACT(M1392,$A$4)=TRUE,3,IF(EXACT(M1392,$A$5)=TRUE,4,IF(EXACT(M1392,$A$6)=TRUE,5,IF(EXACT(M1392,$A$7)=TRUE,6,IF(EXACT(M1392,$A$8)=TRUE,7,IF(EXACT(M1392,$A$9)=TRUE,8,IF(EXACT(M1392,$A$10)=TRUE,9,IF(EXACT(M1392,$A$11)=TRUE,10,IF(EXACT(M1392,$A$12)=TRUE,11,IF(EXACT(M1392,$A$13)=TRUE,12,IF(EXACT(M1392,$A$14)=TRUE,13,IF(EXACT(M1392,$A$15)=TRUE,14,IF(EXACT(M1392,$A$16)=TRUE,15,IF(EXACT(M1392,$A$17)=TRUE,16,IF(EXACT(M1392,$A$18)=TRUE,17,IF(EXACT(M1392,$A$19)=TRUE,18,IF(EXACT(M1392,$A$20)=TRUE,19,IF(EXACT(M1392,$A$21)=TRUE,20,IF(EXACT(M1392,$A$22)=TRUE,21,IF(EXACT(M1392,$A$23)=TRUE,22,IF(EXACT(M1392,$A$24)=TRUE,23,IF(EXACT(M1392,$A$25)=TRUE,24,IF(EXACT(M1392,$A$26)=TRUE,25,IF(EXACT(M1392,$A$27)=TRUE,26,IF(EXACT(M1392,$A$28)=TRUE,27,IF(EXACT(M1392,$A$29)=TRUE,28,IF(EXACT(M1392,$A$30)=TRUE,29,IF(EXACT(M1392,$A$31)=TRUE,30,IF(EXACT(M1392,$A$32)=TRUE,31,IF(EXACT(M1392,$A$33)=TRUE,32,IF(EXACT(M1392,$A$34)=TRUE,33,IF(EXACT(M1392,$A$35)=TRUE,34,IF(EXACT(M1392,$A$36)=TRUE,35,IF(EXACT(M1392,$A$37)=TRUE,36,IF(EXACT(M1392,$A$38)=TRUE,37,IF(EXACT(M1392,$A$39)=TRUE,38,IF(EXACT(M1392,$A$40)=TRUE,39,IF(EXACT(M1392,$A$41)=TRUE,40,IF(EXACT(M1392,$A$42)=TRUE,41,IF(EXACT(M1392,$A$43)=TRUE,42,IF(EXACT(M1392,$A$44)=TRUE,43,IF(EXACT(M1392,$A$45)=TRUE,44,IF(EXACT(M1392,$A$46)=TRUE,45,IF(EXACT(M1392,$A$47)=TRUE,46,IF(EXACT(M1392,$A$48)=TRUE,47,IF(EXACT(M1392,$A$49)=TRUE,48,IF(EXACT(M1392,$A$50)=TRUE,49,IF(EXACT(M1392,$A$51)=TRUE,50,IF(EXACT(M1392,$A$52)=TRUE,51,IF(EXACT(M1392,$A$53)=TRUE,52,IF(EXACT(M1392,$A$54)=TRUE,53,IF(EXACT(M1392,$A$55)=TRUE,54,IF(EXACT(M1392,$A$56)=TRUE,55,IF(EXACT(M1392,$A$57)=TRUE,56,IF(EXACT(M1392,$A$58)=TRUE,57,IF(EXACT(M1392,$A$59)=TRUE,58,IF(EXACT(M1392,$A$60)=TRUE,59,IF(EXACT(M1392,$A$61)=TRUE,60,IF(EXACT(M1392,$A$62)=TRUE,61))))))))))))))))))))))))))))))))))))))))))))))))))))))))))))))*61^$L1392</f>
        <v>0</v>
      </c>
    </row>
    <row r="1393" spans="11:14" x14ac:dyDescent="0.55000000000000004">
      <c r="K1393">
        <v>1393</v>
      </c>
      <c r="L1393">
        <f t="shared" si="43"/>
        <v>5</v>
      </c>
      <c r="M1393" t="str">
        <f t="shared" si="42"/>
        <v/>
      </c>
      <c r="N1393" t="b">
        <f>IF(EXACT(M1393,$A$1)=TRUE,"コア",IF(EXACT(M1393,$A$2)=TRUE,"弓玉",IF(EXACT(M1393,$A$3)=TRUE,"銃玉",IF(EXACT(M1393,$A$4)=TRUE,"剣玉",IF(EXACT(M1393,$A$5)=TRUE,"盾玉",IF(EXACT(M1393,$A$6)=TRUE,"爆玉",IF(EXACT(M1393,$A$7)=TRUE,"魔玉",IF(EXACT(M1393,$A$8)=TRUE,"弩玉",IF(EXACT(M1393,$A$9)=TRUE,"槍玉",IF(EXACT(M1393,$A$10)=TRUE,"砲玉",IF(EXACT(M1393,$A$11)=TRUE,"薙玉",IF(EXACT(M1393,$A$12)=TRUE,"跳玉",IF(EXACT(M1393,$A$13)=TRUE,"裂玉",IF(EXACT(M1393,$A$14)=TRUE,"散玉",IF(EXACT(M1393,$A$15)=TRUE,"狙玉",IF(EXACT(M1393,$A$16)=TRUE,"浮玉",IF(EXACT(M1393,$A$17)=TRUE,"導玉",IF(EXACT(M1393,$A$18)=TRUE,"繕玉",IF(EXACT(M1393,$A$19)=TRUE,"癒玉",IF(EXACT(M1393,$A$20)=TRUE,"壁玉",IF(EXACT(M1393,$A$21)=TRUE,"飛玉",IF(EXACT(M1393,$A$22)=TRUE,"戦玉",IF(EXACT(M1393,$A$23)=TRUE,"機玉",IF(EXACT(M1393,$A$24)=TRUE,"変玉",IF(EXACT(M1393,$A$25)=TRUE,"界玉",IF(EXACT(M1393,$A$26)=TRUE,"木壁",IF(EXACT(M1393,$A$27)=TRUE,"石壁",IF(EXACT(M1393,$A$28)=TRUE,"紙壁",IF(EXACT(M1393,$A$29)=TRUE,"鉄壁",IF(EXACT(M1393,$A$30)=TRUE,"ジェット",IF(EXACT(M1393,$A$31)=TRUE,"ターボ",IF(EXACT(M1393,$A$32)=TRUE,"骨玉",IF(EXACT(M1393,$A$33)=TRUE,"撃玉",IF(EXACT(M1393,$A$34)=TRUE,"弾玉",IF(EXACT(M1393,$A$35)=TRUE,"聖玉",IF(EXACT(M1393,$A$36)=TRUE,"忍玉",IF(EXACT(M1393,$A$37)=TRUE,"障玉",IF(EXACT(M1393,$A$38)=TRUE,"花玉",IF(EXACT(M1393,$A$39)=TRUE,"反玉",IF(EXACT(M1393,$A$40)=TRUE,"押玉",IF(EXACT(M1393,$A$41)=TRUE,"迎玉",IF(EXACT(M1393,$A$42)=TRUE,"贄玉",IF(EXACT(M1393,$A$43)=TRUE,"的玉",IF(EXACT(M1393,$A$44)=TRUE,"墜玉",IF(EXACT(M1393,$A$45)=TRUE,"箱玉",IF(EXACT(M1393,$A$46)=TRUE,"闇玉",IF(EXACT(M1393,$A$47)=TRUE,"旋玉",IF(EXACT(M1393,$A$48)=TRUE,"采玉",IF(EXACT(M1393,$A$49)=TRUE,"騎玉",IF(EXACT(M1393,$A$50)=TRUE,"核玉",IF(EXACT(M1393,$A$51)=TRUE,"射玉",IF(EXACT(M1393,$A$52)=TRUE,"星玉",IF(EXACT(M1393,$A$53)=TRUE,"梱玉",IF(EXACT(M1393,$A$54)=TRUE,"貫玉",IF(EXACT(M1393,$A$55)=TRUE,"査玉",IF(EXACT(M1393,$A$56)=TRUE,"近壁",IF(EXACT(M1393,$A$57)=TRUE,"遠壁",IF(EXACT(M1393,$A$58)=TRUE,"広壁",IF(EXACT(M1393,$A$59)=TRUE,"狭壁",IF(EXACT(M1393,$A$60)=TRUE,"タゲ壁",IF(EXACT(M1393,$A$61)=TRUE,"エレ壁")))))))))))))))))))))))))))))))))))))))))))))))))))))))))))))</f>
        <v>0</v>
      </c>
    </row>
    <row r="1394" spans="11:14" x14ac:dyDescent="0.55000000000000004">
      <c r="K1394">
        <v>1394</v>
      </c>
      <c r="L1394">
        <f t="shared" si="43"/>
        <v>4</v>
      </c>
      <c r="M1394" t="str">
        <f t="shared" si="42"/>
        <v/>
      </c>
      <c r="N1394">
        <f>IF(EXACT(M1394,$A$1)=TRUE,0,IF(EXACT(M1394,$A$2)=TRUE,1,IF(EXACT(M1394,$A$3)=TRUE,2,IF(EXACT(M1394,$A$4)=TRUE,3,IF(EXACT(M1394,$A$5)=TRUE,4,IF(EXACT(M1394,$A$6)=TRUE,5,IF(EXACT(M1394,$A$7)=TRUE,6,IF(EXACT(M1394,$A$8)=TRUE,7,IF(EXACT(M1394,$A$9)=TRUE,8,IF(EXACT(M1394,$A$10)=TRUE,9,IF(EXACT(M1394,$A$11)=TRUE,10,IF(EXACT(M1394,$A$12)=TRUE,11,IF(EXACT(M1394,$A$13)=TRUE,12,IF(EXACT(M1394,$A$14)=TRUE,13,IF(EXACT(M1394,$A$15)=TRUE,14,IF(EXACT(M1394,$A$16)=TRUE,15,IF(EXACT(M1394,$A$17)=TRUE,16,IF(EXACT(M1394,$A$18)=TRUE,17,IF(EXACT(M1394,$A$19)=TRUE,18,IF(EXACT(M1394,$A$20)=TRUE,19,IF(EXACT(M1394,$A$21)=TRUE,20,IF(EXACT(M1394,$A$22)=TRUE,21,IF(EXACT(M1394,$A$23)=TRUE,22,IF(EXACT(M1394,$A$24)=TRUE,23,IF(EXACT(M1394,$A$25)=TRUE,24,IF(EXACT(M1394,$A$26)=TRUE,25,IF(EXACT(M1394,$A$27)=TRUE,26,IF(EXACT(M1394,$A$28)=TRUE,27,IF(EXACT(M1394,$A$29)=TRUE,28,IF(EXACT(M1394,$A$30)=TRUE,29,IF(EXACT(M1394,$A$31)=TRUE,30,IF(EXACT(M1394,$A$32)=TRUE,31,IF(EXACT(M1394,$A$33)=TRUE,32,IF(EXACT(M1394,$A$34)=TRUE,33,IF(EXACT(M1394,$A$35)=TRUE,34,IF(EXACT(M1394,$A$36)=TRUE,35,IF(EXACT(M1394,$A$37)=TRUE,36,IF(EXACT(M1394,$A$38)=TRUE,37,IF(EXACT(M1394,$A$39)=TRUE,38,IF(EXACT(M1394,$A$40)=TRUE,39,IF(EXACT(M1394,$A$41)=TRUE,40,IF(EXACT(M1394,$A$42)=TRUE,41,IF(EXACT(M1394,$A$43)=TRUE,42,IF(EXACT(M1394,$A$44)=TRUE,43,IF(EXACT(M1394,$A$45)=TRUE,44,IF(EXACT(M1394,$A$46)=TRUE,45,IF(EXACT(M1394,$A$47)=TRUE,46,IF(EXACT(M1394,$A$48)=TRUE,47,IF(EXACT(M1394,$A$49)=TRUE,48,IF(EXACT(M1394,$A$50)=TRUE,49,IF(EXACT(M1394,$A$51)=TRUE,50,IF(EXACT(M1394,$A$52)=TRUE,51,IF(EXACT(M1394,$A$53)=TRUE,52,IF(EXACT(M1394,$A$54)=TRUE,53,IF(EXACT(M1394,$A$55)=TRUE,54,IF(EXACT(M1394,$A$56)=TRUE,55,IF(EXACT(M1394,$A$57)=TRUE,56,IF(EXACT(M1394,$A$58)=TRUE,57,IF(EXACT(M1394,$A$59)=TRUE,58,IF(EXACT(M1394,$A$60)=TRUE,59,IF(EXACT(M1394,$A$61)=TRUE,60,IF(EXACT(M1394,$A$62)=TRUE,61))))))))))))))))))))))))))))))))))))))))))))))))))))))))))))))*61^$L1394</f>
        <v>0</v>
      </c>
    </row>
    <row r="1395" spans="11:14" x14ac:dyDescent="0.55000000000000004">
      <c r="K1395">
        <v>1395</v>
      </c>
      <c r="L1395">
        <f t="shared" si="43"/>
        <v>3</v>
      </c>
      <c r="M1395" t="str">
        <f t="shared" si="42"/>
        <v/>
      </c>
      <c r="N1395">
        <f>IF(EXACT(M1395,$A$1)=TRUE,0,IF(EXACT(M1395,$A$2)=TRUE,1,IF(EXACT(M1395,$A$3)=TRUE,2,IF(EXACT(M1395,$A$4)=TRUE,3,IF(EXACT(M1395,$A$5)=TRUE,4,IF(EXACT(M1395,$A$6)=TRUE,5,IF(EXACT(M1395,$A$7)=TRUE,6,IF(EXACT(M1395,$A$8)=TRUE,7,IF(EXACT(M1395,$A$9)=TRUE,8,IF(EXACT(M1395,$A$10)=TRUE,9,IF(EXACT(M1395,$A$11)=TRUE,10,IF(EXACT(M1395,$A$12)=TRUE,11,IF(EXACT(M1395,$A$13)=TRUE,12,IF(EXACT(M1395,$A$14)=TRUE,13,IF(EXACT(M1395,$A$15)=TRUE,14,IF(EXACT(M1395,$A$16)=TRUE,15,IF(EXACT(M1395,$A$17)=TRUE,16,IF(EXACT(M1395,$A$18)=TRUE,17,IF(EXACT(M1395,$A$19)=TRUE,18,IF(EXACT(M1395,$A$20)=TRUE,19,IF(EXACT(M1395,$A$21)=TRUE,20,IF(EXACT(M1395,$A$22)=TRUE,21,IF(EXACT(M1395,$A$23)=TRUE,22,IF(EXACT(M1395,$A$24)=TRUE,23,IF(EXACT(M1395,$A$25)=TRUE,24,IF(EXACT(M1395,$A$26)=TRUE,25,IF(EXACT(M1395,$A$27)=TRUE,26,IF(EXACT(M1395,$A$28)=TRUE,27,IF(EXACT(M1395,$A$29)=TRUE,28,IF(EXACT(M1395,$A$30)=TRUE,29,IF(EXACT(M1395,$A$31)=TRUE,30,IF(EXACT(M1395,$A$32)=TRUE,31,IF(EXACT(M1395,$A$33)=TRUE,32,IF(EXACT(M1395,$A$34)=TRUE,33,IF(EXACT(M1395,$A$35)=TRUE,34,IF(EXACT(M1395,$A$36)=TRUE,35,IF(EXACT(M1395,$A$37)=TRUE,36,IF(EXACT(M1395,$A$38)=TRUE,37,IF(EXACT(M1395,$A$39)=TRUE,38,IF(EXACT(M1395,$A$40)=TRUE,39,IF(EXACT(M1395,$A$41)=TRUE,40,IF(EXACT(M1395,$A$42)=TRUE,41,IF(EXACT(M1395,$A$43)=TRUE,42,IF(EXACT(M1395,$A$44)=TRUE,43,IF(EXACT(M1395,$A$45)=TRUE,44,IF(EXACT(M1395,$A$46)=TRUE,45,IF(EXACT(M1395,$A$47)=TRUE,46,IF(EXACT(M1395,$A$48)=TRUE,47,IF(EXACT(M1395,$A$49)=TRUE,48,IF(EXACT(M1395,$A$50)=TRUE,49,IF(EXACT(M1395,$A$51)=TRUE,50,IF(EXACT(M1395,$A$52)=TRUE,51,IF(EXACT(M1395,$A$53)=TRUE,52,IF(EXACT(M1395,$A$54)=TRUE,53,IF(EXACT(M1395,$A$55)=TRUE,54,IF(EXACT(M1395,$A$56)=TRUE,55,IF(EXACT(M1395,$A$57)=TRUE,56,IF(EXACT(M1395,$A$58)=TRUE,57,IF(EXACT(M1395,$A$59)=TRUE,58,IF(EXACT(M1395,$A$60)=TRUE,59,IF(EXACT(M1395,$A$61)=TRUE,60,IF(EXACT(M1395,$A$62)=TRUE,61))))))))))))))))))))))))))))))))))))))))))))))))))))))))))))))*61^$L1395</f>
        <v>0</v>
      </c>
    </row>
    <row r="1396" spans="11:14" x14ac:dyDescent="0.55000000000000004">
      <c r="K1396">
        <v>1396</v>
      </c>
      <c r="L1396">
        <f t="shared" si="43"/>
        <v>2</v>
      </c>
      <c r="M1396" t="str">
        <f t="shared" si="42"/>
        <v/>
      </c>
      <c r="N1396">
        <f>IF(EXACT(M1396,$A$1)=TRUE,0,IF(EXACT(M1396,$A$2)=TRUE,1,IF(EXACT(M1396,$A$3)=TRUE,2,IF(EXACT(M1396,$A$4)=TRUE,3,IF(EXACT(M1396,$A$5)=TRUE,4,IF(EXACT(M1396,$A$6)=TRUE,5,IF(EXACT(M1396,$A$7)=TRUE,6,IF(EXACT(M1396,$A$8)=TRUE,7,IF(EXACT(M1396,$A$9)=TRUE,8,IF(EXACT(M1396,$A$10)=TRUE,9,IF(EXACT(M1396,$A$11)=TRUE,10,IF(EXACT(M1396,$A$12)=TRUE,11,IF(EXACT(M1396,$A$13)=TRUE,12,IF(EXACT(M1396,$A$14)=TRUE,13,IF(EXACT(M1396,$A$15)=TRUE,14,IF(EXACT(M1396,$A$16)=TRUE,15,IF(EXACT(M1396,$A$17)=TRUE,16,IF(EXACT(M1396,$A$18)=TRUE,17,IF(EXACT(M1396,$A$19)=TRUE,18,IF(EXACT(M1396,$A$20)=TRUE,19,IF(EXACT(M1396,$A$21)=TRUE,20,IF(EXACT(M1396,$A$22)=TRUE,21,IF(EXACT(M1396,$A$23)=TRUE,22,IF(EXACT(M1396,$A$24)=TRUE,23,IF(EXACT(M1396,$A$25)=TRUE,24,IF(EXACT(M1396,$A$26)=TRUE,25,IF(EXACT(M1396,$A$27)=TRUE,26,IF(EXACT(M1396,$A$28)=TRUE,27,IF(EXACT(M1396,$A$29)=TRUE,28,IF(EXACT(M1396,$A$30)=TRUE,29,IF(EXACT(M1396,$A$31)=TRUE,30,IF(EXACT(M1396,$A$32)=TRUE,31,IF(EXACT(M1396,$A$33)=TRUE,32,IF(EXACT(M1396,$A$34)=TRUE,33,IF(EXACT(M1396,$A$35)=TRUE,34,IF(EXACT(M1396,$A$36)=TRUE,35,IF(EXACT(M1396,$A$37)=TRUE,36,IF(EXACT(M1396,$A$38)=TRUE,37,IF(EXACT(M1396,$A$39)=TRUE,38,IF(EXACT(M1396,$A$40)=TRUE,39,IF(EXACT(M1396,$A$41)=TRUE,40,IF(EXACT(M1396,$A$42)=TRUE,41,IF(EXACT(M1396,$A$43)=TRUE,42,IF(EXACT(M1396,$A$44)=TRUE,43,IF(EXACT(M1396,$A$45)=TRUE,44,IF(EXACT(M1396,$A$46)=TRUE,45,IF(EXACT(M1396,$A$47)=TRUE,46,IF(EXACT(M1396,$A$48)=TRUE,47,IF(EXACT(M1396,$A$49)=TRUE,48,IF(EXACT(M1396,$A$50)=TRUE,49,IF(EXACT(M1396,$A$51)=TRUE,50,IF(EXACT(M1396,$A$52)=TRUE,51,IF(EXACT(M1396,$A$53)=TRUE,52,IF(EXACT(M1396,$A$54)=TRUE,53,IF(EXACT(M1396,$A$55)=TRUE,54,IF(EXACT(M1396,$A$56)=TRUE,55,IF(EXACT(M1396,$A$57)=TRUE,56,IF(EXACT(M1396,$A$58)=TRUE,57,IF(EXACT(M1396,$A$59)=TRUE,58,IF(EXACT(M1396,$A$60)=TRUE,59,IF(EXACT(M1396,$A$61)=TRUE,60,IF(EXACT(M1396,$A$62)=TRUE,61))))))))))))))))))))))))))))))))))))))))))))))))))))))))))))))*61^$L1396</f>
        <v>0</v>
      </c>
    </row>
    <row r="1397" spans="11:14" x14ac:dyDescent="0.55000000000000004">
      <c r="K1397">
        <v>1397</v>
      </c>
      <c r="L1397">
        <f t="shared" si="43"/>
        <v>1</v>
      </c>
      <c r="M1397" t="str">
        <f t="shared" si="42"/>
        <v/>
      </c>
      <c r="N1397">
        <f>IF(EXACT(M1397,$A$1)=TRUE,0,IF(EXACT(M1397,$A$2)=TRUE,1,IF(EXACT(M1397,$A$3)=TRUE,2,IF(EXACT(M1397,$A$4)=TRUE,3,IF(EXACT(M1397,$A$5)=TRUE,4,IF(EXACT(M1397,$A$6)=TRUE,5,IF(EXACT(M1397,$A$7)=TRUE,6,IF(EXACT(M1397,$A$8)=TRUE,7,IF(EXACT(M1397,$A$9)=TRUE,8,IF(EXACT(M1397,$A$10)=TRUE,9,IF(EXACT(M1397,$A$11)=TRUE,10,IF(EXACT(M1397,$A$12)=TRUE,11,IF(EXACT(M1397,$A$13)=TRUE,12,IF(EXACT(M1397,$A$14)=TRUE,13,IF(EXACT(M1397,$A$15)=TRUE,14,IF(EXACT(M1397,$A$16)=TRUE,15,IF(EXACT(M1397,$A$17)=TRUE,16,IF(EXACT(M1397,$A$18)=TRUE,17,IF(EXACT(M1397,$A$19)=TRUE,18,IF(EXACT(M1397,$A$20)=TRUE,19,IF(EXACT(M1397,$A$21)=TRUE,20,IF(EXACT(M1397,$A$22)=TRUE,21,IF(EXACT(M1397,$A$23)=TRUE,22,IF(EXACT(M1397,$A$24)=TRUE,23,IF(EXACT(M1397,$A$25)=TRUE,24,IF(EXACT(M1397,$A$26)=TRUE,25,IF(EXACT(M1397,$A$27)=TRUE,26,IF(EXACT(M1397,$A$28)=TRUE,27,IF(EXACT(M1397,$A$29)=TRUE,28,IF(EXACT(M1397,$A$30)=TRUE,29,IF(EXACT(M1397,$A$31)=TRUE,30,IF(EXACT(M1397,$A$32)=TRUE,31,IF(EXACT(M1397,$A$33)=TRUE,32,IF(EXACT(M1397,$A$34)=TRUE,33,IF(EXACT(M1397,$A$35)=TRUE,34,IF(EXACT(M1397,$A$36)=TRUE,35,IF(EXACT(M1397,$A$37)=TRUE,36,IF(EXACT(M1397,$A$38)=TRUE,37,IF(EXACT(M1397,$A$39)=TRUE,38,IF(EXACT(M1397,$A$40)=TRUE,39,IF(EXACT(M1397,$A$41)=TRUE,40,IF(EXACT(M1397,$A$42)=TRUE,41,IF(EXACT(M1397,$A$43)=TRUE,42,IF(EXACT(M1397,$A$44)=TRUE,43,IF(EXACT(M1397,$A$45)=TRUE,44,IF(EXACT(M1397,$A$46)=TRUE,45,IF(EXACT(M1397,$A$47)=TRUE,46,IF(EXACT(M1397,$A$48)=TRUE,47,IF(EXACT(M1397,$A$49)=TRUE,48,IF(EXACT(M1397,$A$50)=TRUE,49,IF(EXACT(M1397,$A$51)=TRUE,50,IF(EXACT(M1397,$A$52)=TRUE,51,IF(EXACT(M1397,$A$53)=TRUE,52,IF(EXACT(M1397,$A$54)=TRUE,53,IF(EXACT(M1397,$A$55)=TRUE,54,IF(EXACT(M1397,$A$56)=TRUE,55,IF(EXACT(M1397,$A$57)=TRUE,56,IF(EXACT(M1397,$A$58)=TRUE,57,IF(EXACT(M1397,$A$59)=TRUE,58,IF(EXACT(M1397,$A$60)=TRUE,59,IF(EXACT(M1397,$A$61)=TRUE,60,IF(EXACT(M1397,$A$62)=TRUE,61))))))))))))))))))))))))))))))))))))))))))))))))))))))))))))))*61^$L1397</f>
        <v>0</v>
      </c>
    </row>
    <row r="1398" spans="11:14" x14ac:dyDescent="0.55000000000000004">
      <c r="K1398">
        <v>1398</v>
      </c>
      <c r="L1398">
        <f t="shared" si="43"/>
        <v>0</v>
      </c>
      <c r="M1398" t="str">
        <f t="shared" si="42"/>
        <v/>
      </c>
      <c r="N1398">
        <f>IF(EXACT(M1398,$A$1)=TRUE,0,IF(EXACT(M1398,$A$2)=TRUE,1,IF(EXACT(M1398,$A$3)=TRUE,2,IF(EXACT(M1398,$A$4)=TRUE,3,IF(EXACT(M1398,$A$5)=TRUE,4,IF(EXACT(M1398,$A$6)=TRUE,5,IF(EXACT(M1398,$A$7)=TRUE,6,IF(EXACT(M1398,$A$8)=TRUE,7,IF(EXACT(M1398,$A$9)=TRUE,8,IF(EXACT(M1398,$A$10)=TRUE,9,IF(EXACT(M1398,$A$11)=TRUE,10,IF(EXACT(M1398,$A$12)=TRUE,11,IF(EXACT(M1398,$A$13)=TRUE,12,IF(EXACT(M1398,$A$14)=TRUE,13,IF(EXACT(M1398,$A$15)=TRUE,14,IF(EXACT(M1398,$A$16)=TRUE,15,IF(EXACT(M1398,$A$17)=TRUE,16,IF(EXACT(M1398,$A$18)=TRUE,17,IF(EXACT(M1398,$A$19)=TRUE,18,IF(EXACT(M1398,$A$20)=TRUE,19,IF(EXACT(M1398,$A$21)=TRUE,20,IF(EXACT(M1398,$A$22)=TRUE,21,IF(EXACT(M1398,$A$23)=TRUE,22,IF(EXACT(M1398,$A$24)=TRUE,23,IF(EXACT(M1398,$A$25)=TRUE,24,IF(EXACT(M1398,$A$26)=TRUE,25,IF(EXACT(M1398,$A$27)=TRUE,26,IF(EXACT(M1398,$A$28)=TRUE,27,IF(EXACT(M1398,$A$29)=TRUE,28,IF(EXACT(M1398,$A$30)=TRUE,29,IF(EXACT(M1398,$A$31)=TRUE,30,IF(EXACT(M1398,$A$32)=TRUE,31,IF(EXACT(M1398,$A$33)=TRUE,32,IF(EXACT(M1398,$A$34)=TRUE,33,IF(EXACT(M1398,$A$35)=TRUE,34,IF(EXACT(M1398,$A$36)=TRUE,35,IF(EXACT(M1398,$A$37)=TRUE,36,IF(EXACT(M1398,$A$38)=TRUE,37,IF(EXACT(M1398,$A$39)=TRUE,38,IF(EXACT(M1398,$A$40)=TRUE,39,IF(EXACT(M1398,$A$41)=TRUE,40,IF(EXACT(M1398,$A$42)=TRUE,41,IF(EXACT(M1398,$A$43)=TRUE,42,IF(EXACT(M1398,$A$44)=TRUE,43,IF(EXACT(M1398,$A$45)=TRUE,44,IF(EXACT(M1398,$A$46)=TRUE,45,IF(EXACT(M1398,$A$47)=TRUE,46,IF(EXACT(M1398,$A$48)=TRUE,47,IF(EXACT(M1398,$A$49)=TRUE,48,IF(EXACT(M1398,$A$50)=TRUE,49,IF(EXACT(M1398,$A$51)=TRUE,50,IF(EXACT(M1398,$A$52)=TRUE,51,IF(EXACT(M1398,$A$53)=TRUE,52,IF(EXACT(M1398,$A$54)=TRUE,53,IF(EXACT(M1398,$A$55)=TRUE,54,IF(EXACT(M1398,$A$56)=TRUE,55,IF(EXACT(M1398,$A$57)=TRUE,56,IF(EXACT(M1398,$A$58)=TRUE,57,IF(EXACT(M1398,$A$59)=TRUE,58,IF(EXACT(M1398,$A$60)=TRUE,59,IF(EXACT(M1398,$A$61)=TRUE,60,IF(EXACT(M1398,$A$62)=TRUE,61))))))))))))))))))))))))))))))))))))))))))))))))))))))))))))))*61^$L1398</f>
        <v>0</v>
      </c>
    </row>
    <row r="1399" spans="11:14" x14ac:dyDescent="0.55000000000000004">
      <c r="K1399">
        <v>1399</v>
      </c>
      <c r="L1399">
        <f t="shared" si="43"/>
        <v>5</v>
      </c>
      <c r="M1399" t="str">
        <f t="shared" si="42"/>
        <v/>
      </c>
      <c r="N1399" t="b">
        <f>IF(EXACT(M1399,$A$1)=TRUE,"コア",IF(EXACT(M1399,$A$2)=TRUE,"弓玉",IF(EXACT(M1399,$A$3)=TRUE,"銃玉",IF(EXACT(M1399,$A$4)=TRUE,"剣玉",IF(EXACT(M1399,$A$5)=TRUE,"盾玉",IF(EXACT(M1399,$A$6)=TRUE,"爆玉",IF(EXACT(M1399,$A$7)=TRUE,"魔玉",IF(EXACT(M1399,$A$8)=TRUE,"弩玉",IF(EXACT(M1399,$A$9)=TRUE,"槍玉",IF(EXACT(M1399,$A$10)=TRUE,"砲玉",IF(EXACT(M1399,$A$11)=TRUE,"薙玉",IF(EXACT(M1399,$A$12)=TRUE,"跳玉",IF(EXACT(M1399,$A$13)=TRUE,"裂玉",IF(EXACT(M1399,$A$14)=TRUE,"散玉",IF(EXACT(M1399,$A$15)=TRUE,"狙玉",IF(EXACT(M1399,$A$16)=TRUE,"浮玉",IF(EXACT(M1399,$A$17)=TRUE,"導玉",IF(EXACT(M1399,$A$18)=TRUE,"繕玉",IF(EXACT(M1399,$A$19)=TRUE,"癒玉",IF(EXACT(M1399,$A$20)=TRUE,"壁玉",IF(EXACT(M1399,$A$21)=TRUE,"飛玉",IF(EXACT(M1399,$A$22)=TRUE,"戦玉",IF(EXACT(M1399,$A$23)=TRUE,"機玉",IF(EXACT(M1399,$A$24)=TRUE,"変玉",IF(EXACT(M1399,$A$25)=TRUE,"界玉",IF(EXACT(M1399,$A$26)=TRUE,"木壁",IF(EXACT(M1399,$A$27)=TRUE,"石壁",IF(EXACT(M1399,$A$28)=TRUE,"紙壁",IF(EXACT(M1399,$A$29)=TRUE,"鉄壁",IF(EXACT(M1399,$A$30)=TRUE,"ジェット",IF(EXACT(M1399,$A$31)=TRUE,"ターボ",IF(EXACT(M1399,$A$32)=TRUE,"骨玉",IF(EXACT(M1399,$A$33)=TRUE,"撃玉",IF(EXACT(M1399,$A$34)=TRUE,"弾玉",IF(EXACT(M1399,$A$35)=TRUE,"聖玉",IF(EXACT(M1399,$A$36)=TRUE,"忍玉",IF(EXACT(M1399,$A$37)=TRUE,"障玉",IF(EXACT(M1399,$A$38)=TRUE,"花玉",IF(EXACT(M1399,$A$39)=TRUE,"反玉",IF(EXACT(M1399,$A$40)=TRUE,"押玉",IF(EXACT(M1399,$A$41)=TRUE,"迎玉",IF(EXACT(M1399,$A$42)=TRUE,"贄玉",IF(EXACT(M1399,$A$43)=TRUE,"的玉",IF(EXACT(M1399,$A$44)=TRUE,"墜玉",IF(EXACT(M1399,$A$45)=TRUE,"箱玉",IF(EXACT(M1399,$A$46)=TRUE,"闇玉",IF(EXACT(M1399,$A$47)=TRUE,"旋玉",IF(EXACT(M1399,$A$48)=TRUE,"采玉",IF(EXACT(M1399,$A$49)=TRUE,"騎玉",IF(EXACT(M1399,$A$50)=TRUE,"核玉",IF(EXACT(M1399,$A$51)=TRUE,"射玉",IF(EXACT(M1399,$A$52)=TRUE,"星玉",IF(EXACT(M1399,$A$53)=TRUE,"梱玉",IF(EXACT(M1399,$A$54)=TRUE,"貫玉",IF(EXACT(M1399,$A$55)=TRUE,"査玉",IF(EXACT(M1399,$A$56)=TRUE,"近壁",IF(EXACT(M1399,$A$57)=TRUE,"遠壁",IF(EXACT(M1399,$A$58)=TRUE,"広壁",IF(EXACT(M1399,$A$59)=TRUE,"狭壁",IF(EXACT(M1399,$A$60)=TRUE,"タゲ壁",IF(EXACT(M1399,$A$61)=TRUE,"エレ壁")))))))))))))))))))))))))))))))))))))))))))))))))))))))))))))</f>
        <v>0</v>
      </c>
    </row>
    <row r="1400" spans="11:14" x14ac:dyDescent="0.55000000000000004">
      <c r="K1400">
        <v>1400</v>
      </c>
      <c r="L1400">
        <f t="shared" si="43"/>
        <v>4</v>
      </c>
      <c r="M1400" t="str">
        <f t="shared" si="42"/>
        <v/>
      </c>
      <c r="N1400">
        <f>IF(EXACT(M1400,$A$1)=TRUE,0,IF(EXACT(M1400,$A$2)=TRUE,1,IF(EXACT(M1400,$A$3)=TRUE,2,IF(EXACT(M1400,$A$4)=TRUE,3,IF(EXACT(M1400,$A$5)=TRUE,4,IF(EXACT(M1400,$A$6)=TRUE,5,IF(EXACT(M1400,$A$7)=TRUE,6,IF(EXACT(M1400,$A$8)=TRUE,7,IF(EXACT(M1400,$A$9)=TRUE,8,IF(EXACT(M1400,$A$10)=TRUE,9,IF(EXACT(M1400,$A$11)=TRUE,10,IF(EXACT(M1400,$A$12)=TRUE,11,IF(EXACT(M1400,$A$13)=TRUE,12,IF(EXACT(M1400,$A$14)=TRUE,13,IF(EXACT(M1400,$A$15)=TRUE,14,IF(EXACT(M1400,$A$16)=TRUE,15,IF(EXACT(M1400,$A$17)=TRUE,16,IF(EXACT(M1400,$A$18)=TRUE,17,IF(EXACT(M1400,$A$19)=TRUE,18,IF(EXACT(M1400,$A$20)=TRUE,19,IF(EXACT(M1400,$A$21)=TRUE,20,IF(EXACT(M1400,$A$22)=TRUE,21,IF(EXACT(M1400,$A$23)=TRUE,22,IF(EXACT(M1400,$A$24)=TRUE,23,IF(EXACT(M1400,$A$25)=TRUE,24,IF(EXACT(M1400,$A$26)=TRUE,25,IF(EXACT(M1400,$A$27)=TRUE,26,IF(EXACT(M1400,$A$28)=TRUE,27,IF(EXACT(M1400,$A$29)=TRUE,28,IF(EXACT(M1400,$A$30)=TRUE,29,IF(EXACT(M1400,$A$31)=TRUE,30,IF(EXACT(M1400,$A$32)=TRUE,31,IF(EXACT(M1400,$A$33)=TRUE,32,IF(EXACT(M1400,$A$34)=TRUE,33,IF(EXACT(M1400,$A$35)=TRUE,34,IF(EXACT(M1400,$A$36)=TRUE,35,IF(EXACT(M1400,$A$37)=TRUE,36,IF(EXACT(M1400,$A$38)=TRUE,37,IF(EXACT(M1400,$A$39)=TRUE,38,IF(EXACT(M1400,$A$40)=TRUE,39,IF(EXACT(M1400,$A$41)=TRUE,40,IF(EXACT(M1400,$A$42)=TRUE,41,IF(EXACT(M1400,$A$43)=TRUE,42,IF(EXACT(M1400,$A$44)=TRUE,43,IF(EXACT(M1400,$A$45)=TRUE,44,IF(EXACT(M1400,$A$46)=TRUE,45,IF(EXACT(M1400,$A$47)=TRUE,46,IF(EXACT(M1400,$A$48)=TRUE,47,IF(EXACT(M1400,$A$49)=TRUE,48,IF(EXACT(M1400,$A$50)=TRUE,49,IF(EXACT(M1400,$A$51)=TRUE,50,IF(EXACT(M1400,$A$52)=TRUE,51,IF(EXACT(M1400,$A$53)=TRUE,52,IF(EXACT(M1400,$A$54)=TRUE,53,IF(EXACT(M1400,$A$55)=TRUE,54,IF(EXACT(M1400,$A$56)=TRUE,55,IF(EXACT(M1400,$A$57)=TRUE,56,IF(EXACT(M1400,$A$58)=TRUE,57,IF(EXACT(M1400,$A$59)=TRUE,58,IF(EXACT(M1400,$A$60)=TRUE,59,IF(EXACT(M1400,$A$61)=TRUE,60,IF(EXACT(M1400,$A$62)=TRUE,61))))))))))))))))))))))))))))))))))))))))))))))))))))))))))))))*61^$L1400</f>
        <v>0</v>
      </c>
    </row>
    <row r="1401" spans="11:14" x14ac:dyDescent="0.55000000000000004">
      <c r="K1401">
        <v>1401</v>
      </c>
      <c r="L1401">
        <f t="shared" si="43"/>
        <v>3</v>
      </c>
      <c r="M1401" t="str">
        <f t="shared" si="42"/>
        <v/>
      </c>
      <c r="N1401">
        <f>IF(EXACT(M1401,$A$1)=TRUE,0,IF(EXACT(M1401,$A$2)=TRUE,1,IF(EXACT(M1401,$A$3)=TRUE,2,IF(EXACT(M1401,$A$4)=TRUE,3,IF(EXACT(M1401,$A$5)=TRUE,4,IF(EXACT(M1401,$A$6)=TRUE,5,IF(EXACT(M1401,$A$7)=TRUE,6,IF(EXACT(M1401,$A$8)=TRUE,7,IF(EXACT(M1401,$A$9)=TRUE,8,IF(EXACT(M1401,$A$10)=TRUE,9,IF(EXACT(M1401,$A$11)=TRUE,10,IF(EXACT(M1401,$A$12)=TRUE,11,IF(EXACT(M1401,$A$13)=TRUE,12,IF(EXACT(M1401,$A$14)=TRUE,13,IF(EXACT(M1401,$A$15)=TRUE,14,IF(EXACT(M1401,$A$16)=TRUE,15,IF(EXACT(M1401,$A$17)=TRUE,16,IF(EXACT(M1401,$A$18)=TRUE,17,IF(EXACT(M1401,$A$19)=TRUE,18,IF(EXACT(M1401,$A$20)=TRUE,19,IF(EXACT(M1401,$A$21)=TRUE,20,IF(EXACT(M1401,$A$22)=TRUE,21,IF(EXACT(M1401,$A$23)=TRUE,22,IF(EXACT(M1401,$A$24)=TRUE,23,IF(EXACT(M1401,$A$25)=TRUE,24,IF(EXACT(M1401,$A$26)=TRUE,25,IF(EXACT(M1401,$A$27)=TRUE,26,IF(EXACT(M1401,$A$28)=TRUE,27,IF(EXACT(M1401,$A$29)=TRUE,28,IF(EXACT(M1401,$A$30)=TRUE,29,IF(EXACT(M1401,$A$31)=TRUE,30,IF(EXACT(M1401,$A$32)=TRUE,31,IF(EXACT(M1401,$A$33)=TRUE,32,IF(EXACT(M1401,$A$34)=TRUE,33,IF(EXACT(M1401,$A$35)=TRUE,34,IF(EXACT(M1401,$A$36)=TRUE,35,IF(EXACT(M1401,$A$37)=TRUE,36,IF(EXACT(M1401,$A$38)=TRUE,37,IF(EXACT(M1401,$A$39)=TRUE,38,IF(EXACT(M1401,$A$40)=TRUE,39,IF(EXACT(M1401,$A$41)=TRUE,40,IF(EXACT(M1401,$A$42)=TRUE,41,IF(EXACT(M1401,$A$43)=TRUE,42,IF(EXACT(M1401,$A$44)=TRUE,43,IF(EXACT(M1401,$A$45)=TRUE,44,IF(EXACT(M1401,$A$46)=TRUE,45,IF(EXACT(M1401,$A$47)=TRUE,46,IF(EXACT(M1401,$A$48)=TRUE,47,IF(EXACT(M1401,$A$49)=TRUE,48,IF(EXACT(M1401,$A$50)=TRUE,49,IF(EXACT(M1401,$A$51)=TRUE,50,IF(EXACT(M1401,$A$52)=TRUE,51,IF(EXACT(M1401,$A$53)=TRUE,52,IF(EXACT(M1401,$A$54)=TRUE,53,IF(EXACT(M1401,$A$55)=TRUE,54,IF(EXACT(M1401,$A$56)=TRUE,55,IF(EXACT(M1401,$A$57)=TRUE,56,IF(EXACT(M1401,$A$58)=TRUE,57,IF(EXACT(M1401,$A$59)=TRUE,58,IF(EXACT(M1401,$A$60)=TRUE,59,IF(EXACT(M1401,$A$61)=TRUE,60,IF(EXACT(M1401,$A$62)=TRUE,61))))))))))))))))))))))))))))))))))))))))))))))))))))))))))))))*61^$L1401</f>
        <v>0</v>
      </c>
    </row>
    <row r="1402" spans="11:14" x14ac:dyDescent="0.55000000000000004">
      <c r="K1402">
        <v>1402</v>
      </c>
      <c r="L1402">
        <f t="shared" si="43"/>
        <v>2</v>
      </c>
      <c r="M1402" t="str">
        <f t="shared" si="42"/>
        <v/>
      </c>
      <c r="N1402">
        <f>IF(EXACT(M1402,$A$1)=TRUE,0,IF(EXACT(M1402,$A$2)=TRUE,1,IF(EXACT(M1402,$A$3)=TRUE,2,IF(EXACT(M1402,$A$4)=TRUE,3,IF(EXACT(M1402,$A$5)=TRUE,4,IF(EXACT(M1402,$A$6)=TRUE,5,IF(EXACT(M1402,$A$7)=TRUE,6,IF(EXACT(M1402,$A$8)=TRUE,7,IF(EXACT(M1402,$A$9)=TRUE,8,IF(EXACT(M1402,$A$10)=TRUE,9,IF(EXACT(M1402,$A$11)=TRUE,10,IF(EXACT(M1402,$A$12)=TRUE,11,IF(EXACT(M1402,$A$13)=TRUE,12,IF(EXACT(M1402,$A$14)=TRUE,13,IF(EXACT(M1402,$A$15)=TRUE,14,IF(EXACT(M1402,$A$16)=TRUE,15,IF(EXACT(M1402,$A$17)=TRUE,16,IF(EXACT(M1402,$A$18)=TRUE,17,IF(EXACT(M1402,$A$19)=TRUE,18,IF(EXACT(M1402,$A$20)=TRUE,19,IF(EXACT(M1402,$A$21)=TRUE,20,IF(EXACT(M1402,$A$22)=TRUE,21,IF(EXACT(M1402,$A$23)=TRUE,22,IF(EXACT(M1402,$A$24)=TRUE,23,IF(EXACT(M1402,$A$25)=TRUE,24,IF(EXACT(M1402,$A$26)=TRUE,25,IF(EXACT(M1402,$A$27)=TRUE,26,IF(EXACT(M1402,$A$28)=TRUE,27,IF(EXACT(M1402,$A$29)=TRUE,28,IF(EXACT(M1402,$A$30)=TRUE,29,IF(EXACT(M1402,$A$31)=TRUE,30,IF(EXACT(M1402,$A$32)=TRUE,31,IF(EXACT(M1402,$A$33)=TRUE,32,IF(EXACT(M1402,$A$34)=TRUE,33,IF(EXACT(M1402,$A$35)=TRUE,34,IF(EXACT(M1402,$A$36)=TRUE,35,IF(EXACT(M1402,$A$37)=TRUE,36,IF(EXACT(M1402,$A$38)=TRUE,37,IF(EXACT(M1402,$A$39)=TRUE,38,IF(EXACT(M1402,$A$40)=TRUE,39,IF(EXACT(M1402,$A$41)=TRUE,40,IF(EXACT(M1402,$A$42)=TRUE,41,IF(EXACT(M1402,$A$43)=TRUE,42,IF(EXACT(M1402,$A$44)=TRUE,43,IF(EXACT(M1402,$A$45)=TRUE,44,IF(EXACT(M1402,$A$46)=TRUE,45,IF(EXACT(M1402,$A$47)=TRUE,46,IF(EXACT(M1402,$A$48)=TRUE,47,IF(EXACT(M1402,$A$49)=TRUE,48,IF(EXACT(M1402,$A$50)=TRUE,49,IF(EXACT(M1402,$A$51)=TRUE,50,IF(EXACT(M1402,$A$52)=TRUE,51,IF(EXACT(M1402,$A$53)=TRUE,52,IF(EXACT(M1402,$A$54)=TRUE,53,IF(EXACT(M1402,$A$55)=TRUE,54,IF(EXACT(M1402,$A$56)=TRUE,55,IF(EXACT(M1402,$A$57)=TRUE,56,IF(EXACT(M1402,$A$58)=TRUE,57,IF(EXACT(M1402,$A$59)=TRUE,58,IF(EXACT(M1402,$A$60)=TRUE,59,IF(EXACT(M1402,$A$61)=TRUE,60,IF(EXACT(M1402,$A$62)=TRUE,61))))))))))))))))))))))))))))))))))))))))))))))))))))))))))))))*61^$L1402</f>
        <v>0</v>
      </c>
    </row>
    <row r="1403" spans="11:14" x14ac:dyDescent="0.55000000000000004">
      <c r="K1403">
        <v>1403</v>
      </c>
      <c r="L1403">
        <f t="shared" si="43"/>
        <v>1</v>
      </c>
      <c r="M1403" t="str">
        <f t="shared" si="42"/>
        <v/>
      </c>
      <c r="N1403">
        <f>IF(EXACT(M1403,$A$1)=TRUE,0,IF(EXACT(M1403,$A$2)=TRUE,1,IF(EXACT(M1403,$A$3)=TRUE,2,IF(EXACT(M1403,$A$4)=TRUE,3,IF(EXACT(M1403,$A$5)=TRUE,4,IF(EXACT(M1403,$A$6)=TRUE,5,IF(EXACT(M1403,$A$7)=TRUE,6,IF(EXACT(M1403,$A$8)=TRUE,7,IF(EXACT(M1403,$A$9)=TRUE,8,IF(EXACT(M1403,$A$10)=TRUE,9,IF(EXACT(M1403,$A$11)=TRUE,10,IF(EXACT(M1403,$A$12)=TRUE,11,IF(EXACT(M1403,$A$13)=TRUE,12,IF(EXACT(M1403,$A$14)=TRUE,13,IF(EXACT(M1403,$A$15)=TRUE,14,IF(EXACT(M1403,$A$16)=TRUE,15,IF(EXACT(M1403,$A$17)=TRUE,16,IF(EXACT(M1403,$A$18)=TRUE,17,IF(EXACT(M1403,$A$19)=TRUE,18,IF(EXACT(M1403,$A$20)=TRUE,19,IF(EXACT(M1403,$A$21)=TRUE,20,IF(EXACT(M1403,$A$22)=TRUE,21,IF(EXACT(M1403,$A$23)=TRUE,22,IF(EXACT(M1403,$A$24)=TRUE,23,IF(EXACT(M1403,$A$25)=TRUE,24,IF(EXACT(M1403,$A$26)=TRUE,25,IF(EXACT(M1403,$A$27)=TRUE,26,IF(EXACT(M1403,$A$28)=TRUE,27,IF(EXACT(M1403,$A$29)=TRUE,28,IF(EXACT(M1403,$A$30)=TRUE,29,IF(EXACT(M1403,$A$31)=TRUE,30,IF(EXACT(M1403,$A$32)=TRUE,31,IF(EXACT(M1403,$A$33)=TRUE,32,IF(EXACT(M1403,$A$34)=TRUE,33,IF(EXACT(M1403,$A$35)=TRUE,34,IF(EXACT(M1403,$A$36)=TRUE,35,IF(EXACT(M1403,$A$37)=TRUE,36,IF(EXACT(M1403,$A$38)=TRUE,37,IF(EXACT(M1403,$A$39)=TRUE,38,IF(EXACT(M1403,$A$40)=TRUE,39,IF(EXACT(M1403,$A$41)=TRUE,40,IF(EXACT(M1403,$A$42)=TRUE,41,IF(EXACT(M1403,$A$43)=TRUE,42,IF(EXACT(M1403,$A$44)=TRUE,43,IF(EXACT(M1403,$A$45)=TRUE,44,IF(EXACT(M1403,$A$46)=TRUE,45,IF(EXACT(M1403,$A$47)=TRUE,46,IF(EXACT(M1403,$A$48)=TRUE,47,IF(EXACT(M1403,$A$49)=TRUE,48,IF(EXACT(M1403,$A$50)=TRUE,49,IF(EXACT(M1403,$A$51)=TRUE,50,IF(EXACT(M1403,$A$52)=TRUE,51,IF(EXACT(M1403,$A$53)=TRUE,52,IF(EXACT(M1403,$A$54)=TRUE,53,IF(EXACT(M1403,$A$55)=TRUE,54,IF(EXACT(M1403,$A$56)=TRUE,55,IF(EXACT(M1403,$A$57)=TRUE,56,IF(EXACT(M1403,$A$58)=TRUE,57,IF(EXACT(M1403,$A$59)=TRUE,58,IF(EXACT(M1403,$A$60)=TRUE,59,IF(EXACT(M1403,$A$61)=TRUE,60,IF(EXACT(M1403,$A$62)=TRUE,61))))))))))))))))))))))))))))))))))))))))))))))))))))))))))))))*61^$L1403</f>
        <v>0</v>
      </c>
    </row>
    <row r="1404" spans="11:14" x14ac:dyDescent="0.55000000000000004">
      <c r="K1404">
        <v>1404</v>
      </c>
      <c r="L1404">
        <f t="shared" si="43"/>
        <v>0</v>
      </c>
      <c r="M1404" t="str">
        <f t="shared" si="42"/>
        <v/>
      </c>
      <c r="N1404">
        <f>IF(EXACT(M1404,$A$1)=TRUE,0,IF(EXACT(M1404,$A$2)=TRUE,1,IF(EXACT(M1404,$A$3)=TRUE,2,IF(EXACT(M1404,$A$4)=TRUE,3,IF(EXACT(M1404,$A$5)=TRUE,4,IF(EXACT(M1404,$A$6)=TRUE,5,IF(EXACT(M1404,$A$7)=TRUE,6,IF(EXACT(M1404,$A$8)=TRUE,7,IF(EXACT(M1404,$A$9)=TRUE,8,IF(EXACT(M1404,$A$10)=TRUE,9,IF(EXACT(M1404,$A$11)=TRUE,10,IF(EXACT(M1404,$A$12)=TRUE,11,IF(EXACT(M1404,$A$13)=TRUE,12,IF(EXACT(M1404,$A$14)=TRUE,13,IF(EXACT(M1404,$A$15)=TRUE,14,IF(EXACT(M1404,$A$16)=TRUE,15,IF(EXACT(M1404,$A$17)=TRUE,16,IF(EXACT(M1404,$A$18)=TRUE,17,IF(EXACT(M1404,$A$19)=TRUE,18,IF(EXACT(M1404,$A$20)=TRUE,19,IF(EXACT(M1404,$A$21)=TRUE,20,IF(EXACT(M1404,$A$22)=TRUE,21,IF(EXACT(M1404,$A$23)=TRUE,22,IF(EXACT(M1404,$A$24)=TRUE,23,IF(EXACT(M1404,$A$25)=TRUE,24,IF(EXACT(M1404,$A$26)=TRUE,25,IF(EXACT(M1404,$A$27)=TRUE,26,IF(EXACT(M1404,$A$28)=TRUE,27,IF(EXACT(M1404,$A$29)=TRUE,28,IF(EXACT(M1404,$A$30)=TRUE,29,IF(EXACT(M1404,$A$31)=TRUE,30,IF(EXACT(M1404,$A$32)=TRUE,31,IF(EXACT(M1404,$A$33)=TRUE,32,IF(EXACT(M1404,$A$34)=TRUE,33,IF(EXACT(M1404,$A$35)=TRUE,34,IF(EXACT(M1404,$A$36)=TRUE,35,IF(EXACT(M1404,$A$37)=TRUE,36,IF(EXACT(M1404,$A$38)=TRUE,37,IF(EXACT(M1404,$A$39)=TRUE,38,IF(EXACT(M1404,$A$40)=TRUE,39,IF(EXACT(M1404,$A$41)=TRUE,40,IF(EXACT(M1404,$A$42)=TRUE,41,IF(EXACT(M1404,$A$43)=TRUE,42,IF(EXACT(M1404,$A$44)=TRUE,43,IF(EXACT(M1404,$A$45)=TRUE,44,IF(EXACT(M1404,$A$46)=TRUE,45,IF(EXACT(M1404,$A$47)=TRUE,46,IF(EXACT(M1404,$A$48)=TRUE,47,IF(EXACT(M1404,$A$49)=TRUE,48,IF(EXACT(M1404,$A$50)=TRUE,49,IF(EXACT(M1404,$A$51)=TRUE,50,IF(EXACT(M1404,$A$52)=TRUE,51,IF(EXACT(M1404,$A$53)=TRUE,52,IF(EXACT(M1404,$A$54)=TRUE,53,IF(EXACT(M1404,$A$55)=TRUE,54,IF(EXACT(M1404,$A$56)=TRUE,55,IF(EXACT(M1404,$A$57)=TRUE,56,IF(EXACT(M1404,$A$58)=TRUE,57,IF(EXACT(M1404,$A$59)=TRUE,58,IF(EXACT(M1404,$A$60)=TRUE,59,IF(EXACT(M1404,$A$61)=TRUE,60,IF(EXACT(M1404,$A$62)=TRUE,61))))))))))))))))))))))))))))))))))))))))))))))))))))))))))))))*61^$L1404</f>
        <v>0</v>
      </c>
    </row>
    <row r="1405" spans="11:14" x14ac:dyDescent="0.55000000000000004">
      <c r="K1405">
        <v>1405</v>
      </c>
      <c r="L1405">
        <f t="shared" si="43"/>
        <v>5</v>
      </c>
      <c r="M1405" t="str">
        <f t="shared" si="42"/>
        <v/>
      </c>
      <c r="N1405" t="b">
        <f>IF(EXACT(M1405,$A$1)=TRUE,"コア",IF(EXACT(M1405,$A$2)=TRUE,"弓玉",IF(EXACT(M1405,$A$3)=TRUE,"銃玉",IF(EXACT(M1405,$A$4)=TRUE,"剣玉",IF(EXACT(M1405,$A$5)=TRUE,"盾玉",IF(EXACT(M1405,$A$6)=TRUE,"爆玉",IF(EXACT(M1405,$A$7)=TRUE,"魔玉",IF(EXACT(M1405,$A$8)=TRUE,"弩玉",IF(EXACT(M1405,$A$9)=TRUE,"槍玉",IF(EXACT(M1405,$A$10)=TRUE,"砲玉",IF(EXACT(M1405,$A$11)=TRUE,"薙玉",IF(EXACT(M1405,$A$12)=TRUE,"跳玉",IF(EXACT(M1405,$A$13)=TRUE,"裂玉",IF(EXACT(M1405,$A$14)=TRUE,"散玉",IF(EXACT(M1405,$A$15)=TRUE,"狙玉",IF(EXACT(M1405,$A$16)=TRUE,"浮玉",IF(EXACT(M1405,$A$17)=TRUE,"導玉",IF(EXACT(M1405,$A$18)=TRUE,"繕玉",IF(EXACT(M1405,$A$19)=TRUE,"癒玉",IF(EXACT(M1405,$A$20)=TRUE,"壁玉",IF(EXACT(M1405,$A$21)=TRUE,"飛玉",IF(EXACT(M1405,$A$22)=TRUE,"戦玉",IF(EXACT(M1405,$A$23)=TRUE,"機玉",IF(EXACT(M1405,$A$24)=TRUE,"変玉",IF(EXACT(M1405,$A$25)=TRUE,"界玉",IF(EXACT(M1405,$A$26)=TRUE,"木壁",IF(EXACT(M1405,$A$27)=TRUE,"石壁",IF(EXACT(M1405,$A$28)=TRUE,"紙壁",IF(EXACT(M1405,$A$29)=TRUE,"鉄壁",IF(EXACT(M1405,$A$30)=TRUE,"ジェット",IF(EXACT(M1405,$A$31)=TRUE,"ターボ",IF(EXACT(M1405,$A$32)=TRUE,"骨玉",IF(EXACT(M1405,$A$33)=TRUE,"撃玉",IF(EXACT(M1405,$A$34)=TRUE,"弾玉",IF(EXACT(M1405,$A$35)=TRUE,"聖玉",IF(EXACT(M1405,$A$36)=TRUE,"忍玉",IF(EXACT(M1405,$A$37)=TRUE,"障玉",IF(EXACT(M1405,$A$38)=TRUE,"花玉",IF(EXACT(M1405,$A$39)=TRUE,"反玉",IF(EXACT(M1405,$A$40)=TRUE,"押玉",IF(EXACT(M1405,$A$41)=TRUE,"迎玉",IF(EXACT(M1405,$A$42)=TRUE,"贄玉",IF(EXACT(M1405,$A$43)=TRUE,"的玉",IF(EXACT(M1405,$A$44)=TRUE,"墜玉",IF(EXACT(M1405,$A$45)=TRUE,"箱玉",IF(EXACT(M1405,$A$46)=TRUE,"闇玉",IF(EXACT(M1405,$A$47)=TRUE,"旋玉",IF(EXACT(M1405,$A$48)=TRUE,"采玉",IF(EXACT(M1405,$A$49)=TRUE,"騎玉",IF(EXACT(M1405,$A$50)=TRUE,"核玉",IF(EXACT(M1405,$A$51)=TRUE,"射玉",IF(EXACT(M1405,$A$52)=TRUE,"星玉",IF(EXACT(M1405,$A$53)=TRUE,"梱玉",IF(EXACT(M1405,$A$54)=TRUE,"貫玉",IF(EXACT(M1405,$A$55)=TRUE,"査玉",IF(EXACT(M1405,$A$56)=TRUE,"近壁",IF(EXACT(M1405,$A$57)=TRUE,"遠壁",IF(EXACT(M1405,$A$58)=TRUE,"広壁",IF(EXACT(M1405,$A$59)=TRUE,"狭壁",IF(EXACT(M1405,$A$60)=TRUE,"タゲ壁",IF(EXACT(M1405,$A$61)=TRUE,"エレ壁")))))))))))))))))))))))))))))))))))))))))))))))))))))))))))))</f>
        <v>0</v>
      </c>
    </row>
    <row r="1406" spans="11:14" x14ac:dyDescent="0.55000000000000004">
      <c r="K1406">
        <v>1406</v>
      </c>
      <c r="L1406">
        <f t="shared" si="43"/>
        <v>4</v>
      </c>
      <c r="M1406" t="str">
        <f t="shared" si="42"/>
        <v/>
      </c>
      <c r="N1406">
        <f>IF(EXACT(M1406,$A$1)=TRUE,0,IF(EXACT(M1406,$A$2)=TRUE,1,IF(EXACT(M1406,$A$3)=TRUE,2,IF(EXACT(M1406,$A$4)=TRUE,3,IF(EXACT(M1406,$A$5)=TRUE,4,IF(EXACT(M1406,$A$6)=TRUE,5,IF(EXACT(M1406,$A$7)=TRUE,6,IF(EXACT(M1406,$A$8)=TRUE,7,IF(EXACT(M1406,$A$9)=TRUE,8,IF(EXACT(M1406,$A$10)=TRUE,9,IF(EXACT(M1406,$A$11)=TRUE,10,IF(EXACT(M1406,$A$12)=TRUE,11,IF(EXACT(M1406,$A$13)=TRUE,12,IF(EXACT(M1406,$A$14)=TRUE,13,IF(EXACT(M1406,$A$15)=TRUE,14,IF(EXACT(M1406,$A$16)=TRUE,15,IF(EXACT(M1406,$A$17)=TRUE,16,IF(EXACT(M1406,$A$18)=TRUE,17,IF(EXACT(M1406,$A$19)=TRUE,18,IF(EXACT(M1406,$A$20)=TRUE,19,IF(EXACT(M1406,$A$21)=TRUE,20,IF(EXACT(M1406,$A$22)=TRUE,21,IF(EXACT(M1406,$A$23)=TRUE,22,IF(EXACT(M1406,$A$24)=TRUE,23,IF(EXACT(M1406,$A$25)=TRUE,24,IF(EXACT(M1406,$A$26)=TRUE,25,IF(EXACT(M1406,$A$27)=TRUE,26,IF(EXACT(M1406,$A$28)=TRUE,27,IF(EXACT(M1406,$A$29)=TRUE,28,IF(EXACT(M1406,$A$30)=TRUE,29,IF(EXACT(M1406,$A$31)=TRUE,30,IF(EXACT(M1406,$A$32)=TRUE,31,IF(EXACT(M1406,$A$33)=TRUE,32,IF(EXACT(M1406,$A$34)=TRUE,33,IF(EXACT(M1406,$A$35)=TRUE,34,IF(EXACT(M1406,$A$36)=TRUE,35,IF(EXACT(M1406,$A$37)=TRUE,36,IF(EXACT(M1406,$A$38)=TRUE,37,IF(EXACT(M1406,$A$39)=TRUE,38,IF(EXACT(M1406,$A$40)=TRUE,39,IF(EXACT(M1406,$A$41)=TRUE,40,IF(EXACT(M1406,$A$42)=TRUE,41,IF(EXACT(M1406,$A$43)=TRUE,42,IF(EXACT(M1406,$A$44)=TRUE,43,IF(EXACT(M1406,$A$45)=TRUE,44,IF(EXACT(M1406,$A$46)=TRUE,45,IF(EXACT(M1406,$A$47)=TRUE,46,IF(EXACT(M1406,$A$48)=TRUE,47,IF(EXACT(M1406,$A$49)=TRUE,48,IF(EXACT(M1406,$A$50)=TRUE,49,IF(EXACT(M1406,$A$51)=TRUE,50,IF(EXACT(M1406,$A$52)=TRUE,51,IF(EXACT(M1406,$A$53)=TRUE,52,IF(EXACT(M1406,$A$54)=TRUE,53,IF(EXACT(M1406,$A$55)=TRUE,54,IF(EXACT(M1406,$A$56)=TRUE,55,IF(EXACT(M1406,$A$57)=TRUE,56,IF(EXACT(M1406,$A$58)=TRUE,57,IF(EXACT(M1406,$A$59)=TRUE,58,IF(EXACT(M1406,$A$60)=TRUE,59,IF(EXACT(M1406,$A$61)=TRUE,60,IF(EXACT(M1406,$A$62)=TRUE,61))))))))))))))))))))))))))))))))))))))))))))))))))))))))))))))*61^$L1406</f>
        <v>0</v>
      </c>
    </row>
    <row r="1407" spans="11:14" x14ac:dyDescent="0.55000000000000004">
      <c r="K1407">
        <v>1407</v>
      </c>
      <c r="L1407">
        <f t="shared" si="43"/>
        <v>3</v>
      </c>
      <c r="M1407" t="str">
        <f t="shared" si="42"/>
        <v/>
      </c>
      <c r="N1407">
        <f>IF(EXACT(M1407,$A$1)=TRUE,0,IF(EXACT(M1407,$A$2)=TRUE,1,IF(EXACT(M1407,$A$3)=TRUE,2,IF(EXACT(M1407,$A$4)=TRUE,3,IF(EXACT(M1407,$A$5)=TRUE,4,IF(EXACT(M1407,$A$6)=TRUE,5,IF(EXACT(M1407,$A$7)=TRUE,6,IF(EXACT(M1407,$A$8)=TRUE,7,IF(EXACT(M1407,$A$9)=TRUE,8,IF(EXACT(M1407,$A$10)=TRUE,9,IF(EXACT(M1407,$A$11)=TRUE,10,IF(EXACT(M1407,$A$12)=TRUE,11,IF(EXACT(M1407,$A$13)=TRUE,12,IF(EXACT(M1407,$A$14)=TRUE,13,IF(EXACT(M1407,$A$15)=TRUE,14,IF(EXACT(M1407,$A$16)=TRUE,15,IF(EXACT(M1407,$A$17)=TRUE,16,IF(EXACT(M1407,$A$18)=TRUE,17,IF(EXACT(M1407,$A$19)=TRUE,18,IF(EXACT(M1407,$A$20)=TRUE,19,IF(EXACT(M1407,$A$21)=TRUE,20,IF(EXACT(M1407,$A$22)=TRUE,21,IF(EXACT(M1407,$A$23)=TRUE,22,IF(EXACT(M1407,$A$24)=TRUE,23,IF(EXACT(M1407,$A$25)=TRUE,24,IF(EXACT(M1407,$A$26)=TRUE,25,IF(EXACT(M1407,$A$27)=TRUE,26,IF(EXACT(M1407,$A$28)=TRUE,27,IF(EXACT(M1407,$A$29)=TRUE,28,IF(EXACT(M1407,$A$30)=TRUE,29,IF(EXACT(M1407,$A$31)=TRUE,30,IF(EXACT(M1407,$A$32)=TRUE,31,IF(EXACT(M1407,$A$33)=TRUE,32,IF(EXACT(M1407,$A$34)=TRUE,33,IF(EXACT(M1407,$A$35)=TRUE,34,IF(EXACT(M1407,$A$36)=TRUE,35,IF(EXACT(M1407,$A$37)=TRUE,36,IF(EXACT(M1407,$A$38)=TRUE,37,IF(EXACT(M1407,$A$39)=TRUE,38,IF(EXACT(M1407,$A$40)=TRUE,39,IF(EXACT(M1407,$A$41)=TRUE,40,IF(EXACT(M1407,$A$42)=TRUE,41,IF(EXACT(M1407,$A$43)=TRUE,42,IF(EXACT(M1407,$A$44)=TRUE,43,IF(EXACT(M1407,$A$45)=TRUE,44,IF(EXACT(M1407,$A$46)=TRUE,45,IF(EXACT(M1407,$A$47)=TRUE,46,IF(EXACT(M1407,$A$48)=TRUE,47,IF(EXACT(M1407,$A$49)=TRUE,48,IF(EXACT(M1407,$A$50)=TRUE,49,IF(EXACT(M1407,$A$51)=TRUE,50,IF(EXACT(M1407,$A$52)=TRUE,51,IF(EXACT(M1407,$A$53)=TRUE,52,IF(EXACT(M1407,$A$54)=TRUE,53,IF(EXACT(M1407,$A$55)=TRUE,54,IF(EXACT(M1407,$A$56)=TRUE,55,IF(EXACT(M1407,$A$57)=TRUE,56,IF(EXACT(M1407,$A$58)=TRUE,57,IF(EXACT(M1407,$A$59)=TRUE,58,IF(EXACT(M1407,$A$60)=TRUE,59,IF(EXACT(M1407,$A$61)=TRUE,60,IF(EXACT(M1407,$A$62)=TRUE,61))))))))))))))))))))))))))))))))))))))))))))))))))))))))))))))*61^$L1407</f>
        <v>0</v>
      </c>
    </row>
    <row r="1408" spans="11:14" x14ac:dyDescent="0.55000000000000004">
      <c r="K1408">
        <v>1408</v>
      </c>
      <c r="L1408">
        <f t="shared" si="43"/>
        <v>2</v>
      </c>
      <c r="M1408" t="str">
        <f t="shared" si="42"/>
        <v/>
      </c>
      <c r="N1408">
        <f>IF(EXACT(M1408,$A$1)=TRUE,0,IF(EXACT(M1408,$A$2)=TRUE,1,IF(EXACT(M1408,$A$3)=TRUE,2,IF(EXACT(M1408,$A$4)=TRUE,3,IF(EXACT(M1408,$A$5)=TRUE,4,IF(EXACT(M1408,$A$6)=TRUE,5,IF(EXACT(M1408,$A$7)=TRUE,6,IF(EXACT(M1408,$A$8)=TRUE,7,IF(EXACT(M1408,$A$9)=TRUE,8,IF(EXACT(M1408,$A$10)=TRUE,9,IF(EXACT(M1408,$A$11)=TRUE,10,IF(EXACT(M1408,$A$12)=TRUE,11,IF(EXACT(M1408,$A$13)=TRUE,12,IF(EXACT(M1408,$A$14)=TRUE,13,IF(EXACT(M1408,$A$15)=TRUE,14,IF(EXACT(M1408,$A$16)=TRUE,15,IF(EXACT(M1408,$A$17)=TRUE,16,IF(EXACT(M1408,$A$18)=TRUE,17,IF(EXACT(M1408,$A$19)=TRUE,18,IF(EXACT(M1408,$A$20)=TRUE,19,IF(EXACT(M1408,$A$21)=TRUE,20,IF(EXACT(M1408,$A$22)=TRUE,21,IF(EXACT(M1408,$A$23)=TRUE,22,IF(EXACT(M1408,$A$24)=TRUE,23,IF(EXACT(M1408,$A$25)=TRUE,24,IF(EXACT(M1408,$A$26)=TRUE,25,IF(EXACT(M1408,$A$27)=TRUE,26,IF(EXACT(M1408,$A$28)=TRUE,27,IF(EXACT(M1408,$A$29)=TRUE,28,IF(EXACT(M1408,$A$30)=TRUE,29,IF(EXACT(M1408,$A$31)=TRUE,30,IF(EXACT(M1408,$A$32)=TRUE,31,IF(EXACT(M1408,$A$33)=TRUE,32,IF(EXACT(M1408,$A$34)=TRUE,33,IF(EXACT(M1408,$A$35)=TRUE,34,IF(EXACT(M1408,$A$36)=TRUE,35,IF(EXACT(M1408,$A$37)=TRUE,36,IF(EXACT(M1408,$A$38)=TRUE,37,IF(EXACT(M1408,$A$39)=TRUE,38,IF(EXACT(M1408,$A$40)=TRUE,39,IF(EXACT(M1408,$A$41)=TRUE,40,IF(EXACT(M1408,$A$42)=TRUE,41,IF(EXACT(M1408,$A$43)=TRUE,42,IF(EXACT(M1408,$A$44)=TRUE,43,IF(EXACT(M1408,$A$45)=TRUE,44,IF(EXACT(M1408,$A$46)=TRUE,45,IF(EXACT(M1408,$A$47)=TRUE,46,IF(EXACT(M1408,$A$48)=TRUE,47,IF(EXACT(M1408,$A$49)=TRUE,48,IF(EXACT(M1408,$A$50)=TRUE,49,IF(EXACT(M1408,$A$51)=TRUE,50,IF(EXACT(M1408,$A$52)=TRUE,51,IF(EXACT(M1408,$A$53)=TRUE,52,IF(EXACT(M1408,$A$54)=TRUE,53,IF(EXACT(M1408,$A$55)=TRUE,54,IF(EXACT(M1408,$A$56)=TRUE,55,IF(EXACT(M1408,$A$57)=TRUE,56,IF(EXACT(M1408,$A$58)=TRUE,57,IF(EXACT(M1408,$A$59)=TRUE,58,IF(EXACT(M1408,$A$60)=TRUE,59,IF(EXACT(M1408,$A$61)=TRUE,60,IF(EXACT(M1408,$A$62)=TRUE,61))))))))))))))))))))))))))))))))))))))))))))))))))))))))))))))*61^$L1408</f>
        <v>0</v>
      </c>
    </row>
    <row r="1409" spans="11:14" x14ac:dyDescent="0.55000000000000004">
      <c r="K1409">
        <v>1409</v>
      </c>
      <c r="L1409">
        <f t="shared" si="43"/>
        <v>1</v>
      </c>
      <c r="M1409" t="str">
        <f t="shared" ref="M1409:M1472" si="44">MID(D$2,$K1409,1)</f>
        <v/>
      </c>
      <c r="N1409">
        <f>IF(EXACT(M1409,$A$1)=TRUE,0,IF(EXACT(M1409,$A$2)=TRUE,1,IF(EXACT(M1409,$A$3)=TRUE,2,IF(EXACT(M1409,$A$4)=TRUE,3,IF(EXACT(M1409,$A$5)=TRUE,4,IF(EXACT(M1409,$A$6)=TRUE,5,IF(EXACT(M1409,$A$7)=TRUE,6,IF(EXACT(M1409,$A$8)=TRUE,7,IF(EXACT(M1409,$A$9)=TRUE,8,IF(EXACT(M1409,$A$10)=TRUE,9,IF(EXACT(M1409,$A$11)=TRUE,10,IF(EXACT(M1409,$A$12)=TRUE,11,IF(EXACT(M1409,$A$13)=TRUE,12,IF(EXACT(M1409,$A$14)=TRUE,13,IF(EXACT(M1409,$A$15)=TRUE,14,IF(EXACT(M1409,$A$16)=TRUE,15,IF(EXACT(M1409,$A$17)=TRUE,16,IF(EXACT(M1409,$A$18)=TRUE,17,IF(EXACT(M1409,$A$19)=TRUE,18,IF(EXACT(M1409,$A$20)=TRUE,19,IF(EXACT(M1409,$A$21)=TRUE,20,IF(EXACT(M1409,$A$22)=TRUE,21,IF(EXACT(M1409,$A$23)=TRUE,22,IF(EXACT(M1409,$A$24)=TRUE,23,IF(EXACT(M1409,$A$25)=TRUE,24,IF(EXACT(M1409,$A$26)=TRUE,25,IF(EXACT(M1409,$A$27)=TRUE,26,IF(EXACT(M1409,$A$28)=TRUE,27,IF(EXACT(M1409,$A$29)=TRUE,28,IF(EXACT(M1409,$A$30)=TRUE,29,IF(EXACT(M1409,$A$31)=TRUE,30,IF(EXACT(M1409,$A$32)=TRUE,31,IF(EXACT(M1409,$A$33)=TRUE,32,IF(EXACT(M1409,$A$34)=TRUE,33,IF(EXACT(M1409,$A$35)=TRUE,34,IF(EXACT(M1409,$A$36)=TRUE,35,IF(EXACT(M1409,$A$37)=TRUE,36,IF(EXACT(M1409,$A$38)=TRUE,37,IF(EXACT(M1409,$A$39)=TRUE,38,IF(EXACT(M1409,$A$40)=TRUE,39,IF(EXACT(M1409,$A$41)=TRUE,40,IF(EXACT(M1409,$A$42)=TRUE,41,IF(EXACT(M1409,$A$43)=TRUE,42,IF(EXACT(M1409,$A$44)=TRUE,43,IF(EXACT(M1409,$A$45)=TRUE,44,IF(EXACT(M1409,$A$46)=TRUE,45,IF(EXACT(M1409,$A$47)=TRUE,46,IF(EXACT(M1409,$A$48)=TRUE,47,IF(EXACT(M1409,$A$49)=TRUE,48,IF(EXACT(M1409,$A$50)=TRUE,49,IF(EXACT(M1409,$A$51)=TRUE,50,IF(EXACT(M1409,$A$52)=TRUE,51,IF(EXACT(M1409,$A$53)=TRUE,52,IF(EXACT(M1409,$A$54)=TRUE,53,IF(EXACT(M1409,$A$55)=TRUE,54,IF(EXACT(M1409,$A$56)=TRUE,55,IF(EXACT(M1409,$A$57)=TRUE,56,IF(EXACT(M1409,$A$58)=TRUE,57,IF(EXACT(M1409,$A$59)=TRUE,58,IF(EXACT(M1409,$A$60)=TRUE,59,IF(EXACT(M1409,$A$61)=TRUE,60,IF(EXACT(M1409,$A$62)=TRUE,61))))))))))))))))))))))))))))))))))))))))))))))))))))))))))))))*61^$L1409</f>
        <v>0</v>
      </c>
    </row>
    <row r="1410" spans="11:14" x14ac:dyDescent="0.55000000000000004">
      <c r="K1410">
        <v>1410</v>
      </c>
      <c r="L1410">
        <f t="shared" ref="L1410:L1473" si="45">MOD(LEN($D$2)-K1410,6)</f>
        <v>0</v>
      </c>
      <c r="M1410" t="str">
        <f t="shared" si="44"/>
        <v/>
      </c>
      <c r="N1410">
        <f>IF(EXACT(M1410,$A$1)=TRUE,0,IF(EXACT(M1410,$A$2)=TRUE,1,IF(EXACT(M1410,$A$3)=TRUE,2,IF(EXACT(M1410,$A$4)=TRUE,3,IF(EXACT(M1410,$A$5)=TRUE,4,IF(EXACT(M1410,$A$6)=TRUE,5,IF(EXACT(M1410,$A$7)=TRUE,6,IF(EXACT(M1410,$A$8)=TRUE,7,IF(EXACT(M1410,$A$9)=TRUE,8,IF(EXACT(M1410,$A$10)=TRUE,9,IF(EXACT(M1410,$A$11)=TRUE,10,IF(EXACT(M1410,$A$12)=TRUE,11,IF(EXACT(M1410,$A$13)=TRUE,12,IF(EXACT(M1410,$A$14)=TRUE,13,IF(EXACT(M1410,$A$15)=TRUE,14,IF(EXACT(M1410,$A$16)=TRUE,15,IF(EXACT(M1410,$A$17)=TRUE,16,IF(EXACT(M1410,$A$18)=TRUE,17,IF(EXACT(M1410,$A$19)=TRUE,18,IF(EXACT(M1410,$A$20)=TRUE,19,IF(EXACT(M1410,$A$21)=TRUE,20,IF(EXACT(M1410,$A$22)=TRUE,21,IF(EXACT(M1410,$A$23)=TRUE,22,IF(EXACT(M1410,$A$24)=TRUE,23,IF(EXACT(M1410,$A$25)=TRUE,24,IF(EXACT(M1410,$A$26)=TRUE,25,IF(EXACT(M1410,$A$27)=TRUE,26,IF(EXACT(M1410,$A$28)=TRUE,27,IF(EXACT(M1410,$A$29)=TRUE,28,IF(EXACT(M1410,$A$30)=TRUE,29,IF(EXACT(M1410,$A$31)=TRUE,30,IF(EXACT(M1410,$A$32)=TRUE,31,IF(EXACT(M1410,$A$33)=TRUE,32,IF(EXACT(M1410,$A$34)=TRUE,33,IF(EXACT(M1410,$A$35)=TRUE,34,IF(EXACT(M1410,$A$36)=TRUE,35,IF(EXACT(M1410,$A$37)=TRUE,36,IF(EXACT(M1410,$A$38)=TRUE,37,IF(EXACT(M1410,$A$39)=TRUE,38,IF(EXACT(M1410,$A$40)=TRUE,39,IF(EXACT(M1410,$A$41)=TRUE,40,IF(EXACT(M1410,$A$42)=TRUE,41,IF(EXACT(M1410,$A$43)=TRUE,42,IF(EXACT(M1410,$A$44)=TRUE,43,IF(EXACT(M1410,$A$45)=TRUE,44,IF(EXACT(M1410,$A$46)=TRUE,45,IF(EXACT(M1410,$A$47)=TRUE,46,IF(EXACT(M1410,$A$48)=TRUE,47,IF(EXACT(M1410,$A$49)=TRUE,48,IF(EXACT(M1410,$A$50)=TRUE,49,IF(EXACT(M1410,$A$51)=TRUE,50,IF(EXACT(M1410,$A$52)=TRUE,51,IF(EXACT(M1410,$A$53)=TRUE,52,IF(EXACT(M1410,$A$54)=TRUE,53,IF(EXACT(M1410,$A$55)=TRUE,54,IF(EXACT(M1410,$A$56)=TRUE,55,IF(EXACT(M1410,$A$57)=TRUE,56,IF(EXACT(M1410,$A$58)=TRUE,57,IF(EXACT(M1410,$A$59)=TRUE,58,IF(EXACT(M1410,$A$60)=TRUE,59,IF(EXACT(M1410,$A$61)=TRUE,60,IF(EXACT(M1410,$A$62)=TRUE,61))))))))))))))))))))))))))))))))))))))))))))))))))))))))))))))*61^$L1410</f>
        <v>0</v>
      </c>
    </row>
    <row r="1411" spans="11:14" x14ac:dyDescent="0.55000000000000004">
      <c r="K1411">
        <v>1411</v>
      </c>
      <c r="L1411">
        <f t="shared" si="45"/>
        <v>5</v>
      </c>
      <c r="M1411" t="str">
        <f t="shared" si="44"/>
        <v/>
      </c>
      <c r="N1411" t="b">
        <f>IF(EXACT(M1411,$A$1)=TRUE,"コア",IF(EXACT(M1411,$A$2)=TRUE,"弓玉",IF(EXACT(M1411,$A$3)=TRUE,"銃玉",IF(EXACT(M1411,$A$4)=TRUE,"剣玉",IF(EXACT(M1411,$A$5)=TRUE,"盾玉",IF(EXACT(M1411,$A$6)=TRUE,"爆玉",IF(EXACT(M1411,$A$7)=TRUE,"魔玉",IF(EXACT(M1411,$A$8)=TRUE,"弩玉",IF(EXACT(M1411,$A$9)=TRUE,"槍玉",IF(EXACT(M1411,$A$10)=TRUE,"砲玉",IF(EXACT(M1411,$A$11)=TRUE,"薙玉",IF(EXACT(M1411,$A$12)=TRUE,"跳玉",IF(EXACT(M1411,$A$13)=TRUE,"裂玉",IF(EXACT(M1411,$A$14)=TRUE,"散玉",IF(EXACT(M1411,$A$15)=TRUE,"狙玉",IF(EXACT(M1411,$A$16)=TRUE,"浮玉",IF(EXACT(M1411,$A$17)=TRUE,"導玉",IF(EXACT(M1411,$A$18)=TRUE,"繕玉",IF(EXACT(M1411,$A$19)=TRUE,"癒玉",IF(EXACT(M1411,$A$20)=TRUE,"壁玉",IF(EXACT(M1411,$A$21)=TRUE,"飛玉",IF(EXACT(M1411,$A$22)=TRUE,"戦玉",IF(EXACT(M1411,$A$23)=TRUE,"機玉",IF(EXACT(M1411,$A$24)=TRUE,"変玉",IF(EXACT(M1411,$A$25)=TRUE,"界玉",IF(EXACT(M1411,$A$26)=TRUE,"木壁",IF(EXACT(M1411,$A$27)=TRUE,"石壁",IF(EXACT(M1411,$A$28)=TRUE,"紙壁",IF(EXACT(M1411,$A$29)=TRUE,"鉄壁",IF(EXACT(M1411,$A$30)=TRUE,"ジェット",IF(EXACT(M1411,$A$31)=TRUE,"ターボ",IF(EXACT(M1411,$A$32)=TRUE,"骨玉",IF(EXACT(M1411,$A$33)=TRUE,"撃玉",IF(EXACT(M1411,$A$34)=TRUE,"弾玉",IF(EXACT(M1411,$A$35)=TRUE,"聖玉",IF(EXACT(M1411,$A$36)=TRUE,"忍玉",IF(EXACT(M1411,$A$37)=TRUE,"障玉",IF(EXACT(M1411,$A$38)=TRUE,"花玉",IF(EXACT(M1411,$A$39)=TRUE,"反玉",IF(EXACT(M1411,$A$40)=TRUE,"押玉",IF(EXACT(M1411,$A$41)=TRUE,"迎玉",IF(EXACT(M1411,$A$42)=TRUE,"贄玉",IF(EXACT(M1411,$A$43)=TRUE,"的玉",IF(EXACT(M1411,$A$44)=TRUE,"墜玉",IF(EXACT(M1411,$A$45)=TRUE,"箱玉",IF(EXACT(M1411,$A$46)=TRUE,"闇玉",IF(EXACT(M1411,$A$47)=TRUE,"旋玉",IF(EXACT(M1411,$A$48)=TRUE,"采玉",IF(EXACT(M1411,$A$49)=TRUE,"騎玉",IF(EXACT(M1411,$A$50)=TRUE,"核玉",IF(EXACT(M1411,$A$51)=TRUE,"射玉",IF(EXACT(M1411,$A$52)=TRUE,"星玉",IF(EXACT(M1411,$A$53)=TRUE,"梱玉",IF(EXACT(M1411,$A$54)=TRUE,"貫玉",IF(EXACT(M1411,$A$55)=TRUE,"査玉",IF(EXACT(M1411,$A$56)=TRUE,"近壁",IF(EXACT(M1411,$A$57)=TRUE,"遠壁",IF(EXACT(M1411,$A$58)=TRUE,"広壁",IF(EXACT(M1411,$A$59)=TRUE,"狭壁",IF(EXACT(M1411,$A$60)=TRUE,"タゲ壁",IF(EXACT(M1411,$A$61)=TRUE,"エレ壁")))))))))))))))))))))))))))))))))))))))))))))))))))))))))))))</f>
        <v>0</v>
      </c>
    </row>
    <row r="1412" spans="11:14" x14ac:dyDescent="0.55000000000000004">
      <c r="K1412">
        <v>1412</v>
      </c>
      <c r="L1412">
        <f t="shared" si="45"/>
        <v>4</v>
      </c>
      <c r="M1412" t="str">
        <f t="shared" si="44"/>
        <v/>
      </c>
      <c r="N1412">
        <f>IF(EXACT(M1412,$A$1)=TRUE,0,IF(EXACT(M1412,$A$2)=TRUE,1,IF(EXACT(M1412,$A$3)=TRUE,2,IF(EXACT(M1412,$A$4)=TRUE,3,IF(EXACT(M1412,$A$5)=TRUE,4,IF(EXACT(M1412,$A$6)=TRUE,5,IF(EXACT(M1412,$A$7)=TRUE,6,IF(EXACT(M1412,$A$8)=TRUE,7,IF(EXACT(M1412,$A$9)=TRUE,8,IF(EXACT(M1412,$A$10)=TRUE,9,IF(EXACT(M1412,$A$11)=TRUE,10,IF(EXACT(M1412,$A$12)=TRUE,11,IF(EXACT(M1412,$A$13)=TRUE,12,IF(EXACT(M1412,$A$14)=TRUE,13,IF(EXACT(M1412,$A$15)=TRUE,14,IF(EXACT(M1412,$A$16)=TRUE,15,IF(EXACT(M1412,$A$17)=TRUE,16,IF(EXACT(M1412,$A$18)=TRUE,17,IF(EXACT(M1412,$A$19)=TRUE,18,IF(EXACT(M1412,$A$20)=TRUE,19,IF(EXACT(M1412,$A$21)=TRUE,20,IF(EXACT(M1412,$A$22)=TRUE,21,IF(EXACT(M1412,$A$23)=TRUE,22,IF(EXACT(M1412,$A$24)=TRUE,23,IF(EXACT(M1412,$A$25)=TRUE,24,IF(EXACT(M1412,$A$26)=TRUE,25,IF(EXACT(M1412,$A$27)=TRUE,26,IF(EXACT(M1412,$A$28)=TRUE,27,IF(EXACT(M1412,$A$29)=TRUE,28,IF(EXACT(M1412,$A$30)=TRUE,29,IF(EXACT(M1412,$A$31)=TRUE,30,IF(EXACT(M1412,$A$32)=TRUE,31,IF(EXACT(M1412,$A$33)=TRUE,32,IF(EXACT(M1412,$A$34)=TRUE,33,IF(EXACT(M1412,$A$35)=TRUE,34,IF(EXACT(M1412,$A$36)=TRUE,35,IF(EXACT(M1412,$A$37)=TRUE,36,IF(EXACT(M1412,$A$38)=TRUE,37,IF(EXACT(M1412,$A$39)=TRUE,38,IF(EXACT(M1412,$A$40)=TRUE,39,IF(EXACT(M1412,$A$41)=TRUE,40,IF(EXACT(M1412,$A$42)=TRUE,41,IF(EXACT(M1412,$A$43)=TRUE,42,IF(EXACT(M1412,$A$44)=TRUE,43,IF(EXACT(M1412,$A$45)=TRUE,44,IF(EXACT(M1412,$A$46)=TRUE,45,IF(EXACT(M1412,$A$47)=TRUE,46,IF(EXACT(M1412,$A$48)=TRUE,47,IF(EXACT(M1412,$A$49)=TRUE,48,IF(EXACT(M1412,$A$50)=TRUE,49,IF(EXACT(M1412,$A$51)=TRUE,50,IF(EXACT(M1412,$A$52)=TRUE,51,IF(EXACT(M1412,$A$53)=TRUE,52,IF(EXACT(M1412,$A$54)=TRUE,53,IF(EXACT(M1412,$A$55)=TRUE,54,IF(EXACT(M1412,$A$56)=TRUE,55,IF(EXACT(M1412,$A$57)=TRUE,56,IF(EXACT(M1412,$A$58)=TRUE,57,IF(EXACT(M1412,$A$59)=TRUE,58,IF(EXACT(M1412,$A$60)=TRUE,59,IF(EXACT(M1412,$A$61)=TRUE,60,IF(EXACT(M1412,$A$62)=TRUE,61))))))))))))))))))))))))))))))))))))))))))))))))))))))))))))))*61^$L1412</f>
        <v>0</v>
      </c>
    </row>
    <row r="1413" spans="11:14" x14ac:dyDescent="0.55000000000000004">
      <c r="K1413">
        <v>1413</v>
      </c>
      <c r="L1413">
        <f t="shared" si="45"/>
        <v>3</v>
      </c>
      <c r="M1413" t="str">
        <f t="shared" si="44"/>
        <v/>
      </c>
      <c r="N1413">
        <f>IF(EXACT(M1413,$A$1)=TRUE,0,IF(EXACT(M1413,$A$2)=TRUE,1,IF(EXACT(M1413,$A$3)=TRUE,2,IF(EXACT(M1413,$A$4)=TRUE,3,IF(EXACT(M1413,$A$5)=TRUE,4,IF(EXACT(M1413,$A$6)=TRUE,5,IF(EXACT(M1413,$A$7)=TRUE,6,IF(EXACT(M1413,$A$8)=TRUE,7,IF(EXACT(M1413,$A$9)=TRUE,8,IF(EXACT(M1413,$A$10)=TRUE,9,IF(EXACT(M1413,$A$11)=TRUE,10,IF(EXACT(M1413,$A$12)=TRUE,11,IF(EXACT(M1413,$A$13)=TRUE,12,IF(EXACT(M1413,$A$14)=TRUE,13,IF(EXACT(M1413,$A$15)=TRUE,14,IF(EXACT(M1413,$A$16)=TRUE,15,IF(EXACT(M1413,$A$17)=TRUE,16,IF(EXACT(M1413,$A$18)=TRUE,17,IF(EXACT(M1413,$A$19)=TRUE,18,IF(EXACT(M1413,$A$20)=TRUE,19,IF(EXACT(M1413,$A$21)=TRUE,20,IF(EXACT(M1413,$A$22)=TRUE,21,IF(EXACT(M1413,$A$23)=TRUE,22,IF(EXACT(M1413,$A$24)=TRUE,23,IF(EXACT(M1413,$A$25)=TRUE,24,IF(EXACT(M1413,$A$26)=TRUE,25,IF(EXACT(M1413,$A$27)=TRUE,26,IF(EXACT(M1413,$A$28)=TRUE,27,IF(EXACT(M1413,$A$29)=TRUE,28,IF(EXACT(M1413,$A$30)=TRUE,29,IF(EXACT(M1413,$A$31)=TRUE,30,IF(EXACT(M1413,$A$32)=TRUE,31,IF(EXACT(M1413,$A$33)=TRUE,32,IF(EXACT(M1413,$A$34)=TRUE,33,IF(EXACT(M1413,$A$35)=TRUE,34,IF(EXACT(M1413,$A$36)=TRUE,35,IF(EXACT(M1413,$A$37)=TRUE,36,IF(EXACT(M1413,$A$38)=TRUE,37,IF(EXACT(M1413,$A$39)=TRUE,38,IF(EXACT(M1413,$A$40)=TRUE,39,IF(EXACT(M1413,$A$41)=TRUE,40,IF(EXACT(M1413,$A$42)=TRUE,41,IF(EXACT(M1413,$A$43)=TRUE,42,IF(EXACT(M1413,$A$44)=TRUE,43,IF(EXACT(M1413,$A$45)=TRUE,44,IF(EXACT(M1413,$A$46)=TRUE,45,IF(EXACT(M1413,$A$47)=TRUE,46,IF(EXACT(M1413,$A$48)=TRUE,47,IF(EXACT(M1413,$A$49)=TRUE,48,IF(EXACT(M1413,$A$50)=TRUE,49,IF(EXACT(M1413,$A$51)=TRUE,50,IF(EXACT(M1413,$A$52)=TRUE,51,IF(EXACT(M1413,$A$53)=TRUE,52,IF(EXACT(M1413,$A$54)=TRUE,53,IF(EXACT(M1413,$A$55)=TRUE,54,IF(EXACT(M1413,$A$56)=TRUE,55,IF(EXACT(M1413,$A$57)=TRUE,56,IF(EXACT(M1413,$A$58)=TRUE,57,IF(EXACT(M1413,$A$59)=TRUE,58,IF(EXACT(M1413,$A$60)=TRUE,59,IF(EXACT(M1413,$A$61)=TRUE,60,IF(EXACT(M1413,$A$62)=TRUE,61))))))))))))))))))))))))))))))))))))))))))))))))))))))))))))))*61^$L1413</f>
        <v>0</v>
      </c>
    </row>
    <row r="1414" spans="11:14" x14ac:dyDescent="0.55000000000000004">
      <c r="K1414">
        <v>1414</v>
      </c>
      <c r="L1414">
        <f t="shared" si="45"/>
        <v>2</v>
      </c>
      <c r="M1414" t="str">
        <f t="shared" si="44"/>
        <v/>
      </c>
      <c r="N1414">
        <f>IF(EXACT(M1414,$A$1)=TRUE,0,IF(EXACT(M1414,$A$2)=TRUE,1,IF(EXACT(M1414,$A$3)=TRUE,2,IF(EXACT(M1414,$A$4)=TRUE,3,IF(EXACT(M1414,$A$5)=TRUE,4,IF(EXACT(M1414,$A$6)=TRUE,5,IF(EXACT(M1414,$A$7)=TRUE,6,IF(EXACT(M1414,$A$8)=TRUE,7,IF(EXACT(M1414,$A$9)=TRUE,8,IF(EXACT(M1414,$A$10)=TRUE,9,IF(EXACT(M1414,$A$11)=TRUE,10,IF(EXACT(M1414,$A$12)=TRUE,11,IF(EXACT(M1414,$A$13)=TRUE,12,IF(EXACT(M1414,$A$14)=TRUE,13,IF(EXACT(M1414,$A$15)=TRUE,14,IF(EXACT(M1414,$A$16)=TRUE,15,IF(EXACT(M1414,$A$17)=TRUE,16,IF(EXACT(M1414,$A$18)=TRUE,17,IF(EXACT(M1414,$A$19)=TRUE,18,IF(EXACT(M1414,$A$20)=TRUE,19,IF(EXACT(M1414,$A$21)=TRUE,20,IF(EXACT(M1414,$A$22)=TRUE,21,IF(EXACT(M1414,$A$23)=TRUE,22,IF(EXACT(M1414,$A$24)=TRUE,23,IF(EXACT(M1414,$A$25)=TRUE,24,IF(EXACT(M1414,$A$26)=TRUE,25,IF(EXACT(M1414,$A$27)=TRUE,26,IF(EXACT(M1414,$A$28)=TRUE,27,IF(EXACT(M1414,$A$29)=TRUE,28,IF(EXACT(M1414,$A$30)=TRUE,29,IF(EXACT(M1414,$A$31)=TRUE,30,IF(EXACT(M1414,$A$32)=TRUE,31,IF(EXACT(M1414,$A$33)=TRUE,32,IF(EXACT(M1414,$A$34)=TRUE,33,IF(EXACT(M1414,$A$35)=TRUE,34,IF(EXACT(M1414,$A$36)=TRUE,35,IF(EXACT(M1414,$A$37)=TRUE,36,IF(EXACT(M1414,$A$38)=TRUE,37,IF(EXACT(M1414,$A$39)=TRUE,38,IF(EXACT(M1414,$A$40)=TRUE,39,IF(EXACT(M1414,$A$41)=TRUE,40,IF(EXACT(M1414,$A$42)=TRUE,41,IF(EXACT(M1414,$A$43)=TRUE,42,IF(EXACT(M1414,$A$44)=TRUE,43,IF(EXACT(M1414,$A$45)=TRUE,44,IF(EXACT(M1414,$A$46)=TRUE,45,IF(EXACT(M1414,$A$47)=TRUE,46,IF(EXACT(M1414,$A$48)=TRUE,47,IF(EXACT(M1414,$A$49)=TRUE,48,IF(EXACT(M1414,$A$50)=TRUE,49,IF(EXACT(M1414,$A$51)=TRUE,50,IF(EXACT(M1414,$A$52)=TRUE,51,IF(EXACT(M1414,$A$53)=TRUE,52,IF(EXACT(M1414,$A$54)=TRUE,53,IF(EXACT(M1414,$A$55)=TRUE,54,IF(EXACT(M1414,$A$56)=TRUE,55,IF(EXACT(M1414,$A$57)=TRUE,56,IF(EXACT(M1414,$A$58)=TRUE,57,IF(EXACT(M1414,$A$59)=TRUE,58,IF(EXACT(M1414,$A$60)=TRUE,59,IF(EXACT(M1414,$A$61)=TRUE,60,IF(EXACT(M1414,$A$62)=TRUE,61))))))))))))))))))))))))))))))))))))))))))))))))))))))))))))))*61^$L1414</f>
        <v>0</v>
      </c>
    </row>
    <row r="1415" spans="11:14" x14ac:dyDescent="0.55000000000000004">
      <c r="K1415">
        <v>1415</v>
      </c>
      <c r="L1415">
        <f t="shared" si="45"/>
        <v>1</v>
      </c>
      <c r="M1415" t="str">
        <f t="shared" si="44"/>
        <v/>
      </c>
      <c r="N1415">
        <f>IF(EXACT(M1415,$A$1)=TRUE,0,IF(EXACT(M1415,$A$2)=TRUE,1,IF(EXACT(M1415,$A$3)=TRUE,2,IF(EXACT(M1415,$A$4)=TRUE,3,IF(EXACT(M1415,$A$5)=TRUE,4,IF(EXACT(M1415,$A$6)=TRUE,5,IF(EXACT(M1415,$A$7)=TRUE,6,IF(EXACT(M1415,$A$8)=TRUE,7,IF(EXACT(M1415,$A$9)=TRUE,8,IF(EXACT(M1415,$A$10)=TRUE,9,IF(EXACT(M1415,$A$11)=TRUE,10,IF(EXACT(M1415,$A$12)=TRUE,11,IF(EXACT(M1415,$A$13)=TRUE,12,IF(EXACT(M1415,$A$14)=TRUE,13,IF(EXACT(M1415,$A$15)=TRUE,14,IF(EXACT(M1415,$A$16)=TRUE,15,IF(EXACT(M1415,$A$17)=TRUE,16,IF(EXACT(M1415,$A$18)=TRUE,17,IF(EXACT(M1415,$A$19)=TRUE,18,IF(EXACT(M1415,$A$20)=TRUE,19,IF(EXACT(M1415,$A$21)=TRUE,20,IF(EXACT(M1415,$A$22)=TRUE,21,IF(EXACT(M1415,$A$23)=TRUE,22,IF(EXACT(M1415,$A$24)=TRUE,23,IF(EXACT(M1415,$A$25)=TRUE,24,IF(EXACT(M1415,$A$26)=TRUE,25,IF(EXACT(M1415,$A$27)=TRUE,26,IF(EXACT(M1415,$A$28)=TRUE,27,IF(EXACT(M1415,$A$29)=TRUE,28,IF(EXACT(M1415,$A$30)=TRUE,29,IF(EXACT(M1415,$A$31)=TRUE,30,IF(EXACT(M1415,$A$32)=TRUE,31,IF(EXACT(M1415,$A$33)=TRUE,32,IF(EXACT(M1415,$A$34)=TRUE,33,IF(EXACT(M1415,$A$35)=TRUE,34,IF(EXACT(M1415,$A$36)=TRUE,35,IF(EXACT(M1415,$A$37)=TRUE,36,IF(EXACT(M1415,$A$38)=TRUE,37,IF(EXACT(M1415,$A$39)=TRUE,38,IF(EXACT(M1415,$A$40)=TRUE,39,IF(EXACT(M1415,$A$41)=TRUE,40,IF(EXACT(M1415,$A$42)=TRUE,41,IF(EXACT(M1415,$A$43)=TRUE,42,IF(EXACT(M1415,$A$44)=TRUE,43,IF(EXACT(M1415,$A$45)=TRUE,44,IF(EXACT(M1415,$A$46)=TRUE,45,IF(EXACT(M1415,$A$47)=TRUE,46,IF(EXACT(M1415,$A$48)=TRUE,47,IF(EXACT(M1415,$A$49)=TRUE,48,IF(EXACT(M1415,$A$50)=TRUE,49,IF(EXACT(M1415,$A$51)=TRUE,50,IF(EXACT(M1415,$A$52)=TRUE,51,IF(EXACT(M1415,$A$53)=TRUE,52,IF(EXACT(M1415,$A$54)=TRUE,53,IF(EXACT(M1415,$A$55)=TRUE,54,IF(EXACT(M1415,$A$56)=TRUE,55,IF(EXACT(M1415,$A$57)=TRUE,56,IF(EXACT(M1415,$A$58)=TRUE,57,IF(EXACT(M1415,$A$59)=TRUE,58,IF(EXACT(M1415,$A$60)=TRUE,59,IF(EXACT(M1415,$A$61)=TRUE,60,IF(EXACT(M1415,$A$62)=TRUE,61))))))))))))))))))))))))))))))))))))))))))))))))))))))))))))))*61^$L1415</f>
        <v>0</v>
      </c>
    </row>
    <row r="1416" spans="11:14" x14ac:dyDescent="0.55000000000000004">
      <c r="K1416">
        <v>1416</v>
      </c>
      <c r="L1416">
        <f t="shared" si="45"/>
        <v>0</v>
      </c>
      <c r="M1416" t="str">
        <f t="shared" si="44"/>
        <v/>
      </c>
      <c r="N1416">
        <f>IF(EXACT(M1416,$A$1)=TRUE,0,IF(EXACT(M1416,$A$2)=TRUE,1,IF(EXACT(M1416,$A$3)=TRUE,2,IF(EXACT(M1416,$A$4)=TRUE,3,IF(EXACT(M1416,$A$5)=TRUE,4,IF(EXACT(M1416,$A$6)=TRUE,5,IF(EXACT(M1416,$A$7)=TRUE,6,IF(EXACT(M1416,$A$8)=TRUE,7,IF(EXACT(M1416,$A$9)=TRUE,8,IF(EXACT(M1416,$A$10)=TRUE,9,IF(EXACT(M1416,$A$11)=TRUE,10,IF(EXACT(M1416,$A$12)=TRUE,11,IF(EXACT(M1416,$A$13)=TRUE,12,IF(EXACT(M1416,$A$14)=TRUE,13,IF(EXACT(M1416,$A$15)=TRUE,14,IF(EXACT(M1416,$A$16)=TRUE,15,IF(EXACT(M1416,$A$17)=TRUE,16,IF(EXACT(M1416,$A$18)=TRUE,17,IF(EXACT(M1416,$A$19)=TRUE,18,IF(EXACT(M1416,$A$20)=TRUE,19,IF(EXACT(M1416,$A$21)=TRUE,20,IF(EXACT(M1416,$A$22)=TRUE,21,IF(EXACT(M1416,$A$23)=TRUE,22,IF(EXACT(M1416,$A$24)=TRUE,23,IF(EXACT(M1416,$A$25)=TRUE,24,IF(EXACT(M1416,$A$26)=TRUE,25,IF(EXACT(M1416,$A$27)=TRUE,26,IF(EXACT(M1416,$A$28)=TRUE,27,IF(EXACT(M1416,$A$29)=TRUE,28,IF(EXACT(M1416,$A$30)=TRUE,29,IF(EXACT(M1416,$A$31)=TRUE,30,IF(EXACT(M1416,$A$32)=TRUE,31,IF(EXACT(M1416,$A$33)=TRUE,32,IF(EXACT(M1416,$A$34)=TRUE,33,IF(EXACT(M1416,$A$35)=TRUE,34,IF(EXACT(M1416,$A$36)=TRUE,35,IF(EXACT(M1416,$A$37)=TRUE,36,IF(EXACT(M1416,$A$38)=TRUE,37,IF(EXACT(M1416,$A$39)=TRUE,38,IF(EXACT(M1416,$A$40)=TRUE,39,IF(EXACT(M1416,$A$41)=TRUE,40,IF(EXACT(M1416,$A$42)=TRUE,41,IF(EXACT(M1416,$A$43)=TRUE,42,IF(EXACT(M1416,$A$44)=TRUE,43,IF(EXACT(M1416,$A$45)=TRUE,44,IF(EXACT(M1416,$A$46)=TRUE,45,IF(EXACT(M1416,$A$47)=TRUE,46,IF(EXACT(M1416,$A$48)=TRUE,47,IF(EXACT(M1416,$A$49)=TRUE,48,IF(EXACT(M1416,$A$50)=TRUE,49,IF(EXACT(M1416,$A$51)=TRUE,50,IF(EXACT(M1416,$A$52)=TRUE,51,IF(EXACT(M1416,$A$53)=TRUE,52,IF(EXACT(M1416,$A$54)=TRUE,53,IF(EXACT(M1416,$A$55)=TRUE,54,IF(EXACT(M1416,$A$56)=TRUE,55,IF(EXACT(M1416,$A$57)=TRUE,56,IF(EXACT(M1416,$A$58)=TRUE,57,IF(EXACT(M1416,$A$59)=TRUE,58,IF(EXACT(M1416,$A$60)=TRUE,59,IF(EXACT(M1416,$A$61)=TRUE,60,IF(EXACT(M1416,$A$62)=TRUE,61))))))))))))))))))))))))))))))))))))))))))))))))))))))))))))))*61^$L1416</f>
        <v>0</v>
      </c>
    </row>
    <row r="1417" spans="11:14" x14ac:dyDescent="0.55000000000000004">
      <c r="K1417">
        <v>1417</v>
      </c>
      <c r="L1417">
        <f t="shared" si="45"/>
        <v>5</v>
      </c>
      <c r="M1417" t="str">
        <f t="shared" si="44"/>
        <v/>
      </c>
      <c r="N1417" t="b">
        <f>IF(EXACT(M1417,$A$1)=TRUE,"コア",IF(EXACT(M1417,$A$2)=TRUE,"弓玉",IF(EXACT(M1417,$A$3)=TRUE,"銃玉",IF(EXACT(M1417,$A$4)=TRUE,"剣玉",IF(EXACT(M1417,$A$5)=TRUE,"盾玉",IF(EXACT(M1417,$A$6)=TRUE,"爆玉",IF(EXACT(M1417,$A$7)=TRUE,"魔玉",IF(EXACT(M1417,$A$8)=TRUE,"弩玉",IF(EXACT(M1417,$A$9)=TRUE,"槍玉",IF(EXACT(M1417,$A$10)=TRUE,"砲玉",IF(EXACT(M1417,$A$11)=TRUE,"薙玉",IF(EXACT(M1417,$A$12)=TRUE,"跳玉",IF(EXACT(M1417,$A$13)=TRUE,"裂玉",IF(EXACT(M1417,$A$14)=TRUE,"散玉",IF(EXACT(M1417,$A$15)=TRUE,"狙玉",IF(EXACT(M1417,$A$16)=TRUE,"浮玉",IF(EXACT(M1417,$A$17)=TRUE,"導玉",IF(EXACT(M1417,$A$18)=TRUE,"繕玉",IF(EXACT(M1417,$A$19)=TRUE,"癒玉",IF(EXACT(M1417,$A$20)=TRUE,"壁玉",IF(EXACT(M1417,$A$21)=TRUE,"飛玉",IF(EXACT(M1417,$A$22)=TRUE,"戦玉",IF(EXACT(M1417,$A$23)=TRUE,"機玉",IF(EXACT(M1417,$A$24)=TRUE,"変玉",IF(EXACT(M1417,$A$25)=TRUE,"界玉",IF(EXACT(M1417,$A$26)=TRUE,"木壁",IF(EXACT(M1417,$A$27)=TRUE,"石壁",IF(EXACT(M1417,$A$28)=TRUE,"紙壁",IF(EXACT(M1417,$A$29)=TRUE,"鉄壁",IF(EXACT(M1417,$A$30)=TRUE,"ジェット",IF(EXACT(M1417,$A$31)=TRUE,"ターボ",IF(EXACT(M1417,$A$32)=TRUE,"骨玉",IF(EXACT(M1417,$A$33)=TRUE,"撃玉",IF(EXACT(M1417,$A$34)=TRUE,"弾玉",IF(EXACT(M1417,$A$35)=TRUE,"聖玉",IF(EXACT(M1417,$A$36)=TRUE,"忍玉",IF(EXACT(M1417,$A$37)=TRUE,"障玉",IF(EXACT(M1417,$A$38)=TRUE,"花玉",IF(EXACT(M1417,$A$39)=TRUE,"反玉",IF(EXACT(M1417,$A$40)=TRUE,"押玉",IF(EXACT(M1417,$A$41)=TRUE,"迎玉",IF(EXACT(M1417,$A$42)=TRUE,"贄玉",IF(EXACT(M1417,$A$43)=TRUE,"的玉",IF(EXACT(M1417,$A$44)=TRUE,"墜玉",IF(EXACT(M1417,$A$45)=TRUE,"箱玉",IF(EXACT(M1417,$A$46)=TRUE,"闇玉",IF(EXACT(M1417,$A$47)=TRUE,"旋玉",IF(EXACT(M1417,$A$48)=TRUE,"采玉",IF(EXACT(M1417,$A$49)=TRUE,"騎玉",IF(EXACT(M1417,$A$50)=TRUE,"核玉",IF(EXACT(M1417,$A$51)=TRUE,"射玉",IF(EXACT(M1417,$A$52)=TRUE,"星玉",IF(EXACT(M1417,$A$53)=TRUE,"梱玉",IF(EXACT(M1417,$A$54)=TRUE,"貫玉",IF(EXACT(M1417,$A$55)=TRUE,"査玉",IF(EXACT(M1417,$A$56)=TRUE,"近壁",IF(EXACT(M1417,$A$57)=TRUE,"遠壁",IF(EXACT(M1417,$A$58)=TRUE,"広壁",IF(EXACT(M1417,$A$59)=TRUE,"狭壁",IF(EXACT(M1417,$A$60)=TRUE,"タゲ壁",IF(EXACT(M1417,$A$61)=TRUE,"エレ壁")))))))))))))))))))))))))))))))))))))))))))))))))))))))))))))</f>
        <v>0</v>
      </c>
    </row>
    <row r="1418" spans="11:14" x14ac:dyDescent="0.55000000000000004">
      <c r="K1418">
        <v>1418</v>
      </c>
      <c r="L1418">
        <f t="shared" si="45"/>
        <v>4</v>
      </c>
      <c r="M1418" t="str">
        <f t="shared" si="44"/>
        <v/>
      </c>
      <c r="N1418">
        <f>IF(EXACT(M1418,$A$1)=TRUE,0,IF(EXACT(M1418,$A$2)=TRUE,1,IF(EXACT(M1418,$A$3)=TRUE,2,IF(EXACT(M1418,$A$4)=TRUE,3,IF(EXACT(M1418,$A$5)=TRUE,4,IF(EXACT(M1418,$A$6)=TRUE,5,IF(EXACT(M1418,$A$7)=TRUE,6,IF(EXACT(M1418,$A$8)=TRUE,7,IF(EXACT(M1418,$A$9)=TRUE,8,IF(EXACT(M1418,$A$10)=TRUE,9,IF(EXACT(M1418,$A$11)=TRUE,10,IF(EXACT(M1418,$A$12)=TRUE,11,IF(EXACT(M1418,$A$13)=TRUE,12,IF(EXACT(M1418,$A$14)=TRUE,13,IF(EXACT(M1418,$A$15)=TRUE,14,IF(EXACT(M1418,$A$16)=TRUE,15,IF(EXACT(M1418,$A$17)=TRUE,16,IF(EXACT(M1418,$A$18)=TRUE,17,IF(EXACT(M1418,$A$19)=TRUE,18,IF(EXACT(M1418,$A$20)=TRUE,19,IF(EXACT(M1418,$A$21)=TRUE,20,IF(EXACT(M1418,$A$22)=TRUE,21,IF(EXACT(M1418,$A$23)=TRUE,22,IF(EXACT(M1418,$A$24)=TRUE,23,IF(EXACT(M1418,$A$25)=TRUE,24,IF(EXACT(M1418,$A$26)=TRUE,25,IF(EXACT(M1418,$A$27)=TRUE,26,IF(EXACT(M1418,$A$28)=TRUE,27,IF(EXACT(M1418,$A$29)=TRUE,28,IF(EXACT(M1418,$A$30)=TRUE,29,IF(EXACT(M1418,$A$31)=TRUE,30,IF(EXACT(M1418,$A$32)=TRUE,31,IF(EXACT(M1418,$A$33)=TRUE,32,IF(EXACT(M1418,$A$34)=TRUE,33,IF(EXACT(M1418,$A$35)=TRUE,34,IF(EXACT(M1418,$A$36)=TRUE,35,IF(EXACT(M1418,$A$37)=TRUE,36,IF(EXACT(M1418,$A$38)=TRUE,37,IF(EXACT(M1418,$A$39)=TRUE,38,IF(EXACT(M1418,$A$40)=TRUE,39,IF(EXACT(M1418,$A$41)=TRUE,40,IF(EXACT(M1418,$A$42)=TRUE,41,IF(EXACT(M1418,$A$43)=TRUE,42,IF(EXACT(M1418,$A$44)=TRUE,43,IF(EXACT(M1418,$A$45)=TRUE,44,IF(EXACT(M1418,$A$46)=TRUE,45,IF(EXACT(M1418,$A$47)=TRUE,46,IF(EXACT(M1418,$A$48)=TRUE,47,IF(EXACT(M1418,$A$49)=TRUE,48,IF(EXACT(M1418,$A$50)=TRUE,49,IF(EXACT(M1418,$A$51)=TRUE,50,IF(EXACT(M1418,$A$52)=TRUE,51,IF(EXACT(M1418,$A$53)=TRUE,52,IF(EXACT(M1418,$A$54)=TRUE,53,IF(EXACT(M1418,$A$55)=TRUE,54,IF(EXACT(M1418,$A$56)=TRUE,55,IF(EXACT(M1418,$A$57)=TRUE,56,IF(EXACT(M1418,$A$58)=TRUE,57,IF(EXACT(M1418,$A$59)=TRUE,58,IF(EXACT(M1418,$A$60)=TRUE,59,IF(EXACT(M1418,$A$61)=TRUE,60,IF(EXACT(M1418,$A$62)=TRUE,61))))))))))))))))))))))))))))))))))))))))))))))))))))))))))))))*61^$L1418</f>
        <v>0</v>
      </c>
    </row>
    <row r="1419" spans="11:14" x14ac:dyDescent="0.55000000000000004">
      <c r="K1419">
        <v>1419</v>
      </c>
      <c r="L1419">
        <f t="shared" si="45"/>
        <v>3</v>
      </c>
      <c r="M1419" t="str">
        <f t="shared" si="44"/>
        <v/>
      </c>
      <c r="N1419">
        <f>IF(EXACT(M1419,$A$1)=TRUE,0,IF(EXACT(M1419,$A$2)=TRUE,1,IF(EXACT(M1419,$A$3)=TRUE,2,IF(EXACT(M1419,$A$4)=TRUE,3,IF(EXACT(M1419,$A$5)=TRUE,4,IF(EXACT(M1419,$A$6)=TRUE,5,IF(EXACT(M1419,$A$7)=TRUE,6,IF(EXACT(M1419,$A$8)=TRUE,7,IF(EXACT(M1419,$A$9)=TRUE,8,IF(EXACT(M1419,$A$10)=TRUE,9,IF(EXACT(M1419,$A$11)=TRUE,10,IF(EXACT(M1419,$A$12)=TRUE,11,IF(EXACT(M1419,$A$13)=TRUE,12,IF(EXACT(M1419,$A$14)=TRUE,13,IF(EXACT(M1419,$A$15)=TRUE,14,IF(EXACT(M1419,$A$16)=TRUE,15,IF(EXACT(M1419,$A$17)=TRUE,16,IF(EXACT(M1419,$A$18)=TRUE,17,IF(EXACT(M1419,$A$19)=TRUE,18,IF(EXACT(M1419,$A$20)=TRUE,19,IF(EXACT(M1419,$A$21)=TRUE,20,IF(EXACT(M1419,$A$22)=TRUE,21,IF(EXACT(M1419,$A$23)=TRUE,22,IF(EXACT(M1419,$A$24)=TRUE,23,IF(EXACT(M1419,$A$25)=TRUE,24,IF(EXACT(M1419,$A$26)=TRUE,25,IF(EXACT(M1419,$A$27)=TRUE,26,IF(EXACT(M1419,$A$28)=TRUE,27,IF(EXACT(M1419,$A$29)=TRUE,28,IF(EXACT(M1419,$A$30)=TRUE,29,IF(EXACT(M1419,$A$31)=TRUE,30,IF(EXACT(M1419,$A$32)=TRUE,31,IF(EXACT(M1419,$A$33)=TRUE,32,IF(EXACT(M1419,$A$34)=TRUE,33,IF(EXACT(M1419,$A$35)=TRUE,34,IF(EXACT(M1419,$A$36)=TRUE,35,IF(EXACT(M1419,$A$37)=TRUE,36,IF(EXACT(M1419,$A$38)=TRUE,37,IF(EXACT(M1419,$A$39)=TRUE,38,IF(EXACT(M1419,$A$40)=TRUE,39,IF(EXACT(M1419,$A$41)=TRUE,40,IF(EXACT(M1419,$A$42)=TRUE,41,IF(EXACT(M1419,$A$43)=TRUE,42,IF(EXACT(M1419,$A$44)=TRUE,43,IF(EXACT(M1419,$A$45)=TRUE,44,IF(EXACT(M1419,$A$46)=TRUE,45,IF(EXACT(M1419,$A$47)=TRUE,46,IF(EXACT(M1419,$A$48)=TRUE,47,IF(EXACT(M1419,$A$49)=TRUE,48,IF(EXACT(M1419,$A$50)=TRUE,49,IF(EXACT(M1419,$A$51)=TRUE,50,IF(EXACT(M1419,$A$52)=TRUE,51,IF(EXACT(M1419,$A$53)=TRUE,52,IF(EXACT(M1419,$A$54)=TRUE,53,IF(EXACT(M1419,$A$55)=TRUE,54,IF(EXACT(M1419,$A$56)=TRUE,55,IF(EXACT(M1419,$A$57)=TRUE,56,IF(EXACT(M1419,$A$58)=TRUE,57,IF(EXACT(M1419,$A$59)=TRUE,58,IF(EXACT(M1419,$A$60)=TRUE,59,IF(EXACT(M1419,$A$61)=TRUE,60,IF(EXACT(M1419,$A$62)=TRUE,61))))))))))))))))))))))))))))))))))))))))))))))))))))))))))))))*61^$L1419</f>
        <v>0</v>
      </c>
    </row>
    <row r="1420" spans="11:14" x14ac:dyDescent="0.55000000000000004">
      <c r="K1420">
        <v>1420</v>
      </c>
      <c r="L1420">
        <f t="shared" si="45"/>
        <v>2</v>
      </c>
      <c r="M1420" t="str">
        <f t="shared" si="44"/>
        <v/>
      </c>
      <c r="N1420">
        <f>IF(EXACT(M1420,$A$1)=TRUE,0,IF(EXACT(M1420,$A$2)=TRUE,1,IF(EXACT(M1420,$A$3)=TRUE,2,IF(EXACT(M1420,$A$4)=TRUE,3,IF(EXACT(M1420,$A$5)=TRUE,4,IF(EXACT(M1420,$A$6)=TRUE,5,IF(EXACT(M1420,$A$7)=TRUE,6,IF(EXACT(M1420,$A$8)=TRUE,7,IF(EXACT(M1420,$A$9)=TRUE,8,IF(EXACT(M1420,$A$10)=TRUE,9,IF(EXACT(M1420,$A$11)=TRUE,10,IF(EXACT(M1420,$A$12)=TRUE,11,IF(EXACT(M1420,$A$13)=TRUE,12,IF(EXACT(M1420,$A$14)=TRUE,13,IF(EXACT(M1420,$A$15)=TRUE,14,IF(EXACT(M1420,$A$16)=TRUE,15,IF(EXACT(M1420,$A$17)=TRUE,16,IF(EXACT(M1420,$A$18)=TRUE,17,IF(EXACT(M1420,$A$19)=TRUE,18,IF(EXACT(M1420,$A$20)=TRUE,19,IF(EXACT(M1420,$A$21)=TRUE,20,IF(EXACT(M1420,$A$22)=TRUE,21,IF(EXACT(M1420,$A$23)=TRUE,22,IF(EXACT(M1420,$A$24)=TRUE,23,IF(EXACT(M1420,$A$25)=TRUE,24,IF(EXACT(M1420,$A$26)=TRUE,25,IF(EXACT(M1420,$A$27)=TRUE,26,IF(EXACT(M1420,$A$28)=TRUE,27,IF(EXACT(M1420,$A$29)=TRUE,28,IF(EXACT(M1420,$A$30)=TRUE,29,IF(EXACT(M1420,$A$31)=TRUE,30,IF(EXACT(M1420,$A$32)=TRUE,31,IF(EXACT(M1420,$A$33)=TRUE,32,IF(EXACT(M1420,$A$34)=TRUE,33,IF(EXACT(M1420,$A$35)=TRUE,34,IF(EXACT(M1420,$A$36)=TRUE,35,IF(EXACT(M1420,$A$37)=TRUE,36,IF(EXACT(M1420,$A$38)=TRUE,37,IF(EXACT(M1420,$A$39)=TRUE,38,IF(EXACT(M1420,$A$40)=TRUE,39,IF(EXACT(M1420,$A$41)=TRUE,40,IF(EXACT(M1420,$A$42)=TRUE,41,IF(EXACT(M1420,$A$43)=TRUE,42,IF(EXACT(M1420,$A$44)=TRUE,43,IF(EXACT(M1420,$A$45)=TRUE,44,IF(EXACT(M1420,$A$46)=TRUE,45,IF(EXACT(M1420,$A$47)=TRUE,46,IF(EXACT(M1420,$A$48)=TRUE,47,IF(EXACT(M1420,$A$49)=TRUE,48,IF(EXACT(M1420,$A$50)=TRUE,49,IF(EXACT(M1420,$A$51)=TRUE,50,IF(EXACT(M1420,$A$52)=TRUE,51,IF(EXACT(M1420,$A$53)=TRUE,52,IF(EXACT(M1420,$A$54)=TRUE,53,IF(EXACT(M1420,$A$55)=TRUE,54,IF(EXACT(M1420,$A$56)=TRUE,55,IF(EXACT(M1420,$A$57)=TRUE,56,IF(EXACT(M1420,$A$58)=TRUE,57,IF(EXACT(M1420,$A$59)=TRUE,58,IF(EXACT(M1420,$A$60)=TRUE,59,IF(EXACT(M1420,$A$61)=TRUE,60,IF(EXACT(M1420,$A$62)=TRUE,61))))))))))))))))))))))))))))))))))))))))))))))))))))))))))))))*61^$L1420</f>
        <v>0</v>
      </c>
    </row>
    <row r="1421" spans="11:14" x14ac:dyDescent="0.55000000000000004">
      <c r="K1421">
        <v>1421</v>
      </c>
      <c r="L1421">
        <f t="shared" si="45"/>
        <v>1</v>
      </c>
      <c r="M1421" t="str">
        <f t="shared" si="44"/>
        <v/>
      </c>
      <c r="N1421">
        <f>IF(EXACT(M1421,$A$1)=TRUE,0,IF(EXACT(M1421,$A$2)=TRUE,1,IF(EXACT(M1421,$A$3)=TRUE,2,IF(EXACT(M1421,$A$4)=TRUE,3,IF(EXACT(M1421,$A$5)=TRUE,4,IF(EXACT(M1421,$A$6)=TRUE,5,IF(EXACT(M1421,$A$7)=TRUE,6,IF(EXACT(M1421,$A$8)=TRUE,7,IF(EXACT(M1421,$A$9)=TRUE,8,IF(EXACT(M1421,$A$10)=TRUE,9,IF(EXACT(M1421,$A$11)=TRUE,10,IF(EXACT(M1421,$A$12)=TRUE,11,IF(EXACT(M1421,$A$13)=TRUE,12,IF(EXACT(M1421,$A$14)=TRUE,13,IF(EXACT(M1421,$A$15)=TRUE,14,IF(EXACT(M1421,$A$16)=TRUE,15,IF(EXACT(M1421,$A$17)=TRUE,16,IF(EXACT(M1421,$A$18)=TRUE,17,IF(EXACT(M1421,$A$19)=TRUE,18,IF(EXACT(M1421,$A$20)=TRUE,19,IF(EXACT(M1421,$A$21)=TRUE,20,IF(EXACT(M1421,$A$22)=TRUE,21,IF(EXACT(M1421,$A$23)=TRUE,22,IF(EXACT(M1421,$A$24)=TRUE,23,IF(EXACT(M1421,$A$25)=TRUE,24,IF(EXACT(M1421,$A$26)=TRUE,25,IF(EXACT(M1421,$A$27)=TRUE,26,IF(EXACT(M1421,$A$28)=TRUE,27,IF(EXACT(M1421,$A$29)=TRUE,28,IF(EXACT(M1421,$A$30)=TRUE,29,IF(EXACT(M1421,$A$31)=TRUE,30,IF(EXACT(M1421,$A$32)=TRUE,31,IF(EXACT(M1421,$A$33)=TRUE,32,IF(EXACT(M1421,$A$34)=TRUE,33,IF(EXACT(M1421,$A$35)=TRUE,34,IF(EXACT(M1421,$A$36)=TRUE,35,IF(EXACT(M1421,$A$37)=TRUE,36,IF(EXACT(M1421,$A$38)=TRUE,37,IF(EXACT(M1421,$A$39)=TRUE,38,IF(EXACT(M1421,$A$40)=TRUE,39,IF(EXACT(M1421,$A$41)=TRUE,40,IF(EXACT(M1421,$A$42)=TRUE,41,IF(EXACT(M1421,$A$43)=TRUE,42,IF(EXACT(M1421,$A$44)=TRUE,43,IF(EXACT(M1421,$A$45)=TRUE,44,IF(EXACT(M1421,$A$46)=TRUE,45,IF(EXACT(M1421,$A$47)=TRUE,46,IF(EXACT(M1421,$A$48)=TRUE,47,IF(EXACT(M1421,$A$49)=TRUE,48,IF(EXACT(M1421,$A$50)=TRUE,49,IF(EXACT(M1421,$A$51)=TRUE,50,IF(EXACT(M1421,$A$52)=TRUE,51,IF(EXACT(M1421,$A$53)=TRUE,52,IF(EXACT(M1421,$A$54)=TRUE,53,IF(EXACT(M1421,$A$55)=TRUE,54,IF(EXACT(M1421,$A$56)=TRUE,55,IF(EXACT(M1421,$A$57)=TRUE,56,IF(EXACT(M1421,$A$58)=TRUE,57,IF(EXACT(M1421,$A$59)=TRUE,58,IF(EXACT(M1421,$A$60)=TRUE,59,IF(EXACT(M1421,$A$61)=TRUE,60,IF(EXACT(M1421,$A$62)=TRUE,61))))))))))))))))))))))))))))))))))))))))))))))))))))))))))))))*61^$L1421</f>
        <v>0</v>
      </c>
    </row>
    <row r="1422" spans="11:14" x14ac:dyDescent="0.55000000000000004">
      <c r="K1422">
        <v>1422</v>
      </c>
      <c r="L1422">
        <f t="shared" si="45"/>
        <v>0</v>
      </c>
      <c r="M1422" t="str">
        <f t="shared" si="44"/>
        <v/>
      </c>
      <c r="N1422">
        <f>IF(EXACT(M1422,$A$1)=TRUE,0,IF(EXACT(M1422,$A$2)=TRUE,1,IF(EXACT(M1422,$A$3)=TRUE,2,IF(EXACT(M1422,$A$4)=TRUE,3,IF(EXACT(M1422,$A$5)=TRUE,4,IF(EXACT(M1422,$A$6)=TRUE,5,IF(EXACT(M1422,$A$7)=TRUE,6,IF(EXACT(M1422,$A$8)=TRUE,7,IF(EXACT(M1422,$A$9)=TRUE,8,IF(EXACT(M1422,$A$10)=TRUE,9,IF(EXACT(M1422,$A$11)=TRUE,10,IF(EXACT(M1422,$A$12)=TRUE,11,IF(EXACT(M1422,$A$13)=TRUE,12,IF(EXACT(M1422,$A$14)=TRUE,13,IF(EXACT(M1422,$A$15)=TRUE,14,IF(EXACT(M1422,$A$16)=TRUE,15,IF(EXACT(M1422,$A$17)=TRUE,16,IF(EXACT(M1422,$A$18)=TRUE,17,IF(EXACT(M1422,$A$19)=TRUE,18,IF(EXACT(M1422,$A$20)=TRUE,19,IF(EXACT(M1422,$A$21)=TRUE,20,IF(EXACT(M1422,$A$22)=TRUE,21,IF(EXACT(M1422,$A$23)=TRUE,22,IF(EXACT(M1422,$A$24)=TRUE,23,IF(EXACT(M1422,$A$25)=TRUE,24,IF(EXACT(M1422,$A$26)=TRUE,25,IF(EXACT(M1422,$A$27)=TRUE,26,IF(EXACT(M1422,$A$28)=TRUE,27,IF(EXACT(M1422,$A$29)=TRUE,28,IF(EXACT(M1422,$A$30)=TRUE,29,IF(EXACT(M1422,$A$31)=TRUE,30,IF(EXACT(M1422,$A$32)=TRUE,31,IF(EXACT(M1422,$A$33)=TRUE,32,IF(EXACT(M1422,$A$34)=TRUE,33,IF(EXACT(M1422,$A$35)=TRUE,34,IF(EXACT(M1422,$A$36)=TRUE,35,IF(EXACT(M1422,$A$37)=TRUE,36,IF(EXACT(M1422,$A$38)=TRUE,37,IF(EXACT(M1422,$A$39)=TRUE,38,IF(EXACT(M1422,$A$40)=TRUE,39,IF(EXACT(M1422,$A$41)=TRUE,40,IF(EXACT(M1422,$A$42)=TRUE,41,IF(EXACT(M1422,$A$43)=TRUE,42,IF(EXACT(M1422,$A$44)=TRUE,43,IF(EXACT(M1422,$A$45)=TRUE,44,IF(EXACT(M1422,$A$46)=TRUE,45,IF(EXACT(M1422,$A$47)=TRUE,46,IF(EXACT(M1422,$A$48)=TRUE,47,IF(EXACT(M1422,$A$49)=TRUE,48,IF(EXACT(M1422,$A$50)=TRUE,49,IF(EXACT(M1422,$A$51)=TRUE,50,IF(EXACT(M1422,$A$52)=TRUE,51,IF(EXACT(M1422,$A$53)=TRUE,52,IF(EXACT(M1422,$A$54)=TRUE,53,IF(EXACT(M1422,$A$55)=TRUE,54,IF(EXACT(M1422,$A$56)=TRUE,55,IF(EXACT(M1422,$A$57)=TRUE,56,IF(EXACT(M1422,$A$58)=TRUE,57,IF(EXACT(M1422,$A$59)=TRUE,58,IF(EXACT(M1422,$A$60)=TRUE,59,IF(EXACT(M1422,$A$61)=TRUE,60,IF(EXACT(M1422,$A$62)=TRUE,61))))))))))))))))))))))))))))))))))))))))))))))))))))))))))))))*61^$L1422</f>
        <v>0</v>
      </c>
    </row>
    <row r="1423" spans="11:14" x14ac:dyDescent="0.55000000000000004">
      <c r="K1423">
        <v>1423</v>
      </c>
      <c r="L1423">
        <f t="shared" si="45"/>
        <v>5</v>
      </c>
      <c r="M1423" t="str">
        <f t="shared" si="44"/>
        <v/>
      </c>
      <c r="N1423" t="b">
        <f>IF(EXACT(M1423,$A$1)=TRUE,"コア",IF(EXACT(M1423,$A$2)=TRUE,"弓玉",IF(EXACT(M1423,$A$3)=TRUE,"銃玉",IF(EXACT(M1423,$A$4)=TRUE,"剣玉",IF(EXACT(M1423,$A$5)=TRUE,"盾玉",IF(EXACT(M1423,$A$6)=TRUE,"爆玉",IF(EXACT(M1423,$A$7)=TRUE,"魔玉",IF(EXACT(M1423,$A$8)=TRUE,"弩玉",IF(EXACT(M1423,$A$9)=TRUE,"槍玉",IF(EXACT(M1423,$A$10)=TRUE,"砲玉",IF(EXACT(M1423,$A$11)=TRUE,"薙玉",IF(EXACT(M1423,$A$12)=TRUE,"跳玉",IF(EXACT(M1423,$A$13)=TRUE,"裂玉",IF(EXACT(M1423,$A$14)=TRUE,"散玉",IF(EXACT(M1423,$A$15)=TRUE,"狙玉",IF(EXACT(M1423,$A$16)=TRUE,"浮玉",IF(EXACT(M1423,$A$17)=TRUE,"導玉",IF(EXACT(M1423,$A$18)=TRUE,"繕玉",IF(EXACT(M1423,$A$19)=TRUE,"癒玉",IF(EXACT(M1423,$A$20)=TRUE,"壁玉",IF(EXACT(M1423,$A$21)=TRUE,"飛玉",IF(EXACT(M1423,$A$22)=TRUE,"戦玉",IF(EXACT(M1423,$A$23)=TRUE,"機玉",IF(EXACT(M1423,$A$24)=TRUE,"変玉",IF(EXACT(M1423,$A$25)=TRUE,"界玉",IF(EXACT(M1423,$A$26)=TRUE,"木壁",IF(EXACT(M1423,$A$27)=TRUE,"石壁",IF(EXACT(M1423,$A$28)=TRUE,"紙壁",IF(EXACT(M1423,$A$29)=TRUE,"鉄壁",IF(EXACT(M1423,$A$30)=TRUE,"ジェット",IF(EXACT(M1423,$A$31)=TRUE,"ターボ",IF(EXACT(M1423,$A$32)=TRUE,"骨玉",IF(EXACT(M1423,$A$33)=TRUE,"撃玉",IF(EXACT(M1423,$A$34)=TRUE,"弾玉",IF(EXACT(M1423,$A$35)=TRUE,"聖玉",IF(EXACT(M1423,$A$36)=TRUE,"忍玉",IF(EXACT(M1423,$A$37)=TRUE,"障玉",IF(EXACT(M1423,$A$38)=TRUE,"花玉",IF(EXACT(M1423,$A$39)=TRUE,"反玉",IF(EXACT(M1423,$A$40)=TRUE,"押玉",IF(EXACT(M1423,$A$41)=TRUE,"迎玉",IF(EXACT(M1423,$A$42)=TRUE,"贄玉",IF(EXACT(M1423,$A$43)=TRUE,"的玉",IF(EXACT(M1423,$A$44)=TRUE,"墜玉",IF(EXACT(M1423,$A$45)=TRUE,"箱玉",IF(EXACT(M1423,$A$46)=TRUE,"闇玉",IF(EXACT(M1423,$A$47)=TRUE,"旋玉",IF(EXACT(M1423,$A$48)=TRUE,"采玉",IF(EXACT(M1423,$A$49)=TRUE,"騎玉",IF(EXACT(M1423,$A$50)=TRUE,"核玉",IF(EXACT(M1423,$A$51)=TRUE,"射玉",IF(EXACT(M1423,$A$52)=TRUE,"星玉",IF(EXACT(M1423,$A$53)=TRUE,"梱玉",IF(EXACT(M1423,$A$54)=TRUE,"貫玉",IF(EXACT(M1423,$A$55)=TRUE,"査玉",IF(EXACT(M1423,$A$56)=TRUE,"近壁",IF(EXACT(M1423,$A$57)=TRUE,"遠壁",IF(EXACT(M1423,$A$58)=TRUE,"広壁",IF(EXACT(M1423,$A$59)=TRUE,"狭壁",IF(EXACT(M1423,$A$60)=TRUE,"タゲ壁",IF(EXACT(M1423,$A$61)=TRUE,"エレ壁")))))))))))))))))))))))))))))))))))))))))))))))))))))))))))))</f>
        <v>0</v>
      </c>
    </row>
    <row r="1424" spans="11:14" x14ac:dyDescent="0.55000000000000004">
      <c r="K1424">
        <v>1424</v>
      </c>
      <c r="L1424">
        <f t="shared" si="45"/>
        <v>4</v>
      </c>
      <c r="M1424" t="str">
        <f t="shared" si="44"/>
        <v/>
      </c>
      <c r="N1424">
        <f>IF(EXACT(M1424,$A$1)=TRUE,0,IF(EXACT(M1424,$A$2)=TRUE,1,IF(EXACT(M1424,$A$3)=TRUE,2,IF(EXACT(M1424,$A$4)=TRUE,3,IF(EXACT(M1424,$A$5)=TRUE,4,IF(EXACT(M1424,$A$6)=TRUE,5,IF(EXACT(M1424,$A$7)=TRUE,6,IF(EXACT(M1424,$A$8)=TRUE,7,IF(EXACT(M1424,$A$9)=TRUE,8,IF(EXACT(M1424,$A$10)=TRUE,9,IF(EXACT(M1424,$A$11)=TRUE,10,IF(EXACT(M1424,$A$12)=TRUE,11,IF(EXACT(M1424,$A$13)=TRUE,12,IF(EXACT(M1424,$A$14)=TRUE,13,IF(EXACT(M1424,$A$15)=TRUE,14,IF(EXACT(M1424,$A$16)=TRUE,15,IF(EXACT(M1424,$A$17)=TRUE,16,IF(EXACT(M1424,$A$18)=TRUE,17,IF(EXACT(M1424,$A$19)=TRUE,18,IF(EXACT(M1424,$A$20)=TRUE,19,IF(EXACT(M1424,$A$21)=TRUE,20,IF(EXACT(M1424,$A$22)=TRUE,21,IF(EXACT(M1424,$A$23)=TRUE,22,IF(EXACT(M1424,$A$24)=TRUE,23,IF(EXACT(M1424,$A$25)=TRUE,24,IF(EXACT(M1424,$A$26)=TRUE,25,IF(EXACT(M1424,$A$27)=TRUE,26,IF(EXACT(M1424,$A$28)=TRUE,27,IF(EXACT(M1424,$A$29)=TRUE,28,IF(EXACT(M1424,$A$30)=TRUE,29,IF(EXACT(M1424,$A$31)=TRUE,30,IF(EXACT(M1424,$A$32)=TRUE,31,IF(EXACT(M1424,$A$33)=TRUE,32,IF(EXACT(M1424,$A$34)=TRUE,33,IF(EXACT(M1424,$A$35)=TRUE,34,IF(EXACT(M1424,$A$36)=TRUE,35,IF(EXACT(M1424,$A$37)=TRUE,36,IF(EXACT(M1424,$A$38)=TRUE,37,IF(EXACT(M1424,$A$39)=TRUE,38,IF(EXACT(M1424,$A$40)=TRUE,39,IF(EXACT(M1424,$A$41)=TRUE,40,IF(EXACT(M1424,$A$42)=TRUE,41,IF(EXACT(M1424,$A$43)=TRUE,42,IF(EXACT(M1424,$A$44)=TRUE,43,IF(EXACT(M1424,$A$45)=TRUE,44,IF(EXACT(M1424,$A$46)=TRUE,45,IF(EXACT(M1424,$A$47)=TRUE,46,IF(EXACT(M1424,$A$48)=TRUE,47,IF(EXACT(M1424,$A$49)=TRUE,48,IF(EXACT(M1424,$A$50)=TRUE,49,IF(EXACT(M1424,$A$51)=TRUE,50,IF(EXACT(M1424,$A$52)=TRUE,51,IF(EXACT(M1424,$A$53)=TRUE,52,IF(EXACT(M1424,$A$54)=TRUE,53,IF(EXACT(M1424,$A$55)=TRUE,54,IF(EXACT(M1424,$A$56)=TRUE,55,IF(EXACT(M1424,$A$57)=TRUE,56,IF(EXACT(M1424,$A$58)=TRUE,57,IF(EXACT(M1424,$A$59)=TRUE,58,IF(EXACT(M1424,$A$60)=TRUE,59,IF(EXACT(M1424,$A$61)=TRUE,60,IF(EXACT(M1424,$A$62)=TRUE,61))))))))))))))))))))))))))))))))))))))))))))))))))))))))))))))*61^$L1424</f>
        <v>0</v>
      </c>
    </row>
    <row r="1425" spans="11:14" x14ac:dyDescent="0.55000000000000004">
      <c r="K1425">
        <v>1425</v>
      </c>
      <c r="L1425">
        <f t="shared" si="45"/>
        <v>3</v>
      </c>
      <c r="M1425" t="str">
        <f t="shared" si="44"/>
        <v/>
      </c>
      <c r="N1425">
        <f>IF(EXACT(M1425,$A$1)=TRUE,0,IF(EXACT(M1425,$A$2)=TRUE,1,IF(EXACT(M1425,$A$3)=TRUE,2,IF(EXACT(M1425,$A$4)=TRUE,3,IF(EXACT(M1425,$A$5)=TRUE,4,IF(EXACT(M1425,$A$6)=TRUE,5,IF(EXACT(M1425,$A$7)=TRUE,6,IF(EXACT(M1425,$A$8)=TRUE,7,IF(EXACT(M1425,$A$9)=TRUE,8,IF(EXACT(M1425,$A$10)=TRUE,9,IF(EXACT(M1425,$A$11)=TRUE,10,IF(EXACT(M1425,$A$12)=TRUE,11,IF(EXACT(M1425,$A$13)=TRUE,12,IF(EXACT(M1425,$A$14)=TRUE,13,IF(EXACT(M1425,$A$15)=TRUE,14,IF(EXACT(M1425,$A$16)=TRUE,15,IF(EXACT(M1425,$A$17)=TRUE,16,IF(EXACT(M1425,$A$18)=TRUE,17,IF(EXACT(M1425,$A$19)=TRUE,18,IF(EXACT(M1425,$A$20)=TRUE,19,IF(EXACT(M1425,$A$21)=TRUE,20,IF(EXACT(M1425,$A$22)=TRUE,21,IF(EXACT(M1425,$A$23)=TRUE,22,IF(EXACT(M1425,$A$24)=TRUE,23,IF(EXACT(M1425,$A$25)=TRUE,24,IF(EXACT(M1425,$A$26)=TRUE,25,IF(EXACT(M1425,$A$27)=TRUE,26,IF(EXACT(M1425,$A$28)=TRUE,27,IF(EXACT(M1425,$A$29)=TRUE,28,IF(EXACT(M1425,$A$30)=TRUE,29,IF(EXACT(M1425,$A$31)=TRUE,30,IF(EXACT(M1425,$A$32)=TRUE,31,IF(EXACT(M1425,$A$33)=TRUE,32,IF(EXACT(M1425,$A$34)=TRUE,33,IF(EXACT(M1425,$A$35)=TRUE,34,IF(EXACT(M1425,$A$36)=TRUE,35,IF(EXACT(M1425,$A$37)=TRUE,36,IF(EXACT(M1425,$A$38)=TRUE,37,IF(EXACT(M1425,$A$39)=TRUE,38,IF(EXACT(M1425,$A$40)=TRUE,39,IF(EXACT(M1425,$A$41)=TRUE,40,IF(EXACT(M1425,$A$42)=TRUE,41,IF(EXACT(M1425,$A$43)=TRUE,42,IF(EXACT(M1425,$A$44)=TRUE,43,IF(EXACT(M1425,$A$45)=TRUE,44,IF(EXACT(M1425,$A$46)=TRUE,45,IF(EXACT(M1425,$A$47)=TRUE,46,IF(EXACT(M1425,$A$48)=TRUE,47,IF(EXACT(M1425,$A$49)=TRUE,48,IF(EXACT(M1425,$A$50)=TRUE,49,IF(EXACT(M1425,$A$51)=TRUE,50,IF(EXACT(M1425,$A$52)=TRUE,51,IF(EXACT(M1425,$A$53)=TRUE,52,IF(EXACT(M1425,$A$54)=TRUE,53,IF(EXACT(M1425,$A$55)=TRUE,54,IF(EXACT(M1425,$A$56)=TRUE,55,IF(EXACT(M1425,$A$57)=TRUE,56,IF(EXACT(M1425,$A$58)=TRUE,57,IF(EXACT(M1425,$A$59)=TRUE,58,IF(EXACT(M1425,$A$60)=TRUE,59,IF(EXACT(M1425,$A$61)=TRUE,60,IF(EXACT(M1425,$A$62)=TRUE,61))))))))))))))))))))))))))))))))))))))))))))))))))))))))))))))*61^$L1425</f>
        <v>0</v>
      </c>
    </row>
    <row r="1426" spans="11:14" x14ac:dyDescent="0.55000000000000004">
      <c r="K1426">
        <v>1426</v>
      </c>
      <c r="L1426">
        <f t="shared" si="45"/>
        <v>2</v>
      </c>
      <c r="M1426" t="str">
        <f t="shared" si="44"/>
        <v/>
      </c>
      <c r="N1426">
        <f>IF(EXACT(M1426,$A$1)=TRUE,0,IF(EXACT(M1426,$A$2)=TRUE,1,IF(EXACT(M1426,$A$3)=TRUE,2,IF(EXACT(M1426,$A$4)=TRUE,3,IF(EXACT(M1426,$A$5)=TRUE,4,IF(EXACT(M1426,$A$6)=TRUE,5,IF(EXACT(M1426,$A$7)=TRUE,6,IF(EXACT(M1426,$A$8)=TRUE,7,IF(EXACT(M1426,$A$9)=TRUE,8,IF(EXACT(M1426,$A$10)=TRUE,9,IF(EXACT(M1426,$A$11)=TRUE,10,IF(EXACT(M1426,$A$12)=TRUE,11,IF(EXACT(M1426,$A$13)=TRUE,12,IF(EXACT(M1426,$A$14)=TRUE,13,IF(EXACT(M1426,$A$15)=TRUE,14,IF(EXACT(M1426,$A$16)=TRUE,15,IF(EXACT(M1426,$A$17)=TRUE,16,IF(EXACT(M1426,$A$18)=TRUE,17,IF(EXACT(M1426,$A$19)=TRUE,18,IF(EXACT(M1426,$A$20)=TRUE,19,IF(EXACT(M1426,$A$21)=TRUE,20,IF(EXACT(M1426,$A$22)=TRUE,21,IF(EXACT(M1426,$A$23)=TRUE,22,IF(EXACT(M1426,$A$24)=TRUE,23,IF(EXACT(M1426,$A$25)=TRUE,24,IF(EXACT(M1426,$A$26)=TRUE,25,IF(EXACT(M1426,$A$27)=TRUE,26,IF(EXACT(M1426,$A$28)=TRUE,27,IF(EXACT(M1426,$A$29)=TRUE,28,IF(EXACT(M1426,$A$30)=TRUE,29,IF(EXACT(M1426,$A$31)=TRUE,30,IF(EXACT(M1426,$A$32)=TRUE,31,IF(EXACT(M1426,$A$33)=TRUE,32,IF(EXACT(M1426,$A$34)=TRUE,33,IF(EXACT(M1426,$A$35)=TRUE,34,IF(EXACT(M1426,$A$36)=TRUE,35,IF(EXACT(M1426,$A$37)=TRUE,36,IF(EXACT(M1426,$A$38)=TRUE,37,IF(EXACT(M1426,$A$39)=TRUE,38,IF(EXACT(M1426,$A$40)=TRUE,39,IF(EXACT(M1426,$A$41)=TRUE,40,IF(EXACT(M1426,$A$42)=TRUE,41,IF(EXACT(M1426,$A$43)=TRUE,42,IF(EXACT(M1426,$A$44)=TRUE,43,IF(EXACT(M1426,$A$45)=TRUE,44,IF(EXACT(M1426,$A$46)=TRUE,45,IF(EXACT(M1426,$A$47)=TRUE,46,IF(EXACT(M1426,$A$48)=TRUE,47,IF(EXACT(M1426,$A$49)=TRUE,48,IF(EXACT(M1426,$A$50)=TRUE,49,IF(EXACT(M1426,$A$51)=TRUE,50,IF(EXACT(M1426,$A$52)=TRUE,51,IF(EXACT(M1426,$A$53)=TRUE,52,IF(EXACT(M1426,$A$54)=TRUE,53,IF(EXACT(M1426,$A$55)=TRUE,54,IF(EXACT(M1426,$A$56)=TRUE,55,IF(EXACT(M1426,$A$57)=TRUE,56,IF(EXACT(M1426,$A$58)=TRUE,57,IF(EXACT(M1426,$A$59)=TRUE,58,IF(EXACT(M1426,$A$60)=TRUE,59,IF(EXACT(M1426,$A$61)=TRUE,60,IF(EXACT(M1426,$A$62)=TRUE,61))))))))))))))))))))))))))))))))))))))))))))))))))))))))))))))*61^$L1426</f>
        <v>0</v>
      </c>
    </row>
    <row r="1427" spans="11:14" x14ac:dyDescent="0.55000000000000004">
      <c r="K1427">
        <v>1427</v>
      </c>
      <c r="L1427">
        <f t="shared" si="45"/>
        <v>1</v>
      </c>
      <c r="M1427" t="str">
        <f t="shared" si="44"/>
        <v/>
      </c>
      <c r="N1427">
        <f>IF(EXACT(M1427,$A$1)=TRUE,0,IF(EXACT(M1427,$A$2)=TRUE,1,IF(EXACT(M1427,$A$3)=TRUE,2,IF(EXACT(M1427,$A$4)=TRUE,3,IF(EXACT(M1427,$A$5)=TRUE,4,IF(EXACT(M1427,$A$6)=TRUE,5,IF(EXACT(M1427,$A$7)=TRUE,6,IF(EXACT(M1427,$A$8)=TRUE,7,IF(EXACT(M1427,$A$9)=TRUE,8,IF(EXACT(M1427,$A$10)=TRUE,9,IF(EXACT(M1427,$A$11)=TRUE,10,IF(EXACT(M1427,$A$12)=TRUE,11,IF(EXACT(M1427,$A$13)=TRUE,12,IF(EXACT(M1427,$A$14)=TRUE,13,IF(EXACT(M1427,$A$15)=TRUE,14,IF(EXACT(M1427,$A$16)=TRUE,15,IF(EXACT(M1427,$A$17)=TRUE,16,IF(EXACT(M1427,$A$18)=TRUE,17,IF(EXACT(M1427,$A$19)=TRUE,18,IF(EXACT(M1427,$A$20)=TRUE,19,IF(EXACT(M1427,$A$21)=TRUE,20,IF(EXACT(M1427,$A$22)=TRUE,21,IF(EXACT(M1427,$A$23)=TRUE,22,IF(EXACT(M1427,$A$24)=TRUE,23,IF(EXACT(M1427,$A$25)=TRUE,24,IF(EXACT(M1427,$A$26)=TRUE,25,IF(EXACT(M1427,$A$27)=TRUE,26,IF(EXACT(M1427,$A$28)=TRUE,27,IF(EXACT(M1427,$A$29)=TRUE,28,IF(EXACT(M1427,$A$30)=TRUE,29,IF(EXACT(M1427,$A$31)=TRUE,30,IF(EXACT(M1427,$A$32)=TRUE,31,IF(EXACT(M1427,$A$33)=TRUE,32,IF(EXACT(M1427,$A$34)=TRUE,33,IF(EXACT(M1427,$A$35)=TRUE,34,IF(EXACT(M1427,$A$36)=TRUE,35,IF(EXACT(M1427,$A$37)=TRUE,36,IF(EXACT(M1427,$A$38)=TRUE,37,IF(EXACT(M1427,$A$39)=TRUE,38,IF(EXACT(M1427,$A$40)=TRUE,39,IF(EXACT(M1427,$A$41)=TRUE,40,IF(EXACT(M1427,$A$42)=TRUE,41,IF(EXACT(M1427,$A$43)=TRUE,42,IF(EXACT(M1427,$A$44)=TRUE,43,IF(EXACT(M1427,$A$45)=TRUE,44,IF(EXACT(M1427,$A$46)=TRUE,45,IF(EXACT(M1427,$A$47)=TRUE,46,IF(EXACT(M1427,$A$48)=TRUE,47,IF(EXACT(M1427,$A$49)=TRUE,48,IF(EXACT(M1427,$A$50)=TRUE,49,IF(EXACT(M1427,$A$51)=TRUE,50,IF(EXACT(M1427,$A$52)=TRUE,51,IF(EXACT(M1427,$A$53)=TRUE,52,IF(EXACT(M1427,$A$54)=TRUE,53,IF(EXACT(M1427,$A$55)=TRUE,54,IF(EXACT(M1427,$A$56)=TRUE,55,IF(EXACT(M1427,$A$57)=TRUE,56,IF(EXACT(M1427,$A$58)=TRUE,57,IF(EXACT(M1427,$A$59)=TRUE,58,IF(EXACT(M1427,$A$60)=TRUE,59,IF(EXACT(M1427,$A$61)=TRUE,60,IF(EXACT(M1427,$A$62)=TRUE,61))))))))))))))))))))))))))))))))))))))))))))))))))))))))))))))*61^$L1427</f>
        <v>0</v>
      </c>
    </row>
    <row r="1428" spans="11:14" x14ac:dyDescent="0.55000000000000004">
      <c r="K1428">
        <v>1428</v>
      </c>
      <c r="L1428">
        <f t="shared" si="45"/>
        <v>0</v>
      </c>
      <c r="M1428" t="str">
        <f t="shared" si="44"/>
        <v/>
      </c>
      <c r="N1428">
        <f>IF(EXACT(M1428,$A$1)=TRUE,0,IF(EXACT(M1428,$A$2)=TRUE,1,IF(EXACT(M1428,$A$3)=TRUE,2,IF(EXACT(M1428,$A$4)=TRUE,3,IF(EXACT(M1428,$A$5)=TRUE,4,IF(EXACT(M1428,$A$6)=TRUE,5,IF(EXACT(M1428,$A$7)=TRUE,6,IF(EXACT(M1428,$A$8)=TRUE,7,IF(EXACT(M1428,$A$9)=TRUE,8,IF(EXACT(M1428,$A$10)=TRUE,9,IF(EXACT(M1428,$A$11)=TRUE,10,IF(EXACT(M1428,$A$12)=TRUE,11,IF(EXACT(M1428,$A$13)=TRUE,12,IF(EXACT(M1428,$A$14)=TRUE,13,IF(EXACT(M1428,$A$15)=TRUE,14,IF(EXACT(M1428,$A$16)=TRUE,15,IF(EXACT(M1428,$A$17)=TRUE,16,IF(EXACT(M1428,$A$18)=TRUE,17,IF(EXACT(M1428,$A$19)=TRUE,18,IF(EXACT(M1428,$A$20)=TRUE,19,IF(EXACT(M1428,$A$21)=TRUE,20,IF(EXACT(M1428,$A$22)=TRUE,21,IF(EXACT(M1428,$A$23)=TRUE,22,IF(EXACT(M1428,$A$24)=TRUE,23,IF(EXACT(M1428,$A$25)=TRUE,24,IF(EXACT(M1428,$A$26)=TRUE,25,IF(EXACT(M1428,$A$27)=TRUE,26,IF(EXACT(M1428,$A$28)=TRUE,27,IF(EXACT(M1428,$A$29)=TRUE,28,IF(EXACT(M1428,$A$30)=TRUE,29,IF(EXACT(M1428,$A$31)=TRUE,30,IF(EXACT(M1428,$A$32)=TRUE,31,IF(EXACT(M1428,$A$33)=TRUE,32,IF(EXACT(M1428,$A$34)=TRUE,33,IF(EXACT(M1428,$A$35)=TRUE,34,IF(EXACT(M1428,$A$36)=TRUE,35,IF(EXACT(M1428,$A$37)=TRUE,36,IF(EXACT(M1428,$A$38)=TRUE,37,IF(EXACT(M1428,$A$39)=TRUE,38,IF(EXACT(M1428,$A$40)=TRUE,39,IF(EXACT(M1428,$A$41)=TRUE,40,IF(EXACT(M1428,$A$42)=TRUE,41,IF(EXACT(M1428,$A$43)=TRUE,42,IF(EXACT(M1428,$A$44)=TRUE,43,IF(EXACT(M1428,$A$45)=TRUE,44,IF(EXACT(M1428,$A$46)=TRUE,45,IF(EXACT(M1428,$A$47)=TRUE,46,IF(EXACT(M1428,$A$48)=TRUE,47,IF(EXACT(M1428,$A$49)=TRUE,48,IF(EXACT(M1428,$A$50)=TRUE,49,IF(EXACT(M1428,$A$51)=TRUE,50,IF(EXACT(M1428,$A$52)=TRUE,51,IF(EXACT(M1428,$A$53)=TRUE,52,IF(EXACT(M1428,$A$54)=TRUE,53,IF(EXACT(M1428,$A$55)=TRUE,54,IF(EXACT(M1428,$A$56)=TRUE,55,IF(EXACT(M1428,$A$57)=TRUE,56,IF(EXACT(M1428,$A$58)=TRUE,57,IF(EXACT(M1428,$A$59)=TRUE,58,IF(EXACT(M1428,$A$60)=TRUE,59,IF(EXACT(M1428,$A$61)=TRUE,60,IF(EXACT(M1428,$A$62)=TRUE,61))))))))))))))))))))))))))))))))))))))))))))))))))))))))))))))*61^$L1428</f>
        <v>0</v>
      </c>
    </row>
    <row r="1429" spans="11:14" x14ac:dyDescent="0.55000000000000004">
      <c r="K1429">
        <v>1429</v>
      </c>
      <c r="L1429">
        <f t="shared" si="45"/>
        <v>5</v>
      </c>
      <c r="M1429" t="str">
        <f t="shared" si="44"/>
        <v/>
      </c>
      <c r="N1429" t="b">
        <f>IF(EXACT(M1429,$A$1)=TRUE,"コア",IF(EXACT(M1429,$A$2)=TRUE,"弓玉",IF(EXACT(M1429,$A$3)=TRUE,"銃玉",IF(EXACT(M1429,$A$4)=TRUE,"剣玉",IF(EXACT(M1429,$A$5)=TRUE,"盾玉",IF(EXACT(M1429,$A$6)=TRUE,"爆玉",IF(EXACT(M1429,$A$7)=TRUE,"魔玉",IF(EXACT(M1429,$A$8)=TRUE,"弩玉",IF(EXACT(M1429,$A$9)=TRUE,"槍玉",IF(EXACT(M1429,$A$10)=TRUE,"砲玉",IF(EXACT(M1429,$A$11)=TRUE,"薙玉",IF(EXACT(M1429,$A$12)=TRUE,"跳玉",IF(EXACT(M1429,$A$13)=TRUE,"裂玉",IF(EXACT(M1429,$A$14)=TRUE,"散玉",IF(EXACT(M1429,$A$15)=TRUE,"狙玉",IF(EXACT(M1429,$A$16)=TRUE,"浮玉",IF(EXACT(M1429,$A$17)=TRUE,"導玉",IF(EXACT(M1429,$A$18)=TRUE,"繕玉",IF(EXACT(M1429,$A$19)=TRUE,"癒玉",IF(EXACT(M1429,$A$20)=TRUE,"壁玉",IF(EXACT(M1429,$A$21)=TRUE,"飛玉",IF(EXACT(M1429,$A$22)=TRUE,"戦玉",IF(EXACT(M1429,$A$23)=TRUE,"機玉",IF(EXACT(M1429,$A$24)=TRUE,"変玉",IF(EXACT(M1429,$A$25)=TRUE,"界玉",IF(EXACT(M1429,$A$26)=TRUE,"木壁",IF(EXACT(M1429,$A$27)=TRUE,"石壁",IF(EXACT(M1429,$A$28)=TRUE,"紙壁",IF(EXACT(M1429,$A$29)=TRUE,"鉄壁",IF(EXACT(M1429,$A$30)=TRUE,"ジェット",IF(EXACT(M1429,$A$31)=TRUE,"ターボ",IF(EXACT(M1429,$A$32)=TRUE,"骨玉",IF(EXACT(M1429,$A$33)=TRUE,"撃玉",IF(EXACT(M1429,$A$34)=TRUE,"弾玉",IF(EXACT(M1429,$A$35)=TRUE,"聖玉",IF(EXACT(M1429,$A$36)=TRUE,"忍玉",IF(EXACT(M1429,$A$37)=TRUE,"障玉",IF(EXACT(M1429,$A$38)=TRUE,"花玉",IF(EXACT(M1429,$A$39)=TRUE,"反玉",IF(EXACT(M1429,$A$40)=TRUE,"押玉",IF(EXACT(M1429,$A$41)=TRUE,"迎玉",IF(EXACT(M1429,$A$42)=TRUE,"贄玉",IF(EXACT(M1429,$A$43)=TRUE,"的玉",IF(EXACT(M1429,$A$44)=TRUE,"墜玉",IF(EXACT(M1429,$A$45)=TRUE,"箱玉",IF(EXACT(M1429,$A$46)=TRUE,"闇玉",IF(EXACT(M1429,$A$47)=TRUE,"旋玉",IF(EXACT(M1429,$A$48)=TRUE,"采玉",IF(EXACT(M1429,$A$49)=TRUE,"騎玉",IF(EXACT(M1429,$A$50)=TRUE,"核玉",IF(EXACT(M1429,$A$51)=TRUE,"射玉",IF(EXACT(M1429,$A$52)=TRUE,"星玉",IF(EXACT(M1429,$A$53)=TRUE,"梱玉",IF(EXACT(M1429,$A$54)=TRUE,"貫玉",IF(EXACT(M1429,$A$55)=TRUE,"査玉",IF(EXACT(M1429,$A$56)=TRUE,"近壁",IF(EXACT(M1429,$A$57)=TRUE,"遠壁",IF(EXACT(M1429,$A$58)=TRUE,"広壁",IF(EXACT(M1429,$A$59)=TRUE,"狭壁",IF(EXACT(M1429,$A$60)=TRUE,"タゲ壁",IF(EXACT(M1429,$A$61)=TRUE,"エレ壁")))))))))))))))))))))))))))))))))))))))))))))))))))))))))))))</f>
        <v>0</v>
      </c>
    </row>
    <row r="1430" spans="11:14" x14ac:dyDescent="0.55000000000000004">
      <c r="K1430">
        <v>1430</v>
      </c>
      <c r="L1430">
        <f t="shared" si="45"/>
        <v>4</v>
      </c>
      <c r="M1430" t="str">
        <f t="shared" si="44"/>
        <v/>
      </c>
      <c r="N1430">
        <f>IF(EXACT(M1430,$A$1)=TRUE,0,IF(EXACT(M1430,$A$2)=TRUE,1,IF(EXACT(M1430,$A$3)=TRUE,2,IF(EXACT(M1430,$A$4)=TRUE,3,IF(EXACT(M1430,$A$5)=TRUE,4,IF(EXACT(M1430,$A$6)=TRUE,5,IF(EXACT(M1430,$A$7)=TRUE,6,IF(EXACT(M1430,$A$8)=TRUE,7,IF(EXACT(M1430,$A$9)=TRUE,8,IF(EXACT(M1430,$A$10)=TRUE,9,IF(EXACT(M1430,$A$11)=TRUE,10,IF(EXACT(M1430,$A$12)=TRUE,11,IF(EXACT(M1430,$A$13)=TRUE,12,IF(EXACT(M1430,$A$14)=TRUE,13,IF(EXACT(M1430,$A$15)=TRUE,14,IF(EXACT(M1430,$A$16)=TRUE,15,IF(EXACT(M1430,$A$17)=TRUE,16,IF(EXACT(M1430,$A$18)=TRUE,17,IF(EXACT(M1430,$A$19)=TRUE,18,IF(EXACT(M1430,$A$20)=TRUE,19,IF(EXACT(M1430,$A$21)=TRUE,20,IF(EXACT(M1430,$A$22)=TRUE,21,IF(EXACT(M1430,$A$23)=TRUE,22,IF(EXACT(M1430,$A$24)=TRUE,23,IF(EXACT(M1430,$A$25)=TRUE,24,IF(EXACT(M1430,$A$26)=TRUE,25,IF(EXACT(M1430,$A$27)=TRUE,26,IF(EXACT(M1430,$A$28)=TRUE,27,IF(EXACT(M1430,$A$29)=TRUE,28,IF(EXACT(M1430,$A$30)=TRUE,29,IF(EXACT(M1430,$A$31)=TRUE,30,IF(EXACT(M1430,$A$32)=TRUE,31,IF(EXACT(M1430,$A$33)=TRUE,32,IF(EXACT(M1430,$A$34)=TRUE,33,IF(EXACT(M1430,$A$35)=TRUE,34,IF(EXACT(M1430,$A$36)=TRUE,35,IF(EXACT(M1430,$A$37)=TRUE,36,IF(EXACT(M1430,$A$38)=TRUE,37,IF(EXACT(M1430,$A$39)=TRUE,38,IF(EXACT(M1430,$A$40)=TRUE,39,IF(EXACT(M1430,$A$41)=TRUE,40,IF(EXACT(M1430,$A$42)=TRUE,41,IF(EXACT(M1430,$A$43)=TRUE,42,IF(EXACT(M1430,$A$44)=TRUE,43,IF(EXACT(M1430,$A$45)=TRUE,44,IF(EXACT(M1430,$A$46)=TRUE,45,IF(EXACT(M1430,$A$47)=TRUE,46,IF(EXACT(M1430,$A$48)=TRUE,47,IF(EXACT(M1430,$A$49)=TRUE,48,IF(EXACT(M1430,$A$50)=TRUE,49,IF(EXACT(M1430,$A$51)=TRUE,50,IF(EXACT(M1430,$A$52)=TRUE,51,IF(EXACT(M1430,$A$53)=TRUE,52,IF(EXACT(M1430,$A$54)=TRUE,53,IF(EXACT(M1430,$A$55)=TRUE,54,IF(EXACT(M1430,$A$56)=TRUE,55,IF(EXACT(M1430,$A$57)=TRUE,56,IF(EXACT(M1430,$A$58)=TRUE,57,IF(EXACT(M1430,$A$59)=TRUE,58,IF(EXACT(M1430,$A$60)=TRUE,59,IF(EXACT(M1430,$A$61)=TRUE,60,IF(EXACT(M1430,$A$62)=TRUE,61))))))))))))))))))))))))))))))))))))))))))))))))))))))))))))))*61^$L1430</f>
        <v>0</v>
      </c>
    </row>
    <row r="1431" spans="11:14" x14ac:dyDescent="0.55000000000000004">
      <c r="K1431">
        <v>1431</v>
      </c>
      <c r="L1431">
        <f t="shared" si="45"/>
        <v>3</v>
      </c>
      <c r="M1431" t="str">
        <f t="shared" si="44"/>
        <v/>
      </c>
      <c r="N1431">
        <f>IF(EXACT(M1431,$A$1)=TRUE,0,IF(EXACT(M1431,$A$2)=TRUE,1,IF(EXACT(M1431,$A$3)=TRUE,2,IF(EXACT(M1431,$A$4)=TRUE,3,IF(EXACT(M1431,$A$5)=TRUE,4,IF(EXACT(M1431,$A$6)=TRUE,5,IF(EXACT(M1431,$A$7)=TRUE,6,IF(EXACT(M1431,$A$8)=TRUE,7,IF(EXACT(M1431,$A$9)=TRUE,8,IF(EXACT(M1431,$A$10)=TRUE,9,IF(EXACT(M1431,$A$11)=TRUE,10,IF(EXACT(M1431,$A$12)=TRUE,11,IF(EXACT(M1431,$A$13)=TRUE,12,IF(EXACT(M1431,$A$14)=TRUE,13,IF(EXACT(M1431,$A$15)=TRUE,14,IF(EXACT(M1431,$A$16)=TRUE,15,IF(EXACT(M1431,$A$17)=TRUE,16,IF(EXACT(M1431,$A$18)=TRUE,17,IF(EXACT(M1431,$A$19)=TRUE,18,IF(EXACT(M1431,$A$20)=TRUE,19,IF(EXACT(M1431,$A$21)=TRUE,20,IF(EXACT(M1431,$A$22)=TRUE,21,IF(EXACT(M1431,$A$23)=TRUE,22,IF(EXACT(M1431,$A$24)=TRUE,23,IF(EXACT(M1431,$A$25)=TRUE,24,IF(EXACT(M1431,$A$26)=TRUE,25,IF(EXACT(M1431,$A$27)=TRUE,26,IF(EXACT(M1431,$A$28)=TRUE,27,IF(EXACT(M1431,$A$29)=TRUE,28,IF(EXACT(M1431,$A$30)=TRUE,29,IF(EXACT(M1431,$A$31)=TRUE,30,IF(EXACT(M1431,$A$32)=TRUE,31,IF(EXACT(M1431,$A$33)=TRUE,32,IF(EXACT(M1431,$A$34)=TRUE,33,IF(EXACT(M1431,$A$35)=TRUE,34,IF(EXACT(M1431,$A$36)=TRUE,35,IF(EXACT(M1431,$A$37)=TRUE,36,IF(EXACT(M1431,$A$38)=TRUE,37,IF(EXACT(M1431,$A$39)=TRUE,38,IF(EXACT(M1431,$A$40)=TRUE,39,IF(EXACT(M1431,$A$41)=TRUE,40,IF(EXACT(M1431,$A$42)=TRUE,41,IF(EXACT(M1431,$A$43)=TRUE,42,IF(EXACT(M1431,$A$44)=TRUE,43,IF(EXACT(M1431,$A$45)=TRUE,44,IF(EXACT(M1431,$A$46)=TRUE,45,IF(EXACT(M1431,$A$47)=TRUE,46,IF(EXACT(M1431,$A$48)=TRUE,47,IF(EXACT(M1431,$A$49)=TRUE,48,IF(EXACT(M1431,$A$50)=TRUE,49,IF(EXACT(M1431,$A$51)=TRUE,50,IF(EXACT(M1431,$A$52)=TRUE,51,IF(EXACT(M1431,$A$53)=TRUE,52,IF(EXACT(M1431,$A$54)=TRUE,53,IF(EXACT(M1431,$A$55)=TRUE,54,IF(EXACT(M1431,$A$56)=TRUE,55,IF(EXACT(M1431,$A$57)=TRUE,56,IF(EXACT(M1431,$A$58)=TRUE,57,IF(EXACT(M1431,$A$59)=TRUE,58,IF(EXACT(M1431,$A$60)=TRUE,59,IF(EXACT(M1431,$A$61)=TRUE,60,IF(EXACT(M1431,$A$62)=TRUE,61))))))))))))))))))))))))))))))))))))))))))))))))))))))))))))))*61^$L1431</f>
        <v>0</v>
      </c>
    </row>
    <row r="1432" spans="11:14" x14ac:dyDescent="0.55000000000000004">
      <c r="K1432">
        <v>1432</v>
      </c>
      <c r="L1432">
        <f t="shared" si="45"/>
        <v>2</v>
      </c>
      <c r="M1432" t="str">
        <f t="shared" si="44"/>
        <v/>
      </c>
      <c r="N1432">
        <f>IF(EXACT(M1432,$A$1)=TRUE,0,IF(EXACT(M1432,$A$2)=TRUE,1,IF(EXACT(M1432,$A$3)=TRUE,2,IF(EXACT(M1432,$A$4)=TRUE,3,IF(EXACT(M1432,$A$5)=TRUE,4,IF(EXACT(M1432,$A$6)=TRUE,5,IF(EXACT(M1432,$A$7)=TRUE,6,IF(EXACT(M1432,$A$8)=TRUE,7,IF(EXACT(M1432,$A$9)=TRUE,8,IF(EXACT(M1432,$A$10)=TRUE,9,IF(EXACT(M1432,$A$11)=TRUE,10,IF(EXACT(M1432,$A$12)=TRUE,11,IF(EXACT(M1432,$A$13)=TRUE,12,IF(EXACT(M1432,$A$14)=TRUE,13,IF(EXACT(M1432,$A$15)=TRUE,14,IF(EXACT(M1432,$A$16)=TRUE,15,IF(EXACT(M1432,$A$17)=TRUE,16,IF(EXACT(M1432,$A$18)=TRUE,17,IF(EXACT(M1432,$A$19)=TRUE,18,IF(EXACT(M1432,$A$20)=TRUE,19,IF(EXACT(M1432,$A$21)=TRUE,20,IF(EXACT(M1432,$A$22)=TRUE,21,IF(EXACT(M1432,$A$23)=TRUE,22,IF(EXACT(M1432,$A$24)=TRUE,23,IF(EXACT(M1432,$A$25)=TRUE,24,IF(EXACT(M1432,$A$26)=TRUE,25,IF(EXACT(M1432,$A$27)=TRUE,26,IF(EXACT(M1432,$A$28)=TRUE,27,IF(EXACT(M1432,$A$29)=TRUE,28,IF(EXACT(M1432,$A$30)=TRUE,29,IF(EXACT(M1432,$A$31)=TRUE,30,IF(EXACT(M1432,$A$32)=TRUE,31,IF(EXACT(M1432,$A$33)=TRUE,32,IF(EXACT(M1432,$A$34)=TRUE,33,IF(EXACT(M1432,$A$35)=TRUE,34,IF(EXACT(M1432,$A$36)=TRUE,35,IF(EXACT(M1432,$A$37)=TRUE,36,IF(EXACT(M1432,$A$38)=TRUE,37,IF(EXACT(M1432,$A$39)=TRUE,38,IF(EXACT(M1432,$A$40)=TRUE,39,IF(EXACT(M1432,$A$41)=TRUE,40,IF(EXACT(M1432,$A$42)=TRUE,41,IF(EXACT(M1432,$A$43)=TRUE,42,IF(EXACT(M1432,$A$44)=TRUE,43,IF(EXACT(M1432,$A$45)=TRUE,44,IF(EXACT(M1432,$A$46)=TRUE,45,IF(EXACT(M1432,$A$47)=TRUE,46,IF(EXACT(M1432,$A$48)=TRUE,47,IF(EXACT(M1432,$A$49)=TRUE,48,IF(EXACT(M1432,$A$50)=TRUE,49,IF(EXACT(M1432,$A$51)=TRUE,50,IF(EXACT(M1432,$A$52)=TRUE,51,IF(EXACT(M1432,$A$53)=TRUE,52,IF(EXACT(M1432,$A$54)=TRUE,53,IF(EXACT(M1432,$A$55)=TRUE,54,IF(EXACT(M1432,$A$56)=TRUE,55,IF(EXACT(M1432,$A$57)=TRUE,56,IF(EXACT(M1432,$A$58)=TRUE,57,IF(EXACT(M1432,$A$59)=TRUE,58,IF(EXACT(M1432,$A$60)=TRUE,59,IF(EXACT(M1432,$A$61)=TRUE,60,IF(EXACT(M1432,$A$62)=TRUE,61))))))))))))))))))))))))))))))))))))))))))))))))))))))))))))))*61^$L1432</f>
        <v>0</v>
      </c>
    </row>
    <row r="1433" spans="11:14" x14ac:dyDescent="0.55000000000000004">
      <c r="K1433">
        <v>1433</v>
      </c>
      <c r="L1433">
        <f t="shared" si="45"/>
        <v>1</v>
      </c>
      <c r="M1433" t="str">
        <f t="shared" si="44"/>
        <v/>
      </c>
      <c r="N1433">
        <f>IF(EXACT(M1433,$A$1)=TRUE,0,IF(EXACT(M1433,$A$2)=TRUE,1,IF(EXACT(M1433,$A$3)=TRUE,2,IF(EXACT(M1433,$A$4)=TRUE,3,IF(EXACT(M1433,$A$5)=TRUE,4,IF(EXACT(M1433,$A$6)=TRUE,5,IF(EXACT(M1433,$A$7)=TRUE,6,IF(EXACT(M1433,$A$8)=TRUE,7,IF(EXACT(M1433,$A$9)=TRUE,8,IF(EXACT(M1433,$A$10)=TRUE,9,IF(EXACT(M1433,$A$11)=TRUE,10,IF(EXACT(M1433,$A$12)=TRUE,11,IF(EXACT(M1433,$A$13)=TRUE,12,IF(EXACT(M1433,$A$14)=TRUE,13,IF(EXACT(M1433,$A$15)=TRUE,14,IF(EXACT(M1433,$A$16)=TRUE,15,IF(EXACT(M1433,$A$17)=TRUE,16,IF(EXACT(M1433,$A$18)=TRUE,17,IF(EXACT(M1433,$A$19)=TRUE,18,IF(EXACT(M1433,$A$20)=TRUE,19,IF(EXACT(M1433,$A$21)=TRUE,20,IF(EXACT(M1433,$A$22)=TRUE,21,IF(EXACT(M1433,$A$23)=TRUE,22,IF(EXACT(M1433,$A$24)=TRUE,23,IF(EXACT(M1433,$A$25)=TRUE,24,IF(EXACT(M1433,$A$26)=TRUE,25,IF(EXACT(M1433,$A$27)=TRUE,26,IF(EXACT(M1433,$A$28)=TRUE,27,IF(EXACT(M1433,$A$29)=TRUE,28,IF(EXACT(M1433,$A$30)=TRUE,29,IF(EXACT(M1433,$A$31)=TRUE,30,IF(EXACT(M1433,$A$32)=TRUE,31,IF(EXACT(M1433,$A$33)=TRUE,32,IF(EXACT(M1433,$A$34)=TRUE,33,IF(EXACT(M1433,$A$35)=TRUE,34,IF(EXACT(M1433,$A$36)=TRUE,35,IF(EXACT(M1433,$A$37)=TRUE,36,IF(EXACT(M1433,$A$38)=TRUE,37,IF(EXACT(M1433,$A$39)=TRUE,38,IF(EXACT(M1433,$A$40)=TRUE,39,IF(EXACT(M1433,$A$41)=TRUE,40,IF(EXACT(M1433,$A$42)=TRUE,41,IF(EXACT(M1433,$A$43)=TRUE,42,IF(EXACT(M1433,$A$44)=TRUE,43,IF(EXACT(M1433,$A$45)=TRUE,44,IF(EXACT(M1433,$A$46)=TRUE,45,IF(EXACT(M1433,$A$47)=TRUE,46,IF(EXACT(M1433,$A$48)=TRUE,47,IF(EXACT(M1433,$A$49)=TRUE,48,IF(EXACT(M1433,$A$50)=TRUE,49,IF(EXACT(M1433,$A$51)=TRUE,50,IF(EXACT(M1433,$A$52)=TRUE,51,IF(EXACT(M1433,$A$53)=TRUE,52,IF(EXACT(M1433,$A$54)=TRUE,53,IF(EXACT(M1433,$A$55)=TRUE,54,IF(EXACT(M1433,$A$56)=TRUE,55,IF(EXACT(M1433,$A$57)=TRUE,56,IF(EXACT(M1433,$A$58)=TRUE,57,IF(EXACT(M1433,$A$59)=TRUE,58,IF(EXACT(M1433,$A$60)=TRUE,59,IF(EXACT(M1433,$A$61)=TRUE,60,IF(EXACT(M1433,$A$62)=TRUE,61))))))))))))))))))))))))))))))))))))))))))))))))))))))))))))))*61^$L1433</f>
        <v>0</v>
      </c>
    </row>
    <row r="1434" spans="11:14" x14ac:dyDescent="0.55000000000000004">
      <c r="K1434">
        <v>1434</v>
      </c>
      <c r="L1434">
        <f t="shared" si="45"/>
        <v>0</v>
      </c>
      <c r="M1434" t="str">
        <f t="shared" si="44"/>
        <v/>
      </c>
      <c r="N1434">
        <f>IF(EXACT(M1434,$A$1)=TRUE,0,IF(EXACT(M1434,$A$2)=TRUE,1,IF(EXACT(M1434,$A$3)=TRUE,2,IF(EXACT(M1434,$A$4)=TRUE,3,IF(EXACT(M1434,$A$5)=TRUE,4,IF(EXACT(M1434,$A$6)=TRUE,5,IF(EXACT(M1434,$A$7)=TRUE,6,IF(EXACT(M1434,$A$8)=TRUE,7,IF(EXACT(M1434,$A$9)=TRUE,8,IF(EXACT(M1434,$A$10)=TRUE,9,IF(EXACT(M1434,$A$11)=TRUE,10,IF(EXACT(M1434,$A$12)=TRUE,11,IF(EXACT(M1434,$A$13)=TRUE,12,IF(EXACT(M1434,$A$14)=TRUE,13,IF(EXACT(M1434,$A$15)=TRUE,14,IF(EXACT(M1434,$A$16)=TRUE,15,IF(EXACT(M1434,$A$17)=TRUE,16,IF(EXACT(M1434,$A$18)=TRUE,17,IF(EXACT(M1434,$A$19)=TRUE,18,IF(EXACT(M1434,$A$20)=TRUE,19,IF(EXACT(M1434,$A$21)=TRUE,20,IF(EXACT(M1434,$A$22)=TRUE,21,IF(EXACT(M1434,$A$23)=TRUE,22,IF(EXACT(M1434,$A$24)=TRUE,23,IF(EXACT(M1434,$A$25)=TRUE,24,IF(EXACT(M1434,$A$26)=TRUE,25,IF(EXACT(M1434,$A$27)=TRUE,26,IF(EXACT(M1434,$A$28)=TRUE,27,IF(EXACT(M1434,$A$29)=TRUE,28,IF(EXACT(M1434,$A$30)=TRUE,29,IF(EXACT(M1434,$A$31)=TRUE,30,IF(EXACT(M1434,$A$32)=TRUE,31,IF(EXACT(M1434,$A$33)=TRUE,32,IF(EXACT(M1434,$A$34)=TRUE,33,IF(EXACT(M1434,$A$35)=TRUE,34,IF(EXACT(M1434,$A$36)=TRUE,35,IF(EXACT(M1434,$A$37)=TRUE,36,IF(EXACT(M1434,$A$38)=TRUE,37,IF(EXACT(M1434,$A$39)=TRUE,38,IF(EXACT(M1434,$A$40)=TRUE,39,IF(EXACT(M1434,$A$41)=TRUE,40,IF(EXACT(M1434,$A$42)=TRUE,41,IF(EXACT(M1434,$A$43)=TRUE,42,IF(EXACT(M1434,$A$44)=TRUE,43,IF(EXACT(M1434,$A$45)=TRUE,44,IF(EXACT(M1434,$A$46)=TRUE,45,IF(EXACT(M1434,$A$47)=TRUE,46,IF(EXACT(M1434,$A$48)=TRUE,47,IF(EXACT(M1434,$A$49)=TRUE,48,IF(EXACT(M1434,$A$50)=TRUE,49,IF(EXACT(M1434,$A$51)=TRUE,50,IF(EXACT(M1434,$A$52)=TRUE,51,IF(EXACT(M1434,$A$53)=TRUE,52,IF(EXACT(M1434,$A$54)=TRUE,53,IF(EXACT(M1434,$A$55)=TRUE,54,IF(EXACT(M1434,$A$56)=TRUE,55,IF(EXACT(M1434,$A$57)=TRUE,56,IF(EXACT(M1434,$A$58)=TRUE,57,IF(EXACT(M1434,$A$59)=TRUE,58,IF(EXACT(M1434,$A$60)=TRUE,59,IF(EXACT(M1434,$A$61)=TRUE,60,IF(EXACT(M1434,$A$62)=TRUE,61))))))))))))))))))))))))))))))))))))))))))))))))))))))))))))))*61^$L1434</f>
        <v>0</v>
      </c>
    </row>
    <row r="1435" spans="11:14" x14ac:dyDescent="0.55000000000000004">
      <c r="K1435">
        <v>1435</v>
      </c>
      <c r="L1435">
        <f t="shared" si="45"/>
        <v>5</v>
      </c>
      <c r="M1435" t="str">
        <f t="shared" si="44"/>
        <v/>
      </c>
      <c r="N1435" t="b">
        <f>IF(EXACT(M1435,$A$1)=TRUE,"コア",IF(EXACT(M1435,$A$2)=TRUE,"弓玉",IF(EXACT(M1435,$A$3)=TRUE,"銃玉",IF(EXACT(M1435,$A$4)=TRUE,"剣玉",IF(EXACT(M1435,$A$5)=TRUE,"盾玉",IF(EXACT(M1435,$A$6)=TRUE,"爆玉",IF(EXACT(M1435,$A$7)=TRUE,"魔玉",IF(EXACT(M1435,$A$8)=TRUE,"弩玉",IF(EXACT(M1435,$A$9)=TRUE,"槍玉",IF(EXACT(M1435,$A$10)=TRUE,"砲玉",IF(EXACT(M1435,$A$11)=TRUE,"薙玉",IF(EXACT(M1435,$A$12)=TRUE,"跳玉",IF(EXACT(M1435,$A$13)=TRUE,"裂玉",IF(EXACT(M1435,$A$14)=TRUE,"散玉",IF(EXACT(M1435,$A$15)=TRUE,"狙玉",IF(EXACT(M1435,$A$16)=TRUE,"浮玉",IF(EXACT(M1435,$A$17)=TRUE,"導玉",IF(EXACT(M1435,$A$18)=TRUE,"繕玉",IF(EXACT(M1435,$A$19)=TRUE,"癒玉",IF(EXACT(M1435,$A$20)=TRUE,"壁玉",IF(EXACT(M1435,$A$21)=TRUE,"飛玉",IF(EXACT(M1435,$A$22)=TRUE,"戦玉",IF(EXACT(M1435,$A$23)=TRUE,"機玉",IF(EXACT(M1435,$A$24)=TRUE,"変玉",IF(EXACT(M1435,$A$25)=TRUE,"界玉",IF(EXACT(M1435,$A$26)=TRUE,"木壁",IF(EXACT(M1435,$A$27)=TRUE,"石壁",IF(EXACT(M1435,$A$28)=TRUE,"紙壁",IF(EXACT(M1435,$A$29)=TRUE,"鉄壁",IF(EXACT(M1435,$A$30)=TRUE,"ジェット",IF(EXACT(M1435,$A$31)=TRUE,"ターボ",IF(EXACT(M1435,$A$32)=TRUE,"骨玉",IF(EXACT(M1435,$A$33)=TRUE,"撃玉",IF(EXACT(M1435,$A$34)=TRUE,"弾玉",IF(EXACT(M1435,$A$35)=TRUE,"聖玉",IF(EXACT(M1435,$A$36)=TRUE,"忍玉",IF(EXACT(M1435,$A$37)=TRUE,"障玉",IF(EXACT(M1435,$A$38)=TRUE,"花玉",IF(EXACT(M1435,$A$39)=TRUE,"反玉",IF(EXACT(M1435,$A$40)=TRUE,"押玉",IF(EXACT(M1435,$A$41)=TRUE,"迎玉",IF(EXACT(M1435,$A$42)=TRUE,"贄玉",IF(EXACT(M1435,$A$43)=TRUE,"的玉",IF(EXACT(M1435,$A$44)=TRUE,"墜玉",IF(EXACT(M1435,$A$45)=TRUE,"箱玉",IF(EXACT(M1435,$A$46)=TRUE,"闇玉",IF(EXACT(M1435,$A$47)=TRUE,"旋玉",IF(EXACT(M1435,$A$48)=TRUE,"采玉",IF(EXACT(M1435,$A$49)=TRUE,"騎玉",IF(EXACT(M1435,$A$50)=TRUE,"核玉",IF(EXACT(M1435,$A$51)=TRUE,"射玉",IF(EXACT(M1435,$A$52)=TRUE,"星玉",IF(EXACT(M1435,$A$53)=TRUE,"梱玉",IF(EXACT(M1435,$A$54)=TRUE,"貫玉",IF(EXACT(M1435,$A$55)=TRUE,"査玉",IF(EXACT(M1435,$A$56)=TRUE,"近壁",IF(EXACT(M1435,$A$57)=TRUE,"遠壁",IF(EXACT(M1435,$A$58)=TRUE,"広壁",IF(EXACT(M1435,$A$59)=TRUE,"狭壁",IF(EXACT(M1435,$A$60)=TRUE,"タゲ壁",IF(EXACT(M1435,$A$61)=TRUE,"エレ壁")))))))))))))))))))))))))))))))))))))))))))))))))))))))))))))</f>
        <v>0</v>
      </c>
    </row>
    <row r="1436" spans="11:14" x14ac:dyDescent="0.55000000000000004">
      <c r="K1436">
        <v>1436</v>
      </c>
      <c r="L1436">
        <f t="shared" si="45"/>
        <v>4</v>
      </c>
      <c r="M1436" t="str">
        <f t="shared" si="44"/>
        <v/>
      </c>
      <c r="N1436">
        <f>IF(EXACT(M1436,$A$1)=TRUE,0,IF(EXACT(M1436,$A$2)=TRUE,1,IF(EXACT(M1436,$A$3)=TRUE,2,IF(EXACT(M1436,$A$4)=TRUE,3,IF(EXACT(M1436,$A$5)=TRUE,4,IF(EXACT(M1436,$A$6)=TRUE,5,IF(EXACT(M1436,$A$7)=TRUE,6,IF(EXACT(M1436,$A$8)=TRUE,7,IF(EXACT(M1436,$A$9)=TRUE,8,IF(EXACT(M1436,$A$10)=TRUE,9,IF(EXACT(M1436,$A$11)=TRUE,10,IF(EXACT(M1436,$A$12)=TRUE,11,IF(EXACT(M1436,$A$13)=TRUE,12,IF(EXACT(M1436,$A$14)=TRUE,13,IF(EXACT(M1436,$A$15)=TRUE,14,IF(EXACT(M1436,$A$16)=TRUE,15,IF(EXACT(M1436,$A$17)=TRUE,16,IF(EXACT(M1436,$A$18)=TRUE,17,IF(EXACT(M1436,$A$19)=TRUE,18,IF(EXACT(M1436,$A$20)=TRUE,19,IF(EXACT(M1436,$A$21)=TRUE,20,IF(EXACT(M1436,$A$22)=TRUE,21,IF(EXACT(M1436,$A$23)=TRUE,22,IF(EXACT(M1436,$A$24)=TRUE,23,IF(EXACT(M1436,$A$25)=TRUE,24,IF(EXACT(M1436,$A$26)=TRUE,25,IF(EXACT(M1436,$A$27)=TRUE,26,IF(EXACT(M1436,$A$28)=TRUE,27,IF(EXACT(M1436,$A$29)=TRUE,28,IF(EXACT(M1436,$A$30)=TRUE,29,IF(EXACT(M1436,$A$31)=TRUE,30,IF(EXACT(M1436,$A$32)=TRUE,31,IF(EXACT(M1436,$A$33)=TRUE,32,IF(EXACT(M1436,$A$34)=TRUE,33,IF(EXACT(M1436,$A$35)=TRUE,34,IF(EXACT(M1436,$A$36)=TRUE,35,IF(EXACT(M1436,$A$37)=TRUE,36,IF(EXACT(M1436,$A$38)=TRUE,37,IF(EXACT(M1436,$A$39)=TRUE,38,IF(EXACT(M1436,$A$40)=TRUE,39,IF(EXACT(M1436,$A$41)=TRUE,40,IF(EXACT(M1436,$A$42)=TRUE,41,IF(EXACT(M1436,$A$43)=TRUE,42,IF(EXACT(M1436,$A$44)=TRUE,43,IF(EXACT(M1436,$A$45)=TRUE,44,IF(EXACT(M1436,$A$46)=TRUE,45,IF(EXACT(M1436,$A$47)=TRUE,46,IF(EXACT(M1436,$A$48)=TRUE,47,IF(EXACT(M1436,$A$49)=TRUE,48,IF(EXACT(M1436,$A$50)=TRUE,49,IF(EXACT(M1436,$A$51)=TRUE,50,IF(EXACT(M1436,$A$52)=TRUE,51,IF(EXACT(M1436,$A$53)=TRUE,52,IF(EXACT(M1436,$A$54)=TRUE,53,IF(EXACT(M1436,$A$55)=TRUE,54,IF(EXACT(M1436,$A$56)=TRUE,55,IF(EXACT(M1436,$A$57)=TRUE,56,IF(EXACT(M1436,$A$58)=TRUE,57,IF(EXACT(M1436,$A$59)=TRUE,58,IF(EXACT(M1436,$A$60)=TRUE,59,IF(EXACT(M1436,$A$61)=TRUE,60,IF(EXACT(M1436,$A$62)=TRUE,61))))))))))))))))))))))))))))))))))))))))))))))))))))))))))))))*61^$L1436</f>
        <v>0</v>
      </c>
    </row>
    <row r="1437" spans="11:14" x14ac:dyDescent="0.55000000000000004">
      <c r="K1437">
        <v>1437</v>
      </c>
      <c r="L1437">
        <f t="shared" si="45"/>
        <v>3</v>
      </c>
      <c r="M1437" t="str">
        <f t="shared" si="44"/>
        <v/>
      </c>
      <c r="N1437">
        <f>IF(EXACT(M1437,$A$1)=TRUE,0,IF(EXACT(M1437,$A$2)=TRUE,1,IF(EXACT(M1437,$A$3)=TRUE,2,IF(EXACT(M1437,$A$4)=TRUE,3,IF(EXACT(M1437,$A$5)=TRUE,4,IF(EXACT(M1437,$A$6)=TRUE,5,IF(EXACT(M1437,$A$7)=TRUE,6,IF(EXACT(M1437,$A$8)=TRUE,7,IF(EXACT(M1437,$A$9)=TRUE,8,IF(EXACT(M1437,$A$10)=TRUE,9,IF(EXACT(M1437,$A$11)=TRUE,10,IF(EXACT(M1437,$A$12)=TRUE,11,IF(EXACT(M1437,$A$13)=TRUE,12,IF(EXACT(M1437,$A$14)=TRUE,13,IF(EXACT(M1437,$A$15)=TRUE,14,IF(EXACT(M1437,$A$16)=TRUE,15,IF(EXACT(M1437,$A$17)=TRUE,16,IF(EXACT(M1437,$A$18)=TRUE,17,IF(EXACT(M1437,$A$19)=TRUE,18,IF(EXACT(M1437,$A$20)=TRUE,19,IF(EXACT(M1437,$A$21)=TRUE,20,IF(EXACT(M1437,$A$22)=TRUE,21,IF(EXACT(M1437,$A$23)=TRUE,22,IF(EXACT(M1437,$A$24)=TRUE,23,IF(EXACT(M1437,$A$25)=TRUE,24,IF(EXACT(M1437,$A$26)=TRUE,25,IF(EXACT(M1437,$A$27)=TRUE,26,IF(EXACT(M1437,$A$28)=TRUE,27,IF(EXACT(M1437,$A$29)=TRUE,28,IF(EXACT(M1437,$A$30)=TRUE,29,IF(EXACT(M1437,$A$31)=TRUE,30,IF(EXACT(M1437,$A$32)=TRUE,31,IF(EXACT(M1437,$A$33)=TRUE,32,IF(EXACT(M1437,$A$34)=TRUE,33,IF(EXACT(M1437,$A$35)=TRUE,34,IF(EXACT(M1437,$A$36)=TRUE,35,IF(EXACT(M1437,$A$37)=TRUE,36,IF(EXACT(M1437,$A$38)=TRUE,37,IF(EXACT(M1437,$A$39)=TRUE,38,IF(EXACT(M1437,$A$40)=TRUE,39,IF(EXACT(M1437,$A$41)=TRUE,40,IF(EXACT(M1437,$A$42)=TRUE,41,IF(EXACT(M1437,$A$43)=TRUE,42,IF(EXACT(M1437,$A$44)=TRUE,43,IF(EXACT(M1437,$A$45)=TRUE,44,IF(EXACT(M1437,$A$46)=TRUE,45,IF(EXACT(M1437,$A$47)=TRUE,46,IF(EXACT(M1437,$A$48)=TRUE,47,IF(EXACT(M1437,$A$49)=TRUE,48,IF(EXACT(M1437,$A$50)=TRUE,49,IF(EXACT(M1437,$A$51)=TRUE,50,IF(EXACT(M1437,$A$52)=TRUE,51,IF(EXACT(M1437,$A$53)=TRUE,52,IF(EXACT(M1437,$A$54)=TRUE,53,IF(EXACT(M1437,$A$55)=TRUE,54,IF(EXACT(M1437,$A$56)=TRUE,55,IF(EXACT(M1437,$A$57)=TRUE,56,IF(EXACT(M1437,$A$58)=TRUE,57,IF(EXACT(M1437,$A$59)=TRUE,58,IF(EXACT(M1437,$A$60)=TRUE,59,IF(EXACT(M1437,$A$61)=TRUE,60,IF(EXACT(M1437,$A$62)=TRUE,61))))))))))))))))))))))))))))))))))))))))))))))))))))))))))))))*61^$L1437</f>
        <v>0</v>
      </c>
    </row>
    <row r="1438" spans="11:14" x14ac:dyDescent="0.55000000000000004">
      <c r="K1438">
        <v>1438</v>
      </c>
      <c r="L1438">
        <f t="shared" si="45"/>
        <v>2</v>
      </c>
      <c r="M1438" t="str">
        <f t="shared" si="44"/>
        <v/>
      </c>
      <c r="N1438">
        <f>IF(EXACT(M1438,$A$1)=TRUE,0,IF(EXACT(M1438,$A$2)=TRUE,1,IF(EXACT(M1438,$A$3)=TRUE,2,IF(EXACT(M1438,$A$4)=TRUE,3,IF(EXACT(M1438,$A$5)=TRUE,4,IF(EXACT(M1438,$A$6)=TRUE,5,IF(EXACT(M1438,$A$7)=TRUE,6,IF(EXACT(M1438,$A$8)=TRUE,7,IF(EXACT(M1438,$A$9)=TRUE,8,IF(EXACT(M1438,$A$10)=TRUE,9,IF(EXACT(M1438,$A$11)=TRUE,10,IF(EXACT(M1438,$A$12)=TRUE,11,IF(EXACT(M1438,$A$13)=TRUE,12,IF(EXACT(M1438,$A$14)=TRUE,13,IF(EXACT(M1438,$A$15)=TRUE,14,IF(EXACT(M1438,$A$16)=TRUE,15,IF(EXACT(M1438,$A$17)=TRUE,16,IF(EXACT(M1438,$A$18)=TRUE,17,IF(EXACT(M1438,$A$19)=TRUE,18,IF(EXACT(M1438,$A$20)=TRUE,19,IF(EXACT(M1438,$A$21)=TRUE,20,IF(EXACT(M1438,$A$22)=TRUE,21,IF(EXACT(M1438,$A$23)=TRUE,22,IF(EXACT(M1438,$A$24)=TRUE,23,IF(EXACT(M1438,$A$25)=TRUE,24,IF(EXACT(M1438,$A$26)=TRUE,25,IF(EXACT(M1438,$A$27)=TRUE,26,IF(EXACT(M1438,$A$28)=TRUE,27,IF(EXACT(M1438,$A$29)=TRUE,28,IF(EXACT(M1438,$A$30)=TRUE,29,IF(EXACT(M1438,$A$31)=TRUE,30,IF(EXACT(M1438,$A$32)=TRUE,31,IF(EXACT(M1438,$A$33)=TRUE,32,IF(EXACT(M1438,$A$34)=TRUE,33,IF(EXACT(M1438,$A$35)=TRUE,34,IF(EXACT(M1438,$A$36)=TRUE,35,IF(EXACT(M1438,$A$37)=TRUE,36,IF(EXACT(M1438,$A$38)=TRUE,37,IF(EXACT(M1438,$A$39)=TRUE,38,IF(EXACT(M1438,$A$40)=TRUE,39,IF(EXACT(M1438,$A$41)=TRUE,40,IF(EXACT(M1438,$A$42)=TRUE,41,IF(EXACT(M1438,$A$43)=TRUE,42,IF(EXACT(M1438,$A$44)=TRUE,43,IF(EXACT(M1438,$A$45)=TRUE,44,IF(EXACT(M1438,$A$46)=TRUE,45,IF(EXACT(M1438,$A$47)=TRUE,46,IF(EXACT(M1438,$A$48)=TRUE,47,IF(EXACT(M1438,$A$49)=TRUE,48,IF(EXACT(M1438,$A$50)=TRUE,49,IF(EXACT(M1438,$A$51)=TRUE,50,IF(EXACT(M1438,$A$52)=TRUE,51,IF(EXACT(M1438,$A$53)=TRUE,52,IF(EXACT(M1438,$A$54)=TRUE,53,IF(EXACT(M1438,$A$55)=TRUE,54,IF(EXACT(M1438,$A$56)=TRUE,55,IF(EXACT(M1438,$A$57)=TRUE,56,IF(EXACT(M1438,$A$58)=TRUE,57,IF(EXACT(M1438,$A$59)=TRUE,58,IF(EXACT(M1438,$A$60)=TRUE,59,IF(EXACT(M1438,$A$61)=TRUE,60,IF(EXACT(M1438,$A$62)=TRUE,61))))))))))))))))))))))))))))))))))))))))))))))))))))))))))))))*61^$L1438</f>
        <v>0</v>
      </c>
    </row>
    <row r="1439" spans="11:14" x14ac:dyDescent="0.55000000000000004">
      <c r="K1439">
        <v>1439</v>
      </c>
      <c r="L1439">
        <f t="shared" si="45"/>
        <v>1</v>
      </c>
      <c r="M1439" t="str">
        <f t="shared" si="44"/>
        <v/>
      </c>
      <c r="N1439">
        <f>IF(EXACT(M1439,$A$1)=TRUE,0,IF(EXACT(M1439,$A$2)=TRUE,1,IF(EXACT(M1439,$A$3)=TRUE,2,IF(EXACT(M1439,$A$4)=TRUE,3,IF(EXACT(M1439,$A$5)=TRUE,4,IF(EXACT(M1439,$A$6)=TRUE,5,IF(EXACT(M1439,$A$7)=TRUE,6,IF(EXACT(M1439,$A$8)=TRUE,7,IF(EXACT(M1439,$A$9)=TRUE,8,IF(EXACT(M1439,$A$10)=TRUE,9,IF(EXACT(M1439,$A$11)=TRUE,10,IF(EXACT(M1439,$A$12)=TRUE,11,IF(EXACT(M1439,$A$13)=TRUE,12,IF(EXACT(M1439,$A$14)=TRUE,13,IF(EXACT(M1439,$A$15)=TRUE,14,IF(EXACT(M1439,$A$16)=TRUE,15,IF(EXACT(M1439,$A$17)=TRUE,16,IF(EXACT(M1439,$A$18)=TRUE,17,IF(EXACT(M1439,$A$19)=TRUE,18,IF(EXACT(M1439,$A$20)=TRUE,19,IF(EXACT(M1439,$A$21)=TRUE,20,IF(EXACT(M1439,$A$22)=TRUE,21,IF(EXACT(M1439,$A$23)=TRUE,22,IF(EXACT(M1439,$A$24)=TRUE,23,IF(EXACT(M1439,$A$25)=TRUE,24,IF(EXACT(M1439,$A$26)=TRUE,25,IF(EXACT(M1439,$A$27)=TRUE,26,IF(EXACT(M1439,$A$28)=TRUE,27,IF(EXACT(M1439,$A$29)=TRUE,28,IF(EXACT(M1439,$A$30)=TRUE,29,IF(EXACT(M1439,$A$31)=TRUE,30,IF(EXACT(M1439,$A$32)=TRUE,31,IF(EXACT(M1439,$A$33)=TRUE,32,IF(EXACT(M1439,$A$34)=TRUE,33,IF(EXACT(M1439,$A$35)=TRUE,34,IF(EXACT(M1439,$A$36)=TRUE,35,IF(EXACT(M1439,$A$37)=TRUE,36,IF(EXACT(M1439,$A$38)=TRUE,37,IF(EXACT(M1439,$A$39)=TRUE,38,IF(EXACT(M1439,$A$40)=TRUE,39,IF(EXACT(M1439,$A$41)=TRUE,40,IF(EXACT(M1439,$A$42)=TRUE,41,IF(EXACT(M1439,$A$43)=TRUE,42,IF(EXACT(M1439,$A$44)=TRUE,43,IF(EXACT(M1439,$A$45)=TRUE,44,IF(EXACT(M1439,$A$46)=TRUE,45,IF(EXACT(M1439,$A$47)=TRUE,46,IF(EXACT(M1439,$A$48)=TRUE,47,IF(EXACT(M1439,$A$49)=TRUE,48,IF(EXACT(M1439,$A$50)=TRUE,49,IF(EXACT(M1439,$A$51)=TRUE,50,IF(EXACT(M1439,$A$52)=TRUE,51,IF(EXACT(M1439,$A$53)=TRUE,52,IF(EXACT(M1439,$A$54)=TRUE,53,IF(EXACT(M1439,$A$55)=TRUE,54,IF(EXACT(M1439,$A$56)=TRUE,55,IF(EXACT(M1439,$A$57)=TRUE,56,IF(EXACT(M1439,$A$58)=TRUE,57,IF(EXACT(M1439,$A$59)=TRUE,58,IF(EXACT(M1439,$A$60)=TRUE,59,IF(EXACT(M1439,$A$61)=TRUE,60,IF(EXACT(M1439,$A$62)=TRUE,61))))))))))))))))))))))))))))))))))))))))))))))))))))))))))))))*61^$L1439</f>
        <v>0</v>
      </c>
    </row>
    <row r="1440" spans="11:14" x14ac:dyDescent="0.55000000000000004">
      <c r="K1440">
        <v>1440</v>
      </c>
      <c r="L1440">
        <f t="shared" si="45"/>
        <v>0</v>
      </c>
      <c r="M1440" t="str">
        <f t="shared" si="44"/>
        <v/>
      </c>
      <c r="N1440">
        <f>IF(EXACT(M1440,$A$1)=TRUE,0,IF(EXACT(M1440,$A$2)=TRUE,1,IF(EXACT(M1440,$A$3)=TRUE,2,IF(EXACT(M1440,$A$4)=TRUE,3,IF(EXACT(M1440,$A$5)=TRUE,4,IF(EXACT(M1440,$A$6)=TRUE,5,IF(EXACT(M1440,$A$7)=TRUE,6,IF(EXACT(M1440,$A$8)=TRUE,7,IF(EXACT(M1440,$A$9)=TRUE,8,IF(EXACT(M1440,$A$10)=TRUE,9,IF(EXACT(M1440,$A$11)=TRUE,10,IF(EXACT(M1440,$A$12)=TRUE,11,IF(EXACT(M1440,$A$13)=TRUE,12,IF(EXACT(M1440,$A$14)=TRUE,13,IF(EXACT(M1440,$A$15)=TRUE,14,IF(EXACT(M1440,$A$16)=TRUE,15,IF(EXACT(M1440,$A$17)=TRUE,16,IF(EXACT(M1440,$A$18)=TRUE,17,IF(EXACT(M1440,$A$19)=TRUE,18,IF(EXACT(M1440,$A$20)=TRUE,19,IF(EXACT(M1440,$A$21)=TRUE,20,IF(EXACT(M1440,$A$22)=TRUE,21,IF(EXACT(M1440,$A$23)=TRUE,22,IF(EXACT(M1440,$A$24)=TRUE,23,IF(EXACT(M1440,$A$25)=TRUE,24,IF(EXACT(M1440,$A$26)=TRUE,25,IF(EXACT(M1440,$A$27)=TRUE,26,IF(EXACT(M1440,$A$28)=TRUE,27,IF(EXACT(M1440,$A$29)=TRUE,28,IF(EXACT(M1440,$A$30)=TRUE,29,IF(EXACT(M1440,$A$31)=TRUE,30,IF(EXACT(M1440,$A$32)=TRUE,31,IF(EXACT(M1440,$A$33)=TRUE,32,IF(EXACT(M1440,$A$34)=TRUE,33,IF(EXACT(M1440,$A$35)=TRUE,34,IF(EXACT(M1440,$A$36)=TRUE,35,IF(EXACT(M1440,$A$37)=TRUE,36,IF(EXACT(M1440,$A$38)=TRUE,37,IF(EXACT(M1440,$A$39)=TRUE,38,IF(EXACT(M1440,$A$40)=TRUE,39,IF(EXACT(M1440,$A$41)=TRUE,40,IF(EXACT(M1440,$A$42)=TRUE,41,IF(EXACT(M1440,$A$43)=TRUE,42,IF(EXACT(M1440,$A$44)=TRUE,43,IF(EXACT(M1440,$A$45)=TRUE,44,IF(EXACT(M1440,$A$46)=TRUE,45,IF(EXACT(M1440,$A$47)=TRUE,46,IF(EXACT(M1440,$A$48)=TRUE,47,IF(EXACT(M1440,$A$49)=TRUE,48,IF(EXACT(M1440,$A$50)=TRUE,49,IF(EXACT(M1440,$A$51)=TRUE,50,IF(EXACT(M1440,$A$52)=TRUE,51,IF(EXACT(M1440,$A$53)=TRUE,52,IF(EXACT(M1440,$A$54)=TRUE,53,IF(EXACT(M1440,$A$55)=TRUE,54,IF(EXACT(M1440,$A$56)=TRUE,55,IF(EXACT(M1440,$A$57)=TRUE,56,IF(EXACT(M1440,$A$58)=TRUE,57,IF(EXACT(M1440,$A$59)=TRUE,58,IF(EXACT(M1440,$A$60)=TRUE,59,IF(EXACT(M1440,$A$61)=TRUE,60,IF(EXACT(M1440,$A$62)=TRUE,61))))))))))))))))))))))))))))))))))))))))))))))))))))))))))))))*61^$L1440</f>
        <v>0</v>
      </c>
    </row>
    <row r="1441" spans="11:14" x14ac:dyDescent="0.55000000000000004">
      <c r="K1441">
        <v>1441</v>
      </c>
      <c r="L1441">
        <f t="shared" si="45"/>
        <v>5</v>
      </c>
      <c r="M1441" t="str">
        <f t="shared" si="44"/>
        <v/>
      </c>
      <c r="N1441" t="b">
        <f>IF(EXACT(M1441,$A$1)=TRUE,"コア",IF(EXACT(M1441,$A$2)=TRUE,"弓玉",IF(EXACT(M1441,$A$3)=TRUE,"銃玉",IF(EXACT(M1441,$A$4)=TRUE,"剣玉",IF(EXACT(M1441,$A$5)=TRUE,"盾玉",IF(EXACT(M1441,$A$6)=TRUE,"爆玉",IF(EXACT(M1441,$A$7)=TRUE,"魔玉",IF(EXACT(M1441,$A$8)=TRUE,"弩玉",IF(EXACT(M1441,$A$9)=TRUE,"槍玉",IF(EXACT(M1441,$A$10)=TRUE,"砲玉",IF(EXACT(M1441,$A$11)=TRUE,"薙玉",IF(EXACT(M1441,$A$12)=TRUE,"跳玉",IF(EXACT(M1441,$A$13)=TRUE,"裂玉",IF(EXACT(M1441,$A$14)=TRUE,"散玉",IF(EXACT(M1441,$A$15)=TRUE,"狙玉",IF(EXACT(M1441,$A$16)=TRUE,"浮玉",IF(EXACT(M1441,$A$17)=TRUE,"導玉",IF(EXACT(M1441,$A$18)=TRUE,"繕玉",IF(EXACT(M1441,$A$19)=TRUE,"癒玉",IF(EXACT(M1441,$A$20)=TRUE,"壁玉",IF(EXACT(M1441,$A$21)=TRUE,"飛玉",IF(EXACT(M1441,$A$22)=TRUE,"戦玉",IF(EXACT(M1441,$A$23)=TRUE,"機玉",IF(EXACT(M1441,$A$24)=TRUE,"変玉",IF(EXACT(M1441,$A$25)=TRUE,"界玉",IF(EXACT(M1441,$A$26)=TRUE,"木壁",IF(EXACT(M1441,$A$27)=TRUE,"石壁",IF(EXACT(M1441,$A$28)=TRUE,"紙壁",IF(EXACT(M1441,$A$29)=TRUE,"鉄壁",IF(EXACT(M1441,$A$30)=TRUE,"ジェット",IF(EXACT(M1441,$A$31)=TRUE,"ターボ",IF(EXACT(M1441,$A$32)=TRUE,"骨玉",IF(EXACT(M1441,$A$33)=TRUE,"撃玉",IF(EXACT(M1441,$A$34)=TRUE,"弾玉",IF(EXACT(M1441,$A$35)=TRUE,"聖玉",IF(EXACT(M1441,$A$36)=TRUE,"忍玉",IF(EXACT(M1441,$A$37)=TRUE,"障玉",IF(EXACT(M1441,$A$38)=TRUE,"花玉",IF(EXACT(M1441,$A$39)=TRUE,"反玉",IF(EXACT(M1441,$A$40)=TRUE,"押玉",IF(EXACT(M1441,$A$41)=TRUE,"迎玉",IF(EXACT(M1441,$A$42)=TRUE,"贄玉",IF(EXACT(M1441,$A$43)=TRUE,"的玉",IF(EXACT(M1441,$A$44)=TRUE,"墜玉",IF(EXACT(M1441,$A$45)=TRUE,"箱玉",IF(EXACT(M1441,$A$46)=TRUE,"闇玉",IF(EXACT(M1441,$A$47)=TRUE,"旋玉",IF(EXACT(M1441,$A$48)=TRUE,"采玉",IF(EXACT(M1441,$A$49)=TRUE,"騎玉",IF(EXACT(M1441,$A$50)=TRUE,"核玉",IF(EXACT(M1441,$A$51)=TRUE,"射玉",IF(EXACT(M1441,$A$52)=TRUE,"星玉",IF(EXACT(M1441,$A$53)=TRUE,"梱玉",IF(EXACT(M1441,$A$54)=TRUE,"貫玉",IF(EXACT(M1441,$A$55)=TRUE,"査玉",IF(EXACT(M1441,$A$56)=TRUE,"近壁",IF(EXACT(M1441,$A$57)=TRUE,"遠壁",IF(EXACT(M1441,$A$58)=TRUE,"広壁",IF(EXACT(M1441,$A$59)=TRUE,"狭壁",IF(EXACT(M1441,$A$60)=TRUE,"タゲ壁",IF(EXACT(M1441,$A$61)=TRUE,"エレ壁")))))))))))))))))))))))))))))))))))))))))))))))))))))))))))))</f>
        <v>0</v>
      </c>
    </row>
    <row r="1442" spans="11:14" x14ac:dyDescent="0.55000000000000004">
      <c r="K1442">
        <v>1442</v>
      </c>
      <c r="L1442">
        <f t="shared" si="45"/>
        <v>4</v>
      </c>
      <c r="M1442" t="str">
        <f t="shared" si="44"/>
        <v/>
      </c>
      <c r="N1442">
        <f>IF(EXACT(M1442,$A$1)=TRUE,0,IF(EXACT(M1442,$A$2)=TRUE,1,IF(EXACT(M1442,$A$3)=TRUE,2,IF(EXACT(M1442,$A$4)=TRUE,3,IF(EXACT(M1442,$A$5)=TRUE,4,IF(EXACT(M1442,$A$6)=TRUE,5,IF(EXACT(M1442,$A$7)=TRUE,6,IF(EXACT(M1442,$A$8)=TRUE,7,IF(EXACT(M1442,$A$9)=TRUE,8,IF(EXACT(M1442,$A$10)=TRUE,9,IF(EXACT(M1442,$A$11)=TRUE,10,IF(EXACT(M1442,$A$12)=TRUE,11,IF(EXACT(M1442,$A$13)=TRUE,12,IF(EXACT(M1442,$A$14)=TRUE,13,IF(EXACT(M1442,$A$15)=TRUE,14,IF(EXACT(M1442,$A$16)=TRUE,15,IF(EXACT(M1442,$A$17)=TRUE,16,IF(EXACT(M1442,$A$18)=TRUE,17,IF(EXACT(M1442,$A$19)=TRUE,18,IF(EXACT(M1442,$A$20)=TRUE,19,IF(EXACT(M1442,$A$21)=TRUE,20,IF(EXACT(M1442,$A$22)=TRUE,21,IF(EXACT(M1442,$A$23)=TRUE,22,IF(EXACT(M1442,$A$24)=TRUE,23,IF(EXACT(M1442,$A$25)=TRUE,24,IF(EXACT(M1442,$A$26)=TRUE,25,IF(EXACT(M1442,$A$27)=TRUE,26,IF(EXACT(M1442,$A$28)=TRUE,27,IF(EXACT(M1442,$A$29)=TRUE,28,IF(EXACT(M1442,$A$30)=TRUE,29,IF(EXACT(M1442,$A$31)=TRUE,30,IF(EXACT(M1442,$A$32)=TRUE,31,IF(EXACT(M1442,$A$33)=TRUE,32,IF(EXACT(M1442,$A$34)=TRUE,33,IF(EXACT(M1442,$A$35)=TRUE,34,IF(EXACT(M1442,$A$36)=TRUE,35,IF(EXACT(M1442,$A$37)=TRUE,36,IF(EXACT(M1442,$A$38)=TRUE,37,IF(EXACT(M1442,$A$39)=TRUE,38,IF(EXACT(M1442,$A$40)=TRUE,39,IF(EXACT(M1442,$A$41)=TRUE,40,IF(EXACT(M1442,$A$42)=TRUE,41,IF(EXACT(M1442,$A$43)=TRUE,42,IF(EXACT(M1442,$A$44)=TRUE,43,IF(EXACT(M1442,$A$45)=TRUE,44,IF(EXACT(M1442,$A$46)=TRUE,45,IF(EXACT(M1442,$A$47)=TRUE,46,IF(EXACT(M1442,$A$48)=TRUE,47,IF(EXACT(M1442,$A$49)=TRUE,48,IF(EXACT(M1442,$A$50)=TRUE,49,IF(EXACT(M1442,$A$51)=TRUE,50,IF(EXACT(M1442,$A$52)=TRUE,51,IF(EXACT(M1442,$A$53)=TRUE,52,IF(EXACT(M1442,$A$54)=TRUE,53,IF(EXACT(M1442,$A$55)=TRUE,54,IF(EXACT(M1442,$A$56)=TRUE,55,IF(EXACT(M1442,$A$57)=TRUE,56,IF(EXACT(M1442,$A$58)=TRUE,57,IF(EXACT(M1442,$A$59)=TRUE,58,IF(EXACT(M1442,$A$60)=TRUE,59,IF(EXACT(M1442,$A$61)=TRUE,60,IF(EXACT(M1442,$A$62)=TRUE,61))))))))))))))))))))))))))))))))))))))))))))))))))))))))))))))*61^$L1442</f>
        <v>0</v>
      </c>
    </row>
    <row r="1443" spans="11:14" x14ac:dyDescent="0.55000000000000004">
      <c r="K1443">
        <v>1443</v>
      </c>
      <c r="L1443">
        <f t="shared" si="45"/>
        <v>3</v>
      </c>
      <c r="M1443" t="str">
        <f t="shared" si="44"/>
        <v/>
      </c>
      <c r="N1443">
        <f>IF(EXACT(M1443,$A$1)=TRUE,0,IF(EXACT(M1443,$A$2)=TRUE,1,IF(EXACT(M1443,$A$3)=TRUE,2,IF(EXACT(M1443,$A$4)=TRUE,3,IF(EXACT(M1443,$A$5)=TRUE,4,IF(EXACT(M1443,$A$6)=TRUE,5,IF(EXACT(M1443,$A$7)=TRUE,6,IF(EXACT(M1443,$A$8)=TRUE,7,IF(EXACT(M1443,$A$9)=TRUE,8,IF(EXACT(M1443,$A$10)=TRUE,9,IF(EXACT(M1443,$A$11)=TRUE,10,IF(EXACT(M1443,$A$12)=TRUE,11,IF(EXACT(M1443,$A$13)=TRUE,12,IF(EXACT(M1443,$A$14)=TRUE,13,IF(EXACT(M1443,$A$15)=TRUE,14,IF(EXACT(M1443,$A$16)=TRUE,15,IF(EXACT(M1443,$A$17)=TRUE,16,IF(EXACT(M1443,$A$18)=TRUE,17,IF(EXACT(M1443,$A$19)=TRUE,18,IF(EXACT(M1443,$A$20)=TRUE,19,IF(EXACT(M1443,$A$21)=TRUE,20,IF(EXACT(M1443,$A$22)=TRUE,21,IF(EXACT(M1443,$A$23)=TRUE,22,IF(EXACT(M1443,$A$24)=TRUE,23,IF(EXACT(M1443,$A$25)=TRUE,24,IF(EXACT(M1443,$A$26)=TRUE,25,IF(EXACT(M1443,$A$27)=TRUE,26,IF(EXACT(M1443,$A$28)=TRUE,27,IF(EXACT(M1443,$A$29)=TRUE,28,IF(EXACT(M1443,$A$30)=TRUE,29,IF(EXACT(M1443,$A$31)=TRUE,30,IF(EXACT(M1443,$A$32)=TRUE,31,IF(EXACT(M1443,$A$33)=TRUE,32,IF(EXACT(M1443,$A$34)=TRUE,33,IF(EXACT(M1443,$A$35)=TRUE,34,IF(EXACT(M1443,$A$36)=TRUE,35,IF(EXACT(M1443,$A$37)=TRUE,36,IF(EXACT(M1443,$A$38)=TRUE,37,IF(EXACT(M1443,$A$39)=TRUE,38,IF(EXACT(M1443,$A$40)=TRUE,39,IF(EXACT(M1443,$A$41)=TRUE,40,IF(EXACT(M1443,$A$42)=TRUE,41,IF(EXACT(M1443,$A$43)=TRUE,42,IF(EXACT(M1443,$A$44)=TRUE,43,IF(EXACT(M1443,$A$45)=TRUE,44,IF(EXACT(M1443,$A$46)=TRUE,45,IF(EXACT(M1443,$A$47)=TRUE,46,IF(EXACT(M1443,$A$48)=TRUE,47,IF(EXACT(M1443,$A$49)=TRUE,48,IF(EXACT(M1443,$A$50)=TRUE,49,IF(EXACT(M1443,$A$51)=TRUE,50,IF(EXACT(M1443,$A$52)=TRUE,51,IF(EXACT(M1443,$A$53)=TRUE,52,IF(EXACT(M1443,$A$54)=TRUE,53,IF(EXACT(M1443,$A$55)=TRUE,54,IF(EXACT(M1443,$A$56)=TRUE,55,IF(EXACT(M1443,$A$57)=TRUE,56,IF(EXACT(M1443,$A$58)=TRUE,57,IF(EXACT(M1443,$A$59)=TRUE,58,IF(EXACT(M1443,$A$60)=TRUE,59,IF(EXACT(M1443,$A$61)=TRUE,60,IF(EXACT(M1443,$A$62)=TRUE,61))))))))))))))))))))))))))))))))))))))))))))))))))))))))))))))*61^$L1443</f>
        <v>0</v>
      </c>
    </row>
    <row r="1444" spans="11:14" x14ac:dyDescent="0.55000000000000004">
      <c r="K1444">
        <v>1444</v>
      </c>
      <c r="L1444">
        <f t="shared" si="45"/>
        <v>2</v>
      </c>
      <c r="M1444" t="str">
        <f t="shared" si="44"/>
        <v/>
      </c>
      <c r="N1444">
        <f>IF(EXACT(M1444,$A$1)=TRUE,0,IF(EXACT(M1444,$A$2)=TRUE,1,IF(EXACT(M1444,$A$3)=TRUE,2,IF(EXACT(M1444,$A$4)=TRUE,3,IF(EXACT(M1444,$A$5)=TRUE,4,IF(EXACT(M1444,$A$6)=TRUE,5,IF(EXACT(M1444,$A$7)=TRUE,6,IF(EXACT(M1444,$A$8)=TRUE,7,IF(EXACT(M1444,$A$9)=TRUE,8,IF(EXACT(M1444,$A$10)=TRUE,9,IF(EXACT(M1444,$A$11)=TRUE,10,IF(EXACT(M1444,$A$12)=TRUE,11,IF(EXACT(M1444,$A$13)=TRUE,12,IF(EXACT(M1444,$A$14)=TRUE,13,IF(EXACT(M1444,$A$15)=TRUE,14,IF(EXACT(M1444,$A$16)=TRUE,15,IF(EXACT(M1444,$A$17)=TRUE,16,IF(EXACT(M1444,$A$18)=TRUE,17,IF(EXACT(M1444,$A$19)=TRUE,18,IF(EXACT(M1444,$A$20)=TRUE,19,IF(EXACT(M1444,$A$21)=TRUE,20,IF(EXACT(M1444,$A$22)=TRUE,21,IF(EXACT(M1444,$A$23)=TRUE,22,IF(EXACT(M1444,$A$24)=TRUE,23,IF(EXACT(M1444,$A$25)=TRUE,24,IF(EXACT(M1444,$A$26)=TRUE,25,IF(EXACT(M1444,$A$27)=TRUE,26,IF(EXACT(M1444,$A$28)=TRUE,27,IF(EXACT(M1444,$A$29)=TRUE,28,IF(EXACT(M1444,$A$30)=TRUE,29,IF(EXACT(M1444,$A$31)=TRUE,30,IF(EXACT(M1444,$A$32)=TRUE,31,IF(EXACT(M1444,$A$33)=TRUE,32,IF(EXACT(M1444,$A$34)=TRUE,33,IF(EXACT(M1444,$A$35)=TRUE,34,IF(EXACT(M1444,$A$36)=TRUE,35,IF(EXACT(M1444,$A$37)=TRUE,36,IF(EXACT(M1444,$A$38)=TRUE,37,IF(EXACT(M1444,$A$39)=TRUE,38,IF(EXACT(M1444,$A$40)=TRUE,39,IF(EXACT(M1444,$A$41)=TRUE,40,IF(EXACT(M1444,$A$42)=TRUE,41,IF(EXACT(M1444,$A$43)=TRUE,42,IF(EXACT(M1444,$A$44)=TRUE,43,IF(EXACT(M1444,$A$45)=TRUE,44,IF(EXACT(M1444,$A$46)=TRUE,45,IF(EXACT(M1444,$A$47)=TRUE,46,IF(EXACT(M1444,$A$48)=TRUE,47,IF(EXACT(M1444,$A$49)=TRUE,48,IF(EXACT(M1444,$A$50)=TRUE,49,IF(EXACT(M1444,$A$51)=TRUE,50,IF(EXACT(M1444,$A$52)=TRUE,51,IF(EXACT(M1444,$A$53)=TRUE,52,IF(EXACT(M1444,$A$54)=TRUE,53,IF(EXACT(M1444,$A$55)=TRUE,54,IF(EXACT(M1444,$A$56)=TRUE,55,IF(EXACT(M1444,$A$57)=TRUE,56,IF(EXACT(M1444,$A$58)=TRUE,57,IF(EXACT(M1444,$A$59)=TRUE,58,IF(EXACT(M1444,$A$60)=TRUE,59,IF(EXACT(M1444,$A$61)=TRUE,60,IF(EXACT(M1444,$A$62)=TRUE,61))))))))))))))))))))))))))))))))))))))))))))))))))))))))))))))*61^$L1444</f>
        <v>0</v>
      </c>
    </row>
    <row r="1445" spans="11:14" x14ac:dyDescent="0.55000000000000004">
      <c r="K1445">
        <v>1445</v>
      </c>
      <c r="L1445">
        <f t="shared" si="45"/>
        <v>1</v>
      </c>
      <c r="M1445" t="str">
        <f t="shared" si="44"/>
        <v/>
      </c>
      <c r="N1445">
        <f>IF(EXACT(M1445,$A$1)=TRUE,0,IF(EXACT(M1445,$A$2)=TRUE,1,IF(EXACT(M1445,$A$3)=TRUE,2,IF(EXACT(M1445,$A$4)=TRUE,3,IF(EXACT(M1445,$A$5)=TRUE,4,IF(EXACT(M1445,$A$6)=TRUE,5,IF(EXACT(M1445,$A$7)=TRUE,6,IF(EXACT(M1445,$A$8)=TRUE,7,IF(EXACT(M1445,$A$9)=TRUE,8,IF(EXACT(M1445,$A$10)=TRUE,9,IF(EXACT(M1445,$A$11)=TRUE,10,IF(EXACT(M1445,$A$12)=TRUE,11,IF(EXACT(M1445,$A$13)=TRUE,12,IF(EXACT(M1445,$A$14)=TRUE,13,IF(EXACT(M1445,$A$15)=TRUE,14,IF(EXACT(M1445,$A$16)=TRUE,15,IF(EXACT(M1445,$A$17)=TRUE,16,IF(EXACT(M1445,$A$18)=TRUE,17,IF(EXACT(M1445,$A$19)=TRUE,18,IF(EXACT(M1445,$A$20)=TRUE,19,IF(EXACT(M1445,$A$21)=TRUE,20,IF(EXACT(M1445,$A$22)=TRUE,21,IF(EXACT(M1445,$A$23)=TRUE,22,IF(EXACT(M1445,$A$24)=TRUE,23,IF(EXACT(M1445,$A$25)=TRUE,24,IF(EXACT(M1445,$A$26)=TRUE,25,IF(EXACT(M1445,$A$27)=TRUE,26,IF(EXACT(M1445,$A$28)=TRUE,27,IF(EXACT(M1445,$A$29)=TRUE,28,IF(EXACT(M1445,$A$30)=TRUE,29,IF(EXACT(M1445,$A$31)=TRUE,30,IF(EXACT(M1445,$A$32)=TRUE,31,IF(EXACT(M1445,$A$33)=TRUE,32,IF(EXACT(M1445,$A$34)=TRUE,33,IF(EXACT(M1445,$A$35)=TRUE,34,IF(EXACT(M1445,$A$36)=TRUE,35,IF(EXACT(M1445,$A$37)=TRUE,36,IF(EXACT(M1445,$A$38)=TRUE,37,IF(EXACT(M1445,$A$39)=TRUE,38,IF(EXACT(M1445,$A$40)=TRUE,39,IF(EXACT(M1445,$A$41)=TRUE,40,IF(EXACT(M1445,$A$42)=TRUE,41,IF(EXACT(M1445,$A$43)=TRUE,42,IF(EXACT(M1445,$A$44)=TRUE,43,IF(EXACT(M1445,$A$45)=TRUE,44,IF(EXACT(M1445,$A$46)=TRUE,45,IF(EXACT(M1445,$A$47)=TRUE,46,IF(EXACT(M1445,$A$48)=TRUE,47,IF(EXACT(M1445,$A$49)=TRUE,48,IF(EXACT(M1445,$A$50)=TRUE,49,IF(EXACT(M1445,$A$51)=TRUE,50,IF(EXACT(M1445,$A$52)=TRUE,51,IF(EXACT(M1445,$A$53)=TRUE,52,IF(EXACT(M1445,$A$54)=TRUE,53,IF(EXACT(M1445,$A$55)=TRUE,54,IF(EXACT(M1445,$A$56)=TRUE,55,IF(EXACT(M1445,$A$57)=TRUE,56,IF(EXACT(M1445,$A$58)=TRUE,57,IF(EXACT(M1445,$A$59)=TRUE,58,IF(EXACT(M1445,$A$60)=TRUE,59,IF(EXACT(M1445,$A$61)=TRUE,60,IF(EXACT(M1445,$A$62)=TRUE,61))))))))))))))))))))))))))))))))))))))))))))))))))))))))))))))*61^$L1445</f>
        <v>0</v>
      </c>
    </row>
    <row r="1446" spans="11:14" x14ac:dyDescent="0.55000000000000004">
      <c r="K1446">
        <v>1446</v>
      </c>
      <c r="L1446">
        <f t="shared" si="45"/>
        <v>0</v>
      </c>
      <c r="M1446" t="str">
        <f t="shared" si="44"/>
        <v/>
      </c>
      <c r="N1446">
        <f>IF(EXACT(M1446,$A$1)=TRUE,0,IF(EXACT(M1446,$A$2)=TRUE,1,IF(EXACT(M1446,$A$3)=TRUE,2,IF(EXACT(M1446,$A$4)=TRUE,3,IF(EXACT(M1446,$A$5)=TRUE,4,IF(EXACT(M1446,$A$6)=TRUE,5,IF(EXACT(M1446,$A$7)=TRUE,6,IF(EXACT(M1446,$A$8)=TRUE,7,IF(EXACT(M1446,$A$9)=TRUE,8,IF(EXACT(M1446,$A$10)=TRUE,9,IF(EXACT(M1446,$A$11)=TRUE,10,IF(EXACT(M1446,$A$12)=TRUE,11,IF(EXACT(M1446,$A$13)=TRUE,12,IF(EXACT(M1446,$A$14)=TRUE,13,IF(EXACT(M1446,$A$15)=TRUE,14,IF(EXACT(M1446,$A$16)=TRUE,15,IF(EXACT(M1446,$A$17)=TRUE,16,IF(EXACT(M1446,$A$18)=TRUE,17,IF(EXACT(M1446,$A$19)=TRUE,18,IF(EXACT(M1446,$A$20)=TRUE,19,IF(EXACT(M1446,$A$21)=TRUE,20,IF(EXACT(M1446,$A$22)=TRUE,21,IF(EXACT(M1446,$A$23)=TRUE,22,IF(EXACT(M1446,$A$24)=TRUE,23,IF(EXACT(M1446,$A$25)=TRUE,24,IF(EXACT(M1446,$A$26)=TRUE,25,IF(EXACT(M1446,$A$27)=TRUE,26,IF(EXACT(M1446,$A$28)=TRUE,27,IF(EXACT(M1446,$A$29)=TRUE,28,IF(EXACT(M1446,$A$30)=TRUE,29,IF(EXACT(M1446,$A$31)=TRUE,30,IF(EXACT(M1446,$A$32)=TRUE,31,IF(EXACT(M1446,$A$33)=TRUE,32,IF(EXACT(M1446,$A$34)=TRUE,33,IF(EXACT(M1446,$A$35)=TRUE,34,IF(EXACT(M1446,$A$36)=TRUE,35,IF(EXACT(M1446,$A$37)=TRUE,36,IF(EXACT(M1446,$A$38)=TRUE,37,IF(EXACT(M1446,$A$39)=TRUE,38,IF(EXACT(M1446,$A$40)=TRUE,39,IF(EXACT(M1446,$A$41)=TRUE,40,IF(EXACT(M1446,$A$42)=TRUE,41,IF(EXACT(M1446,$A$43)=TRUE,42,IF(EXACT(M1446,$A$44)=TRUE,43,IF(EXACT(M1446,$A$45)=TRUE,44,IF(EXACT(M1446,$A$46)=TRUE,45,IF(EXACT(M1446,$A$47)=TRUE,46,IF(EXACT(M1446,$A$48)=TRUE,47,IF(EXACT(M1446,$A$49)=TRUE,48,IF(EXACT(M1446,$A$50)=TRUE,49,IF(EXACT(M1446,$A$51)=TRUE,50,IF(EXACT(M1446,$A$52)=TRUE,51,IF(EXACT(M1446,$A$53)=TRUE,52,IF(EXACT(M1446,$A$54)=TRUE,53,IF(EXACT(M1446,$A$55)=TRUE,54,IF(EXACT(M1446,$A$56)=TRUE,55,IF(EXACT(M1446,$A$57)=TRUE,56,IF(EXACT(M1446,$A$58)=TRUE,57,IF(EXACT(M1446,$A$59)=TRUE,58,IF(EXACT(M1446,$A$60)=TRUE,59,IF(EXACT(M1446,$A$61)=TRUE,60,IF(EXACT(M1446,$A$62)=TRUE,61))))))))))))))))))))))))))))))))))))))))))))))))))))))))))))))*61^$L1446</f>
        <v>0</v>
      </c>
    </row>
    <row r="1447" spans="11:14" x14ac:dyDescent="0.55000000000000004">
      <c r="K1447">
        <v>1447</v>
      </c>
      <c r="L1447">
        <f t="shared" si="45"/>
        <v>5</v>
      </c>
      <c r="M1447" t="str">
        <f t="shared" si="44"/>
        <v/>
      </c>
      <c r="N1447" t="b">
        <f>IF(EXACT(M1447,$A$1)=TRUE,"コア",IF(EXACT(M1447,$A$2)=TRUE,"弓玉",IF(EXACT(M1447,$A$3)=TRUE,"銃玉",IF(EXACT(M1447,$A$4)=TRUE,"剣玉",IF(EXACT(M1447,$A$5)=TRUE,"盾玉",IF(EXACT(M1447,$A$6)=TRUE,"爆玉",IF(EXACT(M1447,$A$7)=TRUE,"魔玉",IF(EXACT(M1447,$A$8)=TRUE,"弩玉",IF(EXACT(M1447,$A$9)=TRUE,"槍玉",IF(EXACT(M1447,$A$10)=TRUE,"砲玉",IF(EXACT(M1447,$A$11)=TRUE,"薙玉",IF(EXACT(M1447,$A$12)=TRUE,"跳玉",IF(EXACT(M1447,$A$13)=TRUE,"裂玉",IF(EXACT(M1447,$A$14)=TRUE,"散玉",IF(EXACT(M1447,$A$15)=TRUE,"狙玉",IF(EXACT(M1447,$A$16)=TRUE,"浮玉",IF(EXACT(M1447,$A$17)=TRUE,"導玉",IF(EXACT(M1447,$A$18)=TRUE,"繕玉",IF(EXACT(M1447,$A$19)=TRUE,"癒玉",IF(EXACT(M1447,$A$20)=TRUE,"壁玉",IF(EXACT(M1447,$A$21)=TRUE,"飛玉",IF(EXACT(M1447,$A$22)=TRUE,"戦玉",IF(EXACT(M1447,$A$23)=TRUE,"機玉",IF(EXACT(M1447,$A$24)=TRUE,"変玉",IF(EXACT(M1447,$A$25)=TRUE,"界玉",IF(EXACT(M1447,$A$26)=TRUE,"木壁",IF(EXACT(M1447,$A$27)=TRUE,"石壁",IF(EXACT(M1447,$A$28)=TRUE,"紙壁",IF(EXACT(M1447,$A$29)=TRUE,"鉄壁",IF(EXACT(M1447,$A$30)=TRUE,"ジェット",IF(EXACT(M1447,$A$31)=TRUE,"ターボ",IF(EXACT(M1447,$A$32)=TRUE,"骨玉",IF(EXACT(M1447,$A$33)=TRUE,"撃玉",IF(EXACT(M1447,$A$34)=TRUE,"弾玉",IF(EXACT(M1447,$A$35)=TRUE,"聖玉",IF(EXACT(M1447,$A$36)=TRUE,"忍玉",IF(EXACT(M1447,$A$37)=TRUE,"障玉",IF(EXACT(M1447,$A$38)=TRUE,"花玉",IF(EXACT(M1447,$A$39)=TRUE,"反玉",IF(EXACT(M1447,$A$40)=TRUE,"押玉",IF(EXACT(M1447,$A$41)=TRUE,"迎玉",IF(EXACT(M1447,$A$42)=TRUE,"贄玉",IF(EXACT(M1447,$A$43)=TRUE,"的玉",IF(EXACT(M1447,$A$44)=TRUE,"墜玉",IF(EXACT(M1447,$A$45)=TRUE,"箱玉",IF(EXACT(M1447,$A$46)=TRUE,"闇玉",IF(EXACT(M1447,$A$47)=TRUE,"旋玉",IF(EXACT(M1447,$A$48)=TRUE,"采玉",IF(EXACT(M1447,$A$49)=TRUE,"騎玉",IF(EXACT(M1447,$A$50)=TRUE,"核玉",IF(EXACT(M1447,$A$51)=TRUE,"射玉",IF(EXACT(M1447,$A$52)=TRUE,"星玉",IF(EXACT(M1447,$A$53)=TRUE,"梱玉",IF(EXACT(M1447,$A$54)=TRUE,"貫玉",IF(EXACT(M1447,$A$55)=TRUE,"査玉",IF(EXACT(M1447,$A$56)=TRUE,"近壁",IF(EXACT(M1447,$A$57)=TRUE,"遠壁",IF(EXACT(M1447,$A$58)=TRUE,"広壁",IF(EXACT(M1447,$A$59)=TRUE,"狭壁",IF(EXACT(M1447,$A$60)=TRUE,"タゲ壁",IF(EXACT(M1447,$A$61)=TRUE,"エレ壁")))))))))))))))))))))))))))))))))))))))))))))))))))))))))))))</f>
        <v>0</v>
      </c>
    </row>
    <row r="1448" spans="11:14" x14ac:dyDescent="0.55000000000000004">
      <c r="K1448">
        <v>1448</v>
      </c>
      <c r="L1448">
        <f t="shared" si="45"/>
        <v>4</v>
      </c>
      <c r="M1448" t="str">
        <f t="shared" si="44"/>
        <v/>
      </c>
      <c r="N1448">
        <f>IF(EXACT(M1448,$A$1)=TRUE,0,IF(EXACT(M1448,$A$2)=TRUE,1,IF(EXACT(M1448,$A$3)=TRUE,2,IF(EXACT(M1448,$A$4)=TRUE,3,IF(EXACT(M1448,$A$5)=TRUE,4,IF(EXACT(M1448,$A$6)=TRUE,5,IF(EXACT(M1448,$A$7)=TRUE,6,IF(EXACT(M1448,$A$8)=TRUE,7,IF(EXACT(M1448,$A$9)=TRUE,8,IF(EXACT(M1448,$A$10)=TRUE,9,IF(EXACT(M1448,$A$11)=TRUE,10,IF(EXACT(M1448,$A$12)=TRUE,11,IF(EXACT(M1448,$A$13)=TRUE,12,IF(EXACT(M1448,$A$14)=TRUE,13,IF(EXACT(M1448,$A$15)=TRUE,14,IF(EXACT(M1448,$A$16)=TRUE,15,IF(EXACT(M1448,$A$17)=TRUE,16,IF(EXACT(M1448,$A$18)=TRUE,17,IF(EXACT(M1448,$A$19)=TRUE,18,IF(EXACT(M1448,$A$20)=TRUE,19,IF(EXACT(M1448,$A$21)=TRUE,20,IF(EXACT(M1448,$A$22)=TRUE,21,IF(EXACT(M1448,$A$23)=TRUE,22,IF(EXACT(M1448,$A$24)=TRUE,23,IF(EXACT(M1448,$A$25)=TRUE,24,IF(EXACT(M1448,$A$26)=TRUE,25,IF(EXACT(M1448,$A$27)=TRUE,26,IF(EXACT(M1448,$A$28)=TRUE,27,IF(EXACT(M1448,$A$29)=TRUE,28,IF(EXACT(M1448,$A$30)=TRUE,29,IF(EXACT(M1448,$A$31)=TRUE,30,IF(EXACT(M1448,$A$32)=TRUE,31,IF(EXACT(M1448,$A$33)=TRUE,32,IF(EXACT(M1448,$A$34)=TRUE,33,IF(EXACT(M1448,$A$35)=TRUE,34,IF(EXACT(M1448,$A$36)=TRUE,35,IF(EXACT(M1448,$A$37)=TRUE,36,IF(EXACT(M1448,$A$38)=TRUE,37,IF(EXACT(M1448,$A$39)=TRUE,38,IF(EXACT(M1448,$A$40)=TRUE,39,IF(EXACT(M1448,$A$41)=TRUE,40,IF(EXACT(M1448,$A$42)=TRUE,41,IF(EXACT(M1448,$A$43)=TRUE,42,IF(EXACT(M1448,$A$44)=TRUE,43,IF(EXACT(M1448,$A$45)=TRUE,44,IF(EXACT(M1448,$A$46)=TRUE,45,IF(EXACT(M1448,$A$47)=TRUE,46,IF(EXACT(M1448,$A$48)=TRUE,47,IF(EXACT(M1448,$A$49)=TRUE,48,IF(EXACT(M1448,$A$50)=TRUE,49,IF(EXACT(M1448,$A$51)=TRUE,50,IF(EXACT(M1448,$A$52)=TRUE,51,IF(EXACT(M1448,$A$53)=TRUE,52,IF(EXACT(M1448,$A$54)=TRUE,53,IF(EXACT(M1448,$A$55)=TRUE,54,IF(EXACT(M1448,$A$56)=TRUE,55,IF(EXACT(M1448,$A$57)=TRUE,56,IF(EXACT(M1448,$A$58)=TRUE,57,IF(EXACT(M1448,$A$59)=TRUE,58,IF(EXACT(M1448,$A$60)=TRUE,59,IF(EXACT(M1448,$A$61)=TRUE,60,IF(EXACT(M1448,$A$62)=TRUE,61))))))))))))))))))))))))))))))))))))))))))))))))))))))))))))))*61^$L1448</f>
        <v>0</v>
      </c>
    </row>
    <row r="1449" spans="11:14" x14ac:dyDescent="0.55000000000000004">
      <c r="K1449">
        <v>1449</v>
      </c>
      <c r="L1449">
        <f t="shared" si="45"/>
        <v>3</v>
      </c>
      <c r="M1449" t="str">
        <f t="shared" si="44"/>
        <v/>
      </c>
      <c r="N1449">
        <f>IF(EXACT(M1449,$A$1)=TRUE,0,IF(EXACT(M1449,$A$2)=TRUE,1,IF(EXACT(M1449,$A$3)=TRUE,2,IF(EXACT(M1449,$A$4)=TRUE,3,IF(EXACT(M1449,$A$5)=TRUE,4,IF(EXACT(M1449,$A$6)=TRUE,5,IF(EXACT(M1449,$A$7)=TRUE,6,IF(EXACT(M1449,$A$8)=TRUE,7,IF(EXACT(M1449,$A$9)=TRUE,8,IF(EXACT(M1449,$A$10)=TRUE,9,IF(EXACT(M1449,$A$11)=TRUE,10,IF(EXACT(M1449,$A$12)=TRUE,11,IF(EXACT(M1449,$A$13)=TRUE,12,IF(EXACT(M1449,$A$14)=TRUE,13,IF(EXACT(M1449,$A$15)=TRUE,14,IF(EXACT(M1449,$A$16)=TRUE,15,IF(EXACT(M1449,$A$17)=TRUE,16,IF(EXACT(M1449,$A$18)=TRUE,17,IF(EXACT(M1449,$A$19)=TRUE,18,IF(EXACT(M1449,$A$20)=TRUE,19,IF(EXACT(M1449,$A$21)=TRUE,20,IF(EXACT(M1449,$A$22)=TRUE,21,IF(EXACT(M1449,$A$23)=TRUE,22,IF(EXACT(M1449,$A$24)=TRUE,23,IF(EXACT(M1449,$A$25)=TRUE,24,IF(EXACT(M1449,$A$26)=TRUE,25,IF(EXACT(M1449,$A$27)=TRUE,26,IF(EXACT(M1449,$A$28)=TRUE,27,IF(EXACT(M1449,$A$29)=TRUE,28,IF(EXACT(M1449,$A$30)=TRUE,29,IF(EXACT(M1449,$A$31)=TRUE,30,IF(EXACT(M1449,$A$32)=TRUE,31,IF(EXACT(M1449,$A$33)=TRUE,32,IF(EXACT(M1449,$A$34)=TRUE,33,IF(EXACT(M1449,$A$35)=TRUE,34,IF(EXACT(M1449,$A$36)=TRUE,35,IF(EXACT(M1449,$A$37)=TRUE,36,IF(EXACT(M1449,$A$38)=TRUE,37,IF(EXACT(M1449,$A$39)=TRUE,38,IF(EXACT(M1449,$A$40)=TRUE,39,IF(EXACT(M1449,$A$41)=TRUE,40,IF(EXACT(M1449,$A$42)=TRUE,41,IF(EXACT(M1449,$A$43)=TRUE,42,IF(EXACT(M1449,$A$44)=TRUE,43,IF(EXACT(M1449,$A$45)=TRUE,44,IF(EXACT(M1449,$A$46)=TRUE,45,IF(EXACT(M1449,$A$47)=TRUE,46,IF(EXACT(M1449,$A$48)=TRUE,47,IF(EXACT(M1449,$A$49)=TRUE,48,IF(EXACT(M1449,$A$50)=TRUE,49,IF(EXACT(M1449,$A$51)=TRUE,50,IF(EXACT(M1449,$A$52)=TRUE,51,IF(EXACT(M1449,$A$53)=TRUE,52,IF(EXACT(M1449,$A$54)=TRUE,53,IF(EXACT(M1449,$A$55)=TRUE,54,IF(EXACT(M1449,$A$56)=TRUE,55,IF(EXACT(M1449,$A$57)=TRUE,56,IF(EXACT(M1449,$A$58)=TRUE,57,IF(EXACT(M1449,$A$59)=TRUE,58,IF(EXACT(M1449,$A$60)=TRUE,59,IF(EXACT(M1449,$A$61)=TRUE,60,IF(EXACT(M1449,$A$62)=TRUE,61))))))))))))))))))))))))))))))))))))))))))))))))))))))))))))))*61^$L1449</f>
        <v>0</v>
      </c>
    </row>
    <row r="1450" spans="11:14" x14ac:dyDescent="0.55000000000000004">
      <c r="K1450">
        <v>1450</v>
      </c>
      <c r="L1450">
        <f t="shared" si="45"/>
        <v>2</v>
      </c>
      <c r="M1450" t="str">
        <f t="shared" si="44"/>
        <v/>
      </c>
      <c r="N1450">
        <f>IF(EXACT(M1450,$A$1)=TRUE,0,IF(EXACT(M1450,$A$2)=TRUE,1,IF(EXACT(M1450,$A$3)=TRUE,2,IF(EXACT(M1450,$A$4)=TRUE,3,IF(EXACT(M1450,$A$5)=TRUE,4,IF(EXACT(M1450,$A$6)=TRUE,5,IF(EXACT(M1450,$A$7)=TRUE,6,IF(EXACT(M1450,$A$8)=TRUE,7,IF(EXACT(M1450,$A$9)=TRUE,8,IF(EXACT(M1450,$A$10)=TRUE,9,IF(EXACT(M1450,$A$11)=TRUE,10,IF(EXACT(M1450,$A$12)=TRUE,11,IF(EXACT(M1450,$A$13)=TRUE,12,IF(EXACT(M1450,$A$14)=TRUE,13,IF(EXACT(M1450,$A$15)=TRUE,14,IF(EXACT(M1450,$A$16)=TRUE,15,IF(EXACT(M1450,$A$17)=TRUE,16,IF(EXACT(M1450,$A$18)=TRUE,17,IF(EXACT(M1450,$A$19)=TRUE,18,IF(EXACT(M1450,$A$20)=TRUE,19,IF(EXACT(M1450,$A$21)=TRUE,20,IF(EXACT(M1450,$A$22)=TRUE,21,IF(EXACT(M1450,$A$23)=TRUE,22,IF(EXACT(M1450,$A$24)=TRUE,23,IF(EXACT(M1450,$A$25)=TRUE,24,IF(EXACT(M1450,$A$26)=TRUE,25,IF(EXACT(M1450,$A$27)=TRUE,26,IF(EXACT(M1450,$A$28)=TRUE,27,IF(EXACT(M1450,$A$29)=TRUE,28,IF(EXACT(M1450,$A$30)=TRUE,29,IF(EXACT(M1450,$A$31)=TRUE,30,IF(EXACT(M1450,$A$32)=TRUE,31,IF(EXACT(M1450,$A$33)=TRUE,32,IF(EXACT(M1450,$A$34)=TRUE,33,IF(EXACT(M1450,$A$35)=TRUE,34,IF(EXACT(M1450,$A$36)=TRUE,35,IF(EXACT(M1450,$A$37)=TRUE,36,IF(EXACT(M1450,$A$38)=TRUE,37,IF(EXACT(M1450,$A$39)=TRUE,38,IF(EXACT(M1450,$A$40)=TRUE,39,IF(EXACT(M1450,$A$41)=TRUE,40,IF(EXACT(M1450,$A$42)=TRUE,41,IF(EXACT(M1450,$A$43)=TRUE,42,IF(EXACT(M1450,$A$44)=TRUE,43,IF(EXACT(M1450,$A$45)=TRUE,44,IF(EXACT(M1450,$A$46)=TRUE,45,IF(EXACT(M1450,$A$47)=TRUE,46,IF(EXACT(M1450,$A$48)=TRUE,47,IF(EXACT(M1450,$A$49)=TRUE,48,IF(EXACT(M1450,$A$50)=TRUE,49,IF(EXACT(M1450,$A$51)=TRUE,50,IF(EXACT(M1450,$A$52)=TRUE,51,IF(EXACT(M1450,$A$53)=TRUE,52,IF(EXACT(M1450,$A$54)=TRUE,53,IF(EXACT(M1450,$A$55)=TRUE,54,IF(EXACT(M1450,$A$56)=TRUE,55,IF(EXACT(M1450,$A$57)=TRUE,56,IF(EXACT(M1450,$A$58)=TRUE,57,IF(EXACT(M1450,$A$59)=TRUE,58,IF(EXACT(M1450,$A$60)=TRUE,59,IF(EXACT(M1450,$A$61)=TRUE,60,IF(EXACT(M1450,$A$62)=TRUE,61))))))))))))))))))))))))))))))))))))))))))))))))))))))))))))))*61^$L1450</f>
        <v>0</v>
      </c>
    </row>
    <row r="1451" spans="11:14" x14ac:dyDescent="0.55000000000000004">
      <c r="K1451">
        <v>1451</v>
      </c>
      <c r="L1451">
        <f t="shared" si="45"/>
        <v>1</v>
      </c>
      <c r="M1451" t="str">
        <f t="shared" si="44"/>
        <v/>
      </c>
      <c r="N1451">
        <f>IF(EXACT(M1451,$A$1)=TRUE,0,IF(EXACT(M1451,$A$2)=TRUE,1,IF(EXACT(M1451,$A$3)=TRUE,2,IF(EXACT(M1451,$A$4)=TRUE,3,IF(EXACT(M1451,$A$5)=TRUE,4,IF(EXACT(M1451,$A$6)=TRUE,5,IF(EXACT(M1451,$A$7)=TRUE,6,IF(EXACT(M1451,$A$8)=TRUE,7,IF(EXACT(M1451,$A$9)=TRUE,8,IF(EXACT(M1451,$A$10)=TRUE,9,IF(EXACT(M1451,$A$11)=TRUE,10,IF(EXACT(M1451,$A$12)=TRUE,11,IF(EXACT(M1451,$A$13)=TRUE,12,IF(EXACT(M1451,$A$14)=TRUE,13,IF(EXACT(M1451,$A$15)=TRUE,14,IF(EXACT(M1451,$A$16)=TRUE,15,IF(EXACT(M1451,$A$17)=TRUE,16,IF(EXACT(M1451,$A$18)=TRUE,17,IF(EXACT(M1451,$A$19)=TRUE,18,IF(EXACT(M1451,$A$20)=TRUE,19,IF(EXACT(M1451,$A$21)=TRUE,20,IF(EXACT(M1451,$A$22)=TRUE,21,IF(EXACT(M1451,$A$23)=TRUE,22,IF(EXACT(M1451,$A$24)=TRUE,23,IF(EXACT(M1451,$A$25)=TRUE,24,IF(EXACT(M1451,$A$26)=TRUE,25,IF(EXACT(M1451,$A$27)=TRUE,26,IF(EXACT(M1451,$A$28)=TRUE,27,IF(EXACT(M1451,$A$29)=TRUE,28,IF(EXACT(M1451,$A$30)=TRUE,29,IF(EXACT(M1451,$A$31)=TRUE,30,IF(EXACT(M1451,$A$32)=TRUE,31,IF(EXACT(M1451,$A$33)=TRUE,32,IF(EXACT(M1451,$A$34)=TRUE,33,IF(EXACT(M1451,$A$35)=TRUE,34,IF(EXACT(M1451,$A$36)=TRUE,35,IF(EXACT(M1451,$A$37)=TRUE,36,IF(EXACT(M1451,$A$38)=TRUE,37,IF(EXACT(M1451,$A$39)=TRUE,38,IF(EXACT(M1451,$A$40)=TRUE,39,IF(EXACT(M1451,$A$41)=TRUE,40,IF(EXACT(M1451,$A$42)=TRUE,41,IF(EXACT(M1451,$A$43)=TRUE,42,IF(EXACT(M1451,$A$44)=TRUE,43,IF(EXACT(M1451,$A$45)=TRUE,44,IF(EXACT(M1451,$A$46)=TRUE,45,IF(EXACT(M1451,$A$47)=TRUE,46,IF(EXACT(M1451,$A$48)=TRUE,47,IF(EXACT(M1451,$A$49)=TRUE,48,IF(EXACT(M1451,$A$50)=TRUE,49,IF(EXACT(M1451,$A$51)=TRUE,50,IF(EXACT(M1451,$A$52)=TRUE,51,IF(EXACT(M1451,$A$53)=TRUE,52,IF(EXACT(M1451,$A$54)=TRUE,53,IF(EXACT(M1451,$A$55)=TRUE,54,IF(EXACT(M1451,$A$56)=TRUE,55,IF(EXACT(M1451,$A$57)=TRUE,56,IF(EXACT(M1451,$A$58)=TRUE,57,IF(EXACT(M1451,$A$59)=TRUE,58,IF(EXACT(M1451,$A$60)=TRUE,59,IF(EXACT(M1451,$A$61)=TRUE,60,IF(EXACT(M1451,$A$62)=TRUE,61))))))))))))))))))))))))))))))))))))))))))))))))))))))))))))))*61^$L1451</f>
        <v>0</v>
      </c>
    </row>
    <row r="1452" spans="11:14" x14ac:dyDescent="0.55000000000000004">
      <c r="K1452">
        <v>1452</v>
      </c>
      <c r="L1452">
        <f t="shared" si="45"/>
        <v>0</v>
      </c>
      <c r="M1452" t="str">
        <f t="shared" si="44"/>
        <v/>
      </c>
      <c r="N1452">
        <f>IF(EXACT(M1452,$A$1)=TRUE,0,IF(EXACT(M1452,$A$2)=TRUE,1,IF(EXACT(M1452,$A$3)=TRUE,2,IF(EXACT(M1452,$A$4)=TRUE,3,IF(EXACT(M1452,$A$5)=TRUE,4,IF(EXACT(M1452,$A$6)=TRUE,5,IF(EXACT(M1452,$A$7)=TRUE,6,IF(EXACT(M1452,$A$8)=TRUE,7,IF(EXACT(M1452,$A$9)=TRUE,8,IF(EXACT(M1452,$A$10)=TRUE,9,IF(EXACT(M1452,$A$11)=TRUE,10,IF(EXACT(M1452,$A$12)=TRUE,11,IF(EXACT(M1452,$A$13)=TRUE,12,IF(EXACT(M1452,$A$14)=TRUE,13,IF(EXACT(M1452,$A$15)=TRUE,14,IF(EXACT(M1452,$A$16)=TRUE,15,IF(EXACT(M1452,$A$17)=TRUE,16,IF(EXACT(M1452,$A$18)=TRUE,17,IF(EXACT(M1452,$A$19)=TRUE,18,IF(EXACT(M1452,$A$20)=TRUE,19,IF(EXACT(M1452,$A$21)=TRUE,20,IF(EXACT(M1452,$A$22)=TRUE,21,IF(EXACT(M1452,$A$23)=TRUE,22,IF(EXACT(M1452,$A$24)=TRUE,23,IF(EXACT(M1452,$A$25)=TRUE,24,IF(EXACT(M1452,$A$26)=TRUE,25,IF(EXACT(M1452,$A$27)=TRUE,26,IF(EXACT(M1452,$A$28)=TRUE,27,IF(EXACT(M1452,$A$29)=TRUE,28,IF(EXACT(M1452,$A$30)=TRUE,29,IF(EXACT(M1452,$A$31)=TRUE,30,IF(EXACT(M1452,$A$32)=TRUE,31,IF(EXACT(M1452,$A$33)=TRUE,32,IF(EXACT(M1452,$A$34)=TRUE,33,IF(EXACT(M1452,$A$35)=TRUE,34,IF(EXACT(M1452,$A$36)=TRUE,35,IF(EXACT(M1452,$A$37)=TRUE,36,IF(EXACT(M1452,$A$38)=TRUE,37,IF(EXACT(M1452,$A$39)=TRUE,38,IF(EXACT(M1452,$A$40)=TRUE,39,IF(EXACT(M1452,$A$41)=TRUE,40,IF(EXACT(M1452,$A$42)=TRUE,41,IF(EXACT(M1452,$A$43)=TRUE,42,IF(EXACT(M1452,$A$44)=TRUE,43,IF(EXACT(M1452,$A$45)=TRUE,44,IF(EXACT(M1452,$A$46)=TRUE,45,IF(EXACT(M1452,$A$47)=TRUE,46,IF(EXACT(M1452,$A$48)=TRUE,47,IF(EXACT(M1452,$A$49)=TRUE,48,IF(EXACT(M1452,$A$50)=TRUE,49,IF(EXACT(M1452,$A$51)=TRUE,50,IF(EXACT(M1452,$A$52)=TRUE,51,IF(EXACT(M1452,$A$53)=TRUE,52,IF(EXACT(M1452,$A$54)=TRUE,53,IF(EXACT(M1452,$A$55)=TRUE,54,IF(EXACT(M1452,$A$56)=TRUE,55,IF(EXACT(M1452,$A$57)=TRUE,56,IF(EXACT(M1452,$A$58)=TRUE,57,IF(EXACT(M1452,$A$59)=TRUE,58,IF(EXACT(M1452,$A$60)=TRUE,59,IF(EXACT(M1452,$A$61)=TRUE,60,IF(EXACT(M1452,$A$62)=TRUE,61))))))))))))))))))))))))))))))))))))))))))))))))))))))))))))))*61^$L1452</f>
        <v>0</v>
      </c>
    </row>
    <row r="1453" spans="11:14" x14ac:dyDescent="0.55000000000000004">
      <c r="K1453">
        <v>1453</v>
      </c>
      <c r="L1453">
        <f t="shared" si="45"/>
        <v>5</v>
      </c>
      <c r="M1453" t="str">
        <f t="shared" si="44"/>
        <v/>
      </c>
      <c r="N1453" t="b">
        <f>IF(EXACT(M1453,$A$1)=TRUE,"コア",IF(EXACT(M1453,$A$2)=TRUE,"弓玉",IF(EXACT(M1453,$A$3)=TRUE,"銃玉",IF(EXACT(M1453,$A$4)=TRUE,"剣玉",IF(EXACT(M1453,$A$5)=TRUE,"盾玉",IF(EXACT(M1453,$A$6)=TRUE,"爆玉",IF(EXACT(M1453,$A$7)=TRUE,"魔玉",IF(EXACT(M1453,$A$8)=TRUE,"弩玉",IF(EXACT(M1453,$A$9)=TRUE,"槍玉",IF(EXACT(M1453,$A$10)=TRUE,"砲玉",IF(EXACT(M1453,$A$11)=TRUE,"薙玉",IF(EXACT(M1453,$A$12)=TRUE,"跳玉",IF(EXACT(M1453,$A$13)=TRUE,"裂玉",IF(EXACT(M1453,$A$14)=TRUE,"散玉",IF(EXACT(M1453,$A$15)=TRUE,"狙玉",IF(EXACT(M1453,$A$16)=TRUE,"浮玉",IF(EXACT(M1453,$A$17)=TRUE,"導玉",IF(EXACT(M1453,$A$18)=TRUE,"繕玉",IF(EXACT(M1453,$A$19)=TRUE,"癒玉",IF(EXACT(M1453,$A$20)=TRUE,"壁玉",IF(EXACT(M1453,$A$21)=TRUE,"飛玉",IF(EXACT(M1453,$A$22)=TRUE,"戦玉",IF(EXACT(M1453,$A$23)=TRUE,"機玉",IF(EXACT(M1453,$A$24)=TRUE,"変玉",IF(EXACT(M1453,$A$25)=TRUE,"界玉",IF(EXACT(M1453,$A$26)=TRUE,"木壁",IF(EXACT(M1453,$A$27)=TRUE,"石壁",IF(EXACT(M1453,$A$28)=TRUE,"紙壁",IF(EXACT(M1453,$A$29)=TRUE,"鉄壁",IF(EXACT(M1453,$A$30)=TRUE,"ジェット",IF(EXACT(M1453,$A$31)=TRUE,"ターボ",IF(EXACT(M1453,$A$32)=TRUE,"骨玉",IF(EXACT(M1453,$A$33)=TRUE,"撃玉",IF(EXACT(M1453,$A$34)=TRUE,"弾玉",IF(EXACT(M1453,$A$35)=TRUE,"聖玉",IF(EXACT(M1453,$A$36)=TRUE,"忍玉",IF(EXACT(M1453,$A$37)=TRUE,"障玉",IF(EXACT(M1453,$A$38)=TRUE,"花玉",IF(EXACT(M1453,$A$39)=TRUE,"反玉",IF(EXACT(M1453,$A$40)=TRUE,"押玉",IF(EXACT(M1453,$A$41)=TRUE,"迎玉",IF(EXACT(M1453,$A$42)=TRUE,"贄玉",IF(EXACT(M1453,$A$43)=TRUE,"的玉",IF(EXACT(M1453,$A$44)=TRUE,"墜玉",IF(EXACT(M1453,$A$45)=TRUE,"箱玉",IF(EXACT(M1453,$A$46)=TRUE,"闇玉",IF(EXACT(M1453,$A$47)=TRUE,"旋玉",IF(EXACT(M1453,$A$48)=TRUE,"采玉",IF(EXACT(M1453,$A$49)=TRUE,"騎玉",IF(EXACT(M1453,$A$50)=TRUE,"核玉",IF(EXACT(M1453,$A$51)=TRUE,"射玉",IF(EXACT(M1453,$A$52)=TRUE,"星玉",IF(EXACT(M1453,$A$53)=TRUE,"梱玉",IF(EXACT(M1453,$A$54)=TRUE,"貫玉",IF(EXACT(M1453,$A$55)=TRUE,"査玉",IF(EXACT(M1453,$A$56)=TRUE,"近壁",IF(EXACT(M1453,$A$57)=TRUE,"遠壁",IF(EXACT(M1453,$A$58)=TRUE,"広壁",IF(EXACT(M1453,$A$59)=TRUE,"狭壁",IF(EXACT(M1453,$A$60)=TRUE,"タゲ壁",IF(EXACT(M1453,$A$61)=TRUE,"エレ壁")))))))))))))))))))))))))))))))))))))))))))))))))))))))))))))</f>
        <v>0</v>
      </c>
    </row>
    <row r="1454" spans="11:14" x14ac:dyDescent="0.55000000000000004">
      <c r="K1454">
        <v>1454</v>
      </c>
      <c r="L1454">
        <f t="shared" si="45"/>
        <v>4</v>
      </c>
      <c r="M1454" t="str">
        <f t="shared" si="44"/>
        <v/>
      </c>
      <c r="N1454">
        <f>IF(EXACT(M1454,$A$1)=TRUE,0,IF(EXACT(M1454,$A$2)=TRUE,1,IF(EXACT(M1454,$A$3)=TRUE,2,IF(EXACT(M1454,$A$4)=TRUE,3,IF(EXACT(M1454,$A$5)=TRUE,4,IF(EXACT(M1454,$A$6)=TRUE,5,IF(EXACT(M1454,$A$7)=TRUE,6,IF(EXACT(M1454,$A$8)=TRUE,7,IF(EXACT(M1454,$A$9)=TRUE,8,IF(EXACT(M1454,$A$10)=TRUE,9,IF(EXACT(M1454,$A$11)=TRUE,10,IF(EXACT(M1454,$A$12)=TRUE,11,IF(EXACT(M1454,$A$13)=TRUE,12,IF(EXACT(M1454,$A$14)=TRUE,13,IF(EXACT(M1454,$A$15)=TRUE,14,IF(EXACT(M1454,$A$16)=TRUE,15,IF(EXACT(M1454,$A$17)=TRUE,16,IF(EXACT(M1454,$A$18)=TRUE,17,IF(EXACT(M1454,$A$19)=TRUE,18,IF(EXACT(M1454,$A$20)=TRUE,19,IF(EXACT(M1454,$A$21)=TRUE,20,IF(EXACT(M1454,$A$22)=TRUE,21,IF(EXACT(M1454,$A$23)=TRUE,22,IF(EXACT(M1454,$A$24)=TRUE,23,IF(EXACT(M1454,$A$25)=TRUE,24,IF(EXACT(M1454,$A$26)=TRUE,25,IF(EXACT(M1454,$A$27)=TRUE,26,IF(EXACT(M1454,$A$28)=TRUE,27,IF(EXACT(M1454,$A$29)=TRUE,28,IF(EXACT(M1454,$A$30)=TRUE,29,IF(EXACT(M1454,$A$31)=TRUE,30,IF(EXACT(M1454,$A$32)=TRUE,31,IF(EXACT(M1454,$A$33)=TRUE,32,IF(EXACT(M1454,$A$34)=TRUE,33,IF(EXACT(M1454,$A$35)=TRUE,34,IF(EXACT(M1454,$A$36)=TRUE,35,IF(EXACT(M1454,$A$37)=TRUE,36,IF(EXACT(M1454,$A$38)=TRUE,37,IF(EXACT(M1454,$A$39)=TRUE,38,IF(EXACT(M1454,$A$40)=TRUE,39,IF(EXACT(M1454,$A$41)=TRUE,40,IF(EXACT(M1454,$A$42)=TRUE,41,IF(EXACT(M1454,$A$43)=TRUE,42,IF(EXACT(M1454,$A$44)=TRUE,43,IF(EXACT(M1454,$A$45)=TRUE,44,IF(EXACT(M1454,$A$46)=TRUE,45,IF(EXACT(M1454,$A$47)=TRUE,46,IF(EXACT(M1454,$A$48)=TRUE,47,IF(EXACT(M1454,$A$49)=TRUE,48,IF(EXACT(M1454,$A$50)=TRUE,49,IF(EXACT(M1454,$A$51)=TRUE,50,IF(EXACT(M1454,$A$52)=TRUE,51,IF(EXACT(M1454,$A$53)=TRUE,52,IF(EXACT(M1454,$A$54)=TRUE,53,IF(EXACT(M1454,$A$55)=TRUE,54,IF(EXACT(M1454,$A$56)=TRUE,55,IF(EXACT(M1454,$A$57)=TRUE,56,IF(EXACT(M1454,$A$58)=TRUE,57,IF(EXACT(M1454,$A$59)=TRUE,58,IF(EXACT(M1454,$A$60)=TRUE,59,IF(EXACT(M1454,$A$61)=TRUE,60,IF(EXACT(M1454,$A$62)=TRUE,61))))))))))))))))))))))))))))))))))))))))))))))))))))))))))))))*61^$L1454</f>
        <v>0</v>
      </c>
    </row>
    <row r="1455" spans="11:14" x14ac:dyDescent="0.55000000000000004">
      <c r="K1455">
        <v>1455</v>
      </c>
      <c r="L1455">
        <f t="shared" si="45"/>
        <v>3</v>
      </c>
      <c r="M1455" t="str">
        <f t="shared" si="44"/>
        <v/>
      </c>
      <c r="N1455">
        <f>IF(EXACT(M1455,$A$1)=TRUE,0,IF(EXACT(M1455,$A$2)=TRUE,1,IF(EXACT(M1455,$A$3)=TRUE,2,IF(EXACT(M1455,$A$4)=TRUE,3,IF(EXACT(M1455,$A$5)=TRUE,4,IF(EXACT(M1455,$A$6)=TRUE,5,IF(EXACT(M1455,$A$7)=TRUE,6,IF(EXACT(M1455,$A$8)=TRUE,7,IF(EXACT(M1455,$A$9)=TRUE,8,IF(EXACT(M1455,$A$10)=TRUE,9,IF(EXACT(M1455,$A$11)=TRUE,10,IF(EXACT(M1455,$A$12)=TRUE,11,IF(EXACT(M1455,$A$13)=TRUE,12,IF(EXACT(M1455,$A$14)=TRUE,13,IF(EXACT(M1455,$A$15)=TRUE,14,IF(EXACT(M1455,$A$16)=TRUE,15,IF(EXACT(M1455,$A$17)=TRUE,16,IF(EXACT(M1455,$A$18)=TRUE,17,IF(EXACT(M1455,$A$19)=TRUE,18,IF(EXACT(M1455,$A$20)=TRUE,19,IF(EXACT(M1455,$A$21)=TRUE,20,IF(EXACT(M1455,$A$22)=TRUE,21,IF(EXACT(M1455,$A$23)=TRUE,22,IF(EXACT(M1455,$A$24)=TRUE,23,IF(EXACT(M1455,$A$25)=TRUE,24,IF(EXACT(M1455,$A$26)=TRUE,25,IF(EXACT(M1455,$A$27)=TRUE,26,IF(EXACT(M1455,$A$28)=TRUE,27,IF(EXACT(M1455,$A$29)=TRUE,28,IF(EXACT(M1455,$A$30)=TRUE,29,IF(EXACT(M1455,$A$31)=TRUE,30,IF(EXACT(M1455,$A$32)=TRUE,31,IF(EXACT(M1455,$A$33)=TRUE,32,IF(EXACT(M1455,$A$34)=TRUE,33,IF(EXACT(M1455,$A$35)=TRUE,34,IF(EXACT(M1455,$A$36)=TRUE,35,IF(EXACT(M1455,$A$37)=TRUE,36,IF(EXACT(M1455,$A$38)=TRUE,37,IF(EXACT(M1455,$A$39)=TRUE,38,IF(EXACT(M1455,$A$40)=TRUE,39,IF(EXACT(M1455,$A$41)=TRUE,40,IF(EXACT(M1455,$A$42)=TRUE,41,IF(EXACT(M1455,$A$43)=TRUE,42,IF(EXACT(M1455,$A$44)=TRUE,43,IF(EXACT(M1455,$A$45)=TRUE,44,IF(EXACT(M1455,$A$46)=TRUE,45,IF(EXACT(M1455,$A$47)=TRUE,46,IF(EXACT(M1455,$A$48)=TRUE,47,IF(EXACT(M1455,$A$49)=TRUE,48,IF(EXACT(M1455,$A$50)=TRUE,49,IF(EXACT(M1455,$A$51)=TRUE,50,IF(EXACT(M1455,$A$52)=TRUE,51,IF(EXACT(M1455,$A$53)=TRUE,52,IF(EXACT(M1455,$A$54)=TRUE,53,IF(EXACT(M1455,$A$55)=TRUE,54,IF(EXACT(M1455,$A$56)=TRUE,55,IF(EXACT(M1455,$A$57)=TRUE,56,IF(EXACT(M1455,$A$58)=TRUE,57,IF(EXACT(M1455,$A$59)=TRUE,58,IF(EXACT(M1455,$A$60)=TRUE,59,IF(EXACT(M1455,$A$61)=TRUE,60,IF(EXACT(M1455,$A$62)=TRUE,61))))))))))))))))))))))))))))))))))))))))))))))))))))))))))))))*61^$L1455</f>
        <v>0</v>
      </c>
    </row>
    <row r="1456" spans="11:14" x14ac:dyDescent="0.55000000000000004">
      <c r="K1456">
        <v>1456</v>
      </c>
      <c r="L1456">
        <f t="shared" si="45"/>
        <v>2</v>
      </c>
      <c r="M1456" t="str">
        <f t="shared" si="44"/>
        <v/>
      </c>
      <c r="N1456">
        <f>IF(EXACT(M1456,$A$1)=TRUE,0,IF(EXACT(M1456,$A$2)=TRUE,1,IF(EXACT(M1456,$A$3)=TRUE,2,IF(EXACT(M1456,$A$4)=TRUE,3,IF(EXACT(M1456,$A$5)=TRUE,4,IF(EXACT(M1456,$A$6)=TRUE,5,IF(EXACT(M1456,$A$7)=TRUE,6,IF(EXACT(M1456,$A$8)=TRUE,7,IF(EXACT(M1456,$A$9)=TRUE,8,IF(EXACT(M1456,$A$10)=TRUE,9,IF(EXACT(M1456,$A$11)=TRUE,10,IF(EXACT(M1456,$A$12)=TRUE,11,IF(EXACT(M1456,$A$13)=TRUE,12,IF(EXACT(M1456,$A$14)=TRUE,13,IF(EXACT(M1456,$A$15)=TRUE,14,IF(EXACT(M1456,$A$16)=TRUE,15,IF(EXACT(M1456,$A$17)=TRUE,16,IF(EXACT(M1456,$A$18)=TRUE,17,IF(EXACT(M1456,$A$19)=TRUE,18,IF(EXACT(M1456,$A$20)=TRUE,19,IF(EXACT(M1456,$A$21)=TRUE,20,IF(EXACT(M1456,$A$22)=TRUE,21,IF(EXACT(M1456,$A$23)=TRUE,22,IF(EXACT(M1456,$A$24)=TRUE,23,IF(EXACT(M1456,$A$25)=TRUE,24,IF(EXACT(M1456,$A$26)=TRUE,25,IF(EXACT(M1456,$A$27)=TRUE,26,IF(EXACT(M1456,$A$28)=TRUE,27,IF(EXACT(M1456,$A$29)=TRUE,28,IF(EXACT(M1456,$A$30)=TRUE,29,IF(EXACT(M1456,$A$31)=TRUE,30,IF(EXACT(M1456,$A$32)=TRUE,31,IF(EXACT(M1456,$A$33)=TRUE,32,IF(EXACT(M1456,$A$34)=TRUE,33,IF(EXACT(M1456,$A$35)=TRUE,34,IF(EXACT(M1456,$A$36)=TRUE,35,IF(EXACT(M1456,$A$37)=TRUE,36,IF(EXACT(M1456,$A$38)=TRUE,37,IF(EXACT(M1456,$A$39)=TRUE,38,IF(EXACT(M1456,$A$40)=TRUE,39,IF(EXACT(M1456,$A$41)=TRUE,40,IF(EXACT(M1456,$A$42)=TRUE,41,IF(EXACT(M1456,$A$43)=TRUE,42,IF(EXACT(M1456,$A$44)=TRUE,43,IF(EXACT(M1456,$A$45)=TRUE,44,IF(EXACT(M1456,$A$46)=TRUE,45,IF(EXACT(M1456,$A$47)=TRUE,46,IF(EXACT(M1456,$A$48)=TRUE,47,IF(EXACT(M1456,$A$49)=TRUE,48,IF(EXACT(M1456,$A$50)=TRUE,49,IF(EXACT(M1456,$A$51)=TRUE,50,IF(EXACT(M1456,$A$52)=TRUE,51,IF(EXACT(M1456,$A$53)=TRUE,52,IF(EXACT(M1456,$A$54)=TRUE,53,IF(EXACT(M1456,$A$55)=TRUE,54,IF(EXACT(M1456,$A$56)=TRUE,55,IF(EXACT(M1456,$A$57)=TRUE,56,IF(EXACT(M1456,$A$58)=TRUE,57,IF(EXACT(M1456,$A$59)=TRUE,58,IF(EXACT(M1456,$A$60)=TRUE,59,IF(EXACT(M1456,$A$61)=TRUE,60,IF(EXACT(M1456,$A$62)=TRUE,61))))))))))))))))))))))))))))))))))))))))))))))))))))))))))))))*61^$L1456</f>
        <v>0</v>
      </c>
    </row>
    <row r="1457" spans="11:14" x14ac:dyDescent="0.55000000000000004">
      <c r="K1457">
        <v>1457</v>
      </c>
      <c r="L1457">
        <f t="shared" si="45"/>
        <v>1</v>
      </c>
      <c r="M1457" t="str">
        <f t="shared" si="44"/>
        <v/>
      </c>
      <c r="N1457">
        <f>IF(EXACT(M1457,$A$1)=TRUE,0,IF(EXACT(M1457,$A$2)=TRUE,1,IF(EXACT(M1457,$A$3)=TRUE,2,IF(EXACT(M1457,$A$4)=TRUE,3,IF(EXACT(M1457,$A$5)=TRUE,4,IF(EXACT(M1457,$A$6)=TRUE,5,IF(EXACT(M1457,$A$7)=TRUE,6,IF(EXACT(M1457,$A$8)=TRUE,7,IF(EXACT(M1457,$A$9)=TRUE,8,IF(EXACT(M1457,$A$10)=TRUE,9,IF(EXACT(M1457,$A$11)=TRUE,10,IF(EXACT(M1457,$A$12)=TRUE,11,IF(EXACT(M1457,$A$13)=TRUE,12,IF(EXACT(M1457,$A$14)=TRUE,13,IF(EXACT(M1457,$A$15)=TRUE,14,IF(EXACT(M1457,$A$16)=TRUE,15,IF(EXACT(M1457,$A$17)=TRUE,16,IF(EXACT(M1457,$A$18)=TRUE,17,IF(EXACT(M1457,$A$19)=TRUE,18,IF(EXACT(M1457,$A$20)=TRUE,19,IF(EXACT(M1457,$A$21)=TRUE,20,IF(EXACT(M1457,$A$22)=TRUE,21,IF(EXACT(M1457,$A$23)=TRUE,22,IF(EXACT(M1457,$A$24)=TRUE,23,IF(EXACT(M1457,$A$25)=TRUE,24,IF(EXACT(M1457,$A$26)=TRUE,25,IF(EXACT(M1457,$A$27)=TRUE,26,IF(EXACT(M1457,$A$28)=TRUE,27,IF(EXACT(M1457,$A$29)=TRUE,28,IF(EXACT(M1457,$A$30)=TRUE,29,IF(EXACT(M1457,$A$31)=TRUE,30,IF(EXACT(M1457,$A$32)=TRUE,31,IF(EXACT(M1457,$A$33)=TRUE,32,IF(EXACT(M1457,$A$34)=TRUE,33,IF(EXACT(M1457,$A$35)=TRUE,34,IF(EXACT(M1457,$A$36)=TRUE,35,IF(EXACT(M1457,$A$37)=TRUE,36,IF(EXACT(M1457,$A$38)=TRUE,37,IF(EXACT(M1457,$A$39)=TRUE,38,IF(EXACT(M1457,$A$40)=TRUE,39,IF(EXACT(M1457,$A$41)=TRUE,40,IF(EXACT(M1457,$A$42)=TRUE,41,IF(EXACT(M1457,$A$43)=TRUE,42,IF(EXACT(M1457,$A$44)=TRUE,43,IF(EXACT(M1457,$A$45)=TRUE,44,IF(EXACT(M1457,$A$46)=TRUE,45,IF(EXACT(M1457,$A$47)=TRUE,46,IF(EXACT(M1457,$A$48)=TRUE,47,IF(EXACT(M1457,$A$49)=TRUE,48,IF(EXACT(M1457,$A$50)=TRUE,49,IF(EXACT(M1457,$A$51)=TRUE,50,IF(EXACT(M1457,$A$52)=TRUE,51,IF(EXACT(M1457,$A$53)=TRUE,52,IF(EXACT(M1457,$A$54)=TRUE,53,IF(EXACT(M1457,$A$55)=TRUE,54,IF(EXACT(M1457,$A$56)=TRUE,55,IF(EXACT(M1457,$A$57)=TRUE,56,IF(EXACT(M1457,$A$58)=TRUE,57,IF(EXACT(M1457,$A$59)=TRUE,58,IF(EXACT(M1457,$A$60)=TRUE,59,IF(EXACT(M1457,$A$61)=TRUE,60,IF(EXACT(M1457,$A$62)=TRUE,61))))))))))))))))))))))))))))))))))))))))))))))))))))))))))))))*61^$L1457</f>
        <v>0</v>
      </c>
    </row>
    <row r="1458" spans="11:14" x14ac:dyDescent="0.55000000000000004">
      <c r="K1458">
        <v>1458</v>
      </c>
      <c r="L1458">
        <f t="shared" si="45"/>
        <v>0</v>
      </c>
      <c r="M1458" t="str">
        <f t="shared" si="44"/>
        <v/>
      </c>
      <c r="N1458">
        <f>IF(EXACT(M1458,$A$1)=TRUE,0,IF(EXACT(M1458,$A$2)=TRUE,1,IF(EXACT(M1458,$A$3)=TRUE,2,IF(EXACT(M1458,$A$4)=TRUE,3,IF(EXACT(M1458,$A$5)=TRUE,4,IF(EXACT(M1458,$A$6)=TRUE,5,IF(EXACT(M1458,$A$7)=TRUE,6,IF(EXACT(M1458,$A$8)=TRUE,7,IF(EXACT(M1458,$A$9)=TRUE,8,IF(EXACT(M1458,$A$10)=TRUE,9,IF(EXACT(M1458,$A$11)=TRUE,10,IF(EXACT(M1458,$A$12)=TRUE,11,IF(EXACT(M1458,$A$13)=TRUE,12,IF(EXACT(M1458,$A$14)=TRUE,13,IF(EXACT(M1458,$A$15)=TRUE,14,IF(EXACT(M1458,$A$16)=TRUE,15,IF(EXACT(M1458,$A$17)=TRUE,16,IF(EXACT(M1458,$A$18)=TRUE,17,IF(EXACT(M1458,$A$19)=TRUE,18,IF(EXACT(M1458,$A$20)=TRUE,19,IF(EXACT(M1458,$A$21)=TRUE,20,IF(EXACT(M1458,$A$22)=TRUE,21,IF(EXACT(M1458,$A$23)=TRUE,22,IF(EXACT(M1458,$A$24)=TRUE,23,IF(EXACT(M1458,$A$25)=TRUE,24,IF(EXACT(M1458,$A$26)=TRUE,25,IF(EXACT(M1458,$A$27)=TRUE,26,IF(EXACT(M1458,$A$28)=TRUE,27,IF(EXACT(M1458,$A$29)=TRUE,28,IF(EXACT(M1458,$A$30)=TRUE,29,IF(EXACT(M1458,$A$31)=TRUE,30,IF(EXACT(M1458,$A$32)=TRUE,31,IF(EXACT(M1458,$A$33)=TRUE,32,IF(EXACT(M1458,$A$34)=TRUE,33,IF(EXACT(M1458,$A$35)=TRUE,34,IF(EXACT(M1458,$A$36)=TRUE,35,IF(EXACT(M1458,$A$37)=TRUE,36,IF(EXACT(M1458,$A$38)=TRUE,37,IF(EXACT(M1458,$A$39)=TRUE,38,IF(EXACT(M1458,$A$40)=TRUE,39,IF(EXACT(M1458,$A$41)=TRUE,40,IF(EXACT(M1458,$A$42)=TRUE,41,IF(EXACT(M1458,$A$43)=TRUE,42,IF(EXACT(M1458,$A$44)=TRUE,43,IF(EXACT(M1458,$A$45)=TRUE,44,IF(EXACT(M1458,$A$46)=TRUE,45,IF(EXACT(M1458,$A$47)=TRUE,46,IF(EXACT(M1458,$A$48)=TRUE,47,IF(EXACT(M1458,$A$49)=TRUE,48,IF(EXACT(M1458,$A$50)=TRUE,49,IF(EXACT(M1458,$A$51)=TRUE,50,IF(EXACT(M1458,$A$52)=TRUE,51,IF(EXACT(M1458,$A$53)=TRUE,52,IF(EXACT(M1458,$A$54)=TRUE,53,IF(EXACT(M1458,$A$55)=TRUE,54,IF(EXACT(M1458,$A$56)=TRUE,55,IF(EXACT(M1458,$A$57)=TRUE,56,IF(EXACT(M1458,$A$58)=TRUE,57,IF(EXACT(M1458,$A$59)=TRUE,58,IF(EXACT(M1458,$A$60)=TRUE,59,IF(EXACT(M1458,$A$61)=TRUE,60,IF(EXACT(M1458,$A$62)=TRUE,61))))))))))))))))))))))))))))))))))))))))))))))))))))))))))))))*61^$L1458</f>
        <v>0</v>
      </c>
    </row>
    <row r="1459" spans="11:14" x14ac:dyDescent="0.55000000000000004">
      <c r="K1459">
        <v>1459</v>
      </c>
      <c r="L1459">
        <f t="shared" si="45"/>
        <v>5</v>
      </c>
      <c r="M1459" t="str">
        <f t="shared" si="44"/>
        <v/>
      </c>
      <c r="N1459" t="b">
        <f>IF(EXACT(M1459,$A$1)=TRUE,"コア",IF(EXACT(M1459,$A$2)=TRUE,"弓玉",IF(EXACT(M1459,$A$3)=TRUE,"銃玉",IF(EXACT(M1459,$A$4)=TRUE,"剣玉",IF(EXACT(M1459,$A$5)=TRUE,"盾玉",IF(EXACT(M1459,$A$6)=TRUE,"爆玉",IF(EXACT(M1459,$A$7)=TRUE,"魔玉",IF(EXACT(M1459,$A$8)=TRUE,"弩玉",IF(EXACT(M1459,$A$9)=TRUE,"槍玉",IF(EXACT(M1459,$A$10)=TRUE,"砲玉",IF(EXACT(M1459,$A$11)=TRUE,"薙玉",IF(EXACT(M1459,$A$12)=TRUE,"跳玉",IF(EXACT(M1459,$A$13)=TRUE,"裂玉",IF(EXACT(M1459,$A$14)=TRUE,"散玉",IF(EXACT(M1459,$A$15)=TRUE,"狙玉",IF(EXACT(M1459,$A$16)=TRUE,"浮玉",IF(EXACT(M1459,$A$17)=TRUE,"導玉",IF(EXACT(M1459,$A$18)=TRUE,"繕玉",IF(EXACT(M1459,$A$19)=TRUE,"癒玉",IF(EXACT(M1459,$A$20)=TRUE,"壁玉",IF(EXACT(M1459,$A$21)=TRUE,"飛玉",IF(EXACT(M1459,$A$22)=TRUE,"戦玉",IF(EXACT(M1459,$A$23)=TRUE,"機玉",IF(EXACT(M1459,$A$24)=TRUE,"変玉",IF(EXACT(M1459,$A$25)=TRUE,"界玉",IF(EXACT(M1459,$A$26)=TRUE,"木壁",IF(EXACT(M1459,$A$27)=TRUE,"石壁",IF(EXACT(M1459,$A$28)=TRUE,"紙壁",IF(EXACT(M1459,$A$29)=TRUE,"鉄壁",IF(EXACT(M1459,$A$30)=TRUE,"ジェット",IF(EXACT(M1459,$A$31)=TRUE,"ターボ",IF(EXACT(M1459,$A$32)=TRUE,"骨玉",IF(EXACT(M1459,$A$33)=TRUE,"撃玉",IF(EXACT(M1459,$A$34)=TRUE,"弾玉",IF(EXACT(M1459,$A$35)=TRUE,"聖玉",IF(EXACT(M1459,$A$36)=TRUE,"忍玉",IF(EXACT(M1459,$A$37)=TRUE,"障玉",IF(EXACT(M1459,$A$38)=TRUE,"花玉",IF(EXACT(M1459,$A$39)=TRUE,"反玉",IF(EXACT(M1459,$A$40)=TRUE,"押玉",IF(EXACT(M1459,$A$41)=TRUE,"迎玉",IF(EXACT(M1459,$A$42)=TRUE,"贄玉",IF(EXACT(M1459,$A$43)=TRUE,"的玉",IF(EXACT(M1459,$A$44)=TRUE,"墜玉",IF(EXACT(M1459,$A$45)=TRUE,"箱玉",IF(EXACT(M1459,$A$46)=TRUE,"闇玉",IF(EXACT(M1459,$A$47)=TRUE,"旋玉",IF(EXACT(M1459,$A$48)=TRUE,"采玉",IF(EXACT(M1459,$A$49)=TRUE,"騎玉",IF(EXACT(M1459,$A$50)=TRUE,"核玉",IF(EXACT(M1459,$A$51)=TRUE,"射玉",IF(EXACT(M1459,$A$52)=TRUE,"星玉",IF(EXACT(M1459,$A$53)=TRUE,"梱玉",IF(EXACT(M1459,$A$54)=TRUE,"貫玉",IF(EXACT(M1459,$A$55)=TRUE,"査玉",IF(EXACT(M1459,$A$56)=TRUE,"近壁",IF(EXACT(M1459,$A$57)=TRUE,"遠壁",IF(EXACT(M1459,$A$58)=TRUE,"広壁",IF(EXACT(M1459,$A$59)=TRUE,"狭壁",IF(EXACT(M1459,$A$60)=TRUE,"タゲ壁",IF(EXACT(M1459,$A$61)=TRUE,"エレ壁")))))))))))))))))))))))))))))))))))))))))))))))))))))))))))))</f>
        <v>0</v>
      </c>
    </row>
    <row r="1460" spans="11:14" x14ac:dyDescent="0.55000000000000004">
      <c r="K1460">
        <v>1460</v>
      </c>
      <c r="L1460">
        <f t="shared" si="45"/>
        <v>4</v>
      </c>
      <c r="M1460" t="str">
        <f t="shared" si="44"/>
        <v/>
      </c>
      <c r="N1460">
        <f>IF(EXACT(M1460,$A$1)=TRUE,0,IF(EXACT(M1460,$A$2)=TRUE,1,IF(EXACT(M1460,$A$3)=TRUE,2,IF(EXACT(M1460,$A$4)=TRUE,3,IF(EXACT(M1460,$A$5)=TRUE,4,IF(EXACT(M1460,$A$6)=TRUE,5,IF(EXACT(M1460,$A$7)=TRUE,6,IF(EXACT(M1460,$A$8)=TRUE,7,IF(EXACT(M1460,$A$9)=TRUE,8,IF(EXACT(M1460,$A$10)=TRUE,9,IF(EXACT(M1460,$A$11)=TRUE,10,IF(EXACT(M1460,$A$12)=TRUE,11,IF(EXACT(M1460,$A$13)=TRUE,12,IF(EXACT(M1460,$A$14)=TRUE,13,IF(EXACT(M1460,$A$15)=TRUE,14,IF(EXACT(M1460,$A$16)=TRUE,15,IF(EXACT(M1460,$A$17)=TRUE,16,IF(EXACT(M1460,$A$18)=TRUE,17,IF(EXACT(M1460,$A$19)=TRUE,18,IF(EXACT(M1460,$A$20)=TRUE,19,IF(EXACT(M1460,$A$21)=TRUE,20,IF(EXACT(M1460,$A$22)=TRUE,21,IF(EXACT(M1460,$A$23)=TRUE,22,IF(EXACT(M1460,$A$24)=TRUE,23,IF(EXACT(M1460,$A$25)=TRUE,24,IF(EXACT(M1460,$A$26)=TRUE,25,IF(EXACT(M1460,$A$27)=TRUE,26,IF(EXACT(M1460,$A$28)=TRUE,27,IF(EXACT(M1460,$A$29)=TRUE,28,IF(EXACT(M1460,$A$30)=TRUE,29,IF(EXACT(M1460,$A$31)=TRUE,30,IF(EXACT(M1460,$A$32)=TRUE,31,IF(EXACT(M1460,$A$33)=TRUE,32,IF(EXACT(M1460,$A$34)=TRUE,33,IF(EXACT(M1460,$A$35)=TRUE,34,IF(EXACT(M1460,$A$36)=TRUE,35,IF(EXACT(M1460,$A$37)=TRUE,36,IF(EXACT(M1460,$A$38)=TRUE,37,IF(EXACT(M1460,$A$39)=TRUE,38,IF(EXACT(M1460,$A$40)=TRUE,39,IF(EXACT(M1460,$A$41)=TRUE,40,IF(EXACT(M1460,$A$42)=TRUE,41,IF(EXACT(M1460,$A$43)=TRUE,42,IF(EXACT(M1460,$A$44)=TRUE,43,IF(EXACT(M1460,$A$45)=TRUE,44,IF(EXACT(M1460,$A$46)=TRUE,45,IF(EXACT(M1460,$A$47)=TRUE,46,IF(EXACT(M1460,$A$48)=TRUE,47,IF(EXACT(M1460,$A$49)=TRUE,48,IF(EXACT(M1460,$A$50)=TRUE,49,IF(EXACT(M1460,$A$51)=TRUE,50,IF(EXACT(M1460,$A$52)=TRUE,51,IF(EXACT(M1460,$A$53)=TRUE,52,IF(EXACT(M1460,$A$54)=TRUE,53,IF(EXACT(M1460,$A$55)=TRUE,54,IF(EXACT(M1460,$A$56)=TRUE,55,IF(EXACT(M1460,$A$57)=TRUE,56,IF(EXACT(M1460,$A$58)=TRUE,57,IF(EXACT(M1460,$A$59)=TRUE,58,IF(EXACT(M1460,$A$60)=TRUE,59,IF(EXACT(M1460,$A$61)=TRUE,60,IF(EXACT(M1460,$A$62)=TRUE,61))))))))))))))))))))))))))))))))))))))))))))))))))))))))))))))*61^$L1460</f>
        <v>0</v>
      </c>
    </row>
    <row r="1461" spans="11:14" x14ac:dyDescent="0.55000000000000004">
      <c r="K1461">
        <v>1461</v>
      </c>
      <c r="L1461">
        <f t="shared" si="45"/>
        <v>3</v>
      </c>
      <c r="M1461" t="str">
        <f t="shared" si="44"/>
        <v/>
      </c>
      <c r="N1461">
        <f>IF(EXACT(M1461,$A$1)=TRUE,0,IF(EXACT(M1461,$A$2)=TRUE,1,IF(EXACT(M1461,$A$3)=TRUE,2,IF(EXACT(M1461,$A$4)=TRUE,3,IF(EXACT(M1461,$A$5)=TRUE,4,IF(EXACT(M1461,$A$6)=TRUE,5,IF(EXACT(M1461,$A$7)=TRUE,6,IF(EXACT(M1461,$A$8)=TRUE,7,IF(EXACT(M1461,$A$9)=TRUE,8,IF(EXACT(M1461,$A$10)=TRUE,9,IF(EXACT(M1461,$A$11)=TRUE,10,IF(EXACT(M1461,$A$12)=TRUE,11,IF(EXACT(M1461,$A$13)=TRUE,12,IF(EXACT(M1461,$A$14)=TRUE,13,IF(EXACT(M1461,$A$15)=TRUE,14,IF(EXACT(M1461,$A$16)=TRUE,15,IF(EXACT(M1461,$A$17)=TRUE,16,IF(EXACT(M1461,$A$18)=TRUE,17,IF(EXACT(M1461,$A$19)=TRUE,18,IF(EXACT(M1461,$A$20)=TRUE,19,IF(EXACT(M1461,$A$21)=TRUE,20,IF(EXACT(M1461,$A$22)=TRUE,21,IF(EXACT(M1461,$A$23)=TRUE,22,IF(EXACT(M1461,$A$24)=TRUE,23,IF(EXACT(M1461,$A$25)=TRUE,24,IF(EXACT(M1461,$A$26)=TRUE,25,IF(EXACT(M1461,$A$27)=TRUE,26,IF(EXACT(M1461,$A$28)=TRUE,27,IF(EXACT(M1461,$A$29)=TRUE,28,IF(EXACT(M1461,$A$30)=TRUE,29,IF(EXACT(M1461,$A$31)=TRUE,30,IF(EXACT(M1461,$A$32)=TRUE,31,IF(EXACT(M1461,$A$33)=TRUE,32,IF(EXACT(M1461,$A$34)=TRUE,33,IF(EXACT(M1461,$A$35)=TRUE,34,IF(EXACT(M1461,$A$36)=TRUE,35,IF(EXACT(M1461,$A$37)=TRUE,36,IF(EXACT(M1461,$A$38)=TRUE,37,IF(EXACT(M1461,$A$39)=TRUE,38,IF(EXACT(M1461,$A$40)=TRUE,39,IF(EXACT(M1461,$A$41)=TRUE,40,IF(EXACT(M1461,$A$42)=TRUE,41,IF(EXACT(M1461,$A$43)=TRUE,42,IF(EXACT(M1461,$A$44)=TRUE,43,IF(EXACT(M1461,$A$45)=TRUE,44,IF(EXACT(M1461,$A$46)=TRUE,45,IF(EXACT(M1461,$A$47)=TRUE,46,IF(EXACT(M1461,$A$48)=TRUE,47,IF(EXACT(M1461,$A$49)=TRUE,48,IF(EXACT(M1461,$A$50)=TRUE,49,IF(EXACT(M1461,$A$51)=TRUE,50,IF(EXACT(M1461,$A$52)=TRUE,51,IF(EXACT(M1461,$A$53)=TRUE,52,IF(EXACT(M1461,$A$54)=TRUE,53,IF(EXACT(M1461,$A$55)=TRUE,54,IF(EXACT(M1461,$A$56)=TRUE,55,IF(EXACT(M1461,$A$57)=TRUE,56,IF(EXACT(M1461,$A$58)=TRUE,57,IF(EXACT(M1461,$A$59)=TRUE,58,IF(EXACT(M1461,$A$60)=TRUE,59,IF(EXACT(M1461,$A$61)=TRUE,60,IF(EXACT(M1461,$A$62)=TRUE,61))))))))))))))))))))))))))))))))))))))))))))))))))))))))))))))*61^$L1461</f>
        <v>0</v>
      </c>
    </row>
    <row r="1462" spans="11:14" x14ac:dyDescent="0.55000000000000004">
      <c r="K1462">
        <v>1462</v>
      </c>
      <c r="L1462">
        <f t="shared" si="45"/>
        <v>2</v>
      </c>
      <c r="M1462" t="str">
        <f t="shared" si="44"/>
        <v/>
      </c>
      <c r="N1462">
        <f>IF(EXACT(M1462,$A$1)=TRUE,0,IF(EXACT(M1462,$A$2)=TRUE,1,IF(EXACT(M1462,$A$3)=TRUE,2,IF(EXACT(M1462,$A$4)=TRUE,3,IF(EXACT(M1462,$A$5)=TRUE,4,IF(EXACT(M1462,$A$6)=TRUE,5,IF(EXACT(M1462,$A$7)=TRUE,6,IF(EXACT(M1462,$A$8)=TRUE,7,IF(EXACT(M1462,$A$9)=TRUE,8,IF(EXACT(M1462,$A$10)=TRUE,9,IF(EXACT(M1462,$A$11)=TRUE,10,IF(EXACT(M1462,$A$12)=TRUE,11,IF(EXACT(M1462,$A$13)=TRUE,12,IF(EXACT(M1462,$A$14)=TRUE,13,IF(EXACT(M1462,$A$15)=TRUE,14,IF(EXACT(M1462,$A$16)=TRUE,15,IF(EXACT(M1462,$A$17)=TRUE,16,IF(EXACT(M1462,$A$18)=TRUE,17,IF(EXACT(M1462,$A$19)=TRUE,18,IF(EXACT(M1462,$A$20)=TRUE,19,IF(EXACT(M1462,$A$21)=TRUE,20,IF(EXACT(M1462,$A$22)=TRUE,21,IF(EXACT(M1462,$A$23)=TRUE,22,IF(EXACT(M1462,$A$24)=TRUE,23,IF(EXACT(M1462,$A$25)=TRUE,24,IF(EXACT(M1462,$A$26)=TRUE,25,IF(EXACT(M1462,$A$27)=TRUE,26,IF(EXACT(M1462,$A$28)=TRUE,27,IF(EXACT(M1462,$A$29)=TRUE,28,IF(EXACT(M1462,$A$30)=TRUE,29,IF(EXACT(M1462,$A$31)=TRUE,30,IF(EXACT(M1462,$A$32)=TRUE,31,IF(EXACT(M1462,$A$33)=TRUE,32,IF(EXACT(M1462,$A$34)=TRUE,33,IF(EXACT(M1462,$A$35)=TRUE,34,IF(EXACT(M1462,$A$36)=TRUE,35,IF(EXACT(M1462,$A$37)=TRUE,36,IF(EXACT(M1462,$A$38)=TRUE,37,IF(EXACT(M1462,$A$39)=TRUE,38,IF(EXACT(M1462,$A$40)=TRUE,39,IF(EXACT(M1462,$A$41)=TRUE,40,IF(EXACT(M1462,$A$42)=TRUE,41,IF(EXACT(M1462,$A$43)=TRUE,42,IF(EXACT(M1462,$A$44)=TRUE,43,IF(EXACT(M1462,$A$45)=TRUE,44,IF(EXACT(M1462,$A$46)=TRUE,45,IF(EXACT(M1462,$A$47)=TRUE,46,IF(EXACT(M1462,$A$48)=TRUE,47,IF(EXACT(M1462,$A$49)=TRUE,48,IF(EXACT(M1462,$A$50)=TRUE,49,IF(EXACT(M1462,$A$51)=TRUE,50,IF(EXACT(M1462,$A$52)=TRUE,51,IF(EXACT(M1462,$A$53)=TRUE,52,IF(EXACT(M1462,$A$54)=TRUE,53,IF(EXACT(M1462,$A$55)=TRUE,54,IF(EXACT(M1462,$A$56)=TRUE,55,IF(EXACT(M1462,$A$57)=TRUE,56,IF(EXACT(M1462,$A$58)=TRUE,57,IF(EXACT(M1462,$A$59)=TRUE,58,IF(EXACT(M1462,$A$60)=TRUE,59,IF(EXACT(M1462,$A$61)=TRUE,60,IF(EXACT(M1462,$A$62)=TRUE,61))))))))))))))))))))))))))))))))))))))))))))))))))))))))))))))*61^$L1462</f>
        <v>0</v>
      </c>
    </row>
    <row r="1463" spans="11:14" x14ac:dyDescent="0.55000000000000004">
      <c r="K1463">
        <v>1463</v>
      </c>
      <c r="L1463">
        <f t="shared" si="45"/>
        <v>1</v>
      </c>
      <c r="M1463" t="str">
        <f t="shared" si="44"/>
        <v/>
      </c>
      <c r="N1463">
        <f>IF(EXACT(M1463,$A$1)=TRUE,0,IF(EXACT(M1463,$A$2)=TRUE,1,IF(EXACT(M1463,$A$3)=TRUE,2,IF(EXACT(M1463,$A$4)=TRUE,3,IF(EXACT(M1463,$A$5)=TRUE,4,IF(EXACT(M1463,$A$6)=TRUE,5,IF(EXACT(M1463,$A$7)=TRUE,6,IF(EXACT(M1463,$A$8)=TRUE,7,IF(EXACT(M1463,$A$9)=TRUE,8,IF(EXACT(M1463,$A$10)=TRUE,9,IF(EXACT(M1463,$A$11)=TRUE,10,IF(EXACT(M1463,$A$12)=TRUE,11,IF(EXACT(M1463,$A$13)=TRUE,12,IF(EXACT(M1463,$A$14)=TRUE,13,IF(EXACT(M1463,$A$15)=TRUE,14,IF(EXACT(M1463,$A$16)=TRUE,15,IF(EXACT(M1463,$A$17)=TRUE,16,IF(EXACT(M1463,$A$18)=TRUE,17,IF(EXACT(M1463,$A$19)=TRUE,18,IF(EXACT(M1463,$A$20)=TRUE,19,IF(EXACT(M1463,$A$21)=TRUE,20,IF(EXACT(M1463,$A$22)=TRUE,21,IF(EXACT(M1463,$A$23)=TRUE,22,IF(EXACT(M1463,$A$24)=TRUE,23,IF(EXACT(M1463,$A$25)=TRUE,24,IF(EXACT(M1463,$A$26)=TRUE,25,IF(EXACT(M1463,$A$27)=TRUE,26,IF(EXACT(M1463,$A$28)=TRUE,27,IF(EXACT(M1463,$A$29)=TRUE,28,IF(EXACT(M1463,$A$30)=TRUE,29,IF(EXACT(M1463,$A$31)=TRUE,30,IF(EXACT(M1463,$A$32)=TRUE,31,IF(EXACT(M1463,$A$33)=TRUE,32,IF(EXACT(M1463,$A$34)=TRUE,33,IF(EXACT(M1463,$A$35)=TRUE,34,IF(EXACT(M1463,$A$36)=TRUE,35,IF(EXACT(M1463,$A$37)=TRUE,36,IF(EXACT(M1463,$A$38)=TRUE,37,IF(EXACT(M1463,$A$39)=TRUE,38,IF(EXACT(M1463,$A$40)=TRUE,39,IF(EXACT(M1463,$A$41)=TRUE,40,IF(EXACT(M1463,$A$42)=TRUE,41,IF(EXACT(M1463,$A$43)=TRUE,42,IF(EXACT(M1463,$A$44)=TRUE,43,IF(EXACT(M1463,$A$45)=TRUE,44,IF(EXACT(M1463,$A$46)=TRUE,45,IF(EXACT(M1463,$A$47)=TRUE,46,IF(EXACT(M1463,$A$48)=TRUE,47,IF(EXACT(M1463,$A$49)=TRUE,48,IF(EXACT(M1463,$A$50)=TRUE,49,IF(EXACT(M1463,$A$51)=TRUE,50,IF(EXACT(M1463,$A$52)=TRUE,51,IF(EXACT(M1463,$A$53)=TRUE,52,IF(EXACT(M1463,$A$54)=TRUE,53,IF(EXACT(M1463,$A$55)=TRUE,54,IF(EXACT(M1463,$A$56)=TRUE,55,IF(EXACT(M1463,$A$57)=TRUE,56,IF(EXACT(M1463,$A$58)=TRUE,57,IF(EXACT(M1463,$A$59)=TRUE,58,IF(EXACT(M1463,$A$60)=TRUE,59,IF(EXACT(M1463,$A$61)=TRUE,60,IF(EXACT(M1463,$A$62)=TRUE,61))))))))))))))))))))))))))))))))))))))))))))))))))))))))))))))*61^$L1463</f>
        <v>0</v>
      </c>
    </row>
    <row r="1464" spans="11:14" x14ac:dyDescent="0.55000000000000004">
      <c r="K1464">
        <v>1464</v>
      </c>
      <c r="L1464">
        <f t="shared" si="45"/>
        <v>0</v>
      </c>
      <c r="M1464" t="str">
        <f t="shared" si="44"/>
        <v/>
      </c>
      <c r="N1464">
        <f>IF(EXACT(M1464,$A$1)=TRUE,0,IF(EXACT(M1464,$A$2)=TRUE,1,IF(EXACT(M1464,$A$3)=TRUE,2,IF(EXACT(M1464,$A$4)=TRUE,3,IF(EXACT(M1464,$A$5)=TRUE,4,IF(EXACT(M1464,$A$6)=TRUE,5,IF(EXACT(M1464,$A$7)=TRUE,6,IF(EXACT(M1464,$A$8)=TRUE,7,IF(EXACT(M1464,$A$9)=TRUE,8,IF(EXACT(M1464,$A$10)=TRUE,9,IF(EXACT(M1464,$A$11)=TRUE,10,IF(EXACT(M1464,$A$12)=TRUE,11,IF(EXACT(M1464,$A$13)=TRUE,12,IF(EXACT(M1464,$A$14)=TRUE,13,IF(EXACT(M1464,$A$15)=TRUE,14,IF(EXACT(M1464,$A$16)=TRUE,15,IF(EXACT(M1464,$A$17)=TRUE,16,IF(EXACT(M1464,$A$18)=TRUE,17,IF(EXACT(M1464,$A$19)=TRUE,18,IF(EXACT(M1464,$A$20)=TRUE,19,IF(EXACT(M1464,$A$21)=TRUE,20,IF(EXACT(M1464,$A$22)=TRUE,21,IF(EXACT(M1464,$A$23)=TRUE,22,IF(EXACT(M1464,$A$24)=TRUE,23,IF(EXACT(M1464,$A$25)=TRUE,24,IF(EXACT(M1464,$A$26)=TRUE,25,IF(EXACT(M1464,$A$27)=TRUE,26,IF(EXACT(M1464,$A$28)=TRUE,27,IF(EXACT(M1464,$A$29)=TRUE,28,IF(EXACT(M1464,$A$30)=TRUE,29,IF(EXACT(M1464,$A$31)=TRUE,30,IF(EXACT(M1464,$A$32)=TRUE,31,IF(EXACT(M1464,$A$33)=TRUE,32,IF(EXACT(M1464,$A$34)=TRUE,33,IF(EXACT(M1464,$A$35)=TRUE,34,IF(EXACT(M1464,$A$36)=TRUE,35,IF(EXACT(M1464,$A$37)=TRUE,36,IF(EXACT(M1464,$A$38)=TRUE,37,IF(EXACT(M1464,$A$39)=TRUE,38,IF(EXACT(M1464,$A$40)=TRUE,39,IF(EXACT(M1464,$A$41)=TRUE,40,IF(EXACT(M1464,$A$42)=TRUE,41,IF(EXACT(M1464,$A$43)=TRUE,42,IF(EXACT(M1464,$A$44)=TRUE,43,IF(EXACT(M1464,$A$45)=TRUE,44,IF(EXACT(M1464,$A$46)=TRUE,45,IF(EXACT(M1464,$A$47)=TRUE,46,IF(EXACT(M1464,$A$48)=TRUE,47,IF(EXACT(M1464,$A$49)=TRUE,48,IF(EXACT(M1464,$A$50)=TRUE,49,IF(EXACT(M1464,$A$51)=TRUE,50,IF(EXACT(M1464,$A$52)=TRUE,51,IF(EXACT(M1464,$A$53)=TRUE,52,IF(EXACT(M1464,$A$54)=TRUE,53,IF(EXACT(M1464,$A$55)=TRUE,54,IF(EXACT(M1464,$A$56)=TRUE,55,IF(EXACT(M1464,$A$57)=TRUE,56,IF(EXACT(M1464,$A$58)=TRUE,57,IF(EXACT(M1464,$A$59)=TRUE,58,IF(EXACT(M1464,$A$60)=TRUE,59,IF(EXACT(M1464,$A$61)=TRUE,60,IF(EXACT(M1464,$A$62)=TRUE,61))))))))))))))))))))))))))))))))))))))))))))))))))))))))))))))*61^$L1464</f>
        <v>0</v>
      </c>
    </row>
    <row r="1465" spans="11:14" x14ac:dyDescent="0.55000000000000004">
      <c r="K1465">
        <v>1465</v>
      </c>
      <c r="L1465">
        <f t="shared" si="45"/>
        <v>5</v>
      </c>
      <c r="M1465" t="str">
        <f t="shared" si="44"/>
        <v/>
      </c>
      <c r="N1465" t="b">
        <f>IF(EXACT(M1465,$A$1)=TRUE,"コア",IF(EXACT(M1465,$A$2)=TRUE,"弓玉",IF(EXACT(M1465,$A$3)=TRUE,"銃玉",IF(EXACT(M1465,$A$4)=TRUE,"剣玉",IF(EXACT(M1465,$A$5)=TRUE,"盾玉",IF(EXACT(M1465,$A$6)=TRUE,"爆玉",IF(EXACT(M1465,$A$7)=TRUE,"魔玉",IF(EXACT(M1465,$A$8)=TRUE,"弩玉",IF(EXACT(M1465,$A$9)=TRUE,"槍玉",IF(EXACT(M1465,$A$10)=TRUE,"砲玉",IF(EXACT(M1465,$A$11)=TRUE,"薙玉",IF(EXACT(M1465,$A$12)=TRUE,"跳玉",IF(EXACT(M1465,$A$13)=TRUE,"裂玉",IF(EXACT(M1465,$A$14)=TRUE,"散玉",IF(EXACT(M1465,$A$15)=TRUE,"狙玉",IF(EXACT(M1465,$A$16)=TRUE,"浮玉",IF(EXACT(M1465,$A$17)=TRUE,"導玉",IF(EXACT(M1465,$A$18)=TRUE,"繕玉",IF(EXACT(M1465,$A$19)=TRUE,"癒玉",IF(EXACT(M1465,$A$20)=TRUE,"壁玉",IF(EXACT(M1465,$A$21)=TRUE,"飛玉",IF(EXACT(M1465,$A$22)=TRUE,"戦玉",IF(EXACT(M1465,$A$23)=TRUE,"機玉",IF(EXACT(M1465,$A$24)=TRUE,"変玉",IF(EXACT(M1465,$A$25)=TRUE,"界玉",IF(EXACT(M1465,$A$26)=TRUE,"木壁",IF(EXACT(M1465,$A$27)=TRUE,"石壁",IF(EXACT(M1465,$A$28)=TRUE,"紙壁",IF(EXACT(M1465,$A$29)=TRUE,"鉄壁",IF(EXACT(M1465,$A$30)=TRUE,"ジェット",IF(EXACT(M1465,$A$31)=TRUE,"ターボ",IF(EXACT(M1465,$A$32)=TRUE,"骨玉",IF(EXACT(M1465,$A$33)=TRUE,"撃玉",IF(EXACT(M1465,$A$34)=TRUE,"弾玉",IF(EXACT(M1465,$A$35)=TRUE,"聖玉",IF(EXACT(M1465,$A$36)=TRUE,"忍玉",IF(EXACT(M1465,$A$37)=TRUE,"障玉",IF(EXACT(M1465,$A$38)=TRUE,"花玉",IF(EXACT(M1465,$A$39)=TRUE,"反玉",IF(EXACT(M1465,$A$40)=TRUE,"押玉",IF(EXACT(M1465,$A$41)=TRUE,"迎玉",IF(EXACT(M1465,$A$42)=TRUE,"贄玉",IF(EXACT(M1465,$A$43)=TRUE,"的玉",IF(EXACT(M1465,$A$44)=TRUE,"墜玉",IF(EXACT(M1465,$A$45)=TRUE,"箱玉",IF(EXACT(M1465,$A$46)=TRUE,"闇玉",IF(EXACT(M1465,$A$47)=TRUE,"旋玉",IF(EXACT(M1465,$A$48)=TRUE,"采玉",IF(EXACT(M1465,$A$49)=TRUE,"騎玉",IF(EXACT(M1465,$A$50)=TRUE,"核玉",IF(EXACT(M1465,$A$51)=TRUE,"射玉",IF(EXACT(M1465,$A$52)=TRUE,"星玉",IF(EXACT(M1465,$A$53)=TRUE,"梱玉",IF(EXACT(M1465,$A$54)=TRUE,"貫玉",IF(EXACT(M1465,$A$55)=TRUE,"査玉",IF(EXACT(M1465,$A$56)=TRUE,"近壁",IF(EXACT(M1465,$A$57)=TRUE,"遠壁",IF(EXACT(M1465,$A$58)=TRUE,"広壁",IF(EXACT(M1465,$A$59)=TRUE,"狭壁",IF(EXACT(M1465,$A$60)=TRUE,"タゲ壁",IF(EXACT(M1465,$A$61)=TRUE,"エレ壁")))))))))))))))))))))))))))))))))))))))))))))))))))))))))))))</f>
        <v>0</v>
      </c>
    </row>
    <row r="1466" spans="11:14" x14ac:dyDescent="0.55000000000000004">
      <c r="K1466">
        <v>1466</v>
      </c>
      <c r="L1466">
        <f t="shared" si="45"/>
        <v>4</v>
      </c>
      <c r="M1466" t="str">
        <f t="shared" si="44"/>
        <v/>
      </c>
      <c r="N1466">
        <f>IF(EXACT(M1466,$A$1)=TRUE,0,IF(EXACT(M1466,$A$2)=TRUE,1,IF(EXACT(M1466,$A$3)=TRUE,2,IF(EXACT(M1466,$A$4)=TRUE,3,IF(EXACT(M1466,$A$5)=TRUE,4,IF(EXACT(M1466,$A$6)=TRUE,5,IF(EXACT(M1466,$A$7)=TRUE,6,IF(EXACT(M1466,$A$8)=TRUE,7,IF(EXACT(M1466,$A$9)=TRUE,8,IF(EXACT(M1466,$A$10)=TRUE,9,IF(EXACT(M1466,$A$11)=TRUE,10,IF(EXACT(M1466,$A$12)=TRUE,11,IF(EXACT(M1466,$A$13)=TRUE,12,IF(EXACT(M1466,$A$14)=TRUE,13,IF(EXACT(M1466,$A$15)=TRUE,14,IF(EXACT(M1466,$A$16)=TRUE,15,IF(EXACT(M1466,$A$17)=TRUE,16,IF(EXACT(M1466,$A$18)=TRUE,17,IF(EXACT(M1466,$A$19)=TRUE,18,IF(EXACT(M1466,$A$20)=TRUE,19,IF(EXACT(M1466,$A$21)=TRUE,20,IF(EXACT(M1466,$A$22)=TRUE,21,IF(EXACT(M1466,$A$23)=TRUE,22,IF(EXACT(M1466,$A$24)=TRUE,23,IF(EXACT(M1466,$A$25)=TRUE,24,IF(EXACT(M1466,$A$26)=TRUE,25,IF(EXACT(M1466,$A$27)=TRUE,26,IF(EXACT(M1466,$A$28)=TRUE,27,IF(EXACT(M1466,$A$29)=TRUE,28,IF(EXACT(M1466,$A$30)=TRUE,29,IF(EXACT(M1466,$A$31)=TRUE,30,IF(EXACT(M1466,$A$32)=TRUE,31,IF(EXACT(M1466,$A$33)=TRUE,32,IF(EXACT(M1466,$A$34)=TRUE,33,IF(EXACT(M1466,$A$35)=TRUE,34,IF(EXACT(M1466,$A$36)=TRUE,35,IF(EXACT(M1466,$A$37)=TRUE,36,IF(EXACT(M1466,$A$38)=TRUE,37,IF(EXACT(M1466,$A$39)=TRUE,38,IF(EXACT(M1466,$A$40)=TRUE,39,IF(EXACT(M1466,$A$41)=TRUE,40,IF(EXACT(M1466,$A$42)=TRUE,41,IF(EXACT(M1466,$A$43)=TRUE,42,IF(EXACT(M1466,$A$44)=TRUE,43,IF(EXACT(M1466,$A$45)=TRUE,44,IF(EXACT(M1466,$A$46)=TRUE,45,IF(EXACT(M1466,$A$47)=TRUE,46,IF(EXACT(M1466,$A$48)=TRUE,47,IF(EXACT(M1466,$A$49)=TRUE,48,IF(EXACT(M1466,$A$50)=TRUE,49,IF(EXACT(M1466,$A$51)=TRUE,50,IF(EXACT(M1466,$A$52)=TRUE,51,IF(EXACT(M1466,$A$53)=TRUE,52,IF(EXACT(M1466,$A$54)=TRUE,53,IF(EXACT(M1466,$A$55)=TRUE,54,IF(EXACT(M1466,$A$56)=TRUE,55,IF(EXACT(M1466,$A$57)=TRUE,56,IF(EXACT(M1466,$A$58)=TRUE,57,IF(EXACT(M1466,$A$59)=TRUE,58,IF(EXACT(M1466,$A$60)=TRUE,59,IF(EXACT(M1466,$A$61)=TRUE,60,IF(EXACT(M1466,$A$62)=TRUE,61))))))))))))))))))))))))))))))))))))))))))))))))))))))))))))))*61^$L1466</f>
        <v>0</v>
      </c>
    </row>
    <row r="1467" spans="11:14" x14ac:dyDescent="0.55000000000000004">
      <c r="K1467">
        <v>1467</v>
      </c>
      <c r="L1467">
        <f t="shared" si="45"/>
        <v>3</v>
      </c>
      <c r="M1467" t="str">
        <f t="shared" si="44"/>
        <v/>
      </c>
      <c r="N1467">
        <f>IF(EXACT(M1467,$A$1)=TRUE,0,IF(EXACT(M1467,$A$2)=TRUE,1,IF(EXACT(M1467,$A$3)=TRUE,2,IF(EXACT(M1467,$A$4)=TRUE,3,IF(EXACT(M1467,$A$5)=TRUE,4,IF(EXACT(M1467,$A$6)=TRUE,5,IF(EXACT(M1467,$A$7)=TRUE,6,IF(EXACT(M1467,$A$8)=TRUE,7,IF(EXACT(M1467,$A$9)=TRUE,8,IF(EXACT(M1467,$A$10)=TRUE,9,IF(EXACT(M1467,$A$11)=TRUE,10,IF(EXACT(M1467,$A$12)=TRUE,11,IF(EXACT(M1467,$A$13)=TRUE,12,IF(EXACT(M1467,$A$14)=TRUE,13,IF(EXACT(M1467,$A$15)=TRUE,14,IF(EXACT(M1467,$A$16)=TRUE,15,IF(EXACT(M1467,$A$17)=TRUE,16,IF(EXACT(M1467,$A$18)=TRUE,17,IF(EXACT(M1467,$A$19)=TRUE,18,IF(EXACT(M1467,$A$20)=TRUE,19,IF(EXACT(M1467,$A$21)=TRUE,20,IF(EXACT(M1467,$A$22)=TRUE,21,IF(EXACT(M1467,$A$23)=TRUE,22,IF(EXACT(M1467,$A$24)=TRUE,23,IF(EXACT(M1467,$A$25)=TRUE,24,IF(EXACT(M1467,$A$26)=TRUE,25,IF(EXACT(M1467,$A$27)=TRUE,26,IF(EXACT(M1467,$A$28)=TRUE,27,IF(EXACT(M1467,$A$29)=TRUE,28,IF(EXACT(M1467,$A$30)=TRUE,29,IF(EXACT(M1467,$A$31)=TRUE,30,IF(EXACT(M1467,$A$32)=TRUE,31,IF(EXACT(M1467,$A$33)=TRUE,32,IF(EXACT(M1467,$A$34)=TRUE,33,IF(EXACT(M1467,$A$35)=TRUE,34,IF(EXACT(M1467,$A$36)=TRUE,35,IF(EXACT(M1467,$A$37)=TRUE,36,IF(EXACT(M1467,$A$38)=TRUE,37,IF(EXACT(M1467,$A$39)=TRUE,38,IF(EXACT(M1467,$A$40)=TRUE,39,IF(EXACT(M1467,$A$41)=TRUE,40,IF(EXACT(M1467,$A$42)=TRUE,41,IF(EXACT(M1467,$A$43)=TRUE,42,IF(EXACT(M1467,$A$44)=TRUE,43,IF(EXACT(M1467,$A$45)=TRUE,44,IF(EXACT(M1467,$A$46)=TRUE,45,IF(EXACT(M1467,$A$47)=TRUE,46,IF(EXACT(M1467,$A$48)=TRUE,47,IF(EXACT(M1467,$A$49)=TRUE,48,IF(EXACT(M1467,$A$50)=TRUE,49,IF(EXACT(M1467,$A$51)=TRUE,50,IF(EXACT(M1467,$A$52)=TRUE,51,IF(EXACT(M1467,$A$53)=TRUE,52,IF(EXACT(M1467,$A$54)=TRUE,53,IF(EXACT(M1467,$A$55)=TRUE,54,IF(EXACT(M1467,$A$56)=TRUE,55,IF(EXACT(M1467,$A$57)=TRUE,56,IF(EXACT(M1467,$A$58)=TRUE,57,IF(EXACT(M1467,$A$59)=TRUE,58,IF(EXACT(M1467,$A$60)=TRUE,59,IF(EXACT(M1467,$A$61)=TRUE,60,IF(EXACT(M1467,$A$62)=TRUE,61))))))))))))))))))))))))))))))))))))))))))))))))))))))))))))))*61^$L1467</f>
        <v>0</v>
      </c>
    </row>
    <row r="1468" spans="11:14" x14ac:dyDescent="0.55000000000000004">
      <c r="K1468">
        <v>1468</v>
      </c>
      <c r="L1468">
        <f t="shared" si="45"/>
        <v>2</v>
      </c>
      <c r="M1468" t="str">
        <f t="shared" si="44"/>
        <v/>
      </c>
      <c r="N1468">
        <f>IF(EXACT(M1468,$A$1)=TRUE,0,IF(EXACT(M1468,$A$2)=TRUE,1,IF(EXACT(M1468,$A$3)=TRUE,2,IF(EXACT(M1468,$A$4)=TRUE,3,IF(EXACT(M1468,$A$5)=TRUE,4,IF(EXACT(M1468,$A$6)=TRUE,5,IF(EXACT(M1468,$A$7)=TRUE,6,IF(EXACT(M1468,$A$8)=TRUE,7,IF(EXACT(M1468,$A$9)=TRUE,8,IF(EXACT(M1468,$A$10)=TRUE,9,IF(EXACT(M1468,$A$11)=TRUE,10,IF(EXACT(M1468,$A$12)=TRUE,11,IF(EXACT(M1468,$A$13)=TRUE,12,IF(EXACT(M1468,$A$14)=TRUE,13,IF(EXACT(M1468,$A$15)=TRUE,14,IF(EXACT(M1468,$A$16)=TRUE,15,IF(EXACT(M1468,$A$17)=TRUE,16,IF(EXACT(M1468,$A$18)=TRUE,17,IF(EXACT(M1468,$A$19)=TRUE,18,IF(EXACT(M1468,$A$20)=TRUE,19,IF(EXACT(M1468,$A$21)=TRUE,20,IF(EXACT(M1468,$A$22)=TRUE,21,IF(EXACT(M1468,$A$23)=TRUE,22,IF(EXACT(M1468,$A$24)=TRUE,23,IF(EXACT(M1468,$A$25)=TRUE,24,IF(EXACT(M1468,$A$26)=TRUE,25,IF(EXACT(M1468,$A$27)=TRUE,26,IF(EXACT(M1468,$A$28)=TRUE,27,IF(EXACT(M1468,$A$29)=TRUE,28,IF(EXACT(M1468,$A$30)=TRUE,29,IF(EXACT(M1468,$A$31)=TRUE,30,IF(EXACT(M1468,$A$32)=TRUE,31,IF(EXACT(M1468,$A$33)=TRUE,32,IF(EXACT(M1468,$A$34)=TRUE,33,IF(EXACT(M1468,$A$35)=TRUE,34,IF(EXACT(M1468,$A$36)=TRUE,35,IF(EXACT(M1468,$A$37)=TRUE,36,IF(EXACT(M1468,$A$38)=TRUE,37,IF(EXACT(M1468,$A$39)=TRUE,38,IF(EXACT(M1468,$A$40)=TRUE,39,IF(EXACT(M1468,$A$41)=TRUE,40,IF(EXACT(M1468,$A$42)=TRUE,41,IF(EXACT(M1468,$A$43)=TRUE,42,IF(EXACT(M1468,$A$44)=TRUE,43,IF(EXACT(M1468,$A$45)=TRUE,44,IF(EXACT(M1468,$A$46)=TRUE,45,IF(EXACT(M1468,$A$47)=TRUE,46,IF(EXACT(M1468,$A$48)=TRUE,47,IF(EXACT(M1468,$A$49)=TRUE,48,IF(EXACT(M1468,$A$50)=TRUE,49,IF(EXACT(M1468,$A$51)=TRUE,50,IF(EXACT(M1468,$A$52)=TRUE,51,IF(EXACT(M1468,$A$53)=TRUE,52,IF(EXACT(M1468,$A$54)=TRUE,53,IF(EXACT(M1468,$A$55)=TRUE,54,IF(EXACT(M1468,$A$56)=TRUE,55,IF(EXACT(M1468,$A$57)=TRUE,56,IF(EXACT(M1468,$A$58)=TRUE,57,IF(EXACT(M1468,$A$59)=TRUE,58,IF(EXACT(M1468,$A$60)=TRUE,59,IF(EXACT(M1468,$A$61)=TRUE,60,IF(EXACT(M1468,$A$62)=TRUE,61))))))))))))))))))))))))))))))))))))))))))))))))))))))))))))))*61^$L1468</f>
        <v>0</v>
      </c>
    </row>
    <row r="1469" spans="11:14" x14ac:dyDescent="0.55000000000000004">
      <c r="K1469">
        <v>1469</v>
      </c>
      <c r="L1469">
        <f t="shared" si="45"/>
        <v>1</v>
      </c>
      <c r="M1469" t="str">
        <f t="shared" si="44"/>
        <v/>
      </c>
      <c r="N1469">
        <f>IF(EXACT(M1469,$A$1)=TRUE,0,IF(EXACT(M1469,$A$2)=TRUE,1,IF(EXACT(M1469,$A$3)=TRUE,2,IF(EXACT(M1469,$A$4)=TRUE,3,IF(EXACT(M1469,$A$5)=TRUE,4,IF(EXACT(M1469,$A$6)=TRUE,5,IF(EXACT(M1469,$A$7)=TRUE,6,IF(EXACT(M1469,$A$8)=TRUE,7,IF(EXACT(M1469,$A$9)=TRUE,8,IF(EXACT(M1469,$A$10)=TRUE,9,IF(EXACT(M1469,$A$11)=TRUE,10,IF(EXACT(M1469,$A$12)=TRUE,11,IF(EXACT(M1469,$A$13)=TRUE,12,IF(EXACT(M1469,$A$14)=TRUE,13,IF(EXACT(M1469,$A$15)=TRUE,14,IF(EXACT(M1469,$A$16)=TRUE,15,IF(EXACT(M1469,$A$17)=TRUE,16,IF(EXACT(M1469,$A$18)=TRUE,17,IF(EXACT(M1469,$A$19)=TRUE,18,IF(EXACT(M1469,$A$20)=TRUE,19,IF(EXACT(M1469,$A$21)=TRUE,20,IF(EXACT(M1469,$A$22)=TRUE,21,IF(EXACT(M1469,$A$23)=TRUE,22,IF(EXACT(M1469,$A$24)=TRUE,23,IF(EXACT(M1469,$A$25)=TRUE,24,IF(EXACT(M1469,$A$26)=TRUE,25,IF(EXACT(M1469,$A$27)=TRUE,26,IF(EXACT(M1469,$A$28)=TRUE,27,IF(EXACT(M1469,$A$29)=TRUE,28,IF(EXACT(M1469,$A$30)=TRUE,29,IF(EXACT(M1469,$A$31)=TRUE,30,IF(EXACT(M1469,$A$32)=TRUE,31,IF(EXACT(M1469,$A$33)=TRUE,32,IF(EXACT(M1469,$A$34)=TRUE,33,IF(EXACT(M1469,$A$35)=TRUE,34,IF(EXACT(M1469,$A$36)=TRUE,35,IF(EXACT(M1469,$A$37)=TRUE,36,IF(EXACT(M1469,$A$38)=TRUE,37,IF(EXACT(M1469,$A$39)=TRUE,38,IF(EXACT(M1469,$A$40)=TRUE,39,IF(EXACT(M1469,$A$41)=TRUE,40,IF(EXACT(M1469,$A$42)=TRUE,41,IF(EXACT(M1469,$A$43)=TRUE,42,IF(EXACT(M1469,$A$44)=TRUE,43,IF(EXACT(M1469,$A$45)=TRUE,44,IF(EXACT(M1469,$A$46)=TRUE,45,IF(EXACT(M1469,$A$47)=TRUE,46,IF(EXACT(M1469,$A$48)=TRUE,47,IF(EXACT(M1469,$A$49)=TRUE,48,IF(EXACT(M1469,$A$50)=TRUE,49,IF(EXACT(M1469,$A$51)=TRUE,50,IF(EXACT(M1469,$A$52)=TRUE,51,IF(EXACT(M1469,$A$53)=TRUE,52,IF(EXACT(M1469,$A$54)=TRUE,53,IF(EXACT(M1469,$A$55)=TRUE,54,IF(EXACT(M1469,$A$56)=TRUE,55,IF(EXACT(M1469,$A$57)=TRUE,56,IF(EXACT(M1469,$A$58)=TRUE,57,IF(EXACT(M1469,$A$59)=TRUE,58,IF(EXACT(M1469,$A$60)=TRUE,59,IF(EXACT(M1469,$A$61)=TRUE,60,IF(EXACT(M1469,$A$62)=TRUE,61))))))))))))))))))))))))))))))))))))))))))))))))))))))))))))))*61^$L1469</f>
        <v>0</v>
      </c>
    </row>
    <row r="1470" spans="11:14" x14ac:dyDescent="0.55000000000000004">
      <c r="K1470">
        <v>1470</v>
      </c>
      <c r="L1470">
        <f t="shared" si="45"/>
        <v>0</v>
      </c>
      <c r="M1470" t="str">
        <f t="shared" si="44"/>
        <v/>
      </c>
      <c r="N1470">
        <f>IF(EXACT(M1470,$A$1)=TRUE,0,IF(EXACT(M1470,$A$2)=TRUE,1,IF(EXACT(M1470,$A$3)=TRUE,2,IF(EXACT(M1470,$A$4)=TRUE,3,IF(EXACT(M1470,$A$5)=TRUE,4,IF(EXACT(M1470,$A$6)=TRUE,5,IF(EXACT(M1470,$A$7)=TRUE,6,IF(EXACT(M1470,$A$8)=TRUE,7,IF(EXACT(M1470,$A$9)=TRUE,8,IF(EXACT(M1470,$A$10)=TRUE,9,IF(EXACT(M1470,$A$11)=TRUE,10,IF(EXACT(M1470,$A$12)=TRUE,11,IF(EXACT(M1470,$A$13)=TRUE,12,IF(EXACT(M1470,$A$14)=TRUE,13,IF(EXACT(M1470,$A$15)=TRUE,14,IF(EXACT(M1470,$A$16)=TRUE,15,IF(EXACT(M1470,$A$17)=TRUE,16,IF(EXACT(M1470,$A$18)=TRUE,17,IF(EXACT(M1470,$A$19)=TRUE,18,IF(EXACT(M1470,$A$20)=TRUE,19,IF(EXACT(M1470,$A$21)=TRUE,20,IF(EXACT(M1470,$A$22)=TRUE,21,IF(EXACT(M1470,$A$23)=TRUE,22,IF(EXACT(M1470,$A$24)=TRUE,23,IF(EXACT(M1470,$A$25)=TRUE,24,IF(EXACT(M1470,$A$26)=TRUE,25,IF(EXACT(M1470,$A$27)=TRUE,26,IF(EXACT(M1470,$A$28)=TRUE,27,IF(EXACT(M1470,$A$29)=TRUE,28,IF(EXACT(M1470,$A$30)=TRUE,29,IF(EXACT(M1470,$A$31)=TRUE,30,IF(EXACT(M1470,$A$32)=TRUE,31,IF(EXACT(M1470,$A$33)=TRUE,32,IF(EXACT(M1470,$A$34)=TRUE,33,IF(EXACT(M1470,$A$35)=TRUE,34,IF(EXACT(M1470,$A$36)=TRUE,35,IF(EXACT(M1470,$A$37)=TRUE,36,IF(EXACT(M1470,$A$38)=TRUE,37,IF(EXACT(M1470,$A$39)=TRUE,38,IF(EXACT(M1470,$A$40)=TRUE,39,IF(EXACT(M1470,$A$41)=TRUE,40,IF(EXACT(M1470,$A$42)=TRUE,41,IF(EXACT(M1470,$A$43)=TRUE,42,IF(EXACT(M1470,$A$44)=TRUE,43,IF(EXACT(M1470,$A$45)=TRUE,44,IF(EXACT(M1470,$A$46)=TRUE,45,IF(EXACT(M1470,$A$47)=TRUE,46,IF(EXACT(M1470,$A$48)=TRUE,47,IF(EXACT(M1470,$A$49)=TRUE,48,IF(EXACT(M1470,$A$50)=TRUE,49,IF(EXACT(M1470,$A$51)=TRUE,50,IF(EXACT(M1470,$A$52)=TRUE,51,IF(EXACT(M1470,$A$53)=TRUE,52,IF(EXACT(M1470,$A$54)=TRUE,53,IF(EXACT(M1470,$A$55)=TRUE,54,IF(EXACT(M1470,$A$56)=TRUE,55,IF(EXACT(M1470,$A$57)=TRUE,56,IF(EXACT(M1470,$A$58)=TRUE,57,IF(EXACT(M1470,$A$59)=TRUE,58,IF(EXACT(M1470,$A$60)=TRUE,59,IF(EXACT(M1470,$A$61)=TRUE,60,IF(EXACT(M1470,$A$62)=TRUE,61))))))))))))))))))))))))))))))))))))))))))))))))))))))))))))))*61^$L1470</f>
        <v>0</v>
      </c>
    </row>
    <row r="1471" spans="11:14" x14ac:dyDescent="0.55000000000000004">
      <c r="K1471">
        <v>1471</v>
      </c>
      <c r="L1471">
        <f t="shared" si="45"/>
        <v>5</v>
      </c>
      <c r="M1471" t="str">
        <f t="shared" si="44"/>
        <v/>
      </c>
      <c r="N1471" t="b">
        <f>IF(EXACT(M1471,$A$1)=TRUE,"コア",IF(EXACT(M1471,$A$2)=TRUE,"弓玉",IF(EXACT(M1471,$A$3)=TRUE,"銃玉",IF(EXACT(M1471,$A$4)=TRUE,"剣玉",IF(EXACT(M1471,$A$5)=TRUE,"盾玉",IF(EXACT(M1471,$A$6)=TRUE,"爆玉",IF(EXACT(M1471,$A$7)=TRUE,"魔玉",IF(EXACT(M1471,$A$8)=TRUE,"弩玉",IF(EXACT(M1471,$A$9)=TRUE,"槍玉",IF(EXACT(M1471,$A$10)=TRUE,"砲玉",IF(EXACT(M1471,$A$11)=TRUE,"薙玉",IF(EXACT(M1471,$A$12)=TRUE,"跳玉",IF(EXACT(M1471,$A$13)=TRUE,"裂玉",IF(EXACT(M1471,$A$14)=TRUE,"散玉",IF(EXACT(M1471,$A$15)=TRUE,"狙玉",IF(EXACT(M1471,$A$16)=TRUE,"浮玉",IF(EXACT(M1471,$A$17)=TRUE,"導玉",IF(EXACT(M1471,$A$18)=TRUE,"繕玉",IF(EXACT(M1471,$A$19)=TRUE,"癒玉",IF(EXACT(M1471,$A$20)=TRUE,"壁玉",IF(EXACT(M1471,$A$21)=TRUE,"飛玉",IF(EXACT(M1471,$A$22)=TRUE,"戦玉",IF(EXACT(M1471,$A$23)=TRUE,"機玉",IF(EXACT(M1471,$A$24)=TRUE,"変玉",IF(EXACT(M1471,$A$25)=TRUE,"界玉",IF(EXACT(M1471,$A$26)=TRUE,"木壁",IF(EXACT(M1471,$A$27)=TRUE,"石壁",IF(EXACT(M1471,$A$28)=TRUE,"紙壁",IF(EXACT(M1471,$A$29)=TRUE,"鉄壁",IF(EXACT(M1471,$A$30)=TRUE,"ジェット",IF(EXACT(M1471,$A$31)=TRUE,"ターボ",IF(EXACT(M1471,$A$32)=TRUE,"骨玉",IF(EXACT(M1471,$A$33)=TRUE,"撃玉",IF(EXACT(M1471,$A$34)=TRUE,"弾玉",IF(EXACT(M1471,$A$35)=TRUE,"聖玉",IF(EXACT(M1471,$A$36)=TRUE,"忍玉",IF(EXACT(M1471,$A$37)=TRUE,"障玉",IF(EXACT(M1471,$A$38)=TRUE,"花玉",IF(EXACT(M1471,$A$39)=TRUE,"反玉",IF(EXACT(M1471,$A$40)=TRUE,"押玉",IF(EXACT(M1471,$A$41)=TRUE,"迎玉",IF(EXACT(M1471,$A$42)=TRUE,"贄玉",IF(EXACT(M1471,$A$43)=TRUE,"的玉",IF(EXACT(M1471,$A$44)=TRUE,"墜玉",IF(EXACT(M1471,$A$45)=TRUE,"箱玉",IF(EXACT(M1471,$A$46)=TRUE,"闇玉",IF(EXACT(M1471,$A$47)=TRUE,"旋玉",IF(EXACT(M1471,$A$48)=TRUE,"采玉",IF(EXACT(M1471,$A$49)=TRUE,"騎玉",IF(EXACT(M1471,$A$50)=TRUE,"核玉",IF(EXACT(M1471,$A$51)=TRUE,"射玉",IF(EXACT(M1471,$A$52)=TRUE,"星玉",IF(EXACT(M1471,$A$53)=TRUE,"梱玉",IF(EXACT(M1471,$A$54)=TRUE,"貫玉",IF(EXACT(M1471,$A$55)=TRUE,"査玉",IF(EXACT(M1471,$A$56)=TRUE,"近壁",IF(EXACT(M1471,$A$57)=TRUE,"遠壁",IF(EXACT(M1471,$A$58)=TRUE,"広壁",IF(EXACT(M1471,$A$59)=TRUE,"狭壁",IF(EXACT(M1471,$A$60)=TRUE,"タゲ壁",IF(EXACT(M1471,$A$61)=TRUE,"エレ壁")))))))))))))))))))))))))))))))))))))))))))))))))))))))))))))</f>
        <v>0</v>
      </c>
    </row>
    <row r="1472" spans="11:14" x14ac:dyDescent="0.55000000000000004">
      <c r="K1472">
        <v>1472</v>
      </c>
      <c r="L1472">
        <f t="shared" si="45"/>
        <v>4</v>
      </c>
      <c r="M1472" t="str">
        <f t="shared" si="44"/>
        <v/>
      </c>
      <c r="N1472">
        <f>IF(EXACT(M1472,$A$1)=TRUE,0,IF(EXACT(M1472,$A$2)=TRUE,1,IF(EXACT(M1472,$A$3)=TRUE,2,IF(EXACT(M1472,$A$4)=TRUE,3,IF(EXACT(M1472,$A$5)=TRUE,4,IF(EXACT(M1472,$A$6)=TRUE,5,IF(EXACT(M1472,$A$7)=TRUE,6,IF(EXACT(M1472,$A$8)=TRUE,7,IF(EXACT(M1472,$A$9)=TRUE,8,IF(EXACT(M1472,$A$10)=TRUE,9,IF(EXACT(M1472,$A$11)=TRUE,10,IF(EXACT(M1472,$A$12)=TRUE,11,IF(EXACT(M1472,$A$13)=TRUE,12,IF(EXACT(M1472,$A$14)=TRUE,13,IF(EXACT(M1472,$A$15)=TRUE,14,IF(EXACT(M1472,$A$16)=TRUE,15,IF(EXACT(M1472,$A$17)=TRUE,16,IF(EXACT(M1472,$A$18)=TRUE,17,IF(EXACT(M1472,$A$19)=TRUE,18,IF(EXACT(M1472,$A$20)=TRUE,19,IF(EXACT(M1472,$A$21)=TRUE,20,IF(EXACT(M1472,$A$22)=TRUE,21,IF(EXACT(M1472,$A$23)=TRUE,22,IF(EXACT(M1472,$A$24)=TRUE,23,IF(EXACT(M1472,$A$25)=TRUE,24,IF(EXACT(M1472,$A$26)=TRUE,25,IF(EXACT(M1472,$A$27)=TRUE,26,IF(EXACT(M1472,$A$28)=TRUE,27,IF(EXACT(M1472,$A$29)=TRUE,28,IF(EXACT(M1472,$A$30)=TRUE,29,IF(EXACT(M1472,$A$31)=TRUE,30,IF(EXACT(M1472,$A$32)=TRUE,31,IF(EXACT(M1472,$A$33)=TRUE,32,IF(EXACT(M1472,$A$34)=TRUE,33,IF(EXACT(M1472,$A$35)=TRUE,34,IF(EXACT(M1472,$A$36)=TRUE,35,IF(EXACT(M1472,$A$37)=TRUE,36,IF(EXACT(M1472,$A$38)=TRUE,37,IF(EXACT(M1472,$A$39)=TRUE,38,IF(EXACT(M1472,$A$40)=TRUE,39,IF(EXACT(M1472,$A$41)=TRUE,40,IF(EXACT(M1472,$A$42)=TRUE,41,IF(EXACT(M1472,$A$43)=TRUE,42,IF(EXACT(M1472,$A$44)=TRUE,43,IF(EXACT(M1472,$A$45)=TRUE,44,IF(EXACT(M1472,$A$46)=TRUE,45,IF(EXACT(M1472,$A$47)=TRUE,46,IF(EXACT(M1472,$A$48)=TRUE,47,IF(EXACT(M1472,$A$49)=TRUE,48,IF(EXACT(M1472,$A$50)=TRUE,49,IF(EXACT(M1472,$A$51)=TRUE,50,IF(EXACT(M1472,$A$52)=TRUE,51,IF(EXACT(M1472,$A$53)=TRUE,52,IF(EXACT(M1472,$A$54)=TRUE,53,IF(EXACT(M1472,$A$55)=TRUE,54,IF(EXACT(M1472,$A$56)=TRUE,55,IF(EXACT(M1472,$A$57)=TRUE,56,IF(EXACT(M1472,$A$58)=TRUE,57,IF(EXACT(M1472,$A$59)=TRUE,58,IF(EXACT(M1472,$A$60)=TRUE,59,IF(EXACT(M1472,$A$61)=TRUE,60,IF(EXACT(M1472,$A$62)=TRUE,61))))))))))))))))))))))))))))))))))))))))))))))))))))))))))))))*61^$L1472</f>
        <v>0</v>
      </c>
    </row>
    <row r="1473" spans="11:14" x14ac:dyDescent="0.55000000000000004">
      <c r="K1473">
        <v>1473</v>
      </c>
      <c r="L1473">
        <f t="shared" si="45"/>
        <v>3</v>
      </c>
      <c r="M1473" t="str">
        <f t="shared" ref="M1473:M1536" si="46">MID(D$2,$K1473,1)</f>
        <v/>
      </c>
      <c r="N1473">
        <f>IF(EXACT(M1473,$A$1)=TRUE,0,IF(EXACT(M1473,$A$2)=TRUE,1,IF(EXACT(M1473,$A$3)=TRUE,2,IF(EXACT(M1473,$A$4)=TRUE,3,IF(EXACT(M1473,$A$5)=TRUE,4,IF(EXACT(M1473,$A$6)=TRUE,5,IF(EXACT(M1473,$A$7)=TRUE,6,IF(EXACT(M1473,$A$8)=TRUE,7,IF(EXACT(M1473,$A$9)=TRUE,8,IF(EXACT(M1473,$A$10)=TRUE,9,IF(EXACT(M1473,$A$11)=TRUE,10,IF(EXACT(M1473,$A$12)=TRUE,11,IF(EXACT(M1473,$A$13)=TRUE,12,IF(EXACT(M1473,$A$14)=TRUE,13,IF(EXACT(M1473,$A$15)=TRUE,14,IF(EXACT(M1473,$A$16)=TRUE,15,IF(EXACT(M1473,$A$17)=TRUE,16,IF(EXACT(M1473,$A$18)=TRUE,17,IF(EXACT(M1473,$A$19)=TRUE,18,IF(EXACT(M1473,$A$20)=TRUE,19,IF(EXACT(M1473,$A$21)=TRUE,20,IF(EXACT(M1473,$A$22)=TRUE,21,IF(EXACT(M1473,$A$23)=TRUE,22,IF(EXACT(M1473,$A$24)=TRUE,23,IF(EXACT(M1473,$A$25)=TRUE,24,IF(EXACT(M1473,$A$26)=TRUE,25,IF(EXACT(M1473,$A$27)=TRUE,26,IF(EXACT(M1473,$A$28)=TRUE,27,IF(EXACT(M1473,$A$29)=TRUE,28,IF(EXACT(M1473,$A$30)=TRUE,29,IF(EXACT(M1473,$A$31)=TRUE,30,IF(EXACT(M1473,$A$32)=TRUE,31,IF(EXACT(M1473,$A$33)=TRUE,32,IF(EXACT(M1473,$A$34)=TRUE,33,IF(EXACT(M1473,$A$35)=TRUE,34,IF(EXACT(M1473,$A$36)=TRUE,35,IF(EXACT(M1473,$A$37)=TRUE,36,IF(EXACT(M1473,$A$38)=TRUE,37,IF(EXACT(M1473,$A$39)=TRUE,38,IF(EXACT(M1473,$A$40)=TRUE,39,IF(EXACT(M1473,$A$41)=TRUE,40,IF(EXACT(M1473,$A$42)=TRUE,41,IF(EXACT(M1473,$A$43)=TRUE,42,IF(EXACT(M1473,$A$44)=TRUE,43,IF(EXACT(M1473,$A$45)=TRUE,44,IF(EXACT(M1473,$A$46)=TRUE,45,IF(EXACT(M1473,$A$47)=TRUE,46,IF(EXACT(M1473,$A$48)=TRUE,47,IF(EXACT(M1473,$A$49)=TRUE,48,IF(EXACT(M1473,$A$50)=TRUE,49,IF(EXACT(M1473,$A$51)=TRUE,50,IF(EXACT(M1473,$A$52)=TRUE,51,IF(EXACT(M1473,$A$53)=TRUE,52,IF(EXACT(M1473,$A$54)=TRUE,53,IF(EXACT(M1473,$A$55)=TRUE,54,IF(EXACT(M1473,$A$56)=TRUE,55,IF(EXACT(M1473,$A$57)=TRUE,56,IF(EXACT(M1473,$A$58)=TRUE,57,IF(EXACT(M1473,$A$59)=TRUE,58,IF(EXACT(M1473,$A$60)=TRUE,59,IF(EXACT(M1473,$A$61)=TRUE,60,IF(EXACT(M1473,$A$62)=TRUE,61))))))))))))))))))))))))))))))))))))))))))))))))))))))))))))))*61^$L1473</f>
        <v>0</v>
      </c>
    </row>
    <row r="1474" spans="11:14" x14ac:dyDescent="0.55000000000000004">
      <c r="K1474">
        <v>1474</v>
      </c>
      <c r="L1474">
        <f t="shared" ref="L1474:L1537" si="47">MOD(LEN($D$2)-K1474,6)</f>
        <v>2</v>
      </c>
      <c r="M1474" t="str">
        <f t="shared" si="46"/>
        <v/>
      </c>
      <c r="N1474">
        <f>IF(EXACT(M1474,$A$1)=TRUE,0,IF(EXACT(M1474,$A$2)=TRUE,1,IF(EXACT(M1474,$A$3)=TRUE,2,IF(EXACT(M1474,$A$4)=TRUE,3,IF(EXACT(M1474,$A$5)=TRUE,4,IF(EXACT(M1474,$A$6)=TRUE,5,IF(EXACT(M1474,$A$7)=TRUE,6,IF(EXACT(M1474,$A$8)=TRUE,7,IF(EXACT(M1474,$A$9)=TRUE,8,IF(EXACT(M1474,$A$10)=TRUE,9,IF(EXACT(M1474,$A$11)=TRUE,10,IF(EXACT(M1474,$A$12)=TRUE,11,IF(EXACT(M1474,$A$13)=TRUE,12,IF(EXACT(M1474,$A$14)=TRUE,13,IF(EXACT(M1474,$A$15)=TRUE,14,IF(EXACT(M1474,$A$16)=TRUE,15,IF(EXACT(M1474,$A$17)=TRUE,16,IF(EXACT(M1474,$A$18)=TRUE,17,IF(EXACT(M1474,$A$19)=TRUE,18,IF(EXACT(M1474,$A$20)=TRUE,19,IF(EXACT(M1474,$A$21)=TRUE,20,IF(EXACT(M1474,$A$22)=TRUE,21,IF(EXACT(M1474,$A$23)=TRUE,22,IF(EXACT(M1474,$A$24)=TRUE,23,IF(EXACT(M1474,$A$25)=TRUE,24,IF(EXACT(M1474,$A$26)=TRUE,25,IF(EXACT(M1474,$A$27)=TRUE,26,IF(EXACT(M1474,$A$28)=TRUE,27,IF(EXACT(M1474,$A$29)=TRUE,28,IF(EXACT(M1474,$A$30)=TRUE,29,IF(EXACT(M1474,$A$31)=TRUE,30,IF(EXACT(M1474,$A$32)=TRUE,31,IF(EXACT(M1474,$A$33)=TRUE,32,IF(EXACT(M1474,$A$34)=TRUE,33,IF(EXACT(M1474,$A$35)=TRUE,34,IF(EXACT(M1474,$A$36)=TRUE,35,IF(EXACT(M1474,$A$37)=TRUE,36,IF(EXACT(M1474,$A$38)=TRUE,37,IF(EXACT(M1474,$A$39)=TRUE,38,IF(EXACT(M1474,$A$40)=TRUE,39,IF(EXACT(M1474,$A$41)=TRUE,40,IF(EXACT(M1474,$A$42)=TRUE,41,IF(EXACT(M1474,$A$43)=TRUE,42,IF(EXACT(M1474,$A$44)=TRUE,43,IF(EXACT(M1474,$A$45)=TRUE,44,IF(EXACT(M1474,$A$46)=TRUE,45,IF(EXACT(M1474,$A$47)=TRUE,46,IF(EXACT(M1474,$A$48)=TRUE,47,IF(EXACT(M1474,$A$49)=TRUE,48,IF(EXACT(M1474,$A$50)=TRUE,49,IF(EXACT(M1474,$A$51)=TRUE,50,IF(EXACT(M1474,$A$52)=TRUE,51,IF(EXACT(M1474,$A$53)=TRUE,52,IF(EXACT(M1474,$A$54)=TRUE,53,IF(EXACT(M1474,$A$55)=TRUE,54,IF(EXACT(M1474,$A$56)=TRUE,55,IF(EXACT(M1474,$A$57)=TRUE,56,IF(EXACT(M1474,$A$58)=TRUE,57,IF(EXACT(M1474,$A$59)=TRUE,58,IF(EXACT(M1474,$A$60)=TRUE,59,IF(EXACT(M1474,$A$61)=TRUE,60,IF(EXACT(M1474,$A$62)=TRUE,61))))))))))))))))))))))))))))))))))))))))))))))))))))))))))))))*61^$L1474</f>
        <v>0</v>
      </c>
    </row>
    <row r="1475" spans="11:14" x14ac:dyDescent="0.55000000000000004">
      <c r="K1475">
        <v>1475</v>
      </c>
      <c r="L1475">
        <f t="shared" si="47"/>
        <v>1</v>
      </c>
      <c r="M1475" t="str">
        <f t="shared" si="46"/>
        <v/>
      </c>
      <c r="N1475">
        <f>IF(EXACT(M1475,$A$1)=TRUE,0,IF(EXACT(M1475,$A$2)=TRUE,1,IF(EXACT(M1475,$A$3)=TRUE,2,IF(EXACT(M1475,$A$4)=TRUE,3,IF(EXACT(M1475,$A$5)=TRUE,4,IF(EXACT(M1475,$A$6)=TRUE,5,IF(EXACT(M1475,$A$7)=TRUE,6,IF(EXACT(M1475,$A$8)=TRUE,7,IF(EXACT(M1475,$A$9)=TRUE,8,IF(EXACT(M1475,$A$10)=TRUE,9,IF(EXACT(M1475,$A$11)=TRUE,10,IF(EXACT(M1475,$A$12)=TRUE,11,IF(EXACT(M1475,$A$13)=TRUE,12,IF(EXACT(M1475,$A$14)=TRUE,13,IF(EXACT(M1475,$A$15)=TRUE,14,IF(EXACT(M1475,$A$16)=TRUE,15,IF(EXACT(M1475,$A$17)=TRUE,16,IF(EXACT(M1475,$A$18)=TRUE,17,IF(EXACT(M1475,$A$19)=TRUE,18,IF(EXACT(M1475,$A$20)=TRUE,19,IF(EXACT(M1475,$A$21)=TRUE,20,IF(EXACT(M1475,$A$22)=TRUE,21,IF(EXACT(M1475,$A$23)=TRUE,22,IF(EXACT(M1475,$A$24)=TRUE,23,IF(EXACT(M1475,$A$25)=TRUE,24,IF(EXACT(M1475,$A$26)=TRUE,25,IF(EXACT(M1475,$A$27)=TRUE,26,IF(EXACT(M1475,$A$28)=TRUE,27,IF(EXACT(M1475,$A$29)=TRUE,28,IF(EXACT(M1475,$A$30)=TRUE,29,IF(EXACT(M1475,$A$31)=TRUE,30,IF(EXACT(M1475,$A$32)=TRUE,31,IF(EXACT(M1475,$A$33)=TRUE,32,IF(EXACT(M1475,$A$34)=TRUE,33,IF(EXACT(M1475,$A$35)=TRUE,34,IF(EXACT(M1475,$A$36)=TRUE,35,IF(EXACT(M1475,$A$37)=TRUE,36,IF(EXACT(M1475,$A$38)=TRUE,37,IF(EXACT(M1475,$A$39)=TRUE,38,IF(EXACT(M1475,$A$40)=TRUE,39,IF(EXACT(M1475,$A$41)=TRUE,40,IF(EXACT(M1475,$A$42)=TRUE,41,IF(EXACT(M1475,$A$43)=TRUE,42,IF(EXACT(M1475,$A$44)=TRUE,43,IF(EXACT(M1475,$A$45)=TRUE,44,IF(EXACT(M1475,$A$46)=TRUE,45,IF(EXACT(M1475,$A$47)=TRUE,46,IF(EXACT(M1475,$A$48)=TRUE,47,IF(EXACT(M1475,$A$49)=TRUE,48,IF(EXACT(M1475,$A$50)=TRUE,49,IF(EXACT(M1475,$A$51)=TRUE,50,IF(EXACT(M1475,$A$52)=TRUE,51,IF(EXACT(M1475,$A$53)=TRUE,52,IF(EXACT(M1475,$A$54)=TRUE,53,IF(EXACT(M1475,$A$55)=TRUE,54,IF(EXACT(M1475,$A$56)=TRUE,55,IF(EXACT(M1475,$A$57)=TRUE,56,IF(EXACT(M1475,$A$58)=TRUE,57,IF(EXACT(M1475,$A$59)=TRUE,58,IF(EXACT(M1475,$A$60)=TRUE,59,IF(EXACT(M1475,$A$61)=TRUE,60,IF(EXACT(M1475,$A$62)=TRUE,61))))))))))))))))))))))))))))))))))))))))))))))))))))))))))))))*61^$L1475</f>
        <v>0</v>
      </c>
    </row>
    <row r="1476" spans="11:14" x14ac:dyDescent="0.55000000000000004">
      <c r="K1476">
        <v>1476</v>
      </c>
      <c r="L1476">
        <f t="shared" si="47"/>
        <v>0</v>
      </c>
      <c r="M1476" t="str">
        <f t="shared" si="46"/>
        <v/>
      </c>
      <c r="N1476">
        <f>IF(EXACT(M1476,$A$1)=TRUE,0,IF(EXACT(M1476,$A$2)=TRUE,1,IF(EXACT(M1476,$A$3)=TRUE,2,IF(EXACT(M1476,$A$4)=TRUE,3,IF(EXACT(M1476,$A$5)=TRUE,4,IF(EXACT(M1476,$A$6)=TRUE,5,IF(EXACT(M1476,$A$7)=TRUE,6,IF(EXACT(M1476,$A$8)=TRUE,7,IF(EXACT(M1476,$A$9)=TRUE,8,IF(EXACT(M1476,$A$10)=TRUE,9,IF(EXACT(M1476,$A$11)=TRUE,10,IF(EXACT(M1476,$A$12)=TRUE,11,IF(EXACT(M1476,$A$13)=TRUE,12,IF(EXACT(M1476,$A$14)=TRUE,13,IF(EXACT(M1476,$A$15)=TRUE,14,IF(EXACT(M1476,$A$16)=TRUE,15,IF(EXACT(M1476,$A$17)=TRUE,16,IF(EXACT(M1476,$A$18)=TRUE,17,IF(EXACT(M1476,$A$19)=TRUE,18,IF(EXACT(M1476,$A$20)=TRUE,19,IF(EXACT(M1476,$A$21)=TRUE,20,IF(EXACT(M1476,$A$22)=TRUE,21,IF(EXACT(M1476,$A$23)=TRUE,22,IF(EXACT(M1476,$A$24)=TRUE,23,IF(EXACT(M1476,$A$25)=TRUE,24,IF(EXACT(M1476,$A$26)=TRUE,25,IF(EXACT(M1476,$A$27)=TRUE,26,IF(EXACT(M1476,$A$28)=TRUE,27,IF(EXACT(M1476,$A$29)=TRUE,28,IF(EXACT(M1476,$A$30)=TRUE,29,IF(EXACT(M1476,$A$31)=TRUE,30,IF(EXACT(M1476,$A$32)=TRUE,31,IF(EXACT(M1476,$A$33)=TRUE,32,IF(EXACT(M1476,$A$34)=TRUE,33,IF(EXACT(M1476,$A$35)=TRUE,34,IF(EXACT(M1476,$A$36)=TRUE,35,IF(EXACT(M1476,$A$37)=TRUE,36,IF(EXACT(M1476,$A$38)=TRUE,37,IF(EXACT(M1476,$A$39)=TRUE,38,IF(EXACT(M1476,$A$40)=TRUE,39,IF(EXACT(M1476,$A$41)=TRUE,40,IF(EXACT(M1476,$A$42)=TRUE,41,IF(EXACT(M1476,$A$43)=TRUE,42,IF(EXACT(M1476,$A$44)=TRUE,43,IF(EXACT(M1476,$A$45)=TRUE,44,IF(EXACT(M1476,$A$46)=TRUE,45,IF(EXACT(M1476,$A$47)=TRUE,46,IF(EXACT(M1476,$A$48)=TRUE,47,IF(EXACT(M1476,$A$49)=TRUE,48,IF(EXACT(M1476,$A$50)=TRUE,49,IF(EXACT(M1476,$A$51)=TRUE,50,IF(EXACT(M1476,$A$52)=TRUE,51,IF(EXACT(M1476,$A$53)=TRUE,52,IF(EXACT(M1476,$A$54)=TRUE,53,IF(EXACT(M1476,$A$55)=TRUE,54,IF(EXACT(M1476,$A$56)=TRUE,55,IF(EXACT(M1476,$A$57)=TRUE,56,IF(EXACT(M1476,$A$58)=TRUE,57,IF(EXACT(M1476,$A$59)=TRUE,58,IF(EXACT(M1476,$A$60)=TRUE,59,IF(EXACT(M1476,$A$61)=TRUE,60,IF(EXACT(M1476,$A$62)=TRUE,61))))))))))))))))))))))))))))))))))))))))))))))))))))))))))))))*61^$L1476</f>
        <v>0</v>
      </c>
    </row>
    <row r="1477" spans="11:14" x14ac:dyDescent="0.55000000000000004">
      <c r="K1477">
        <v>1477</v>
      </c>
      <c r="L1477">
        <f t="shared" si="47"/>
        <v>5</v>
      </c>
      <c r="M1477" t="str">
        <f t="shared" si="46"/>
        <v/>
      </c>
      <c r="N1477" t="b">
        <f>IF(EXACT(M1477,$A$1)=TRUE,"コア",IF(EXACT(M1477,$A$2)=TRUE,"弓玉",IF(EXACT(M1477,$A$3)=TRUE,"銃玉",IF(EXACT(M1477,$A$4)=TRUE,"剣玉",IF(EXACT(M1477,$A$5)=TRUE,"盾玉",IF(EXACT(M1477,$A$6)=TRUE,"爆玉",IF(EXACT(M1477,$A$7)=TRUE,"魔玉",IF(EXACT(M1477,$A$8)=TRUE,"弩玉",IF(EXACT(M1477,$A$9)=TRUE,"槍玉",IF(EXACT(M1477,$A$10)=TRUE,"砲玉",IF(EXACT(M1477,$A$11)=TRUE,"薙玉",IF(EXACT(M1477,$A$12)=TRUE,"跳玉",IF(EXACT(M1477,$A$13)=TRUE,"裂玉",IF(EXACT(M1477,$A$14)=TRUE,"散玉",IF(EXACT(M1477,$A$15)=TRUE,"狙玉",IF(EXACT(M1477,$A$16)=TRUE,"浮玉",IF(EXACT(M1477,$A$17)=TRUE,"導玉",IF(EXACT(M1477,$A$18)=TRUE,"繕玉",IF(EXACT(M1477,$A$19)=TRUE,"癒玉",IF(EXACT(M1477,$A$20)=TRUE,"壁玉",IF(EXACT(M1477,$A$21)=TRUE,"飛玉",IF(EXACT(M1477,$A$22)=TRUE,"戦玉",IF(EXACT(M1477,$A$23)=TRUE,"機玉",IF(EXACT(M1477,$A$24)=TRUE,"変玉",IF(EXACT(M1477,$A$25)=TRUE,"界玉",IF(EXACT(M1477,$A$26)=TRUE,"木壁",IF(EXACT(M1477,$A$27)=TRUE,"石壁",IF(EXACT(M1477,$A$28)=TRUE,"紙壁",IF(EXACT(M1477,$A$29)=TRUE,"鉄壁",IF(EXACT(M1477,$A$30)=TRUE,"ジェット",IF(EXACT(M1477,$A$31)=TRUE,"ターボ",IF(EXACT(M1477,$A$32)=TRUE,"骨玉",IF(EXACT(M1477,$A$33)=TRUE,"撃玉",IF(EXACT(M1477,$A$34)=TRUE,"弾玉",IF(EXACT(M1477,$A$35)=TRUE,"聖玉",IF(EXACT(M1477,$A$36)=TRUE,"忍玉",IF(EXACT(M1477,$A$37)=TRUE,"障玉",IF(EXACT(M1477,$A$38)=TRUE,"花玉",IF(EXACT(M1477,$A$39)=TRUE,"反玉",IF(EXACT(M1477,$A$40)=TRUE,"押玉",IF(EXACT(M1477,$A$41)=TRUE,"迎玉",IF(EXACT(M1477,$A$42)=TRUE,"贄玉",IF(EXACT(M1477,$A$43)=TRUE,"的玉",IF(EXACT(M1477,$A$44)=TRUE,"墜玉",IF(EXACT(M1477,$A$45)=TRUE,"箱玉",IF(EXACT(M1477,$A$46)=TRUE,"闇玉",IF(EXACT(M1477,$A$47)=TRUE,"旋玉",IF(EXACT(M1477,$A$48)=TRUE,"采玉",IF(EXACT(M1477,$A$49)=TRUE,"騎玉",IF(EXACT(M1477,$A$50)=TRUE,"核玉",IF(EXACT(M1477,$A$51)=TRUE,"射玉",IF(EXACT(M1477,$A$52)=TRUE,"星玉",IF(EXACT(M1477,$A$53)=TRUE,"梱玉",IF(EXACT(M1477,$A$54)=TRUE,"貫玉",IF(EXACT(M1477,$A$55)=TRUE,"査玉",IF(EXACT(M1477,$A$56)=TRUE,"近壁",IF(EXACT(M1477,$A$57)=TRUE,"遠壁",IF(EXACT(M1477,$A$58)=TRUE,"広壁",IF(EXACT(M1477,$A$59)=TRUE,"狭壁",IF(EXACT(M1477,$A$60)=TRUE,"タゲ壁",IF(EXACT(M1477,$A$61)=TRUE,"エレ壁")))))))))))))))))))))))))))))))))))))))))))))))))))))))))))))</f>
        <v>0</v>
      </c>
    </row>
    <row r="1478" spans="11:14" x14ac:dyDescent="0.55000000000000004">
      <c r="K1478">
        <v>1478</v>
      </c>
      <c r="L1478">
        <f t="shared" si="47"/>
        <v>4</v>
      </c>
      <c r="M1478" t="str">
        <f t="shared" si="46"/>
        <v/>
      </c>
      <c r="N1478">
        <f>IF(EXACT(M1478,$A$1)=TRUE,0,IF(EXACT(M1478,$A$2)=TRUE,1,IF(EXACT(M1478,$A$3)=TRUE,2,IF(EXACT(M1478,$A$4)=TRUE,3,IF(EXACT(M1478,$A$5)=TRUE,4,IF(EXACT(M1478,$A$6)=TRUE,5,IF(EXACT(M1478,$A$7)=TRUE,6,IF(EXACT(M1478,$A$8)=TRUE,7,IF(EXACT(M1478,$A$9)=TRUE,8,IF(EXACT(M1478,$A$10)=TRUE,9,IF(EXACT(M1478,$A$11)=TRUE,10,IF(EXACT(M1478,$A$12)=TRUE,11,IF(EXACT(M1478,$A$13)=TRUE,12,IF(EXACT(M1478,$A$14)=TRUE,13,IF(EXACT(M1478,$A$15)=TRUE,14,IF(EXACT(M1478,$A$16)=TRUE,15,IF(EXACT(M1478,$A$17)=TRUE,16,IF(EXACT(M1478,$A$18)=TRUE,17,IF(EXACT(M1478,$A$19)=TRUE,18,IF(EXACT(M1478,$A$20)=TRUE,19,IF(EXACT(M1478,$A$21)=TRUE,20,IF(EXACT(M1478,$A$22)=TRUE,21,IF(EXACT(M1478,$A$23)=TRUE,22,IF(EXACT(M1478,$A$24)=TRUE,23,IF(EXACT(M1478,$A$25)=TRUE,24,IF(EXACT(M1478,$A$26)=TRUE,25,IF(EXACT(M1478,$A$27)=TRUE,26,IF(EXACT(M1478,$A$28)=TRUE,27,IF(EXACT(M1478,$A$29)=TRUE,28,IF(EXACT(M1478,$A$30)=TRUE,29,IF(EXACT(M1478,$A$31)=TRUE,30,IF(EXACT(M1478,$A$32)=TRUE,31,IF(EXACT(M1478,$A$33)=TRUE,32,IF(EXACT(M1478,$A$34)=TRUE,33,IF(EXACT(M1478,$A$35)=TRUE,34,IF(EXACT(M1478,$A$36)=TRUE,35,IF(EXACT(M1478,$A$37)=TRUE,36,IF(EXACT(M1478,$A$38)=TRUE,37,IF(EXACT(M1478,$A$39)=TRUE,38,IF(EXACT(M1478,$A$40)=TRUE,39,IF(EXACT(M1478,$A$41)=TRUE,40,IF(EXACT(M1478,$A$42)=TRUE,41,IF(EXACT(M1478,$A$43)=TRUE,42,IF(EXACT(M1478,$A$44)=TRUE,43,IF(EXACT(M1478,$A$45)=TRUE,44,IF(EXACT(M1478,$A$46)=TRUE,45,IF(EXACT(M1478,$A$47)=TRUE,46,IF(EXACT(M1478,$A$48)=TRUE,47,IF(EXACT(M1478,$A$49)=TRUE,48,IF(EXACT(M1478,$A$50)=TRUE,49,IF(EXACT(M1478,$A$51)=TRUE,50,IF(EXACT(M1478,$A$52)=TRUE,51,IF(EXACT(M1478,$A$53)=TRUE,52,IF(EXACT(M1478,$A$54)=TRUE,53,IF(EXACT(M1478,$A$55)=TRUE,54,IF(EXACT(M1478,$A$56)=TRUE,55,IF(EXACT(M1478,$A$57)=TRUE,56,IF(EXACT(M1478,$A$58)=TRUE,57,IF(EXACT(M1478,$A$59)=TRUE,58,IF(EXACT(M1478,$A$60)=TRUE,59,IF(EXACT(M1478,$A$61)=TRUE,60,IF(EXACT(M1478,$A$62)=TRUE,61))))))))))))))))))))))))))))))))))))))))))))))))))))))))))))))*61^$L1478</f>
        <v>0</v>
      </c>
    </row>
    <row r="1479" spans="11:14" x14ac:dyDescent="0.55000000000000004">
      <c r="K1479">
        <v>1479</v>
      </c>
      <c r="L1479">
        <f t="shared" si="47"/>
        <v>3</v>
      </c>
      <c r="M1479" t="str">
        <f t="shared" si="46"/>
        <v/>
      </c>
      <c r="N1479">
        <f>IF(EXACT(M1479,$A$1)=TRUE,0,IF(EXACT(M1479,$A$2)=TRUE,1,IF(EXACT(M1479,$A$3)=TRUE,2,IF(EXACT(M1479,$A$4)=TRUE,3,IF(EXACT(M1479,$A$5)=TRUE,4,IF(EXACT(M1479,$A$6)=TRUE,5,IF(EXACT(M1479,$A$7)=TRUE,6,IF(EXACT(M1479,$A$8)=TRUE,7,IF(EXACT(M1479,$A$9)=TRUE,8,IF(EXACT(M1479,$A$10)=TRUE,9,IF(EXACT(M1479,$A$11)=TRUE,10,IF(EXACT(M1479,$A$12)=TRUE,11,IF(EXACT(M1479,$A$13)=TRUE,12,IF(EXACT(M1479,$A$14)=TRUE,13,IF(EXACT(M1479,$A$15)=TRUE,14,IF(EXACT(M1479,$A$16)=TRUE,15,IF(EXACT(M1479,$A$17)=TRUE,16,IF(EXACT(M1479,$A$18)=TRUE,17,IF(EXACT(M1479,$A$19)=TRUE,18,IF(EXACT(M1479,$A$20)=TRUE,19,IF(EXACT(M1479,$A$21)=TRUE,20,IF(EXACT(M1479,$A$22)=TRUE,21,IF(EXACT(M1479,$A$23)=TRUE,22,IF(EXACT(M1479,$A$24)=TRUE,23,IF(EXACT(M1479,$A$25)=TRUE,24,IF(EXACT(M1479,$A$26)=TRUE,25,IF(EXACT(M1479,$A$27)=TRUE,26,IF(EXACT(M1479,$A$28)=TRUE,27,IF(EXACT(M1479,$A$29)=TRUE,28,IF(EXACT(M1479,$A$30)=TRUE,29,IF(EXACT(M1479,$A$31)=TRUE,30,IF(EXACT(M1479,$A$32)=TRUE,31,IF(EXACT(M1479,$A$33)=TRUE,32,IF(EXACT(M1479,$A$34)=TRUE,33,IF(EXACT(M1479,$A$35)=TRUE,34,IF(EXACT(M1479,$A$36)=TRUE,35,IF(EXACT(M1479,$A$37)=TRUE,36,IF(EXACT(M1479,$A$38)=TRUE,37,IF(EXACT(M1479,$A$39)=TRUE,38,IF(EXACT(M1479,$A$40)=TRUE,39,IF(EXACT(M1479,$A$41)=TRUE,40,IF(EXACT(M1479,$A$42)=TRUE,41,IF(EXACT(M1479,$A$43)=TRUE,42,IF(EXACT(M1479,$A$44)=TRUE,43,IF(EXACT(M1479,$A$45)=TRUE,44,IF(EXACT(M1479,$A$46)=TRUE,45,IF(EXACT(M1479,$A$47)=TRUE,46,IF(EXACT(M1479,$A$48)=TRUE,47,IF(EXACT(M1479,$A$49)=TRUE,48,IF(EXACT(M1479,$A$50)=TRUE,49,IF(EXACT(M1479,$A$51)=TRUE,50,IF(EXACT(M1479,$A$52)=TRUE,51,IF(EXACT(M1479,$A$53)=TRUE,52,IF(EXACT(M1479,$A$54)=TRUE,53,IF(EXACT(M1479,$A$55)=TRUE,54,IF(EXACT(M1479,$A$56)=TRUE,55,IF(EXACT(M1479,$A$57)=TRUE,56,IF(EXACT(M1479,$A$58)=TRUE,57,IF(EXACT(M1479,$A$59)=TRUE,58,IF(EXACT(M1479,$A$60)=TRUE,59,IF(EXACT(M1479,$A$61)=TRUE,60,IF(EXACT(M1479,$A$62)=TRUE,61))))))))))))))))))))))))))))))))))))))))))))))))))))))))))))))*61^$L1479</f>
        <v>0</v>
      </c>
    </row>
    <row r="1480" spans="11:14" x14ac:dyDescent="0.55000000000000004">
      <c r="K1480">
        <v>1480</v>
      </c>
      <c r="L1480">
        <f t="shared" si="47"/>
        <v>2</v>
      </c>
      <c r="M1480" t="str">
        <f t="shared" si="46"/>
        <v/>
      </c>
      <c r="N1480">
        <f>IF(EXACT(M1480,$A$1)=TRUE,0,IF(EXACT(M1480,$A$2)=TRUE,1,IF(EXACT(M1480,$A$3)=TRUE,2,IF(EXACT(M1480,$A$4)=TRUE,3,IF(EXACT(M1480,$A$5)=TRUE,4,IF(EXACT(M1480,$A$6)=TRUE,5,IF(EXACT(M1480,$A$7)=TRUE,6,IF(EXACT(M1480,$A$8)=TRUE,7,IF(EXACT(M1480,$A$9)=TRUE,8,IF(EXACT(M1480,$A$10)=TRUE,9,IF(EXACT(M1480,$A$11)=TRUE,10,IF(EXACT(M1480,$A$12)=TRUE,11,IF(EXACT(M1480,$A$13)=TRUE,12,IF(EXACT(M1480,$A$14)=TRUE,13,IF(EXACT(M1480,$A$15)=TRUE,14,IF(EXACT(M1480,$A$16)=TRUE,15,IF(EXACT(M1480,$A$17)=TRUE,16,IF(EXACT(M1480,$A$18)=TRUE,17,IF(EXACT(M1480,$A$19)=TRUE,18,IF(EXACT(M1480,$A$20)=TRUE,19,IF(EXACT(M1480,$A$21)=TRUE,20,IF(EXACT(M1480,$A$22)=TRUE,21,IF(EXACT(M1480,$A$23)=TRUE,22,IF(EXACT(M1480,$A$24)=TRUE,23,IF(EXACT(M1480,$A$25)=TRUE,24,IF(EXACT(M1480,$A$26)=TRUE,25,IF(EXACT(M1480,$A$27)=TRUE,26,IF(EXACT(M1480,$A$28)=TRUE,27,IF(EXACT(M1480,$A$29)=TRUE,28,IF(EXACT(M1480,$A$30)=TRUE,29,IF(EXACT(M1480,$A$31)=TRUE,30,IF(EXACT(M1480,$A$32)=TRUE,31,IF(EXACT(M1480,$A$33)=TRUE,32,IF(EXACT(M1480,$A$34)=TRUE,33,IF(EXACT(M1480,$A$35)=TRUE,34,IF(EXACT(M1480,$A$36)=TRUE,35,IF(EXACT(M1480,$A$37)=TRUE,36,IF(EXACT(M1480,$A$38)=TRUE,37,IF(EXACT(M1480,$A$39)=TRUE,38,IF(EXACT(M1480,$A$40)=TRUE,39,IF(EXACT(M1480,$A$41)=TRUE,40,IF(EXACT(M1480,$A$42)=TRUE,41,IF(EXACT(M1480,$A$43)=TRUE,42,IF(EXACT(M1480,$A$44)=TRUE,43,IF(EXACT(M1480,$A$45)=TRUE,44,IF(EXACT(M1480,$A$46)=TRUE,45,IF(EXACT(M1480,$A$47)=TRUE,46,IF(EXACT(M1480,$A$48)=TRUE,47,IF(EXACT(M1480,$A$49)=TRUE,48,IF(EXACT(M1480,$A$50)=TRUE,49,IF(EXACT(M1480,$A$51)=TRUE,50,IF(EXACT(M1480,$A$52)=TRUE,51,IF(EXACT(M1480,$A$53)=TRUE,52,IF(EXACT(M1480,$A$54)=TRUE,53,IF(EXACT(M1480,$A$55)=TRUE,54,IF(EXACT(M1480,$A$56)=TRUE,55,IF(EXACT(M1480,$A$57)=TRUE,56,IF(EXACT(M1480,$A$58)=TRUE,57,IF(EXACT(M1480,$A$59)=TRUE,58,IF(EXACT(M1480,$A$60)=TRUE,59,IF(EXACT(M1480,$A$61)=TRUE,60,IF(EXACT(M1480,$A$62)=TRUE,61))))))))))))))))))))))))))))))))))))))))))))))))))))))))))))))*61^$L1480</f>
        <v>0</v>
      </c>
    </row>
    <row r="1481" spans="11:14" x14ac:dyDescent="0.55000000000000004">
      <c r="K1481">
        <v>1481</v>
      </c>
      <c r="L1481">
        <f t="shared" si="47"/>
        <v>1</v>
      </c>
      <c r="M1481" t="str">
        <f t="shared" si="46"/>
        <v/>
      </c>
      <c r="N1481">
        <f>IF(EXACT(M1481,$A$1)=TRUE,0,IF(EXACT(M1481,$A$2)=TRUE,1,IF(EXACT(M1481,$A$3)=TRUE,2,IF(EXACT(M1481,$A$4)=TRUE,3,IF(EXACT(M1481,$A$5)=TRUE,4,IF(EXACT(M1481,$A$6)=TRUE,5,IF(EXACT(M1481,$A$7)=TRUE,6,IF(EXACT(M1481,$A$8)=TRUE,7,IF(EXACT(M1481,$A$9)=TRUE,8,IF(EXACT(M1481,$A$10)=TRUE,9,IF(EXACT(M1481,$A$11)=TRUE,10,IF(EXACT(M1481,$A$12)=TRUE,11,IF(EXACT(M1481,$A$13)=TRUE,12,IF(EXACT(M1481,$A$14)=TRUE,13,IF(EXACT(M1481,$A$15)=TRUE,14,IF(EXACT(M1481,$A$16)=TRUE,15,IF(EXACT(M1481,$A$17)=TRUE,16,IF(EXACT(M1481,$A$18)=TRUE,17,IF(EXACT(M1481,$A$19)=TRUE,18,IF(EXACT(M1481,$A$20)=TRUE,19,IF(EXACT(M1481,$A$21)=TRUE,20,IF(EXACT(M1481,$A$22)=TRUE,21,IF(EXACT(M1481,$A$23)=TRUE,22,IF(EXACT(M1481,$A$24)=TRUE,23,IF(EXACT(M1481,$A$25)=TRUE,24,IF(EXACT(M1481,$A$26)=TRUE,25,IF(EXACT(M1481,$A$27)=TRUE,26,IF(EXACT(M1481,$A$28)=TRUE,27,IF(EXACT(M1481,$A$29)=TRUE,28,IF(EXACT(M1481,$A$30)=TRUE,29,IF(EXACT(M1481,$A$31)=TRUE,30,IF(EXACT(M1481,$A$32)=TRUE,31,IF(EXACT(M1481,$A$33)=TRUE,32,IF(EXACT(M1481,$A$34)=TRUE,33,IF(EXACT(M1481,$A$35)=TRUE,34,IF(EXACT(M1481,$A$36)=TRUE,35,IF(EXACT(M1481,$A$37)=TRUE,36,IF(EXACT(M1481,$A$38)=TRUE,37,IF(EXACT(M1481,$A$39)=TRUE,38,IF(EXACT(M1481,$A$40)=TRUE,39,IF(EXACT(M1481,$A$41)=TRUE,40,IF(EXACT(M1481,$A$42)=TRUE,41,IF(EXACT(M1481,$A$43)=TRUE,42,IF(EXACT(M1481,$A$44)=TRUE,43,IF(EXACT(M1481,$A$45)=TRUE,44,IF(EXACT(M1481,$A$46)=TRUE,45,IF(EXACT(M1481,$A$47)=TRUE,46,IF(EXACT(M1481,$A$48)=TRUE,47,IF(EXACT(M1481,$A$49)=TRUE,48,IF(EXACT(M1481,$A$50)=TRUE,49,IF(EXACT(M1481,$A$51)=TRUE,50,IF(EXACT(M1481,$A$52)=TRUE,51,IF(EXACT(M1481,$A$53)=TRUE,52,IF(EXACT(M1481,$A$54)=TRUE,53,IF(EXACT(M1481,$A$55)=TRUE,54,IF(EXACT(M1481,$A$56)=TRUE,55,IF(EXACT(M1481,$A$57)=TRUE,56,IF(EXACT(M1481,$A$58)=TRUE,57,IF(EXACT(M1481,$A$59)=TRUE,58,IF(EXACT(M1481,$A$60)=TRUE,59,IF(EXACT(M1481,$A$61)=TRUE,60,IF(EXACT(M1481,$A$62)=TRUE,61))))))))))))))))))))))))))))))))))))))))))))))))))))))))))))))*61^$L1481</f>
        <v>0</v>
      </c>
    </row>
    <row r="1482" spans="11:14" x14ac:dyDescent="0.55000000000000004">
      <c r="K1482">
        <v>1482</v>
      </c>
      <c r="L1482">
        <f t="shared" si="47"/>
        <v>0</v>
      </c>
      <c r="M1482" t="str">
        <f t="shared" si="46"/>
        <v/>
      </c>
      <c r="N1482">
        <f>IF(EXACT(M1482,$A$1)=TRUE,0,IF(EXACT(M1482,$A$2)=TRUE,1,IF(EXACT(M1482,$A$3)=TRUE,2,IF(EXACT(M1482,$A$4)=TRUE,3,IF(EXACT(M1482,$A$5)=TRUE,4,IF(EXACT(M1482,$A$6)=TRUE,5,IF(EXACT(M1482,$A$7)=TRUE,6,IF(EXACT(M1482,$A$8)=TRUE,7,IF(EXACT(M1482,$A$9)=TRUE,8,IF(EXACT(M1482,$A$10)=TRUE,9,IF(EXACT(M1482,$A$11)=TRUE,10,IF(EXACT(M1482,$A$12)=TRUE,11,IF(EXACT(M1482,$A$13)=TRUE,12,IF(EXACT(M1482,$A$14)=TRUE,13,IF(EXACT(M1482,$A$15)=TRUE,14,IF(EXACT(M1482,$A$16)=TRUE,15,IF(EXACT(M1482,$A$17)=TRUE,16,IF(EXACT(M1482,$A$18)=TRUE,17,IF(EXACT(M1482,$A$19)=TRUE,18,IF(EXACT(M1482,$A$20)=TRUE,19,IF(EXACT(M1482,$A$21)=TRUE,20,IF(EXACT(M1482,$A$22)=TRUE,21,IF(EXACT(M1482,$A$23)=TRUE,22,IF(EXACT(M1482,$A$24)=TRUE,23,IF(EXACT(M1482,$A$25)=TRUE,24,IF(EXACT(M1482,$A$26)=TRUE,25,IF(EXACT(M1482,$A$27)=TRUE,26,IF(EXACT(M1482,$A$28)=TRUE,27,IF(EXACT(M1482,$A$29)=TRUE,28,IF(EXACT(M1482,$A$30)=TRUE,29,IF(EXACT(M1482,$A$31)=TRUE,30,IF(EXACT(M1482,$A$32)=TRUE,31,IF(EXACT(M1482,$A$33)=TRUE,32,IF(EXACT(M1482,$A$34)=TRUE,33,IF(EXACT(M1482,$A$35)=TRUE,34,IF(EXACT(M1482,$A$36)=TRUE,35,IF(EXACT(M1482,$A$37)=TRUE,36,IF(EXACT(M1482,$A$38)=TRUE,37,IF(EXACT(M1482,$A$39)=TRUE,38,IF(EXACT(M1482,$A$40)=TRUE,39,IF(EXACT(M1482,$A$41)=TRUE,40,IF(EXACT(M1482,$A$42)=TRUE,41,IF(EXACT(M1482,$A$43)=TRUE,42,IF(EXACT(M1482,$A$44)=TRUE,43,IF(EXACT(M1482,$A$45)=TRUE,44,IF(EXACT(M1482,$A$46)=TRUE,45,IF(EXACT(M1482,$A$47)=TRUE,46,IF(EXACT(M1482,$A$48)=TRUE,47,IF(EXACT(M1482,$A$49)=TRUE,48,IF(EXACT(M1482,$A$50)=TRUE,49,IF(EXACT(M1482,$A$51)=TRUE,50,IF(EXACT(M1482,$A$52)=TRUE,51,IF(EXACT(M1482,$A$53)=TRUE,52,IF(EXACT(M1482,$A$54)=TRUE,53,IF(EXACT(M1482,$A$55)=TRUE,54,IF(EXACT(M1482,$A$56)=TRUE,55,IF(EXACT(M1482,$A$57)=TRUE,56,IF(EXACT(M1482,$A$58)=TRUE,57,IF(EXACT(M1482,$A$59)=TRUE,58,IF(EXACT(M1482,$A$60)=TRUE,59,IF(EXACT(M1482,$A$61)=TRUE,60,IF(EXACT(M1482,$A$62)=TRUE,61))))))))))))))))))))))))))))))))))))))))))))))))))))))))))))))*61^$L1482</f>
        <v>0</v>
      </c>
    </row>
    <row r="1483" spans="11:14" x14ac:dyDescent="0.55000000000000004">
      <c r="K1483">
        <v>1483</v>
      </c>
      <c r="L1483">
        <f t="shared" si="47"/>
        <v>5</v>
      </c>
      <c r="M1483" t="str">
        <f t="shared" si="46"/>
        <v/>
      </c>
      <c r="N1483" t="b">
        <f>IF(EXACT(M1483,$A$1)=TRUE,"コア",IF(EXACT(M1483,$A$2)=TRUE,"弓玉",IF(EXACT(M1483,$A$3)=TRUE,"銃玉",IF(EXACT(M1483,$A$4)=TRUE,"剣玉",IF(EXACT(M1483,$A$5)=TRUE,"盾玉",IF(EXACT(M1483,$A$6)=TRUE,"爆玉",IF(EXACT(M1483,$A$7)=TRUE,"魔玉",IF(EXACT(M1483,$A$8)=TRUE,"弩玉",IF(EXACT(M1483,$A$9)=TRUE,"槍玉",IF(EXACT(M1483,$A$10)=TRUE,"砲玉",IF(EXACT(M1483,$A$11)=TRUE,"薙玉",IF(EXACT(M1483,$A$12)=TRUE,"跳玉",IF(EXACT(M1483,$A$13)=TRUE,"裂玉",IF(EXACT(M1483,$A$14)=TRUE,"散玉",IF(EXACT(M1483,$A$15)=TRUE,"狙玉",IF(EXACT(M1483,$A$16)=TRUE,"浮玉",IF(EXACT(M1483,$A$17)=TRUE,"導玉",IF(EXACT(M1483,$A$18)=TRUE,"繕玉",IF(EXACT(M1483,$A$19)=TRUE,"癒玉",IF(EXACT(M1483,$A$20)=TRUE,"壁玉",IF(EXACT(M1483,$A$21)=TRUE,"飛玉",IF(EXACT(M1483,$A$22)=TRUE,"戦玉",IF(EXACT(M1483,$A$23)=TRUE,"機玉",IF(EXACT(M1483,$A$24)=TRUE,"変玉",IF(EXACT(M1483,$A$25)=TRUE,"界玉",IF(EXACT(M1483,$A$26)=TRUE,"木壁",IF(EXACT(M1483,$A$27)=TRUE,"石壁",IF(EXACT(M1483,$A$28)=TRUE,"紙壁",IF(EXACT(M1483,$A$29)=TRUE,"鉄壁",IF(EXACT(M1483,$A$30)=TRUE,"ジェット",IF(EXACT(M1483,$A$31)=TRUE,"ターボ",IF(EXACT(M1483,$A$32)=TRUE,"骨玉",IF(EXACT(M1483,$A$33)=TRUE,"撃玉",IF(EXACT(M1483,$A$34)=TRUE,"弾玉",IF(EXACT(M1483,$A$35)=TRUE,"聖玉",IF(EXACT(M1483,$A$36)=TRUE,"忍玉",IF(EXACT(M1483,$A$37)=TRUE,"障玉",IF(EXACT(M1483,$A$38)=TRUE,"花玉",IF(EXACT(M1483,$A$39)=TRUE,"反玉",IF(EXACT(M1483,$A$40)=TRUE,"押玉",IF(EXACT(M1483,$A$41)=TRUE,"迎玉",IF(EXACT(M1483,$A$42)=TRUE,"贄玉",IF(EXACT(M1483,$A$43)=TRUE,"的玉",IF(EXACT(M1483,$A$44)=TRUE,"墜玉",IF(EXACT(M1483,$A$45)=TRUE,"箱玉",IF(EXACT(M1483,$A$46)=TRUE,"闇玉",IF(EXACT(M1483,$A$47)=TRUE,"旋玉",IF(EXACT(M1483,$A$48)=TRUE,"采玉",IF(EXACT(M1483,$A$49)=TRUE,"騎玉",IF(EXACT(M1483,$A$50)=TRUE,"核玉",IF(EXACT(M1483,$A$51)=TRUE,"射玉",IF(EXACT(M1483,$A$52)=TRUE,"星玉",IF(EXACT(M1483,$A$53)=TRUE,"梱玉",IF(EXACT(M1483,$A$54)=TRUE,"貫玉",IF(EXACT(M1483,$A$55)=TRUE,"査玉",IF(EXACT(M1483,$A$56)=TRUE,"近壁",IF(EXACT(M1483,$A$57)=TRUE,"遠壁",IF(EXACT(M1483,$A$58)=TRUE,"広壁",IF(EXACT(M1483,$A$59)=TRUE,"狭壁",IF(EXACT(M1483,$A$60)=TRUE,"タゲ壁",IF(EXACT(M1483,$A$61)=TRUE,"エレ壁")))))))))))))))))))))))))))))))))))))))))))))))))))))))))))))</f>
        <v>0</v>
      </c>
    </row>
    <row r="1484" spans="11:14" x14ac:dyDescent="0.55000000000000004">
      <c r="K1484">
        <v>1484</v>
      </c>
      <c r="L1484">
        <f t="shared" si="47"/>
        <v>4</v>
      </c>
      <c r="M1484" t="str">
        <f t="shared" si="46"/>
        <v/>
      </c>
      <c r="N1484">
        <f>IF(EXACT(M1484,$A$1)=TRUE,0,IF(EXACT(M1484,$A$2)=TRUE,1,IF(EXACT(M1484,$A$3)=TRUE,2,IF(EXACT(M1484,$A$4)=TRUE,3,IF(EXACT(M1484,$A$5)=TRUE,4,IF(EXACT(M1484,$A$6)=TRUE,5,IF(EXACT(M1484,$A$7)=TRUE,6,IF(EXACT(M1484,$A$8)=TRUE,7,IF(EXACT(M1484,$A$9)=TRUE,8,IF(EXACT(M1484,$A$10)=TRUE,9,IF(EXACT(M1484,$A$11)=TRUE,10,IF(EXACT(M1484,$A$12)=TRUE,11,IF(EXACT(M1484,$A$13)=TRUE,12,IF(EXACT(M1484,$A$14)=TRUE,13,IF(EXACT(M1484,$A$15)=TRUE,14,IF(EXACT(M1484,$A$16)=TRUE,15,IF(EXACT(M1484,$A$17)=TRUE,16,IF(EXACT(M1484,$A$18)=TRUE,17,IF(EXACT(M1484,$A$19)=TRUE,18,IF(EXACT(M1484,$A$20)=TRUE,19,IF(EXACT(M1484,$A$21)=TRUE,20,IF(EXACT(M1484,$A$22)=TRUE,21,IF(EXACT(M1484,$A$23)=TRUE,22,IF(EXACT(M1484,$A$24)=TRUE,23,IF(EXACT(M1484,$A$25)=TRUE,24,IF(EXACT(M1484,$A$26)=TRUE,25,IF(EXACT(M1484,$A$27)=TRUE,26,IF(EXACT(M1484,$A$28)=TRUE,27,IF(EXACT(M1484,$A$29)=TRUE,28,IF(EXACT(M1484,$A$30)=TRUE,29,IF(EXACT(M1484,$A$31)=TRUE,30,IF(EXACT(M1484,$A$32)=TRUE,31,IF(EXACT(M1484,$A$33)=TRUE,32,IF(EXACT(M1484,$A$34)=TRUE,33,IF(EXACT(M1484,$A$35)=TRUE,34,IF(EXACT(M1484,$A$36)=TRUE,35,IF(EXACT(M1484,$A$37)=TRUE,36,IF(EXACT(M1484,$A$38)=TRUE,37,IF(EXACT(M1484,$A$39)=TRUE,38,IF(EXACT(M1484,$A$40)=TRUE,39,IF(EXACT(M1484,$A$41)=TRUE,40,IF(EXACT(M1484,$A$42)=TRUE,41,IF(EXACT(M1484,$A$43)=TRUE,42,IF(EXACT(M1484,$A$44)=TRUE,43,IF(EXACT(M1484,$A$45)=TRUE,44,IF(EXACT(M1484,$A$46)=TRUE,45,IF(EXACT(M1484,$A$47)=TRUE,46,IF(EXACT(M1484,$A$48)=TRUE,47,IF(EXACT(M1484,$A$49)=TRUE,48,IF(EXACT(M1484,$A$50)=TRUE,49,IF(EXACT(M1484,$A$51)=TRUE,50,IF(EXACT(M1484,$A$52)=TRUE,51,IF(EXACT(M1484,$A$53)=TRUE,52,IF(EXACT(M1484,$A$54)=TRUE,53,IF(EXACT(M1484,$A$55)=TRUE,54,IF(EXACT(M1484,$A$56)=TRUE,55,IF(EXACT(M1484,$A$57)=TRUE,56,IF(EXACT(M1484,$A$58)=TRUE,57,IF(EXACT(M1484,$A$59)=TRUE,58,IF(EXACT(M1484,$A$60)=TRUE,59,IF(EXACT(M1484,$A$61)=TRUE,60,IF(EXACT(M1484,$A$62)=TRUE,61))))))))))))))))))))))))))))))))))))))))))))))))))))))))))))))*61^$L1484</f>
        <v>0</v>
      </c>
    </row>
    <row r="1485" spans="11:14" x14ac:dyDescent="0.55000000000000004">
      <c r="K1485">
        <v>1485</v>
      </c>
      <c r="L1485">
        <f t="shared" si="47"/>
        <v>3</v>
      </c>
      <c r="M1485" t="str">
        <f t="shared" si="46"/>
        <v/>
      </c>
      <c r="N1485">
        <f>IF(EXACT(M1485,$A$1)=TRUE,0,IF(EXACT(M1485,$A$2)=TRUE,1,IF(EXACT(M1485,$A$3)=TRUE,2,IF(EXACT(M1485,$A$4)=TRUE,3,IF(EXACT(M1485,$A$5)=TRUE,4,IF(EXACT(M1485,$A$6)=TRUE,5,IF(EXACT(M1485,$A$7)=TRUE,6,IF(EXACT(M1485,$A$8)=TRUE,7,IF(EXACT(M1485,$A$9)=TRUE,8,IF(EXACT(M1485,$A$10)=TRUE,9,IF(EXACT(M1485,$A$11)=TRUE,10,IF(EXACT(M1485,$A$12)=TRUE,11,IF(EXACT(M1485,$A$13)=TRUE,12,IF(EXACT(M1485,$A$14)=TRUE,13,IF(EXACT(M1485,$A$15)=TRUE,14,IF(EXACT(M1485,$A$16)=TRUE,15,IF(EXACT(M1485,$A$17)=TRUE,16,IF(EXACT(M1485,$A$18)=TRUE,17,IF(EXACT(M1485,$A$19)=TRUE,18,IF(EXACT(M1485,$A$20)=TRUE,19,IF(EXACT(M1485,$A$21)=TRUE,20,IF(EXACT(M1485,$A$22)=TRUE,21,IF(EXACT(M1485,$A$23)=TRUE,22,IF(EXACT(M1485,$A$24)=TRUE,23,IF(EXACT(M1485,$A$25)=TRUE,24,IF(EXACT(M1485,$A$26)=TRUE,25,IF(EXACT(M1485,$A$27)=TRUE,26,IF(EXACT(M1485,$A$28)=TRUE,27,IF(EXACT(M1485,$A$29)=TRUE,28,IF(EXACT(M1485,$A$30)=TRUE,29,IF(EXACT(M1485,$A$31)=TRUE,30,IF(EXACT(M1485,$A$32)=TRUE,31,IF(EXACT(M1485,$A$33)=TRUE,32,IF(EXACT(M1485,$A$34)=TRUE,33,IF(EXACT(M1485,$A$35)=TRUE,34,IF(EXACT(M1485,$A$36)=TRUE,35,IF(EXACT(M1485,$A$37)=TRUE,36,IF(EXACT(M1485,$A$38)=TRUE,37,IF(EXACT(M1485,$A$39)=TRUE,38,IF(EXACT(M1485,$A$40)=TRUE,39,IF(EXACT(M1485,$A$41)=TRUE,40,IF(EXACT(M1485,$A$42)=TRUE,41,IF(EXACT(M1485,$A$43)=TRUE,42,IF(EXACT(M1485,$A$44)=TRUE,43,IF(EXACT(M1485,$A$45)=TRUE,44,IF(EXACT(M1485,$A$46)=TRUE,45,IF(EXACT(M1485,$A$47)=TRUE,46,IF(EXACT(M1485,$A$48)=TRUE,47,IF(EXACT(M1485,$A$49)=TRUE,48,IF(EXACT(M1485,$A$50)=TRUE,49,IF(EXACT(M1485,$A$51)=TRUE,50,IF(EXACT(M1485,$A$52)=TRUE,51,IF(EXACT(M1485,$A$53)=TRUE,52,IF(EXACT(M1485,$A$54)=TRUE,53,IF(EXACT(M1485,$A$55)=TRUE,54,IF(EXACT(M1485,$A$56)=TRUE,55,IF(EXACT(M1485,$A$57)=TRUE,56,IF(EXACT(M1485,$A$58)=TRUE,57,IF(EXACT(M1485,$A$59)=TRUE,58,IF(EXACT(M1485,$A$60)=TRUE,59,IF(EXACT(M1485,$A$61)=TRUE,60,IF(EXACT(M1485,$A$62)=TRUE,61))))))))))))))))))))))))))))))))))))))))))))))))))))))))))))))*61^$L1485</f>
        <v>0</v>
      </c>
    </row>
    <row r="1486" spans="11:14" x14ac:dyDescent="0.55000000000000004">
      <c r="K1486">
        <v>1486</v>
      </c>
      <c r="L1486">
        <f t="shared" si="47"/>
        <v>2</v>
      </c>
      <c r="M1486" t="str">
        <f t="shared" si="46"/>
        <v/>
      </c>
      <c r="N1486">
        <f>IF(EXACT(M1486,$A$1)=TRUE,0,IF(EXACT(M1486,$A$2)=TRUE,1,IF(EXACT(M1486,$A$3)=TRUE,2,IF(EXACT(M1486,$A$4)=TRUE,3,IF(EXACT(M1486,$A$5)=TRUE,4,IF(EXACT(M1486,$A$6)=TRUE,5,IF(EXACT(M1486,$A$7)=TRUE,6,IF(EXACT(M1486,$A$8)=TRUE,7,IF(EXACT(M1486,$A$9)=TRUE,8,IF(EXACT(M1486,$A$10)=TRUE,9,IF(EXACT(M1486,$A$11)=TRUE,10,IF(EXACT(M1486,$A$12)=TRUE,11,IF(EXACT(M1486,$A$13)=TRUE,12,IF(EXACT(M1486,$A$14)=TRUE,13,IF(EXACT(M1486,$A$15)=TRUE,14,IF(EXACT(M1486,$A$16)=TRUE,15,IF(EXACT(M1486,$A$17)=TRUE,16,IF(EXACT(M1486,$A$18)=TRUE,17,IF(EXACT(M1486,$A$19)=TRUE,18,IF(EXACT(M1486,$A$20)=TRUE,19,IF(EXACT(M1486,$A$21)=TRUE,20,IF(EXACT(M1486,$A$22)=TRUE,21,IF(EXACT(M1486,$A$23)=TRUE,22,IF(EXACT(M1486,$A$24)=TRUE,23,IF(EXACT(M1486,$A$25)=TRUE,24,IF(EXACT(M1486,$A$26)=TRUE,25,IF(EXACT(M1486,$A$27)=TRUE,26,IF(EXACT(M1486,$A$28)=TRUE,27,IF(EXACT(M1486,$A$29)=TRUE,28,IF(EXACT(M1486,$A$30)=TRUE,29,IF(EXACT(M1486,$A$31)=TRUE,30,IF(EXACT(M1486,$A$32)=TRUE,31,IF(EXACT(M1486,$A$33)=TRUE,32,IF(EXACT(M1486,$A$34)=TRUE,33,IF(EXACT(M1486,$A$35)=TRUE,34,IF(EXACT(M1486,$A$36)=TRUE,35,IF(EXACT(M1486,$A$37)=TRUE,36,IF(EXACT(M1486,$A$38)=TRUE,37,IF(EXACT(M1486,$A$39)=TRUE,38,IF(EXACT(M1486,$A$40)=TRUE,39,IF(EXACT(M1486,$A$41)=TRUE,40,IF(EXACT(M1486,$A$42)=TRUE,41,IF(EXACT(M1486,$A$43)=TRUE,42,IF(EXACT(M1486,$A$44)=TRUE,43,IF(EXACT(M1486,$A$45)=TRUE,44,IF(EXACT(M1486,$A$46)=TRUE,45,IF(EXACT(M1486,$A$47)=TRUE,46,IF(EXACT(M1486,$A$48)=TRUE,47,IF(EXACT(M1486,$A$49)=TRUE,48,IF(EXACT(M1486,$A$50)=TRUE,49,IF(EXACT(M1486,$A$51)=TRUE,50,IF(EXACT(M1486,$A$52)=TRUE,51,IF(EXACT(M1486,$A$53)=TRUE,52,IF(EXACT(M1486,$A$54)=TRUE,53,IF(EXACT(M1486,$A$55)=TRUE,54,IF(EXACT(M1486,$A$56)=TRUE,55,IF(EXACT(M1486,$A$57)=TRUE,56,IF(EXACT(M1486,$A$58)=TRUE,57,IF(EXACT(M1486,$A$59)=TRUE,58,IF(EXACT(M1486,$A$60)=TRUE,59,IF(EXACT(M1486,$A$61)=TRUE,60,IF(EXACT(M1486,$A$62)=TRUE,61))))))))))))))))))))))))))))))))))))))))))))))))))))))))))))))*61^$L1486</f>
        <v>0</v>
      </c>
    </row>
    <row r="1487" spans="11:14" x14ac:dyDescent="0.55000000000000004">
      <c r="K1487">
        <v>1487</v>
      </c>
      <c r="L1487">
        <f t="shared" si="47"/>
        <v>1</v>
      </c>
      <c r="M1487" t="str">
        <f t="shared" si="46"/>
        <v/>
      </c>
      <c r="N1487">
        <f>IF(EXACT(M1487,$A$1)=TRUE,0,IF(EXACT(M1487,$A$2)=TRUE,1,IF(EXACT(M1487,$A$3)=TRUE,2,IF(EXACT(M1487,$A$4)=TRUE,3,IF(EXACT(M1487,$A$5)=TRUE,4,IF(EXACT(M1487,$A$6)=TRUE,5,IF(EXACT(M1487,$A$7)=TRUE,6,IF(EXACT(M1487,$A$8)=TRUE,7,IF(EXACT(M1487,$A$9)=TRUE,8,IF(EXACT(M1487,$A$10)=TRUE,9,IF(EXACT(M1487,$A$11)=TRUE,10,IF(EXACT(M1487,$A$12)=TRUE,11,IF(EXACT(M1487,$A$13)=TRUE,12,IF(EXACT(M1487,$A$14)=TRUE,13,IF(EXACT(M1487,$A$15)=TRUE,14,IF(EXACT(M1487,$A$16)=TRUE,15,IF(EXACT(M1487,$A$17)=TRUE,16,IF(EXACT(M1487,$A$18)=TRUE,17,IF(EXACT(M1487,$A$19)=TRUE,18,IF(EXACT(M1487,$A$20)=TRUE,19,IF(EXACT(M1487,$A$21)=TRUE,20,IF(EXACT(M1487,$A$22)=TRUE,21,IF(EXACT(M1487,$A$23)=TRUE,22,IF(EXACT(M1487,$A$24)=TRUE,23,IF(EXACT(M1487,$A$25)=TRUE,24,IF(EXACT(M1487,$A$26)=TRUE,25,IF(EXACT(M1487,$A$27)=TRUE,26,IF(EXACT(M1487,$A$28)=TRUE,27,IF(EXACT(M1487,$A$29)=TRUE,28,IF(EXACT(M1487,$A$30)=TRUE,29,IF(EXACT(M1487,$A$31)=TRUE,30,IF(EXACT(M1487,$A$32)=TRUE,31,IF(EXACT(M1487,$A$33)=TRUE,32,IF(EXACT(M1487,$A$34)=TRUE,33,IF(EXACT(M1487,$A$35)=TRUE,34,IF(EXACT(M1487,$A$36)=TRUE,35,IF(EXACT(M1487,$A$37)=TRUE,36,IF(EXACT(M1487,$A$38)=TRUE,37,IF(EXACT(M1487,$A$39)=TRUE,38,IF(EXACT(M1487,$A$40)=TRUE,39,IF(EXACT(M1487,$A$41)=TRUE,40,IF(EXACT(M1487,$A$42)=TRUE,41,IF(EXACT(M1487,$A$43)=TRUE,42,IF(EXACT(M1487,$A$44)=TRUE,43,IF(EXACT(M1487,$A$45)=TRUE,44,IF(EXACT(M1487,$A$46)=TRUE,45,IF(EXACT(M1487,$A$47)=TRUE,46,IF(EXACT(M1487,$A$48)=TRUE,47,IF(EXACT(M1487,$A$49)=TRUE,48,IF(EXACT(M1487,$A$50)=TRUE,49,IF(EXACT(M1487,$A$51)=TRUE,50,IF(EXACT(M1487,$A$52)=TRUE,51,IF(EXACT(M1487,$A$53)=TRUE,52,IF(EXACT(M1487,$A$54)=TRUE,53,IF(EXACT(M1487,$A$55)=TRUE,54,IF(EXACT(M1487,$A$56)=TRUE,55,IF(EXACT(M1487,$A$57)=TRUE,56,IF(EXACT(M1487,$A$58)=TRUE,57,IF(EXACT(M1487,$A$59)=TRUE,58,IF(EXACT(M1487,$A$60)=TRUE,59,IF(EXACT(M1487,$A$61)=TRUE,60,IF(EXACT(M1487,$A$62)=TRUE,61))))))))))))))))))))))))))))))))))))))))))))))))))))))))))))))*61^$L1487</f>
        <v>0</v>
      </c>
    </row>
    <row r="1488" spans="11:14" x14ac:dyDescent="0.55000000000000004">
      <c r="K1488">
        <v>1488</v>
      </c>
      <c r="L1488">
        <f t="shared" si="47"/>
        <v>0</v>
      </c>
      <c r="M1488" t="str">
        <f t="shared" si="46"/>
        <v/>
      </c>
      <c r="N1488">
        <f>IF(EXACT(M1488,$A$1)=TRUE,0,IF(EXACT(M1488,$A$2)=TRUE,1,IF(EXACT(M1488,$A$3)=TRUE,2,IF(EXACT(M1488,$A$4)=TRUE,3,IF(EXACT(M1488,$A$5)=TRUE,4,IF(EXACT(M1488,$A$6)=TRUE,5,IF(EXACT(M1488,$A$7)=TRUE,6,IF(EXACT(M1488,$A$8)=TRUE,7,IF(EXACT(M1488,$A$9)=TRUE,8,IF(EXACT(M1488,$A$10)=TRUE,9,IF(EXACT(M1488,$A$11)=TRUE,10,IF(EXACT(M1488,$A$12)=TRUE,11,IF(EXACT(M1488,$A$13)=TRUE,12,IF(EXACT(M1488,$A$14)=TRUE,13,IF(EXACT(M1488,$A$15)=TRUE,14,IF(EXACT(M1488,$A$16)=TRUE,15,IF(EXACT(M1488,$A$17)=TRUE,16,IF(EXACT(M1488,$A$18)=TRUE,17,IF(EXACT(M1488,$A$19)=TRUE,18,IF(EXACT(M1488,$A$20)=TRUE,19,IF(EXACT(M1488,$A$21)=TRUE,20,IF(EXACT(M1488,$A$22)=TRUE,21,IF(EXACT(M1488,$A$23)=TRUE,22,IF(EXACT(M1488,$A$24)=TRUE,23,IF(EXACT(M1488,$A$25)=TRUE,24,IF(EXACT(M1488,$A$26)=TRUE,25,IF(EXACT(M1488,$A$27)=TRUE,26,IF(EXACT(M1488,$A$28)=TRUE,27,IF(EXACT(M1488,$A$29)=TRUE,28,IF(EXACT(M1488,$A$30)=TRUE,29,IF(EXACT(M1488,$A$31)=TRUE,30,IF(EXACT(M1488,$A$32)=TRUE,31,IF(EXACT(M1488,$A$33)=TRUE,32,IF(EXACT(M1488,$A$34)=TRUE,33,IF(EXACT(M1488,$A$35)=TRUE,34,IF(EXACT(M1488,$A$36)=TRUE,35,IF(EXACT(M1488,$A$37)=TRUE,36,IF(EXACT(M1488,$A$38)=TRUE,37,IF(EXACT(M1488,$A$39)=TRUE,38,IF(EXACT(M1488,$A$40)=TRUE,39,IF(EXACT(M1488,$A$41)=TRUE,40,IF(EXACT(M1488,$A$42)=TRUE,41,IF(EXACT(M1488,$A$43)=TRUE,42,IF(EXACT(M1488,$A$44)=TRUE,43,IF(EXACT(M1488,$A$45)=TRUE,44,IF(EXACT(M1488,$A$46)=TRUE,45,IF(EXACT(M1488,$A$47)=TRUE,46,IF(EXACT(M1488,$A$48)=TRUE,47,IF(EXACT(M1488,$A$49)=TRUE,48,IF(EXACT(M1488,$A$50)=TRUE,49,IF(EXACT(M1488,$A$51)=TRUE,50,IF(EXACT(M1488,$A$52)=TRUE,51,IF(EXACT(M1488,$A$53)=TRUE,52,IF(EXACT(M1488,$A$54)=TRUE,53,IF(EXACT(M1488,$A$55)=TRUE,54,IF(EXACT(M1488,$A$56)=TRUE,55,IF(EXACT(M1488,$A$57)=TRUE,56,IF(EXACT(M1488,$A$58)=TRUE,57,IF(EXACT(M1488,$A$59)=TRUE,58,IF(EXACT(M1488,$A$60)=TRUE,59,IF(EXACT(M1488,$A$61)=TRUE,60,IF(EXACT(M1488,$A$62)=TRUE,61))))))))))))))))))))))))))))))))))))))))))))))))))))))))))))))*61^$L1488</f>
        <v>0</v>
      </c>
    </row>
    <row r="1489" spans="11:14" x14ac:dyDescent="0.55000000000000004">
      <c r="K1489">
        <v>1489</v>
      </c>
      <c r="L1489">
        <f t="shared" si="47"/>
        <v>5</v>
      </c>
      <c r="M1489" t="str">
        <f t="shared" si="46"/>
        <v/>
      </c>
      <c r="N1489" t="b">
        <f>IF(EXACT(M1489,$A$1)=TRUE,"コア",IF(EXACT(M1489,$A$2)=TRUE,"弓玉",IF(EXACT(M1489,$A$3)=TRUE,"銃玉",IF(EXACT(M1489,$A$4)=TRUE,"剣玉",IF(EXACT(M1489,$A$5)=TRUE,"盾玉",IF(EXACT(M1489,$A$6)=TRUE,"爆玉",IF(EXACT(M1489,$A$7)=TRUE,"魔玉",IF(EXACT(M1489,$A$8)=TRUE,"弩玉",IF(EXACT(M1489,$A$9)=TRUE,"槍玉",IF(EXACT(M1489,$A$10)=TRUE,"砲玉",IF(EXACT(M1489,$A$11)=TRUE,"薙玉",IF(EXACT(M1489,$A$12)=TRUE,"跳玉",IF(EXACT(M1489,$A$13)=TRUE,"裂玉",IF(EXACT(M1489,$A$14)=TRUE,"散玉",IF(EXACT(M1489,$A$15)=TRUE,"狙玉",IF(EXACT(M1489,$A$16)=TRUE,"浮玉",IF(EXACT(M1489,$A$17)=TRUE,"導玉",IF(EXACT(M1489,$A$18)=TRUE,"繕玉",IF(EXACT(M1489,$A$19)=TRUE,"癒玉",IF(EXACT(M1489,$A$20)=TRUE,"壁玉",IF(EXACT(M1489,$A$21)=TRUE,"飛玉",IF(EXACT(M1489,$A$22)=TRUE,"戦玉",IF(EXACT(M1489,$A$23)=TRUE,"機玉",IF(EXACT(M1489,$A$24)=TRUE,"変玉",IF(EXACT(M1489,$A$25)=TRUE,"界玉",IF(EXACT(M1489,$A$26)=TRUE,"木壁",IF(EXACT(M1489,$A$27)=TRUE,"石壁",IF(EXACT(M1489,$A$28)=TRUE,"紙壁",IF(EXACT(M1489,$A$29)=TRUE,"鉄壁",IF(EXACT(M1489,$A$30)=TRUE,"ジェット",IF(EXACT(M1489,$A$31)=TRUE,"ターボ",IF(EXACT(M1489,$A$32)=TRUE,"骨玉",IF(EXACT(M1489,$A$33)=TRUE,"撃玉",IF(EXACT(M1489,$A$34)=TRUE,"弾玉",IF(EXACT(M1489,$A$35)=TRUE,"聖玉",IF(EXACT(M1489,$A$36)=TRUE,"忍玉",IF(EXACT(M1489,$A$37)=TRUE,"障玉",IF(EXACT(M1489,$A$38)=TRUE,"花玉",IF(EXACT(M1489,$A$39)=TRUE,"反玉",IF(EXACT(M1489,$A$40)=TRUE,"押玉",IF(EXACT(M1489,$A$41)=TRUE,"迎玉",IF(EXACT(M1489,$A$42)=TRUE,"贄玉",IF(EXACT(M1489,$A$43)=TRUE,"的玉",IF(EXACT(M1489,$A$44)=TRUE,"墜玉",IF(EXACT(M1489,$A$45)=TRUE,"箱玉",IF(EXACT(M1489,$A$46)=TRUE,"闇玉",IF(EXACT(M1489,$A$47)=TRUE,"旋玉",IF(EXACT(M1489,$A$48)=TRUE,"采玉",IF(EXACT(M1489,$A$49)=TRUE,"騎玉",IF(EXACT(M1489,$A$50)=TRUE,"核玉",IF(EXACT(M1489,$A$51)=TRUE,"射玉",IF(EXACT(M1489,$A$52)=TRUE,"星玉",IF(EXACT(M1489,$A$53)=TRUE,"梱玉",IF(EXACT(M1489,$A$54)=TRUE,"貫玉",IF(EXACT(M1489,$A$55)=TRUE,"査玉",IF(EXACT(M1489,$A$56)=TRUE,"近壁",IF(EXACT(M1489,$A$57)=TRUE,"遠壁",IF(EXACT(M1489,$A$58)=TRUE,"広壁",IF(EXACT(M1489,$A$59)=TRUE,"狭壁",IF(EXACT(M1489,$A$60)=TRUE,"タゲ壁",IF(EXACT(M1489,$A$61)=TRUE,"エレ壁")))))))))))))))))))))))))))))))))))))))))))))))))))))))))))))</f>
        <v>0</v>
      </c>
    </row>
    <row r="1490" spans="11:14" x14ac:dyDescent="0.55000000000000004">
      <c r="K1490">
        <v>1490</v>
      </c>
      <c r="L1490">
        <f t="shared" si="47"/>
        <v>4</v>
      </c>
      <c r="M1490" t="str">
        <f t="shared" si="46"/>
        <v/>
      </c>
      <c r="N1490">
        <f>IF(EXACT(M1490,$A$1)=TRUE,0,IF(EXACT(M1490,$A$2)=TRUE,1,IF(EXACT(M1490,$A$3)=TRUE,2,IF(EXACT(M1490,$A$4)=TRUE,3,IF(EXACT(M1490,$A$5)=TRUE,4,IF(EXACT(M1490,$A$6)=TRUE,5,IF(EXACT(M1490,$A$7)=TRUE,6,IF(EXACT(M1490,$A$8)=TRUE,7,IF(EXACT(M1490,$A$9)=TRUE,8,IF(EXACT(M1490,$A$10)=TRUE,9,IF(EXACT(M1490,$A$11)=TRUE,10,IF(EXACT(M1490,$A$12)=TRUE,11,IF(EXACT(M1490,$A$13)=TRUE,12,IF(EXACT(M1490,$A$14)=TRUE,13,IF(EXACT(M1490,$A$15)=TRUE,14,IF(EXACT(M1490,$A$16)=TRUE,15,IF(EXACT(M1490,$A$17)=TRUE,16,IF(EXACT(M1490,$A$18)=TRUE,17,IF(EXACT(M1490,$A$19)=TRUE,18,IF(EXACT(M1490,$A$20)=TRUE,19,IF(EXACT(M1490,$A$21)=TRUE,20,IF(EXACT(M1490,$A$22)=TRUE,21,IF(EXACT(M1490,$A$23)=TRUE,22,IF(EXACT(M1490,$A$24)=TRUE,23,IF(EXACT(M1490,$A$25)=TRUE,24,IF(EXACT(M1490,$A$26)=TRUE,25,IF(EXACT(M1490,$A$27)=TRUE,26,IF(EXACT(M1490,$A$28)=TRUE,27,IF(EXACT(M1490,$A$29)=TRUE,28,IF(EXACT(M1490,$A$30)=TRUE,29,IF(EXACT(M1490,$A$31)=TRUE,30,IF(EXACT(M1490,$A$32)=TRUE,31,IF(EXACT(M1490,$A$33)=TRUE,32,IF(EXACT(M1490,$A$34)=TRUE,33,IF(EXACT(M1490,$A$35)=TRUE,34,IF(EXACT(M1490,$A$36)=TRUE,35,IF(EXACT(M1490,$A$37)=TRUE,36,IF(EXACT(M1490,$A$38)=TRUE,37,IF(EXACT(M1490,$A$39)=TRUE,38,IF(EXACT(M1490,$A$40)=TRUE,39,IF(EXACT(M1490,$A$41)=TRUE,40,IF(EXACT(M1490,$A$42)=TRUE,41,IF(EXACT(M1490,$A$43)=TRUE,42,IF(EXACT(M1490,$A$44)=TRUE,43,IF(EXACT(M1490,$A$45)=TRUE,44,IF(EXACT(M1490,$A$46)=TRUE,45,IF(EXACT(M1490,$A$47)=TRUE,46,IF(EXACT(M1490,$A$48)=TRUE,47,IF(EXACT(M1490,$A$49)=TRUE,48,IF(EXACT(M1490,$A$50)=TRUE,49,IF(EXACT(M1490,$A$51)=TRUE,50,IF(EXACT(M1490,$A$52)=TRUE,51,IF(EXACT(M1490,$A$53)=TRUE,52,IF(EXACT(M1490,$A$54)=TRUE,53,IF(EXACT(M1490,$A$55)=TRUE,54,IF(EXACT(M1490,$A$56)=TRUE,55,IF(EXACT(M1490,$A$57)=TRUE,56,IF(EXACT(M1490,$A$58)=TRUE,57,IF(EXACT(M1490,$A$59)=TRUE,58,IF(EXACT(M1490,$A$60)=TRUE,59,IF(EXACT(M1490,$A$61)=TRUE,60,IF(EXACT(M1490,$A$62)=TRUE,61))))))))))))))))))))))))))))))))))))))))))))))))))))))))))))))*61^$L1490</f>
        <v>0</v>
      </c>
    </row>
    <row r="1491" spans="11:14" x14ac:dyDescent="0.55000000000000004">
      <c r="K1491">
        <v>1491</v>
      </c>
      <c r="L1491">
        <f t="shared" si="47"/>
        <v>3</v>
      </c>
      <c r="M1491" t="str">
        <f t="shared" si="46"/>
        <v/>
      </c>
      <c r="N1491">
        <f>IF(EXACT(M1491,$A$1)=TRUE,0,IF(EXACT(M1491,$A$2)=TRUE,1,IF(EXACT(M1491,$A$3)=TRUE,2,IF(EXACT(M1491,$A$4)=TRUE,3,IF(EXACT(M1491,$A$5)=TRUE,4,IF(EXACT(M1491,$A$6)=TRUE,5,IF(EXACT(M1491,$A$7)=TRUE,6,IF(EXACT(M1491,$A$8)=TRUE,7,IF(EXACT(M1491,$A$9)=TRUE,8,IF(EXACT(M1491,$A$10)=TRUE,9,IF(EXACT(M1491,$A$11)=TRUE,10,IF(EXACT(M1491,$A$12)=TRUE,11,IF(EXACT(M1491,$A$13)=TRUE,12,IF(EXACT(M1491,$A$14)=TRUE,13,IF(EXACT(M1491,$A$15)=TRUE,14,IF(EXACT(M1491,$A$16)=TRUE,15,IF(EXACT(M1491,$A$17)=TRUE,16,IF(EXACT(M1491,$A$18)=TRUE,17,IF(EXACT(M1491,$A$19)=TRUE,18,IF(EXACT(M1491,$A$20)=TRUE,19,IF(EXACT(M1491,$A$21)=TRUE,20,IF(EXACT(M1491,$A$22)=TRUE,21,IF(EXACT(M1491,$A$23)=TRUE,22,IF(EXACT(M1491,$A$24)=TRUE,23,IF(EXACT(M1491,$A$25)=TRUE,24,IF(EXACT(M1491,$A$26)=TRUE,25,IF(EXACT(M1491,$A$27)=TRUE,26,IF(EXACT(M1491,$A$28)=TRUE,27,IF(EXACT(M1491,$A$29)=TRUE,28,IF(EXACT(M1491,$A$30)=TRUE,29,IF(EXACT(M1491,$A$31)=TRUE,30,IF(EXACT(M1491,$A$32)=TRUE,31,IF(EXACT(M1491,$A$33)=TRUE,32,IF(EXACT(M1491,$A$34)=TRUE,33,IF(EXACT(M1491,$A$35)=TRUE,34,IF(EXACT(M1491,$A$36)=TRUE,35,IF(EXACT(M1491,$A$37)=TRUE,36,IF(EXACT(M1491,$A$38)=TRUE,37,IF(EXACT(M1491,$A$39)=TRUE,38,IF(EXACT(M1491,$A$40)=TRUE,39,IF(EXACT(M1491,$A$41)=TRUE,40,IF(EXACT(M1491,$A$42)=TRUE,41,IF(EXACT(M1491,$A$43)=TRUE,42,IF(EXACT(M1491,$A$44)=TRUE,43,IF(EXACT(M1491,$A$45)=TRUE,44,IF(EXACT(M1491,$A$46)=TRUE,45,IF(EXACT(M1491,$A$47)=TRUE,46,IF(EXACT(M1491,$A$48)=TRUE,47,IF(EXACT(M1491,$A$49)=TRUE,48,IF(EXACT(M1491,$A$50)=TRUE,49,IF(EXACT(M1491,$A$51)=TRUE,50,IF(EXACT(M1491,$A$52)=TRUE,51,IF(EXACT(M1491,$A$53)=TRUE,52,IF(EXACT(M1491,$A$54)=TRUE,53,IF(EXACT(M1491,$A$55)=TRUE,54,IF(EXACT(M1491,$A$56)=TRUE,55,IF(EXACT(M1491,$A$57)=TRUE,56,IF(EXACT(M1491,$A$58)=TRUE,57,IF(EXACT(M1491,$A$59)=TRUE,58,IF(EXACT(M1491,$A$60)=TRUE,59,IF(EXACT(M1491,$A$61)=TRUE,60,IF(EXACT(M1491,$A$62)=TRUE,61))))))))))))))))))))))))))))))))))))))))))))))))))))))))))))))*61^$L1491</f>
        <v>0</v>
      </c>
    </row>
    <row r="1492" spans="11:14" x14ac:dyDescent="0.55000000000000004">
      <c r="K1492">
        <v>1492</v>
      </c>
      <c r="L1492">
        <f t="shared" si="47"/>
        <v>2</v>
      </c>
      <c r="M1492" t="str">
        <f t="shared" si="46"/>
        <v/>
      </c>
      <c r="N1492">
        <f>IF(EXACT(M1492,$A$1)=TRUE,0,IF(EXACT(M1492,$A$2)=TRUE,1,IF(EXACT(M1492,$A$3)=TRUE,2,IF(EXACT(M1492,$A$4)=TRUE,3,IF(EXACT(M1492,$A$5)=TRUE,4,IF(EXACT(M1492,$A$6)=TRUE,5,IF(EXACT(M1492,$A$7)=TRUE,6,IF(EXACT(M1492,$A$8)=TRUE,7,IF(EXACT(M1492,$A$9)=TRUE,8,IF(EXACT(M1492,$A$10)=TRUE,9,IF(EXACT(M1492,$A$11)=TRUE,10,IF(EXACT(M1492,$A$12)=TRUE,11,IF(EXACT(M1492,$A$13)=TRUE,12,IF(EXACT(M1492,$A$14)=TRUE,13,IF(EXACT(M1492,$A$15)=TRUE,14,IF(EXACT(M1492,$A$16)=TRUE,15,IF(EXACT(M1492,$A$17)=TRUE,16,IF(EXACT(M1492,$A$18)=TRUE,17,IF(EXACT(M1492,$A$19)=TRUE,18,IF(EXACT(M1492,$A$20)=TRUE,19,IF(EXACT(M1492,$A$21)=TRUE,20,IF(EXACT(M1492,$A$22)=TRUE,21,IF(EXACT(M1492,$A$23)=TRUE,22,IF(EXACT(M1492,$A$24)=TRUE,23,IF(EXACT(M1492,$A$25)=TRUE,24,IF(EXACT(M1492,$A$26)=TRUE,25,IF(EXACT(M1492,$A$27)=TRUE,26,IF(EXACT(M1492,$A$28)=TRUE,27,IF(EXACT(M1492,$A$29)=TRUE,28,IF(EXACT(M1492,$A$30)=TRUE,29,IF(EXACT(M1492,$A$31)=TRUE,30,IF(EXACT(M1492,$A$32)=TRUE,31,IF(EXACT(M1492,$A$33)=TRUE,32,IF(EXACT(M1492,$A$34)=TRUE,33,IF(EXACT(M1492,$A$35)=TRUE,34,IF(EXACT(M1492,$A$36)=TRUE,35,IF(EXACT(M1492,$A$37)=TRUE,36,IF(EXACT(M1492,$A$38)=TRUE,37,IF(EXACT(M1492,$A$39)=TRUE,38,IF(EXACT(M1492,$A$40)=TRUE,39,IF(EXACT(M1492,$A$41)=TRUE,40,IF(EXACT(M1492,$A$42)=TRUE,41,IF(EXACT(M1492,$A$43)=TRUE,42,IF(EXACT(M1492,$A$44)=TRUE,43,IF(EXACT(M1492,$A$45)=TRUE,44,IF(EXACT(M1492,$A$46)=TRUE,45,IF(EXACT(M1492,$A$47)=TRUE,46,IF(EXACT(M1492,$A$48)=TRUE,47,IF(EXACT(M1492,$A$49)=TRUE,48,IF(EXACT(M1492,$A$50)=TRUE,49,IF(EXACT(M1492,$A$51)=TRUE,50,IF(EXACT(M1492,$A$52)=TRUE,51,IF(EXACT(M1492,$A$53)=TRUE,52,IF(EXACT(M1492,$A$54)=TRUE,53,IF(EXACT(M1492,$A$55)=TRUE,54,IF(EXACT(M1492,$A$56)=TRUE,55,IF(EXACT(M1492,$A$57)=TRUE,56,IF(EXACT(M1492,$A$58)=TRUE,57,IF(EXACT(M1492,$A$59)=TRUE,58,IF(EXACT(M1492,$A$60)=TRUE,59,IF(EXACT(M1492,$A$61)=TRUE,60,IF(EXACT(M1492,$A$62)=TRUE,61))))))))))))))))))))))))))))))))))))))))))))))))))))))))))))))*61^$L1492</f>
        <v>0</v>
      </c>
    </row>
    <row r="1493" spans="11:14" x14ac:dyDescent="0.55000000000000004">
      <c r="K1493">
        <v>1493</v>
      </c>
      <c r="L1493">
        <f t="shared" si="47"/>
        <v>1</v>
      </c>
      <c r="M1493" t="str">
        <f t="shared" si="46"/>
        <v/>
      </c>
      <c r="N1493">
        <f>IF(EXACT(M1493,$A$1)=TRUE,0,IF(EXACT(M1493,$A$2)=TRUE,1,IF(EXACT(M1493,$A$3)=TRUE,2,IF(EXACT(M1493,$A$4)=TRUE,3,IF(EXACT(M1493,$A$5)=TRUE,4,IF(EXACT(M1493,$A$6)=TRUE,5,IF(EXACT(M1493,$A$7)=TRUE,6,IF(EXACT(M1493,$A$8)=TRUE,7,IF(EXACT(M1493,$A$9)=TRUE,8,IF(EXACT(M1493,$A$10)=TRUE,9,IF(EXACT(M1493,$A$11)=TRUE,10,IF(EXACT(M1493,$A$12)=TRUE,11,IF(EXACT(M1493,$A$13)=TRUE,12,IF(EXACT(M1493,$A$14)=TRUE,13,IF(EXACT(M1493,$A$15)=TRUE,14,IF(EXACT(M1493,$A$16)=TRUE,15,IF(EXACT(M1493,$A$17)=TRUE,16,IF(EXACT(M1493,$A$18)=TRUE,17,IF(EXACT(M1493,$A$19)=TRUE,18,IF(EXACT(M1493,$A$20)=TRUE,19,IF(EXACT(M1493,$A$21)=TRUE,20,IF(EXACT(M1493,$A$22)=TRUE,21,IF(EXACT(M1493,$A$23)=TRUE,22,IF(EXACT(M1493,$A$24)=TRUE,23,IF(EXACT(M1493,$A$25)=TRUE,24,IF(EXACT(M1493,$A$26)=TRUE,25,IF(EXACT(M1493,$A$27)=TRUE,26,IF(EXACT(M1493,$A$28)=TRUE,27,IF(EXACT(M1493,$A$29)=TRUE,28,IF(EXACT(M1493,$A$30)=TRUE,29,IF(EXACT(M1493,$A$31)=TRUE,30,IF(EXACT(M1493,$A$32)=TRUE,31,IF(EXACT(M1493,$A$33)=TRUE,32,IF(EXACT(M1493,$A$34)=TRUE,33,IF(EXACT(M1493,$A$35)=TRUE,34,IF(EXACT(M1493,$A$36)=TRUE,35,IF(EXACT(M1493,$A$37)=TRUE,36,IF(EXACT(M1493,$A$38)=TRUE,37,IF(EXACT(M1493,$A$39)=TRUE,38,IF(EXACT(M1493,$A$40)=TRUE,39,IF(EXACT(M1493,$A$41)=TRUE,40,IF(EXACT(M1493,$A$42)=TRUE,41,IF(EXACT(M1493,$A$43)=TRUE,42,IF(EXACT(M1493,$A$44)=TRUE,43,IF(EXACT(M1493,$A$45)=TRUE,44,IF(EXACT(M1493,$A$46)=TRUE,45,IF(EXACT(M1493,$A$47)=TRUE,46,IF(EXACT(M1493,$A$48)=TRUE,47,IF(EXACT(M1493,$A$49)=TRUE,48,IF(EXACT(M1493,$A$50)=TRUE,49,IF(EXACT(M1493,$A$51)=TRUE,50,IF(EXACT(M1493,$A$52)=TRUE,51,IF(EXACT(M1493,$A$53)=TRUE,52,IF(EXACT(M1493,$A$54)=TRUE,53,IF(EXACT(M1493,$A$55)=TRUE,54,IF(EXACT(M1493,$A$56)=TRUE,55,IF(EXACT(M1493,$A$57)=TRUE,56,IF(EXACT(M1493,$A$58)=TRUE,57,IF(EXACT(M1493,$A$59)=TRUE,58,IF(EXACT(M1493,$A$60)=TRUE,59,IF(EXACT(M1493,$A$61)=TRUE,60,IF(EXACT(M1493,$A$62)=TRUE,61))))))))))))))))))))))))))))))))))))))))))))))))))))))))))))))*61^$L1493</f>
        <v>0</v>
      </c>
    </row>
    <row r="1494" spans="11:14" x14ac:dyDescent="0.55000000000000004">
      <c r="K1494">
        <v>1494</v>
      </c>
      <c r="L1494">
        <f t="shared" si="47"/>
        <v>0</v>
      </c>
      <c r="M1494" t="str">
        <f t="shared" si="46"/>
        <v/>
      </c>
      <c r="N1494">
        <f>IF(EXACT(M1494,$A$1)=TRUE,0,IF(EXACT(M1494,$A$2)=TRUE,1,IF(EXACT(M1494,$A$3)=TRUE,2,IF(EXACT(M1494,$A$4)=TRUE,3,IF(EXACT(M1494,$A$5)=TRUE,4,IF(EXACT(M1494,$A$6)=TRUE,5,IF(EXACT(M1494,$A$7)=TRUE,6,IF(EXACT(M1494,$A$8)=TRUE,7,IF(EXACT(M1494,$A$9)=TRUE,8,IF(EXACT(M1494,$A$10)=TRUE,9,IF(EXACT(M1494,$A$11)=TRUE,10,IF(EXACT(M1494,$A$12)=TRUE,11,IF(EXACT(M1494,$A$13)=TRUE,12,IF(EXACT(M1494,$A$14)=TRUE,13,IF(EXACT(M1494,$A$15)=TRUE,14,IF(EXACT(M1494,$A$16)=TRUE,15,IF(EXACT(M1494,$A$17)=TRUE,16,IF(EXACT(M1494,$A$18)=TRUE,17,IF(EXACT(M1494,$A$19)=TRUE,18,IF(EXACT(M1494,$A$20)=TRUE,19,IF(EXACT(M1494,$A$21)=TRUE,20,IF(EXACT(M1494,$A$22)=TRUE,21,IF(EXACT(M1494,$A$23)=TRUE,22,IF(EXACT(M1494,$A$24)=TRUE,23,IF(EXACT(M1494,$A$25)=TRUE,24,IF(EXACT(M1494,$A$26)=TRUE,25,IF(EXACT(M1494,$A$27)=TRUE,26,IF(EXACT(M1494,$A$28)=TRUE,27,IF(EXACT(M1494,$A$29)=TRUE,28,IF(EXACT(M1494,$A$30)=TRUE,29,IF(EXACT(M1494,$A$31)=TRUE,30,IF(EXACT(M1494,$A$32)=TRUE,31,IF(EXACT(M1494,$A$33)=TRUE,32,IF(EXACT(M1494,$A$34)=TRUE,33,IF(EXACT(M1494,$A$35)=TRUE,34,IF(EXACT(M1494,$A$36)=TRUE,35,IF(EXACT(M1494,$A$37)=TRUE,36,IF(EXACT(M1494,$A$38)=TRUE,37,IF(EXACT(M1494,$A$39)=TRUE,38,IF(EXACT(M1494,$A$40)=TRUE,39,IF(EXACT(M1494,$A$41)=TRUE,40,IF(EXACT(M1494,$A$42)=TRUE,41,IF(EXACT(M1494,$A$43)=TRUE,42,IF(EXACT(M1494,$A$44)=TRUE,43,IF(EXACT(M1494,$A$45)=TRUE,44,IF(EXACT(M1494,$A$46)=TRUE,45,IF(EXACT(M1494,$A$47)=TRUE,46,IF(EXACT(M1494,$A$48)=TRUE,47,IF(EXACT(M1494,$A$49)=TRUE,48,IF(EXACT(M1494,$A$50)=TRUE,49,IF(EXACT(M1494,$A$51)=TRUE,50,IF(EXACT(M1494,$A$52)=TRUE,51,IF(EXACT(M1494,$A$53)=TRUE,52,IF(EXACT(M1494,$A$54)=TRUE,53,IF(EXACT(M1494,$A$55)=TRUE,54,IF(EXACT(M1494,$A$56)=TRUE,55,IF(EXACT(M1494,$A$57)=TRUE,56,IF(EXACT(M1494,$A$58)=TRUE,57,IF(EXACT(M1494,$A$59)=TRUE,58,IF(EXACT(M1494,$A$60)=TRUE,59,IF(EXACT(M1494,$A$61)=TRUE,60,IF(EXACT(M1494,$A$62)=TRUE,61))))))))))))))))))))))))))))))))))))))))))))))))))))))))))))))*61^$L1494</f>
        <v>0</v>
      </c>
    </row>
    <row r="1495" spans="11:14" x14ac:dyDescent="0.55000000000000004">
      <c r="K1495">
        <v>1495</v>
      </c>
      <c r="L1495">
        <f t="shared" si="47"/>
        <v>5</v>
      </c>
      <c r="M1495" t="str">
        <f t="shared" si="46"/>
        <v/>
      </c>
      <c r="N1495" t="b">
        <f>IF(EXACT(M1495,$A$1)=TRUE,"コア",IF(EXACT(M1495,$A$2)=TRUE,"弓玉",IF(EXACT(M1495,$A$3)=TRUE,"銃玉",IF(EXACT(M1495,$A$4)=TRUE,"剣玉",IF(EXACT(M1495,$A$5)=TRUE,"盾玉",IF(EXACT(M1495,$A$6)=TRUE,"爆玉",IF(EXACT(M1495,$A$7)=TRUE,"魔玉",IF(EXACT(M1495,$A$8)=TRUE,"弩玉",IF(EXACT(M1495,$A$9)=TRUE,"槍玉",IF(EXACT(M1495,$A$10)=TRUE,"砲玉",IF(EXACT(M1495,$A$11)=TRUE,"薙玉",IF(EXACT(M1495,$A$12)=TRUE,"跳玉",IF(EXACT(M1495,$A$13)=TRUE,"裂玉",IF(EXACT(M1495,$A$14)=TRUE,"散玉",IF(EXACT(M1495,$A$15)=TRUE,"狙玉",IF(EXACT(M1495,$A$16)=TRUE,"浮玉",IF(EXACT(M1495,$A$17)=TRUE,"導玉",IF(EXACT(M1495,$A$18)=TRUE,"繕玉",IF(EXACT(M1495,$A$19)=TRUE,"癒玉",IF(EXACT(M1495,$A$20)=TRUE,"壁玉",IF(EXACT(M1495,$A$21)=TRUE,"飛玉",IF(EXACT(M1495,$A$22)=TRUE,"戦玉",IF(EXACT(M1495,$A$23)=TRUE,"機玉",IF(EXACT(M1495,$A$24)=TRUE,"変玉",IF(EXACT(M1495,$A$25)=TRUE,"界玉",IF(EXACT(M1495,$A$26)=TRUE,"木壁",IF(EXACT(M1495,$A$27)=TRUE,"石壁",IF(EXACT(M1495,$A$28)=TRUE,"紙壁",IF(EXACT(M1495,$A$29)=TRUE,"鉄壁",IF(EXACT(M1495,$A$30)=TRUE,"ジェット",IF(EXACT(M1495,$A$31)=TRUE,"ターボ",IF(EXACT(M1495,$A$32)=TRUE,"骨玉",IF(EXACT(M1495,$A$33)=TRUE,"撃玉",IF(EXACT(M1495,$A$34)=TRUE,"弾玉",IF(EXACT(M1495,$A$35)=TRUE,"聖玉",IF(EXACT(M1495,$A$36)=TRUE,"忍玉",IF(EXACT(M1495,$A$37)=TRUE,"障玉",IF(EXACT(M1495,$A$38)=TRUE,"花玉",IF(EXACT(M1495,$A$39)=TRUE,"反玉",IF(EXACT(M1495,$A$40)=TRUE,"押玉",IF(EXACT(M1495,$A$41)=TRUE,"迎玉",IF(EXACT(M1495,$A$42)=TRUE,"贄玉",IF(EXACT(M1495,$A$43)=TRUE,"的玉",IF(EXACT(M1495,$A$44)=TRUE,"墜玉",IF(EXACT(M1495,$A$45)=TRUE,"箱玉",IF(EXACT(M1495,$A$46)=TRUE,"闇玉",IF(EXACT(M1495,$A$47)=TRUE,"旋玉",IF(EXACT(M1495,$A$48)=TRUE,"采玉",IF(EXACT(M1495,$A$49)=TRUE,"騎玉",IF(EXACT(M1495,$A$50)=TRUE,"核玉",IF(EXACT(M1495,$A$51)=TRUE,"射玉",IF(EXACT(M1495,$A$52)=TRUE,"星玉",IF(EXACT(M1495,$A$53)=TRUE,"梱玉",IF(EXACT(M1495,$A$54)=TRUE,"貫玉",IF(EXACT(M1495,$A$55)=TRUE,"査玉",IF(EXACT(M1495,$A$56)=TRUE,"近壁",IF(EXACT(M1495,$A$57)=TRUE,"遠壁",IF(EXACT(M1495,$A$58)=TRUE,"広壁",IF(EXACT(M1495,$A$59)=TRUE,"狭壁",IF(EXACT(M1495,$A$60)=TRUE,"タゲ壁",IF(EXACT(M1495,$A$61)=TRUE,"エレ壁")))))))))))))))))))))))))))))))))))))))))))))))))))))))))))))</f>
        <v>0</v>
      </c>
    </row>
    <row r="1496" spans="11:14" x14ac:dyDescent="0.55000000000000004">
      <c r="K1496">
        <v>1496</v>
      </c>
      <c r="L1496">
        <f t="shared" si="47"/>
        <v>4</v>
      </c>
      <c r="M1496" t="str">
        <f t="shared" si="46"/>
        <v/>
      </c>
      <c r="N1496">
        <f>IF(EXACT(M1496,$A$1)=TRUE,0,IF(EXACT(M1496,$A$2)=TRUE,1,IF(EXACT(M1496,$A$3)=TRUE,2,IF(EXACT(M1496,$A$4)=TRUE,3,IF(EXACT(M1496,$A$5)=TRUE,4,IF(EXACT(M1496,$A$6)=TRUE,5,IF(EXACT(M1496,$A$7)=TRUE,6,IF(EXACT(M1496,$A$8)=TRUE,7,IF(EXACT(M1496,$A$9)=TRUE,8,IF(EXACT(M1496,$A$10)=TRUE,9,IF(EXACT(M1496,$A$11)=TRUE,10,IF(EXACT(M1496,$A$12)=TRUE,11,IF(EXACT(M1496,$A$13)=TRUE,12,IF(EXACT(M1496,$A$14)=TRUE,13,IF(EXACT(M1496,$A$15)=TRUE,14,IF(EXACT(M1496,$A$16)=TRUE,15,IF(EXACT(M1496,$A$17)=TRUE,16,IF(EXACT(M1496,$A$18)=TRUE,17,IF(EXACT(M1496,$A$19)=TRUE,18,IF(EXACT(M1496,$A$20)=TRUE,19,IF(EXACT(M1496,$A$21)=TRUE,20,IF(EXACT(M1496,$A$22)=TRUE,21,IF(EXACT(M1496,$A$23)=TRUE,22,IF(EXACT(M1496,$A$24)=TRUE,23,IF(EXACT(M1496,$A$25)=TRUE,24,IF(EXACT(M1496,$A$26)=TRUE,25,IF(EXACT(M1496,$A$27)=TRUE,26,IF(EXACT(M1496,$A$28)=TRUE,27,IF(EXACT(M1496,$A$29)=TRUE,28,IF(EXACT(M1496,$A$30)=TRUE,29,IF(EXACT(M1496,$A$31)=TRUE,30,IF(EXACT(M1496,$A$32)=TRUE,31,IF(EXACT(M1496,$A$33)=TRUE,32,IF(EXACT(M1496,$A$34)=TRUE,33,IF(EXACT(M1496,$A$35)=TRUE,34,IF(EXACT(M1496,$A$36)=TRUE,35,IF(EXACT(M1496,$A$37)=TRUE,36,IF(EXACT(M1496,$A$38)=TRUE,37,IF(EXACT(M1496,$A$39)=TRUE,38,IF(EXACT(M1496,$A$40)=TRUE,39,IF(EXACT(M1496,$A$41)=TRUE,40,IF(EXACT(M1496,$A$42)=TRUE,41,IF(EXACT(M1496,$A$43)=TRUE,42,IF(EXACT(M1496,$A$44)=TRUE,43,IF(EXACT(M1496,$A$45)=TRUE,44,IF(EXACT(M1496,$A$46)=TRUE,45,IF(EXACT(M1496,$A$47)=TRUE,46,IF(EXACT(M1496,$A$48)=TRUE,47,IF(EXACT(M1496,$A$49)=TRUE,48,IF(EXACT(M1496,$A$50)=TRUE,49,IF(EXACT(M1496,$A$51)=TRUE,50,IF(EXACT(M1496,$A$52)=TRUE,51,IF(EXACT(M1496,$A$53)=TRUE,52,IF(EXACT(M1496,$A$54)=TRUE,53,IF(EXACT(M1496,$A$55)=TRUE,54,IF(EXACT(M1496,$A$56)=TRUE,55,IF(EXACT(M1496,$A$57)=TRUE,56,IF(EXACT(M1496,$A$58)=TRUE,57,IF(EXACT(M1496,$A$59)=TRUE,58,IF(EXACT(M1496,$A$60)=TRUE,59,IF(EXACT(M1496,$A$61)=TRUE,60,IF(EXACT(M1496,$A$62)=TRUE,61))))))))))))))))))))))))))))))))))))))))))))))))))))))))))))))*61^$L1496</f>
        <v>0</v>
      </c>
    </row>
    <row r="1497" spans="11:14" x14ac:dyDescent="0.55000000000000004">
      <c r="K1497">
        <v>1497</v>
      </c>
      <c r="L1497">
        <f t="shared" si="47"/>
        <v>3</v>
      </c>
      <c r="M1497" t="str">
        <f t="shared" si="46"/>
        <v/>
      </c>
      <c r="N1497">
        <f>IF(EXACT(M1497,$A$1)=TRUE,0,IF(EXACT(M1497,$A$2)=TRUE,1,IF(EXACT(M1497,$A$3)=TRUE,2,IF(EXACT(M1497,$A$4)=TRUE,3,IF(EXACT(M1497,$A$5)=TRUE,4,IF(EXACT(M1497,$A$6)=TRUE,5,IF(EXACT(M1497,$A$7)=TRUE,6,IF(EXACT(M1497,$A$8)=TRUE,7,IF(EXACT(M1497,$A$9)=TRUE,8,IF(EXACT(M1497,$A$10)=TRUE,9,IF(EXACT(M1497,$A$11)=TRUE,10,IF(EXACT(M1497,$A$12)=TRUE,11,IF(EXACT(M1497,$A$13)=TRUE,12,IF(EXACT(M1497,$A$14)=TRUE,13,IF(EXACT(M1497,$A$15)=TRUE,14,IF(EXACT(M1497,$A$16)=TRUE,15,IF(EXACT(M1497,$A$17)=TRUE,16,IF(EXACT(M1497,$A$18)=TRUE,17,IF(EXACT(M1497,$A$19)=TRUE,18,IF(EXACT(M1497,$A$20)=TRUE,19,IF(EXACT(M1497,$A$21)=TRUE,20,IF(EXACT(M1497,$A$22)=TRUE,21,IF(EXACT(M1497,$A$23)=TRUE,22,IF(EXACT(M1497,$A$24)=TRUE,23,IF(EXACT(M1497,$A$25)=TRUE,24,IF(EXACT(M1497,$A$26)=TRUE,25,IF(EXACT(M1497,$A$27)=TRUE,26,IF(EXACT(M1497,$A$28)=TRUE,27,IF(EXACT(M1497,$A$29)=TRUE,28,IF(EXACT(M1497,$A$30)=TRUE,29,IF(EXACT(M1497,$A$31)=TRUE,30,IF(EXACT(M1497,$A$32)=TRUE,31,IF(EXACT(M1497,$A$33)=TRUE,32,IF(EXACT(M1497,$A$34)=TRUE,33,IF(EXACT(M1497,$A$35)=TRUE,34,IF(EXACT(M1497,$A$36)=TRUE,35,IF(EXACT(M1497,$A$37)=TRUE,36,IF(EXACT(M1497,$A$38)=TRUE,37,IF(EXACT(M1497,$A$39)=TRUE,38,IF(EXACT(M1497,$A$40)=TRUE,39,IF(EXACT(M1497,$A$41)=TRUE,40,IF(EXACT(M1497,$A$42)=TRUE,41,IF(EXACT(M1497,$A$43)=TRUE,42,IF(EXACT(M1497,$A$44)=TRUE,43,IF(EXACT(M1497,$A$45)=TRUE,44,IF(EXACT(M1497,$A$46)=TRUE,45,IF(EXACT(M1497,$A$47)=TRUE,46,IF(EXACT(M1497,$A$48)=TRUE,47,IF(EXACT(M1497,$A$49)=TRUE,48,IF(EXACT(M1497,$A$50)=TRUE,49,IF(EXACT(M1497,$A$51)=TRUE,50,IF(EXACT(M1497,$A$52)=TRUE,51,IF(EXACT(M1497,$A$53)=TRUE,52,IF(EXACT(M1497,$A$54)=TRUE,53,IF(EXACT(M1497,$A$55)=TRUE,54,IF(EXACT(M1497,$A$56)=TRUE,55,IF(EXACT(M1497,$A$57)=TRUE,56,IF(EXACT(M1497,$A$58)=TRUE,57,IF(EXACT(M1497,$A$59)=TRUE,58,IF(EXACT(M1497,$A$60)=TRUE,59,IF(EXACT(M1497,$A$61)=TRUE,60,IF(EXACT(M1497,$A$62)=TRUE,61))))))))))))))))))))))))))))))))))))))))))))))))))))))))))))))*61^$L1497</f>
        <v>0</v>
      </c>
    </row>
    <row r="1498" spans="11:14" x14ac:dyDescent="0.55000000000000004">
      <c r="K1498">
        <v>1498</v>
      </c>
      <c r="L1498">
        <f t="shared" si="47"/>
        <v>2</v>
      </c>
      <c r="M1498" t="str">
        <f t="shared" si="46"/>
        <v/>
      </c>
      <c r="N1498">
        <f>IF(EXACT(M1498,$A$1)=TRUE,0,IF(EXACT(M1498,$A$2)=TRUE,1,IF(EXACT(M1498,$A$3)=TRUE,2,IF(EXACT(M1498,$A$4)=TRUE,3,IF(EXACT(M1498,$A$5)=TRUE,4,IF(EXACT(M1498,$A$6)=TRUE,5,IF(EXACT(M1498,$A$7)=TRUE,6,IF(EXACT(M1498,$A$8)=TRUE,7,IF(EXACT(M1498,$A$9)=TRUE,8,IF(EXACT(M1498,$A$10)=TRUE,9,IF(EXACT(M1498,$A$11)=TRUE,10,IF(EXACT(M1498,$A$12)=TRUE,11,IF(EXACT(M1498,$A$13)=TRUE,12,IF(EXACT(M1498,$A$14)=TRUE,13,IF(EXACT(M1498,$A$15)=TRUE,14,IF(EXACT(M1498,$A$16)=TRUE,15,IF(EXACT(M1498,$A$17)=TRUE,16,IF(EXACT(M1498,$A$18)=TRUE,17,IF(EXACT(M1498,$A$19)=TRUE,18,IF(EXACT(M1498,$A$20)=TRUE,19,IF(EXACT(M1498,$A$21)=TRUE,20,IF(EXACT(M1498,$A$22)=TRUE,21,IF(EXACT(M1498,$A$23)=TRUE,22,IF(EXACT(M1498,$A$24)=TRUE,23,IF(EXACT(M1498,$A$25)=TRUE,24,IF(EXACT(M1498,$A$26)=TRUE,25,IF(EXACT(M1498,$A$27)=TRUE,26,IF(EXACT(M1498,$A$28)=TRUE,27,IF(EXACT(M1498,$A$29)=TRUE,28,IF(EXACT(M1498,$A$30)=TRUE,29,IF(EXACT(M1498,$A$31)=TRUE,30,IF(EXACT(M1498,$A$32)=TRUE,31,IF(EXACT(M1498,$A$33)=TRUE,32,IF(EXACT(M1498,$A$34)=TRUE,33,IF(EXACT(M1498,$A$35)=TRUE,34,IF(EXACT(M1498,$A$36)=TRUE,35,IF(EXACT(M1498,$A$37)=TRUE,36,IF(EXACT(M1498,$A$38)=TRUE,37,IF(EXACT(M1498,$A$39)=TRUE,38,IF(EXACT(M1498,$A$40)=TRUE,39,IF(EXACT(M1498,$A$41)=TRUE,40,IF(EXACT(M1498,$A$42)=TRUE,41,IF(EXACT(M1498,$A$43)=TRUE,42,IF(EXACT(M1498,$A$44)=TRUE,43,IF(EXACT(M1498,$A$45)=TRUE,44,IF(EXACT(M1498,$A$46)=TRUE,45,IF(EXACT(M1498,$A$47)=TRUE,46,IF(EXACT(M1498,$A$48)=TRUE,47,IF(EXACT(M1498,$A$49)=TRUE,48,IF(EXACT(M1498,$A$50)=TRUE,49,IF(EXACT(M1498,$A$51)=TRUE,50,IF(EXACT(M1498,$A$52)=TRUE,51,IF(EXACT(M1498,$A$53)=TRUE,52,IF(EXACT(M1498,$A$54)=TRUE,53,IF(EXACT(M1498,$A$55)=TRUE,54,IF(EXACT(M1498,$A$56)=TRUE,55,IF(EXACT(M1498,$A$57)=TRUE,56,IF(EXACT(M1498,$A$58)=TRUE,57,IF(EXACT(M1498,$A$59)=TRUE,58,IF(EXACT(M1498,$A$60)=TRUE,59,IF(EXACT(M1498,$A$61)=TRUE,60,IF(EXACT(M1498,$A$62)=TRUE,61))))))))))))))))))))))))))))))))))))))))))))))))))))))))))))))*61^$L1498</f>
        <v>0</v>
      </c>
    </row>
    <row r="1499" spans="11:14" x14ac:dyDescent="0.55000000000000004">
      <c r="K1499">
        <v>1499</v>
      </c>
      <c r="L1499">
        <f t="shared" si="47"/>
        <v>1</v>
      </c>
      <c r="M1499" t="str">
        <f t="shared" si="46"/>
        <v/>
      </c>
      <c r="N1499">
        <f>IF(EXACT(M1499,$A$1)=TRUE,0,IF(EXACT(M1499,$A$2)=TRUE,1,IF(EXACT(M1499,$A$3)=TRUE,2,IF(EXACT(M1499,$A$4)=TRUE,3,IF(EXACT(M1499,$A$5)=TRUE,4,IF(EXACT(M1499,$A$6)=TRUE,5,IF(EXACT(M1499,$A$7)=TRUE,6,IF(EXACT(M1499,$A$8)=TRUE,7,IF(EXACT(M1499,$A$9)=TRUE,8,IF(EXACT(M1499,$A$10)=TRUE,9,IF(EXACT(M1499,$A$11)=TRUE,10,IF(EXACT(M1499,$A$12)=TRUE,11,IF(EXACT(M1499,$A$13)=TRUE,12,IF(EXACT(M1499,$A$14)=TRUE,13,IF(EXACT(M1499,$A$15)=TRUE,14,IF(EXACT(M1499,$A$16)=TRUE,15,IF(EXACT(M1499,$A$17)=TRUE,16,IF(EXACT(M1499,$A$18)=TRUE,17,IF(EXACT(M1499,$A$19)=TRUE,18,IF(EXACT(M1499,$A$20)=TRUE,19,IF(EXACT(M1499,$A$21)=TRUE,20,IF(EXACT(M1499,$A$22)=TRUE,21,IF(EXACT(M1499,$A$23)=TRUE,22,IF(EXACT(M1499,$A$24)=TRUE,23,IF(EXACT(M1499,$A$25)=TRUE,24,IF(EXACT(M1499,$A$26)=TRUE,25,IF(EXACT(M1499,$A$27)=TRUE,26,IF(EXACT(M1499,$A$28)=TRUE,27,IF(EXACT(M1499,$A$29)=TRUE,28,IF(EXACT(M1499,$A$30)=TRUE,29,IF(EXACT(M1499,$A$31)=TRUE,30,IF(EXACT(M1499,$A$32)=TRUE,31,IF(EXACT(M1499,$A$33)=TRUE,32,IF(EXACT(M1499,$A$34)=TRUE,33,IF(EXACT(M1499,$A$35)=TRUE,34,IF(EXACT(M1499,$A$36)=TRUE,35,IF(EXACT(M1499,$A$37)=TRUE,36,IF(EXACT(M1499,$A$38)=TRUE,37,IF(EXACT(M1499,$A$39)=TRUE,38,IF(EXACT(M1499,$A$40)=TRUE,39,IF(EXACT(M1499,$A$41)=TRUE,40,IF(EXACT(M1499,$A$42)=TRUE,41,IF(EXACT(M1499,$A$43)=TRUE,42,IF(EXACT(M1499,$A$44)=TRUE,43,IF(EXACT(M1499,$A$45)=TRUE,44,IF(EXACT(M1499,$A$46)=TRUE,45,IF(EXACT(M1499,$A$47)=TRUE,46,IF(EXACT(M1499,$A$48)=TRUE,47,IF(EXACT(M1499,$A$49)=TRUE,48,IF(EXACT(M1499,$A$50)=TRUE,49,IF(EXACT(M1499,$A$51)=TRUE,50,IF(EXACT(M1499,$A$52)=TRUE,51,IF(EXACT(M1499,$A$53)=TRUE,52,IF(EXACT(M1499,$A$54)=TRUE,53,IF(EXACT(M1499,$A$55)=TRUE,54,IF(EXACT(M1499,$A$56)=TRUE,55,IF(EXACT(M1499,$A$57)=TRUE,56,IF(EXACT(M1499,$A$58)=TRUE,57,IF(EXACT(M1499,$A$59)=TRUE,58,IF(EXACT(M1499,$A$60)=TRUE,59,IF(EXACT(M1499,$A$61)=TRUE,60,IF(EXACT(M1499,$A$62)=TRUE,61))))))))))))))))))))))))))))))))))))))))))))))))))))))))))))))*61^$L1499</f>
        <v>0</v>
      </c>
    </row>
    <row r="1500" spans="11:14" x14ac:dyDescent="0.55000000000000004">
      <c r="K1500">
        <v>1500</v>
      </c>
      <c r="L1500">
        <f t="shared" si="47"/>
        <v>0</v>
      </c>
      <c r="M1500" t="str">
        <f t="shared" si="46"/>
        <v/>
      </c>
      <c r="N1500">
        <f>IF(EXACT(M1500,$A$1)=TRUE,0,IF(EXACT(M1500,$A$2)=TRUE,1,IF(EXACT(M1500,$A$3)=TRUE,2,IF(EXACT(M1500,$A$4)=TRUE,3,IF(EXACT(M1500,$A$5)=TRUE,4,IF(EXACT(M1500,$A$6)=TRUE,5,IF(EXACT(M1500,$A$7)=TRUE,6,IF(EXACT(M1500,$A$8)=TRUE,7,IF(EXACT(M1500,$A$9)=TRUE,8,IF(EXACT(M1500,$A$10)=TRUE,9,IF(EXACT(M1500,$A$11)=TRUE,10,IF(EXACT(M1500,$A$12)=TRUE,11,IF(EXACT(M1500,$A$13)=TRUE,12,IF(EXACT(M1500,$A$14)=TRUE,13,IF(EXACT(M1500,$A$15)=TRUE,14,IF(EXACT(M1500,$A$16)=TRUE,15,IF(EXACT(M1500,$A$17)=TRUE,16,IF(EXACT(M1500,$A$18)=TRUE,17,IF(EXACT(M1500,$A$19)=TRUE,18,IF(EXACT(M1500,$A$20)=TRUE,19,IF(EXACT(M1500,$A$21)=TRUE,20,IF(EXACT(M1500,$A$22)=TRUE,21,IF(EXACT(M1500,$A$23)=TRUE,22,IF(EXACT(M1500,$A$24)=TRUE,23,IF(EXACT(M1500,$A$25)=TRUE,24,IF(EXACT(M1500,$A$26)=TRUE,25,IF(EXACT(M1500,$A$27)=TRUE,26,IF(EXACT(M1500,$A$28)=TRUE,27,IF(EXACT(M1500,$A$29)=TRUE,28,IF(EXACT(M1500,$A$30)=TRUE,29,IF(EXACT(M1500,$A$31)=TRUE,30,IF(EXACT(M1500,$A$32)=TRUE,31,IF(EXACT(M1500,$A$33)=TRUE,32,IF(EXACT(M1500,$A$34)=TRUE,33,IF(EXACT(M1500,$A$35)=TRUE,34,IF(EXACT(M1500,$A$36)=TRUE,35,IF(EXACT(M1500,$A$37)=TRUE,36,IF(EXACT(M1500,$A$38)=TRUE,37,IF(EXACT(M1500,$A$39)=TRUE,38,IF(EXACT(M1500,$A$40)=TRUE,39,IF(EXACT(M1500,$A$41)=TRUE,40,IF(EXACT(M1500,$A$42)=TRUE,41,IF(EXACT(M1500,$A$43)=TRUE,42,IF(EXACT(M1500,$A$44)=TRUE,43,IF(EXACT(M1500,$A$45)=TRUE,44,IF(EXACT(M1500,$A$46)=TRUE,45,IF(EXACT(M1500,$A$47)=TRUE,46,IF(EXACT(M1500,$A$48)=TRUE,47,IF(EXACT(M1500,$A$49)=TRUE,48,IF(EXACT(M1500,$A$50)=TRUE,49,IF(EXACT(M1500,$A$51)=TRUE,50,IF(EXACT(M1500,$A$52)=TRUE,51,IF(EXACT(M1500,$A$53)=TRUE,52,IF(EXACT(M1500,$A$54)=TRUE,53,IF(EXACT(M1500,$A$55)=TRUE,54,IF(EXACT(M1500,$A$56)=TRUE,55,IF(EXACT(M1500,$A$57)=TRUE,56,IF(EXACT(M1500,$A$58)=TRUE,57,IF(EXACT(M1500,$A$59)=TRUE,58,IF(EXACT(M1500,$A$60)=TRUE,59,IF(EXACT(M1500,$A$61)=TRUE,60,IF(EXACT(M1500,$A$62)=TRUE,61))))))))))))))))))))))))))))))))))))))))))))))))))))))))))))))*61^$L1500</f>
        <v>0</v>
      </c>
    </row>
    <row r="1501" spans="11:14" x14ac:dyDescent="0.55000000000000004">
      <c r="K1501">
        <v>1501</v>
      </c>
      <c r="L1501">
        <f t="shared" si="47"/>
        <v>5</v>
      </c>
      <c r="M1501" t="str">
        <f t="shared" si="46"/>
        <v/>
      </c>
      <c r="N1501" t="b">
        <f>IF(EXACT(M1501,$A$1)=TRUE,"コア",IF(EXACT(M1501,$A$2)=TRUE,"弓玉",IF(EXACT(M1501,$A$3)=TRUE,"銃玉",IF(EXACT(M1501,$A$4)=TRUE,"剣玉",IF(EXACT(M1501,$A$5)=TRUE,"盾玉",IF(EXACT(M1501,$A$6)=TRUE,"爆玉",IF(EXACT(M1501,$A$7)=TRUE,"魔玉",IF(EXACT(M1501,$A$8)=TRUE,"弩玉",IF(EXACT(M1501,$A$9)=TRUE,"槍玉",IF(EXACT(M1501,$A$10)=TRUE,"砲玉",IF(EXACT(M1501,$A$11)=TRUE,"薙玉",IF(EXACT(M1501,$A$12)=TRUE,"跳玉",IF(EXACT(M1501,$A$13)=TRUE,"裂玉",IF(EXACT(M1501,$A$14)=TRUE,"散玉",IF(EXACT(M1501,$A$15)=TRUE,"狙玉",IF(EXACT(M1501,$A$16)=TRUE,"浮玉",IF(EXACT(M1501,$A$17)=TRUE,"導玉",IF(EXACT(M1501,$A$18)=TRUE,"繕玉",IF(EXACT(M1501,$A$19)=TRUE,"癒玉",IF(EXACT(M1501,$A$20)=TRUE,"壁玉",IF(EXACT(M1501,$A$21)=TRUE,"飛玉",IF(EXACT(M1501,$A$22)=TRUE,"戦玉",IF(EXACT(M1501,$A$23)=TRUE,"機玉",IF(EXACT(M1501,$A$24)=TRUE,"変玉",IF(EXACT(M1501,$A$25)=TRUE,"界玉",IF(EXACT(M1501,$A$26)=TRUE,"木壁",IF(EXACT(M1501,$A$27)=TRUE,"石壁",IF(EXACT(M1501,$A$28)=TRUE,"紙壁",IF(EXACT(M1501,$A$29)=TRUE,"鉄壁",IF(EXACT(M1501,$A$30)=TRUE,"ジェット",IF(EXACT(M1501,$A$31)=TRUE,"ターボ",IF(EXACT(M1501,$A$32)=TRUE,"骨玉",IF(EXACT(M1501,$A$33)=TRUE,"撃玉",IF(EXACT(M1501,$A$34)=TRUE,"弾玉",IF(EXACT(M1501,$A$35)=TRUE,"聖玉",IF(EXACT(M1501,$A$36)=TRUE,"忍玉",IF(EXACT(M1501,$A$37)=TRUE,"障玉",IF(EXACT(M1501,$A$38)=TRUE,"花玉",IF(EXACT(M1501,$A$39)=TRUE,"反玉",IF(EXACT(M1501,$A$40)=TRUE,"押玉",IF(EXACT(M1501,$A$41)=TRUE,"迎玉",IF(EXACT(M1501,$A$42)=TRUE,"贄玉",IF(EXACT(M1501,$A$43)=TRUE,"的玉",IF(EXACT(M1501,$A$44)=TRUE,"墜玉",IF(EXACT(M1501,$A$45)=TRUE,"箱玉",IF(EXACT(M1501,$A$46)=TRUE,"闇玉",IF(EXACT(M1501,$A$47)=TRUE,"旋玉",IF(EXACT(M1501,$A$48)=TRUE,"采玉",IF(EXACT(M1501,$A$49)=TRUE,"騎玉",IF(EXACT(M1501,$A$50)=TRUE,"核玉",IF(EXACT(M1501,$A$51)=TRUE,"射玉",IF(EXACT(M1501,$A$52)=TRUE,"星玉",IF(EXACT(M1501,$A$53)=TRUE,"梱玉",IF(EXACT(M1501,$A$54)=TRUE,"貫玉",IF(EXACT(M1501,$A$55)=TRUE,"査玉",IF(EXACT(M1501,$A$56)=TRUE,"近壁",IF(EXACT(M1501,$A$57)=TRUE,"遠壁",IF(EXACT(M1501,$A$58)=TRUE,"広壁",IF(EXACT(M1501,$A$59)=TRUE,"狭壁",IF(EXACT(M1501,$A$60)=TRUE,"タゲ壁",IF(EXACT(M1501,$A$61)=TRUE,"エレ壁")))))))))))))))))))))))))))))))))))))))))))))))))))))))))))))</f>
        <v>0</v>
      </c>
    </row>
    <row r="1502" spans="11:14" x14ac:dyDescent="0.55000000000000004">
      <c r="K1502">
        <v>1502</v>
      </c>
      <c r="L1502">
        <f t="shared" si="47"/>
        <v>4</v>
      </c>
      <c r="M1502" t="str">
        <f t="shared" si="46"/>
        <v/>
      </c>
      <c r="N1502">
        <f>IF(EXACT(M1502,$A$1)=TRUE,0,IF(EXACT(M1502,$A$2)=TRUE,1,IF(EXACT(M1502,$A$3)=TRUE,2,IF(EXACT(M1502,$A$4)=TRUE,3,IF(EXACT(M1502,$A$5)=TRUE,4,IF(EXACT(M1502,$A$6)=TRUE,5,IF(EXACT(M1502,$A$7)=TRUE,6,IF(EXACT(M1502,$A$8)=TRUE,7,IF(EXACT(M1502,$A$9)=TRUE,8,IF(EXACT(M1502,$A$10)=TRUE,9,IF(EXACT(M1502,$A$11)=TRUE,10,IF(EXACT(M1502,$A$12)=TRUE,11,IF(EXACT(M1502,$A$13)=TRUE,12,IF(EXACT(M1502,$A$14)=TRUE,13,IF(EXACT(M1502,$A$15)=TRUE,14,IF(EXACT(M1502,$A$16)=TRUE,15,IF(EXACT(M1502,$A$17)=TRUE,16,IF(EXACT(M1502,$A$18)=TRUE,17,IF(EXACT(M1502,$A$19)=TRUE,18,IF(EXACT(M1502,$A$20)=TRUE,19,IF(EXACT(M1502,$A$21)=TRUE,20,IF(EXACT(M1502,$A$22)=TRUE,21,IF(EXACT(M1502,$A$23)=TRUE,22,IF(EXACT(M1502,$A$24)=TRUE,23,IF(EXACT(M1502,$A$25)=TRUE,24,IF(EXACT(M1502,$A$26)=TRUE,25,IF(EXACT(M1502,$A$27)=TRUE,26,IF(EXACT(M1502,$A$28)=TRUE,27,IF(EXACT(M1502,$A$29)=TRUE,28,IF(EXACT(M1502,$A$30)=TRUE,29,IF(EXACT(M1502,$A$31)=TRUE,30,IF(EXACT(M1502,$A$32)=TRUE,31,IF(EXACT(M1502,$A$33)=TRUE,32,IF(EXACT(M1502,$A$34)=TRUE,33,IF(EXACT(M1502,$A$35)=TRUE,34,IF(EXACT(M1502,$A$36)=TRUE,35,IF(EXACT(M1502,$A$37)=TRUE,36,IF(EXACT(M1502,$A$38)=TRUE,37,IF(EXACT(M1502,$A$39)=TRUE,38,IF(EXACT(M1502,$A$40)=TRUE,39,IF(EXACT(M1502,$A$41)=TRUE,40,IF(EXACT(M1502,$A$42)=TRUE,41,IF(EXACT(M1502,$A$43)=TRUE,42,IF(EXACT(M1502,$A$44)=TRUE,43,IF(EXACT(M1502,$A$45)=TRUE,44,IF(EXACT(M1502,$A$46)=TRUE,45,IF(EXACT(M1502,$A$47)=TRUE,46,IF(EXACT(M1502,$A$48)=TRUE,47,IF(EXACT(M1502,$A$49)=TRUE,48,IF(EXACT(M1502,$A$50)=TRUE,49,IF(EXACT(M1502,$A$51)=TRUE,50,IF(EXACT(M1502,$A$52)=TRUE,51,IF(EXACT(M1502,$A$53)=TRUE,52,IF(EXACT(M1502,$A$54)=TRUE,53,IF(EXACT(M1502,$A$55)=TRUE,54,IF(EXACT(M1502,$A$56)=TRUE,55,IF(EXACT(M1502,$A$57)=TRUE,56,IF(EXACT(M1502,$A$58)=TRUE,57,IF(EXACT(M1502,$A$59)=TRUE,58,IF(EXACT(M1502,$A$60)=TRUE,59,IF(EXACT(M1502,$A$61)=TRUE,60,IF(EXACT(M1502,$A$62)=TRUE,61))))))))))))))))))))))))))))))))))))))))))))))))))))))))))))))*61^$L1502</f>
        <v>0</v>
      </c>
    </row>
    <row r="1503" spans="11:14" x14ac:dyDescent="0.55000000000000004">
      <c r="K1503">
        <v>1503</v>
      </c>
      <c r="L1503">
        <f t="shared" si="47"/>
        <v>3</v>
      </c>
      <c r="M1503" t="str">
        <f t="shared" si="46"/>
        <v/>
      </c>
      <c r="N1503">
        <f>IF(EXACT(M1503,$A$1)=TRUE,0,IF(EXACT(M1503,$A$2)=TRUE,1,IF(EXACT(M1503,$A$3)=TRUE,2,IF(EXACT(M1503,$A$4)=TRUE,3,IF(EXACT(M1503,$A$5)=TRUE,4,IF(EXACT(M1503,$A$6)=TRUE,5,IF(EXACT(M1503,$A$7)=TRUE,6,IF(EXACT(M1503,$A$8)=TRUE,7,IF(EXACT(M1503,$A$9)=TRUE,8,IF(EXACT(M1503,$A$10)=TRUE,9,IF(EXACT(M1503,$A$11)=TRUE,10,IF(EXACT(M1503,$A$12)=TRUE,11,IF(EXACT(M1503,$A$13)=TRUE,12,IF(EXACT(M1503,$A$14)=TRUE,13,IF(EXACT(M1503,$A$15)=TRUE,14,IF(EXACT(M1503,$A$16)=TRUE,15,IF(EXACT(M1503,$A$17)=TRUE,16,IF(EXACT(M1503,$A$18)=TRUE,17,IF(EXACT(M1503,$A$19)=TRUE,18,IF(EXACT(M1503,$A$20)=TRUE,19,IF(EXACT(M1503,$A$21)=TRUE,20,IF(EXACT(M1503,$A$22)=TRUE,21,IF(EXACT(M1503,$A$23)=TRUE,22,IF(EXACT(M1503,$A$24)=TRUE,23,IF(EXACT(M1503,$A$25)=TRUE,24,IF(EXACT(M1503,$A$26)=TRUE,25,IF(EXACT(M1503,$A$27)=TRUE,26,IF(EXACT(M1503,$A$28)=TRUE,27,IF(EXACT(M1503,$A$29)=TRUE,28,IF(EXACT(M1503,$A$30)=TRUE,29,IF(EXACT(M1503,$A$31)=TRUE,30,IF(EXACT(M1503,$A$32)=TRUE,31,IF(EXACT(M1503,$A$33)=TRUE,32,IF(EXACT(M1503,$A$34)=TRUE,33,IF(EXACT(M1503,$A$35)=TRUE,34,IF(EXACT(M1503,$A$36)=TRUE,35,IF(EXACT(M1503,$A$37)=TRUE,36,IF(EXACT(M1503,$A$38)=TRUE,37,IF(EXACT(M1503,$A$39)=TRUE,38,IF(EXACT(M1503,$A$40)=TRUE,39,IF(EXACT(M1503,$A$41)=TRUE,40,IF(EXACT(M1503,$A$42)=TRUE,41,IF(EXACT(M1503,$A$43)=TRUE,42,IF(EXACT(M1503,$A$44)=TRUE,43,IF(EXACT(M1503,$A$45)=TRUE,44,IF(EXACT(M1503,$A$46)=TRUE,45,IF(EXACT(M1503,$A$47)=TRUE,46,IF(EXACT(M1503,$A$48)=TRUE,47,IF(EXACT(M1503,$A$49)=TRUE,48,IF(EXACT(M1503,$A$50)=TRUE,49,IF(EXACT(M1503,$A$51)=TRUE,50,IF(EXACT(M1503,$A$52)=TRUE,51,IF(EXACT(M1503,$A$53)=TRUE,52,IF(EXACT(M1503,$A$54)=TRUE,53,IF(EXACT(M1503,$A$55)=TRUE,54,IF(EXACT(M1503,$A$56)=TRUE,55,IF(EXACT(M1503,$A$57)=TRUE,56,IF(EXACT(M1503,$A$58)=TRUE,57,IF(EXACT(M1503,$A$59)=TRUE,58,IF(EXACT(M1503,$A$60)=TRUE,59,IF(EXACT(M1503,$A$61)=TRUE,60,IF(EXACT(M1503,$A$62)=TRUE,61))))))))))))))))))))))))))))))))))))))))))))))))))))))))))))))*61^$L1503</f>
        <v>0</v>
      </c>
    </row>
    <row r="1504" spans="11:14" x14ac:dyDescent="0.55000000000000004">
      <c r="K1504">
        <v>1504</v>
      </c>
      <c r="L1504">
        <f t="shared" si="47"/>
        <v>2</v>
      </c>
      <c r="M1504" t="str">
        <f t="shared" si="46"/>
        <v/>
      </c>
      <c r="N1504">
        <f>IF(EXACT(M1504,$A$1)=TRUE,0,IF(EXACT(M1504,$A$2)=TRUE,1,IF(EXACT(M1504,$A$3)=TRUE,2,IF(EXACT(M1504,$A$4)=TRUE,3,IF(EXACT(M1504,$A$5)=TRUE,4,IF(EXACT(M1504,$A$6)=TRUE,5,IF(EXACT(M1504,$A$7)=TRUE,6,IF(EXACT(M1504,$A$8)=TRUE,7,IF(EXACT(M1504,$A$9)=TRUE,8,IF(EXACT(M1504,$A$10)=TRUE,9,IF(EXACT(M1504,$A$11)=TRUE,10,IF(EXACT(M1504,$A$12)=TRUE,11,IF(EXACT(M1504,$A$13)=TRUE,12,IF(EXACT(M1504,$A$14)=TRUE,13,IF(EXACT(M1504,$A$15)=TRUE,14,IF(EXACT(M1504,$A$16)=TRUE,15,IF(EXACT(M1504,$A$17)=TRUE,16,IF(EXACT(M1504,$A$18)=TRUE,17,IF(EXACT(M1504,$A$19)=TRUE,18,IF(EXACT(M1504,$A$20)=TRUE,19,IF(EXACT(M1504,$A$21)=TRUE,20,IF(EXACT(M1504,$A$22)=TRUE,21,IF(EXACT(M1504,$A$23)=TRUE,22,IF(EXACT(M1504,$A$24)=TRUE,23,IF(EXACT(M1504,$A$25)=TRUE,24,IF(EXACT(M1504,$A$26)=TRUE,25,IF(EXACT(M1504,$A$27)=TRUE,26,IF(EXACT(M1504,$A$28)=TRUE,27,IF(EXACT(M1504,$A$29)=TRUE,28,IF(EXACT(M1504,$A$30)=TRUE,29,IF(EXACT(M1504,$A$31)=TRUE,30,IF(EXACT(M1504,$A$32)=TRUE,31,IF(EXACT(M1504,$A$33)=TRUE,32,IF(EXACT(M1504,$A$34)=TRUE,33,IF(EXACT(M1504,$A$35)=TRUE,34,IF(EXACT(M1504,$A$36)=TRUE,35,IF(EXACT(M1504,$A$37)=TRUE,36,IF(EXACT(M1504,$A$38)=TRUE,37,IF(EXACT(M1504,$A$39)=TRUE,38,IF(EXACT(M1504,$A$40)=TRUE,39,IF(EXACT(M1504,$A$41)=TRUE,40,IF(EXACT(M1504,$A$42)=TRUE,41,IF(EXACT(M1504,$A$43)=TRUE,42,IF(EXACT(M1504,$A$44)=TRUE,43,IF(EXACT(M1504,$A$45)=TRUE,44,IF(EXACT(M1504,$A$46)=TRUE,45,IF(EXACT(M1504,$A$47)=TRUE,46,IF(EXACT(M1504,$A$48)=TRUE,47,IF(EXACT(M1504,$A$49)=TRUE,48,IF(EXACT(M1504,$A$50)=TRUE,49,IF(EXACT(M1504,$A$51)=TRUE,50,IF(EXACT(M1504,$A$52)=TRUE,51,IF(EXACT(M1504,$A$53)=TRUE,52,IF(EXACT(M1504,$A$54)=TRUE,53,IF(EXACT(M1504,$A$55)=TRUE,54,IF(EXACT(M1504,$A$56)=TRUE,55,IF(EXACT(M1504,$A$57)=TRUE,56,IF(EXACT(M1504,$A$58)=TRUE,57,IF(EXACT(M1504,$A$59)=TRUE,58,IF(EXACT(M1504,$A$60)=TRUE,59,IF(EXACT(M1504,$A$61)=TRUE,60,IF(EXACT(M1504,$A$62)=TRUE,61))))))))))))))))))))))))))))))))))))))))))))))))))))))))))))))*61^$L1504</f>
        <v>0</v>
      </c>
    </row>
    <row r="1505" spans="11:14" x14ac:dyDescent="0.55000000000000004">
      <c r="K1505">
        <v>1505</v>
      </c>
      <c r="L1505">
        <f t="shared" si="47"/>
        <v>1</v>
      </c>
      <c r="M1505" t="str">
        <f t="shared" si="46"/>
        <v/>
      </c>
      <c r="N1505">
        <f>IF(EXACT(M1505,$A$1)=TRUE,0,IF(EXACT(M1505,$A$2)=TRUE,1,IF(EXACT(M1505,$A$3)=TRUE,2,IF(EXACT(M1505,$A$4)=TRUE,3,IF(EXACT(M1505,$A$5)=TRUE,4,IF(EXACT(M1505,$A$6)=TRUE,5,IF(EXACT(M1505,$A$7)=TRUE,6,IF(EXACT(M1505,$A$8)=TRUE,7,IF(EXACT(M1505,$A$9)=TRUE,8,IF(EXACT(M1505,$A$10)=TRUE,9,IF(EXACT(M1505,$A$11)=TRUE,10,IF(EXACT(M1505,$A$12)=TRUE,11,IF(EXACT(M1505,$A$13)=TRUE,12,IF(EXACT(M1505,$A$14)=TRUE,13,IF(EXACT(M1505,$A$15)=TRUE,14,IF(EXACT(M1505,$A$16)=TRUE,15,IF(EXACT(M1505,$A$17)=TRUE,16,IF(EXACT(M1505,$A$18)=TRUE,17,IF(EXACT(M1505,$A$19)=TRUE,18,IF(EXACT(M1505,$A$20)=TRUE,19,IF(EXACT(M1505,$A$21)=TRUE,20,IF(EXACT(M1505,$A$22)=TRUE,21,IF(EXACT(M1505,$A$23)=TRUE,22,IF(EXACT(M1505,$A$24)=TRUE,23,IF(EXACT(M1505,$A$25)=TRUE,24,IF(EXACT(M1505,$A$26)=TRUE,25,IF(EXACT(M1505,$A$27)=TRUE,26,IF(EXACT(M1505,$A$28)=TRUE,27,IF(EXACT(M1505,$A$29)=TRUE,28,IF(EXACT(M1505,$A$30)=TRUE,29,IF(EXACT(M1505,$A$31)=TRUE,30,IF(EXACT(M1505,$A$32)=TRUE,31,IF(EXACT(M1505,$A$33)=TRUE,32,IF(EXACT(M1505,$A$34)=TRUE,33,IF(EXACT(M1505,$A$35)=TRUE,34,IF(EXACT(M1505,$A$36)=TRUE,35,IF(EXACT(M1505,$A$37)=TRUE,36,IF(EXACT(M1505,$A$38)=TRUE,37,IF(EXACT(M1505,$A$39)=TRUE,38,IF(EXACT(M1505,$A$40)=TRUE,39,IF(EXACT(M1505,$A$41)=TRUE,40,IF(EXACT(M1505,$A$42)=TRUE,41,IF(EXACT(M1505,$A$43)=TRUE,42,IF(EXACT(M1505,$A$44)=TRUE,43,IF(EXACT(M1505,$A$45)=TRUE,44,IF(EXACT(M1505,$A$46)=TRUE,45,IF(EXACT(M1505,$A$47)=TRUE,46,IF(EXACT(M1505,$A$48)=TRUE,47,IF(EXACT(M1505,$A$49)=TRUE,48,IF(EXACT(M1505,$A$50)=TRUE,49,IF(EXACT(M1505,$A$51)=TRUE,50,IF(EXACT(M1505,$A$52)=TRUE,51,IF(EXACT(M1505,$A$53)=TRUE,52,IF(EXACT(M1505,$A$54)=TRUE,53,IF(EXACT(M1505,$A$55)=TRUE,54,IF(EXACT(M1505,$A$56)=TRUE,55,IF(EXACT(M1505,$A$57)=TRUE,56,IF(EXACT(M1505,$A$58)=TRUE,57,IF(EXACT(M1505,$A$59)=TRUE,58,IF(EXACT(M1505,$A$60)=TRUE,59,IF(EXACT(M1505,$A$61)=TRUE,60,IF(EXACT(M1505,$A$62)=TRUE,61))))))))))))))))))))))))))))))))))))))))))))))))))))))))))))))*61^$L1505</f>
        <v>0</v>
      </c>
    </row>
    <row r="1506" spans="11:14" x14ac:dyDescent="0.55000000000000004">
      <c r="K1506">
        <v>1506</v>
      </c>
      <c r="L1506">
        <f t="shared" si="47"/>
        <v>0</v>
      </c>
      <c r="M1506" t="str">
        <f t="shared" si="46"/>
        <v/>
      </c>
      <c r="N1506">
        <f>IF(EXACT(M1506,$A$1)=TRUE,0,IF(EXACT(M1506,$A$2)=TRUE,1,IF(EXACT(M1506,$A$3)=TRUE,2,IF(EXACT(M1506,$A$4)=TRUE,3,IF(EXACT(M1506,$A$5)=TRUE,4,IF(EXACT(M1506,$A$6)=TRUE,5,IF(EXACT(M1506,$A$7)=TRUE,6,IF(EXACT(M1506,$A$8)=TRUE,7,IF(EXACT(M1506,$A$9)=TRUE,8,IF(EXACT(M1506,$A$10)=TRUE,9,IF(EXACT(M1506,$A$11)=TRUE,10,IF(EXACT(M1506,$A$12)=TRUE,11,IF(EXACT(M1506,$A$13)=TRUE,12,IF(EXACT(M1506,$A$14)=TRUE,13,IF(EXACT(M1506,$A$15)=TRUE,14,IF(EXACT(M1506,$A$16)=TRUE,15,IF(EXACT(M1506,$A$17)=TRUE,16,IF(EXACT(M1506,$A$18)=TRUE,17,IF(EXACT(M1506,$A$19)=TRUE,18,IF(EXACT(M1506,$A$20)=TRUE,19,IF(EXACT(M1506,$A$21)=TRUE,20,IF(EXACT(M1506,$A$22)=TRUE,21,IF(EXACT(M1506,$A$23)=TRUE,22,IF(EXACT(M1506,$A$24)=TRUE,23,IF(EXACT(M1506,$A$25)=TRUE,24,IF(EXACT(M1506,$A$26)=TRUE,25,IF(EXACT(M1506,$A$27)=TRUE,26,IF(EXACT(M1506,$A$28)=TRUE,27,IF(EXACT(M1506,$A$29)=TRUE,28,IF(EXACT(M1506,$A$30)=TRUE,29,IF(EXACT(M1506,$A$31)=TRUE,30,IF(EXACT(M1506,$A$32)=TRUE,31,IF(EXACT(M1506,$A$33)=TRUE,32,IF(EXACT(M1506,$A$34)=TRUE,33,IF(EXACT(M1506,$A$35)=TRUE,34,IF(EXACT(M1506,$A$36)=TRUE,35,IF(EXACT(M1506,$A$37)=TRUE,36,IF(EXACT(M1506,$A$38)=TRUE,37,IF(EXACT(M1506,$A$39)=TRUE,38,IF(EXACT(M1506,$A$40)=TRUE,39,IF(EXACT(M1506,$A$41)=TRUE,40,IF(EXACT(M1506,$A$42)=TRUE,41,IF(EXACT(M1506,$A$43)=TRUE,42,IF(EXACT(M1506,$A$44)=TRUE,43,IF(EXACT(M1506,$A$45)=TRUE,44,IF(EXACT(M1506,$A$46)=TRUE,45,IF(EXACT(M1506,$A$47)=TRUE,46,IF(EXACT(M1506,$A$48)=TRUE,47,IF(EXACT(M1506,$A$49)=TRUE,48,IF(EXACT(M1506,$A$50)=TRUE,49,IF(EXACT(M1506,$A$51)=TRUE,50,IF(EXACT(M1506,$A$52)=TRUE,51,IF(EXACT(M1506,$A$53)=TRUE,52,IF(EXACT(M1506,$A$54)=TRUE,53,IF(EXACT(M1506,$A$55)=TRUE,54,IF(EXACT(M1506,$A$56)=TRUE,55,IF(EXACT(M1506,$A$57)=TRUE,56,IF(EXACT(M1506,$A$58)=TRUE,57,IF(EXACT(M1506,$A$59)=TRUE,58,IF(EXACT(M1506,$A$60)=TRUE,59,IF(EXACT(M1506,$A$61)=TRUE,60,IF(EXACT(M1506,$A$62)=TRUE,61))))))))))))))))))))))))))))))))))))))))))))))))))))))))))))))*61^$L1506</f>
        <v>0</v>
      </c>
    </row>
    <row r="1507" spans="11:14" x14ac:dyDescent="0.55000000000000004">
      <c r="K1507">
        <v>1507</v>
      </c>
      <c r="L1507">
        <f t="shared" si="47"/>
        <v>5</v>
      </c>
      <c r="M1507" t="str">
        <f t="shared" si="46"/>
        <v/>
      </c>
      <c r="N1507" t="b">
        <f>IF(EXACT(M1507,$A$1)=TRUE,"コア",IF(EXACT(M1507,$A$2)=TRUE,"弓玉",IF(EXACT(M1507,$A$3)=TRUE,"銃玉",IF(EXACT(M1507,$A$4)=TRUE,"剣玉",IF(EXACT(M1507,$A$5)=TRUE,"盾玉",IF(EXACT(M1507,$A$6)=TRUE,"爆玉",IF(EXACT(M1507,$A$7)=TRUE,"魔玉",IF(EXACT(M1507,$A$8)=TRUE,"弩玉",IF(EXACT(M1507,$A$9)=TRUE,"槍玉",IF(EXACT(M1507,$A$10)=TRUE,"砲玉",IF(EXACT(M1507,$A$11)=TRUE,"薙玉",IF(EXACT(M1507,$A$12)=TRUE,"跳玉",IF(EXACT(M1507,$A$13)=TRUE,"裂玉",IF(EXACT(M1507,$A$14)=TRUE,"散玉",IF(EXACT(M1507,$A$15)=TRUE,"狙玉",IF(EXACT(M1507,$A$16)=TRUE,"浮玉",IF(EXACT(M1507,$A$17)=TRUE,"導玉",IF(EXACT(M1507,$A$18)=TRUE,"繕玉",IF(EXACT(M1507,$A$19)=TRUE,"癒玉",IF(EXACT(M1507,$A$20)=TRUE,"壁玉",IF(EXACT(M1507,$A$21)=TRUE,"飛玉",IF(EXACT(M1507,$A$22)=TRUE,"戦玉",IF(EXACT(M1507,$A$23)=TRUE,"機玉",IF(EXACT(M1507,$A$24)=TRUE,"変玉",IF(EXACT(M1507,$A$25)=TRUE,"界玉",IF(EXACT(M1507,$A$26)=TRUE,"木壁",IF(EXACT(M1507,$A$27)=TRUE,"石壁",IF(EXACT(M1507,$A$28)=TRUE,"紙壁",IF(EXACT(M1507,$A$29)=TRUE,"鉄壁",IF(EXACT(M1507,$A$30)=TRUE,"ジェット",IF(EXACT(M1507,$A$31)=TRUE,"ターボ",IF(EXACT(M1507,$A$32)=TRUE,"骨玉",IF(EXACT(M1507,$A$33)=TRUE,"撃玉",IF(EXACT(M1507,$A$34)=TRUE,"弾玉",IF(EXACT(M1507,$A$35)=TRUE,"聖玉",IF(EXACT(M1507,$A$36)=TRUE,"忍玉",IF(EXACT(M1507,$A$37)=TRUE,"障玉",IF(EXACT(M1507,$A$38)=TRUE,"花玉",IF(EXACT(M1507,$A$39)=TRUE,"反玉",IF(EXACT(M1507,$A$40)=TRUE,"押玉",IF(EXACT(M1507,$A$41)=TRUE,"迎玉",IF(EXACT(M1507,$A$42)=TRUE,"贄玉",IF(EXACT(M1507,$A$43)=TRUE,"的玉",IF(EXACT(M1507,$A$44)=TRUE,"墜玉",IF(EXACT(M1507,$A$45)=TRUE,"箱玉",IF(EXACT(M1507,$A$46)=TRUE,"闇玉",IF(EXACT(M1507,$A$47)=TRUE,"旋玉",IF(EXACT(M1507,$A$48)=TRUE,"采玉",IF(EXACT(M1507,$A$49)=TRUE,"騎玉",IF(EXACT(M1507,$A$50)=TRUE,"核玉",IF(EXACT(M1507,$A$51)=TRUE,"射玉",IF(EXACT(M1507,$A$52)=TRUE,"星玉",IF(EXACT(M1507,$A$53)=TRUE,"梱玉",IF(EXACT(M1507,$A$54)=TRUE,"貫玉",IF(EXACT(M1507,$A$55)=TRUE,"査玉",IF(EXACT(M1507,$A$56)=TRUE,"近壁",IF(EXACT(M1507,$A$57)=TRUE,"遠壁",IF(EXACT(M1507,$A$58)=TRUE,"広壁",IF(EXACT(M1507,$A$59)=TRUE,"狭壁",IF(EXACT(M1507,$A$60)=TRUE,"タゲ壁",IF(EXACT(M1507,$A$61)=TRUE,"エレ壁")))))))))))))))))))))))))))))))))))))))))))))))))))))))))))))</f>
        <v>0</v>
      </c>
    </row>
    <row r="1508" spans="11:14" x14ac:dyDescent="0.55000000000000004">
      <c r="K1508">
        <v>1508</v>
      </c>
      <c r="L1508">
        <f t="shared" si="47"/>
        <v>4</v>
      </c>
      <c r="M1508" t="str">
        <f t="shared" si="46"/>
        <v/>
      </c>
      <c r="N1508">
        <f>IF(EXACT(M1508,$A$1)=TRUE,0,IF(EXACT(M1508,$A$2)=TRUE,1,IF(EXACT(M1508,$A$3)=TRUE,2,IF(EXACT(M1508,$A$4)=TRUE,3,IF(EXACT(M1508,$A$5)=TRUE,4,IF(EXACT(M1508,$A$6)=TRUE,5,IF(EXACT(M1508,$A$7)=TRUE,6,IF(EXACT(M1508,$A$8)=TRUE,7,IF(EXACT(M1508,$A$9)=TRUE,8,IF(EXACT(M1508,$A$10)=TRUE,9,IF(EXACT(M1508,$A$11)=TRUE,10,IF(EXACT(M1508,$A$12)=TRUE,11,IF(EXACT(M1508,$A$13)=TRUE,12,IF(EXACT(M1508,$A$14)=TRUE,13,IF(EXACT(M1508,$A$15)=TRUE,14,IF(EXACT(M1508,$A$16)=TRUE,15,IF(EXACT(M1508,$A$17)=TRUE,16,IF(EXACT(M1508,$A$18)=TRUE,17,IF(EXACT(M1508,$A$19)=TRUE,18,IF(EXACT(M1508,$A$20)=TRUE,19,IF(EXACT(M1508,$A$21)=TRUE,20,IF(EXACT(M1508,$A$22)=TRUE,21,IF(EXACT(M1508,$A$23)=TRUE,22,IF(EXACT(M1508,$A$24)=TRUE,23,IF(EXACT(M1508,$A$25)=TRUE,24,IF(EXACT(M1508,$A$26)=TRUE,25,IF(EXACT(M1508,$A$27)=TRUE,26,IF(EXACT(M1508,$A$28)=TRUE,27,IF(EXACT(M1508,$A$29)=TRUE,28,IF(EXACT(M1508,$A$30)=TRUE,29,IF(EXACT(M1508,$A$31)=TRUE,30,IF(EXACT(M1508,$A$32)=TRUE,31,IF(EXACT(M1508,$A$33)=TRUE,32,IF(EXACT(M1508,$A$34)=TRUE,33,IF(EXACT(M1508,$A$35)=TRUE,34,IF(EXACT(M1508,$A$36)=TRUE,35,IF(EXACT(M1508,$A$37)=TRUE,36,IF(EXACT(M1508,$A$38)=TRUE,37,IF(EXACT(M1508,$A$39)=TRUE,38,IF(EXACT(M1508,$A$40)=TRUE,39,IF(EXACT(M1508,$A$41)=TRUE,40,IF(EXACT(M1508,$A$42)=TRUE,41,IF(EXACT(M1508,$A$43)=TRUE,42,IF(EXACT(M1508,$A$44)=TRUE,43,IF(EXACT(M1508,$A$45)=TRUE,44,IF(EXACT(M1508,$A$46)=TRUE,45,IF(EXACT(M1508,$A$47)=TRUE,46,IF(EXACT(M1508,$A$48)=TRUE,47,IF(EXACT(M1508,$A$49)=TRUE,48,IF(EXACT(M1508,$A$50)=TRUE,49,IF(EXACT(M1508,$A$51)=TRUE,50,IF(EXACT(M1508,$A$52)=TRUE,51,IF(EXACT(M1508,$A$53)=TRUE,52,IF(EXACT(M1508,$A$54)=TRUE,53,IF(EXACT(M1508,$A$55)=TRUE,54,IF(EXACT(M1508,$A$56)=TRUE,55,IF(EXACT(M1508,$A$57)=TRUE,56,IF(EXACT(M1508,$A$58)=TRUE,57,IF(EXACT(M1508,$A$59)=TRUE,58,IF(EXACT(M1508,$A$60)=TRUE,59,IF(EXACT(M1508,$A$61)=TRUE,60,IF(EXACT(M1508,$A$62)=TRUE,61))))))))))))))))))))))))))))))))))))))))))))))))))))))))))))))*61^$L1508</f>
        <v>0</v>
      </c>
    </row>
    <row r="1509" spans="11:14" x14ac:dyDescent="0.55000000000000004">
      <c r="K1509">
        <v>1509</v>
      </c>
      <c r="L1509">
        <f t="shared" si="47"/>
        <v>3</v>
      </c>
      <c r="M1509" t="str">
        <f t="shared" si="46"/>
        <v/>
      </c>
      <c r="N1509">
        <f>IF(EXACT(M1509,$A$1)=TRUE,0,IF(EXACT(M1509,$A$2)=TRUE,1,IF(EXACT(M1509,$A$3)=TRUE,2,IF(EXACT(M1509,$A$4)=TRUE,3,IF(EXACT(M1509,$A$5)=TRUE,4,IF(EXACT(M1509,$A$6)=TRUE,5,IF(EXACT(M1509,$A$7)=TRUE,6,IF(EXACT(M1509,$A$8)=TRUE,7,IF(EXACT(M1509,$A$9)=TRUE,8,IF(EXACT(M1509,$A$10)=TRUE,9,IF(EXACT(M1509,$A$11)=TRUE,10,IF(EXACT(M1509,$A$12)=TRUE,11,IF(EXACT(M1509,$A$13)=TRUE,12,IF(EXACT(M1509,$A$14)=TRUE,13,IF(EXACT(M1509,$A$15)=TRUE,14,IF(EXACT(M1509,$A$16)=TRUE,15,IF(EXACT(M1509,$A$17)=TRUE,16,IF(EXACT(M1509,$A$18)=TRUE,17,IF(EXACT(M1509,$A$19)=TRUE,18,IF(EXACT(M1509,$A$20)=TRUE,19,IF(EXACT(M1509,$A$21)=TRUE,20,IF(EXACT(M1509,$A$22)=TRUE,21,IF(EXACT(M1509,$A$23)=TRUE,22,IF(EXACT(M1509,$A$24)=TRUE,23,IF(EXACT(M1509,$A$25)=TRUE,24,IF(EXACT(M1509,$A$26)=TRUE,25,IF(EXACT(M1509,$A$27)=TRUE,26,IF(EXACT(M1509,$A$28)=TRUE,27,IF(EXACT(M1509,$A$29)=TRUE,28,IF(EXACT(M1509,$A$30)=TRUE,29,IF(EXACT(M1509,$A$31)=TRUE,30,IF(EXACT(M1509,$A$32)=TRUE,31,IF(EXACT(M1509,$A$33)=TRUE,32,IF(EXACT(M1509,$A$34)=TRUE,33,IF(EXACT(M1509,$A$35)=TRUE,34,IF(EXACT(M1509,$A$36)=TRUE,35,IF(EXACT(M1509,$A$37)=TRUE,36,IF(EXACT(M1509,$A$38)=TRUE,37,IF(EXACT(M1509,$A$39)=TRUE,38,IF(EXACT(M1509,$A$40)=TRUE,39,IF(EXACT(M1509,$A$41)=TRUE,40,IF(EXACT(M1509,$A$42)=TRUE,41,IF(EXACT(M1509,$A$43)=TRUE,42,IF(EXACT(M1509,$A$44)=TRUE,43,IF(EXACT(M1509,$A$45)=TRUE,44,IF(EXACT(M1509,$A$46)=TRUE,45,IF(EXACT(M1509,$A$47)=TRUE,46,IF(EXACT(M1509,$A$48)=TRUE,47,IF(EXACT(M1509,$A$49)=TRUE,48,IF(EXACT(M1509,$A$50)=TRUE,49,IF(EXACT(M1509,$A$51)=TRUE,50,IF(EXACT(M1509,$A$52)=TRUE,51,IF(EXACT(M1509,$A$53)=TRUE,52,IF(EXACT(M1509,$A$54)=TRUE,53,IF(EXACT(M1509,$A$55)=TRUE,54,IF(EXACT(M1509,$A$56)=TRUE,55,IF(EXACT(M1509,$A$57)=TRUE,56,IF(EXACT(M1509,$A$58)=TRUE,57,IF(EXACT(M1509,$A$59)=TRUE,58,IF(EXACT(M1509,$A$60)=TRUE,59,IF(EXACT(M1509,$A$61)=TRUE,60,IF(EXACT(M1509,$A$62)=TRUE,61))))))))))))))))))))))))))))))))))))))))))))))))))))))))))))))*61^$L1509</f>
        <v>0</v>
      </c>
    </row>
    <row r="1510" spans="11:14" x14ac:dyDescent="0.55000000000000004">
      <c r="K1510">
        <v>1510</v>
      </c>
      <c r="L1510">
        <f t="shared" si="47"/>
        <v>2</v>
      </c>
      <c r="M1510" t="str">
        <f t="shared" si="46"/>
        <v/>
      </c>
      <c r="N1510">
        <f>IF(EXACT(M1510,$A$1)=TRUE,0,IF(EXACT(M1510,$A$2)=TRUE,1,IF(EXACT(M1510,$A$3)=TRUE,2,IF(EXACT(M1510,$A$4)=TRUE,3,IF(EXACT(M1510,$A$5)=TRUE,4,IF(EXACT(M1510,$A$6)=TRUE,5,IF(EXACT(M1510,$A$7)=TRUE,6,IF(EXACT(M1510,$A$8)=TRUE,7,IF(EXACT(M1510,$A$9)=TRUE,8,IF(EXACT(M1510,$A$10)=TRUE,9,IF(EXACT(M1510,$A$11)=TRUE,10,IF(EXACT(M1510,$A$12)=TRUE,11,IF(EXACT(M1510,$A$13)=TRUE,12,IF(EXACT(M1510,$A$14)=TRUE,13,IF(EXACT(M1510,$A$15)=TRUE,14,IF(EXACT(M1510,$A$16)=TRUE,15,IF(EXACT(M1510,$A$17)=TRUE,16,IF(EXACT(M1510,$A$18)=TRUE,17,IF(EXACT(M1510,$A$19)=TRUE,18,IF(EXACT(M1510,$A$20)=TRUE,19,IF(EXACT(M1510,$A$21)=TRUE,20,IF(EXACT(M1510,$A$22)=TRUE,21,IF(EXACT(M1510,$A$23)=TRUE,22,IF(EXACT(M1510,$A$24)=TRUE,23,IF(EXACT(M1510,$A$25)=TRUE,24,IF(EXACT(M1510,$A$26)=TRUE,25,IF(EXACT(M1510,$A$27)=TRUE,26,IF(EXACT(M1510,$A$28)=TRUE,27,IF(EXACT(M1510,$A$29)=TRUE,28,IF(EXACT(M1510,$A$30)=TRUE,29,IF(EXACT(M1510,$A$31)=TRUE,30,IF(EXACT(M1510,$A$32)=TRUE,31,IF(EXACT(M1510,$A$33)=TRUE,32,IF(EXACT(M1510,$A$34)=TRUE,33,IF(EXACT(M1510,$A$35)=TRUE,34,IF(EXACT(M1510,$A$36)=TRUE,35,IF(EXACT(M1510,$A$37)=TRUE,36,IF(EXACT(M1510,$A$38)=TRUE,37,IF(EXACT(M1510,$A$39)=TRUE,38,IF(EXACT(M1510,$A$40)=TRUE,39,IF(EXACT(M1510,$A$41)=TRUE,40,IF(EXACT(M1510,$A$42)=TRUE,41,IF(EXACT(M1510,$A$43)=TRUE,42,IF(EXACT(M1510,$A$44)=TRUE,43,IF(EXACT(M1510,$A$45)=TRUE,44,IF(EXACT(M1510,$A$46)=TRUE,45,IF(EXACT(M1510,$A$47)=TRUE,46,IF(EXACT(M1510,$A$48)=TRUE,47,IF(EXACT(M1510,$A$49)=TRUE,48,IF(EXACT(M1510,$A$50)=TRUE,49,IF(EXACT(M1510,$A$51)=TRUE,50,IF(EXACT(M1510,$A$52)=TRUE,51,IF(EXACT(M1510,$A$53)=TRUE,52,IF(EXACT(M1510,$A$54)=TRUE,53,IF(EXACT(M1510,$A$55)=TRUE,54,IF(EXACT(M1510,$A$56)=TRUE,55,IF(EXACT(M1510,$A$57)=TRUE,56,IF(EXACT(M1510,$A$58)=TRUE,57,IF(EXACT(M1510,$A$59)=TRUE,58,IF(EXACT(M1510,$A$60)=TRUE,59,IF(EXACT(M1510,$A$61)=TRUE,60,IF(EXACT(M1510,$A$62)=TRUE,61))))))))))))))))))))))))))))))))))))))))))))))))))))))))))))))*61^$L1510</f>
        <v>0</v>
      </c>
    </row>
    <row r="1511" spans="11:14" x14ac:dyDescent="0.55000000000000004">
      <c r="K1511">
        <v>1511</v>
      </c>
      <c r="L1511">
        <f t="shared" si="47"/>
        <v>1</v>
      </c>
      <c r="M1511" t="str">
        <f t="shared" si="46"/>
        <v/>
      </c>
      <c r="N1511">
        <f>IF(EXACT(M1511,$A$1)=TRUE,0,IF(EXACT(M1511,$A$2)=TRUE,1,IF(EXACT(M1511,$A$3)=TRUE,2,IF(EXACT(M1511,$A$4)=TRUE,3,IF(EXACT(M1511,$A$5)=TRUE,4,IF(EXACT(M1511,$A$6)=TRUE,5,IF(EXACT(M1511,$A$7)=TRUE,6,IF(EXACT(M1511,$A$8)=TRUE,7,IF(EXACT(M1511,$A$9)=TRUE,8,IF(EXACT(M1511,$A$10)=TRUE,9,IF(EXACT(M1511,$A$11)=TRUE,10,IF(EXACT(M1511,$A$12)=TRUE,11,IF(EXACT(M1511,$A$13)=TRUE,12,IF(EXACT(M1511,$A$14)=TRUE,13,IF(EXACT(M1511,$A$15)=TRUE,14,IF(EXACT(M1511,$A$16)=TRUE,15,IF(EXACT(M1511,$A$17)=TRUE,16,IF(EXACT(M1511,$A$18)=TRUE,17,IF(EXACT(M1511,$A$19)=TRUE,18,IF(EXACT(M1511,$A$20)=TRUE,19,IF(EXACT(M1511,$A$21)=TRUE,20,IF(EXACT(M1511,$A$22)=TRUE,21,IF(EXACT(M1511,$A$23)=TRUE,22,IF(EXACT(M1511,$A$24)=TRUE,23,IF(EXACT(M1511,$A$25)=TRUE,24,IF(EXACT(M1511,$A$26)=TRUE,25,IF(EXACT(M1511,$A$27)=TRUE,26,IF(EXACT(M1511,$A$28)=TRUE,27,IF(EXACT(M1511,$A$29)=TRUE,28,IF(EXACT(M1511,$A$30)=TRUE,29,IF(EXACT(M1511,$A$31)=TRUE,30,IF(EXACT(M1511,$A$32)=TRUE,31,IF(EXACT(M1511,$A$33)=TRUE,32,IF(EXACT(M1511,$A$34)=TRUE,33,IF(EXACT(M1511,$A$35)=TRUE,34,IF(EXACT(M1511,$A$36)=TRUE,35,IF(EXACT(M1511,$A$37)=TRUE,36,IF(EXACT(M1511,$A$38)=TRUE,37,IF(EXACT(M1511,$A$39)=TRUE,38,IF(EXACT(M1511,$A$40)=TRUE,39,IF(EXACT(M1511,$A$41)=TRUE,40,IF(EXACT(M1511,$A$42)=TRUE,41,IF(EXACT(M1511,$A$43)=TRUE,42,IF(EXACT(M1511,$A$44)=TRUE,43,IF(EXACT(M1511,$A$45)=TRUE,44,IF(EXACT(M1511,$A$46)=TRUE,45,IF(EXACT(M1511,$A$47)=TRUE,46,IF(EXACT(M1511,$A$48)=TRUE,47,IF(EXACT(M1511,$A$49)=TRUE,48,IF(EXACT(M1511,$A$50)=TRUE,49,IF(EXACT(M1511,$A$51)=TRUE,50,IF(EXACT(M1511,$A$52)=TRUE,51,IF(EXACT(M1511,$A$53)=TRUE,52,IF(EXACT(M1511,$A$54)=TRUE,53,IF(EXACT(M1511,$A$55)=TRUE,54,IF(EXACT(M1511,$A$56)=TRUE,55,IF(EXACT(M1511,$A$57)=TRUE,56,IF(EXACT(M1511,$A$58)=TRUE,57,IF(EXACT(M1511,$A$59)=TRUE,58,IF(EXACT(M1511,$A$60)=TRUE,59,IF(EXACT(M1511,$A$61)=TRUE,60,IF(EXACT(M1511,$A$62)=TRUE,61))))))))))))))))))))))))))))))))))))))))))))))))))))))))))))))*61^$L1511</f>
        <v>0</v>
      </c>
    </row>
    <row r="1512" spans="11:14" x14ac:dyDescent="0.55000000000000004">
      <c r="K1512">
        <v>1512</v>
      </c>
      <c r="L1512">
        <f t="shared" si="47"/>
        <v>0</v>
      </c>
      <c r="M1512" t="str">
        <f t="shared" si="46"/>
        <v/>
      </c>
      <c r="N1512">
        <f>IF(EXACT(M1512,$A$1)=TRUE,0,IF(EXACT(M1512,$A$2)=TRUE,1,IF(EXACT(M1512,$A$3)=TRUE,2,IF(EXACT(M1512,$A$4)=TRUE,3,IF(EXACT(M1512,$A$5)=TRUE,4,IF(EXACT(M1512,$A$6)=TRUE,5,IF(EXACT(M1512,$A$7)=TRUE,6,IF(EXACT(M1512,$A$8)=TRUE,7,IF(EXACT(M1512,$A$9)=TRUE,8,IF(EXACT(M1512,$A$10)=TRUE,9,IF(EXACT(M1512,$A$11)=TRUE,10,IF(EXACT(M1512,$A$12)=TRUE,11,IF(EXACT(M1512,$A$13)=TRUE,12,IF(EXACT(M1512,$A$14)=TRUE,13,IF(EXACT(M1512,$A$15)=TRUE,14,IF(EXACT(M1512,$A$16)=TRUE,15,IF(EXACT(M1512,$A$17)=TRUE,16,IF(EXACT(M1512,$A$18)=TRUE,17,IF(EXACT(M1512,$A$19)=TRUE,18,IF(EXACT(M1512,$A$20)=TRUE,19,IF(EXACT(M1512,$A$21)=TRUE,20,IF(EXACT(M1512,$A$22)=TRUE,21,IF(EXACT(M1512,$A$23)=TRUE,22,IF(EXACT(M1512,$A$24)=TRUE,23,IF(EXACT(M1512,$A$25)=TRUE,24,IF(EXACT(M1512,$A$26)=TRUE,25,IF(EXACT(M1512,$A$27)=TRUE,26,IF(EXACT(M1512,$A$28)=TRUE,27,IF(EXACT(M1512,$A$29)=TRUE,28,IF(EXACT(M1512,$A$30)=TRUE,29,IF(EXACT(M1512,$A$31)=TRUE,30,IF(EXACT(M1512,$A$32)=TRUE,31,IF(EXACT(M1512,$A$33)=TRUE,32,IF(EXACT(M1512,$A$34)=TRUE,33,IF(EXACT(M1512,$A$35)=TRUE,34,IF(EXACT(M1512,$A$36)=TRUE,35,IF(EXACT(M1512,$A$37)=TRUE,36,IF(EXACT(M1512,$A$38)=TRUE,37,IF(EXACT(M1512,$A$39)=TRUE,38,IF(EXACT(M1512,$A$40)=TRUE,39,IF(EXACT(M1512,$A$41)=TRUE,40,IF(EXACT(M1512,$A$42)=TRUE,41,IF(EXACT(M1512,$A$43)=TRUE,42,IF(EXACT(M1512,$A$44)=TRUE,43,IF(EXACT(M1512,$A$45)=TRUE,44,IF(EXACT(M1512,$A$46)=TRUE,45,IF(EXACT(M1512,$A$47)=TRUE,46,IF(EXACT(M1512,$A$48)=TRUE,47,IF(EXACT(M1512,$A$49)=TRUE,48,IF(EXACT(M1512,$A$50)=TRUE,49,IF(EXACT(M1512,$A$51)=TRUE,50,IF(EXACT(M1512,$A$52)=TRUE,51,IF(EXACT(M1512,$A$53)=TRUE,52,IF(EXACT(M1512,$A$54)=TRUE,53,IF(EXACT(M1512,$A$55)=TRUE,54,IF(EXACT(M1512,$A$56)=TRUE,55,IF(EXACT(M1512,$A$57)=TRUE,56,IF(EXACT(M1512,$A$58)=TRUE,57,IF(EXACT(M1512,$A$59)=TRUE,58,IF(EXACT(M1512,$A$60)=TRUE,59,IF(EXACT(M1512,$A$61)=TRUE,60,IF(EXACT(M1512,$A$62)=TRUE,61))))))))))))))))))))))))))))))))))))))))))))))))))))))))))))))*61^$L1512</f>
        <v>0</v>
      </c>
    </row>
    <row r="1513" spans="11:14" x14ac:dyDescent="0.55000000000000004">
      <c r="K1513">
        <v>1513</v>
      </c>
      <c r="L1513">
        <f t="shared" si="47"/>
        <v>5</v>
      </c>
      <c r="M1513" t="str">
        <f t="shared" si="46"/>
        <v/>
      </c>
      <c r="N1513" t="b">
        <f>IF(EXACT(M1513,$A$1)=TRUE,"コア",IF(EXACT(M1513,$A$2)=TRUE,"弓玉",IF(EXACT(M1513,$A$3)=TRUE,"銃玉",IF(EXACT(M1513,$A$4)=TRUE,"剣玉",IF(EXACT(M1513,$A$5)=TRUE,"盾玉",IF(EXACT(M1513,$A$6)=TRUE,"爆玉",IF(EXACT(M1513,$A$7)=TRUE,"魔玉",IF(EXACT(M1513,$A$8)=TRUE,"弩玉",IF(EXACT(M1513,$A$9)=TRUE,"槍玉",IF(EXACT(M1513,$A$10)=TRUE,"砲玉",IF(EXACT(M1513,$A$11)=TRUE,"薙玉",IF(EXACT(M1513,$A$12)=TRUE,"跳玉",IF(EXACT(M1513,$A$13)=TRUE,"裂玉",IF(EXACT(M1513,$A$14)=TRUE,"散玉",IF(EXACT(M1513,$A$15)=TRUE,"狙玉",IF(EXACT(M1513,$A$16)=TRUE,"浮玉",IF(EXACT(M1513,$A$17)=TRUE,"導玉",IF(EXACT(M1513,$A$18)=TRUE,"繕玉",IF(EXACT(M1513,$A$19)=TRUE,"癒玉",IF(EXACT(M1513,$A$20)=TRUE,"壁玉",IF(EXACT(M1513,$A$21)=TRUE,"飛玉",IF(EXACT(M1513,$A$22)=TRUE,"戦玉",IF(EXACT(M1513,$A$23)=TRUE,"機玉",IF(EXACT(M1513,$A$24)=TRUE,"変玉",IF(EXACT(M1513,$A$25)=TRUE,"界玉",IF(EXACT(M1513,$A$26)=TRUE,"木壁",IF(EXACT(M1513,$A$27)=TRUE,"石壁",IF(EXACT(M1513,$A$28)=TRUE,"紙壁",IF(EXACT(M1513,$A$29)=TRUE,"鉄壁",IF(EXACT(M1513,$A$30)=TRUE,"ジェット",IF(EXACT(M1513,$A$31)=TRUE,"ターボ",IF(EXACT(M1513,$A$32)=TRUE,"骨玉",IF(EXACT(M1513,$A$33)=TRUE,"撃玉",IF(EXACT(M1513,$A$34)=TRUE,"弾玉",IF(EXACT(M1513,$A$35)=TRUE,"聖玉",IF(EXACT(M1513,$A$36)=TRUE,"忍玉",IF(EXACT(M1513,$A$37)=TRUE,"障玉",IF(EXACT(M1513,$A$38)=TRUE,"花玉",IF(EXACT(M1513,$A$39)=TRUE,"反玉",IF(EXACT(M1513,$A$40)=TRUE,"押玉",IF(EXACT(M1513,$A$41)=TRUE,"迎玉",IF(EXACT(M1513,$A$42)=TRUE,"贄玉",IF(EXACT(M1513,$A$43)=TRUE,"的玉",IF(EXACT(M1513,$A$44)=TRUE,"墜玉",IF(EXACT(M1513,$A$45)=TRUE,"箱玉",IF(EXACT(M1513,$A$46)=TRUE,"闇玉",IF(EXACT(M1513,$A$47)=TRUE,"旋玉",IF(EXACT(M1513,$A$48)=TRUE,"采玉",IF(EXACT(M1513,$A$49)=TRUE,"騎玉",IF(EXACT(M1513,$A$50)=TRUE,"核玉",IF(EXACT(M1513,$A$51)=TRUE,"射玉",IF(EXACT(M1513,$A$52)=TRUE,"星玉",IF(EXACT(M1513,$A$53)=TRUE,"梱玉",IF(EXACT(M1513,$A$54)=TRUE,"貫玉",IF(EXACT(M1513,$A$55)=TRUE,"査玉",IF(EXACT(M1513,$A$56)=TRUE,"近壁",IF(EXACT(M1513,$A$57)=TRUE,"遠壁",IF(EXACT(M1513,$A$58)=TRUE,"広壁",IF(EXACT(M1513,$A$59)=TRUE,"狭壁",IF(EXACT(M1513,$A$60)=TRUE,"タゲ壁",IF(EXACT(M1513,$A$61)=TRUE,"エレ壁")))))))))))))))))))))))))))))))))))))))))))))))))))))))))))))</f>
        <v>0</v>
      </c>
    </row>
    <row r="1514" spans="11:14" x14ac:dyDescent="0.55000000000000004">
      <c r="K1514">
        <v>1514</v>
      </c>
      <c r="L1514">
        <f t="shared" si="47"/>
        <v>4</v>
      </c>
      <c r="M1514" t="str">
        <f t="shared" si="46"/>
        <v/>
      </c>
      <c r="N1514">
        <f>IF(EXACT(M1514,$A$1)=TRUE,0,IF(EXACT(M1514,$A$2)=TRUE,1,IF(EXACT(M1514,$A$3)=TRUE,2,IF(EXACT(M1514,$A$4)=TRUE,3,IF(EXACT(M1514,$A$5)=TRUE,4,IF(EXACT(M1514,$A$6)=TRUE,5,IF(EXACT(M1514,$A$7)=TRUE,6,IF(EXACT(M1514,$A$8)=TRUE,7,IF(EXACT(M1514,$A$9)=TRUE,8,IF(EXACT(M1514,$A$10)=TRUE,9,IF(EXACT(M1514,$A$11)=TRUE,10,IF(EXACT(M1514,$A$12)=TRUE,11,IF(EXACT(M1514,$A$13)=TRUE,12,IF(EXACT(M1514,$A$14)=TRUE,13,IF(EXACT(M1514,$A$15)=TRUE,14,IF(EXACT(M1514,$A$16)=TRUE,15,IF(EXACT(M1514,$A$17)=TRUE,16,IF(EXACT(M1514,$A$18)=TRUE,17,IF(EXACT(M1514,$A$19)=TRUE,18,IF(EXACT(M1514,$A$20)=TRUE,19,IF(EXACT(M1514,$A$21)=TRUE,20,IF(EXACT(M1514,$A$22)=TRUE,21,IF(EXACT(M1514,$A$23)=TRUE,22,IF(EXACT(M1514,$A$24)=TRUE,23,IF(EXACT(M1514,$A$25)=TRUE,24,IF(EXACT(M1514,$A$26)=TRUE,25,IF(EXACT(M1514,$A$27)=TRUE,26,IF(EXACT(M1514,$A$28)=TRUE,27,IF(EXACT(M1514,$A$29)=TRUE,28,IF(EXACT(M1514,$A$30)=TRUE,29,IF(EXACT(M1514,$A$31)=TRUE,30,IF(EXACT(M1514,$A$32)=TRUE,31,IF(EXACT(M1514,$A$33)=TRUE,32,IF(EXACT(M1514,$A$34)=TRUE,33,IF(EXACT(M1514,$A$35)=TRUE,34,IF(EXACT(M1514,$A$36)=TRUE,35,IF(EXACT(M1514,$A$37)=TRUE,36,IF(EXACT(M1514,$A$38)=TRUE,37,IF(EXACT(M1514,$A$39)=TRUE,38,IF(EXACT(M1514,$A$40)=TRUE,39,IF(EXACT(M1514,$A$41)=TRUE,40,IF(EXACT(M1514,$A$42)=TRUE,41,IF(EXACT(M1514,$A$43)=TRUE,42,IF(EXACT(M1514,$A$44)=TRUE,43,IF(EXACT(M1514,$A$45)=TRUE,44,IF(EXACT(M1514,$A$46)=TRUE,45,IF(EXACT(M1514,$A$47)=TRUE,46,IF(EXACT(M1514,$A$48)=TRUE,47,IF(EXACT(M1514,$A$49)=TRUE,48,IF(EXACT(M1514,$A$50)=TRUE,49,IF(EXACT(M1514,$A$51)=TRUE,50,IF(EXACT(M1514,$A$52)=TRUE,51,IF(EXACT(M1514,$A$53)=TRUE,52,IF(EXACT(M1514,$A$54)=TRUE,53,IF(EXACT(M1514,$A$55)=TRUE,54,IF(EXACT(M1514,$A$56)=TRUE,55,IF(EXACT(M1514,$A$57)=TRUE,56,IF(EXACT(M1514,$A$58)=TRUE,57,IF(EXACT(M1514,$A$59)=TRUE,58,IF(EXACT(M1514,$A$60)=TRUE,59,IF(EXACT(M1514,$A$61)=TRUE,60,IF(EXACT(M1514,$A$62)=TRUE,61))))))))))))))))))))))))))))))))))))))))))))))))))))))))))))))*61^$L1514</f>
        <v>0</v>
      </c>
    </row>
    <row r="1515" spans="11:14" x14ac:dyDescent="0.55000000000000004">
      <c r="K1515">
        <v>1515</v>
      </c>
      <c r="L1515">
        <f t="shared" si="47"/>
        <v>3</v>
      </c>
      <c r="M1515" t="str">
        <f t="shared" si="46"/>
        <v/>
      </c>
      <c r="N1515">
        <f>IF(EXACT(M1515,$A$1)=TRUE,0,IF(EXACT(M1515,$A$2)=TRUE,1,IF(EXACT(M1515,$A$3)=TRUE,2,IF(EXACT(M1515,$A$4)=TRUE,3,IF(EXACT(M1515,$A$5)=TRUE,4,IF(EXACT(M1515,$A$6)=TRUE,5,IF(EXACT(M1515,$A$7)=TRUE,6,IF(EXACT(M1515,$A$8)=TRUE,7,IF(EXACT(M1515,$A$9)=TRUE,8,IF(EXACT(M1515,$A$10)=TRUE,9,IF(EXACT(M1515,$A$11)=TRUE,10,IF(EXACT(M1515,$A$12)=TRUE,11,IF(EXACT(M1515,$A$13)=TRUE,12,IF(EXACT(M1515,$A$14)=TRUE,13,IF(EXACT(M1515,$A$15)=TRUE,14,IF(EXACT(M1515,$A$16)=TRUE,15,IF(EXACT(M1515,$A$17)=TRUE,16,IF(EXACT(M1515,$A$18)=TRUE,17,IF(EXACT(M1515,$A$19)=TRUE,18,IF(EXACT(M1515,$A$20)=TRUE,19,IF(EXACT(M1515,$A$21)=TRUE,20,IF(EXACT(M1515,$A$22)=TRUE,21,IF(EXACT(M1515,$A$23)=TRUE,22,IF(EXACT(M1515,$A$24)=TRUE,23,IF(EXACT(M1515,$A$25)=TRUE,24,IF(EXACT(M1515,$A$26)=TRUE,25,IF(EXACT(M1515,$A$27)=TRUE,26,IF(EXACT(M1515,$A$28)=TRUE,27,IF(EXACT(M1515,$A$29)=TRUE,28,IF(EXACT(M1515,$A$30)=TRUE,29,IF(EXACT(M1515,$A$31)=TRUE,30,IF(EXACT(M1515,$A$32)=TRUE,31,IF(EXACT(M1515,$A$33)=TRUE,32,IF(EXACT(M1515,$A$34)=TRUE,33,IF(EXACT(M1515,$A$35)=TRUE,34,IF(EXACT(M1515,$A$36)=TRUE,35,IF(EXACT(M1515,$A$37)=TRUE,36,IF(EXACT(M1515,$A$38)=TRUE,37,IF(EXACT(M1515,$A$39)=TRUE,38,IF(EXACT(M1515,$A$40)=TRUE,39,IF(EXACT(M1515,$A$41)=TRUE,40,IF(EXACT(M1515,$A$42)=TRUE,41,IF(EXACT(M1515,$A$43)=TRUE,42,IF(EXACT(M1515,$A$44)=TRUE,43,IF(EXACT(M1515,$A$45)=TRUE,44,IF(EXACT(M1515,$A$46)=TRUE,45,IF(EXACT(M1515,$A$47)=TRUE,46,IF(EXACT(M1515,$A$48)=TRUE,47,IF(EXACT(M1515,$A$49)=TRUE,48,IF(EXACT(M1515,$A$50)=TRUE,49,IF(EXACT(M1515,$A$51)=TRUE,50,IF(EXACT(M1515,$A$52)=TRUE,51,IF(EXACT(M1515,$A$53)=TRUE,52,IF(EXACT(M1515,$A$54)=TRUE,53,IF(EXACT(M1515,$A$55)=TRUE,54,IF(EXACT(M1515,$A$56)=TRUE,55,IF(EXACT(M1515,$A$57)=TRUE,56,IF(EXACT(M1515,$A$58)=TRUE,57,IF(EXACT(M1515,$A$59)=TRUE,58,IF(EXACT(M1515,$A$60)=TRUE,59,IF(EXACT(M1515,$A$61)=TRUE,60,IF(EXACT(M1515,$A$62)=TRUE,61))))))))))))))))))))))))))))))))))))))))))))))))))))))))))))))*61^$L1515</f>
        <v>0</v>
      </c>
    </row>
    <row r="1516" spans="11:14" x14ac:dyDescent="0.55000000000000004">
      <c r="K1516">
        <v>1516</v>
      </c>
      <c r="L1516">
        <f t="shared" si="47"/>
        <v>2</v>
      </c>
      <c r="M1516" t="str">
        <f t="shared" si="46"/>
        <v/>
      </c>
      <c r="N1516">
        <f>IF(EXACT(M1516,$A$1)=TRUE,0,IF(EXACT(M1516,$A$2)=TRUE,1,IF(EXACT(M1516,$A$3)=TRUE,2,IF(EXACT(M1516,$A$4)=TRUE,3,IF(EXACT(M1516,$A$5)=TRUE,4,IF(EXACT(M1516,$A$6)=TRUE,5,IF(EXACT(M1516,$A$7)=TRUE,6,IF(EXACT(M1516,$A$8)=TRUE,7,IF(EXACT(M1516,$A$9)=TRUE,8,IF(EXACT(M1516,$A$10)=TRUE,9,IF(EXACT(M1516,$A$11)=TRUE,10,IF(EXACT(M1516,$A$12)=TRUE,11,IF(EXACT(M1516,$A$13)=TRUE,12,IF(EXACT(M1516,$A$14)=TRUE,13,IF(EXACT(M1516,$A$15)=TRUE,14,IF(EXACT(M1516,$A$16)=TRUE,15,IF(EXACT(M1516,$A$17)=TRUE,16,IF(EXACT(M1516,$A$18)=TRUE,17,IF(EXACT(M1516,$A$19)=TRUE,18,IF(EXACT(M1516,$A$20)=TRUE,19,IF(EXACT(M1516,$A$21)=TRUE,20,IF(EXACT(M1516,$A$22)=TRUE,21,IF(EXACT(M1516,$A$23)=TRUE,22,IF(EXACT(M1516,$A$24)=TRUE,23,IF(EXACT(M1516,$A$25)=TRUE,24,IF(EXACT(M1516,$A$26)=TRUE,25,IF(EXACT(M1516,$A$27)=TRUE,26,IF(EXACT(M1516,$A$28)=TRUE,27,IF(EXACT(M1516,$A$29)=TRUE,28,IF(EXACT(M1516,$A$30)=TRUE,29,IF(EXACT(M1516,$A$31)=TRUE,30,IF(EXACT(M1516,$A$32)=TRUE,31,IF(EXACT(M1516,$A$33)=TRUE,32,IF(EXACT(M1516,$A$34)=TRUE,33,IF(EXACT(M1516,$A$35)=TRUE,34,IF(EXACT(M1516,$A$36)=TRUE,35,IF(EXACT(M1516,$A$37)=TRUE,36,IF(EXACT(M1516,$A$38)=TRUE,37,IF(EXACT(M1516,$A$39)=TRUE,38,IF(EXACT(M1516,$A$40)=TRUE,39,IF(EXACT(M1516,$A$41)=TRUE,40,IF(EXACT(M1516,$A$42)=TRUE,41,IF(EXACT(M1516,$A$43)=TRUE,42,IF(EXACT(M1516,$A$44)=TRUE,43,IF(EXACT(M1516,$A$45)=TRUE,44,IF(EXACT(M1516,$A$46)=TRUE,45,IF(EXACT(M1516,$A$47)=TRUE,46,IF(EXACT(M1516,$A$48)=TRUE,47,IF(EXACT(M1516,$A$49)=TRUE,48,IF(EXACT(M1516,$A$50)=TRUE,49,IF(EXACT(M1516,$A$51)=TRUE,50,IF(EXACT(M1516,$A$52)=TRUE,51,IF(EXACT(M1516,$A$53)=TRUE,52,IF(EXACT(M1516,$A$54)=TRUE,53,IF(EXACT(M1516,$A$55)=TRUE,54,IF(EXACT(M1516,$A$56)=TRUE,55,IF(EXACT(M1516,$A$57)=TRUE,56,IF(EXACT(M1516,$A$58)=TRUE,57,IF(EXACT(M1516,$A$59)=TRUE,58,IF(EXACT(M1516,$A$60)=TRUE,59,IF(EXACT(M1516,$A$61)=TRUE,60,IF(EXACT(M1516,$A$62)=TRUE,61))))))))))))))))))))))))))))))))))))))))))))))))))))))))))))))*61^$L1516</f>
        <v>0</v>
      </c>
    </row>
    <row r="1517" spans="11:14" x14ac:dyDescent="0.55000000000000004">
      <c r="K1517">
        <v>1517</v>
      </c>
      <c r="L1517">
        <f t="shared" si="47"/>
        <v>1</v>
      </c>
      <c r="M1517" t="str">
        <f t="shared" si="46"/>
        <v/>
      </c>
      <c r="N1517">
        <f>IF(EXACT(M1517,$A$1)=TRUE,0,IF(EXACT(M1517,$A$2)=TRUE,1,IF(EXACT(M1517,$A$3)=TRUE,2,IF(EXACT(M1517,$A$4)=TRUE,3,IF(EXACT(M1517,$A$5)=TRUE,4,IF(EXACT(M1517,$A$6)=TRUE,5,IF(EXACT(M1517,$A$7)=TRUE,6,IF(EXACT(M1517,$A$8)=TRUE,7,IF(EXACT(M1517,$A$9)=TRUE,8,IF(EXACT(M1517,$A$10)=TRUE,9,IF(EXACT(M1517,$A$11)=TRUE,10,IF(EXACT(M1517,$A$12)=TRUE,11,IF(EXACT(M1517,$A$13)=TRUE,12,IF(EXACT(M1517,$A$14)=TRUE,13,IF(EXACT(M1517,$A$15)=TRUE,14,IF(EXACT(M1517,$A$16)=TRUE,15,IF(EXACT(M1517,$A$17)=TRUE,16,IF(EXACT(M1517,$A$18)=TRUE,17,IF(EXACT(M1517,$A$19)=TRUE,18,IF(EXACT(M1517,$A$20)=TRUE,19,IF(EXACT(M1517,$A$21)=TRUE,20,IF(EXACT(M1517,$A$22)=TRUE,21,IF(EXACT(M1517,$A$23)=TRUE,22,IF(EXACT(M1517,$A$24)=TRUE,23,IF(EXACT(M1517,$A$25)=TRUE,24,IF(EXACT(M1517,$A$26)=TRUE,25,IF(EXACT(M1517,$A$27)=TRUE,26,IF(EXACT(M1517,$A$28)=TRUE,27,IF(EXACT(M1517,$A$29)=TRUE,28,IF(EXACT(M1517,$A$30)=TRUE,29,IF(EXACT(M1517,$A$31)=TRUE,30,IF(EXACT(M1517,$A$32)=TRUE,31,IF(EXACT(M1517,$A$33)=TRUE,32,IF(EXACT(M1517,$A$34)=TRUE,33,IF(EXACT(M1517,$A$35)=TRUE,34,IF(EXACT(M1517,$A$36)=TRUE,35,IF(EXACT(M1517,$A$37)=TRUE,36,IF(EXACT(M1517,$A$38)=TRUE,37,IF(EXACT(M1517,$A$39)=TRUE,38,IF(EXACT(M1517,$A$40)=TRUE,39,IF(EXACT(M1517,$A$41)=TRUE,40,IF(EXACT(M1517,$A$42)=TRUE,41,IF(EXACT(M1517,$A$43)=TRUE,42,IF(EXACT(M1517,$A$44)=TRUE,43,IF(EXACT(M1517,$A$45)=TRUE,44,IF(EXACT(M1517,$A$46)=TRUE,45,IF(EXACT(M1517,$A$47)=TRUE,46,IF(EXACT(M1517,$A$48)=TRUE,47,IF(EXACT(M1517,$A$49)=TRUE,48,IF(EXACT(M1517,$A$50)=TRUE,49,IF(EXACT(M1517,$A$51)=TRUE,50,IF(EXACT(M1517,$A$52)=TRUE,51,IF(EXACT(M1517,$A$53)=TRUE,52,IF(EXACT(M1517,$A$54)=TRUE,53,IF(EXACT(M1517,$A$55)=TRUE,54,IF(EXACT(M1517,$A$56)=TRUE,55,IF(EXACT(M1517,$A$57)=TRUE,56,IF(EXACT(M1517,$A$58)=TRUE,57,IF(EXACT(M1517,$A$59)=TRUE,58,IF(EXACT(M1517,$A$60)=TRUE,59,IF(EXACT(M1517,$A$61)=TRUE,60,IF(EXACT(M1517,$A$62)=TRUE,61))))))))))))))))))))))))))))))))))))))))))))))))))))))))))))))*61^$L1517</f>
        <v>0</v>
      </c>
    </row>
    <row r="1518" spans="11:14" x14ac:dyDescent="0.55000000000000004">
      <c r="K1518">
        <v>1518</v>
      </c>
      <c r="L1518">
        <f t="shared" si="47"/>
        <v>0</v>
      </c>
      <c r="M1518" t="str">
        <f t="shared" si="46"/>
        <v/>
      </c>
      <c r="N1518">
        <f>IF(EXACT(M1518,$A$1)=TRUE,0,IF(EXACT(M1518,$A$2)=TRUE,1,IF(EXACT(M1518,$A$3)=TRUE,2,IF(EXACT(M1518,$A$4)=TRUE,3,IF(EXACT(M1518,$A$5)=TRUE,4,IF(EXACT(M1518,$A$6)=TRUE,5,IF(EXACT(M1518,$A$7)=TRUE,6,IF(EXACT(M1518,$A$8)=TRUE,7,IF(EXACT(M1518,$A$9)=TRUE,8,IF(EXACT(M1518,$A$10)=TRUE,9,IF(EXACT(M1518,$A$11)=TRUE,10,IF(EXACT(M1518,$A$12)=TRUE,11,IF(EXACT(M1518,$A$13)=TRUE,12,IF(EXACT(M1518,$A$14)=TRUE,13,IF(EXACT(M1518,$A$15)=TRUE,14,IF(EXACT(M1518,$A$16)=TRUE,15,IF(EXACT(M1518,$A$17)=TRUE,16,IF(EXACT(M1518,$A$18)=TRUE,17,IF(EXACT(M1518,$A$19)=TRUE,18,IF(EXACT(M1518,$A$20)=TRUE,19,IF(EXACT(M1518,$A$21)=TRUE,20,IF(EXACT(M1518,$A$22)=TRUE,21,IF(EXACT(M1518,$A$23)=TRUE,22,IF(EXACT(M1518,$A$24)=TRUE,23,IF(EXACT(M1518,$A$25)=TRUE,24,IF(EXACT(M1518,$A$26)=TRUE,25,IF(EXACT(M1518,$A$27)=TRUE,26,IF(EXACT(M1518,$A$28)=TRUE,27,IF(EXACT(M1518,$A$29)=TRUE,28,IF(EXACT(M1518,$A$30)=TRUE,29,IF(EXACT(M1518,$A$31)=TRUE,30,IF(EXACT(M1518,$A$32)=TRUE,31,IF(EXACT(M1518,$A$33)=TRUE,32,IF(EXACT(M1518,$A$34)=TRUE,33,IF(EXACT(M1518,$A$35)=TRUE,34,IF(EXACT(M1518,$A$36)=TRUE,35,IF(EXACT(M1518,$A$37)=TRUE,36,IF(EXACT(M1518,$A$38)=TRUE,37,IF(EXACT(M1518,$A$39)=TRUE,38,IF(EXACT(M1518,$A$40)=TRUE,39,IF(EXACT(M1518,$A$41)=TRUE,40,IF(EXACT(M1518,$A$42)=TRUE,41,IF(EXACT(M1518,$A$43)=TRUE,42,IF(EXACT(M1518,$A$44)=TRUE,43,IF(EXACT(M1518,$A$45)=TRUE,44,IF(EXACT(M1518,$A$46)=TRUE,45,IF(EXACT(M1518,$A$47)=TRUE,46,IF(EXACT(M1518,$A$48)=TRUE,47,IF(EXACT(M1518,$A$49)=TRUE,48,IF(EXACT(M1518,$A$50)=TRUE,49,IF(EXACT(M1518,$A$51)=TRUE,50,IF(EXACT(M1518,$A$52)=TRUE,51,IF(EXACT(M1518,$A$53)=TRUE,52,IF(EXACT(M1518,$A$54)=TRUE,53,IF(EXACT(M1518,$A$55)=TRUE,54,IF(EXACT(M1518,$A$56)=TRUE,55,IF(EXACT(M1518,$A$57)=TRUE,56,IF(EXACT(M1518,$A$58)=TRUE,57,IF(EXACT(M1518,$A$59)=TRUE,58,IF(EXACT(M1518,$A$60)=TRUE,59,IF(EXACT(M1518,$A$61)=TRUE,60,IF(EXACT(M1518,$A$62)=TRUE,61))))))))))))))))))))))))))))))))))))))))))))))))))))))))))))))*61^$L1518</f>
        <v>0</v>
      </c>
    </row>
    <row r="1519" spans="11:14" x14ac:dyDescent="0.55000000000000004">
      <c r="K1519">
        <v>1519</v>
      </c>
      <c r="L1519">
        <f t="shared" si="47"/>
        <v>5</v>
      </c>
      <c r="M1519" t="str">
        <f t="shared" si="46"/>
        <v/>
      </c>
      <c r="N1519" t="b">
        <f>IF(EXACT(M1519,$A$1)=TRUE,"コア",IF(EXACT(M1519,$A$2)=TRUE,"弓玉",IF(EXACT(M1519,$A$3)=TRUE,"銃玉",IF(EXACT(M1519,$A$4)=TRUE,"剣玉",IF(EXACT(M1519,$A$5)=TRUE,"盾玉",IF(EXACT(M1519,$A$6)=TRUE,"爆玉",IF(EXACT(M1519,$A$7)=TRUE,"魔玉",IF(EXACT(M1519,$A$8)=TRUE,"弩玉",IF(EXACT(M1519,$A$9)=TRUE,"槍玉",IF(EXACT(M1519,$A$10)=TRUE,"砲玉",IF(EXACT(M1519,$A$11)=TRUE,"薙玉",IF(EXACT(M1519,$A$12)=TRUE,"跳玉",IF(EXACT(M1519,$A$13)=TRUE,"裂玉",IF(EXACT(M1519,$A$14)=TRUE,"散玉",IF(EXACT(M1519,$A$15)=TRUE,"狙玉",IF(EXACT(M1519,$A$16)=TRUE,"浮玉",IF(EXACT(M1519,$A$17)=TRUE,"導玉",IF(EXACT(M1519,$A$18)=TRUE,"繕玉",IF(EXACT(M1519,$A$19)=TRUE,"癒玉",IF(EXACT(M1519,$A$20)=TRUE,"壁玉",IF(EXACT(M1519,$A$21)=TRUE,"飛玉",IF(EXACT(M1519,$A$22)=TRUE,"戦玉",IF(EXACT(M1519,$A$23)=TRUE,"機玉",IF(EXACT(M1519,$A$24)=TRUE,"変玉",IF(EXACT(M1519,$A$25)=TRUE,"界玉",IF(EXACT(M1519,$A$26)=TRUE,"木壁",IF(EXACT(M1519,$A$27)=TRUE,"石壁",IF(EXACT(M1519,$A$28)=TRUE,"紙壁",IF(EXACT(M1519,$A$29)=TRUE,"鉄壁",IF(EXACT(M1519,$A$30)=TRUE,"ジェット",IF(EXACT(M1519,$A$31)=TRUE,"ターボ",IF(EXACT(M1519,$A$32)=TRUE,"骨玉",IF(EXACT(M1519,$A$33)=TRUE,"撃玉",IF(EXACT(M1519,$A$34)=TRUE,"弾玉",IF(EXACT(M1519,$A$35)=TRUE,"聖玉",IF(EXACT(M1519,$A$36)=TRUE,"忍玉",IF(EXACT(M1519,$A$37)=TRUE,"障玉",IF(EXACT(M1519,$A$38)=TRUE,"花玉",IF(EXACT(M1519,$A$39)=TRUE,"反玉",IF(EXACT(M1519,$A$40)=TRUE,"押玉",IF(EXACT(M1519,$A$41)=TRUE,"迎玉",IF(EXACT(M1519,$A$42)=TRUE,"贄玉",IF(EXACT(M1519,$A$43)=TRUE,"的玉",IF(EXACT(M1519,$A$44)=TRUE,"墜玉",IF(EXACT(M1519,$A$45)=TRUE,"箱玉",IF(EXACT(M1519,$A$46)=TRUE,"闇玉",IF(EXACT(M1519,$A$47)=TRUE,"旋玉",IF(EXACT(M1519,$A$48)=TRUE,"采玉",IF(EXACT(M1519,$A$49)=TRUE,"騎玉",IF(EXACT(M1519,$A$50)=TRUE,"核玉",IF(EXACT(M1519,$A$51)=TRUE,"射玉",IF(EXACT(M1519,$A$52)=TRUE,"星玉",IF(EXACT(M1519,$A$53)=TRUE,"梱玉",IF(EXACT(M1519,$A$54)=TRUE,"貫玉",IF(EXACT(M1519,$A$55)=TRUE,"査玉",IF(EXACT(M1519,$A$56)=TRUE,"近壁",IF(EXACT(M1519,$A$57)=TRUE,"遠壁",IF(EXACT(M1519,$A$58)=TRUE,"広壁",IF(EXACT(M1519,$A$59)=TRUE,"狭壁",IF(EXACT(M1519,$A$60)=TRUE,"タゲ壁",IF(EXACT(M1519,$A$61)=TRUE,"エレ壁")))))))))))))))))))))))))))))))))))))))))))))))))))))))))))))</f>
        <v>0</v>
      </c>
    </row>
    <row r="1520" spans="11:14" x14ac:dyDescent="0.55000000000000004">
      <c r="K1520">
        <v>1520</v>
      </c>
      <c r="L1520">
        <f t="shared" si="47"/>
        <v>4</v>
      </c>
      <c r="M1520" t="str">
        <f t="shared" si="46"/>
        <v/>
      </c>
      <c r="N1520">
        <f>IF(EXACT(M1520,$A$1)=TRUE,0,IF(EXACT(M1520,$A$2)=TRUE,1,IF(EXACT(M1520,$A$3)=TRUE,2,IF(EXACT(M1520,$A$4)=TRUE,3,IF(EXACT(M1520,$A$5)=TRUE,4,IF(EXACT(M1520,$A$6)=TRUE,5,IF(EXACT(M1520,$A$7)=TRUE,6,IF(EXACT(M1520,$A$8)=TRUE,7,IF(EXACT(M1520,$A$9)=TRUE,8,IF(EXACT(M1520,$A$10)=TRUE,9,IF(EXACT(M1520,$A$11)=TRUE,10,IF(EXACT(M1520,$A$12)=TRUE,11,IF(EXACT(M1520,$A$13)=TRUE,12,IF(EXACT(M1520,$A$14)=TRUE,13,IF(EXACT(M1520,$A$15)=TRUE,14,IF(EXACT(M1520,$A$16)=TRUE,15,IF(EXACT(M1520,$A$17)=TRUE,16,IF(EXACT(M1520,$A$18)=TRUE,17,IF(EXACT(M1520,$A$19)=TRUE,18,IF(EXACT(M1520,$A$20)=TRUE,19,IF(EXACT(M1520,$A$21)=TRUE,20,IF(EXACT(M1520,$A$22)=TRUE,21,IF(EXACT(M1520,$A$23)=TRUE,22,IF(EXACT(M1520,$A$24)=TRUE,23,IF(EXACT(M1520,$A$25)=TRUE,24,IF(EXACT(M1520,$A$26)=TRUE,25,IF(EXACT(M1520,$A$27)=TRUE,26,IF(EXACT(M1520,$A$28)=TRUE,27,IF(EXACT(M1520,$A$29)=TRUE,28,IF(EXACT(M1520,$A$30)=TRUE,29,IF(EXACT(M1520,$A$31)=TRUE,30,IF(EXACT(M1520,$A$32)=TRUE,31,IF(EXACT(M1520,$A$33)=TRUE,32,IF(EXACT(M1520,$A$34)=TRUE,33,IF(EXACT(M1520,$A$35)=TRUE,34,IF(EXACT(M1520,$A$36)=TRUE,35,IF(EXACT(M1520,$A$37)=TRUE,36,IF(EXACT(M1520,$A$38)=TRUE,37,IF(EXACT(M1520,$A$39)=TRUE,38,IF(EXACT(M1520,$A$40)=TRUE,39,IF(EXACT(M1520,$A$41)=TRUE,40,IF(EXACT(M1520,$A$42)=TRUE,41,IF(EXACT(M1520,$A$43)=TRUE,42,IF(EXACT(M1520,$A$44)=TRUE,43,IF(EXACT(M1520,$A$45)=TRUE,44,IF(EXACT(M1520,$A$46)=TRUE,45,IF(EXACT(M1520,$A$47)=TRUE,46,IF(EXACT(M1520,$A$48)=TRUE,47,IF(EXACT(M1520,$A$49)=TRUE,48,IF(EXACT(M1520,$A$50)=TRUE,49,IF(EXACT(M1520,$A$51)=TRUE,50,IF(EXACT(M1520,$A$52)=TRUE,51,IF(EXACT(M1520,$A$53)=TRUE,52,IF(EXACT(M1520,$A$54)=TRUE,53,IF(EXACT(M1520,$A$55)=TRUE,54,IF(EXACT(M1520,$A$56)=TRUE,55,IF(EXACT(M1520,$A$57)=TRUE,56,IF(EXACT(M1520,$A$58)=TRUE,57,IF(EXACT(M1520,$A$59)=TRUE,58,IF(EXACT(M1520,$A$60)=TRUE,59,IF(EXACT(M1520,$A$61)=TRUE,60,IF(EXACT(M1520,$A$62)=TRUE,61))))))))))))))))))))))))))))))))))))))))))))))))))))))))))))))*61^$L1520</f>
        <v>0</v>
      </c>
    </row>
    <row r="1521" spans="11:14" x14ac:dyDescent="0.55000000000000004">
      <c r="K1521">
        <v>1521</v>
      </c>
      <c r="L1521">
        <f t="shared" si="47"/>
        <v>3</v>
      </c>
      <c r="M1521" t="str">
        <f t="shared" si="46"/>
        <v/>
      </c>
      <c r="N1521">
        <f>IF(EXACT(M1521,$A$1)=TRUE,0,IF(EXACT(M1521,$A$2)=TRUE,1,IF(EXACT(M1521,$A$3)=TRUE,2,IF(EXACT(M1521,$A$4)=TRUE,3,IF(EXACT(M1521,$A$5)=TRUE,4,IF(EXACT(M1521,$A$6)=TRUE,5,IF(EXACT(M1521,$A$7)=TRUE,6,IF(EXACT(M1521,$A$8)=TRUE,7,IF(EXACT(M1521,$A$9)=TRUE,8,IF(EXACT(M1521,$A$10)=TRUE,9,IF(EXACT(M1521,$A$11)=TRUE,10,IF(EXACT(M1521,$A$12)=TRUE,11,IF(EXACT(M1521,$A$13)=TRUE,12,IF(EXACT(M1521,$A$14)=TRUE,13,IF(EXACT(M1521,$A$15)=TRUE,14,IF(EXACT(M1521,$A$16)=TRUE,15,IF(EXACT(M1521,$A$17)=TRUE,16,IF(EXACT(M1521,$A$18)=TRUE,17,IF(EXACT(M1521,$A$19)=TRUE,18,IF(EXACT(M1521,$A$20)=TRUE,19,IF(EXACT(M1521,$A$21)=TRUE,20,IF(EXACT(M1521,$A$22)=TRUE,21,IF(EXACT(M1521,$A$23)=TRUE,22,IF(EXACT(M1521,$A$24)=TRUE,23,IF(EXACT(M1521,$A$25)=TRUE,24,IF(EXACT(M1521,$A$26)=TRUE,25,IF(EXACT(M1521,$A$27)=TRUE,26,IF(EXACT(M1521,$A$28)=TRUE,27,IF(EXACT(M1521,$A$29)=TRUE,28,IF(EXACT(M1521,$A$30)=TRUE,29,IF(EXACT(M1521,$A$31)=TRUE,30,IF(EXACT(M1521,$A$32)=TRUE,31,IF(EXACT(M1521,$A$33)=TRUE,32,IF(EXACT(M1521,$A$34)=TRUE,33,IF(EXACT(M1521,$A$35)=TRUE,34,IF(EXACT(M1521,$A$36)=TRUE,35,IF(EXACT(M1521,$A$37)=TRUE,36,IF(EXACT(M1521,$A$38)=TRUE,37,IF(EXACT(M1521,$A$39)=TRUE,38,IF(EXACT(M1521,$A$40)=TRUE,39,IF(EXACT(M1521,$A$41)=TRUE,40,IF(EXACT(M1521,$A$42)=TRUE,41,IF(EXACT(M1521,$A$43)=TRUE,42,IF(EXACT(M1521,$A$44)=TRUE,43,IF(EXACT(M1521,$A$45)=TRUE,44,IF(EXACT(M1521,$A$46)=TRUE,45,IF(EXACT(M1521,$A$47)=TRUE,46,IF(EXACT(M1521,$A$48)=TRUE,47,IF(EXACT(M1521,$A$49)=TRUE,48,IF(EXACT(M1521,$A$50)=TRUE,49,IF(EXACT(M1521,$A$51)=TRUE,50,IF(EXACT(M1521,$A$52)=TRUE,51,IF(EXACT(M1521,$A$53)=TRUE,52,IF(EXACT(M1521,$A$54)=TRUE,53,IF(EXACT(M1521,$A$55)=TRUE,54,IF(EXACT(M1521,$A$56)=TRUE,55,IF(EXACT(M1521,$A$57)=TRUE,56,IF(EXACT(M1521,$A$58)=TRUE,57,IF(EXACT(M1521,$A$59)=TRUE,58,IF(EXACT(M1521,$A$60)=TRUE,59,IF(EXACT(M1521,$A$61)=TRUE,60,IF(EXACT(M1521,$A$62)=TRUE,61))))))))))))))))))))))))))))))))))))))))))))))))))))))))))))))*61^$L1521</f>
        <v>0</v>
      </c>
    </row>
    <row r="1522" spans="11:14" x14ac:dyDescent="0.55000000000000004">
      <c r="K1522">
        <v>1522</v>
      </c>
      <c r="L1522">
        <f t="shared" si="47"/>
        <v>2</v>
      </c>
      <c r="M1522" t="str">
        <f t="shared" si="46"/>
        <v/>
      </c>
      <c r="N1522">
        <f>IF(EXACT(M1522,$A$1)=TRUE,0,IF(EXACT(M1522,$A$2)=TRUE,1,IF(EXACT(M1522,$A$3)=TRUE,2,IF(EXACT(M1522,$A$4)=TRUE,3,IF(EXACT(M1522,$A$5)=TRUE,4,IF(EXACT(M1522,$A$6)=TRUE,5,IF(EXACT(M1522,$A$7)=TRUE,6,IF(EXACT(M1522,$A$8)=TRUE,7,IF(EXACT(M1522,$A$9)=TRUE,8,IF(EXACT(M1522,$A$10)=TRUE,9,IF(EXACT(M1522,$A$11)=TRUE,10,IF(EXACT(M1522,$A$12)=TRUE,11,IF(EXACT(M1522,$A$13)=TRUE,12,IF(EXACT(M1522,$A$14)=TRUE,13,IF(EXACT(M1522,$A$15)=TRUE,14,IF(EXACT(M1522,$A$16)=TRUE,15,IF(EXACT(M1522,$A$17)=TRUE,16,IF(EXACT(M1522,$A$18)=TRUE,17,IF(EXACT(M1522,$A$19)=TRUE,18,IF(EXACT(M1522,$A$20)=TRUE,19,IF(EXACT(M1522,$A$21)=TRUE,20,IF(EXACT(M1522,$A$22)=TRUE,21,IF(EXACT(M1522,$A$23)=TRUE,22,IF(EXACT(M1522,$A$24)=TRUE,23,IF(EXACT(M1522,$A$25)=TRUE,24,IF(EXACT(M1522,$A$26)=TRUE,25,IF(EXACT(M1522,$A$27)=TRUE,26,IF(EXACT(M1522,$A$28)=TRUE,27,IF(EXACT(M1522,$A$29)=TRUE,28,IF(EXACT(M1522,$A$30)=TRUE,29,IF(EXACT(M1522,$A$31)=TRUE,30,IF(EXACT(M1522,$A$32)=TRUE,31,IF(EXACT(M1522,$A$33)=TRUE,32,IF(EXACT(M1522,$A$34)=TRUE,33,IF(EXACT(M1522,$A$35)=TRUE,34,IF(EXACT(M1522,$A$36)=TRUE,35,IF(EXACT(M1522,$A$37)=TRUE,36,IF(EXACT(M1522,$A$38)=TRUE,37,IF(EXACT(M1522,$A$39)=TRUE,38,IF(EXACT(M1522,$A$40)=TRUE,39,IF(EXACT(M1522,$A$41)=TRUE,40,IF(EXACT(M1522,$A$42)=TRUE,41,IF(EXACT(M1522,$A$43)=TRUE,42,IF(EXACT(M1522,$A$44)=TRUE,43,IF(EXACT(M1522,$A$45)=TRUE,44,IF(EXACT(M1522,$A$46)=TRUE,45,IF(EXACT(M1522,$A$47)=TRUE,46,IF(EXACT(M1522,$A$48)=TRUE,47,IF(EXACT(M1522,$A$49)=TRUE,48,IF(EXACT(M1522,$A$50)=TRUE,49,IF(EXACT(M1522,$A$51)=TRUE,50,IF(EXACT(M1522,$A$52)=TRUE,51,IF(EXACT(M1522,$A$53)=TRUE,52,IF(EXACT(M1522,$A$54)=TRUE,53,IF(EXACT(M1522,$A$55)=TRUE,54,IF(EXACT(M1522,$A$56)=TRUE,55,IF(EXACT(M1522,$A$57)=TRUE,56,IF(EXACT(M1522,$A$58)=TRUE,57,IF(EXACT(M1522,$A$59)=TRUE,58,IF(EXACT(M1522,$A$60)=TRUE,59,IF(EXACT(M1522,$A$61)=TRUE,60,IF(EXACT(M1522,$A$62)=TRUE,61))))))))))))))))))))))))))))))))))))))))))))))))))))))))))))))*61^$L1522</f>
        <v>0</v>
      </c>
    </row>
    <row r="1523" spans="11:14" x14ac:dyDescent="0.55000000000000004">
      <c r="K1523">
        <v>1523</v>
      </c>
      <c r="L1523">
        <f t="shared" si="47"/>
        <v>1</v>
      </c>
      <c r="M1523" t="str">
        <f t="shared" si="46"/>
        <v/>
      </c>
      <c r="N1523">
        <f>IF(EXACT(M1523,$A$1)=TRUE,0,IF(EXACT(M1523,$A$2)=TRUE,1,IF(EXACT(M1523,$A$3)=TRUE,2,IF(EXACT(M1523,$A$4)=TRUE,3,IF(EXACT(M1523,$A$5)=TRUE,4,IF(EXACT(M1523,$A$6)=TRUE,5,IF(EXACT(M1523,$A$7)=TRUE,6,IF(EXACT(M1523,$A$8)=TRUE,7,IF(EXACT(M1523,$A$9)=TRUE,8,IF(EXACT(M1523,$A$10)=TRUE,9,IF(EXACT(M1523,$A$11)=TRUE,10,IF(EXACT(M1523,$A$12)=TRUE,11,IF(EXACT(M1523,$A$13)=TRUE,12,IF(EXACT(M1523,$A$14)=TRUE,13,IF(EXACT(M1523,$A$15)=TRUE,14,IF(EXACT(M1523,$A$16)=TRUE,15,IF(EXACT(M1523,$A$17)=TRUE,16,IF(EXACT(M1523,$A$18)=TRUE,17,IF(EXACT(M1523,$A$19)=TRUE,18,IF(EXACT(M1523,$A$20)=TRUE,19,IF(EXACT(M1523,$A$21)=TRUE,20,IF(EXACT(M1523,$A$22)=TRUE,21,IF(EXACT(M1523,$A$23)=TRUE,22,IF(EXACT(M1523,$A$24)=TRUE,23,IF(EXACT(M1523,$A$25)=TRUE,24,IF(EXACT(M1523,$A$26)=TRUE,25,IF(EXACT(M1523,$A$27)=TRUE,26,IF(EXACT(M1523,$A$28)=TRUE,27,IF(EXACT(M1523,$A$29)=TRUE,28,IF(EXACT(M1523,$A$30)=TRUE,29,IF(EXACT(M1523,$A$31)=TRUE,30,IF(EXACT(M1523,$A$32)=TRUE,31,IF(EXACT(M1523,$A$33)=TRUE,32,IF(EXACT(M1523,$A$34)=TRUE,33,IF(EXACT(M1523,$A$35)=TRUE,34,IF(EXACT(M1523,$A$36)=TRUE,35,IF(EXACT(M1523,$A$37)=TRUE,36,IF(EXACT(M1523,$A$38)=TRUE,37,IF(EXACT(M1523,$A$39)=TRUE,38,IF(EXACT(M1523,$A$40)=TRUE,39,IF(EXACT(M1523,$A$41)=TRUE,40,IF(EXACT(M1523,$A$42)=TRUE,41,IF(EXACT(M1523,$A$43)=TRUE,42,IF(EXACT(M1523,$A$44)=TRUE,43,IF(EXACT(M1523,$A$45)=TRUE,44,IF(EXACT(M1523,$A$46)=TRUE,45,IF(EXACT(M1523,$A$47)=TRUE,46,IF(EXACT(M1523,$A$48)=TRUE,47,IF(EXACT(M1523,$A$49)=TRUE,48,IF(EXACT(M1523,$A$50)=TRUE,49,IF(EXACT(M1523,$A$51)=TRUE,50,IF(EXACT(M1523,$A$52)=TRUE,51,IF(EXACT(M1523,$A$53)=TRUE,52,IF(EXACT(M1523,$A$54)=TRUE,53,IF(EXACT(M1523,$A$55)=TRUE,54,IF(EXACT(M1523,$A$56)=TRUE,55,IF(EXACT(M1523,$A$57)=TRUE,56,IF(EXACT(M1523,$A$58)=TRUE,57,IF(EXACT(M1523,$A$59)=TRUE,58,IF(EXACT(M1523,$A$60)=TRUE,59,IF(EXACT(M1523,$A$61)=TRUE,60,IF(EXACT(M1523,$A$62)=TRUE,61))))))))))))))))))))))))))))))))))))))))))))))))))))))))))))))*61^$L1523</f>
        <v>0</v>
      </c>
    </row>
    <row r="1524" spans="11:14" x14ac:dyDescent="0.55000000000000004">
      <c r="K1524">
        <v>1524</v>
      </c>
      <c r="L1524">
        <f t="shared" si="47"/>
        <v>0</v>
      </c>
      <c r="M1524" t="str">
        <f t="shared" si="46"/>
        <v/>
      </c>
      <c r="N1524">
        <f>IF(EXACT(M1524,$A$1)=TRUE,0,IF(EXACT(M1524,$A$2)=TRUE,1,IF(EXACT(M1524,$A$3)=TRUE,2,IF(EXACT(M1524,$A$4)=TRUE,3,IF(EXACT(M1524,$A$5)=TRUE,4,IF(EXACT(M1524,$A$6)=TRUE,5,IF(EXACT(M1524,$A$7)=TRUE,6,IF(EXACT(M1524,$A$8)=TRUE,7,IF(EXACT(M1524,$A$9)=TRUE,8,IF(EXACT(M1524,$A$10)=TRUE,9,IF(EXACT(M1524,$A$11)=TRUE,10,IF(EXACT(M1524,$A$12)=TRUE,11,IF(EXACT(M1524,$A$13)=TRUE,12,IF(EXACT(M1524,$A$14)=TRUE,13,IF(EXACT(M1524,$A$15)=TRUE,14,IF(EXACT(M1524,$A$16)=TRUE,15,IF(EXACT(M1524,$A$17)=TRUE,16,IF(EXACT(M1524,$A$18)=TRUE,17,IF(EXACT(M1524,$A$19)=TRUE,18,IF(EXACT(M1524,$A$20)=TRUE,19,IF(EXACT(M1524,$A$21)=TRUE,20,IF(EXACT(M1524,$A$22)=TRUE,21,IF(EXACT(M1524,$A$23)=TRUE,22,IF(EXACT(M1524,$A$24)=TRUE,23,IF(EXACT(M1524,$A$25)=TRUE,24,IF(EXACT(M1524,$A$26)=TRUE,25,IF(EXACT(M1524,$A$27)=TRUE,26,IF(EXACT(M1524,$A$28)=TRUE,27,IF(EXACT(M1524,$A$29)=TRUE,28,IF(EXACT(M1524,$A$30)=TRUE,29,IF(EXACT(M1524,$A$31)=TRUE,30,IF(EXACT(M1524,$A$32)=TRUE,31,IF(EXACT(M1524,$A$33)=TRUE,32,IF(EXACT(M1524,$A$34)=TRUE,33,IF(EXACT(M1524,$A$35)=TRUE,34,IF(EXACT(M1524,$A$36)=TRUE,35,IF(EXACT(M1524,$A$37)=TRUE,36,IF(EXACT(M1524,$A$38)=TRUE,37,IF(EXACT(M1524,$A$39)=TRUE,38,IF(EXACT(M1524,$A$40)=TRUE,39,IF(EXACT(M1524,$A$41)=TRUE,40,IF(EXACT(M1524,$A$42)=TRUE,41,IF(EXACT(M1524,$A$43)=TRUE,42,IF(EXACT(M1524,$A$44)=TRUE,43,IF(EXACT(M1524,$A$45)=TRUE,44,IF(EXACT(M1524,$A$46)=TRUE,45,IF(EXACT(M1524,$A$47)=TRUE,46,IF(EXACT(M1524,$A$48)=TRUE,47,IF(EXACT(M1524,$A$49)=TRUE,48,IF(EXACT(M1524,$A$50)=TRUE,49,IF(EXACT(M1524,$A$51)=TRUE,50,IF(EXACT(M1524,$A$52)=TRUE,51,IF(EXACT(M1524,$A$53)=TRUE,52,IF(EXACT(M1524,$A$54)=TRUE,53,IF(EXACT(M1524,$A$55)=TRUE,54,IF(EXACT(M1524,$A$56)=TRUE,55,IF(EXACT(M1524,$A$57)=TRUE,56,IF(EXACT(M1524,$A$58)=TRUE,57,IF(EXACT(M1524,$A$59)=TRUE,58,IF(EXACT(M1524,$A$60)=TRUE,59,IF(EXACT(M1524,$A$61)=TRUE,60,IF(EXACT(M1524,$A$62)=TRUE,61))))))))))))))))))))))))))))))))))))))))))))))))))))))))))))))*61^$L1524</f>
        <v>0</v>
      </c>
    </row>
    <row r="1525" spans="11:14" x14ac:dyDescent="0.55000000000000004">
      <c r="K1525">
        <v>1525</v>
      </c>
      <c r="L1525">
        <f t="shared" si="47"/>
        <v>5</v>
      </c>
      <c r="M1525" t="str">
        <f t="shared" si="46"/>
        <v/>
      </c>
      <c r="N1525" t="b">
        <f>IF(EXACT(M1525,$A$1)=TRUE,"コア",IF(EXACT(M1525,$A$2)=TRUE,"弓玉",IF(EXACT(M1525,$A$3)=TRUE,"銃玉",IF(EXACT(M1525,$A$4)=TRUE,"剣玉",IF(EXACT(M1525,$A$5)=TRUE,"盾玉",IF(EXACT(M1525,$A$6)=TRUE,"爆玉",IF(EXACT(M1525,$A$7)=TRUE,"魔玉",IF(EXACT(M1525,$A$8)=TRUE,"弩玉",IF(EXACT(M1525,$A$9)=TRUE,"槍玉",IF(EXACT(M1525,$A$10)=TRUE,"砲玉",IF(EXACT(M1525,$A$11)=TRUE,"薙玉",IF(EXACT(M1525,$A$12)=TRUE,"跳玉",IF(EXACT(M1525,$A$13)=TRUE,"裂玉",IF(EXACT(M1525,$A$14)=TRUE,"散玉",IF(EXACT(M1525,$A$15)=TRUE,"狙玉",IF(EXACT(M1525,$A$16)=TRUE,"浮玉",IF(EXACT(M1525,$A$17)=TRUE,"導玉",IF(EXACT(M1525,$A$18)=TRUE,"繕玉",IF(EXACT(M1525,$A$19)=TRUE,"癒玉",IF(EXACT(M1525,$A$20)=TRUE,"壁玉",IF(EXACT(M1525,$A$21)=TRUE,"飛玉",IF(EXACT(M1525,$A$22)=TRUE,"戦玉",IF(EXACT(M1525,$A$23)=TRUE,"機玉",IF(EXACT(M1525,$A$24)=TRUE,"変玉",IF(EXACT(M1525,$A$25)=TRUE,"界玉",IF(EXACT(M1525,$A$26)=TRUE,"木壁",IF(EXACT(M1525,$A$27)=TRUE,"石壁",IF(EXACT(M1525,$A$28)=TRUE,"紙壁",IF(EXACT(M1525,$A$29)=TRUE,"鉄壁",IF(EXACT(M1525,$A$30)=TRUE,"ジェット",IF(EXACT(M1525,$A$31)=TRUE,"ターボ",IF(EXACT(M1525,$A$32)=TRUE,"骨玉",IF(EXACT(M1525,$A$33)=TRUE,"撃玉",IF(EXACT(M1525,$A$34)=TRUE,"弾玉",IF(EXACT(M1525,$A$35)=TRUE,"聖玉",IF(EXACT(M1525,$A$36)=TRUE,"忍玉",IF(EXACT(M1525,$A$37)=TRUE,"障玉",IF(EXACT(M1525,$A$38)=TRUE,"花玉",IF(EXACT(M1525,$A$39)=TRUE,"反玉",IF(EXACT(M1525,$A$40)=TRUE,"押玉",IF(EXACT(M1525,$A$41)=TRUE,"迎玉",IF(EXACT(M1525,$A$42)=TRUE,"贄玉",IF(EXACT(M1525,$A$43)=TRUE,"的玉",IF(EXACT(M1525,$A$44)=TRUE,"墜玉",IF(EXACT(M1525,$A$45)=TRUE,"箱玉",IF(EXACT(M1525,$A$46)=TRUE,"闇玉",IF(EXACT(M1525,$A$47)=TRUE,"旋玉",IF(EXACT(M1525,$A$48)=TRUE,"采玉",IF(EXACT(M1525,$A$49)=TRUE,"騎玉",IF(EXACT(M1525,$A$50)=TRUE,"核玉",IF(EXACT(M1525,$A$51)=TRUE,"射玉",IF(EXACT(M1525,$A$52)=TRUE,"星玉",IF(EXACT(M1525,$A$53)=TRUE,"梱玉",IF(EXACT(M1525,$A$54)=TRUE,"貫玉",IF(EXACT(M1525,$A$55)=TRUE,"査玉",IF(EXACT(M1525,$A$56)=TRUE,"近壁",IF(EXACT(M1525,$A$57)=TRUE,"遠壁",IF(EXACT(M1525,$A$58)=TRUE,"広壁",IF(EXACT(M1525,$A$59)=TRUE,"狭壁",IF(EXACT(M1525,$A$60)=TRUE,"タゲ壁",IF(EXACT(M1525,$A$61)=TRUE,"エレ壁")))))))))))))))))))))))))))))))))))))))))))))))))))))))))))))</f>
        <v>0</v>
      </c>
    </row>
    <row r="1526" spans="11:14" x14ac:dyDescent="0.55000000000000004">
      <c r="K1526">
        <v>1526</v>
      </c>
      <c r="L1526">
        <f t="shared" si="47"/>
        <v>4</v>
      </c>
      <c r="M1526" t="str">
        <f t="shared" si="46"/>
        <v/>
      </c>
      <c r="N1526">
        <f>IF(EXACT(M1526,$A$1)=TRUE,0,IF(EXACT(M1526,$A$2)=TRUE,1,IF(EXACT(M1526,$A$3)=TRUE,2,IF(EXACT(M1526,$A$4)=TRUE,3,IF(EXACT(M1526,$A$5)=TRUE,4,IF(EXACT(M1526,$A$6)=TRUE,5,IF(EXACT(M1526,$A$7)=TRUE,6,IF(EXACT(M1526,$A$8)=TRUE,7,IF(EXACT(M1526,$A$9)=TRUE,8,IF(EXACT(M1526,$A$10)=TRUE,9,IF(EXACT(M1526,$A$11)=TRUE,10,IF(EXACT(M1526,$A$12)=TRUE,11,IF(EXACT(M1526,$A$13)=TRUE,12,IF(EXACT(M1526,$A$14)=TRUE,13,IF(EXACT(M1526,$A$15)=TRUE,14,IF(EXACT(M1526,$A$16)=TRUE,15,IF(EXACT(M1526,$A$17)=TRUE,16,IF(EXACT(M1526,$A$18)=TRUE,17,IF(EXACT(M1526,$A$19)=TRUE,18,IF(EXACT(M1526,$A$20)=TRUE,19,IF(EXACT(M1526,$A$21)=TRUE,20,IF(EXACT(M1526,$A$22)=TRUE,21,IF(EXACT(M1526,$A$23)=TRUE,22,IF(EXACT(M1526,$A$24)=TRUE,23,IF(EXACT(M1526,$A$25)=TRUE,24,IF(EXACT(M1526,$A$26)=TRUE,25,IF(EXACT(M1526,$A$27)=TRUE,26,IF(EXACT(M1526,$A$28)=TRUE,27,IF(EXACT(M1526,$A$29)=TRUE,28,IF(EXACT(M1526,$A$30)=TRUE,29,IF(EXACT(M1526,$A$31)=TRUE,30,IF(EXACT(M1526,$A$32)=TRUE,31,IF(EXACT(M1526,$A$33)=TRUE,32,IF(EXACT(M1526,$A$34)=TRUE,33,IF(EXACT(M1526,$A$35)=TRUE,34,IF(EXACT(M1526,$A$36)=TRUE,35,IF(EXACT(M1526,$A$37)=TRUE,36,IF(EXACT(M1526,$A$38)=TRUE,37,IF(EXACT(M1526,$A$39)=TRUE,38,IF(EXACT(M1526,$A$40)=TRUE,39,IF(EXACT(M1526,$A$41)=TRUE,40,IF(EXACT(M1526,$A$42)=TRUE,41,IF(EXACT(M1526,$A$43)=TRUE,42,IF(EXACT(M1526,$A$44)=TRUE,43,IF(EXACT(M1526,$A$45)=TRUE,44,IF(EXACT(M1526,$A$46)=TRUE,45,IF(EXACT(M1526,$A$47)=TRUE,46,IF(EXACT(M1526,$A$48)=TRUE,47,IF(EXACT(M1526,$A$49)=TRUE,48,IF(EXACT(M1526,$A$50)=TRUE,49,IF(EXACT(M1526,$A$51)=TRUE,50,IF(EXACT(M1526,$A$52)=TRUE,51,IF(EXACT(M1526,$A$53)=TRUE,52,IF(EXACT(M1526,$A$54)=TRUE,53,IF(EXACT(M1526,$A$55)=TRUE,54,IF(EXACT(M1526,$A$56)=TRUE,55,IF(EXACT(M1526,$A$57)=TRUE,56,IF(EXACT(M1526,$A$58)=TRUE,57,IF(EXACT(M1526,$A$59)=TRUE,58,IF(EXACT(M1526,$A$60)=TRUE,59,IF(EXACT(M1526,$A$61)=TRUE,60,IF(EXACT(M1526,$A$62)=TRUE,61))))))))))))))))))))))))))))))))))))))))))))))))))))))))))))))*61^$L1526</f>
        <v>0</v>
      </c>
    </row>
    <row r="1527" spans="11:14" x14ac:dyDescent="0.55000000000000004">
      <c r="K1527">
        <v>1527</v>
      </c>
      <c r="L1527">
        <f t="shared" si="47"/>
        <v>3</v>
      </c>
      <c r="M1527" t="str">
        <f t="shared" si="46"/>
        <v/>
      </c>
      <c r="N1527">
        <f>IF(EXACT(M1527,$A$1)=TRUE,0,IF(EXACT(M1527,$A$2)=TRUE,1,IF(EXACT(M1527,$A$3)=TRUE,2,IF(EXACT(M1527,$A$4)=TRUE,3,IF(EXACT(M1527,$A$5)=TRUE,4,IF(EXACT(M1527,$A$6)=TRUE,5,IF(EXACT(M1527,$A$7)=TRUE,6,IF(EXACT(M1527,$A$8)=TRUE,7,IF(EXACT(M1527,$A$9)=TRUE,8,IF(EXACT(M1527,$A$10)=TRUE,9,IF(EXACT(M1527,$A$11)=TRUE,10,IF(EXACT(M1527,$A$12)=TRUE,11,IF(EXACT(M1527,$A$13)=TRUE,12,IF(EXACT(M1527,$A$14)=TRUE,13,IF(EXACT(M1527,$A$15)=TRUE,14,IF(EXACT(M1527,$A$16)=TRUE,15,IF(EXACT(M1527,$A$17)=TRUE,16,IF(EXACT(M1527,$A$18)=TRUE,17,IF(EXACT(M1527,$A$19)=TRUE,18,IF(EXACT(M1527,$A$20)=TRUE,19,IF(EXACT(M1527,$A$21)=TRUE,20,IF(EXACT(M1527,$A$22)=TRUE,21,IF(EXACT(M1527,$A$23)=TRUE,22,IF(EXACT(M1527,$A$24)=TRUE,23,IF(EXACT(M1527,$A$25)=TRUE,24,IF(EXACT(M1527,$A$26)=TRUE,25,IF(EXACT(M1527,$A$27)=TRUE,26,IF(EXACT(M1527,$A$28)=TRUE,27,IF(EXACT(M1527,$A$29)=TRUE,28,IF(EXACT(M1527,$A$30)=TRUE,29,IF(EXACT(M1527,$A$31)=TRUE,30,IF(EXACT(M1527,$A$32)=TRUE,31,IF(EXACT(M1527,$A$33)=TRUE,32,IF(EXACT(M1527,$A$34)=TRUE,33,IF(EXACT(M1527,$A$35)=TRUE,34,IF(EXACT(M1527,$A$36)=TRUE,35,IF(EXACT(M1527,$A$37)=TRUE,36,IF(EXACT(M1527,$A$38)=TRUE,37,IF(EXACT(M1527,$A$39)=TRUE,38,IF(EXACT(M1527,$A$40)=TRUE,39,IF(EXACT(M1527,$A$41)=TRUE,40,IF(EXACT(M1527,$A$42)=TRUE,41,IF(EXACT(M1527,$A$43)=TRUE,42,IF(EXACT(M1527,$A$44)=TRUE,43,IF(EXACT(M1527,$A$45)=TRUE,44,IF(EXACT(M1527,$A$46)=TRUE,45,IF(EXACT(M1527,$A$47)=TRUE,46,IF(EXACT(M1527,$A$48)=TRUE,47,IF(EXACT(M1527,$A$49)=TRUE,48,IF(EXACT(M1527,$A$50)=TRUE,49,IF(EXACT(M1527,$A$51)=TRUE,50,IF(EXACT(M1527,$A$52)=TRUE,51,IF(EXACT(M1527,$A$53)=TRUE,52,IF(EXACT(M1527,$A$54)=TRUE,53,IF(EXACT(M1527,$A$55)=TRUE,54,IF(EXACT(M1527,$A$56)=TRUE,55,IF(EXACT(M1527,$A$57)=TRUE,56,IF(EXACT(M1527,$A$58)=TRUE,57,IF(EXACT(M1527,$A$59)=TRUE,58,IF(EXACT(M1527,$A$60)=TRUE,59,IF(EXACT(M1527,$A$61)=TRUE,60,IF(EXACT(M1527,$A$62)=TRUE,61))))))))))))))))))))))))))))))))))))))))))))))))))))))))))))))*61^$L1527</f>
        <v>0</v>
      </c>
    </row>
    <row r="1528" spans="11:14" x14ac:dyDescent="0.55000000000000004">
      <c r="K1528">
        <v>1528</v>
      </c>
      <c r="L1528">
        <f t="shared" si="47"/>
        <v>2</v>
      </c>
      <c r="M1528" t="str">
        <f t="shared" si="46"/>
        <v/>
      </c>
      <c r="N1528">
        <f>IF(EXACT(M1528,$A$1)=TRUE,0,IF(EXACT(M1528,$A$2)=TRUE,1,IF(EXACT(M1528,$A$3)=TRUE,2,IF(EXACT(M1528,$A$4)=TRUE,3,IF(EXACT(M1528,$A$5)=TRUE,4,IF(EXACT(M1528,$A$6)=TRUE,5,IF(EXACT(M1528,$A$7)=TRUE,6,IF(EXACT(M1528,$A$8)=TRUE,7,IF(EXACT(M1528,$A$9)=TRUE,8,IF(EXACT(M1528,$A$10)=TRUE,9,IF(EXACT(M1528,$A$11)=TRUE,10,IF(EXACT(M1528,$A$12)=TRUE,11,IF(EXACT(M1528,$A$13)=TRUE,12,IF(EXACT(M1528,$A$14)=TRUE,13,IF(EXACT(M1528,$A$15)=TRUE,14,IF(EXACT(M1528,$A$16)=TRUE,15,IF(EXACT(M1528,$A$17)=TRUE,16,IF(EXACT(M1528,$A$18)=TRUE,17,IF(EXACT(M1528,$A$19)=TRUE,18,IF(EXACT(M1528,$A$20)=TRUE,19,IF(EXACT(M1528,$A$21)=TRUE,20,IF(EXACT(M1528,$A$22)=TRUE,21,IF(EXACT(M1528,$A$23)=TRUE,22,IF(EXACT(M1528,$A$24)=TRUE,23,IF(EXACT(M1528,$A$25)=TRUE,24,IF(EXACT(M1528,$A$26)=TRUE,25,IF(EXACT(M1528,$A$27)=TRUE,26,IF(EXACT(M1528,$A$28)=TRUE,27,IF(EXACT(M1528,$A$29)=TRUE,28,IF(EXACT(M1528,$A$30)=TRUE,29,IF(EXACT(M1528,$A$31)=TRUE,30,IF(EXACT(M1528,$A$32)=TRUE,31,IF(EXACT(M1528,$A$33)=TRUE,32,IF(EXACT(M1528,$A$34)=TRUE,33,IF(EXACT(M1528,$A$35)=TRUE,34,IF(EXACT(M1528,$A$36)=TRUE,35,IF(EXACT(M1528,$A$37)=TRUE,36,IF(EXACT(M1528,$A$38)=TRUE,37,IF(EXACT(M1528,$A$39)=TRUE,38,IF(EXACT(M1528,$A$40)=TRUE,39,IF(EXACT(M1528,$A$41)=TRUE,40,IF(EXACT(M1528,$A$42)=TRUE,41,IF(EXACT(M1528,$A$43)=TRUE,42,IF(EXACT(M1528,$A$44)=TRUE,43,IF(EXACT(M1528,$A$45)=TRUE,44,IF(EXACT(M1528,$A$46)=TRUE,45,IF(EXACT(M1528,$A$47)=TRUE,46,IF(EXACT(M1528,$A$48)=TRUE,47,IF(EXACT(M1528,$A$49)=TRUE,48,IF(EXACT(M1528,$A$50)=TRUE,49,IF(EXACT(M1528,$A$51)=TRUE,50,IF(EXACT(M1528,$A$52)=TRUE,51,IF(EXACT(M1528,$A$53)=TRUE,52,IF(EXACT(M1528,$A$54)=TRUE,53,IF(EXACT(M1528,$A$55)=TRUE,54,IF(EXACT(M1528,$A$56)=TRUE,55,IF(EXACT(M1528,$A$57)=TRUE,56,IF(EXACT(M1528,$A$58)=TRUE,57,IF(EXACT(M1528,$A$59)=TRUE,58,IF(EXACT(M1528,$A$60)=TRUE,59,IF(EXACT(M1528,$A$61)=TRUE,60,IF(EXACT(M1528,$A$62)=TRUE,61))))))))))))))))))))))))))))))))))))))))))))))))))))))))))))))*61^$L1528</f>
        <v>0</v>
      </c>
    </row>
    <row r="1529" spans="11:14" x14ac:dyDescent="0.55000000000000004">
      <c r="K1529">
        <v>1529</v>
      </c>
      <c r="L1529">
        <f t="shared" si="47"/>
        <v>1</v>
      </c>
      <c r="M1529" t="str">
        <f t="shared" si="46"/>
        <v/>
      </c>
      <c r="N1529">
        <f>IF(EXACT(M1529,$A$1)=TRUE,0,IF(EXACT(M1529,$A$2)=TRUE,1,IF(EXACT(M1529,$A$3)=TRUE,2,IF(EXACT(M1529,$A$4)=TRUE,3,IF(EXACT(M1529,$A$5)=TRUE,4,IF(EXACT(M1529,$A$6)=TRUE,5,IF(EXACT(M1529,$A$7)=TRUE,6,IF(EXACT(M1529,$A$8)=TRUE,7,IF(EXACT(M1529,$A$9)=TRUE,8,IF(EXACT(M1529,$A$10)=TRUE,9,IF(EXACT(M1529,$A$11)=TRUE,10,IF(EXACT(M1529,$A$12)=TRUE,11,IF(EXACT(M1529,$A$13)=TRUE,12,IF(EXACT(M1529,$A$14)=TRUE,13,IF(EXACT(M1529,$A$15)=TRUE,14,IF(EXACT(M1529,$A$16)=TRUE,15,IF(EXACT(M1529,$A$17)=TRUE,16,IF(EXACT(M1529,$A$18)=TRUE,17,IF(EXACT(M1529,$A$19)=TRUE,18,IF(EXACT(M1529,$A$20)=TRUE,19,IF(EXACT(M1529,$A$21)=TRUE,20,IF(EXACT(M1529,$A$22)=TRUE,21,IF(EXACT(M1529,$A$23)=TRUE,22,IF(EXACT(M1529,$A$24)=TRUE,23,IF(EXACT(M1529,$A$25)=TRUE,24,IF(EXACT(M1529,$A$26)=TRUE,25,IF(EXACT(M1529,$A$27)=TRUE,26,IF(EXACT(M1529,$A$28)=TRUE,27,IF(EXACT(M1529,$A$29)=TRUE,28,IF(EXACT(M1529,$A$30)=TRUE,29,IF(EXACT(M1529,$A$31)=TRUE,30,IF(EXACT(M1529,$A$32)=TRUE,31,IF(EXACT(M1529,$A$33)=TRUE,32,IF(EXACT(M1529,$A$34)=TRUE,33,IF(EXACT(M1529,$A$35)=TRUE,34,IF(EXACT(M1529,$A$36)=TRUE,35,IF(EXACT(M1529,$A$37)=TRUE,36,IF(EXACT(M1529,$A$38)=TRUE,37,IF(EXACT(M1529,$A$39)=TRUE,38,IF(EXACT(M1529,$A$40)=TRUE,39,IF(EXACT(M1529,$A$41)=TRUE,40,IF(EXACT(M1529,$A$42)=TRUE,41,IF(EXACT(M1529,$A$43)=TRUE,42,IF(EXACT(M1529,$A$44)=TRUE,43,IF(EXACT(M1529,$A$45)=TRUE,44,IF(EXACT(M1529,$A$46)=TRUE,45,IF(EXACT(M1529,$A$47)=TRUE,46,IF(EXACT(M1529,$A$48)=TRUE,47,IF(EXACT(M1529,$A$49)=TRUE,48,IF(EXACT(M1529,$A$50)=TRUE,49,IF(EXACT(M1529,$A$51)=TRUE,50,IF(EXACT(M1529,$A$52)=TRUE,51,IF(EXACT(M1529,$A$53)=TRUE,52,IF(EXACT(M1529,$A$54)=TRUE,53,IF(EXACT(M1529,$A$55)=TRUE,54,IF(EXACT(M1529,$A$56)=TRUE,55,IF(EXACT(M1529,$A$57)=TRUE,56,IF(EXACT(M1529,$A$58)=TRUE,57,IF(EXACT(M1529,$A$59)=TRUE,58,IF(EXACT(M1529,$A$60)=TRUE,59,IF(EXACT(M1529,$A$61)=TRUE,60,IF(EXACT(M1529,$A$62)=TRUE,61))))))))))))))))))))))))))))))))))))))))))))))))))))))))))))))*61^$L1529</f>
        <v>0</v>
      </c>
    </row>
    <row r="1530" spans="11:14" x14ac:dyDescent="0.55000000000000004">
      <c r="K1530">
        <v>1530</v>
      </c>
      <c r="L1530">
        <f t="shared" si="47"/>
        <v>0</v>
      </c>
      <c r="M1530" t="str">
        <f t="shared" si="46"/>
        <v/>
      </c>
      <c r="N1530">
        <f>IF(EXACT(M1530,$A$1)=TRUE,0,IF(EXACT(M1530,$A$2)=TRUE,1,IF(EXACT(M1530,$A$3)=TRUE,2,IF(EXACT(M1530,$A$4)=TRUE,3,IF(EXACT(M1530,$A$5)=TRUE,4,IF(EXACT(M1530,$A$6)=TRUE,5,IF(EXACT(M1530,$A$7)=TRUE,6,IF(EXACT(M1530,$A$8)=TRUE,7,IF(EXACT(M1530,$A$9)=TRUE,8,IF(EXACT(M1530,$A$10)=TRUE,9,IF(EXACT(M1530,$A$11)=TRUE,10,IF(EXACT(M1530,$A$12)=TRUE,11,IF(EXACT(M1530,$A$13)=TRUE,12,IF(EXACT(M1530,$A$14)=TRUE,13,IF(EXACT(M1530,$A$15)=TRUE,14,IF(EXACT(M1530,$A$16)=TRUE,15,IF(EXACT(M1530,$A$17)=TRUE,16,IF(EXACT(M1530,$A$18)=TRUE,17,IF(EXACT(M1530,$A$19)=TRUE,18,IF(EXACT(M1530,$A$20)=TRUE,19,IF(EXACT(M1530,$A$21)=TRUE,20,IF(EXACT(M1530,$A$22)=TRUE,21,IF(EXACT(M1530,$A$23)=TRUE,22,IF(EXACT(M1530,$A$24)=TRUE,23,IF(EXACT(M1530,$A$25)=TRUE,24,IF(EXACT(M1530,$A$26)=TRUE,25,IF(EXACT(M1530,$A$27)=TRUE,26,IF(EXACT(M1530,$A$28)=TRUE,27,IF(EXACT(M1530,$A$29)=TRUE,28,IF(EXACT(M1530,$A$30)=TRUE,29,IF(EXACT(M1530,$A$31)=TRUE,30,IF(EXACT(M1530,$A$32)=TRUE,31,IF(EXACT(M1530,$A$33)=TRUE,32,IF(EXACT(M1530,$A$34)=TRUE,33,IF(EXACT(M1530,$A$35)=TRUE,34,IF(EXACT(M1530,$A$36)=TRUE,35,IF(EXACT(M1530,$A$37)=TRUE,36,IF(EXACT(M1530,$A$38)=TRUE,37,IF(EXACT(M1530,$A$39)=TRUE,38,IF(EXACT(M1530,$A$40)=TRUE,39,IF(EXACT(M1530,$A$41)=TRUE,40,IF(EXACT(M1530,$A$42)=TRUE,41,IF(EXACT(M1530,$A$43)=TRUE,42,IF(EXACT(M1530,$A$44)=TRUE,43,IF(EXACT(M1530,$A$45)=TRUE,44,IF(EXACT(M1530,$A$46)=TRUE,45,IF(EXACT(M1530,$A$47)=TRUE,46,IF(EXACT(M1530,$A$48)=TRUE,47,IF(EXACT(M1530,$A$49)=TRUE,48,IF(EXACT(M1530,$A$50)=TRUE,49,IF(EXACT(M1530,$A$51)=TRUE,50,IF(EXACT(M1530,$A$52)=TRUE,51,IF(EXACT(M1530,$A$53)=TRUE,52,IF(EXACT(M1530,$A$54)=TRUE,53,IF(EXACT(M1530,$A$55)=TRUE,54,IF(EXACT(M1530,$A$56)=TRUE,55,IF(EXACT(M1530,$A$57)=TRUE,56,IF(EXACT(M1530,$A$58)=TRUE,57,IF(EXACT(M1530,$A$59)=TRUE,58,IF(EXACT(M1530,$A$60)=TRUE,59,IF(EXACT(M1530,$A$61)=TRUE,60,IF(EXACT(M1530,$A$62)=TRUE,61))))))))))))))))))))))))))))))))))))))))))))))))))))))))))))))*61^$L1530</f>
        <v>0</v>
      </c>
    </row>
    <row r="1531" spans="11:14" x14ac:dyDescent="0.55000000000000004">
      <c r="K1531">
        <v>1531</v>
      </c>
      <c r="L1531">
        <f t="shared" si="47"/>
        <v>5</v>
      </c>
      <c r="M1531" t="str">
        <f t="shared" si="46"/>
        <v/>
      </c>
      <c r="N1531" t="b">
        <f>IF(EXACT(M1531,$A$1)=TRUE,"コア",IF(EXACT(M1531,$A$2)=TRUE,"弓玉",IF(EXACT(M1531,$A$3)=TRUE,"銃玉",IF(EXACT(M1531,$A$4)=TRUE,"剣玉",IF(EXACT(M1531,$A$5)=TRUE,"盾玉",IF(EXACT(M1531,$A$6)=TRUE,"爆玉",IF(EXACT(M1531,$A$7)=TRUE,"魔玉",IF(EXACT(M1531,$A$8)=TRUE,"弩玉",IF(EXACT(M1531,$A$9)=TRUE,"槍玉",IF(EXACT(M1531,$A$10)=TRUE,"砲玉",IF(EXACT(M1531,$A$11)=TRUE,"薙玉",IF(EXACT(M1531,$A$12)=TRUE,"跳玉",IF(EXACT(M1531,$A$13)=TRUE,"裂玉",IF(EXACT(M1531,$A$14)=TRUE,"散玉",IF(EXACT(M1531,$A$15)=TRUE,"狙玉",IF(EXACT(M1531,$A$16)=TRUE,"浮玉",IF(EXACT(M1531,$A$17)=TRUE,"導玉",IF(EXACT(M1531,$A$18)=TRUE,"繕玉",IF(EXACT(M1531,$A$19)=TRUE,"癒玉",IF(EXACT(M1531,$A$20)=TRUE,"壁玉",IF(EXACT(M1531,$A$21)=TRUE,"飛玉",IF(EXACT(M1531,$A$22)=TRUE,"戦玉",IF(EXACT(M1531,$A$23)=TRUE,"機玉",IF(EXACT(M1531,$A$24)=TRUE,"変玉",IF(EXACT(M1531,$A$25)=TRUE,"界玉",IF(EXACT(M1531,$A$26)=TRUE,"木壁",IF(EXACT(M1531,$A$27)=TRUE,"石壁",IF(EXACT(M1531,$A$28)=TRUE,"紙壁",IF(EXACT(M1531,$A$29)=TRUE,"鉄壁",IF(EXACT(M1531,$A$30)=TRUE,"ジェット",IF(EXACT(M1531,$A$31)=TRUE,"ターボ",IF(EXACT(M1531,$A$32)=TRUE,"骨玉",IF(EXACT(M1531,$A$33)=TRUE,"撃玉",IF(EXACT(M1531,$A$34)=TRUE,"弾玉",IF(EXACT(M1531,$A$35)=TRUE,"聖玉",IF(EXACT(M1531,$A$36)=TRUE,"忍玉",IF(EXACT(M1531,$A$37)=TRUE,"障玉",IF(EXACT(M1531,$A$38)=TRUE,"花玉",IF(EXACT(M1531,$A$39)=TRUE,"反玉",IF(EXACT(M1531,$A$40)=TRUE,"押玉",IF(EXACT(M1531,$A$41)=TRUE,"迎玉",IF(EXACT(M1531,$A$42)=TRUE,"贄玉",IF(EXACT(M1531,$A$43)=TRUE,"的玉",IF(EXACT(M1531,$A$44)=TRUE,"墜玉",IF(EXACT(M1531,$A$45)=TRUE,"箱玉",IF(EXACT(M1531,$A$46)=TRUE,"闇玉",IF(EXACT(M1531,$A$47)=TRUE,"旋玉",IF(EXACT(M1531,$A$48)=TRUE,"采玉",IF(EXACT(M1531,$A$49)=TRUE,"騎玉",IF(EXACT(M1531,$A$50)=TRUE,"核玉",IF(EXACT(M1531,$A$51)=TRUE,"射玉",IF(EXACT(M1531,$A$52)=TRUE,"星玉",IF(EXACT(M1531,$A$53)=TRUE,"梱玉",IF(EXACT(M1531,$A$54)=TRUE,"貫玉",IF(EXACT(M1531,$A$55)=TRUE,"査玉",IF(EXACT(M1531,$A$56)=TRUE,"近壁",IF(EXACT(M1531,$A$57)=TRUE,"遠壁",IF(EXACT(M1531,$A$58)=TRUE,"広壁",IF(EXACT(M1531,$A$59)=TRUE,"狭壁",IF(EXACT(M1531,$A$60)=TRUE,"タゲ壁",IF(EXACT(M1531,$A$61)=TRUE,"エレ壁")))))))))))))))))))))))))))))))))))))))))))))))))))))))))))))</f>
        <v>0</v>
      </c>
    </row>
    <row r="1532" spans="11:14" x14ac:dyDescent="0.55000000000000004">
      <c r="K1532">
        <v>1532</v>
      </c>
      <c r="L1532">
        <f t="shared" si="47"/>
        <v>4</v>
      </c>
      <c r="M1532" t="str">
        <f t="shared" si="46"/>
        <v/>
      </c>
      <c r="N1532">
        <f>IF(EXACT(M1532,$A$1)=TRUE,0,IF(EXACT(M1532,$A$2)=TRUE,1,IF(EXACT(M1532,$A$3)=TRUE,2,IF(EXACT(M1532,$A$4)=TRUE,3,IF(EXACT(M1532,$A$5)=TRUE,4,IF(EXACT(M1532,$A$6)=TRUE,5,IF(EXACT(M1532,$A$7)=TRUE,6,IF(EXACT(M1532,$A$8)=TRUE,7,IF(EXACT(M1532,$A$9)=TRUE,8,IF(EXACT(M1532,$A$10)=TRUE,9,IF(EXACT(M1532,$A$11)=TRUE,10,IF(EXACT(M1532,$A$12)=TRUE,11,IF(EXACT(M1532,$A$13)=TRUE,12,IF(EXACT(M1532,$A$14)=TRUE,13,IF(EXACT(M1532,$A$15)=TRUE,14,IF(EXACT(M1532,$A$16)=TRUE,15,IF(EXACT(M1532,$A$17)=TRUE,16,IF(EXACT(M1532,$A$18)=TRUE,17,IF(EXACT(M1532,$A$19)=TRUE,18,IF(EXACT(M1532,$A$20)=TRUE,19,IF(EXACT(M1532,$A$21)=TRUE,20,IF(EXACT(M1532,$A$22)=TRUE,21,IF(EXACT(M1532,$A$23)=TRUE,22,IF(EXACT(M1532,$A$24)=TRUE,23,IF(EXACT(M1532,$A$25)=TRUE,24,IF(EXACT(M1532,$A$26)=TRUE,25,IF(EXACT(M1532,$A$27)=TRUE,26,IF(EXACT(M1532,$A$28)=TRUE,27,IF(EXACT(M1532,$A$29)=TRUE,28,IF(EXACT(M1532,$A$30)=TRUE,29,IF(EXACT(M1532,$A$31)=TRUE,30,IF(EXACT(M1532,$A$32)=TRUE,31,IF(EXACT(M1532,$A$33)=TRUE,32,IF(EXACT(M1532,$A$34)=TRUE,33,IF(EXACT(M1532,$A$35)=TRUE,34,IF(EXACT(M1532,$A$36)=TRUE,35,IF(EXACT(M1532,$A$37)=TRUE,36,IF(EXACT(M1532,$A$38)=TRUE,37,IF(EXACT(M1532,$A$39)=TRUE,38,IF(EXACT(M1532,$A$40)=TRUE,39,IF(EXACT(M1532,$A$41)=TRUE,40,IF(EXACT(M1532,$A$42)=TRUE,41,IF(EXACT(M1532,$A$43)=TRUE,42,IF(EXACT(M1532,$A$44)=TRUE,43,IF(EXACT(M1532,$A$45)=TRUE,44,IF(EXACT(M1532,$A$46)=TRUE,45,IF(EXACT(M1532,$A$47)=TRUE,46,IF(EXACT(M1532,$A$48)=TRUE,47,IF(EXACT(M1532,$A$49)=TRUE,48,IF(EXACT(M1532,$A$50)=TRUE,49,IF(EXACT(M1532,$A$51)=TRUE,50,IF(EXACT(M1532,$A$52)=TRUE,51,IF(EXACT(M1532,$A$53)=TRUE,52,IF(EXACT(M1532,$A$54)=TRUE,53,IF(EXACT(M1532,$A$55)=TRUE,54,IF(EXACT(M1532,$A$56)=TRUE,55,IF(EXACT(M1532,$A$57)=TRUE,56,IF(EXACT(M1532,$A$58)=TRUE,57,IF(EXACT(M1532,$A$59)=TRUE,58,IF(EXACT(M1532,$A$60)=TRUE,59,IF(EXACT(M1532,$A$61)=TRUE,60,IF(EXACT(M1532,$A$62)=TRUE,61))))))))))))))))))))))))))))))))))))))))))))))))))))))))))))))*61^$L1532</f>
        <v>0</v>
      </c>
    </row>
    <row r="1533" spans="11:14" x14ac:dyDescent="0.55000000000000004">
      <c r="K1533">
        <v>1533</v>
      </c>
      <c r="L1533">
        <f t="shared" si="47"/>
        <v>3</v>
      </c>
      <c r="M1533" t="str">
        <f t="shared" si="46"/>
        <v/>
      </c>
      <c r="N1533">
        <f>IF(EXACT(M1533,$A$1)=TRUE,0,IF(EXACT(M1533,$A$2)=TRUE,1,IF(EXACT(M1533,$A$3)=TRUE,2,IF(EXACT(M1533,$A$4)=TRUE,3,IF(EXACT(M1533,$A$5)=TRUE,4,IF(EXACT(M1533,$A$6)=TRUE,5,IF(EXACT(M1533,$A$7)=TRUE,6,IF(EXACT(M1533,$A$8)=TRUE,7,IF(EXACT(M1533,$A$9)=TRUE,8,IF(EXACT(M1533,$A$10)=TRUE,9,IF(EXACT(M1533,$A$11)=TRUE,10,IF(EXACT(M1533,$A$12)=TRUE,11,IF(EXACT(M1533,$A$13)=TRUE,12,IF(EXACT(M1533,$A$14)=TRUE,13,IF(EXACT(M1533,$A$15)=TRUE,14,IF(EXACT(M1533,$A$16)=TRUE,15,IF(EXACT(M1533,$A$17)=TRUE,16,IF(EXACT(M1533,$A$18)=TRUE,17,IF(EXACT(M1533,$A$19)=TRUE,18,IF(EXACT(M1533,$A$20)=TRUE,19,IF(EXACT(M1533,$A$21)=TRUE,20,IF(EXACT(M1533,$A$22)=TRUE,21,IF(EXACT(M1533,$A$23)=TRUE,22,IF(EXACT(M1533,$A$24)=TRUE,23,IF(EXACT(M1533,$A$25)=TRUE,24,IF(EXACT(M1533,$A$26)=TRUE,25,IF(EXACT(M1533,$A$27)=TRUE,26,IF(EXACT(M1533,$A$28)=TRUE,27,IF(EXACT(M1533,$A$29)=TRUE,28,IF(EXACT(M1533,$A$30)=TRUE,29,IF(EXACT(M1533,$A$31)=TRUE,30,IF(EXACT(M1533,$A$32)=TRUE,31,IF(EXACT(M1533,$A$33)=TRUE,32,IF(EXACT(M1533,$A$34)=TRUE,33,IF(EXACT(M1533,$A$35)=TRUE,34,IF(EXACT(M1533,$A$36)=TRUE,35,IF(EXACT(M1533,$A$37)=TRUE,36,IF(EXACT(M1533,$A$38)=TRUE,37,IF(EXACT(M1533,$A$39)=TRUE,38,IF(EXACT(M1533,$A$40)=TRUE,39,IF(EXACT(M1533,$A$41)=TRUE,40,IF(EXACT(M1533,$A$42)=TRUE,41,IF(EXACT(M1533,$A$43)=TRUE,42,IF(EXACT(M1533,$A$44)=TRUE,43,IF(EXACT(M1533,$A$45)=TRUE,44,IF(EXACT(M1533,$A$46)=TRUE,45,IF(EXACT(M1533,$A$47)=TRUE,46,IF(EXACT(M1533,$A$48)=TRUE,47,IF(EXACT(M1533,$A$49)=TRUE,48,IF(EXACT(M1533,$A$50)=TRUE,49,IF(EXACT(M1533,$A$51)=TRUE,50,IF(EXACT(M1533,$A$52)=TRUE,51,IF(EXACT(M1533,$A$53)=TRUE,52,IF(EXACT(M1533,$A$54)=TRUE,53,IF(EXACT(M1533,$A$55)=TRUE,54,IF(EXACT(M1533,$A$56)=TRUE,55,IF(EXACT(M1533,$A$57)=TRUE,56,IF(EXACT(M1533,$A$58)=TRUE,57,IF(EXACT(M1533,$A$59)=TRUE,58,IF(EXACT(M1533,$A$60)=TRUE,59,IF(EXACT(M1533,$A$61)=TRUE,60,IF(EXACT(M1533,$A$62)=TRUE,61))))))))))))))))))))))))))))))))))))))))))))))))))))))))))))))*61^$L1533</f>
        <v>0</v>
      </c>
    </row>
    <row r="1534" spans="11:14" x14ac:dyDescent="0.55000000000000004">
      <c r="K1534">
        <v>1534</v>
      </c>
      <c r="L1534">
        <f t="shared" si="47"/>
        <v>2</v>
      </c>
      <c r="M1534" t="str">
        <f t="shared" si="46"/>
        <v/>
      </c>
      <c r="N1534">
        <f>IF(EXACT(M1534,$A$1)=TRUE,0,IF(EXACT(M1534,$A$2)=TRUE,1,IF(EXACT(M1534,$A$3)=TRUE,2,IF(EXACT(M1534,$A$4)=TRUE,3,IF(EXACT(M1534,$A$5)=TRUE,4,IF(EXACT(M1534,$A$6)=TRUE,5,IF(EXACT(M1534,$A$7)=TRUE,6,IF(EXACT(M1534,$A$8)=TRUE,7,IF(EXACT(M1534,$A$9)=TRUE,8,IF(EXACT(M1534,$A$10)=TRUE,9,IF(EXACT(M1534,$A$11)=TRUE,10,IF(EXACT(M1534,$A$12)=TRUE,11,IF(EXACT(M1534,$A$13)=TRUE,12,IF(EXACT(M1534,$A$14)=TRUE,13,IF(EXACT(M1534,$A$15)=TRUE,14,IF(EXACT(M1534,$A$16)=TRUE,15,IF(EXACT(M1534,$A$17)=TRUE,16,IF(EXACT(M1534,$A$18)=TRUE,17,IF(EXACT(M1534,$A$19)=TRUE,18,IF(EXACT(M1534,$A$20)=TRUE,19,IF(EXACT(M1534,$A$21)=TRUE,20,IF(EXACT(M1534,$A$22)=TRUE,21,IF(EXACT(M1534,$A$23)=TRUE,22,IF(EXACT(M1534,$A$24)=TRUE,23,IF(EXACT(M1534,$A$25)=TRUE,24,IF(EXACT(M1534,$A$26)=TRUE,25,IF(EXACT(M1534,$A$27)=TRUE,26,IF(EXACT(M1534,$A$28)=TRUE,27,IF(EXACT(M1534,$A$29)=TRUE,28,IF(EXACT(M1534,$A$30)=TRUE,29,IF(EXACT(M1534,$A$31)=TRUE,30,IF(EXACT(M1534,$A$32)=TRUE,31,IF(EXACT(M1534,$A$33)=TRUE,32,IF(EXACT(M1534,$A$34)=TRUE,33,IF(EXACT(M1534,$A$35)=TRUE,34,IF(EXACT(M1534,$A$36)=TRUE,35,IF(EXACT(M1534,$A$37)=TRUE,36,IF(EXACT(M1534,$A$38)=TRUE,37,IF(EXACT(M1534,$A$39)=TRUE,38,IF(EXACT(M1534,$A$40)=TRUE,39,IF(EXACT(M1534,$A$41)=TRUE,40,IF(EXACT(M1534,$A$42)=TRUE,41,IF(EXACT(M1534,$A$43)=TRUE,42,IF(EXACT(M1534,$A$44)=TRUE,43,IF(EXACT(M1534,$A$45)=TRUE,44,IF(EXACT(M1534,$A$46)=TRUE,45,IF(EXACT(M1534,$A$47)=TRUE,46,IF(EXACT(M1534,$A$48)=TRUE,47,IF(EXACT(M1534,$A$49)=TRUE,48,IF(EXACT(M1534,$A$50)=TRUE,49,IF(EXACT(M1534,$A$51)=TRUE,50,IF(EXACT(M1534,$A$52)=TRUE,51,IF(EXACT(M1534,$A$53)=TRUE,52,IF(EXACT(M1534,$A$54)=TRUE,53,IF(EXACT(M1534,$A$55)=TRUE,54,IF(EXACT(M1534,$A$56)=TRUE,55,IF(EXACT(M1534,$A$57)=TRUE,56,IF(EXACT(M1534,$A$58)=TRUE,57,IF(EXACT(M1534,$A$59)=TRUE,58,IF(EXACT(M1534,$A$60)=TRUE,59,IF(EXACT(M1534,$A$61)=TRUE,60,IF(EXACT(M1534,$A$62)=TRUE,61))))))))))))))))))))))))))))))))))))))))))))))))))))))))))))))*61^$L1534</f>
        <v>0</v>
      </c>
    </row>
    <row r="1535" spans="11:14" x14ac:dyDescent="0.55000000000000004">
      <c r="K1535">
        <v>1535</v>
      </c>
      <c r="L1535">
        <f t="shared" si="47"/>
        <v>1</v>
      </c>
      <c r="M1535" t="str">
        <f t="shared" si="46"/>
        <v/>
      </c>
      <c r="N1535">
        <f>IF(EXACT(M1535,$A$1)=TRUE,0,IF(EXACT(M1535,$A$2)=TRUE,1,IF(EXACT(M1535,$A$3)=TRUE,2,IF(EXACT(M1535,$A$4)=TRUE,3,IF(EXACT(M1535,$A$5)=TRUE,4,IF(EXACT(M1535,$A$6)=TRUE,5,IF(EXACT(M1535,$A$7)=TRUE,6,IF(EXACT(M1535,$A$8)=TRUE,7,IF(EXACT(M1535,$A$9)=TRUE,8,IF(EXACT(M1535,$A$10)=TRUE,9,IF(EXACT(M1535,$A$11)=TRUE,10,IF(EXACT(M1535,$A$12)=TRUE,11,IF(EXACT(M1535,$A$13)=TRUE,12,IF(EXACT(M1535,$A$14)=TRUE,13,IF(EXACT(M1535,$A$15)=TRUE,14,IF(EXACT(M1535,$A$16)=TRUE,15,IF(EXACT(M1535,$A$17)=TRUE,16,IF(EXACT(M1535,$A$18)=TRUE,17,IF(EXACT(M1535,$A$19)=TRUE,18,IF(EXACT(M1535,$A$20)=TRUE,19,IF(EXACT(M1535,$A$21)=TRUE,20,IF(EXACT(M1535,$A$22)=TRUE,21,IF(EXACT(M1535,$A$23)=TRUE,22,IF(EXACT(M1535,$A$24)=TRUE,23,IF(EXACT(M1535,$A$25)=TRUE,24,IF(EXACT(M1535,$A$26)=TRUE,25,IF(EXACT(M1535,$A$27)=TRUE,26,IF(EXACT(M1535,$A$28)=TRUE,27,IF(EXACT(M1535,$A$29)=TRUE,28,IF(EXACT(M1535,$A$30)=TRUE,29,IF(EXACT(M1535,$A$31)=TRUE,30,IF(EXACT(M1535,$A$32)=TRUE,31,IF(EXACT(M1535,$A$33)=TRUE,32,IF(EXACT(M1535,$A$34)=TRUE,33,IF(EXACT(M1535,$A$35)=TRUE,34,IF(EXACT(M1535,$A$36)=TRUE,35,IF(EXACT(M1535,$A$37)=TRUE,36,IF(EXACT(M1535,$A$38)=TRUE,37,IF(EXACT(M1535,$A$39)=TRUE,38,IF(EXACT(M1535,$A$40)=TRUE,39,IF(EXACT(M1535,$A$41)=TRUE,40,IF(EXACT(M1535,$A$42)=TRUE,41,IF(EXACT(M1535,$A$43)=TRUE,42,IF(EXACT(M1535,$A$44)=TRUE,43,IF(EXACT(M1535,$A$45)=TRUE,44,IF(EXACT(M1535,$A$46)=TRUE,45,IF(EXACT(M1535,$A$47)=TRUE,46,IF(EXACT(M1535,$A$48)=TRUE,47,IF(EXACT(M1535,$A$49)=TRUE,48,IF(EXACT(M1535,$A$50)=TRUE,49,IF(EXACT(M1535,$A$51)=TRUE,50,IF(EXACT(M1535,$A$52)=TRUE,51,IF(EXACT(M1535,$A$53)=TRUE,52,IF(EXACT(M1535,$A$54)=TRUE,53,IF(EXACT(M1535,$A$55)=TRUE,54,IF(EXACT(M1535,$A$56)=TRUE,55,IF(EXACT(M1535,$A$57)=TRUE,56,IF(EXACT(M1535,$A$58)=TRUE,57,IF(EXACT(M1535,$A$59)=TRUE,58,IF(EXACT(M1535,$A$60)=TRUE,59,IF(EXACT(M1535,$A$61)=TRUE,60,IF(EXACT(M1535,$A$62)=TRUE,61))))))))))))))))))))))))))))))))))))))))))))))))))))))))))))))*61^$L1535</f>
        <v>0</v>
      </c>
    </row>
    <row r="1536" spans="11:14" x14ac:dyDescent="0.55000000000000004">
      <c r="K1536">
        <v>1536</v>
      </c>
      <c r="L1536">
        <f t="shared" si="47"/>
        <v>0</v>
      </c>
      <c r="M1536" t="str">
        <f t="shared" si="46"/>
        <v/>
      </c>
      <c r="N1536">
        <f>IF(EXACT(M1536,$A$1)=TRUE,0,IF(EXACT(M1536,$A$2)=TRUE,1,IF(EXACT(M1536,$A$3)=TRUE,2,IF(EXACT(M1536,$A$4)=TRUE,3,IF(EXACT(M1536,$A$5)=TRUE,4,IF(EXACT(M1536,$A$6)=TRUE,5,IF(EXACT(M1536,$A$7)=TRUE,6,IF(EXACT(M1536,$A$8)=TRUE,7,IF(EXACT(M1536,$A$9)=TRUE,8,IF(EXACT(M1536,$A$10)=TRUE,9,IF(EXACT(M1536,$A$11)=TRUE,10,IF(EXACT(M1536,$A$12)=TRUE,11,IF(EXACT(M1536,$A$13)=TRUE,12,IF(EXACT(M1536,$A$14)=TRUE,13,IF(EXACT(M1536,$A$15)=TRUE,14,IF(EXACT(M1536,$A$16)=TRUE,15,IF(EXACT(M1536,$A$17)=TRUE,16,IF(EXACT(M1536,$A$18)=TRUE,17,IF(EXACT(M1536,$A$19)=TRUE,18,IF(EXACT(M1536,$A$20)=TRUE,19,IF(EXACT(M1536,$A$21)=TRUE,20,IF(EXACT(M1536,$A$22)=TRUE,21,IF(EXACT(M1536,$A$23)=TRUE,22,IF(EXACT(M1536,$A$24)=TRUE,23,IF(EXACT(M1536,$A$25)=TRUE,24,IF(EXACT(M1536,$A$26)=TRUE,25,IF(EXACT(M1536,$A$27)=TRUE,26,IF(EXACT(M1536,$A$28)=TRUE,27,IF(EXACT(M1536,$A$29)=TRUE,28,IF(EXACT(M1536,$A$30)=TRUE,29,IF(EXACT(M1536,$A$31)=TRUE,30,IF(EXACT(M1536,$A$32)=TRUE,31,IF(EXACT(M1536,$A$33)=TRUE,32,IF(EXACT(M1536,$A$34)=TRUE,33,IF(EXACT(M1536,$A$35)=TRUE,34,IF(EXACT(M1536,$A$36)=TRUE,35,IF(EXACT(M1536,$A$37)=TRUE,36,IF(EXACT(M1536,$A$38)=TRUE,37,IF(EXACT(M1536,$A$39)=TRUE,38,IF(EXACT(M1536,$A$40)=TRUE,39,IF(EXACT(M1536,$A$41)=TRUE,40,IF(EXACT(M1536,$A$42)=TRUE,41,IF(EXACT(M1536,$A$43)=TRUE,42,IF(EXACT(M1536,$A$44)=TRUE,43,IF(EXACT(M1536,$A$45)=TRUE,44,IF(EXACT(M1536,$A$46)=TRUE,45,IF(EXACT(M1536,$A$47)=TRUE,46,IF(EXACT(M1536,$A$48)=TRUE,47,IF(EXACT(M1536,$A$49)=TRUE,48,IF(EXACT(M1536,$A$50)=TRUE,49,IF(EXACT(M1536,$A$51)=TRUE,50,IF(EXACT(M1536,$A$52)=TRUE,51,IF(EXACT(M1536,$A$53)=TRUE,52,IF(EXACT(M1536,$A$54)=TRUE,53,IF(EXACT(M1536,$A$55)=TRUE,54,IF(EXACT(M1536,$A$56)=TRUE,55,IF(EXACT(M1536,$A$57)=TRUE,56,IF(EXACT(M1536,$A$58)=TRUE,57,IF(EXACT(M1536,$A$59)=TRUE,58,IF(EXACT(M1536,$A$60)=TRUE,59,IF(EXACT(M1536,$A$61)=TRUE,60,IF(EXACT(M1536,$A$62)=TRUE,61))))))))))))))))))))))))))))))))))))))))))))))))))))))))))))))*61^$L1536</f>
        <v>0</v>
      </c>
    </row>
    <row r="1537" spans="11:14" x14ac:dyDescent="0.55000000000000004">
      <c r="K1537">
        <v>1537</v>
      </c>
      <c r="L1537">
        <f t="shared" si="47"/>
        <v>5</v>
      </c>
      <c r="M1537" t="str">
        <f t="shared" ref="M1537:M1600" si="48">MID(D$2,$K1537,1)</f>
        <v/>
      </c>
      <c r="N1537" t="b">
        <f>IF(EXACT(M1537,$A$1)=TRUE,"コア",IF(EXACT(M1537,$A$2)=TRUE,"弓玉",IF(EXACT(M1537,$A$3)=TRUE,"銃玉",IF(EXACT(M1537,$A$4)=TRUE,"剣玉",IF(EXACT(M1537,$A$5)=TRUE,"盾玉",IF(EXACT(M1537,$A$6)=TRUE,"爆玉",IF(EXACT(M1537,$A$7)=TRUE,"魔玉",IF(EXACT(M1537,$A$8)=TRUE,"弩玉",IF(EXACT(M1537,$A$9)=TRUE,"槍玉",IF(EXACT(M1537,$A$10)=TRUE,"砲玉",IF(EXACT(M1537,$A$11)=TRUE,"薙玉",IF(EXACT(M1537,$A$12)=TRUE,"跳玉",IF(EXACT(M1537,$A$13)=TRUE,"裂玉",IF(EXACT(M1537,$A$14)=TRUE,"散玉",IF(EXACT(M1537,$A$15)=TRUE,"狙玉",IF(EXACT(M1537,$A$16)=TRUE,"浮玉",IF(EXACT(M1537,$A$17)=TRUE,"導玉",IF(EXACT(M1537,$A$18)=TRUE,"繕玉",IF(EXACT(M1537,$A$19)=TRUE,"癒玉",IF(EXACT(M1537,$A$20)=TRUE,"壁玉",IF(EXACT(M1537,$A$21)=TRUE,"飛玉",IF(EXACT(M1537,$A$22)=TRUE,"戦玉",IF(EXACT(M1537,$A$23)=TRUE,"機玉",IF(EXACT(M1537,$A$24)=TRUE,"変玉",IF(EXACT(M1537,$A$25)=TRUE,"界玉",IF(EXACT(M1537,$A$26)=TRUE,"木壁",IF(EXACT(M1537,$A$27)=TRUE,"石壁",IF(EXACT(M1537,$A$28)=TRUE,"紙壁",IF(EXACT(M1537,$A$29)=TRUE,"鉄壁",IF(EXACT(M1537,$A$30)=TRUE,"ジェット",IF(EXACT(M1537,$A$31)=TRUE,"ターボ",IF(EXACT(M1537,$A$32)=TRUE,"骨玉",IF(EXACT(M1537,$A$33)=TRUE,"撃玉",IF(EXACT(M1537,$A$34)=TRUE,"弾玉",IF(EXACT(M1537,$A$35)=TRUE,"聖玉",IF(EXACT(M1537,$A$36)=TRUE,"忍玉",IF(EXACT(M1537,$A$37)=TRUE,"障玉",IF(EXACT(M1537,$A$38)=TRUE,"花玉",IF(EXACT(M1537,$A$39)=TRUE,"反玉",IF(EXACT(M1537,$A$40)=TRUE,"押玉",IF(EXACT(M1537,$A$41)=TRUE,"迎玉",IF(EXACT(M1537,$A$42)=TRUE,"贄玉",IF(EXACT(M1537,$A$43)=TRUE,"的玉",IF(EXACT(M1537,$A$44)=TRUE,"墜玉",IF(EXACT(M1537,$A$45)=TRUE,"箱玉",IF(EXACT(M1537,$A$46)=TRUE,"闇玉",IF(EXACT(M1537,$A$47)=TRUE,"旋玉",IF(EXACT(M1537,$A$48)=TRUE,"采玉",IF(EXACT(M1537,$A$49)=TRUE,"騎玉",IF(EXACT(M1537,$A$50)=TRUE,"核玉",IF(EXACT(M1537,$A$51)=TRUE,"射玉",IF(EXACT(M1537,$A$52)=TRUE,"星玉",IF(EXACT(M1537,$A$53)=TRUE,"梱玉",IF(EXACT(M1537,$A$54)=TRUE,"貫玉",IF(EXACT(M1537,$A$55)=TRUE,"査玉",IF(EXACT(M1537,$A$56)=TRUE,"近壁",IF(EXACT(M1537,$A$57)=TRUE,"遠壁",IF(EXACT(M1537,$A$58)=TRUE,"広壁",IF(EXACT(M1537,$A$59)=TRUE,"狭壁",IF(EXACT(M1537,$A$60)=TRUE,"タゲ壁",IF(EXACT(M1537,$A$61)=TRUE,"エレ壁")))))))))))))))))))))))))))))))))))))))))))))))))))))))))))))</f>
        <v>0</v>
      </c>
    </row>
    <row r="1538" spans="11:14" x14ac:dyDescent="0.55000000000000004">
      <c r="K1538">
        <v>1538</v>
      </c>
      <c r="L1538">
        <f t="shared" ref="L1538:L1601" si="49">MOD(LEN($D$2)-K1538,6)</f>
        <v>4</v>
      </c>
      <c r="M1538" t="str">
        <f t="shared" si="48"/>
        <v/>
      </c>
      <c r="N1538">
        <f>IF(EXACT(M1538,$A$1)=TRUE,0,IF(EXACT(M1538,$A$2)=TRUE,1,IF(EXACT(M1538,$A$3)=TRUE,2,IF(EXACT(M1538,$A$4)=TRUE,3,IF(EXACT(M1538,$A$5)=TRUE,4,IF(EXACT(M1538,$A$6)=TRUE,5,IF(EXACT(M1538,$A$7)=TRUE,6,IF(EXACT(M1538,$A$8)=TRUE,7,IF(EXACT(M1538,$A$9)=TRUE,8,IF(EXACT(M1538,$A$10)=TRUE,9,IF(EXACT(M1538,$A$11)=TRUE,10,IF(EXACT(M1538,$A$12)=TRUE,11,IF(EXACT(M1538,$A$13)=TRUE,12,IF(EXACT(M1538,$A$14)=TRUE,13,IF(EXACT(M1538,$A$15)=TRUE,14,IF(EXACT(M1538,$A$16)=TRUE,15,IF(EXACT(M1538,$A$17)=TRUE,16,IF(EXACT(M1538,$A$18)=TRUE,17,IF(EXACT(M1538,$A$19)=TRUE,18,IF(EXACT(M1538,$A$20)=TRUE,19,IF(EXACT(M1538,$A$21)=TRUE,20,IF(EXACT(M1538,$A$22)=TRUE,21,IF(EXACT(M1538,$A$23)=TRUE,22,IF(EXACT(M1538,$A$24)=TRUE,23,IF(EXACT(M1538,$A$25)=TRUE,24,IF(EXACT(M1538,$A$26)=TRUE,25,IF(EXACT(M1538,$A$27)=TRUE,26,IF(EXACT(M1538,$A$28)=TRUE,27,IF(EXACT(M1538,$A$29)=TRUE,28,IF(EXACT(M1538,$A$30)=TRUE,29,IF(EXACT(M1538,$A$31)=TRUE,30,IF(EXACT(M1538,$A$32)=TRUE,31,IF(EXACT(M1538,$A$33)=TRUE,32,IF(EXACT(M1538,$A$34)=TRUE,33,IF(EXACT(M1538,$A$35)=TRUE,34,IF(EXACT(M1538,$A$36)=TRUE,35,IF(EXACT(M1538,$A$37)=TRUE,36,IF(EXACT(M1538,$A$38)=TRUE,37,IF(EXACT(M1538,$A$39)=TRUE,38,IF(EXACT(M1538,$A$40)=TRUE,39,IF(EXACT(M1538,$A$41)=TRUE,40,IF(EXACT(M1538,$A$42)=TRUE,41,IF(EXACT(M1538,$A$43)=TRUE,42,IF(EXACT(M1538,$A$44)=TRUE,43,IF(EXACT(M1538,$A$45)=TRUE,44,IF(EXACT(M1538,$A$46)=TRUE,45,IF(EXACT(M1538,$A$47)=TRUE,46,IF(EXACT(M1538,$A$48)=TRUE,47,IF(EXACT(M1538,$A$49)=TRUE,48,IF(EXACT(M1538,$A$50)=TRUE,49,IF(EXACT(M1538,$A$51)=TRUE,50,IF(EXACT(M1538,$A$52)=TRUE,51,IF(EXACT(M1538,$A$53)=TRUE,52,IF(EXACT(M1538,$A$54)=TRUE,53,IF(EXACT(M1538,$A$55)=TRUE,54,IF(EXACT(M1538,$A$56)=TRUE,55,IF(EXACT(M1538,$A$57)=TRUE,56,IF(EXACT(M1538,$A$58)=TRUE,57,IF(EXACT(M1538,$A$59)=TRUE,58,IF(EXACT(M1538,$A$60)=TRUE,59,IF(EXACT(M1538,$A$61)=TRUE,60,IF(EXACT(M1538,$A$62)=TRUE,61))))))))))))))))))))))))))))))))))))))))))))))))))))))))))))))*61^$L1538</f>
        <v>0</v>
      </c>
    </row>
    <row r="1539" spans="11:14" x14ac:dyDescent="0.55000000000000004">
      <c r="K1539">
        <v>1539</v>
      </c>
      <c r="L1539">
        <f t="shared" si="49"/>
        <v>3</v>
      </c>
      <c r="M1539" t="str">
        <f t="shared" si="48"/>
        <v/>
      </c>
      <c r="N1539">
        <f>IF(EXACT(M1539,$A$1)=TRUE,0,IF(EXACT(M1539,$A$2)=TRUE,1,IF(EXACT(M1539,$A$3)=TRUE,2,IF(EXACT(M1539,$A$4)=TRUE,3,IF(EXACT(M1539,$A$5)=TRUE,4,IF(EXACT(M1539,$A$6)=TRUE,5,IF(EXACT(M1539,$A$7)=TRUE,6,IF(EXACT(M1539,$A$8)=TRUE,7,IF(EXACT(M1539,$A$9)=TRUE,8,IF(EXACT(M1539,$A$10)=TRUE,9,IF(EXACT(M1539,$A$11)=TRUE,10,IF(EXACT(M1539,$A$12)=TRUE,11,IF(EXACT(M1539,$A$13)=TRUE,12,IF(EXACT(M1539,$A$14)=TRUE,13,IF(EXACT(M1539,$A$15)=TRUE,14,IF(EXACT(M1539,$A$16)=TRUE,15,IF(EXACT(M1539,$A$17)=TRUE,16,IF(EXACT(M1539,$A$18)=TRUE,17,IF(EXACT(M1539,$A$19)=TRUE,18,IF(EXACT(M1539,$A$20)=TRUE,19,IF(EXACT(M1539,$A$21)=TRUE,20,IF(EXACT(M1539,$A$22)=TRUE,21,IF(EXACT(M1539,$A$23)=TRUE,22,IF(EXACT(M1539,$A$24)=TRUE,23,IF(EXACT(M1539,$A$25)=TRUE,24,IF(EXACT(M1539,$A$26)=TRUE,25,IF(EXACT(M1539,$A$27)=TRUE,26,IF(EXACT(M1539,$A$28)=TRUE,27,IF(EXACT(M1539,$A$29)=TRUE,28,IF(EXACT(M1539,$A$30)=TRUE,29,IF(EXACT(M1539,$A$31)=TRUE,30,IF(EXACT(M1539,$A$32)=TRUE,31,IF(EXACT(M1539,$A$33)=TRUE,32,IF(EXACT(M1539,$A$34)=TRUE,33,IF(EXACT(M1539,$A$35)=TRUE,34,IF(EXACT(M1539,$A$36)=TRUE,35,IF(EXACT(M1539,$A$37)=TRUE,36,IF(EXACT(M1539,$A$38)=TRUE,37,IF(EXACT(M1539,$A$39)=TRUE,38,IF(EXACT(M1539,$A$40)=TRUE,39,IF(EXACT(M1539,$A$41)=TRUE,40,IF(EXACT(M1539,$A$42)=TRUE,41,IF(EXACT(M1539,$A$43)=TRUE,42,IF(EXACT(M1539,$A$44)=TRUE,43,IF(EXACT(M1539,$A$45)=TRUE,44,IF(EXACT(M1539,$A$46)=TRUE,45,IF(EXACT(M1539,$A$47)=TRUE,46,IF(EXACT(M1539,$A$48)=TRUE,47,IF(EXACT(M1539,$A$49)=TRUE,48,IF(EXACT(M1539,$A$50)=TRUE,49,IF(EXACT(M1539,$A$51)=TRUE,50,IF(EXACT(M1539,$A$52)=TRUE,51,IF(EXACT(M1539,$A$53)=TRUE,52,IF(EXACT(M1539,$A$54)=TRUE,53,IF(EXACT(M1539,$A$55)=TRUE,54,IF(EXACT(M1539,$A$56)=TRUE,55,IF(EXACT(M1539,$A$57)=TRUE,56,IF(EXACT(M1539,$A$58)=TRUE,57,IF(EXACT(M1539,$A$59)=TRUE,58,IF(EXACT(M1539,$A$60)=TRUE,59,IF(EXACT(M1539,$A$61)=TRUE,60,IF(EXACT(M1539,$A$62)=TRUE,61))))))))))))))))))))))))))))))))))))))))))))))))))))))))))))))*61^$L1539</f>
        <v>0</v>
      </c>
    </row>
    <row r="1540" spans="11:14" x14ac:dyDescent="0.55000000000000004">
      <c r="K1540">
        <v>1540</v>
      </c>
      <c r="L1540">
        <f t="shared" si="49"/>
        <v>2</v>
      </c>
      <c r="M1540" t="str">
        <f t="shared" si="48"/>
        <v/>
      </c>
      <c r="N1540">
        <f>IF(EXACT(M1540,$A$1)=TRUE,0,IF(EXACT(M1540,$A$2)=TRUE,1,IF(EXACT(M1540,$A$3)=TRUE,2,IF(EXACT(M1540,$A$4)=TRUE,3,IF(EXACT(M1540,$A$5)=TRUE,4,IF(EXACT(M1540,$A$6)=TRUE,5,IF(EXACT(M1540,$A$7)=TRUE,6,IF(EXACT(M1540,$A$8)=TRUE,7,IF(EXACT(M1540,$A$9)=TRUE,8,IF(EXACT(M1540,$A$10)=TRUE,9,IF(EXACT(M1540,$A$11)=TRUE,10,IF(EXACT(M1540,$A$12)=TRUE,11,IF(EXACT(M1540,$A$13)=TRUE,12,IF(EXACT(M1540,$A$14)=TRUE,13,IF(EXACT(M1540,$A$15)=TRUE,14,IF(EXACT(M1540,$A$16)=TRUE,15,IF(EXACT(M1540,$A$17)=TRUE,16,IF(EXACT(M1540,$A$18)=TRUE,17,IF(EXACT(M1540,$A$19)=TRUE,18,IF(EXACT(M1540,$A$20)=TRUE,19,IF(EXACT(M1540,$A$21)=TRUE,20,IF(EXACT(M1540,$A$22)=TRUE,21,IF(EXACT(M1540,$A$23)=TRUE,22,IF(EXACT(M1540,$A$24)=TRUE,23,IF(EXACT(M1540,$A$25)=TRUE,24,IF(EXACT(M1540,$A$26)=TRUE,25,IF(EXACT(M1540,$A$27)=TRUE,26,IF(EXACT(M1540,$A$28)=TRUE,27,IF(EXACT(M1540,$A$29)=TRUE,28,IF(EXACT(M1540,$A$30)=TRUE,29,IF(EXACT(M1540,$A$31)=TRUE,30,IF(EXACT(M1540,$A$32)=TRUE,31,IF(EXACT(M1540,$A$33)=TRUE,32,IF(EXACT(M1540,$A$34)=TRUE,33,IF(EXACT(M1540,$A$35)=TRUE,34,IF(EXACT(M1540,$A$36)=TRUE,35,IF(EXACT(M1540,$A$37)=TRUE,36,IF(EXACT(M1540,$A$38)=TRUE,37,IF(EXACT(M1540,$A$39)=TRUE,38,IF(EXACT(M1540,$A$40)=TRUE,39,IF(EXACT(M1540,$A$41)=TRUE,40,IF(EXACT(M1540,$A$42)=TRUE,41,IF(EXACT(M1540,$A$43)=TRUE,42,IF(EXACT(M1540,$A$44)=TRUE,43,IF(EXACT(M1540,$A$45)=TRUE,44,IF(EXACT(M1540,$A$46)=TRUE,45,IF(EXACT(M1540,$A$47)=TRUE,46,IF(EXACT(M1540,$A$48)=TRUE,47,IF(EXACT(M1540,$A$49)=TRUE,48,IF(EXACT(M1540,$A$50)=TRUE,49,IF(EXACT(M1540,$A$51)=TRUE,50,IF(EXACT(M1540,$A$52)=TRUE,51,IF(EXACT(M1540,$A$53)=TRUE,52,IF(EXACT(M1540,$A$54)=TRUE,53,IF(EXACT(M1540,$A$55)=TRUE,54,IF(EXACT(M1540,$A$56)=TRUE,55,IF(EXACT(M1540,$A$57)=TRUE,56,IF(EXACT(M1540,$A$58)=TRUE,57,IF(EXACT(M1540,$A$59)=TRUE,58,IF(EXACT(M1540,$A$60)=TRUE,59,IF(EXACT(M1540,$A$61)=TRUE,60,IF(EXACT(M1540,$A$62)=TRUE,61))))))))))))))))))))))))))))))))))))))))))))))))))))))))))))))*61^$L1540</f>
        <v>0</v>
      </c>
    </row>
    <row r="1541" spans="11:14" x14ac:dyDescent="0.55000000000000004">
      <c r="K1541">
        <v>1541</v>
      </c>
      <c r="L1541">
        <f t="shared" si="49"/>
        <v>1</v>
      </c>
      <c r="M1541" t="str">
        <f t="shared" si="48"/>
        <v/>
      </c>
      <c r="N1541">
        <f>IF(EXACT(M1541,$A$1)=TRUE,0,IF(EXACT(M1541,$A$2)=TRUE,1,IF(EXACT(M1541,$A$3)=TRUE,2,IF(EXACT(M1541,$A$4)=TRUE,3,IF(EXACT(M1541,$A$5)=TRUE,4,IF(EXACT(M1541,$A$6)=TRUE,5,IF(EXACT(M1541,$A$7)=TRUE,6,IF(EXACT(M1541,$A$8)=TRUE,7,IF(EXACT(M1541,$A$9)=TRUE,8,IF(EXACT(M1541,$A$10)=TRUE,9,IF(EXACT(M1541,$A$11)=TRUE,10,IF(EXACT(M1541,$A$12)=TRUE,11,IF(EXACT(M1541,$A$13)=TRUE,12,IF(EXACT(M1541,$A$14)=TRUE,13,IF(EXACT(M1541,$A$15)=TRUE,14,IF(EXACT(M1541,$A$16)=TRUE,15,IF(EXACT(M1541,$A$17)=TRUE,16,IF(EXACT(M1541,$A$18)=TRUE,17,IF(EXACT(M1541,$A$19)=TRUE,18,IF(EXACT(M1541,$A$20)=TRUE,19,IF(EXACT(M1541,$A$21)=TRUE,20,IF(EXACT(M1541,$A$22)=TRUE,21,IF(EXACT(M1541,$A$23)=TRUE,22,IF(EXACT(M1541,$A$24)=TRUE,23,IF(EXACT(M1541,$A$25)=TRUE,24,IF(EXACT(M1541,$A$26)=TRUE,25,IF(EXACT(M1541,$A$27)=TRUE,26,IF(EXACT(M1541,$A$28)=TRUE,27,IF(EXACT(M1541,$A$29)=TRUE,28,IF(EXACT(M1541,$A$30)=TRUE,29,IF(EXACT(M1541,$A$31)=TRUE,30,IF(EXACT(M1541,$A$32)=TRUE,31,IF(EXACT(M1541,$A$33)=TRUE,32,IF(EXACT(M1541,$A$34)=TRUE,33,IF(EXACT(M1541,$A$35)=TRUE,34,IF(EXACT(M1541,$A$36)=TRUE,35,IF(EXACT(M1541,$A$37)=TRUE,36,IF(EXACT(M1541,$A$38)=TRUE,37,IF(EXACT(M1541,$A$39)=TRUE,38,IF(EXACT(M1541,$A$40)=TRUE,39,IF(EXACT(M1541,$A$41)=TRUE,40,IF(EXACT(M1541,$A$42)=TRUE,41,IF(EXACT(M1541,$A$43)=TRUE,42,IF(EXACT(M1541,$A$44)=TRUE,43,IF(EXACT(M1541,$A$45)=TRUE,44,IF(EXACT(M1541,$A$46)=TRUE,45,IF(EXACT(M1541,$A$47)=TRUE,46,IF(EXACT(M1541,$A$48)=TRUE,47,IF(EXACT(M1541,$A$49)=TRUE,48,IF(EXACT(M1541,$A$50)=TRUE,49,IF(EXACT(M1541,$A$51)=TRUE,50,IF(EXACT(M1541,$A$52)=TRUE,51,IF(EXACT(M1541,$A$53)=TRUE,52,IF(EXACT(M1541,$A$54)=TRUE,53,IF(EXACT(M1541,$A$55)=TRUE,54,IF(EXACT(M1541,$A$56)=TRUE,55,IF(EXACT(M1541,$A$57)=TRUE,56,IF(EXACT(M1541,$A$58)=TRUE,57,IF(EXACT(M1541,$A$59)=TRUE,58,IF(EXACT(M1541,$A$60)=TRUE,59,IF(EXACT(M1541,$A$61)=TRUE,60,IF(EXACT(M1541,$A$62)=TRUE,61))))))))))))))))))))))))))))))))))))))))))))))))))))))))))))))*61^$L1541</f>
        <v>0</v>
      </c>
    </row>
    <row r="1542" spans="11:14" x14ac:dyDescent="0.55000000000000004">
      <c r="K1542">
        <v>1542</v>
      </c>
      <c r="L1542">
        <f t="shared" si="49"/>
        <v>0</v>
      </c>
      <c r="M1542" t="str">
        <f t="shared" si="48"/>
        <v/>
      </c>
      <c r="N1542">
        <f>IF(EXACT(M1542,$A$1)=TRUE,0,IF(EXACT(M1542,$A$2)=TRUE,1,IF(EXACT(M1542,$A$3)=TRUE,2,IF(EXACT(M1542,$A$4)=TRUE,3,IF(EXACT(M1542,$A$5)=TRUE,4,IF(EXACT(M1542,$A$6)=TRUE,5,IF(EXACT(M1542,$A$7)=TRUE,6,IF(EXACT(M1542,$A$8)=TRUE,7,IF(EXACT(M1542,$A$9)=TRUE,8,IF(EXACT(M1542,$A$10)=TRUE,9,IF(EXACT(M1542,$A$11)=TRUE,10,IF(EXACT(M1542,$A$12)=TRUE,11,IF(EXACT(M1542,$A$13)=TRUE,12,IF(EXACT(M1542,$A$14)=TRUE,13,IF(EXACT(M1542,$A$15)=TRUE,14,IF(EXACT(M1542,$A$16)=TRUE,15,IF(EXACT(M1542,$A$17)=TRUE,16,IF(EXACT(M1542,$A$18)=TRUE,17,IF(EXACT(M1542,$A$19)=TRUE,18,IF(EXACT(M1542,$A$20)=TRUE,19,IF(EXACT(M1542,$A$21)=TRUE,20,IF(EXACT(M1542,$A$22)=TRUE,21,IF(EXACT(M1542,$A$23)=TRUE,22,IF(EXACT(M1542,$A$24)=TRUE,23,IF(EXACT(M1542,$A$25)=TRUE,24,IF(EXACT(M1542,$A$26)=TRUE,25,IF(EXACT(M1542,$A$27)=TRUE,26,IF(EXACT(M1542,$A$28)=TRUE,27,IF(EXACT(M1542,$A$29)=TRUE,28,IF(EXACT(M1542,$A$30)=TRUE,29,IF(EXACT(M1542,$A$31)=TRUE,30,IF(EXACT(M1542,$A$32)=TRUE,31,IF(EXACT(M1542,$A$33)=TRUE,32,IF(EXACT(M1542,$A$34)=TRUE,33,IF(EXACT(M1542,$A$35)=TRUE,34,IF(EXACT(M1542,$A$36)=TRUE,35,IF(EXACT(M1542,$A$37)=TRUE,36,IF(EXACT(M1542,$A$38)=TRUE,37,IF(EXACT(M1542,$A$39)=TRUE,38,IF(EXACT(M1542,$A$40)=TRUE,39,IF(EXACT(M1542,$A$41)=TRUE,40,IF(EXACT(M1542,$A$42)=TRUE,41,IF(EXACT(M1542,$A$43)=TRUE,42,IF(EXACT(M1542,$A$44)=TRUE,43,IF(EXACT(M1542,$A$45)=TRUE,44,IF(EXACT(M1542,$A$46)=TRUE,45,IF(EXACT(M1542,$A$47)=TRUE,46,IF(EXACT(M1542,$A$48)=TRUE,47,IF(EXACT(M1542,$A$49)=TRUE,48,IF(EXACT(M1542,$A$50)=TRUE,49,IF(EXACT(M1542,$A$51)=TRUE,50,IF(EXACT(M1542,$A$52)=TRUE,51,IF(EXACT(M1542,$A$53)=TRUE,52,IF(EXACT(M1542,$A$54)=TRUE,53,IF(EXACT(M1542,$A$55)=TRUE,54,IF(EXACT(M1542,$A$56)=TRUE,55,IF(EXACT(M1542,$A$57)=TRUE,56,IF(EXACT(M1542,$A$58)=TRUE,57,IF(EXACT(M1542,$A$59)=TRUE,58,IF(EXACT(M1542,$A$60)=TRUE,59,IF(EXACT(M1542,$A$61)=TRUE,60,IF(EXACT(M1542,$A$62)=TRUE,61))))))))))))))))))))))))))))))))))))))))))))))))))))))))))))))*61^$L1542</f>
        <v>0</v>
      </c>
    </row>
    <row r="1543" spans="11:14" x14ac:dyDescent="0.55000000000000004">
      <c r="K1543">
        <v>1543</v>
      </c>
      <c r="L1543">
        <f t="shared" si="49"/>
        <v>5</v>
      </c>
      <c r="M1543" t="str">
        <f t="shared" si="48"/>
        <v/>
      </c>
      <c r="N1543" t="b">
        <f>IF(EXACT(M1543,$A$1)=TRUE,"コア",IF(EXACT(M1543,$A$2)=TRUE,"弓玉",IF(EXACT(M1543,$A$3)=TRUE,"銃玉",IF(EXACT(M1543,$A$4)=TRUE,"剣玉",IF(EXACT(M1543,$A$5)=TRUE,"盾玉",IF(EXACT(M1543,$A$6)=TRUE,"爆玉",IF(EXACT(M1543,$A$7)=TRUE,"魔玉",IF(EXACT(M1543,$A$8)=TRUE,"弩玉",IF(EXACT(M1543,$A$9)=TRUE,"槍玉",IF(EXACT(M1543,$A$10)=TRUE,"砲玉",IF(EXACT(M1543,$A$11)=TRUE,"薙玉",IF(EXACT(M1543,$A$12)=TRUE,"跳玉",IF(EXACT(M1543,$A$13)=TRUE,"裂玉",IF(EXACT(M1543,$A$14)=TRUE,"散玉",IF(EXACT(M1543,$A$15)=TRUE,"狙玉",IF(EXACT(M1543,$A$16)=TRUE,"浮玉",IF(EXACT(M1543,$A$17)=TRUE,"導玉",IF(EXACT(M1543,$A$18)=TRUE,"繕玉",IF(EXACT(M1543,$A$19)=TRUE,"癒玉",IF(EXACT(M1543,$A$20)=TRUE,"壁玉",IF(EXACT(M1543,$A$21)=TRUE,"飛玉",IF(EXACT(M1543,$A$22)=TRUE,"戦玉",IF(EXACT(M1543,$A$23)=TRUE,"機玉",IF(EXACT(M1543,$A$24)=TRUE,"変玉",IF(EXACT(M1543,$A$25)=TRUE,"界玉",IF(EXACT(M1543,$A$26)=TRUE,"木壁",IF(EXACT(M1543,$A$27)=TRUE,"石壁",IF(EXACT(M1543,$A$28)=TRUE,"紙壁",IF(EXACT(M1543,$A$29)=TRUE,"鉄壁",IF(EXACT(M1543,$A$30)=TRUE,"ジェット",IF(EXACT(M1543,$A$31)=TRUE,"ターボ",IF(EXACT(M1543,$A$32)=TRUE,"骨玉",IF(EXACT(M1543,$A$33)=TRUE,"撃玉",IF(EXACT(M1543,$A$34)=TRUE,"弾玉",IF(EXACT(M1543,$A$35)=TRUE,"聖玉",IF(EXACT(M1543,$A$36)=TRUE,"忍玉",IF(EXACT(M1543,$A$37)=TRUE,"障玉",IF(EXACT(M1543,$A$38)=TRUE,"花玉",IF(EXACT(M1543,$A$39)=TRUE,"反玉",IF(EXACT(M1543,$A$40)=TRUE,"押玉",IF(EXACT(M1543,$A$41)=TRUE,"迎玉",IF(EXACT(M1543,$A$42)=TRUE,"贄玉",IF(EXACT(M1543,$A$43)=TRUE,"的玉",IF(EXACT(M1543,$A$44)=TRUE,"墜玉",IF(EXACT(M1543,$A$45)=TRUE,"箱玉",IF(EXACT(M1543,$A$46)=TRUE,"闇玉",IF(EXACT(M1543,$A$47)=TRUE,"旋玉",IF(EXACT(M1543,$A$48)=TRUE,"采玉",IF(EXACT(M1543,$A$49)=TRUE,"騎玉",IF(EXACT(M1543,$A$50)=TRUE,"核玉",IF(EXACT(M1543,$A$51)=TRUE,"射玉",IF(EXACT(M1543,$A$52)=TRUE,"星玉",IF(EXACT(M1543,$A$53)=TRUE,"梱玉",IF(EXACT(M1543,$A$54)=TRUE,"貫玉",IF(EXACT(M1543,$A$55)=TRUE,"査玉",IF(EXACT(M1543,$A$56)=TRUE,"近壁",IF(EXACT(M1543,$A$57)=TRUE,"遠壁",IF(EXACT(M1543,$A$58)=TRUE,"広壁",IF(EXACT(M1543,$A$59)=TRUE,"狭壁",IF(EXACT(M1543,$A$60)=TRUE,"タゲ壁",IF(EXACT(M1543,$A$61)=TRUE,"エレ壁")))))))))))))))))))))))))))))))))))))))))))))))))))))))))))))</f>
        <v>0</v>
      </c>
    </row>
    <row r="1544" spans="11:14" x14ac:dyDescent="0.55000000000000004">
      <c r="K1544">
        <v>1544</v>
      </c>
      <c r="L1544">
        <f t="shared" si="49"/>
        <v>4</v>
      </c>
      <c r="M1544" t="str">
        <f t="shared" si="48"/>
        <v/>
      </c>
      <c r="N1544">
        <f>IF(EXACT(M1544,$A$1)=TRUE,0,IF(EXACT(M1544,$A$2)=TRUE,1,IF(EXACT(M1544,$A$3)=TRUE,2,IF(EXACT(M1544,$A$4)=TRUE,3,IF(EXACT(M1544,$A$5)=TRUE,4,IF(EXACT(M1544,$A$6)=TRUE,5,IF(EXACT(M1544,$A$7)=TRUE,6,IF(EXACT(M1544,$A$8)=TRUE,7,IF(EXACT(M1544,$A$9)=TRUE,8,IF(EXACT(M1544,$A$10)=TRUE,9,IF(EXACT(M1544,$A$11)=TRUE,10,IF(EXACT(M1544,$A$12)=TRUE,11,IF(EXACT(M1544,$A$13)=TRUE,12,IF(EXACT(M1544,$A$14)=TRUE,13,IF(EXACT(M1544,$A$15)=TRUE,14,IF(EXACT(M1544,$A$16)=TRUE,15,IF(EXACT(M1544,$A$17)=TRUE,16,IF(EXACT(M1544,$A$18)=TRUE,17,IF(EXACT(M1544,$A$19)=TRUE,18,IF(EXACT(M1544,$A$20)=TRUE,19,IF(EXACT(M1544,$A$21)=TRUE,20,IF(EXACT(M1544,$A$22)=TRUE,21,IF(EXACT(M1544,$A$23)=TRUE,22,IF(EXACT(M1544,$A$24)=TRUE,23,IF(EXACT(M1544,$A$25)=TRUE,24,IF(EXACT(M1544,$A$26)=TRUE,25,IF(EXACT(M1544,$A$27)=TRUE,26,IF(EXACT(M1544,$A$28)=TRUE,27,IF(EXACT(M1544,$A$29)=TRUE,28,IF(EXACT(M1544,$A$30)=TRUE,29,IF(EXACT(M1544,$A$31)=TRUE,30,IF(EXACT(M1544,$A$32)=TRUE,31,IF(EXACT(M1544,$A$33)=TRUE,32,IF(EXACT(M1544,$A$34)=TRUE,33,IF(EXACT(M1544,$A$35)=TRUE,34,IF(EXACT(M1544,$A$36)=TRUE,35,IF(EXACT(M1544,$A$37)=TRUE,36,IF(EXACT(M1544,$A$38)=TRUE,37,IF(EXACT(M1544,$A$39)=TRUE,38,IF(EXACT(M1544,$A$40)=TRUE,39,IF(EXACT(M1544,$A$41)=TRUE,40,IF(EXACT(M1544,$A$42)=TRUE,41,IF(EXACT(M1544,$A$43)=TRUE,42,IF(EXACT(M1544,$A$44)=TRUE,43,IF(EXACT(M1544,$A$45)=TRUE,44,IF(EXACT(M1544,$A$46)=TRUE,45,IF(EXACT(M1544,$A$47)=TRUE,46,IF(EXACT(M1544,$A$48)=TRUE,47,IF(EXACT(M1544,$A$49)=TRUE,48,IF(EXACT(M1544,$A$50)=TRUE,49,IF(EXACT(M1544,$A$51)=TRUE,50,IF(EXACT(M1544,$A$52)=TRUE,51,IF(EXACT(M1544,$A$53)=TRUE,52,IF(EXACT(M1544,$A$54)=TRUE,53,IF(EXACT(M1544,$A$55)=TRUE,54,IF(EXACT(M1544,$A$56)=TRUE,55,IF(EXACT(M1544,$A$57)=TRUE,56,IF(EXACT(M1544,$A$58)=TRUE,57,IF(EXACT(M1544,$A$59)=TRUE,58,IF(EXACT(M1544,$A$60)=TRUE,59,IF(EXACT(M1544,$A$61)=TRUE,60,IF(EXACT(M1544,$A$62)=TRUE,61))))))))))))))))))))))))))))))))))))))))))))))))))))))))))))))*61^$L1544</f>
        <v>0</v>
      </c>
    </row>
    <row r="1545" spans="11:14" x14ac:dyDescent="0.55000000000000004">
      <c r="K1545">
        <v>1545</v>
      </c>
      <c r="L1545">
        <f t="shared" si="49"/>
        <v>3</v>
      </c>
      <c r="M1545" t="str">
        <f t="shared" si="48"/>
        <v/>
      </c>
      <c r="N1545">
        <f>IF(EXACT(M1545,$A$1)=TRUE,0,IF(EXACT(M1545,$A$2)=TRUE,1,IF(EXACT(M1545,$A$3)=TRUE,2,IF(EXACT(M1545,$A$4)=TRUE,3,IF(EXACT(M1545,$A$5)=TRUE,4,IF(EXACT(M1545,$A$6)=TRUE,5,IF(EXACT(M1545,$A$7)=TRUE,6,IF(EXACT(M1545,$A$8)=TRUE,7,IF(EXACT(M1545,$A$9)=TRUE,8,IF(EXACT(M1545,$A$10)=TRUE,9,IF(EXACT(M1545,$A$11)=TRUE,10,IF(EXACT(M1545,$A$12)=TRUE,11,IF(EXACT(M1545,$A$13)=TRUE,12,IF(EXACT(M1545,$A$14)=TRUE,13,IF(EXACT(M1545,$A$15)=TRUE,14,IF(EXACT(M1545,$A$16)=TRUE,15,IF(EXACT(M1545,$A$17)=TRUE,16,IF(EXACT(M1545,$A$18)=TRUE,17,IF(EXACT(M1545,$A$19)=TRUE,18,IF(EXACT(M1545,$A$20)=TRUE,19,IF(EXACT(M1545,$A$21)=TRUE,20,IF(EXACT(M1545,$A$22)=TRUE,21,IF(EXACT(M1545,$A$23)=TRUE,22,IF(EXACT(M1545,$A$24)=TRUE,23,IF(EXACT(M1545,$A$25)=TRUE,24,IF(EXACT(M1545,$A$26)=TRUE,25,IF(EXACT(M1545,$A$27)=TRUE,26,IF(EXACT(M1545,$A$28)=TRUE,27,IF(EXACT(M1545,$A$29)=TRUE,28,IF(EXACT(M1545,$A$30)=TRUE,29,IF(EXACT(M1545,$A$31)=TRUE,30,IF(EXACT(M1545,$A$32)=TRUE,31,IF(EXACT(M1545,$A$33)=TRUE,32,IF(EXACT(M1545,$A$34)=TRUE,33,IF(EXACT(M1545,$A$35)=TRUE,34,IF(EXACT(M1545,$A$36)=TRUE,35,IF(EXACT(M1545,$A$37)=TRUE,36,IF(EXACT(M1545,$A$38)=TRUE,37,IF(EXACT(M1545,$A$39)=TRUE,38,IF(EXACT(M1545,$A$40)=TRUE,39,IF(EXACT(M1545,$A$41)=TRUE,40,IF(EXACT(M1545,$A$42)=TRUE,41,IF(EXACT(M1545,$A$43)=TRUE,42,IF(EXACT(M1545,$A$44)=TRUE,43,IF(EXACT(M1545,$A$45)=TRUE,44,IF(EXACT(M1545,$A$46)=TRUE,45,IF(EXACT(M1545,$A$47)=TRUE,46,IF(EXACT(M1545,$A$48)=TRUE,47,IF(EXACT(M1545,$A$49)=TRUE,48,IF(EXACT(M1545,$A$50)=TRUE,49,IF(EXACT(M1545,$A$51)=TRUE,50,IF(EXACT(M1545,$A$52)=TRUE,51,IF(EXACT(M1545,$A$53)=TRUE,52,IF(EXACT(M1545,$A$54)=TRUE,53,IF(EXACT(M1545,$A$55)=TRUE,54,IF(EXACT(M1545,$A$56)=TRUE,55,IF(EXACT(M1545,$A$57)=TRUE,56,IF(EXACT(M1545,$A$58)=TRUE,57,IF(EXACT(M1545,$A$59)=TRUE,58,IF(EXACT(M1545,$A$60)=TRUE,59,IF(EXACT(M1545,$A$61)=TRUE,60,IF(EXACT(M1545,$A$62)=TRUE,61))))))))))))))))))))))))))))))))))))))))))))))))))))))))))))))*61^$L1545</f>
        <v>0</v>
      </c>
    </row>
    <row r="1546" spans="11:14" x14ac:dyDescent="0.55000000000000004">
      <c r="K1546">
        <v>1546</v>
      </c>
      <c r="L1546">
        <f t="shared" si="49"/>
        <v>2</v>
      </c>
      <c r="M1546" t="str">
        <f t="shared" si="48"/>
        <v/>
      </c>
      <c r="N1546">
        <f>IF(EXACT(M1546,$A$1)=TRUE,0,IF(EXACT(M1546,$A$2)=TRUE,1,IF(EXACT(M1546,$A$3)=TRUE,2,IF(EXACT(M1546,$A$4)=TRUE,3,IF(EXACT(M1546,$A$5)=TRUE,4,IF(EXACT(M1546,$A$6)=TRUE,5,IF(EXACT(M1546,$A$7)=TRUE,6,IF(EXACT(M1546,$A$8)=TRUE,7,IF(EXACT(M1546,$A$9)=TRUE,8,IF(EXACT(M1546,$A$10)=TRUE,9,IF(EXACT(M1546,$A$11)=TRUE,10,IF(EXACT(M1546,$A$12)=TRUE,11,IF(EXACT(M1546,$A$13)=TRUE,12,IF(EXACT(M1546,$A$14)=TRUE,13,IF(EXACT(M1546,$A$15)=TRUE,14,IF(EXACT(M1546,$A$16)=TRUE,15,IF(EXACT(M1546,$A$17)=TRUE,16,IF(EXACT(M1546,$A$18)=TRUE,17,IF(EXACT(M1546,$A$19)=TRUE,18,IF(EXACT(M1546,$A$20)=TRUE,19,IF(EXACT(M1546,$A$21)=TRUE,20,IF(EXACT(M1546,$A$22)=TRUE,21,IF(EXACT(M1546,$A$23)=TRUE,22,IF(EXACT(M1546,$A$24)=TRUE,23,IF(EXACT(M1546,$A$25)=TRUE,24,IF(EXACT(M1546,$A$26)=TRUE,25,IF(EXACT(M1546,$A$27)=TRUE,26,IF(EXACT(M1546,$A$28)=TRUE,27,IF(EXACT(M1546,$A$29)=TRUE,28,IF(EXACT(M1546,$A$30)=TRUE,29,IF(EXACT(M1546,$A$31)=TRUE,30,IF(EXACT(M1546,$A$32)=TRUE,31,IF(EXACT(M1546,$A$33)=TRUE,32,IF(EXACT(M1546,$A$34)=TRUE,33,IF(EXACT(M1546,$A$35)=TRUE,34,IF(EXACT(M1546,$A$36)=TRUE,35,IF(EXACT(M1546,$A$37)=TRUE,36,IF(EXACT(M1546,$A$38)=TRUE,37,IF(EXACT(M1546,$A$39)=TRUE,38,IF(EXACT(M1546,$A$40)=TRUE,39,IF(EXACT(M1546,$A$41)=TRUE,40,IF(EXACT(M1546,$A$42)=TRUE,41,IF(EXACT(M1546,$A$43)=TRUE,42,IF(EXACT(M1546,$A$44)=TRUE,43,IF(EXACT(M1546,$A$45)=TRUE,44,IF(EXACT(M1546,$A$46)=TRUE,45,IF(EXACT(M1546,$A$47)=TRUE,46,IF(EXACT(M1546,$A$48)=TRUE,47,IF(EXACT(M1546,$A$49)=TRUE,48,IF(EXACT(M1546,$A$50)=TRUE,49,IF(EXACT(M1546,$A$51)=TRUE,50,IF(EXACT(M1546,$A$52)=TRUE,51,IF(EXACT(M1546,$A$53)=TRUE,52,IF(EXACT(M1546,$A$54)=TRUE,53,IF(EXACT(M1546,$A$55)=TRUE,54,IF(EXACT(M1546,$A$56)=TRUE,55,IF(EXACT(M1546,$A$57)=TRUE,56,IF(EXACT(M1546,$A$58)=TRUE,57,IF(EXACT(M1546,$A$59)=TRUE,58,IF(EXACT(M1546,$A$60)=TRUE,59,IF(EXACT(M1546,$A$61)=TRUE,60,IF(EXACT(M1546,$A$62)=TRUE,61))))))))))))))))))))))))))))))))))))))))))))))))))))))))))))))*61^$L1546</f>
        <v>0</v>
      </c>
    </row>
    <row r="1547" spans="11:14" x14ac:dyDescent="0.55000000000000004">
      <c r="K1547">
        <v>1547</v>
      </c>
      <c r="L1547">
        <f t="shared" si="49"/>
        <v>1</v>
      </c>
      <c r="M1547" t="str">
        <f t="shared" si="48"/>
        <v/>
      </c>
      <c r="N1547">
        <f>IF(EXACT(M1547,$A$1)=TRUE,0,IF(EXACT(M1547,$A$2)=TRUE,1,IF(EXACT(M1547,$A$3)=TRUE,2,IF(EXACT(M1547,$A$4)=TRUE,3,IF(EXACT(M1547,$A$5)=TRUE,4,IF(EXACT(M1547,$A$6)=TRUE,5,IF(EXACT(M1547,$A$7)=TRUE,6,IF(EXACT(M1547,$A$8)=TRUE,7,IF(EXACT(M1547,$A$9)=TRUE,8,IF(EXACT(M1547,$A$10)=TRUE,9,IF(EXACT(M1547,$A$11)=TRUE,10,IF(EXACT(M1547,$A$12)=TRUE,11,IF(EXACT(M1547,$A$13)=TRUE,12,IF(EXACT(M1547,$A$14)=TRUE,13,IF(EXACT(M1547,$A$15)=TRUE,14,IF(EXACT(M1547,$A$16)=TRUE,15,IF(EXACT(M1547,$A$17)=TRUE,16,IF(EXACT(M1547,$A$18)=TRUE,17,IF(EXACT(M1547,$A$19)=TRUE,18,IF(EXACT(M1547,$A$20)=TRUE,19,IF(EXACT(M1547,$A$21)=TRUE,20,IF(EXACT(M1547,$A$22)=TRUE,21,IF(EXACT(M1547,$A$23)=TRUE,22,IF(EXACT(M1547,$A$24)=TRUE,23,IF(EXACT(M1547,$A$25)=TRUE,24,IF(EXACT(M1547,$A$26)=TRUE,25,IF(EXACT(M1547,$A$27)=TRUE,26,IF(EXACT(M1547,$A$28)=TRUE,27,IF(EXACT(M1547,$A$29)=TRUE,28,IF(EXACT(M1547,$A$30)=TRUE,29,IF(EXACT(M1547,$A$31)=TRUE,30,IF(EXACT(M1547,$A$32)=TRUE,31,IF(EXACT(M1547,$A$33)=TRUE,32,IF(EXACT(M1547,$A$34)=TRUE,33,IF(EXACT(M1547,$A$35)=TRUE,34,IF(EXACT(M1547,$A$36)=TRUE,35,IF(EXACT(M1547,$A$37)=TRUE,36,IF(EXACT(M1547,$A$38)=TRUE,37,IF(EXACT(M1547,$A$39)=TRUE,38,IF(EXACT(M1547,$A$40)=TRUE,39,IF(EXACT(M1547,$A$41)=TRUE,40,IF(EXACT(M1547,$A$42)=TRUE,41,IF(EXACT(M1547,$A$43)=TRUE,42,IF(EXACT(M1547,$A$44)=TRUE,43,IF(EXACT(M1547,$A$45)=TRUE,44,IF(EXACT(M1547,$A$46)=TRUE,45,IF(EXACT(M1547,$A$47)=TRUE,46,IF(EXACT(M1547,$A$48)=TRUE,47,IF(EXACT(M1547,$A$49)=TRUE,48,IF(EXACT(M1547,$A$50)=TRUE,49,IF(EXACT(M1547,$A$51)=TRUE,50,IF(EXACT(M1547,$A$52)=TRUE,51,IF(EXACT(M1547,$A$53)=TRUE,52,IF(EXACT(M1547,$A$54)=TRUE,53,IF(EXACT(M1547,$A$55)=TRUE,54,IF(EXACT(M1547,$A$56)=TRUE,55,IF(EXACT(M1547,$A$57)=TRUE,56,IF(EXACT(M1547,$A$58)=TRUE,57,IF(EXACT(M1547,$A$59)=TRUE,58,IF(EXACT(M1547,$A$60)=TRUE,59,IF(EXACT(M1547,$A$61)=TRUE,60,IF(EXACT(M1547,$A$62)=TRUE,61))))))))))))))))))))))))))))))))))))))))))))))))))))))))))))))*61^$L1547</f>
        <v>0</v>
      </c>
    </row>
    <row r="1548" spans="11:14" x14ac:dyDescent="0.55000000000000004">
      <c r="K1548">
        <v>1548</v>
      </c>
      <c r="L1548">
        <f t="shared" si="49"/>
        <v>0</v>
      </c>
      <c r="M1548" t="str">
        <f t="shared" si="48"/>
        <v/>
      </c>
      <c r="N1548">
        <f>IF(EXACT(M1548,$A$1)=TRUE,0,IF(EXACT(M1548,$A$2)=TRUE,1,IF(EXACT(M1548,$A$3)=TRUE,2,IF(EXACT(M1548,$A$4)=TRUE,3,IF(EXACT(M1548,$A$5)=TRUE,4,IF(EXACT(M1548,$A$6)=TRUE,5,IF(EXACT(M1548,$A$7)=TRUE,6,IF(EXACT(M1548,$A$8)=TRUE,7,IF(EXACT(M1548,$A$9)=TRUE,8,IF(EXACT(M1548,$A$10)=TRUE,9,IF(EXACT(M1548,$A$11)=TRUE,10,IF(EXACT(M1548,$A$12)=TRUE,11,IF(EXACT(M1548,$A$13)=TRUE,12,IF(EXACT(M1548,$A$14)=TRUE,13,IF(EXACT(M1548,$A$15)=TRUE,14,IF(EXACT(M1548,$A$16)=TRUE,15,IF(EXACT(M1548,$A$17)=TRUE,16,IF(EXACT(M1548,$A$18)=TRUE,17,IF(EXACT(M1548,$A$19)=TRUE,18,IF(EXACT(M1548,$A$20)=TRUE,19,IF(EXACT(M1548,$A$21)=TRUE,20,IF(EXACT(M1548,$A$22)=TRUE,21,IF(EXACT(M1548,$A$23)=TRUE,22,IF(EXACT(M1548,$A$24)=TRUE,23,IF(EXACT(M1548,$A$25)=TRUE,24,IF(EXACT(M1548,$A$26)=TRUE,25,IF(EXACT(M1548,$A$27)=TRUE,26,IF(EXACT(M1548,$A$28)=TRUE,27,IF(EXACT(M1548,$A$29)=TRUE,28,IF(EXACT(M1548,$A$30)=TRUE,29,IF(EXACT(M1548,$A$31)=TRUE,30,IF(EXACT(M1548,$A$32)=TRUE,31,IF(EXACT(M1548,$A$33)=TRUE,32,IF(EXACT(M1548,$A$34)=TRUE,33,IF(EXACT(M1548,$A$35)=TRUE,34,IF(EXACT(M1548,$A$36)=TRUE,35,IF(EXACT(M1548,$A$37)=TRUE,36,IF(EXACT(M1548,$A$38)=TRUE,37,IF(EXACT(M1548,$A$39)=TRUE,38,IF(EXACT(M1548,$A$40)=TRUE,39,IF(EXACT(M1548,$A$41)=TRUE,40,IF(EXACT(M1548,$A$42)=TRUE,41,IF(EXACT(M1548,$A$43)=TRUE,42,IF(EXACT(M1548,$A$44)=TRUE,43,IF(EXACT(M1548,$A$45)=TRUE,44,IF(EXACT(M1548,$A$46)=TRUE,45,IF(EXACT(M1548,$A$47)=TRUE,46,IF(EXACT(M1548,$A$48)=TRUE,47,IF(EXACT(M1548,$A$49)=TRUE,48,IF(EXACT(M1548,$A$50)=TRUE,49,IF(EXACT(M1548,$A$51)=TRUE,50,IF(EXACT(M1548,$A$52)=TRUE,51,IF(EXACT(M1548,$A$53)=TRUE,52,IF(EXACT(M1548,$A$54)=TRUE,53,IF(EXACT(M1548,$A$55)=TRUE,54,IF(EXACT(M1548,$A$56)=TRUE,55,IF(EXACT(M1548,$A$57)=TRUE,56,IF(EXACT(M1548,$A$58)=TRUE,57,IF(EXACT(M1548,$A$59)=TRUE,58,IF(EXACT(M1548,$A$60)=TRUE,59,IF(EXACT(M1548,$A$61)=TRUE,60,IF(EXACT(M1548,$A$62)=TRUE,61))))))))))))))))))))))))))))))))))))))))))))))))))))))))))))))*61^$L1548</f>
        <v>0</v>
      </c>
    </row>
    <row r="1549" spans="11:14" x14ac:dyDescent="0.55000000000000004">
      <c r="K1549">
        <v>1549</v>
      </c>
      <c r="L1549">
        <f t="shared" si="49"/>
        <v>5</v>
      </c>
      <c r="M1549" t="str">
        <f t="shared" si="48"/>
        <v/>
      </c>
      <c r="N1549" t="b">
        <f>IF(EXACT(M1549,$A$1)=TRUE,"コア",IF(EXACT(M1549,$A$2)=TRUE,"弓玉",IF(EXACT(M1549,$A$3)=TRUE,"銃玉",IF(EXACT(M1549,$A$4)=TRUE,"剣玉",IF(EXACT(M1549,$A$5)=TRUE,"盾玉",IF(EXACT(M1549,$A$6)=TRUE,"爆玉",IF(EXACT(M1549,$A$7)=TRUE,"魔玉",IF(EXACT(M1549,$A$8)=TRUE,"弩玉",IF(EXACT(M1549,$A$9)=TRUE,"槍玉",IF(EXACT(M1549,$A$10)=TRUE,"砲玉",IF(EXACT(M1549,$A$11)=TRUE,"薙玉",IF(EXACT(M1549,$A$12)=TRUE,"跳玉",IF(EXACT(M1549,$A$13)=TRUE,"裂玉",IF(EXACT(M1549,$A$14)=TRUE,"散玉",IF(EXACT(M1549,$A$15)=TRUE,"狙玉",IF(EXACT(M1549,$A$16)=TRUE,"浮玉",IF(EXACT(M1549,$A$17)=TRUE,"導玉",IF(EXACT(M1549,$A$18)=TRUE,"繕玉",IF(EXACT(M1549,$A$19)=TRUE,"癒玉",IF(EXACT(M1549,$A$20)=TRUE,"壁玉",IF(EXACT(M1549,$A$21)=TRUE,"飛玉",IF(EXACT(M1549,$A$22)=TRUE,"戦玉",IF(EXACT(M1549,$A$23)=TRUE,"機玉",IF(EXACT(M1549,$A$24)=TRUE,"変玉",IF(EXACT(M1549,$A$25)=TRUE,"界玉",IF(EXACT(M1549,$A$26)=TRUE,"木壁",IF(EXACT(M1549,$A$27)=TRUE,"石壁",IF(EXACT(M1549,$A$28)=TRUE,"紙壁",IF(EXACT(M1549,$A$29)=TRUE,"鉄壁",IF(EXACT(M1549,$A$30)=TRUE,"ジェット",IF(EXACT(M1549,$A$31)=TRUE,"ターボ",IF(EXACT(M1549,$A$32)=TRUE,"骨玉",IF(EXACT(M1549,$A$33)=TRUE,"撃玉",IF(EXACT(M1549,$A$34)=TRUE,"弾玉",IF(EXACT(M1549,$A$35)=TRUE,"聖玉",IF(EXACT(M1549,$A$36)=TRUE,"忍玉",IF(EXACT(M1549,$A$37)=TRUE,"障玉",IF(EXACT(M1549,$A$38)=TRUE,"花玉",IF(EXACT(M1549,$A$39)=TRUE,"反玉",IF(EXACT(M1549,$A$40)=TRUE,"押玉",IF(EXACT(M1549,$A$41)=TRUE,"迎玉",IF(EXACT(M1549,$A$42)=TRUE,"贄玉",IF(EXACT(M1549,$A$43)=TRUE,"的玉",IF(EXACT(M1549,$A$44)=TRUE,"墜玉",IF(EXACT(M1549,$A$45)=TRUE,"箱玉",IF(EXACT(M1549,$A$46)=TRUE,"闇玉",IF(EXACT(M1549,$A$47)=TRUE,"旋玉",IF(EXACT(M1549,$A$48)=TRUE,"采玉",IF(EXACT(M1549,$A$49)=TRUE,"騎玉",IF(EXACT(M1549,$A$50)=TRUE,"核玉",IF(EXACT(M1549,$A$51)=TRUE,"射玉",IF(EXACT(M1549,$A$52)=TRUE,"星玉",IF(EXACT(M1549,$A$53)=TRUE,"梱玉",IF(EXACT(M1549,$A$54)=TRUE,"貫玉",IF(EXACT(M1549,$A$55)=TRUE,"査玉",IF(EXACT(M1549,$A$56)=TRUE,"近壁",IF(EXACT(M1549,$A$57)=TRUE,"遠壁",IF(EXACT(M1549,$A$58)=TRUE,"広壁",IF(EXACT(M1549,$A$59)=TRUE,"狭壁",IF(EXACT(M1549,$A$60)=TRUE,"タゲ壁",IF(EXACT(M1549,$A$61)=TRUE,"エレ壁")))))))))))))))))))))))))))))))))))))))))))))))))))))))))))))</f>
        <v>0</v>
      </c>
    </row>
    <row r="1550" spans="11:14" x14ac:dyDescent="0.55000000000000004">
      <c r="K1550">
        <v>1550</v>
      </c>
      <c r="L1550">
        <f t="shared" si="49"/>
        <v>4</v>
      </c>
      <c r="M1550" t="str">
        <f t="shared" si="48"/>
        <v/>
      </c>
      <c r="N1550">
        <f>IF(EXACT(M1550,$A$1)=TRUE,0,IF(EXACT(M1550,$A$2)=TRUE,1,IF(EXACT(M1550,$A$3)=TRUE,2,IF(EXACT(M1550,$A$4)=TRUE,3,IF(EXACT(M1550,$A$5)=TRUE,4,IF(EXACT(M1550,$A$6)=TRUE,5,IF(EXACT(M1550,$A$7)=TRUE,6,IF(EXACT(M1550,$A$8)=TRUE,7,IF(EXACT(M1550,$A$9)=TRUE,8,IF(EXACT(M1550,$A$10)=TRUE,9,IF(EXACT(M1550,$A$11)=TRUE,10,IF(EXACT(M1550,$A$12)=TRUE,11,IF(EXACT(M1550,$A$13)=TRUE,12,IF(EXACT(M1550,$A$14)=TRUE,13,IF(EXACT(M1550,$A$15)=TRUE,14,IF(EXACT(M1550,$A$16)=TRUE,15,IF(EXACT(M1550,$A$17)=TRUE,16,IF(EXACT(M1550,$A$18)=TRUE,17,IF(EXACT(M1550,$A$19)=TRUE,18,IF(EXACT(M1550,$A$20)=TRUE,19,IF(EXACT(M1550,$A$21)=TRUE,20,IF(EXACT(M1550,$A$22)=TRUE,21,IF(EXACT(M1550,$A$23)=TRUE,22,IF(EXACT(M1550,$A$24)=TRUE,23,IF(EXACT(M1550,$A$25)=TRUE,24,IF(EXACT(M1550,$A$26)=TRUE,25,IF(EXACT(M1550,$A$27)=TRUE,26,IF(EXACT(M1550,$A$28)=TRUE,27,IF(EXACT(M1550,$A$29)=TRUE,28,IF(EXACT(M1550,$A$30)=TRUE,29,IF(EXACT(M1550,$A$31)=TRUE,30,IF(EXACT(M1550,$A$32)=TRUE,31,IF(EXACT(M1550,$A$33)=TRUE,32,IF(EXACT(M1550,$A$34)=TRUE,33,IF(EXACT(M1550,$A$35)=TRUE,34,IF(EXACT(M1550,$A$36)=TRUE,35,IF(EXACT(M1550,$A$37)=TRUE,36,IF(EXACT(M1550,$A$38)=TRUE,37,IF(EXACT(M1550,$A$39)=TRUE,38,IF(EXACT(M1550,$A$40)=TRUE,39,IF(EXACT(M1550,$A$41)=TRUE,40,IF(EXACT(M1550,$A$42)=TRUE,41,IF(EXACT(M1550,$A$43)=TRUE,42,IF(EXACT(M1550,$A$44)=TRUE,43,IF(EXACT(M1550,$A$45)=TRUE,44,IF(EXACT(M1550,$A$46)=TRUE,45,IF(EXACT(M1550,$A$47)=TRUE,46,IF(EXACT(M1550,$A$48)=TRUE,47,IF(EXACT(M1550,$A$49)=TRUE,48,IF(EXACT(M1550,$A$50)=TRUE,49,IF(EXACT(M1550,$A$51)=TRUE,50,IF(EXACT(M1550,$A$52)=TRUE,51,IF(EXACT(M1550,$A$53)=TRUE,52,IF(EXACT(M1550,$A$54)=TRUE,53,IF(EXACT(M1550,$A$55)=TRUE,54,IF(EXACT(M1550,$A$56)=TRUE,55,IF(EXACT(M1550,$A$57)=TRUE,56,IF(EXACT(M1550,$A$58)=TRUE,57,IF(EXACT(M1550,$A$59)=TRUE,58,IF(EXACT(M1550,$A$60)=TRUE,59,IF(EXACT(M1550,$A$61)=TRUE,60,IF(EXACT(M1550,$A$62)=TRUE,61))))))))))))))))))))))))))))))))))))))))))))))))))))))))))))))*61^$L1550</f>
        <v>0</v>
      </c>
    </row>
    <row r="1551" spans="11:14" x14ac:dyDescent="0.55000000000000004">
      <c r="K1551">
        <v>1551</v>
      </c>
      <c r="L1551">
        <f t="shared" si="49"/>
        <v>3</v>
      </c>
      <c r="M1551" t="str">
        <f t="shared" si="48"/>
        <v/>
      </c>
      <c r="N1551">
        <f>IF(EXACT(M1551,$A$1)=TRUE,0,IF(EXACT(M1551,$A$2)=TRUE,1,IF(EXACT(M1551,$A$3)=TRUE,2,IF(EXACT(M1551,$A$4)=TRUE,3,IF(EXACT(M1551,$A$5)=TRUE,4,IF(EXACT(M1551,$A$6)=TRUE,5,IF(EXACT(M1551,$A$7)=TRUE,6,IF(EXACT(M1551,$A$8)=TRUE,7,IF(EXACT(M1551,$A$9)=TRUE,8,IF(EXACT(M1551,$A$10)=TRUE,9,IF(EXACT(M1551,$A$11)=TRUE,10,IF(EXACT(M1551,$A$12)=TRUE,11,IF(EXACT(M1551,$A$13)=TRUE,12,IF(EXACT(M1551,$A$14)=TRUE,13,IF(EXACT(M1551,$A$15)=TRUE,14,IF(EXACT(M1551,$A$16)=TRUE,15,IF(EXACT(M1551,$A$17)=TRUE,16,IF(EXACT(M1551,$A$18)=TRUE,17,IF(EXACT(M1551,$A$19)=TRUE,18,IF(EXACT(M1551,$A$20)=TRUE,19,IF(EXACT(M1551,$A$21)=TRUE,20,IF(EXACT(M1551,$A$22)=TRUE,21,IF(EXACT(M1551,$A$23)=TRUE,22,IF(EXACT(M1551,$A$24)=TRUE,23,IF(EXACT(M1551,$A$25)=TRUE,24,IF(EXACT(M1551,$A$26)=TRUE,25,IF(EXACT(M1551,$A$27)=TRUE,26,IF(EXACT(M1551,$A$28)=TRUE,27,IF(EXACT(M1551,$A$29)=TRUE,28,IF(EXACT(M1551,$A$30)=TRUE,29,IF(EXACT(M1551,$A$31)=TRUE,30,IF(EXACT(M1551,$A$32)=TRUE,31,IF(EXACT(M1551,$A$33)=TRUE,32,IF(EXACT(M1551,$A$34)=TRUE,33,IF(EXACT(M1551,$A$35)=TRUE,34,IF(EXACT(M1551,$A$36)=TRUE,35,IF(EXACT(M1551,$A$37)=TRUE,36,IF(EXACT(M1551,$A$38)=TRUE,37,IF(EXACT(M1551,$A$39)=TRUE,38,IF(EXACT(M1551,$A$40)=TRUE,39,IF(EXACT(M1551,$A$41)=TRUE,40,IF(EXACT(M1551,$A$42)=TRUE,41,IF(EXACT(M1551,$A$43)=TRUE,42,IF(EXACT(M1551,$A$44)=TRUE,43,IF(EXACT(M1551,$A$45)=TRUE,44,IF(EXACT(M1551,$A$46)=TRUE,45,IF(EXACT(M1551,$A$47)=TRUE,46,IF(EXACT(M1551,$A$48)=TRUE,47,IF(EXACT(M1551,$A$49)=TRUE,48,IF(EXACT(M1551,$A$50)=TRUE,49,IF(EXACT(M1551,$A$51)=TRUE,50,IF(EXACT(M1551,$A$52)=TRUE,51,IF(EXACT(M1551,$A$53)=TRUE,52,IF(EXACT(M1551,$A$54)=TRUE,53,IF(EXACT(M1551,$A$55)=TRUE,54,IF(EXACT(M1551,$A$56)=TRUE,55,IF(EXACT(M1551,$A$57)=TRUE,56,IF(EXACT(M1551,$A$58)=TRUE,57,IF(EXACT(M1551,$A$59)=TRUE,58,IF(EXACT(M1551,$A$60)=TRUE,59,IF(EXACT(M1551,$A$61)=TRUE,60,IF(EXACT(M1551,$A$62)=TRUE,61))))))))))))))))))))))))))))))))))))))))))))))))))))))))))))))*61^$L1551</f>
        <v>0</v>
      </c>
    </row>
    <row r="1552" spans="11:14" x14ac:dyDescent="0.55000000000000004">
      <c r="K1552">
        <v>1552</v>
      </c>
      <c r="L1552">
        <f t="shared" si="49"/>
        <v>2</v>
      </c>
      <c r="M1552" t="str">
        <f t="shared" si="48"/>
        <v/>
      </c>
      <c r="N1552">
        <f>IF(EXACT(M1552,$A$1)=TRUE,0,IF(EXACT(M1552,$A$2)=TRUE,1,IF(EXACT(M1552,$A$3)=TRUE,2,IF(EXACT(M1552,$A$4)=TRUE,3,IF(EXACT(M1552,$A$5)=TRUE,4,IF(EXACT(M1552,$A$6)=TRUE,5,IF(EXACT(M1552,$A$7)=TRUE,6,IF(EXACT(M1552,$A$8)=TRUE,7,IF(EXACT(M1552,$A$9)=TRUE,8,IF(EXACT(M1552,$A$10)=TRUE,9,IF(EXACT(M1552,$A$11)=TRUE,10,IF(EXACT(M1552,$A$12)=TRUE,11,IF(EXACT(M1552,$A$13)=TRUE,12,IF(EXACT(M1552,$A$14)=TRUE,13,IF(EXACT(M1552,$A$15)=TRUE,14,IF(EXACT(M1552,$A$16)=TRUE,15,IF(EXACT(M1552,$A$17)=TRUE,16,IF(EXACT(M1552,$A$18)=TRUE,17,IF(EXACT(M1552,$A$19)=TRUE,18,IF(EXACT(M1552,$A$20)=TRUE,19,IF(EXACT(M1552,$A$21)=TRUE,20,IF(EXACT(M1552,$A$22)=TRUE,21,IF(EXACT(M1552,$A$23)=TRUE,22,IF(EXACT(M1552,$A$24)=TRUE,23,IF(EXACT(M1552,$A$25)=TRUE,24,IF(EXACT(M1552,$A$26)=TRUE,25,IF(EXACT(M1552,$A$27)=TRUE,26,IF(EXACT(M1552,$A$28)=TRUE,27,IF(EXACT(M1552,$A$29)=TRUE,28,IF(EXACT(M1552,$A$30)=TRUE,29,IF(EXACT(M1552,$A$31)=TRUE,30,IF(EXACT(M1552,$A$32)=TRUE,31,IF(EXACT(M1552,$A$33)=TRUE,32,IF(EXACT(M1552,$A$34)=TRUE,33,IF(EXACT(M1552,$A$35)=TRUE,34,IF(EXACT(M1552,$A$36)=TRUE,35,IF(EXACT(M1552,$A$37)=TRUE,36,IF(EXACT(M1552,$A$38)=TRUE,37,IF(EXACT(M1552,$A$39)=TRUE,38,IF(EXACT(M1552,$A$40)=TRUE,39,IF(EXACT(M1552,$A$41)=TRUE,40,IF(EXACT(M1552,$A$42)=TRUE,41,IF(EXACT(M1552,$A$43)=TRUE,42,IF(EXACT(M1552,$A$44)=TRUE,43,IF(EXACT(M1552,$A$45)=TRUE,44,IF(EXACT(M1552,$A$46)=TRUE,45,IF(EXACT(M1552,$A$47)=TRUE,46,IF(EXACT(M1552,$A$48)=TRUE,47,IF(EXACT(M1552,$A$49)=TRUE,48,IF(EXACT(M1552,$A$50)=TRUE,49,IF(EXACT(M1552,$A$51)=TRUE,50,IF(EXACT(M1552,$A$52)=TRUE,51,IF(EXACT(M1552,$A$53)=TRUE,52,IF(EXACT(M1552,$A$54)=TRUE,53,IF(EXACT(M1552,$A$55)=TRUE,54,IF(EXACT(M1552,$A$56)=TRUE,55,IF(EXACT(M1552,$A$57)=TRUE,56,IF(EXACT(M1552,$A$58)=TRUE,57,IF(EXACT(M1552,$A$59)=TRUE,58,IF(EXACT(M1552,$A$60)=TRUE,59,IF(EXACT(M1552,$A$61)=TRUE,60,IF(EXACT(M1552,$A$62)=TRUE,61))))))))))))))))))))))))))))))))))))))))))))))))))))))))))))))*61^$L1552</f>
        <v>0</v>
      </c>
    </row>
    <row r="1553" spans="11:14" x14ac:dyDescent="0.55000000000000004">
      <c r="K1553">
        <v>1553</v>
      </c>
      <c r="L1553">
        <f t="shared" si="49"/>
        <v>1</v>
      </c>
      <c r="M1553" t="str">
        <f t="shared" si="48"/>
        <v/>
      </c>
      <c r="N1553">
        <f>IF(EXACT(M1553,$A$1)=TRUE,0,IF(EXACT(M1553,$A$2)=TRUE,1,IF(EXACT(M1553,$A$3)=TRUE,2,IF(EXACT(M1553,$A$4)=TRUE,3,IF(EXACT(M1553,$A$5)=TRUE,4,IF(EXACT(M1553,$A$6)=TRUE,5,IF(EXACT(M1553,$A$7)=TRUE,6,IF(EXACT(M1553,$A$8)=TRUE,7,IF(EXACT(M1553,$A$9)=TRUE,8,IF(EXACT(M1553,$A$10)=TRUE,9,IF(EXACT(M1553,$A$11)=TRUE,10,IF(EXACT(M1553,$A$12)=TRUE,11,IF(EXACT(M1553,$A$13)=TRUE,12,IF(EXACT(M1553,$A$14)=TRUE,13,IF(EXACT(M1553,$A$15)=TRUE,14,IF(EXACT(M1553,$A$16)=TRUE,15,IF(EXACT(M1553,$A$17)=TRUE,16,IF(EXACT(M1553,$A$18)=TRUE,17,IF(EXACT(M1553,$A$19)=TRUE,18,IF(EXACT(M1553,$A$20)=TRUE,19,IF(EXACT(M1553,$A$21)=TRUE,20,IF(EXACT(M1553,$A$22)=TRUE,21,IF(EXACT(M1553,$A$23)=TRUE,22,IF(EXACT(M1553,$A$24)=TRUE,23,IF(EXACT(M1553,$A$25)=TRUE,24,IF(EXACT(M1553,$A$26)=TRUE,25,IF(EXACT(M1553,$A$27)=TRUE,26,IF(EXACT(M1553,$A$28)=TRUE,27,IF(EXACT(M1553,$A$29)=TRUE,28,IF(EXACT(M1553,$A$30)=TRUE,29,IF(EXACT(M1553,$A$31)=TRUE,30,IF(EXACT(M1553,$A$32)=TRUE,31,IF(EXACT(M1553,$A$33)=TRUE,32,IF(EXACT(M1553,$A$34)=TRUE,33,IF(EXACT(M1553,$A$35)=TRUE,34,IF(EXACT(M1553,$A$36)=TRUE,35,IF(EXACT(M1553,$A$37)=TRUE,36,IF(EXACT(M1553,$A$38)=TRUE,37,IF(EXACT(M1553,$A$39)=TRUE,38,IF(EXACT(M1553,$A$40)=TRUE,39,IF(EXACT(M1553,$A$41)=TRUE,40,IF(EXACT(M1553,$A$42)=TRUE,41,IF(EXACT(M1553,$A$43)=TRUE,42,IF(EXACT(M1553,$A$44)=TRUE,43,IF(EXACT(M1553,$A$45)=TRUE,44,IF(EXACT(M1553,$A$46)=TRUE,45,IF(EXACT(M1553,$A$47)=TRUE,46,IF(EXACT(M1553,$A$48)=TRUE,47,IF(EXACT(M1553,$A$49)=TRUE,48,IF(EXACT(M1553,$A$50)=TRUE,49,IF(EXACT(M1553,$A$51)=TRUE,50,IF(EXACT(M1553,$A$52)=TRUE,51,IF(EXACT(M1553,$A$53)=TRUE,52,IF(EXACT(M1553,$A$54)=TRUE,53,IF(EXACT(M1553,$A$55)=TRUE,54,IF(EXACT(M1553,$A$56)=TRUE,55,IF(EXACT(M1553,$A$57)=TRUE,56,IF(EXACT(M1553,$A$58)=TRUE,57,IF(EXACT(M1553,$A$59)=TRUE,58,IF(EXACT(M1553,$A$60)=TRUE,59,IF(EXACT(M1553,$A$61)=TRUE,60,IF(EXACT(M1553,$A$62)=TRUE,61))))))))))))))))))))))))))))))))))))))))))))))))))))))))))))))*61^$L1553</f>
        <v>0</v>
      </c>
    </row>
    <row r="1554" spans="11:14" x14ac:dyDescent="0.55000000000000004">
      <c r="K1554">
        <v>1554</v>
      </c>
      <c r="L1554">
        <f t="shared" si="49"/>
        <v>0</v>
      </c>
      <c r="M1554" t="str">
        <f t="shared" si="48"/>
        <v/>
      </c>
      <c r="N1554">
        <f>IF(EXACT(M1554,$A$1)=TRUE,0,IF(EXACT(M1554,$A$2)=TRUE,1,IF(EXACT(M1554,$A$3)=TRUE,2,IF(EXACT(M1554,$A$4)=TRUE,3,IF(EXACT(M1554,$A$5)=TRUE,4,IF(EXACT(M1554,$A$6)=TRUE,5,IF(EXACT(M1554,$A$7)=TRUE,6,IF(EXACT(M1554,$A$8)=TRUE,7,IF(EXACT(M1554,$A$9)=TRUE,8,IF(EXACT(M1554,$A$10)=TRUE,9,IF(EXACT(M1554,$A$11)=TRUE,10,IF(EXACT(M1554,$A$12)=TRUE,11,IF(EXACT(M1554,$A$13)=TRUE,12,IF(EXACT(M1554,$A$14)=TRUE,13,IF(EXACT(M1554,$A$15)=TRUE,14,IF(EXACT(M1554,$A$16)=TRUE,15,IF(EXACT(M1554,$A$17)=TRUE,16,IF(EXACT(M1554,$A$18)=TRUE,17,IF(EXACT(M1554,$A$19)=TRUE,18,IF(EXACT(M1554,$A$20)=TRUE,19,IF(EXACT(M1554,$A$21)=TRUE,20,IF(EXACT(M1554,$A$22)=TRUE,21,IF(EXACT(M1554,$A$23)=TRUE,22,IF(EXACT(M1554,$A$24)=TRUE,23,IF(EXACT(M1554,$A$25)=TRUE,24,IF(EXACT(M1554,$A$26)=TRUE,25,IF(EXACT(M1554,$A$27)=TRUE,26,IF(EXACT(M1554,$A$28)=TRUE,27,IF(EXACT(M1554,$A$29)=TRUE,28,IF(EXACT(M1554,$A$30)=TRUE,29,IF(EXACT(M1554,$A$31)=TRUE,30,IF(EXACT(M1554,$A$32)=TRUE,31,IF(EXACT(M1554,$A$33)=TRUE,32,IF(EXACT(M1554,$A$34)=TRUE,33,IF(EXACT(M1554,$A$35)=TRUE,34,IF(EXACT(M1554,$A$36)=TRUE,35,IF(EXACT(M1554,$A$37)=TRUE,36,IF(EXACT(M1554,$A$38)=TRUE,37,IF(EXACT(M1554,$A$39)=TRUE,38,IF(EXACT(M1554,$A$40)=TRUE,39,IF(EXACT(M1554,$A$41)=TRUE,40,IF(EXACT(M1554,$A$42)=TRUE,41,IF(EXACT(M1554,$A$43)=TRUE,42,IF(EXACT(M1554,$A$44)=TRUE,43,IF(EXACT(M1554,$A$45)=TRUE,44,IF(EXACT(M1554,$A$46)=TRUE,45,IF(EXACT(M1554,$A$47)=TRUE,46,IF(EXACT(M1554,$A$48)=TRUE,47,IF(EXACT(M1554,$A$49)=TRUE,48,IF(EXACT(M1554,$A$50)=TRUE,49,IF(EXACT(M1554,$A$51)=TRUE,50,IF(EXACT(M1554,$A$52)=TRUE,51,IF(EXACT(M1554,$A$53)=TRUE,52,IF(EXACT(M1554,$A$54)=TRUE,53,IF(EXACT(M1554,$A$55)=TRUE,54,IF(EXACT(M1554,$A$56)=TRUE,55,IF(EXACT(M1554,$A$57)=TRUE,56,IF(EXACT(M1554,$A$58)=TRUE,57,IF(EXACT(M1554,$A$59)=TRUE,58,IF(EXACT(M1554,$A$60)=TRUE,59,IF(EXACT(M1554,$A$61)=TRUE,60,IF(EXACT(M1554,$A$62)=TRUE,61))))))))))))))))))))))))))))))))))))))))))))))))))))))))))))))*61^$L1554</f>
        <v>0</v>
      </c>
    </row>
    <row r="1555" spans="11:14" x14ac:dyDescent="0.55000000000000004">
      <c r="K1555">
        <v>1555</v>
      </c>
      <c r="L1555">
        <f t="shared" si="49"/>
        <v>5</v>
      </c>
      <c r="M1555" t="str">
        <f t="shared" si="48"/>
        <v/>
      </c>
      <c r="N1555" t="b">
        <f>IF(EXACT(M1555,$A$1)=TRUE,"コア",IF(EXACT(M1555,$A$2)=TRUE,"弓玉",IF(EXACT(M1555,$A$3)=TRUE,"銃玉",IF(EXACT(M1555,$A$4)=TRUE,"剣玉",IF(EXACT(M1555,$A$5)=TRUE,"盾玉",IF(EXACT(M1555,$A$6)=TRUE,"爆玉",IF(EXACT(M1555,$A$7)=TRUE,"魔玉",IF(EXACT(M1555,$A$8)=TRUE,"弩玉",IF(EXACT(M1555,$A$9)=TRUE,"槍玉",IF(EXACT(M1555,$A$10)=TRUE,"砲玉",IF(EXACT(M1555,$A$11)=TRUE,"薙玉",IF(EXACT(M1555,$A$12)=TRUE,"跳玉",IF(EXACT(M1555,$A$13)=TRUE,"裂玉",IF(EXACT(M1555,$A$14)=TRUE,"散玉",IF(EXACT(M1555,$A$15)=TRUE,"狙玉",IF(EXACT(M1555,$A$16)=TRUE,"浮玉",IF(EXACT(M1555,$A$17)=TRUE,"導玉",IF(EXACT(M1555,$A$18)=TRUE,"繕玉",IF(EXACT(M1555,$A$19)=TRUE,"癒玉",IF(EXACT(M1555,$A$20)=TRUE,"壁玉",IF(EXACT(M1555,$A$21)=TRUE,"飛玉",IF(EXACT(M1555,$A$22)=TRUE,"戦玉",IF(EXACT(M1555,$A$23)=TRUE,"機玉",IF(EXACT(M1555,$A$24)=TRUE,"変玉",IF(EXACT(M1555,$A$25)=TRUE,"界玉",IF(EXACT(M1555,$A$26)=TRUE,"木壁",IF(EXACT(M1555,$A$27)=TRUE,"石壁",IF(EXACT(M1555,$A$28)=TRUE,"紙壁",IF(EXACT(M1555,$A$29)=TRUE,"鉄壁",IF(EXACT(M1555,$A$30)=TRUE,"ジェット",IF(EXACT(M1555,$A$31)=TRUE,"ターボ",IF(EXACT(M1555,$A$32)=TRUE,"骨玉",IF(EXACT(M1555,$A$33)=TRUE,"撃玉",IF(EXACT(M1555,$A$34)=TRUE,"弾玉",IF(EXACT(M1555,$A$35)=TRUE,"聖玉",IF(EXACT(M1555,$A$36)=TRUE,"忍玉",IF(EXACT(M1555,$A$37)=TRUE,"障玉",IF(EXACT(M1555,$A$38)=TRUE,"花玉",IF(EXACT(M1555,$A$39)=TRUE,"反玉",IF(EXACT(M1555,$A$40)=TRUE,"押玉",IF(EXACT(M1555,$A$41)=TRUE,"迎玉",IF(EXACT(M1555,$A$42)=TRUE,"贄玉",IF(EXACT(M1555,$A$43)=TRUE,"的玉",IF(EXACT(M1555,$A$44)=TRUE,"墜玉",IF(EXACT(M1555,$A$45)=TRUE,"箱玉",IF(EXACT(M1555,$A$46)=TRUE,"闇玉",IF(EXACT(M1555,$A$47)=TRUE,"旋玉",IF(EXACT(M1555,$A$48)=TRUE,"采玉",IF(EXACT(M1555,$A$49)=TRUE,"騎玉",IF(EXACT(M1555,$A$50)=TRUE,"核玉",IF(EXACT(M1555,$A$51)=TRUE,"射玉",IF(EXACT(M1555,$A$52)=TRUE,"星玉",IF(EXACT(M1555,$A$53)=TRUE,"梱玉",IF(EXACT(M1555,$A$54)=TRUE,"貫玉",IF(EXACT(M1555,$A$55)=TRUE,"査玉",IF(EXACT(M1555,$A$56)=TRUE,"近壁",IF(EXACT(M1555,$A$57)=TRUE,"遠壁",IF(EXACT(M1555,$A$58)=TRUE,"広壁",IF(EXACT(M1555,$A$59)=TRUE,"狭壁",IF(EXACT(M1555,$A$60)=TRUE,"タゲ壁",IF(EXACT(M1555,$A$61)=TRUE,"エレ壁")))))))))))))))))))))))))))))))))))))))))))))))))))))))))))))</f>
        <v>0</v>
      </c>
    </row>
    <row r="1556" spans="11:14" x14ac:dyDescent="0.55000000000000004">
      <c r="K1556">
        <v>1556</v>
      </c>
      <c r="L1556">
        <f t="shared" si="49"/>
        <v>4</v>
      </c>
      <c r="M1556" t="str">
        <f t="shared" si="48"/>
        <v/>
      </c>
      <c r="N1556">
        <f>IF(EXACT(M1556,$A$1)=TRUE,0,IF(EXACT(M1556,$A$2)=TRUE,1,IF(EXACT(M1556,$A$3)=TRUE,2,IF(EXACT(M1556,$A$4)=TRUE,3,IF(EXACT(M1556,$A$5)=TRUE,4,IF(EXACT(M1556,$A$6)=TRUE,5,IF(EXACT(M1556,$A$7)=TRUE,6,IF(EXACT(M1556,$A$8)=TRUE,7,IF(EXACT(M1556,$A$9)=TRUE,8,IF(EXACT(M1556,$A$10)=TRUE,9,IF(EXACT(M1556,$A$11)=TRUE,10,IF(EXACT(M1556,$A$12)=TRUE,11,IF(EXACT(M1556,$A$13)=TRUE,12,IF(EXACT(M1556,$A$14)=TRUE,13,IF(EXACT(M1556,$A$15)=TRUE,14,IF(EXACT(M1556,$A$16)=TRUE,15,IF(EXACT(M1556,$A$17)=TRUE,16,IF(EXACT(M1556,$A$18)=TRUE,17,IF(EXACT(M1556,$A$19)=TRUE,18,IF(EXACT(M1556,$A$20)=TRUE,19,IF(EXACT(M1556,$A$21)=TRUE,20,IF(EXACT(M1556,$A$22)=TRUE,21,IF(EXACT(M1556,$A$23)=TRUE,22,IF(EXACT(M1556,$A$24)=TRUE,23,IF(EXACT(M1556,$A$25)=TRUE,24,IF(EXACT(M1556,$A$26)=TRUE,25,IF(EXACT(M1556,$A$27)=TRUE,26,IF(EXACT(M1556,$A$28)=TRUE,27,IF(EXACT(M1556,$A$29)=TRUE,28,IF(EXACT(M1556,$A$30)=TRUE,29,IF(EXACT(M1556,$A$31)=TRUE,30,IF(EXACT(M1556,$A$32)=TRUE,31,IF(EXACT(M1556,$A$33)=TRUE,32,IF(EXACT(M1556,$A$34)=TRUE,33,IF(EXACT(M1556,$A$35)=TRUE,34,IF(EXACT(M1556,$A$36)=TRUE,35,IF(EXACT(M1556,$A$37)=TRUE,36,IF(EXACT(M1556,$A$38)=TRUE,37,IF(EXACT(M1556,$A$39)=TRUE,38,IF(EXACT(M1556,$A$40)=TRUE,39,IF(EXACT(M1556,$A$41)=TRUE,40,IF(EXACT(M1556,$A$42)=TRUE,41,IF(EXACT(M1556,$A$43)=TRUE,42,IF(EXACT(M1556,$A$44)=TRUE,43,IF(EXACT(M1556,$A$45)=TRUE,44,IF(EXACT(M1556,$A$46)=TRUE,45,IF(EXACT(M1556,$A$47)=TRUE,46,IF(EXACT(M1556,$A$48)=TRUE,47,IF(EXACT(M1556,$A$49)=TRUE,48,IF(EXACT(M1556,$A$50)=TRUE,49,IF(EXACT(M1556,$A$51)=TRUE,50,IF(EXACT(M1556,$A$52)=TRUE,51,IF(EXACT(M1556,$A$53)=TRUE,52,IF(EXACT(M1556,$A$54)=TRUE,53,IF(EXACT(M1556,$A$55)=TRUE,54,IF(EXACT(M1556,$A$56)=TRUE,55,IF(EXACT(M1556,$A$57)=TRUE,56,IF(EXACT(M1556,$A$58)=TRUE,57,IF(EXACT(M1556,$A$59)=TRUE,58,IF(EXACT(M1556,$A$60)=TRUE,59,IF(EXACT(M1556,$A$61)=TRUE,60,IF(EXACT(M1556,$A$62)=TRUE,61))))))))))))))))))))))))))))))))))))))))))))))))))))))))))))))*61^$L1556</f>
        <v>0</v>
      </c>
    </row>
    <row r="1557" spans="11:14" x14ac:dyDescent="0.55000000000000004">
      <c r="K1557">
        <v>1557</v>
      </c>
      <c r="L1557">
        <f t="shared" si="49"/>
        <v>3</v>
      </c>
      <c r="M1557" t="str">
        <f t="shared" si="48"/>
        <v/>
      </c>
      <c r="N1557">
        <f>IF(EXACT(M1557,$A$1)=TRUE,0,IF(EXACT(M1557,$A$2)=TRUE,1,IF(EXACT(M1557,$A$3)=TRUE,2,IF(EXACT(M1557,$A$4)=TRUE,3,IF(EXACT(M1557,$A$5)=TRUE,4,IF(EXACT(M1557,$A$6)=TRUE,5,IF(EXACT(M1557,$A$7)=TRUE,6,IF(EXACT(M1557,$A$8)=TRUE,7,IF(EXACT(M1557,$A$9)=TRUE,8,IF(EXACT(M1557,$A$10)=TRUE,9,IF(EXACT(M1557,$A$11)=TRUE,10,IF(EXACT(M1557,$A$12)=TRUE,11,IF(EXACT(M1557,$A$13)=TRUE,12,IF(EXACT(M1557,$A$14)=TRUE,13,IF(EXACT(M1557,$A$15)=TRUE,14,IF(EXACT(M1557,$A$16)=TRUE,15,IF(EXACT(M1557,$A$17)=TRUE,16,IF(EXACT(M1557,$A$18)=TRUE,17,IF(EXACT(M1557,$A$19)=TRUE,18,IF(EXACT(M1557,$A$20)=TRUE,19,IF(EXACT(M1557,$A$21)=TRUE,20,IF(EXACT(M1557,$A$22)=TRUE,21,IF(EXACT(M1557,$A$23)=TRUE,22,IF(EXACT(M1557,$A$24)=TRUE,23,IF(EXACT(M1557,$A$25)=TRUE,24,IF(EXACT(M1557,$A$26)=TRUE,25,IF(EXACT(M1557,$A$27)=TRUE,26,IF(EXACT(M1557,$A$28)=TRUE,27,IF(EXACT(M1557,$A$29)=TRUE,28,IF(EXACT(M1557,$A$30)=TRUE,29,IF(EXACT(M1557,$A$31)=TRUE,30,IF(EXACT(M1557,$A$32)=TRUE,31,IF(EXACT(M1557,$A$33)=TRUE,32,IF(EXACT(M1557,$A$34)=TRUE,33,IF(EXACT(M1557,$A$35)=TRUE,34,IF(EXACT(M1557,$A$36)=TRUE,35,IF(EXACT(M1557,$A$37)=TRUE,36,IF(EXACT(M1557,$A$38)=TRUE,37,IF(EXACT(M1557,$A$39)=TRUE,38,IF(EXACT(M1557,$A$40)=TRUE,39,IF(EXACT(M1557,$A$41)=TRUE,40,IF(EXACT(M1557,$A$42)=TRUE,41,IF(EXACT(M1557,$A$43)=TRUE,42,IF(EXACT(M1557,$A$44)=TRUE,43,IF(EXACT(M1557,$A$45)=TRUE,44,IF(EXACT(M1557,$A$46)=TRUE,45,IF(EXACT(M1557,$A$47)=TRUE,46,IF(EXACT(M1557,$A$48)=TRUE,47,IF(EXACT(M1557,$A$49)=TRUE,48,IF(EXACT(M1557,$A$50)=TRUE,49,IF(EXACT(M1557,$A$51)=TRUE,50,IF(EXACT(M1557,$A$52)=TRUE,51,IF(EXACT(M1557,$A$53)=TRUE,52,IF(EXACT(M1557,$A$54)=TRUE,53,IF(EXACT(M1557,$A$55)=TRUE,54,IF(EXACT(M1557,$A$56)=TRUE,55,IF(EXACT(M1557,$A$57)=TRUE,56,IF(EXACT(M1557,$A$58)=TRUE,57,IF(EXACT(M1557,$A$59)=TRUE,58,IF(EXACT(M1557,$A$60)=TRUE,59,IF(EXACT(M1557,$A$61)=TRUE,60,IF(EXACT(M1557,$A$62)=TRUE,61))))))))))))))))))))))))))))))))))))))))))))))))))))))))))))))*61^$L1557</f>
        <v>0</v>
      </c>
    </row>
    <row r="1558" spans="11:14" x14ac:dyDescent="0.55000000000000004">
      <c r="K1558">
        <v>1558</v>
      </c>
      <c r="L1558">
        <f t="shared" si="49"/>
        <v>2</v>
      </c>
      <c r="M1558" t="str">
        <f t="shared" si="48"/>
        <v/>
      </c>
      <c r="N1558">
        <f>IF(EXACT(M1558,$A$1)=TRUE,0,IF(EXACT(M1558,$A$2)=TRUE,1,IF(EXACT(M1558,$A$3)=TRUE,2,IF(EXACT(M1558,$A$4)=TRUE,3,IF(EXACT(M1558,$A$5)=TRUE,4,IF(EXACT(M1558,$A$6)=TRUE,5,IF(EXACT(M1558,$A$7)=TRUE,6,IF(EXACT(M1558,$A$8)=TRUE,7,IF(EXACT(M1558,$A$9)=TRUE,8,IF(EXACT(M1558,$A$10)=TRUE,9,IF(EXACT(M1558,$A$11)=TRUE,10,IF(EXACT(M1558,$A$12)=TRUE,11,IF(EXACT(M1558,$A$13)=TRUE,12,IF(EXACT(M1558,$A$14)=TRUE,13,IF(EXACT(M1558,$A$15)=TRUE,14,IF(EXACT(M1558,$A$16)=TRUE,15,IF(EXACT(M1558,$A$17)=TRUE,16,IF(EXACT(M1558,$A$18)=TRUE,17,IF(EXACT(M1558,$A$19)=TRUE,18,IF(EXACT(M1558,$A$20)=TRUE,19,IF(EXACT(M1558,$A$21)=TRUE,20,IF(EXACT(M1558,$A$22)=TRUE,21,IF(EXACT(M1558,$A$23)=TRUE,22,IF(EXACT(M1558,$A$24)=TRUE,23,IF(EXACT(M1558,$A$25)=TRUE,24,IF(EXACT(M1558,$A$26)=TRUE,25,IF(EXACT(M1558,$A$27)=TRUE,26,IF(EXACT(M1558,$A$28)=TRUE,27,IF(EXACT(M1558,$A$29)=TRUE,28,IF(EXACT(M1558,$A$30)=TRUE,29,IF(EXACT(M1558,$A$31)=TRUE,30,IF(EXACT(M1558,$A$32)=TRUE,31,IF(EXACT(M1558,$A$33)=TRUE,32,IF(EXACT(M1558,$A$34)=TRUE,33,IF(EXACT(M1558,$A$35)=TRUE,34,IF(EXACT(M1558,$A$36)=TRUE,35,IF(EXACT(M1558,$A$37)=TRUE,36,IF(EXACT(M1558,$A$38)=TRUE,37,IF(EXACT(M1558,$A$39)=TRUE,38,IF(EXACT(M1558,$A$40)=TRUE,39,IF(EXACT(M1558,$A$41)=TRUE,40,IF(EXACT(M1558,$A$42)=TRUE,41,IF(EXACT(M1558,$A$43)=TRUE,42,IF(EXACT(M1558,$A$44)=TRUE,43,IF(EXACT(M1558,$A$45)=TRUE,44,IF(EXACT(M1558,$A$46)=TRUE,45,IF(EXACT(M1558,$A$47)=TRUE,46,IF(EXACT(M1558,$A$48)=TRUE,47,IF(EXACT(M1558,$A$49)=TRUE,48,IF(EXACT(M1558,$A$50)=TRUE,49,IF(EXACT(M1558,$A$51)=TRUE,50,IF(EXACT(M1558,$A$52)=TRUE,51,IF(EXACT(M1558,$A$53)=TRUE,52,IF(EXACT(M1558,$A$54)=TRUE,53,IF(EXACT(M1558,$A$55)=TRUE,54,IF(EXACT(M1558,$A$56)=TRUE,55,IF(EXACT(M1558,$A$57)=TRUE,56,IF(EXACT(M1558,$A$58)=TRUE,57,IF(EXACT(M1558,$A$59)=TRUE,58,IF(EXACT(M1558,$A$60)=TRUE,59,IF(EXACT(M1558,$A$61)=TRUE,60,IF(EXACT(M1558,$A$62)=TRUE,61))))))))))))))))))))))))))))))))))))))))))))))))))))))))))))))*61^$L1558</f>
        <v>0</v>
      </c>
    </row>
    <row r="1559" spans="11:14" x14ac:dyDescent="0.55000000000000004">
      <c r="K1559">
        <v>1559</v>
      </c>
      <c r="L1559">
        <f t="shared" si="49"/>
        <v>1</v>
      </c>
      <c r="M1559" t="str">
        <f t="shared" si="48"/>
        <v/>
      </c>
      <c r="N1559">
        <f>IF(EXACT(M1559,$A$1)=TRUE,0,IF(EXACT(M1559,$A$2)=TRUE,1,IF(EXACT(M1559,$A$3)=TRUE,2,IF(EXACT(M1559,$A$4)=TRUE,3,IF(EXACT(M1559,$A$5)=TRUE,4,IF(EXACT(M1559,$A$6)=TRUE,5,IF(EXACT(M1559,$A$7)=TRUE,6,IF(EXACT(M1559,$A$8)=TRUE,7,IF(EXACT(M1559,$A$9)=TRUE,8,IF(EXACT(M1559,$A$10)=TRUE,9,IF(EXACT(M1559,$A$11)=TRUE,10,IF(EXACT(M1559,$A$12)=TRUE,11,IF(EXACT(M1559,$A$13)=TRUE,12,IF(EXACT(M1559,$A$14)=TRUE,13,IF(EXACT(M1559,$A$15)=TRUE,14,IF(EXACT(M1559,$A$16)=TRUE,15,IF(EXACT(M1559,$A$17)=TRUE,16,IF(EXACT(M1559,$A$18)=TRUE,17,IF(EXACT(M1559,$A$19)=TRUE,18,IF(EXACT(M1559,$A$20)=TRUE,19,IF(EXACT(M1559,$A$21)=TRUE,20,IF(EXACT(M1559,$A$22)=TRUE,21,IF(EXACT(M1559,$A$23)=TRUE,22,IF(EXACT(M1559,$A$24)=TRUE,23,IF(EXACT(M1559,$A$25)=TRUE,24,IF(EXACT(M1559,$A$26)=TRUE,25,IF(EXACT(M1559,$A$27)=TRUE,26,IF(EXACT(M1559,$A$28)=TRUE,27,IF(EXACT(M1559,$A$29)=TRUE,28,IF(EXACT(M1559,$A$30)=TRUE,29,IF(EXACT(M1559,$A$31)=TRUE,30,IF(EXACT(M1559,$A$32)=TRUE,31,IF(EXACT(M1559,$A$33)=TRUE,32,IF(EXACT(M1559,$A$34)=TRUE,33,IF(EXACT(M1559,$A$35)=TRUE,34,IF(EXACT(M1559,$A$36)=TRUE,35,IF(EXACT(M1559,$A$37)=TRUE,36,IF(EXACT(M1559,$A$38)=TRUE,37,IF(EXACT(M1559,$A$39)=TRUE,38,IF(EXACT(M1559,$A$40)=TRUE,39,IF(EXACT(M1559,$A$41)=TRUE,40,IF(EXACT(M1559,$A$42)=TRUE,41,IF(EXACT(M1559,$A$43)=TRUE,42,IF(EXACT(M1559,$A$44)=TRUE,43,IF(EXACT(M1559,$A$45)=TRUE,44,IF(EXACT(M1559,$A$46)=TRUE,45,IF(EXACT(M1559,$A$47)=TRUE,46,IF(EXACT(M1559,$A$48)=TRUE,47,IF(EXACT(M1559,$A$49)=TRUE,48,IF(EXACT(M1559,$A$50)=TRUE,49,IF(EXACT(M1559,$A$51)=TRUE,50,IF(EXACT(M1559,$A$52)=TRUE,51,IF(EXACT(M1559,$A$53)=TRUE,52,IF(EXACT(M1559,$A$54)=TRUE,53,IF(EXACT(M1559,$A$55)=TRUE,54,IF(EXACT(M1559,$A$56)=TRUE,55,IF(EXACT(M1559,$A$57)=TRUE,56,IF(EXACT(M1559,$A$58)=TRUE,57,IF(EXACT(M1559,$A$59)=TRUE,58,IF(EXACT(M1559,$A$60)=TRUE,59,IF(EXACT(M1559,$A$61)=TRUE,60,IF(EXACT(M1559,$A$62)=TRUE,61))))))))))))))))))))))))))))))))))))))))))))))))))))))))))))))*61^$L1559</f>
        <v>0</v>
      </c>
    </row>
    <row r="1560" spans="11:14" x14ac:dyDescent="0.55000000000000004">
      <c r="K1560">
        <v>1560</v>
      </c>
      <c r="L1560">
        <f t="shared" si="49"/>
        <v>0</v>
      </c>
      <c r="M1560" t="str">
        <f t="shared" si="48"/>
        <v/>
      </c>
      <c r="N1560">
        <f>IF(EXACT(M1560,$A$1)=TRUE,0,IF(EXACT(M1560,$A$2)=TRUE,1,IF(EXACT(M1560,$A$3)=TRUE,2,IF(EXACT(M1560,$A$4)=TRUE,3,IF(EXACT(M1560,$A$5)=TRUE,4,IF(EXACT(M1560,$A$6)=TRUE,5,IF(EXACT(M1560,$A$7)=TRUE,6,IF(EXACT(M1560,$A$8)=TRUE,7,IF(EXACT(M1560,$A$9)=TRUE,8,IF(EXACT(M1560,$A$10)=TRUE,9,IF(EXACT(M1560,$A$11)=TRUE,10,IF(EXACT(M1560,$A$12)=TRUE,11,IF(EXACT(M1560,$A$13)=TRUE,12,IF(EXACT(M1560,$A$14)=TRUE,13,IF(EXACT(M1560,$A$15)=TRUE,14,IF(EXACT(M1560,$A$16)=TRUE,15,IF(EXACT(M1560,$A$17)=TRUE,16,IF(EXACT(M1560,$A$18)=TRUE,17,IF(EXACT(M1560,$A$19)=TRUE,18,IF(EXACT(M1560,$A$20)=TRUE,19,IF(EXACT(M1560,$A$21)=TRUE,20,IF(EXACT(M1560,$A$22)=TRUE,21,IF(EXACT(M1560,$A$23)=TRUE,22,IF(EXACT(M1560,$A$24)=TRUE,23,IF(EXACT(M1560,$A$25)=TRUE,24,IF(EXACT(M1560,$A$26)=TRUE,25,IF(EXACT(M1560,$A$27)=TRUE,26,IF(EXACT(M1560,$A$28)=TRUE,27,IF(EXACT(M1560,$A$29)=TRUE,28,IF(EXACT(M1560,$A$30)=TRUE,29,IF(EXACT(M1560,$A$31)=TRUE,30,IF(EXACT(M1560,$A$32)=TRUE,31,IF(EXACT(M1560,$A$33)=TRUE,32,IF(EXACT(M1560,$A$34)=TRUE,33,IF(EXACT(M1560,$A$35)=TRUE,34,IF(EXACT(M1560,$A$36)=TRUE,35,IF(EXACT(M1560,$A$37)=TRUE,36,IF(EXACT(M1560,$A$38)=TRUE,37,IF(EXACT(M1560,$A$39)=TRUE,38,IF(EXACT(M1560,$A$40)=TRUE,39,IF(EXACT(M1560,$A$41)=TRUE,40,IF(EXACT(M1560,$A$42)=TRUE,41,IF(EXACT(M1560,$A$43)=TRUE,42,IF(EXACT(M1560,$A$44)=TRUE,43,IF(EXACT(M1560,$A$45)=TRUE,44,IF(EXACT(M1560,$A$46)=TRUE,45,IF(EXACT(M1560,$A$47)=TRUE,46,IF(EXACT(M1560,$A$48)=TRUE,47,IF(EXACT(M1560,$A$49)=TRUE,48,IF(EXACT(M1560,$A$50)=TRUE,49,IF(EXACT(M1560,$A$51)=TRUE,50,IF(EXACT(M1560,$A$52)=TRUE,51,IF(EXACT(M1560,$A$53)=TRUE,52,IF(EXACT(M1560,$A$54)=TRUE,53,IF(EXACT(M1560,$A$55)=TRUE,54,IF(EXACT(M1560,$A$56)=TRUE,55,IF(EXACT(M1560,$A$57)=TRUE,56,IF(EXACT(M1560,$A$58)=TRUE,57,IF(EXACT(M1560,$A$59)=TRUE,58,IF(EXACT(M1560,$A$60)=TRUE,59,IF(EXACT(M1560,$A$61)=TRUE,60,IF(EXACT(M1560,$A$62)=TRUE,61))))))))))))))))))))))))))))))))))))))))))))))))))))))))))))))*61^$L1560</f>
        <v>0</v>
      </c>
    </row>
    <row r="1561" spans="11:14" x14ac:dyDescent="0.55000000000000004">
      <c r="K1561">
        <v>1561</v>
      </c>
      <c r="L1561">
        <f t="shared" si="49"/>
        <v>5</v>
      </c>
      <c r="M1561" t="str">
        <f t="shared" si="48"/>
        <v/>
      </c>
      <c r="N1561" t="b">
        <f>IF(EXACT(M1561,$A$1)=TRUE,"コア",IF(EXACT(M1561,$A$2)=TRUE,"弓玉",IF(EXACT(M1561,$A$3)=TRUE,"銃玉",IF(EXACT(M1561,$A$4)=TRUE,"剣玉",IF(EXACT(M1561,$A$5)=TRUE,"盾玉",IF(EXACT(M1561,$A$6)=TRUE,"爆玉",IF(EXACT(M1561,$A$7)=TRUE,"魔玉",IF(EXACT(M1561,$A$8)=TRUE,"弩玉",IF(EXACT(M1561,$A$9)=TRUE,"槍玉",IF(EXACT(M1561,$A$10)=TRUE,"砲玉",IF(EXACT(M1561,$A$11)=TRUE,"薙玉",IF(EXACT(M1561,$A$12)=TRUE,"跳玉",IF(EXACT(M1561,$A$13)=TRUE,"裂玉",IF(EXACT(M1561,$A$14)=TRUE,"散玉",IF(EXACT(M1561,$A$15)=TRUE,"狙玉",IF(EXACT(M1561,$A$16)=TRUE,"浮玉",IF(EXACT(M1561,$A$17)=TRUE,"導玉",IF(EXACT(M1561,$A$18)=TRUE,"繕玉",IF(EXACT(M1561,$A$19)=TRUE,"癒玉",IF(EXACT(M1561,$A$20)=TRUE,"壁玉",IF(EXACT(M1561,$A$21)=TRUE,"飛玉",IF(EXACT(M1561,$A$22)=TRUE,"戦玉",IF(EXACT(M1561,$A$23)=TRUE,"機玉",IF(EXACT(M1561,$A$24)=TRUE,"変玉",IF(EXACT(M1561,$A$25)=TRUE,"界玉",IF(EXACT(M1561,$A$26)=TRUE,"木壁",IF(EXACT(M1561,$A$27)=TRUE,"石壁",IF(EXACT(M1561,$A$28)=TRUE,"紙壁",IF(EXACT(M1561,$A$29)=TRUE,"鉄壁",IF(EXACT(M1561,$A$30)=TRUE,"ジェット",IF(EXACT(M1561,$A$31)=TRUE,"ターボ",IF(EXACT(M1561,$A$32)=TRUE,"骨玉",IF(EXACT(M1561,$A$33)=TRUE,"撃玉",IF(EXACT(M1561,$A$34)=TRUE,"弾玉",IF(EXACT(M1561,$A$35)=TRUE,"聖玉",IF(EXACT(M1561,$A$36)=TRUE,"忍玉",IF(EXACT(M1561,$A$37)=TRUE,"障玉",IF(EXACT(M1561,$A$38)=TRUE,"花玉",IF(EXACT(M1561,$A$39)=TRUE,"反玉",IF(EXACT(M1561,$A$40)=TRUE,"押玉",IF(EXACT(M1561,$A$41)=TRUE,"迎玉",IF(EXACT(M1561,$A$42)=TRUE,"贄玉",IF(EXACT(M1561,$A$43)=TRUE,"的玉",IF(EXACT(M1561,$A$44)=TRUE,"墜玉",IF(EXACT(M1561,$A$45)=TRUE,"箱玉",IF(EXACT(M1561,$A$46)=TRUE,"闇玉",IF(EXACT(M1561,$A$47)=TRUE,"旋玉",IF(EXACT(M1561,$A$48)=TRUE,"采玉",IF(EXACT(M1561,$A$49)=TRUE,"騎玉",IF(EXACT(M1561,$A$50)=TRUE,"核玉",IF(EXACT(M1561,$A$51)=TRUE,"射玉",IF(EXACT(M1561,$A$52)=TRUE,"星玉",IF(EXACT(M1561,$A$53)=TRUE,"梱玉",IF(EXACT(M1561,$A$54)=TRUE,"貫玉",IF(EXACT(M1561,$A$55)=TRUE,"査玉",IF(EXACT(M1561,$A$56)=TRUE,"近壁",IF(EXACT(M1561,$A$57)=TRUE,"遠壁",IF(EXACT(M1561,$A$58)=TRUE,"広壁",IF(EXACT(M1561,$A$59)=TRUE,"狭壁",IF(EXACT(M1561,$A$60)=TRUE,"タゲ壁",IF(EXACT(M1561,$A$61)=TRUE,"エレ壁")))))))))))))))))))))))))))))))))))))))))))))))))))))))))))))</f>
        <v>0</v>
      </c>
    </row>
    <row r="1562" spans="11:14" x14ac:dyDescent="0.55000000000000004">
      <c r="K1562">
        <v>1562</v>
      </c>
      <c r="L1562">
        <f t="shared" si="49"/>
        <v>4</v>
      </c>
      <c r="M1562" t="str">
        <f t="shared" si="48"/>
        <v/>
      </c>
      <c r="N1562">
        <f>IF(EXACT(M1562,$A$1)=TRUE,0,IF(EXACT(M1562,$A$2)=TRUE,1,IF(EXACT(M1562,$A$3)=TRUE,2,IF(EXACT(M1562,$A$4)=TRUE,3,IF(EXACT(M1562,$A$5)=TRUE,4,IF(EXACT(M1562,$A$6)=TRUE,5,IF(EXACT(M1562,$A$7)=TRUE,6,IF(EXACT(M1562,$A$8)=TRUE,7,IF(EXACT(M1562,$A$9)=TRUE,8,IF(EXACT(M1562,$A$10)=TRUE,9,IF(EXACT(M1562,$A$11)=TRUE,10,IF(EXACT(M1562,$A$12)=TRUE,11,IF(EXACT(M1562,$A$13)=TRUE,12,IF(EXACT(M1562,$A$14)=TRUE,13,IF(EXACT(M1562,$A$15)=TRUE,14,IF(EXACT(M1562,$A$16)=TRUE,15,IF(EXACT(M1562,$A$17)=TRUE,16,IF(EXACT(M1562,$A$18)=TRUE,17,IF(EXACT(M1562,$A$19)=TRUE,18,IF(EXACT(M1562,$A$20)=TRUE,19,IF(EXACT(M1562,$A$21)=TRUE,20,IF(EXACT(M1562,$A$22)=TRUE,21,IF(EXACT(M1562,$A$23)=TRUE,22,IF(EXACT(M1562,$A$24)=TRUE,23,IF(EXACT(M1562,$A$25)=TRUE,24,IF(EXACT(M1562,$A$26)=TRUE,25,IF(EXACT(M1562,$A$27)=TRUE,26,IF(EXACT(M1562,$A$28)=TRUE,27,IF(EXACT(M1562,$A$29)=TRUE,28,IF(EXACT(M1562,$A$30)=TRUE,29,IF(EXACT(M1562,$A$31)=TRUE,30,IF(EXACT(M1562,$A$32)=TRUE,31,IF(EXACT(M1562,$A$33)=TRUE,32,IF(EXACT(M1562,$A$34)=TRUE,33,IF(EXACT(M1562,$A$35)=TRUE,34,IF(EXACT(M1562,$A$36)=TRUE,35,IF(EXACT(M1562,$A$37)=TRUE,36,IF(EXACT(M1562,$A$38)=TRUE,37,IF(EXACT(M1562,$A$39)=TRUE,38,IF(EXACT(M1562,$A$40)=TRUE,39,IF(EXACT(M1562,$A$41)=TRUE,40,IF(EXACT(M1562,$A$42)=TRUE,41,IF(EXACT(M1562,$A$43)=TRUE,42,IF(EXACT(M1562,$A$44)=TRUE,43,IF(EXACT(M1562,$A$45)=TRUE,44,IF(EXACT(M1562,$A$46)=TRUE,45,IF(EXACT(M1562,$A$47)=TRUE,46,IF(EXACT(M1562,$A$48)=TRUE,47,IF(EXACT(M1562,$A$49)=TRUE,48,IF(EXACT(M1562,$A$50)=TRUE,49,IF(EXACT(M1562,$A$51)=TRUE,50,IF(EXACT(M1562,$A$52)=TRUE,51,IF(EXACT(M1562,$A$53)=TRUE,52,IF(EXACT(M1562,$A$54)=TRUE,53,IF(EXACT(M1562,$A$55)=TRUE,54,IF(EXACT(M1562,$A$56)=TRUE,55,IF(EXACT(M1562,$A$57)=TRUE,56,IF(EXACT(M1562,$A$58)=TRUE,57,IF(EXACT(M1562,$A$59)=TRUE,58,IF(EXACT(M1562,$A$60)=TRUE,59,IF(EXACT(M1562,$A$61)=TRUE,60,IF(EXACT(M1562,$A$62)=TRUE,61))))))))))))))))))))))))))))))))))))))))))))))))))))))))))))))*61^$L1562</f>
        <v>0</v>
      </c>
    </row>
    <row r="1563" spans="11:14" x14ac:dyDescent="0.55000000000000004">
      <c r="K1563">
        <v>1563</v>
      </c>
      <c r="L1563">
        <f t="shared" si="49"/>
        <v>3</v>
      </c>
      <c r="M1563" t="str">
        <f t="shared" si="48"/>
        <v/>
      </c>
      <c r="N1563">
        <f>IF(EXACT(M1563,$A$1)=TRUE,0,IF(EXACT(M1563,$A$2)=TRUE,1,IF(EXACT(M1563,$A$3)=TRUE,2,IF(EXACT(M1563,$A$4)=TRUE,3,IF(EXACT(M1563,$A$5)=TRUE,4,IF(EXACT(M1563,$A$6)=TRUE,5,IF(EXACT(M1563,$A$7)=TRUE,6,IF(EXACT(M1563,$A$8)=TRUE,7,IF(EXACT(M1563,$A$9)=TRUE,8,IF(EXACT(M1563,$A$10)=TRUE,9,IF(EXACT(M1563,$A$11)=TRUE,10,IF(EXACT(M1563,$A$12)=TRUE,11,IF(EXACT(M1563,$A$13)=TRUE,12,IF(EXACT(M1563,$A$14)=TRUE,13,IF(EXACT(M1563,$A$15)=TRUE,14,IF(EXACT(M1563,$A$16)=TRUE,15,IF(EXACT(M1563,$A$17)=TRUE,16,IF(EXACT(M1563,$A$18)=TRUE,17,IF(EXACT(M1563,$A$19)=TRUE,18,IF(EXACT(M1563,$A$20)=TRUE,19,IF(EXACT(M1563,$A$21)=TRUE,20,IF(EXACT(M1563,$A$22)=TRUE,21,IF(EXACT(M1563,$A$23)=TRUE,22,IF(EXACT(M1563,$A$24)=TRUE,23,IF(EXACT(M1563,$A$25)=TRUE,24,IF(EXACT(M1563,$A$26)=TRUE,25,IF(EXACT(M1563,$A$27)=TRUE,26,IF(EXACT(M1563,$A$28)=TRUE,27,IF(EXACT(M1563,$A$29)=TRUE,28,IF(EXACT(M1563,$A$30)=TRUE,29,IF(EXACT(M1563,$A$31)=TRUE,30,IF(EXACT(M1563,$A$32)=TRUE,31,IF(EXACT(M1563,$A$33)=TRUE,32,IF(EXACT(M1563,$A$34)=TRUE,33,IF(EXACT(M1563,$A$35)=TRUE,34,IF(EXACT(M1563,$A$36)=TRUE,35,IF(EXACT(M1563,$A$37)=TRUE,36,IF(EXACT(M1563,$A$38)=TRUE,37,IF(EXACT(M1563,$A$39)=TRUE,38,IF(EXACT(M1563,$A$40)=TRUE,39,IF(EXACT(M1563,$A$41)=TRUE,40,IF(EXACT(M1563,$A$42)=TRUE,41,IF(EXACT(M1563,$A$43)=TRUE,42,IF(EXACT(M1563,$A$44)=TRUE,43,IF(EXACT(M1563,$A$45)=TRUE,44,IF(EXACT(M1563,$A$46)=TRUE,45,IF(EXACT(M1563,$A$47)=TRUE,46,IF(EXACT(M1563,$A$48)=TRUE,47,IF(EXACT(M1563,$A$49)=TRUE,48,IF(EXACT(M1563,$A$50)=TRUE,49,IF(EXACT(M1563,$A$51)=TRUE,50,IF(EXACT(M1563,$A$52)=TRUE,51,IF(EXACT(M1563,$A$53)=TRUE,52,IF(EXACT(M1563,$A$54)=TRUE,53,IF(EXACT(M1563,$A$55)=TRUE,54,IF(EXACT(M1563,$A$56)=TRUE,55,IF(EXACT(M1563,$A$57)=TRUE,56,IF(EXACT(M1563,$A$58)=TRUE,57,IF(EXACT(M1563,$A$59)=TRUE,58,IF(EXACT(M1563,$A$60)=TRUE,59,IF(EXACT(M1563,$A$61)=TRUE,60,IF(EXACT(M1563,$A$62)=TRUE,61))))))))))))))))))))))))))))))))))))))))))))))))))))))))))))))*61^$L1563</f>
        <v>0</v>
      </c>
    </row>
    <row r="1564" spans="11:14" x14ac:dyDescent="0.55000000000000004">
      <c r="K1564">
        <v>1564</v>
      </c>
      <c r="L1564">
        <f t="shared" si="49"/>
        <v>2</v>
      </c>
      <c r="M1564" t="str">
        <f t="shared" si="48"/>
        <v/>
      </c>
      <c r="N1564">
        <f>IF(EXACT(M1564,$A$1)=TRUE,0,IF(EXACT(M1564,$A$2)=TRUE,1,IF(EXACT(M1564,$A$3)=TRUE,2,IF(EXACT(M1564,$A$4)=TRUE,3,IF(EXACT(M1564,$A$5)=TRUE,4,IF(EXACT(M1564,$A$6)=TRUE,5,IF(EXACT(M1564,$A$7)=TRUE,6,IF(EXACT(M1564,$A$8)=TRUE,7,IF(EXACT(M1564,$A$9)=TRUE,8,IF(EXACT(M1564,$A$10)=TRUE,9,IF(EXACT(M1564,$A$11)=TRUE,10,IF(EXACT(M1564,$A$12)=TRUE,11,IF(EXACT(M1564,$A$13)=TRUE,12,IF(EXACT(M1564,$A$14)=TRUE,13,IF(EXACT(M1564,$A$15)=TRUE,14,IF(EXACT(M1564,$A$16)=TRUE,15,IF(EXACT(M1564,$A$17)=TRUE,16,IF(EXACT(M1564,$A$18)=TRUE,17,IF(EXACT(M1564,$A$19)=TRUE,18,IF(EXACT(M1564,$A$20)=TRUE,19,IF(EXACT(M1564,$A$21)=TRUE,20,IF(EXACT(M1564,$A$22)=TRUE,21,IF(EXACT(M1564,$A$23)=TRUE,22,IF(EXACT(M1564,$A$24)=TRUE,23,IF(EXACT(M1564,$A$25)=TRUE,24,IF(EXACT(M1564,$A$26)=TRUE,25,IF(EXACT(M1564,$A$27)=TRUE,26,IF(EXACT(M1564,$A$28)=TRUE,27,IF(EXACT(M1564,$A$29)=TRUE,28,IF(EXACT(M1564,$A$30)=TRUE,29,IF(EXACT(M1564,$A$31)=TRUE,30,IF(EXACT(M1564,$A$32)=TRUE,31,IF(EXACT(M1564,$A$33)=TRUE,32,IF(EXACT(M1564,$A$34)=TRUE,33,IF(EXACT(M1564,$A$35)=TRUE,34,IF(EXACT(M1564,$A$36)=TRUE,35,IF(EXACT(M1564,$A$37)=TRUE,36,IF(EXACT(M1564,$A$38)=TRUE,37,IF(EXACT(M1564,$A$39)=TRUE,38,IF(EXACT(M1564,$A$40)=TRUE,39,IF(EXACT(M1564,$A$41)=TRUE,40,IF(EXACT(M1564,$A$42)=TRUE,41,IF(EXACT(M1564,$A$43)=TRUE,42,IF(EXACT(M1564,$A$44)=TRUE,43,IF(EXACT(M1564,$A$45)=TRUE,44,IF(EXACT(M1564,$A$46)=TRUE,45,IF(EXACT(M1564,$A$47)=TRUE,46,IF(EXACT(M1564,$A$48)=TRUE,47,IF(EXACT(M1564,$A$49)=TRUE,48,IF(EXACT(M1564,$A$50)=TRUE,49,IF(EXACT(M1564,$A$51)=TRUE,50,IF(EXACT(M1564,$A$52)=TRUE,51,IF(EXACT(M1564,$A$53)=TRUE,52,IF(EXACT(M1564,$A$54)=TRUE,53,IF(EXACT(M1564,$A$55)=TRUE,54,IF(EXACT(M1564,$A$56)=TRUE,55,IF(EXACT(M1564,$A$57)=TRUE,56,IF(EXACT(M1564,$A$58)=TRUE,57,IF(EXACT(M1564,$A$59)=TRUE,58,IF(EXACT(M1564,$A$60)=TRUE,59,IF(EXACT(M1564,$A$61)=TRUE,60,IF(EXACT(M1564,$A$62)=TRUE,61))))))))))))))))))))))))))))))))))))))))))))))))))))))))))))))*61^$L1564</f>
        <v>0</v>
      </c>
    </row>
    <row r="1565" spans="11:14" x14ac:dyDescent="0.55000000000000004">
      <c r="K1565">
        <v>1565</v>
      </c>
      <c r="L1565">
        <f t="shared" si="49"/>
        <v>1</v>
      </c>
      <c r="M1565" t="str">
        <f t="shared" si="48"/>
        <v/>
      </c>
      <c r="N1565">
        <f>IF(EXACT(M1565,$A$1)=TRUE,0,IF(EXACT(M1565,$A$2)=TRUE,1,IF(EXACT(M1565,$A$3)=TRUE,2,IF(EXACT(M1565,$A$4)=TRUE,3,IF(EXACT(M1565,$A$5)=TRUE,4,IF(EXACT(M1565,$A$6)=TRUE,5,IF(EXACT(M1565,$A$7)=TRUE,6,IF(EXACT(M1565,$A$8)=TRUE,7,IF(EXACT(M1565,$A$9)=TRUE,8,IF(EXACT(M1565,$A$10)=TRUE,9,IF(EXACT(M1565,$A$11)=TRUE,10,IF(EXACT(M1565,$A$12)=TRUE,11,IF(EXACT(M1565,$A$13)=TRUE,12,IF(EXACT(M1565,$A$14)=TRUE,13,IF(EXACT(M1565,$A$15)=TRUE,14,IF(EXACT(M1565,$A$16)=TRUE,15,IF(EXACT(M1565,$A$17)=TRUE,16,IF(EXACT(M1565,$A$18)=TRUE,17,IF(EXACT(M1565,$A$19)=TRUE,18,IF(EXACT(M1565,$A$20)=TRUE,19,IF(EXACT(M1565,$A$21)=TRUE,20,IF(EXACT(M1565,$A$22)=TRUE,21,IF(EXACT(M1565,$A$23)=TRUE,22,IF(EXACT(M1565,$A$24)=TRUE,23,IF(EXACT(M1565,$A$25)=TRUE,24,IF(EXACT(M1565,$A$26)=TRUE,25,IF(EXACT(M1565,$A$27)=TRUE,26,IF(EXACT(M1565,$A$28)=TRUE,27,IF(EXACT(M1565,$A$29)=TRUE,28,IF(EXACT(M1565,$A$30)=TRUE,29,IF(EXACT(M1565,$A$31)=TRUE,30,IF(EXACT(M1565,$A$32)=TRUE,31,IF(EXACT(M1565,$A$33)=TRUE,32,IF(EXACT(M1565,$A$34)=TRUE,33,IF(EXACT(M1565,$A$35)=TRUE,34,IF(EXACT(M1565,$A$36)=TRUE,35,IF(EXACT(M1565,$A$37)=TRUE,36,IF(EXACT(M1565,$A$38)=TRUE,37,IF(EXACT(M1565,$A$39)=TRUE,38,IF(EXACT(M1565,$A$40)=TRUE,39,IF(EXACT(M1565,$A$41)=TRUE,40,IF(EXACT(M1565,$A$42)=TRUE,41,IF(EXACT(M1565,$A$43)=TRUE,42,IF(EXACT(M1565,$A$44)=TRUE,43,IF(EXACT(M1565,$A$45)=TRUE,44,IF(EXACT(M1565,$A$46)=TRUE,45,IF(EXACT(M1565,$A$47)=TRUE,46,IF(EXACT(M1565,$A$48)=TRUE,47,IF(EXACT(M1565,$A$49)=TRUE,48,IF(EXACT(M1565,$A$50)=TRUE,49,IF(EXACT(M1565,$A$51)=TRUE,50,IF(EXACT(M1565,$A$52)=TRUE,51,IF(EXACT(M1565,$A$53)=TRUE,52,IF(EXACT(M1565,$A$54)=TRUE,53,IF(EXACT(M1565,$A$55)=TRUE,54,IF(EXACT(M1565,$A$56)=TRUE,55,IF(EXACT(M1565,$A$57)=TRUE,56,IF(EXACT(M1565,$A$58)=TRUE,57,IF(EXACT(M1565,$A$59)=TRUE,58,IF(EXACT(M1565,$A$60)=TRUE,59,IF(EXACT(M1565,$A$61)=TRUE,60,IF(EXACT(M1565,$A$62)=TRUE,61))))))))))))))))))))))))))))))))))))))))))))))))))))))))))))))*61^$L1565</f>
        <v>0</v>
      </c>
    </row>
    <row r="1566" spans="11:14" x14ac:dyDescent="0.55000000000000004">
      <c r="K1566">
        <v>1566</v>
      </c>
      <c r="L1566">
        <f t="shared" si="49"/>
        <v>0</v>
      </c>
      <c r="M1566" t="str">
        <f t="shared" si="48"/>
        <v/>
      </c>
      <c r="N1566">
        <f>IF(EXACT(M1566,$A$1)=TRUE,0,IF(EXACT(M1566,$A$2)=TRUE,1,IF(EXACT(M1566,$A$3)=TRUE,2,IF(EXACT(M1566,$A$4)=TRUE,3,IF(EXACT(M1566,$A$5)=TRUE,4,IF(EXACT(M1566,$A$6)=TRUE,5,IF(EXACT(M1566,$A$7)=TRUE,6,IF(EXACT(M1566,$A$8)=TRUE,7,IF(EXACT(M1566,$A$9)=TRUE,8,IF(EXACT(M1566,$A$10)=TRUE,9,IF(EXACT(M1566,$A$11)=TRUE,10,IF(EXACT(M1566,$A$12)=TRUE,11,IF(EXACT(M1566,$A$13)=TRUE,12,IF(EXACT(M1566,$A$14)=TRUE,13,IF(EXACT(M1566,$A$15)=TRUE,14,IF(EXACT(M1566,$A$16)=TRUE,15,IF(EXACT(M1566,$A$17)=TRUE,16,IF(EXACT(M1566,$A$18)=TRUE,17,IF(EXACT(M1566,$A$19)=TRUE,18,IF(EXACT(M1566,$A$20)=TRUE,19,IF(EXACT(M1566,$A$21)=TRUE,20,IF(EXACT(M1566,$A$22)=TRUE,21,IF(EXACT(M1566,$A$23)=TRUE,22,IF(EXACT(M1566,$A$24)=TRUE,23,IF(EXACT(M1566,$A$25)=TRUE,24,IF(EXACT(M1566,$A$26)=TRUE,25,IF(EXACT(M1566,$A$27)=TRUE,26,IF(EXACT(M1566,$A$28)=TRUE,27,IF(EXACT(M1566,$A$29)=TRUE,28,IF(EXACT(M1566,$A$30)=TRUE,29,IF(EXACT(M1566,$A$31)=TRUE,30,IF(EXACT(M1566,$A$32)=TRUE,31,IF(EXACT(M1566,$A$33)=TRUE,32,IF(EXACT(M1566,$A$34)=TRUE,33,IF(EXACT(M1566,$A$35)=TRUE,34,IF(EXACT(M1566,$A$36)=TRUE,35,IF(EXACT(M1566,$A$37)=TRUE,36,IF(EXACT(M1566,$A$38)=TRUE,37,IF(EXACT(M1566,$A$39)=TRUE,38,IF(EXACT(M1566,$A$40)=TRUE,39,IF(EXACT(M1566,$A$41)=TRUE,40,IF(EXACT(M1566,$A$42)=TRUE,41,IF(EXACT(M1566,$A$43)=TRUE,42,IF(EXACT(M1566,$A$44)=TRUE,43,IF(EXACT(M1566,$A$45)=TRUE,44,IF(EXACT(M1566,$A$46)=TRUE,45,IF(EXACT(M1566,$A$47)=TRUE,46,IF(EXACT(M1566,$A$48)=TRUE,47,IF(EXACT(M1566,$A$49)=TRUE,48,IF(EXACT(M1566,$A$50)=TRUE,49,IF(EXACT(M1566,$A$51)=TRUE,50,IF(EXACT(M1566,$A$52)=TRUE,51,IF(EXACT(M1566,$A$53)=TRUE,52,IF(EXACT(M1566,$A$54)=TRUE,53,IF(EXACT(M1566,$A$55)=TRUE,54,IF(EXACT(M1566,$A$56)=TRUE,55,IF(EXACT(M1566,$A$57)=TRUE,56,IF(EXACT(M1566,$A$58)=TRUE,57,IF(EXACT(M1566,$A$59)=TRUE,58,IF(EXACT(M1566,$A$60)=TRUE,59,IF(EXACT(M1566,$A$61)=TRUE,60,IF(EXACT(M1566,$A$62)=TRUE,61))))))))))))))))))))))))))))))))))))))))))))))))))))))))))))))*61^$L1566</f>
        <v>0</v>
      </c>
    </row>
    <row r="1567" spans="11:14" x14ac:dyDescent="0.55000000000000004">
      <c r="K1567">
        <v>1567</v>
      </c>
      <c r="L1567">
        <f t="shared" si="49"/>
        <v>5</v>
      </c>
      <c r="M1567" t="str">
        <f t="shared" si="48"/>
        <v/>
      </c>
      <c r="N1567" t="b">
        <f>IF(EXACT(M1567,$A$1)=TRUE,"コア",IF(EXACT(M1567,$A$2)=TRUE,"弓玉",IF(EXACT(M1567,$A$3)=TRUE,"銃玉",IF(EXACT(M1567,$A$4)=TRUE,"剣玉",IF(EXACT(M1567,$A$5)=TRUE,"盾玉",IF(EXACT(M1567,$A$6)=TRUE,"爆玉",IF(EXACT(M1567,$A$7)=TRUE,"魔玉",IF(EXACT(M1567,$A$8)=TRUE,"弩玉",IF(EXACT(M1567,$A$9)=TRUE,"槍玉",IF(EXACT(M1567,$A$10)=TRUE,"砲玉",IF(EXACT(M1567,$A$11)=TRUE,"薙玉",IF(EXACT(M1567,$A$12)=TRUE,"跳玉",IF(EXACT(M1567,$A$13)=TRUE,"裂玉",IF(EXACT(M1567,$A$14)=TRUE,"散玉",IF(EXACT(M1567,$A$15)=TRUE,"狙玉",IF(EXACT(M1567,$A$16)=TRUE,"浮玉",IF(EXACT(M1567,$A$17)=TRUE,"導玉",IF(EXACT(M1567,$A$18)=TRUE,"繕玉",IF(EXACT(M1567,$A$19)=TRUE,"癒玉",IF(EXACT(M1567,$A$20)=TRUE,"壁玉",IF(EXACT(M1567,$A$21)=TRUE,"飛玉",IF(EXACT(M1567,$A$22)=TRUE,"戦玉",IF(EXACT(M1567,$A$23)=TRUE,"機玉",IF(EXACT(M1567,$A$24)=TRUE,"変玉",IF(EXACT(M1567,$A$25)=TRUE,"界玉",IF(EXACT(M1567,$A$26)=TRUE,"木壁",IF(EXACT(M1567,$A$27)=TRUE,"石壁",IF(EXACT(M1567,$A$28)=TRUE,"紙壁",IF(EXACT(M1567,$A$29)=TRUE,"鉄壁",IF(EXACT(M1567,$A$30)=TRUE,"ジェット",IF(EXACT(M1567,$A$31)=TRUE,"ターボ",IF(EXACT(M1567,$A$32)=TRUE,"骨玉",IF(EXACT(M1567,$A$33)=TRUE,"撃玉",IF(EXACT(M1567,$A$34)=TRUE,"弾玉",IF(EXACT(M1567,$A$35)=TRUE,"聖玉",IF(EXACT(M1567,$A$36)=TRUE,"忍玉",IF(EXACT(M1567,$A$37)=TRUE,"障玉",IF(EXACT(M1567,$A$38)=TRUE,"花玉",IF(EXACT(M1567,$A$39)=TRUE,"反玉",IF(EXACT(M1567,$A$40)=TRUE,"押玉",IF(EXACT(M1567,$A$41)=TRUE,"迎玉",IF(EXACT(M1567,$A$42)=TRUE,"贄玉",IF(EXACT(M1567,$A$43)=TRUE,"的玉",IF(EXACT(M1567,$A$44)=TRUE,"墜玉",IF(EXACT(M1567,$A$45)=TRUE,"箱玉",IF(EXACT(M1567,$A$46)=TRUE,"闇玉",IF(EXACT(M1567,$A$47)=TRUE,"旋玉",IF(EXACT(M1567,$A$48)=TRUE,"采玉",IF(EXACT(M1567,$A$49)=TRUE,"騎玉",IF(EXACT(M1567,$A$50)=TRUE,"核玉",IF(EXACT(M1567,$A$51)=TRUE,"射玉",IF(EXACT(M1567,$A$52)=TRUE,"星玉",IF(EXACT(M1567,$A$53)=TRUE,"梱玉",IF(EXACT(M1567,$A$54)=TRUE,"貫玉",IF(EXACT(M1567,$A$55)=TRUE,"査玉",IF(EXACT(M1567,$A$56)=TRUE,"近壁",IF(EXACT(M1567,$A$57)=TRUE,"遠壁",IF(EXACT(M1567,$A$58)=TRUE,"広壁",IF(EXACT(M1567,$A$59)=TRUE,"狭壁",IF(EXACT(M1567,$A$60)=TRUE,"タゲ壁",IF(EXACT(M1567,$A$61)=TRUE,"エレ壁")))))))))))))))))))))))))))))))))))))))))))))))))))))))))))))</f>
        <v>0</v>
      </c>
    </row>
    <row r="1568" spans="11:14" x14ac:dyDescent="0.55000000000000004">
      <c r="K1568">
        <v>1568</v>
      </c>
      <c r="L1568">
        <f t="shared" si="49"/>
        <v>4</v>
      </c>
      <c r="M1568" t="str">
        <f t="shared" si="48"/>
        <v/>
      </c>
      <c r="N1568">
        <f>IF(EXACT(M1568,$A$1)=TRUE,0,IF(EXACT(M1568,$A$2)=TRUE,1,IF(EXACT(M1568,$A$3)=TRUE,2,IF(EXACT(M1568,$A$4)=TRUE,3,IF(EXACT(M1568,$A$5)=TRUE,4,IF(EXACT(M1568,$A$6)=TRUE,5,IF(EXACT(M1568,$A$7)=TRUE,6,IF(EXACT(M1568,$A$8)=TRUE,7,IF(EXACT(M1568,$A$9)=TRUE,8,IF(EXACT(M1568,$A$10)=TRUE,9,IF(EXACT(M1568,$A$11)=TRUE,10,IF(EXACT(M1568,$A$12)=TRUE,11,IF(EXACT(M1568,$A$13)=TRUE,12,IF(EXACT(M1568,$A$14)=TRUE,13,IF(EXACT(M1568,$A$15)=TRUE,14,IF(EXACT(M1568,$A$16)=TRUE,15,IF(EXACT(M1568,$A$17)=TRUE,16,IF(EXACT(M1568,$A$18)=TRUE,17,IF(EXACT(M1568,$A$19)=TRUE,18,IF(EXACT(M1568,$A$20)=TRUE,19,IF(EXACT(M1568,$A$21)=TRUE,20,IF(EXACT(M1568,$A$22)=TRUE,21,IF(EXACT(M1568,$A$23)=TRUE,22,IF(EXACT(M1568,$A$24)=TRUE,23,IF(EXACT(M1568,$A$25)=TRUE,24,IF(EXACT(M1568,$A$26)=TRUE,25,IF(EXACT(M1568,$A$27)=TRUE,26,IF(EXACT(M1568,$A$28)=TRUE,27,IF(EXACT(M1568,$A$29)=TRUE,28,IF(EXACT(M1568,$A$30)=TRUE,29,IF(EXACT(M1568,$A$31)=TRUE,30,IF(EXACT(M1568,$A$32)=TRUE,31,IF(EXACT(M1568,$A$33)=TRUE,32,IF(EXACT(M1568,$A$34)=TRUE,33,IF(EXACT(M1568,$A$35)=TRUE,34,IF(EXACT(M1568,$A$36)=TRUE,35,IF(EXACT(M1568,$A$37)=TRUE,36,IF(EXACT(M1568,$A$38)=TRUE,37,IF(EXACT(M1568,$A$39)=TRUE,38,IF(EXACT(M1568,$A$40)=TRUE,39,IF(EXACT(M1568,$A$41)=TRUE,40,IF(EXACT(M1568,$A$42)=TRUE,41,IF(EXACT(M1568,$A$43)=TRUE,42,IF(EXACT(M1568,$A$44)=TRUE,43,IF(EXACT(M1568,$A$45)=TRUE,44,IF(EXACT(M1568,$A$46)=TRUE,45,IF(EXACT(M1568,$A$47)=TRUE,46,IF(EXACT(M1568,$A$48)=TRUE,47,IF(EXACT(M1568,$A$49)=TRUE,48,IF(EXACT(M1568,$A$50)=TRUE,49,IF(EXACT(M1568,$A$51)=TRUE,50,IF(EXACT(M1568,$A$52)=TRUE,51,IF(EXACT(M1568,$A$53)=TRUE,52,IF(EXACT(M1568,$A$54)=TRUE,53,IF(EXACT(M1568,$A$55)=TRUE,54,IF(EXACT(M1568,$A$56)=TRUE,55,IF(EXACT(M1568,$A$57)=TRUE,56,IF(EXACT(M1568,$A$58)=TRUE,57,IF(EXACT(M1568,$A$59)=TRUE,58,IF(EXACT(M1568,$A$60)=TRUE,59,IF(EXACT(M1568,$A$61)=TRUE,60,IF(EXACT(M1568,$A$62)=TRUE,61))))))))))))))))))))))))))))))))))))))))))))))))))))))))))))))*61^$L1568</f>
        <v>0</v>
      </c>
    </row>
    <row r="1569" spans="11:14" x14ac:dyDescent="0.55000000000000004">
      <c r="K1569">
        <v>1569</v>
      </c>
      <c r="L1569">
        <f t="shared" si="49"/>
        <v>3</v>
      </c>
      <c r="M1569" t="str">
        <f t="shared" si="48"/>
        <v/>
      </c>
      <c r="N1569">
        <f>IF(EXACT(M1569,$A$1)=TRUE,0,IF(EXACT(M1569,$A$2)=TRUE,1,IF(EXACT(M1569,$A$3)=TRUE,2,IF(EXACT(M1569,$A$4)=TRUE,3,IF(EXACT(M1569,$A$5)=TRUE,4,IF(EXACT(M1569,$A$6)=TRUE,5,IF(EXACT(M1569,$A$7)=TRUE,6,IF(EXACT(M1569,$A$8)=TRUE,7,IF(EXACT(M1569,$A$9)=TRUE,8,IF(EXACT(M1569,$A$10)=TRUE,9,IF(EXACT(M1569,$A$11)=TRUE,10,IF(EXACT(M1569,$A$12)=TRUE,11,IF(EXACT(M1569,$A$13)=TRUE,12,IF(EXACT(M1569,$A$14)=TRUE,13,IF(EXACT(M1569,$A$15)=TRUE,14,IF(EXACT(M1569,$A$16)=TRUE,15,IF(EXACT(M1569,$A$17)=TRUE,16,IF(EXACT(M1569,$A$18)=TRUE,17,IF(EXACT(M1569,$A$19)=TRUE,18,IF(EXACT(M1569,$A$20)=TRUE,19,IF(EXACT(M1569,$A$21)=TRUE,20,IF(EXACT(M1569,$A$22)=TRUE,21,IF(EXACT(M1569,$A$23)=TRUE,22,IF(EXACT(M1569,$A$24)=TRUE,23,IF(EXACT(M1569,$A$25)=TRUE,24,IF(EXACT(M1569,$A$26)=TRUE,25,IF(EXACT(M1569,$A$27)=TRUE,26,IF(EXACT(M1569,$A$28)=TRUE,27,IF(EXACT(M1569,$A$29)=TRUE,28,IF(EXACT(M1569,$A$30)=TRUE,29,IF(EXACT(M1569,$A$31)=TRUE,30,IF(EXACT(M1569,$A$32)=TRUE,31,IF(EXACT(M1569,$A$33)=TRUE,32,IF(EXACT(M1569,$A$34)=TRUE,33,IF(EXACT(M1569,$A$35)=TRUE,34,IF(EXACT(M1569,$A$36)=TRUE,35,IF(EXACT(M1569,$A$37)=TRUE,36,IF(EXACT(M1569,$A$38)=TRUE,37,IF(EXACT(M1569,$A$39)=TRUE,38,IF(EXACT(M1569,$A$40)=TRUE,39,IF(EXACT(M1569,$A$41)=TRUE,40,IF(EXACT(M1569,$A$42)=TRUE,41,IF(EXACT(M1569,$A$43)=TRUE,42,IF(EXACT(M1569,$A$44)=TRUE,43,IF(EXACT(M1569,$A$45)=TRUE,44,IF(EXACT(M1569,$A$46)=TRUE,45,IF(EXACT(M1569,$A$47)=TRUE,46,IF(EXACT(M1569,$A$48)=TRUE,47,IF(EXACT(M1569,$A$49)=TRUE,48,IF(EXACT(M1569,$A$50)=TRUE,49,IF(EXACT(M1569,$A$51)=TRUE,50,IF(EXACT(M1569,$A$52)=TRUE,51,IF(EXACT(M1569,$A$53)=TRUE,52,IF(EXACT(M1569,$A$54)=TRUE,53,IF(EXACT(M1569,$A$55)=TRUE,54,IF(EXACT(M1569,$A$56)=TRUE,55,IF(EXACT(M1569,$A$57)=TRUE,56,IF(EXACT(M1569,$A$58)=TRUE,57,IF(EXACT(M1569,$A$59)=TRUE,58,IF(EXACT(M1569,$A$60)=TRUE,59,IF(EXACT(M1569,$A$61)=TRUE,60,IF(EXACT(M1569,$A$62)=TRUE,61))))))))))))))))))))))))))))))))))))))))))))))))))))))))))))))*61^$L1569</f>
        <v>0</v>
      </c>
    </row>
    <row r="1570" spans="11:14" x14ac:dyDescent="0.55000000000000004">
      <c r="K1570">
        <v>1570</v>
      </c>
      <c r="L1570">
        <f t="shared" si="49"/>
        <v>2</v>
      </c>
      <c r="M1570" t="str">
        <f t="shared" si="48"/>
        <v/>
      </c>
      <c r="N1570">
        <f>IF(EXACT(M1570,$A$1)=TRUE,0,IF(EXACT(M1570,$A$2)=TRUE,1,IF(EXACT(M1570,$A$3)=TRUE,2,IF(EXACT(M1570,$A$4)=TRUE,3,IF(EXACT(M1570,$A$5)=TRUE,4,IF(EXACT(M1570,$A$6)=TRUE,5,IF(EXACT(M1570,$A$7)=TRUE,6,IF(EXACT(M1570,$A$8)=TRUE,7,IF(EXACT(M1570,$A$9)=TRUE,8,IF(EXACT(M1570,$A$10)=TRUE,9,IF(EXACT(M1570,$A$11)=TRUE,10,IF(EXACT(M1570,$A$12)=TRUE,11,IF(EXACT(M1570,$A$13)=TRUE,12,IF(EXACT(M1570,$A$14)=TRUE,13,IF(EXACT(M1570,$A$15)=TRUE,14,IF(EXACT(M1570,$A$16)=TRUE,15,IF(EXACT(M1570,$A$17)=TRUE,16,IF(EXACT(M1570,$A$18)=TRUE,17,IF(EXACT(M1570,$A$19)=TRUE,18,IF(EXACT(M1570,$A$20)=TRUE,19,IF(EXACT(M1570,$A$21)=TRUE,20,IF(EXACT(M1570,$A$22)=TRUE,21,IF(EXACT(M1570,$A$23)=TRUE,22,IF(EXACT(M1570,$A$24)=TRUE,23,IF(EXACT(M1570,$A$25)=TRUE,24,IF(EXACT(M1570,$A$26)=TRUE,25,IF(EXACT(M1570,$A$27)=TRUE,26,IF(EXACT(M1570,$A$28)=TRUE,27,IF(EXACT(M1570,$A$29)=TRUE,28,IF(EXACT(M1570,$A$30)=TRUE,29,IF(EXACT(M1570,$A$31)=TRUE,30,IF(EXACT(M1570,$A$32)=TRUE,31,IF(EXACT(M1570,$A$33)=TRUE,32,IF(EXACT(M1570,$A$34)=TRUE,33,IF(EXACT(M1570,$A$35)=TRUE,34,IF(EXACT(M1570,$A$36)=TRUE,35,IF(EXACT(M1570,$A$37)=TRUE,36,IF(EXACT(M1570,$A$38)=TRUE,37,IF(EXACT(M1570,$A$39)=TRUE,38,IF(EXACT(M1570,$A$40)=TRUE,39,IF(EXACT(M1570,$A$41)=TRUE,40,IF(EXACT(M1570,$A$42)=TRUE,41,IF(EXACT(M1570,$A$43)=TRUE,42,IF(EXACT(M1570,$A$44)=TRUE,43,IF(EXACT(M1570,$A$45)=TRUE,44,IF(EXACT(M1570,$A$46)=TRUE,45,IF(EXACT(M1570,$A$47)=TRUE,46,IF(EXACT(M1570,$A$48)=TRUE,47,IF(EXACT(M1570,$A$49)=TRUE,48,IF(EXACT(M1570,$A$50)=TRUE,49,IF(EXACT(M1570,$A$51)=TRUE,50,IF(EXACT(M1570,$A$52)=TRUE,51,IF(EXACT(M1570,$A$53)=TRUE,52,IF(EXACT(M1570,$A$54)=TRUE,53,IF(EXACT(M1570,$A$55)=TRUE,54,IF(EXACT(M1570,$A$56)=TRUE,55,IF(EXACT(M1570,$A$57)=TRUE,56,IF(EXACT(M1570,$A$58)=TRUE,57,IF(EXACT(M1570,$A$59)=TRUE,58,IF(EXACT(M1570,$A$60)=TRUE,59,IF(EXACT(M1570,$A$61)=TRUE,60,IF(EXACT(M1570,$A$62)=TRUE,61))))))))))))))))))))))))))))))))))))))))))))))))))))))))))))))*61^$L1570</f>
        <v>0</v>
      </c>
    </row>
    <row r="1571" spans="11:14" x14ac:dyDescent="0.55000000000000004">
      <c r="K1571">
        <v>1571</v>
      </c>
      <c r="L1571">
        <f t="shared" si="49"/>
        <v>1</v>
      </c>
      <c r="M1571" t="str">
        <f t="shared" si="48"/>
        <v/>
      </c>
      <c r="N1571">
        <f>IF(EXACT(M1571,$A$1)=TRUE,0,IF(EXACT(M1571,$A$2)=TRUE,1,IF(EXACT(M1571,$A$3)=TRUE,2,IF(EXACT(M1571,$A$4)=TRUE,3,IF(EXACT(M1571,$A$5)=TRUE,4,IF(EXACT(M1571,$A$6)=TRUE,5,IF(EXACT(M1571,$A$7)=TRUE,6,IF(EXACT(M1571,$A$8)=TRUE,7,IF(EXACT(M1571,$A$9)=TRUE,8,IF(EXACT(M1571,$A$10)=TRUE,9,IF(EXACT(M1571,$A$11)=TRUE,10,IF(EXACT(M1571,$A$12)=TRUE,11,IF(EXACT(M1571,$A$13)=TRUE,12,IF(EXACT(M1571,$A$14)=TRUE,13,IF(EXACT(M1571,$A$15)=TRUE,14,IF(EXACT(M1571,$A$16)=TRUE,15,IF(EXACT(M1571,$A$17)=TRUE,16,IF(EXACT(M1571,$A$18)=TRUE,17,IF(EXACT(M1571,$A$19)=TRUE,18,IF(EXACT(M1571,$A$20)=TRUE,19,IF(EXACT(M1571,$A$21)=TRUE,20,IF(EXACT(M1571,$A$22)=TRUE,21,IF(EXACT(M1571,$A$23)=TRUE,22,IF(EXACT(M1571,$A$24)=TRUE,23,IF(EXACT(M1571,$A$25)=TRUE,24,IF(EXACT(M1571,$A$26)=TRUE,25,IF(EXACT(M1571,$A$27)=TRUE,26,IF(EXACT(M1571,$A$28)=TRUE,27,IF(EXACT(M1571,$A$29)=TRUE,28,IF(EXACT(M1571,$A$30)=TRUE,29,IF(EXACT(M1571,$A$31)=TRUE,30,IF(EXACT(M1571,$A$32)=TRUE,31,IF(EXACT(M1571,$A$33)=TRUE,32,IF(EXACT(M1571,$A$34)=TRUE,33,IF(EXACT(M1571,$A$35)=TRUE,34,IF(EXACT(M1571,$A$36)=TRUE,35,IF(EXACT(M1571,$A$37)=TRUE,36,IF(EXACT(M1571,$A$38)=TRUE,37,IF(EXACT(M1571,$A$39)=TRUE,38,IF(EXACT(M1571,$A$40)=TRUE,39,IF(EXACT(M1571,$A$41)=TRUE,40,IF(EXACT(M1571,$A$42)=TRUE,41,IF(EXACT(M1571,$A$43)=TRUE,42,IF(EXACT(M1571,$A$44)=TRUE,43,IF(EXACT(M1571,$A$45)=TRUE,44,IF(EXACT(M1571,$A$46)=TRUE,45,IF(EXACT(M1571,$A$47)=TRUE,46,IF(EXACT(M1571,$A$48)=TRUE,47,IF(EXACT(M1571,$A$49)=TRUE,48,IF(EXACT(M1571,$A$50)=TRUE,49,IF(EXACT(M1571,$A$51)=TRUE,50,IF(EXACT(M1571,$A$52)=TRUE,51,IF(EXACT(M1571,$A$53)=TRUE,52,IF(EXACT(M1571,$A$54)=TRUE,53,IF(EXACT(M1571,$A$55)=TRUE,54,IF(EXACT(M1571,$A$56)=TRUE,55,IF(EXACT(M1571,$A$57)=TRUE,56,IF(EXACT(M1571,$A$58)=TRUE,57,IF(EXACT(M1571,$A$59)=TRUE,58,IF(EXACT(M1571,$A$60)=TRUE,59,IF(EXACT(M1571,$A$61)=TRUE,60,IF(EXACT(M1571,$A$62)=TRUE,61))))))))))))))))))))))))))))))))))))))))))))))))))))))))))))))*61^$L1571</f>
        <v>0</v>
      </c>
    </row>
    <row r="1572" spans="11:14" x14ac:dyDescent="0.55000000000000004">
      <c r="K1572">
        <v>1572</v>
      </c>
      <c r="L1572">
        <f t="shared" si="49"/>
        <v>0</v>
      </c>
      <c r="M1572" t="str">
        <f t="shared" si="48"/>
        <v/>
      </c>
      <c r="N1572">
        <f>IF(EXACT(M1572,$A$1)=TRUE,0,IF(EXACT(M1572,$A$2)=TRUE,1,IF(EXACT(M1572,$A$3)=TRUE,2,IF(EXACT(M1572,$A$4)=TRUE,3,IF(EXACT(M1572,$A$5)=TRUE,4,IF(EXACT(M1572,$A$6)=TRUE,5,IF(EXACT(M1572,$A$7)=TRUE,6,IF(EXACT(M1572,$A$8)=TRUE,7,IF(EXACT(M1572,$A$9)=TRUE,8,IF(EXACT(M1572,$A$10)=TRUE,9,IF(EXACT(M1572,$A$11)=TRUE,10,IF(EXACT(M1572,$A$12)=TRUE,11,IF(EXACT(M1572,$A$13)=TRUE,12,IF(EXACT(M1572,$A$14)=TRUE,13,IF(EXACT(M1572,$A$15)=TRUE,14,IF(EXACT(M1572,$A$16)=TRUE,15,IF(EXACT(M1572,$A$17)=TRUE,16,IF(EXACT(M1572,$A$18)=TRUE,17,IF(EXACT(M1572,$A$19)=TRUE,18,IF(EXACT(M1572,$A$20)=TRUE,19,IF(EXACT(M1572,$A$21)=TRUE,20,IF(EXACT(M1572,$A$22)=TRUE,21,IF(EXACT(M1572,$A$23)=TRUE,22,IF(EXACT(M1572,$A$24)=TRUE,23,IF(EXACT(M1572,$A$25)=TRUE,24,IF(EXACT(M1572,$A$26)=TRUE,25,IF(EXACT(M1572,$A$27)=TRUE,26,IF(EXACT(M1572,$A$28)=TRUE,27,IF(EXACT(M1572,$A$29)=TRUE,28,IF(EXACT(M1572,$A$30)=TRUE,29,IF(EXACT(M1572,$A$31)=TRUE,30,IF(EXACT(M1572,$A$32)=TRUE,31,IF(EXACT(M1572,$A$33)=TRUE,32,IF(EXACT(M1572,$A$34)=TRUE,33,IF(EXACT(M1572,$A$35)=TRUE,34,IF(EXACT(M1572,$A$36)=TRUE,35,IF(EXACT(M1572,$A$37)=TRUE,36,IF(EXACT(M1572,$A$38)=TRUE,37,IF(EXACT(M1572,$A$39)=TRUE,38,IF(EXACT(M1572,$A$40)=TRUE,39,IF(EXACT(M1572,$A$41)=TRUE,40,IF(EXACT(M1572,$A$42)=TRUE,41,IF(EXACT(M1572,$A$43)=TRUE,42,IF(EXACT(M1572,$A$44)=TRUE,43,IF(EXACT(M1572,$A$45)=TRUE,44,IF(EXACT(M1572,$A$46)=TRUE,45,IF(EXACT(M1572,$A$47)=TRUE,46,IF(EXACT(M1572,$A$48)=TRUE,47,IF(EXACT(M1572,$A$49)=TRUE,48,IF(EXACT(M1572,$A$50)=TRUE,49,IF(EXACT(M1572,$A$51)=TRUE,50,IF(EXACT(M1572,$A$52)=TRUE,51,IF(EXACT(M1572,$A$53)=TRUE,52,IF(EXACT(M1572,$A$54)=TRUE,53,IF(EXACT(M1572,$A$55)=TRUE,54,IF(EXACT(M1572,$A$56)=TRUE,55,IF(EXACT(M1572,$A$57)=TRUE,56,IF(EXACT(M1572,$A$58)=TRUE,57,IF(EXACT(M1572,$A$59)=TRUE,58,IF(EXACT(M1572,$A$60)=TRUE,59,IF(EXACT(M1572,$A$61)=TRUE,60,IF(EXACT(M1572,$A$62)=TRUE,61))))))))))))))))))))))))))))))))))))))))))))))))))))))))))))))*61^$L1572</f>
        <v>0</v>
      </c>
    </row>
    <row r="1573" spans="11:14" x14ac:dyDescent="0.55000000000000004">
      <c r="K1573">
        <v>1573</v>
      </c>
      <c r="L1573">
        <f t="shared" si="49"/>
        <v>5</v>
      </c>
      <c r="M1573" t="str">
        <f t="shared" si="48"/>
        <v/>
      </c>
      <c r="N1573" t="b">
        <f>IF(EXACT(M1573,$A$1)=TRUE,"コア",IF(EXACT(M1573,$A$2)=TRUE,"弓玉",IF(EXACT(M1573,$A$3)=TRUE,"銃玉",IF(EXACT(M1573,$A$4)=TRUE,"剣玉",IF(EXACT(M1573,$A$5)=TRUE,"盾玉",IF(EXACT(M1573,$A$6)=TRUE,"爆玉",IF(EXACT(M1573,$A$7)=TRUE,"魔玉",IF(EXACT(M1573,$A$8)=TRUE,"弩玉",IF(EXACT(M1573,$A$9)=TRUE,"槍玉",IF(EXACT(M1573,$A$10)=TRUE,"砲玉",IF(EXACT(M1573,$A$11)=TRUE,"薙玉",IF(EXACT(M1573,$A$12)=TRUE,"跳玉",IF(EXACT(M1573,$A$13)=TRUE,"裂玉",IF(EXACT(M1573,$A$14)=TRUE,"散玉",IF(EXACT(M1573,$A$15)=TRUE,"狙玉",IF(EXACT(M1573,$A$16)=TRUE,"浮玉",IF(EXACT(M1573,$A$17)=TRUE,"導玉",IF(EXACT(M1573,$A$18)=TRUE,"繕玉",IF(EXACT(M1573,$A$19)=TRUE,"癒玉",IF(EXACT(M1573,$A$20)=TRUE,"壁玉",IF(EXACT(M1573,$A$21)=TRUE,"飛玉",IF(EXACT(M1573,$A$22)=TRUE,"戦玉",IF(EXACT(M1573,$A$23)=TRUE,"機玉",IF(EXACT(M1573,$A$24)=TRUE,"変玉",IF(EXACT(M1573,$A$25)=TRUE,"界玉",IF(EXACT(M1573,$A$26)=TRUE,"木壁",IF(EXACT(M1573,$A$27)=TRUE,"石壁",IF(EXACT(M1573,$A$28)=TRUE,"紙壁",IF(EXACT(M1573,$A$29)=TRUE,"鉄壁",IF(EXACT(M1573,$A$30)=TRUE,"ジェット",IF(EXACT(M1573,$A$31)=TRUE,"ターボ",IF(EXACT(M1573,$A$32)=TRUE,"骨玉",IF(EXACT(M1573,$A$33)=TRUE,"撃玉",IF(EXACT(M1573,$A$34)=TRUE,"弾玉",IF(EXACT(M1573,$A$35)=TRUE,"聖玉",IF(EXACT(M1573,$A$36)=TRUE,"忍玉",IF(EXACT(M1573,$A$37)=TRUE,"障玉",IF(EXACT(M1573,$A$38)=TRUE,"花玉",IF(EXACT(M1573,$A$39)=TRUE,"反玉",IF(EXACT(M1573,$A$40)=TRUE,"押玉",IF(EXACT(M1573,$A$41)=TRUE,"迎玉",IF(EXACT(M1573,$A$42)=TRUE,"贄玉",IF(EXACT(M1573,$A$43)=TRUE,"的玉",IF(EXACT(M1573,$A$44)=TRUE,"墜玉",IF(EXACT(M1573,$A$45)=TRUE,"箱玉",IF(EXACT(M1573,$A$46)=TRUE,"闇玉",IF(EXACT(M1573,$A$47)=TRUE,"旋玉",IF(EXACT(M1573,$A$48)=TRUE,"采玉",IF(EXACT(M1573,$A$49)=TRUE,"騎玉",IF(EXACT(M1573,$A$50)=TRUE,"核玉",IF(EXACT(M1573,$A$51)=TRUE,"射玉",IF(EXACT(M1573,$A$52)=TRUE,"星玉",IF(EXACT(M1573,$A$53)=TRUE,"梱玉",IF(EXACT(M1573,$A$54)=TRUE,"貫玉",IF(EXACT(M1573,$A$55)=TRUE,"査玉",IF(EXACT(M1573,$A$56)=TRUE,"近壁",IF(EXACT(M1573,$A$57)=TRUE,"遠壁",IF(EXACT(M1573,$A$58)=TRUE,"広壁",IF(EXACT(M1573,$A$59)=TRUE,"狭壁",IF(EXACT(M1573,$A$60)=TRUE,"タゲ壁",IF(EXACT(M1573,$A$61)=TRUE,"エレ壁")))))))))))))))))))))))))))))))))))))))))))))))))))))))))))))</f>
        <v>0</v>
      </c>
    </row>
    <row r="1574" spans="11:14" x14ac:dyDescent="0.55000000000000004">
      <c r="K1574">
        <v>1574</v>
      </c>
      <c r="L1574">
        <f t="shared" si="49"/>
        <v>4</v>
      </c>
      <c r="M1574" t="str">
        <f t="shared" si="48"/>
        <v/>
      </c>
      <c r="N1574">
        <f>IF(EXACT(M1574,$A$1)=TRUE,0,IF(EXACT(M1574,$A$2)=TRUE,1,IF(EXACT(M1574,$A$3)=TRUE,2,IF(EXACT(M1574,$A$4)=TRUE,3,IF(EXACT(M1574,$A$5)=TRUE,4,IF(EXACT(M1574,$A$6)=TRUE,5,IF(EXACT(M1574,$A$7)=TRUE,6,IF(EXACT(M1574,$A$8)=TRUE,7,IF(EXACT(M1574,$A$9)=TRUE,8,IF(EXACT(M1574,$A$10)=TRUE,9,IF(EXACT(M1574,$A$11)=TRUE,10,IF(EXACT(M1574,$A$12)=TRUE,11,IF(EXACT(M1574,$A$13)=TRUE,12,IF(EXACT(M1574,$A$14)=TRUE,13,IF(EXACT(M1574,$A$15)=TRUE,14,IF(EXACT(M1574,$A$16)=TRUE,15,IF(EXACT(M1574,$A$17)=TRUE,16,IF(EXACT(M1574,$A$18)=TRUE,17,IF(EXACT(M1574,$A$19)=TRUE,18,IF(EXACT(M1574,$A$20)=TRUE,19,IF(EXACT(M1574,$A$21)=TRUE,20,IF(EXACT(M1574,$A$22)=TRUE,21,IF(EXACT(M1574,$A$23)=TRUE,22,IF(EXACT(M1574,$A$24)=TRUE,23,IF(EXACT(M1574,$A$25)=TRUE,24,IF(EXACT(M1574,$A$26)=TRUE,25,IF(EXACT(M1574,$A$27)=TRUE,26,IF(EXACT(M1574,$A$28)=TRUE,27,IF(EXACT(M1574,$A$29)=TRUE,28,IF(EXACT(M1574,$A$30)=TRUE,29,IF(EXACT(M1574,$A$31)=TRUE,30,IF(EXACT(M1574,$A$32)=TRUE,31,IF(EXACT(M1574,$A$33)=TRUE,32,IF(EXACT(M1574,$A$34)=TRUE,33,IF(EXACT(M1574,$A$35)=TRUE,34,IF(EXACT(M1574,$A$36)=TRUE,35,IF(EXACT(M1574,$A$37)=TRUE,36,IF(EXACT(M1574,$A$38)=TRUE,37,IF(EXACT(M1574,$A$39)=TRUE,38,IF(EXACT(M1574,$A$40)=TRUE,39,IF(EXACT(M1574,$A$41)=TRUE,40,IF(EXACT(M1574,$A$42)=TRUE,41,IF(EXACT(M1574,$A$43)=TRUE,42,IF(EXACT(M1574,$A$44)=TRUE,43,IF(EXACT(M1574,$A$45)=TRUE,44,IF(EXACT(M1574,$A$46)=TRUE,45,IF(EXACT(M1574,$A$47)=TRUE,46,IF(EXACT(M1574,$A$48)=TRUE,47,IF(EXACT(M1574,$A$49)=TRUE,48,IF(EXACT(M1574,$A$50)=TRUE,49,IF(EXACT(M1574,$A$51)=TRUE,50,IF(EXACT(M1574,$A$52)=TRUE,51,IF(EXACT(M1574,$A$53)=TRUE,52,IF(EXACT(M1574,$A$54)=TRUE,53,IF(EXACT(M1574,$A$55)=TRUE,54,IF(EXACT(M1574,$A$56)=TRUE,55,IF(EXACT(M1574,$A$57)=TRUE,56,IF(EXACT(M1574,$A$58)=TRUE,57,IF(EXACT(M1574,$A$59)=TRUE,58,IF(EXACT(M1574,$A$60)=TRUE,59,IF(EXACT(M1574,$A$61)=TRUE,60,IF(EXACT(M1574,$A$62)=TRUE,61))))))))))))))))))))))))))))))))))))))))))))))))))))))))))))))*61^$L1574</f>
        <v>0</v>
      </c>
    </row>
    <row r="1575" spans="11:14" x14ac:dyDescent="0.55000000000000004">
      <c r="K1575">
        <v>1575</v>
      </c>
      <c r="L1575">
        <f t="shared" si="49"/>
        <v>3</v>
      </c>
      <c r="M1575" t="str">
        <f t="shared" si="48"/>
        <v/>
      </c>
      <c r="N1575">
        <f>IF(EXACT(M1575,$A$1)=TRUE,0,IF(EXACT(M1575,$A$2)=TRUE,1,IF(EXACT(M1575,$A$3)=TRUE,2,IF(EXACT(M1575,$A$4)=TRUE,3,IF(EXACT(M1575,$A$5)=TRUE,4,IF(EXACT(M1575,$A$6)=TRUE,5,IF(EXACT(M1575,$A$7)=TRUE,6,IF(EXACT(M1575,$A$8)=TRUE,7,IF(EXACT(M1575,$A$9)=TRUE,8,IF(EXACT(M1575,$A$10)=TRUE,9,IF(EXACT(M1575,$A$11)=TRUE,10,IF(EXACT(M1575,$A$12)=TRUE,11,IF(EXACT(M1575,$A$13)=TRUE,12,IF(EXACT(M1575,$A$14)=TRUE,13,IF(EXACT(M1575,$A$15)=TRUE,14,IF(EXACT(M1575,$A$16)=TRUE,15,IF(EXACT(M1575,$A$17)=TRUE,16,IF(EXACT(M1575,$A$18)=TRUE,17,IF(EXACT(M1575,$A$19)=TRUE,18,IF(EXACT(M1575,$A$20)=TRUE,19,IF(EXACT(M1575,$A$21)=TRUE,20,IF(EXACT(M1575,$A$22)=TRUE,21,IF(EXACT(M1575,$A$23)=TRUE,22,IF(EXACT(M1575,$A$24)=TRUE,23,IF(EXACT(M1575,$A$25)=TRUE,24,IF(EXACT(M1575,$A$26)=TRUE,25,IF(EXACT(M1575,$A$27)=TRUE,26,IF(EXACT(M1575,$A$28)=TRUE,27,IF(EXACT(M1575,$A$29)=TRUE,28,IF(EXACT(M1575,$A$30)=TRUE,29,IF(EXACT(M1575,$A$31)=TRUE,30,IF(EXACT(M1575,$A$32)=TRUE,31,IF(EXACT(M1575,$A$33)=TRUE,32,IF(EXACT(M1575,$A$34)=TRUE,33,IF(EXACT(M1575,$A$35)=TRUE,34,IF(EXACT(M1575,$A$36)=TRUE,35,IF(EXACT(M1575,$A$37)=TRUE,36,IF(EXACT(M1575,$A$38)=TRUE,37,IF(EXACT(M1575,$A$39)=TRUE,38,IF(EXACT(M1575,$A$40)=TRUE,39,IF(EXACT(M1575,$A$41)=TRUE,40,IF(EXACT(M1575,$A$42)=TRUE,41,IF(EXACT(M1575,$A$43)=TRUE,42,IF(EXACT(M1575,$A$44)=TRUE,43,IF(EXACT(M1575,$A$45)=TRUE,44,IF(EXACT(M1575,$A$46)=TRUE,45,IF(EXACT(M1575,$A$47)=TRUE,46,IF(EXACT(M1575,$A$48)=TRUE,47,IF(EXACT(M1575,$A$49)=TRUE,48,IF(EXACT(M1575,$A$50)=TRUE,49,IF(EXACT(M1575,$A$51)=TRUE,50,IF(EXACT(M1575,$A$52)=TRUE,51,IF(EXACT(M1575,$A$53)=TRUE,52,IF(EXACT(M1575,$A$54)=TRUE,53,IF(EXACT(M1575,$A$55)=TRUE,54,IF(EXACT(M1575,$A$56)=TRUE,55,IF(EXACT(M1575,$A$57)=TRUE,56,IF(EXACT(M1575,$A$58)=TRUE,57,IF(EXACT(M1575,$A$59)=TRUE,58,IF(EXACT(M1575,$A$60)=TRUE,59,IF(EXACT(M1575,$A$61)=TRUE,60,IF(EXACT(M1575,$A$62)=TRUE,61))))))))))))))))))))))))))))))))))))))))))))))))))))))))))))))*61^$L1575</f>
        <v>0</v>
      </c>
    </row>
    <row r="1576" spans="11:14" x14ac:dyDescent="0.55000000000000004">
      <c r="K1576">
        <v>1576</v>
      </c>
      <c r="L1576">
        <f t="shared" si="49"/>
        <v>2</v>
      </c>
      <c r="M1576" t="str">
        <f t="shared" si="48"/>
        <v/>
      </c>
      <c r="N1576">
        <f>IF(EXACT(M1576,$A$1)=TRUE,0,IF(EXACT(M1576,$A$2)=TRUE,1,IF(EXACT(M1576,$A$3)=TRUE,2,IF(EXACT(M1576,$A$4)=TRUE,3,IF(EXACT(M1576,$A$5)=TRUE,4,IF(EXACT(M1576,$A$6)=TRUE,5,IF(EXACT(M1576,$A$7)=TRUE,6,IF(EXACT(M1576,$A$8)=TRUE,7,IF(EXACT(M1576,$A$9)=TRUE,8,IF(EXACT(M1576,$A$10)=TRUE,9,IF(EXACT(M1576,$A$11)=TRUE,10,IF(EXACT(M1576,$A$12)=TRUE,11,IF(EXACT(M1576,$A$13)=TRUE,12,IF(EXACT(M1576,$A$14)=TRUE,13,IF(EXACT(M1576,$A$15)=TRUE,14,IF(EXACT(M1576,$A$16)=TRUE,15,IF(EXACT(M1576,$A$17)=TRUE,16,IF(EXACT(M1576,$A$18)=TRUE,17,IF(EXACT(M1576,$A$19)=TRUE,18,IF(EXACT(M1576,$A$20)=TRUE,19,IF(EXACT(M1576,$A$21)=TRUE,20,IF(EXACT(M1576,$A$22)=TRUE,21,IF(EXACT(M1576,$A$23)=TRUE,22,IF(EXACT(M1576,$A$24)=TRUE,23,IF(EXACT(M1576,$A$25)=TRUE,24,IF(EXACT(M1576,$A$26)=TRUE,25,IF(EXACT(M1576,$A$27)=TRUE,26,IF(EXACT(M1576,$A$28)=TRUE,27,IF(EXACT(M1576,$A$29)=TRUE,28,IF(EXACT(M1576,$A$30)=TRUE,29,IF(EXACT(M1576,$A$31)=TRUE,30,IF(EXACT(M1576,$A$32)=TRUE,31,IF(EXACT(M1576,$A$33)=TRUE,32,IF(EXACT(M1576,$A$34)=TRUE,33,IF(EXACT(M1576,$A$35)=TRUE,34,IF(EXACT(M1576,$A$36)=TRUE,35,IF(EXACT(M1576,$A$37)=TRUE,36,IF(EXACT(M1576,$A$38)=TRUE,37,IF(EXACT(M1576,$A$39)=TRUE,38,IF(EXACT(M1576,$A$40)=TRUE,39,IF(EXACT(M1576,$A$41)=TRUE,40,IF(EXACT(M1576,$A$42)=TRUE,41,IF(EXACT(M1576,$A$43)=TRUE,42,IF(EXACT(M1576,$A$44)=TRUE,43,IF(EXACT(M1576,$A$45)=TRUE,44,IF(EXACT(M1576,$A$46)=TRUE,45,IF(EXACT(M1576,$A$47)=TRUE,46,IF(EXACT(M1576,$A$48)=TRUE,47,IF(EXACT(M1576,$A$49)=TRUE,48,IF(EXACT(M1576,$A$50)=TRUE,49,IF(EXACT(M1576,$A$51)=TRUE,50,IF(EXACT(M1576,$A$52)=TRUE,51,IF(EXACT(M1576,$A$53)=TRUE,52,IF(EXACT(M1576,$A$54)=TRUE,53,IF(EXACT(M1576,$A$55)=TRUE,54,IF(EXACT(M1576,$A$56)=TRUE,55,IF(EXACT(M1576,$A$57)=TRUE,56,IF(EXACT(M1576,$A$58)=TRUE,57,IF(EXACT(M1576,$A$59)=TRUE,58,IF(EXACT(M1576,$A$60)=TRUE,59,IF(EXACT(M1576,$A$61)=TRUE,60,IF(EXACT(M1576,$A$62)=TRUE,61))))))))))))))))))))))))))))))))))))))))))))))))))))))))))))))*61^$L1576</f>
        <v>0</v>
      </c>
    </row>
    <row r="1577" spans="11:14" x14ac:dyDescent="0.55000000000000004">
      <c r="K1577">
        <v>1577</v>
      </c>
      <c r="L1577">
        <f t="shared" si="49"/>
        <v>1</v>
      </c>
      <c r="M1577" t="str">
        <f t="shared" si="48"/>
        <v/>
      </c>
      <c r="N1577">
        <f>IF(EXACT(M1577,$A$1)=TRUE,0,IF(EXACT(M1577,$A$2)=TRUE,1,IF(EXACT(M1577,$A$3)=TRUE,2,IF(EXACT(M1577,$A$4)=TRUE,3,IF(EXACT(M1577,$A$5)=TRUE,4,IF(EXACT(M1577,$A$6)=TRUE,5,IF(EXACT(M1577,$A$7)=TRUE,6,IF(EXACT(M1577,$A$8)=TRUE,7,IF(EXACT(M1577,$A$9)=TRUE,8,IF(EXACT(M1577,$A$10)=TRUE,9,IF(EXACT(M1577,$A$11)=TRUE,10,IF(EXACT(M1577,$A$12)=TRUE,11,IF(EXACT(M1577,$A$13)=TRUE,12,IF(EXACT(M1577,$A$14)=TRUE,13,IF(EXACT(M1577,$A$15)=TRUE,14,IF(EXACT(M1577,$A$16)=TRUE,15,IF(EXACT(M1577,$A$17)=TRUE,16,IF(EXACT(M1577,$A$18)=TRUE,17,IF(EXACT(M1577,$A$19)=TRUE,18,IF(EXACT(M1577,$A$20)=TRUE,19,IF(EXACT(M1577,$A$21)=TRUE,20,IF(EXACT(M1577,$A$22)=TRUE,21,IF(EXACT(M1577,$A$23)=TRUE,22,IF(EXACT(M1577,$A$24)=TRUE,23,IF(EXACT(M1577,$A$25)=TRUE,24,IF(EXACT(M1577,$A$26)=TRUE,25,IF(EXACT(M1577,$A$27)=TRUE,26,IF(EXACT(M1577,$A$28)=TRUE,27,IF(EXACT(M1577,$A$29)=TRUE,28,IF(EXACT(M1577,$A$30)=TRUE,29,IF(EXACT(M1577,$A$31)=TRUE,30,IF(EXACT(M1577,$A$32)=TRUE,31,IF(EXACT(M1577,$A$33)=TRUE,32,IF(EXACT(M1577,$A$34)=TRUE,33,IF(EXACT(M1577,$A$35)=TRUE,34,IF(EXACT(M1577,$A$36)=TRUE,35,IF(EXACT(M1577,$A$37)=TRUE,36,IF(EXACT(M1577,$A$38)=TRUE,37,IF(EXACT(M1577,$A$39)=TRUE,38,IF(EXACT(M1577,$A$40)=TRUE,39,IF(EXACT(M1577,$A$41)=TRUE,40,IF(EXACT(M1577,$A$42)=TRUE,41,IF(EXACT(M1577,$A$43)=TRUE,42,IF(EXACT(M1577,$A$44)=TRUE,43,IF(EXACT(M1577,$A$45)=TRUE,44,IF(EXACT(M1577,$A$46)=TRUE,45,IF(EXACT(M1577,$A$47)=TRUE,46,IF(EXACT(M1577,$A$48)=TRUE,47,IF(EXACT(M1577,$A$49)=TRUE,48,IF(EXACT(M1577,$A$50)=TRUE,49,IF(EXACT(M1577,$A$51)=TRUE,50,IF(EXACT(M1577,$A$52)=TRUE,51,IF(EXACT(M1577,$A$53)=TRUE,52,IF(EXACT(M1577,$A$54)=TRUE,53,IF(EXACT(M1577,$A$55)=TRUE,54,IF(EXACT(M1577,$A$56)=TRUE,55,IF(EXACT(M1577,$A$57)=TRUE,56,IF(EXACT(M1577,$A$58)=TRUE,57,IF(EXACT(M1577,$A$59)=TRUE,58,IF(EXACT(M1577,$A$60)=TRUE,59,IF(EXACT(M1577,$A$61)=TRUE,60,IF(EXACT(M1577,$A$62)=TRUE,61))))))))))))))))))))))))))))))))))))))))))))))))))))))))))))))*61^$L1577</f>
        <v>0</v>
      </c>
    </row>
    <row r="1578" spans="11:14" x14ac:dyDescent="0.55000000000000004">
      <c r="K1578">
        <v>1578</v>
      </c>
      <c r="L1578">
        <f t="shared" si="49"/>
        <v>0</v>
      </c>
      <c r="M1578" t="str">
        <f t="shared" si="48"/>
        <v/>
      </c>
      <c r="N1578">
        <f>IF(EXACT(M1578,$A$1)=TRUE,0,IF(EXACT(M1578,$A$2)=TRUE,1,IF(EXACT(M1578,$A$3)=TRUE,2,IF(EXACT(M1578,$A$4)=TRUE,3,IF(EXACT(M1578,$A$5)=TRUE,4,IF(EXACT(M1578,$A$6)=TRUE,5,IF(EXACT(M1578,$A$7)=TRUE,6,IF(EXACT(M1578,$A$8)=TRUE,7,IF(EXACT(M1578,$A$9)=TRUE,8,IF(EXACT(M1578,$A$10)=TRUE,9,IF(EXACT(M1578,$A$11)=TRUE,10,IF(EXACT(M1578,$A$12)=TRUE,11,IF(EXACT(M1578,$A$13)=TRUE,12,IF(EXACT(M1578,$A$14)=TRUE,13,IF(EXACT(M1578,$A$15)=TRUE,14,IF(EXACT(M1578,$A$16)=TRUE,15,IF(EXACT(M1578,$A$17)=TRUE,16,IF(EXACT(M1578,$A$18)=TRUE,17,IF(EXACT(M1578,$A$19)=TRUE,18,IF(EXACT(M1578,$A$20)=TRUE,19,IF(EXACT(M1578,$A$21)=TRUE,20,IF(EXACT(M1578,$A$22)=TRUE,21,IF(EXACT(M1578,$A$23)=TRUE,22,IF(EXACT(M1578,$A$24)=TRUE,23,IF(EXACT(M1578,$A$25)=TRUE,24,IF(EXACT(M1578,$A$26)=TRUE,25,IF(EXACT(M1578,$A$27)=TRUE,26,IF(EXACT(M1578,$A$28)=TRUE,27,IF(EXACT(M1578,$A$29)=TRUE,28,IF(EXACT(M1578,$A$30)=TRUE,29,IF(EXACT(M1578,$A$31)=TRUE,30,IF(EXACT(M1578,$A$32)=TRUE,31,IF(EXACT(M1578,$A$33)=TRUE,32,IF(EXACT(M1578,$A$34)=TRUE,33,IF(EXACT(M1578,$A$35)=TRUE,34,IF(EXACT(M1578,$A$36)=TRUE,35,IF(EXACT(M1578,$A$37)=TRUE,36,IF(EXACT(M1578,$A$38)=TRUE,37,IF(EXACT(M1578,$A$39)=TRUE,38,IF(EXACT(M1578,$A$40)=TRUE,39,IF(EXACT(M1578,$A$41)=TRUE,40,IF(EXACT(M1578,$A$42)=TRUE,41,IF(EXACT(M1578,$A$43)=TRUE,42,IF(EXACT(M1578,$A$44)=TRUE,43,IF(EXACT(M1578,$A$45)=TRUE,44,IF(EXACT(M1578,$A$46)=TRUE,45,IF(EXACT(M1578,$A$47)=TRUE,46,IF(EXACT(M1578,$A$48)=TRUE,47,IF(EXACT(M1578,$A$49)=TRUE,48,IF(EXACT(M1578,$A$50)=TRUE,49,IF(EXACT(M1578,$A$51)=TRUE,50,IF(EXACT(M1578,$A$52)=TRUE,51,IF(EXACT(M1578,$A$53)=TRUE,52,IF(EXACT(M1578,$A$54)=TRUE,53,IF(EXACT(M1578,$A$55)=TRUE,54,IF(EXACT(M1578,$A$56)=TRUE,55,IF(EXACT(M1578,$A$57)=TRUE,56,IF(EXACT(M1578,$A$58)=TRUE,57,IF(EXACT(M1578,$A$59)=TRUE,58,IF(EXACT(M1578,$A$60)=TRUE,59,IF(EXACT(M1578,$A$61)=TRUE,60,IF(EXACT(M1578,$A$62)=TRUE,61))))))))))))))))))))))))))))))))))))))))))))))))))))))))))))))*61^$L1578</f>
        <v>0</v>
      </c>
    </row>
    <row r="1579" spans="11:14" x14ac:dyDescent="0.55000000000000004">
      <c r="K1579">
        <v>1579</v>
      </c>
      <c r="L1579">
        <f t="shared" si="49"/>
        <v>5</v>
      </c>
      <c r="M1579" t="str">
        <f t="shared" si="48"/>
        <v/>
      </c>
      <c r="N1579" t="b">
        <f>IF(EXACT(M1579,$A$1)=TRUE,"コア",IF(EXACT(M1579,$A$2)=TRUE,"弓玉",IF(EXACT(M1579,$A$3)=TRUE,"銃玉",IF(EXACT(M1579,$A$4)=TRUE,"剣玉",IF(EXACT(M1579,$A$5)=TRUE,"盾玉",IF(EXACT(M1579,$A$6)=TRUE,"爆玉",IF(EXACT(M1579,$A$7)=TRUE,"魔玉",IF(EXACT(M1579,$A$8)=TRUE,"弩玉",IF(EXACT(M1579,$A$9)=TRUE,"槍玉",IF(EXACT(M1579,$A$10)=TRUE,"砲玉",IF(EXACT(M1579,$A$11)=TRUE,"薙玉",IF(EXACT(M1579,$A$12)=TRUE,"跳玉",IF(EXACT(M1579,$A$13)=TRUE,"裂玉",IF(EXACT(M1579,$A$14)=TRUE,"散玉",IF(EXACT(M1579,$A$15)=TRUE,"狙玉",IF(EXACT(M1579,$A$16)=TRUE,"浮玉",IF(EXACT(M1579,$A$17)=TRUE,"導玉",IF(EXACT(M1579,$A$18)=TRUE,"繕玉",IF(EXACT(M1579,$A$19)=TRUE,"癒玉",IF(EXACT(M1579,$A$20)=TRUE,"壁玉",IF(EXACT(M1579,$A$21)=TRUE,"飛玉",IF(EXACT(M1579,$A$22)=TRUE,"戦玉",IF(EXACT(M1579,$A$23)=TRUE,"機玉",IF(EXACT(M1579,$A$24)=TRUE,"変玉",IF(EXACT(M1579,$A$25)=TRUE,"界玉",IF(EXACT(M1579,$A$26)=TRUE,"木壁",IF(EXACT(M1579,$A$27)=TRUE,"石壁",IF(EXACT(M1579,$A$28)=TRUE,"紙壁",IF(EXACT(M1579,$A$29)=TRUE,"鉄壁",IF(EXACT(M1579,$A$30)=TRUE,"ジェット",IF(EXACT(M1579,$A$31)=TRUE,"ターボ",IF(EXACT(M1579,$A$32)=TRUE,"骨玉",IF(EXACT(M1579,$A$33)=TRUE,"撃玉",IF(EXACT(M1579,$A$34)=TRUE,"弾玉",IF(EXACT(M1579,$A$35)=TRUE,"聖玉",IF(EXACT(M1579,$A$36)=TRUE,"忍玉",IF(EXACT(M1579,$A$37)=TRUE,"障玉",IF(EXACT(M1579,$A$38)=TRUE,"花玉",IF(EXACT(M1579,$A$39)=TRUE,"反玉",IF(EXACT(M1579,$A$40)=TRUE,"押玉",IF(EXACT(M1579,$A$41)=TRUE,"迎玉",IF(EXACT(M1579,$A$42)=TRUE,"贄玉",IF(EXACT(M1579,$A$43)=TRUE,"的玉",IF(EXACT(M1579,$A$44)=TRUE,"墜玉",IF(EXACT(M1579,$A$45)=TRUE,"箱玉",IF(EXACT(M1579,$A$46)=TRUE,"闇玉",IF(EXACT(M1579,$A$47)=TRUE,"旋玉",IF(EXACT(M1579,$A$48)=TRUE,"采玉",IF(EXACT(M1579,$A$49)=TRUE,"騎玉",IF(EXACT(M1579,$A$50)=TRUE,"核玉",IF(EXACT(M1579,$A$51)=TRUE,"射玉",IF(EXACT(M1579,$A$52)=TRUE,"星玉",IF(EXACT(M1579,$A$53)=TRUE,"梱玉",IF(EXACT(M1579,$A$54)=TRUE,"貫玉",IF(EXACT(M1579,$A$55)=TRUE,"査玉",IF(EXACT(M1579,$A$56)=TRUE,"近壁",IF(EXACT(M1579,$A$57)=TRUE,"遠壁",IF(EXACT(M1579,$A$58)=TRUE,"広壁",IF(EXACT(M1579,$A$59)=TRUE,"狭壁",IF(EXACT(M1579,$A$60)=TRUE,"タゲ壁",IF(EXACT(M1579,$A$61)=TRUE,"エレ壁")))))))))))))))))))))))))))))))))))))))))))))))))))))))))))))</f>
        <v>0</v>
      </c>
    </row>
    <row r="1580" spans="11:14" x14ac:dyDescent="0.55000000000000004">
      <c r="K1580">
        <v>1580</v>
      </c>
      <c r="L1580">
        <f t="shared" si="49"/>
        <v>4</v>
      </c>
      <c r="M1580" t="str">
        <f t="shared" si="48"/>
        <v/>
      </c>
      <c r="N1580">
        <f>IF(EXACT(M1580,$A$1)=TRUE,0,IF(EXACT(M1580,$A$2)=TRUE,1,IF(EXACT(M1580,$A$3)=TRUE,2,IF(EXACT(M1580,$A$4)=TRUE,3,IF(EXACT(M1580,$A$5)=TRUE,4,IF(EXACT(M1580,$A$6)=TRUE,5,IF(EXACT(M1580,$A$7)=TRUE,6,IF(EXACT(M1580,$A$8)=TRUE,7,IF(EXACT(M1580,$A$9)=TRUE,8,IF(EXACT(M1580,$A$10)=TRUE,9,IF(EXACT(M1580,$A$11)=TRUE,10,IF(EXACT(M1580,$A$12)=TRUE,11,IF(EXACT(M1580,$A$13)=TRUE,12,IF(EXACT(M1580,$A$14)=TRUE,13,IF(EXACT(M1580,$A$15)=TRUE,14,IF(EXACT(M1580,$A$16)=TRUE,15,IF(EXACT(M1580,$A$17)=TRUE,16,IF(EXACT(M1580,$A$18)=TRUE,17,IF(EXACT(M1580,$A$19)=TRUE,18,IF(EXACT(M1580,$A$20)=TRUE,19,IF(EXACT(M1580,$A$21)=TRUE,20,IF(EXACT(M1580,$A$22)=TRUE,21,IF(EXACT(M1580,$A$23)=TRUE,22,IF(EXACT(M1580,$A$24)=TRUE,23,IF(EXACT(M1580,$A$25)=TRUE,24,IF(EXACT(M1580,$A$26)=TRUE,25,IF(EXACT(M1580,$A$27)=TRUE,26,IF(EXACT(M1580,$A$28)=TRUE,27,IF(EXACT(M1580,$A$29)=TRUE,28,IF(EXACT(M1580,$A$30)=TRUE,29,IF(EXACT(M1580,$A$31)=TRUE,30,IF(EXACT(M1580,$A$32)=TRUE,31,IF(EXACT(M1580,$A$33)=TRUE,32,IF(EXACT(M1580,$A$34)=TRUE,33,IF(EXACT(M1580,$A$35)=TRUE,34,IF(EXACT(M1580,$A$36)=TRUE,35,IF(EXACT(M1580,$A$37)=TRUE,36,IF(EXACT(M1580,$A$38)=TRUE,37,IF(EXACT(M1580,$A$39)=TRUE,38,IF(EXACT(M1580,$A$40)=TRUE,39,IF(EXACT(M1580,$A$41)=TRUE,40,IF(EXACT(M1580,$A$42)=TRUE,41,IF(EXACT(M1580,$A$43)=TRUE,42,IF(EXACT(M1580,$A$44)=TRUE,43,IF(EXACT(M1580,$A$45)=TRUE,44,IF(EXACT(M1580,$A$46)=TRUE,45,IF(EXACT(M1580,$A$47)=TRUE,46,IF(EXACT(M1580,$A$48)=TRUE,47,IF(EXACT(M1580,$A$49)=TRUE,48,IF(EXACT(M1580,$A$50)=TRUE,49,IF(EXACT(M1580,$A$51)=TRUE,50,IF(EXACT(M1580,$A$52)=TRUE,51,IF(EXACT(M1580,$A$53)=TRUE,52,IF(EXACT(M1580,$A$54)=TRUE,53,IF(EXACT(M1580,$A$55)=TRUE,54,IF(EXACT(M1580,$A$56)=TRUE,55,IF(EXACT(M1580,$A$57)=TRUE,56,IF(EXACT(M1580,$A$58)=TRUE,57,IF(EXACT(M1580,$A$59)=TRUE,58,IF(EXACT(M1580,$A$60)=TRUE,59,IF(EXACT(M1580,$A$61)=TRUE,60,IF(EXACT(M1580,$A$62)=TRUE,61))))))))))))))))))))))))))))))))))))))))))))))))))))))))))))))*61^$L1580</f>
        <v>0</v>
      </c>
    </row>
    <row r="1581" spans="11:14" x14ac:dyDescent="0.55000000000000004">
      <c r="K1581">
        <v>1581</v>
      </c>
      <c r="L1581">
        <f t="shared" si="49"/>
        <v>3</v>
      </c>
      <c r="M1581" t="str">
        <f t="shared" si="48"/>
        <v/>
      </c>
      <c r="N1581">
        <f>IF(EXACT(M1581,$A$1)=TRUE,0,IF(EXACT(M1581,$A$2)=TRUE,1,IF(EXACT(M1581,$A$3)=TRUE,2,IF(EXACT(M1581,$A$4)=TRUE,3,IF(EXACT(M1581,$A$5)=TRUE,4,IF(EXACT(M1581,$A$6)=TRUE,5,IF(EXACT(M1581,$A$7)=TRUE,6,IF(EXACT(M1581,$A$8)=TRUE,7,IF(EXACT(M1581,$A$9)=TRUE,8,IF(EXACT(M1581,$A$10)=TRUE,9,IF(EXACT(M1581,$A$11)=TRUE,10,IF(EXACT(M1581,$A$12)=TRUE,11,IF(EXACT(M1581,$A$13)=TRUE,12,IF(EXACT(M1581,$A$14)=TRUE,13,IF(EXACT(M1581,$A$15)=TRUE,14,IF(EXACT(M1581,$A$16)=TRUE,15,IF(EXACT(M1581,$A$17)=TRUE,16,IF(EXACT(M1581,$A$18)=TRUE,17,IF(EXACT(M1581,$A$19)=TRUE,18,IF(EXACT(M1581,$A$20)=TRUE,19,IF(EXACT(M1581,$A$21)=TRUE,20,IF(EXACT(M1581,$A$22)=TRUE,21,IF(EXACT(M1581,$A$23)=TRUE,22,IF(EXACT(M1581,$A$24)=TRUE,23,IF(EXACT(M1581,$A$25)=TRUE,24,IF(EXACT(M1581,$A$26)=TRUE,25,IF(EXACT(M1581,$A$27)=TRUE,26,IF(EXACT(M1581,$A$28)=TRUE,27,IF(EXACT(M1581,$A$29)=TRUE,28,IF(EXACT(M1581,$A$30)=TRUE,29,IF(EXACT(M1581,$A$31)=TRUE,30,IF(EXACT(M1581,$A$32)=TRUE,31,IF(EXACT(M1581,$A$33)=TRUE,32,IF(EXACT(M1581,$A$34)=TRUE,33,IF(EXACT(M1581,$A$35)=TRUE,34,IF(EXACT(M1581,$A$36)=TRUE,35,IF(EXACT(M1581,$A$37)=TRUE,36,IF(EXACT(M1581,$A$38)=TRUE,37,IF(EXACT(M1581,$A$39)=TRUE,38,IF(EXACT(M1581,$A$40)=TRUE,39,IF(EXACT(M1581,$A$41)=TRUE,40,IF(EXACT(M1581,$A$42)=TRUE,41,IF(EXACT(M1581,$A$43)=TRUE,42,IF(EXACT(M1581,$A$44)=TRUE,43,IF(EXACT(M1581,$A$45)=TRUE,44,IF(EXACT(M1581,$A$46)=TRUE,45,IF(EXACT(M1581,$A$47)=TRUE,46,IF(EXACT(M1581,$A$48)=TRUE,47,IF(EXACT(M1581,$A$49)=TRUE,48,IF(EXACT(M1581,$A$50)=TRUE,49,IF(EXACT(M1581,$A$51)=TRUE,50,IF(EXACT(M1581,$A$52)=TRUE,51,IF(EXACT(M1581,$A$53)=TRUE,52,IF(EXACT(M1581,$A$54)=TRUE,53,IF(EXACT(M1581,$A$55)=TRUE,54,IF(EXACT(M1581,$A$56)=TRUE,55,IF(EXACT(M1581,$A$57)=TRUE,56,IF(EXACT(M1581,$A$58)=TRUE,57,IF(EXACT(M1581,$A$59)=TRUE,58,IF(EXACT(M1581,$A$60)=TRUE,59,IF(EXACT(M1581,$A$61)=TRUE,60,IF(EXACT(M1581,$A$62)=TRUE,61))))))))))))))))))))))))))))))))))))))))))))))))))))))))))))))*61^$L1581</f>
        <v>0</v>
      </c>
    </row>
    <row r="1582" spans="11:14" x14ac:dyDescent="0.55000000000000004">
      <c r="K1582">
        <v>1582</v>
      </c>
      <c r="L1582">
        <f t="shared" si="49"/>
        <v>2</v>
      </c>
      <c r="M1582" t="str">
        <f t="shared" si="48"/>
        <v/>
      </c>
      <c r="N1582">
        <f>IF(EXACT(M1582,$A$1)=TRUE,0,IF(EXACT(M1582,$A$2)=TRUE,1,IF(EXACT(M1582,$A$3)=TRUE,2,IF(EXACT(M1582,$A$4)=TRUE,3,IF(EXACT(M1582,$A$5)=TRUE,4,IF(EXACT(M1582,$A$6)=TRUE,5,IF(EXACT(M1582,$A$7)=TRUE,6,IF(EXACT(M1582,$A$8)=TRUE,7,IF(EXACT(M1582,$A$9)=TRUE,8,IF(EXACT(M1582,$A$10)=TRUE,9,IF(EXACT(M1582,$A$11)=TRUE,10,IF(EXACT(M1582,$A$12)=TRUE,11,IF(EXACT(M1582,$A$13)=TRUE,12,IF(EXACT(M1582,$A$14)=TRUE,13,IF(EXACT(M1582,$A$15)=TRUE,14,IF(EXACT(M1582,$A$16)=TRUE,15,IF(EXACT(M1582,$A$17)=TRUE,16,IF(EXACT(M1582,$A$18)=TRUE,17,IF(EXACT(M1582,$A$19)=TRUE,18,IF(EXACT(M1582,$A$20)=TRUE,19,IF(EXACT(M1582,$A$21)=TRUE,20,IF(EXACT(M1582,$A$22)=TRUE,21,IF(EXACT(M1582,$A$23)=TRUE,22,IF(EXACT(M1582,$A$24)=TRUE,23,IF(EXACT(M1582,$A$25)=TRUE,24,IF(EXACT(M1582,$A$26)=TRUE,25,IF(EXACT(M1582,$A$27)=TRUE,26,IF(EXACT(M1582,$A$28)=TRUE,27,IF(EXACT(M1582,$A$29)=TRUE,28,IF(EXACT(M1582,$A$30)=TRUE,29,IF(EXACT(M1582,$A$31)=TRUE,30,IF(EXACT(M1582,$A$32)=TRUE,31,IF(EXACT(M1582,$A$33)=TRUE,32,IF(EXACT(M1582,$A$34)=TRUE,33,IF(EXACT(M1582,$A$35)=TRUE,34,IF(EXACT(M1582,$A$36)=TRUE,35,IF(EXACT(M1582,$A$37)=TRUE,36,IF(EXACT(M1582,$A$38)=TRUE,37,IF(EXACT(M1582,$A$39)=TRUE,38,IF(EXACT(M1582,$A$40)=TRUE,39,IF(EXACT(M1582,$A$41)=TRUE,40,IF(EXACT(M1582,$A$42)=TRUE,41,IF(EXACT(M1582,$A$43)=TRUE,42,IF(EXACT(M1582,$A$44)=TRUE,43,IF(EXACT(M1582,$A$45)=TRUE,44,IF(EXACT(M1582,$A$46)=TRUE,45,IF(EXACT(M1582,$A$47)=TRUE,46,IF(EXACT(M1582,$A$48)=TRUE,47,IF(EXACT(M1582,$A$49)=TRUE,48,IF(EXACT(M1582,$A$50)=TRUE,49,IF(EXACT(M1582,$A$51)=TRUE,50,IF(EXACT(M1582,$A$52)=TRUE,51,IF(EXACT(M1582,$A$53)=TRUE,52,IF(EXACT(M1582,$A$54)=TRUE,53,IF(EXACT(M1582,$A$55)=TRUE,54,IF(EXACT(M1582,$A$56)=TRUE,55,IF(EXACT(M1582,$A$57)=TRUE,56,IF(EXACT(M1582,$A$58)=TRUE,57,IF(EXACT(M1582,$A$59)=TRUE,58,IF(EXACT(M1582,$A$60)=TRUE,59,IF(EXACT(M1582,$A$61)=TRUE,60,IF(EXACT(M1582,$A$62)=TRUE,61))))))))))))))))))))))))))))))))))))))))))))))))))))))))))))))*61^$L1582</f>
        <v>0</v>
      </c>
    </row>
    <row r="1583" spans="11:14" x14ac:dyDescent="0.55000000000000004">
      <c r="K1583">
        <v>1583</v>
      </c>
      <c r="L1583">
        <f t="shared" si="49"/>
        <v>1</v>
      </c>
      <c r="M1583" t="str">
        <f t="shared" si="48"/>
        <v/>
      </c>
      <c r="N1583">
        <f>IF(EXACT(M1583,$A$1)=TRUE,0,IF(EXACT(M1583,$A$2)=TRUE,1,IF(EXACT(M1583,$A$3)=TRUE,2,IF(EXACT(M1583,$A$4)=TRUE,3,IF(EXACT(M1583,$A$5)=TRUE,4,IF(EXACT(M1583,$A$6)=TRUE,5,IF(EXACT(M1583,$A$7)=TRUE,6,IF(EXACT(M1583,$A$8)=TRUE,7,IF(EXACT(M1583,$A$9)=TRUE,8,IF(EXACT(M1583,$A$10)=TRUE,9,IF(EXACT(M1583,$A$11)=TRUE,10,IF(EXACT(M1583,$A$12)=TRUE,11,IF(EXACT(M1583,$A$13)=TRUE,12,IF(EXACT(M1583,$A$14)=TRUE,13,IF(EXACT(M1583,$A$15)=TRUE,14,IF(EXACT(M1583,$A$16)=TRUE,15,IF(EXACT(M1583,$A$17)=TRUE,16,IF(EXACT(M1583,$A$18)=TRUE,17,IF(EXACT(M1583,$A$19)=TRUE,18,IF(EXACT(M1583,$A$20)=TRUE,19,IF(EXACT(M1583,$A$21)=TRUE,20,IF(EXACT(M1583,$A$22)=TRUE,21,IF(EXACT(M1583,$A$23)=TRUE,22,IF(EXACT(M1583,$A$24)=TRUE,23,IF(EXACT(M1583,$A$25)=TRUE,24,IF(EXACT(M1583,$A$26)=TRUE,25,IF(EXACT(M1583,$A$27)=TRUE,26,IF(EXACT(M1583,$A$28)=TRUE,27,IF(EXACT(M1583,$A$29)=TRUE,28,IF(EXACT(M1583,$A$30)=TRUE,29,IF(EXACT(M1583,$A$31)=TRUE,30,IF(EXACT(M1583,$A$32)=TRUE,31,IF(EXACT(M1583,$A$33)=TRUE,32,IF(EXACT(M1583,$A$34)=TRUE,33,IF(EXACT(M1583,$A$35)=TRUE,34,IF(EXACT(M1583,$A$36)=TRUE,35,IF(EXACT(M1583,$A$37)=TRUE,36,IF(EXACT(M1583,$A$38)=TRUE,37,IF(EXACT(M1583,$A$39)=TRUE,38,IF(EXACT(M1583,$A$40)=TRUE,39,IF(EXACT(M1583,$A$41)=TRUE,40,IF(EXACT(M1583,$A$42)=TRUE,41,IF(EXACT(M1583,$A$43)=TRUE,42,IF(EXACT(M1583,$A$44)=TRUE,43,IF(EXACT(M1583,$A$45)=TRUE,44,IF(EXACT(M1583,$A$46)=TRUE,45,IF(EXACT(M1583,$A$47)=TRUE,46,IF(EXACT(M1583,$A$48)=TRUE,47,IF(EXACT(M1583,$A$49)=TRUE,48,IF(EXACT(M1583,$A$50)=TRUE,49,IF(EXACT(M1583,$A$51)=TRUE,50,IF(EXACT(M1583,$A$52)=TRUE,51,IF(EXACT(M1583,$A$53)=TRUE,52,IF(EXACT(M1583,$A$54)=TRUE,53,IF(EXACT(M1583,$A$55)=TRUE,54,IF(EXACT(M1583,$A$56)=TRUE,55,IF(EXACT(M1583,$A$57)=TRUE,56,IF(EXACT(M1583,$A$58)=TRUE,57,IF(EXACT(M1583,$A$59)=TRUE,58,IF(EXACT(M1583,$A$60)=TRUE,59,IF(EXACT(M1583,$A$61)=TRUE,60,IF(EXACT(M1583,$A$62)=TRUE,61))))))))))))))))))))))))))))))))))))))))))))))))))))))))))))))*61^$L1583</f>
        <v>0</v>
      </c>
    </row>
    <row r="1584" spans="11:14" x14ac:dyDescent="0.55000000000000004">
      <c r="K1584">
        <v>1584</v>
      </c>
      <c r="L1584">
        <f t="shared" si="49"/>
        <v>0</v>
      </c>
      <c r="M1584" t="str">
        <f t="shared" si="48"/>
        <v/>
      </c>
      <c r="N1584">
        <f>IF(EXACT(M1584,$A$1)=TRUE,0,IF(EXACT(M1584,$A$2)=TRUE,1,IF(EXACT(M1584,$A$3)=TRUE,2,IF(EXACT(M1584,$A$4)=TRUE,3,IF(EXACT(M1584,$A$5)=TRUE,4,IF(EXACT(M1584,$A$6)=TRUE,5,IF(EXACT(M1584,$A$7)=TRUE,6,IF(EXACT(M1584,$A$8)=TRUE,7,IF(EXACT(M1584,$A$9)=TRUE,8,IF(EXACT(M1584,$A$10)=TRUE,9,IF(EXACT(M1584,$A$11)=TRUE,10,IF(EXACT(M1584,$A$12)=TRUE,11,IF(EXACT(M1584,$A$13)=TRUE,12,IF(EXACT(M1584,$A$14)=TRUE,13,IF(EXACT(M1584,$A$15)=TRUE,14,IF(EXACT(M1584,$A$16)=TRUE,15,IF(EXACT(M1584,$A$17)=TRUE,16,IF(EXACT(M1584,$A$18)=TRUE,17,IF(EXACT(M1584,$A$19)=TRUE,18,IF(EXACT(M1584,$A$20)=TRUE,19,IF(EXACT(M1584,$A$21)=TRUE,20,IF(EXACT(M1584,$A$22)=TRUE,21,IF(EXACT(M1584,$A$23)=TRUE,22,IF(EXACT(M1584,$A$24)=TRUE,23,IF(EXACT(M1584,$A$25)=TRUE,24,IF(EXACT(M1584,$A$26)=TRUE,25,IF(EXACT(M1584,$A$27)=TRUE,26,IF(EXACT(M1584,$A$28)=TRUE,27,IF(EXACT(M1584,$A$29)=TRUE,28,IF(EXACT(M1584,$A$30)=TRUE,29,IF(EXACT(M1584,$A$31)=TRUE,30,IF(EXACT(M1584,$A$32)=TRUE,31,IF(EXACT(M1584,$A$33)=TRUE,32,IF(EXACT(M1584,$A$34)=TRUE,33,IF(EXACT(M1584,$A$35)=TRUE,34,IF(EXACT(M1584,$A$36)=TRUE,35,IF(EXACT(M1584,$A$37)=TRUE,36,IF(EXACT(M1584,$A$38)=TRUE,37,IF(EXACT(M1584,$A$39)=TRUE,38,IF(EXACT(M1584,$A$40)=TRUE,39,IF(EXACT(M1584,$A$41)=TRUE,40,IF(EXACT(M1584,$A$42)=TRUE,41,IF(EXACT(M1584,$A$43)=TRUE,42,IF(EXACT(M1584,$A$44)=TRUE,43,IF(EXACT(M1584,$A$45)=TRUE,44,IF(EXACT(M1584,$A$46)=TRUE,45,IF(EXACT(M1584,$A$47)=TRUE,46,IF(EXACT(M1584,$A$48)=TRUE,47,IF(EXACT(M1584,$A$49)=TRUE,48,IF(EXACT(M1584,$A$50)=TRUE,49,IF(EXACT(M1584,$A$51)=TRUE,50,IF(EXACT(M1584,$A$52)=TRUE,51,IF(EXACT(M1584,$A$53)=TRUE,52,IF(EXACT(M1584,$A$54)=TRUE,53,IF(EXACT(M1584,$A$55)=TRUE,54,IF(EXACT(M1584,$A$56)=TRUE,55,IF(EXACT(M1584,$A$57)=TRUE,56,IF(EXACT(M1584,$A$58)=TRUE,57,IF(EXACT(M1584,$A$59)=TRUE,58,IF(EXACT(M1584,$A$60)=TRUE,59,IF(EXACT(M1584,$A$61)=TRUE,60,IF(EXACT(M1584,$A$62)=TRUE,61))))))))))))))))))))))))))))))))))))))))))))))))))))))))))))))*61^$L1584</f>
        <v>0</v>
      </c>
    </row>
    <row r="1585" spans="11:14" x14ac:dyDescent="0.55000000000000004">
      <c r="K1585">
        <v>1585</v>
      </c>
      <c r="L1585">
        <f t="shared" si="49"/>
        <v>5</v>
      </c>
      <c r="M1585" t="str">
        <f t="shared" si="48"/>
        <v/>
      </c>
      <c r="N1585" t="b">
        <f>IF(EXACT(M1585,$A$1)=TRUE,"コア",IF(EXACT(M1585,$A$2)=TRUE,"弓玉",IF(EXACT(M1585,$A$3)=TRUE,"銃玉",IF(EXACT(M1585,$A$4)=TRUE,"剣玉",IF(EXACT(M1585,$A$5)=TRUE,"盾玉",IF(EXACT(M1585,$A$6)=TRUE,"爆玉",IF(EXACT(M1585,$A$7)=TRUE,"魔玉",IF(EXACT(M1585,$A$8)=TRUE,"弩玉",IF(EXACT(M1585,$A$9)=TRUE,"槍玉",IF(EXACT(M1585,$A$10)=TRUE,"砲玉",IF(EXACT(M1585,$A$11)=TRUE,"薙玉",IF(EXACT(M1585,$A$12)=TRUE,"跳玉",IF(EXACT(M1585,$A$13)=TRUE,"裂玉",IF(EXACT(M1585,$A$14)=TRUE,"散玉",IF(EXACT(M1585,$A$15)=TRUE,"狙玉",IF(EXACT(M1585,$A$16)=TRUE,"浮玉",IF(EXACT(M1585,$A$17)=TRUE,"導玉",IF(EXACT(M1585,$A$18)=TRUE,"繕玉",IF(EXACT(M1585,$A$19)=TRUE,"癒玉",IF(EXACT(M1585,$A$20)=TRUE,"壁玉",IF(EXACT(M1585,$A$21)=TRUE,"飛玉",IF(EXACT(M1585,$A$22)=TRUE,"戦玉",IF(EXACT(M1585,$A$23)=TRUE,"機玉",IF(EXACT(M1585,$A$24)=TRUE,"変玉",IF(EXACT(M1585,$A$25)=TRUE,"界玉",IF(EXACT(M1585,$A$26)=TRUE,"木壁",IF(EXACT(M1585,$A$27)=TRUE,"石壁",IF(EXACT(M1585,$A$28)=TRUE,"紙壁",IF(EXACT(M1585,$A$29)=TRUE,"鉄壁",IF(EXACT(M1585,$A$30)=TRUE,"ジェット",IF(EXACT(M1585,$A$31)=TRUE,"ターボ",IF(EXACT(M1585,$A$32)=TRUE,"骨玉",IF(EXACT(M1585,$A$33)=TRUE,"撃玉",IF(EXACT(M1585,$A$34)=TRUE,"弾玉",IF(EXACT(M1585,$A$35)=TRUE,"聖玉",IF(EXACT(M1585,$A$36)=TRUE,"忍玉",IF(EXACT(M1585,$A$37)=TRUE,"障玉",IF(EXACT(M1585,$A$38)=TRUE,"花玉",IF(EXACT(M1585,$A$39)=TRUE,"反玉",IF(EXACT(M1585,$A$40)=TRUE,"押玉",IF(EXACT(M1585,$A$41)=TRUE,"迎玉",IF(EXACT(M1585,$A$42)=TRUE,"贄玉",IF(EXACT(M1585,$A$43)=TRUE,"的玉",IF(EXACT(M1585,$A$44)=TRUE,"墜玉",IF(EXACT(M1585,$A$45)=TRUE,"箱玉",IF(EXACT(M1585,$A$46)=TRUE,"闇玉",IF(EXACT(M1585,$A$47)=TRUE,"旋玉",IF(EXACT(M1585,$A$48)=TRUE,"采玉",IF(EXACT(M1585,$A$49)=TRUE,"騎玉",IF(EXACT(M1585,$A$50)=TRUE,"核玉",IF(EXACT(M1585,$A$51)=TRUE,"射玉",IF(EXACT(M1585,$A$52)=TRUE,"星玉",IF(EXACT(M1585,$A$53)=TRUE,"梱玉",IF(EXACT(M1585,$A$54)=TRUE,"貫玉",IF(EXACT(M1585,$A$55)=TRUE,"査玉",IF(EXACT(M1585,$A$56)=TRUE,"近壁",IF(EXACT(M1585,$A$57)=TRUE,"遠壁",IF(EXACT(M1585,$A$58)=TRUE,"広壁",IF(EXACT(M1585,$A$59)=TRUE,"狭壁",IF(EXACT(M1585,$A$60)=TRUE,"タゲ壁",IF(EXACT(M1585,$A$61)=TRUE,"エレ壁")))))))))))))))))))))))))))))))))))))))))))))))))))))))))))))</f>
        <v>0</v>
      </c>
    </row>
    <row r="1586" spans="11:14" x14ac:dyDescent="0.55000000000000004">
      <c r="K1586">
        <v>1586</v>
      </c>
      <c r="L1586">
        <f t="shared" si="49"/>
        <v>4</v>
      </c>
      <c r="M1586" t="str">
        <f t="shared" si="48"/>
        <v/>
      </c>
      <c r="N1586">
        <f>IF(EXACT(M1586,$A$1)=TRUE,0,IF(EXACT(M1586,$A$2)=TRUE,1,IF(EXACT(M1586,$A$3)=TRUE,2,IF(EXACT(M1586,$A$4)=TRUE,3,IF(EXACT(M1586,$A$5)=TRUE,4,IF(EXACT(M1586,$A$6)=TRUE,5,IF(EXACT(M1586,$A$7)=TRUE,6,IF(EXACT(M1586,$A$8)=TRUE,7,IF(EXACT(M1586,$A$9)=TRUE,8,IF(EXACT(M1586,$A$10)=TRUE,9,IF(EXACT(M1586,$A$11)=TRUE,10,IF(EXACT(M1586,$A$12)=TRUE,11,IF(EXACT(M1586,$A$13)=TRUE,12,IF(EXACT(M1586,$A$14)=TRUE,13,IF(EXACT(M1586,$A$15)=TRUE,14,IF(EXACT(M1586,$A$16)=TRUE,15,IF(EXACT(M1586,$A$17)=TRUE,16,IF(EXACT(M1586,$A$18)=TRUE,17,IF(EXACT(M1586,$A$19)=TRUE,18,IF(EXACT(M1586,$A$20)=TRUE,19,IF(EXACT(M1586,$A$21)=TRUE,20,IF(EXACT(M1586,$A$22)=TRUE,21,IF(EXACT(M1586,$A$23)=TRUE,22,IF(EXACT(M1586,$A$24)=TRUE,23,IF(EXACT(M1586,$A$25)=TRUE,24,IF(EXACT(M1586,$A$26)=TRUE,25,IF(EXACT(M1586,$A$27)=TRUE,26,IF(EXACT(M1586,$A$28)=TRUE,27,IF(EXACT(M1586,$A$29)=TRUE,28,IF(EXACT(M1586,$A$30)=TRUE,29,IF(EXACT(M1586,$A$31)=TRUE,30,IF(EXACT(M1586,$A$32)=TRUE,31,IF(EXACT(M1586,$A$33)=TRUE,32,IF(EXACT(M1586,$A$34)=TRUE,33,IF(EXACT(M1586,$A$35)=TRUE,34,IF(EXACT(M1586,$A$36)=TRUE,35,IF(EXACT(M1586,$A$37)=TRUE,36,IF(EXACT(M1586,$A$38)=TRUE,37,IF(EXACT(M1586,$A$39)=TRUE,38,IF(EXACT(M1586,$A$40)=TRUE,39,IF(EXACT(M1586,$A$41)=TRUE,40,IF(EXACT(M1586,$A$42)=TRUE,41,IF(EXACT(M1586,$A$43)=TRUE,42,IF(EXACT(M1586,$A$44)=TRUE,43,IF(EXACT(M1586,$A$45)=TRUE,44,IF(EXACT(M1586,$A$46)=TRUE,45,IF(EXACT(M1586,$A$47)=TRUE,46,IF(EXACT(M1586,$A$48)=TRUE,47,IF(EXACT(M1586,$A$49)=TRUE,48,IF(EXACT(M1586,$A$50)=TRUE,49,IF(EXACT(M1586,$A$51)=TRUE,50,IF(EXACT(M1586,$A$52)=TRUE,51,IF(EXACT(M1586,$A$53)=TRUE,52,IF(EXACT(M1586,$A$54)=TRUE,53,IF(EXACT(M1586,$A$55)=TRUE,54,IF(EXACT(M1586,$A$56)=TRUE,55,IF(EXACT(M1586,$A$57)=TRUE,56,IF(EXACT(M1586,$A$58)=TRUE,57,IF(EXACT(M1586,$A$59)=TRUE,58,IF(EXACT(M1586,$A$60)=TRUE,59,IF(EXACT(M1586,$A$61)=TRUE,60,IF(EXACT(M1586,$A$62)=TRUE,61))))))))))))))))))))))))))))))))))))))))))))))))))))))))))))))*61^$L1586</f>
        <v>0</v>
      </c>
    </row>
    <row r="1587" spans="11:14" x14ac:dyDescent="0.55000000000000004">
      <c r="K1587">
        <v>1587</v>
      </c>
      <c r="L1587">
        <f t="shared" si="49"/>
        <v>3</v>
      </c>
      <c r="M1587" t="str">
        <f t="shared" si="48"/>
        <v/>
      </c>
      <c r="N1587">
        <f>IF(EXACT(M1587,$A$1)=TRUE,0,IF(EXACT(M1587,$A$2)=TRUE,1,IF(EXACT(M1587,$A$3)=TRUE,2,IF(EXACT(M1587,$A$4)=TRUE,3,IF(EXACT(M1587,$A$5)=TRUE,4,IF(EXACT(M1587,$A$6)=TRUE,5,IF(EXACT(M1587,$A$7)=TRUE,6,IF(EXACT(M1587,$A$8)=TRUE,7,IF(EXACT(M1587,$A$9)=TRUE,8,IF(EXACT(M1587,$A$10)=TRUE,9,IF(EXACT(M1587,$A$11)=TRUE,10,IF(EXACT(M1587,$A$12)=TRUE,11,IF(EXACT(M1587,$A$13)=TRUE,12,IF(EXACT(M1587,$A$14)=TRUE,13,IF(EXACT(M1587,$A$15)=TRUE,14,IF(EXACT(M1587,$A$16)=TRUE,15,IF(EXACT(M1587,$A$17)=TRUE,16,IF(EXACT(M1587,$A$18)=TRUE,17,IF(EXACT(M1587,$A$19)=TRUE,18,IF(EXACT(M1587,$A$20)=TRUE,19,IF(EXACT(M1587,$A$21)=TRUE,20,IF(EXACT(M1587,$A$22)=TRUE,21,IF(EXACT(M1587,$A$23)=TRUE,22,IF(EXACT(M1587,$A$24)=TRUE,23,IF(EXACT(M1587,$A$25)=TRUE,24,IF(EXACT(M1587,$A$26)=TRUE,25,IF(EXACT(M1587,$A$27)=TRUE,26,IF(EXACT(M1587,$A$28)=TRUE,27,IF(EXACT(M1587,$A$29)=TRUE,28,IF(EXACT(M1587,$A$30)=TRUE,29,IF(EXACT(M1587,$A$31)=TRUE,30,IF(EXACT(M1587,$A$32)=TRUE,31,IF(EXACT(M1587,$A$33)=TRUE,32,IF(EXACT(M1587,$A$34)=TRUE,33,IF(EXACT(M1587,$A$35)=TRUE,34,IF(EXACT(M1587,$A$36)=TRUE,35,IF(EXACT(M1587,$A$37)=TRUE,36,IF(EXACT(M1587,$A$38)=TRUE,37,IF(EXACT(M1587,$A$39)=TRUE,38,IF(EXACT(M1587,$A$40)=TRUE,39,IF(EXACT(M1587,$A$41)=TRUE,40,IF(EXACT(M1587,$A$42)=TRUE,41,IF(EXACT(M1587,$A$43)=TRUE,42,IF(EXACT(M1587,$A$44)=TRUE,43,IF(EXACT(M1587,$A$45)=TRUE,44,IF(EXACT(M1587,$A$46)=TRUE,45,IF(EXACT(M1587,$A$47)=TRUE,46,IF(EXACT(M1587,$A$48)=TRUE,47,IF(EXACT(M1587,$A$49)=TRUE,48,IF(EXACT(M1587,$A$50)=TRUE,49,IF(EXACT(M1587,$A$51)=TRUE,50,IF(EXACT(M1587,$A$52)=TRUE,51,IF(EXACT(M1587,$A$53)=TRUE,52,IF(EXACT(M1587,$A$54)=TRUE,53,IF(EXACT(M1587,$A$55)=TRUE,54,IF(EXACT(M1587,$A$56)=TRUE,55,IF(EXACT(M1587,$A$57)=TRUE,56,IF(EXACT(M1587,$A$58)=TRUE,57,IF(EXACT(M1587,$A$59)=TRUE,58,IF(EXACT(M1587,$A$60)=TRUE,59,IF(EXACT(M1587,$A$61)=TRUE,60,IF(EXACT(M1587,$A$62)=TRUE,61))))))))))))))))))))))))))))))))))))))))))))))))))))))))))))))*61^$L1587</f>
        <v>0</v>
      </c>
    </row>
    <row r="1588" spans="11:14" x14ac:dyDescent="0.55000000000000004">
      <c r="K1588">
        <v>1588</v>
      </c>
      <c r="L1588">
        <f t="shared" si="49"/>
        <v>2</v>
      </c>
      <c r="M1588" t="str">
        <f t="shared" si="48"/>
        <v/>
      </c>
      <c r="N1588">
        <f>IF(EXACT(M1588,$A$1)=TRUE,0,IF(EXACT(M1588,$A$2)=TRUE,1,IF(EXACT(M1588,$A$3)=TRUE,2,IF(EXACT(M1588,$A$4)=TRUE,3,IF(EXACT(M1588,$A$5)=TRUE,4,IF(EXACT(M1588,$A$6)=TRUE,5,IF(EXACT(M1588,$A$7)=TRUE,6,IF(EXACT(M1588,$A$8)=TRUE,7,IF(EXACT(M1588,$A$9)=TRUE,8,IF(EXACT(M1588,$A$10)=TRUE,9,IF(EXACT(M1588,$A$11)=TRUE,10,IF(EXACT(M1588,$A$12)=TRUE,11,IF(EXACT(M1588,$A$13)=TRUE,12,IF(EXACT(M1588,$A$14)=TRUE,13,IF(EXACT(M1588,$A$15)=TRUE,14,IF(EXACT(M1588,$A$16)=TRUE,15,IF(EXACT(M1588,$A$17)=TRUE,16,IF(EXACT(M1588,$A$18)=TRUE,17,IF(EXACT(M1588,$A$19)=TRUE,18,IF(EXACT(M1588,$A$20)=TRUE,19,IF(EXACT(M1588,$A$21)=TRUE,20,IF(EXACT(M1588,$A$22)=TRUE,21,IF(EXACT(M1588,$A$23)=TRUE,22,IF(EXACT(M1588,$A$24)=TRUE,23,IF(EXACT(M1588,$A$25)=TRUE,24,IF(EXACT(M1588,$A$26)=TRUE,25,IF(EXACT(M1588,$A$27)=TRUE,26,IF(EXACT(M1588,$A$28)=TRUE,27,IF(EXACT(M1588,$A$29)=TRUE,28,IF(EXACT(M1588,$A$30)=TRUE,29,IF(EXACT(M1588,$A$31)=TRUE,30,IF(EXACT(M1588,$A$32)=TRUE,31,IF(EXACT(M1588,$A$33)=TRUE,32,IF(EXACT(M1588,$A$34)=TRUE,33,IF(EXACT(M1588,$A$35)=TRUE,34,IF(EXACT(M1588,$A$36)=TRUE,35,IF(EXACT(M1588,$A$37)=TRUE,36,IF(EXACT(M1588,$A$38)=TRUE,37,IF(EXACT(M1588,$A$39)=TRUE,38,IF(EXACT(M1588,$A$40)=TRUE,39,IF(EXACT(M1588,$A$41)=TRUE,40,IF(EXACT(M1588,$A$42)=TRUE,41,IF(EXACT(M1588,$A$43)=TRUE,42,IF(EXACT(M1588,$A$44)=TRUE,43,IF(EXACT(M1588,$A$45)=TRUE,44,IF(EXACT(M1588,$A$46)=TRUE,45,IF(EXACT(M1588,$A$47)=TRUE,46,IF(EXACT(M1588,$A$48)=TRUE,47,IF(EXACT(M1588,$A$49)=TRUE,48,IF(EXACT(M1588,$A$50)=TRUE,49,IF(EXACT(M1588,$A$51)=TRUE,50,IF(EXACT(M1588,$A$52)=TRUE,51,IF(EXACT(M1588,$A$53)=TRUE,52,IF(EXACT(M1588,$A$54)=TRUE,53,IF(EXACT(M1588,$A$55)=TRUE,54,IF(EXACT(M1588,$A$56)=TRUE,55,IF(EXACT(M1588,$A$57)=TRUE,56,IF(EXACT(M1588,$A$58)=TRUE,57,IF(EXACT(M1588,$A$59)=TRUE,58,IF(EXACT(M1588,$A$60)=TRUE,59,IF(EXACT(M1588,$A$61)=TRUE,60,IF(EXACT(M1588,$A$62)=TRUE,61))))))))))))))))))))))))))))))))))))))))))))))))))))))))))))))*61^$L1588</f>
        <v>0</v>
      </c>
    </row>
    <row r="1589" spans="11:14" x14ac:dyDescent="0.55000000000000004">
      <c r="K1589">
        <v>1589</v>
      </c>
      <c r="L1589">
        <f t="shared" si="49"/>
        <v>1</v>
      </c>
      <c r="M1589" t="str">
        <f t="shared" si="48"/>
        <v/>
      </c>
      <c r="N1589">
        <f>IF(EXACT(M1589,$A$1)=TRUE,0,IF(EXACT(M1589,$A$2)=TRUE,1,IF(EXACT(M1589,$A$3)=TRUE,2,IF(EXACT(M1589,$A$4)=TRUE,3,IF(EXACT(M1589,$A$5)=TRUE,4,IF(EXACT(M1589,$A$6)=TRUE,5,IF(EXACT(M1589,$A$7)=TRUE,6,IF(EXACT(M1589,$A$8)=TRUE,7,IF(EXACT(M1589,$A$9)=TRUE,8,IF(EXACT(M1589,$A$10)=TRUE,9,IF(EXACT(M1589,$A$11)=TRUE,10,IF(EXACT(M1589,$A$12)=TRUE,11,IF(EXACT(M1589,$A$13)=TRUE,12,IF(EXACT(M1589,$A$14)=TRUE,13,IF(EXACT(M1589,$A$15)=TRUE,14,IF(EXACT(M1589,$A$16)=TRUE,15,IF(EXACT(M1589,$A$17)=TRUE,16,IF(EXACT(M1589,$A$18)=TRUE,17,IF(EXACT(M1589,$A$19)=TRUE,18,IF(EXACT(M1589,$A$20)=TRUE,19,IF(EXACT(M1589,$A$21)=TRUE,20,IF(EXACT(M1589,$A$22)=TRUE,21,IF(EXACT(M1589,$A$23)=TRUE,22,IF(EXACT(M1589,$A$24)=TRUE,23,IF(EXACT(M1589,$A$25)=TRUE,24,IF(EXACT(M1589,$A$26)=TRUE,25,IF(EXACT(M1589,$A$27)=TRUE,26,IF(EXACT(M1589,$A$28)=TRUE,27,IF(EXACT(M1589,$A$29)=TRUE,28,IF(EXACT(M1589,$A$30)=TRUE,29,IF(EXACT(M1589,$A$31)=TRUE,30,IF(EXACT(M1589,$A$32)=TRUE,31,IF(EXACT(M1589,$A$33)=TRUE,32,IF(EXACT(M1589,$A$34)=TRUE,33,IF(EXACT(M1589,$A$35)=TRUE,34,IF(EXACT(M1589,$A$36)=TRUE,35,IF(EXACT(M1589,$A$37)=TRUE,36,IF(EXACT(M1589,$A$38)=TRUE,37,IF(EXACT(M1589,$A$39)=TRUE,38,IF(EXACT(M1589,$A$40)=TRUE,39,IF(EXACT(M1589,$A$41)=TRUE,40,IF(EXACT(M1589,$A$42)=TRUE,41,IF(EXACT(M1589,$A$43)=TRUE,42,IF(EXACT(M1589,$A$44)=TRUE,43,IF(EXACT(M1589,$A$45)=TRUE,44,IF(EXACT(M1589,$A$46)=TRUE,45,IF(EXACT(M1589,$A$47)=TRUE,46,IF(EXACT(M1589,$A$48)=TRUE,47,IF(EXACT(M1589,$A$49)=TRUE,48,IF(EXACT(M1589,$A$50)=TRUE,49,IF(EXACT(M1589,$A$51)=TRUE,50,IF(EXACT(M1589,$A$52)=TRUE,51,IF(EXACT(M1589,$A$53)=TRUE,52,IF(EXACT(M1589,$A$54)=TRUE,53,IF(EXACT(M1589,$A$55)=TRUE,54,IF(EXACT(M1589,$A$56)=TRUE,55,IF(EXACT(M1589,$A$57)=TRUE,56,IF(EXACT(M1589,$A$58)=TRUE,57,IF(EXACT(M1589,$A$59)=TRUE,58,IF(EXACT(M1589,$A$60)=TRUE,59,IF(EXACT(M1589,$A$61)=TRUE,60,IF(EXACT(M1589,$A$62)=TRUE,61))))))))))))))))))))))))))))))))))))))))))))))))))))))))))))))*61^$L1589</f>
        <v>0</v>
      </c>
    </row>
    <row r="1590" spans="11:14" x14ac:dyDescent="0.55000000000000004">
      <c r="K1590">
        <v>1590</v>
      </c>
      <c r="L1590">
        <f t="shared" si="49"/>
        <v>0</v>
      </c>
      <c r="M1590" t="str">
        <f t="shared" si="48"/>
        <v/>
      </c>
      <c r="N1590">
        <f>IF(EXACT(M1590,$A$1)=TRUE,0,IF(EXACT(M1590,$A$2)=TRUE,1,IF(EXACT(M1590,$A$3)=TRUE,2,IF(EXACT(M1590,$A$4)=TRUE,3,IF(EXACT(M1590,$A$5)=TRUE,4,IF(EXACT(M1590,$A$6)=TRUE,5,IF(EXACT(M1590,$A$7)=TRUE,6,IF(EXACT(M1590,$A$8)=TRUE,7,IF(EXACT(M1590,$A$9)=TRUE,8,IF(EXACT(M1590,$A$10)=TRUE,9,IF(EXACT(M1590,$A$11)=TRUE,10,IF(EXACT(M1590,$A$12)=TRUE,11,IF(EXACT(M1590,$A$13)=TRUE,12,IF(EXACT(M1590,$A$14)=TRUE,13,IF(EXACT(M1590,$A$15)=TRUE,14,IF(EXACT(M1590,$A$16)=TRUE,15,IF(EXACT(M1590,$A$17)=TRUE,16,IF(EXACT(M1590,$A$18)=TRUE,17,IF(EXACT(M1590,$A$19)=TRUE,18,IF(EXACT(M1590,$A$20)=TRUE,19,IF(EXACT(M1590,$A$21)=TRUE,20,IF(EXACT(M1590,$A$22)=TRUE,21,IF(EXACT(M1590,$A$23)=TRUE,22,IF(EXACT(M1590,$A$24)=TRUE,23,IF(EXACT(M1590,$A$25)=TRUE,24,IF(EXACT(M1590,$A$26)=TRUE,25,IF(EXACT(M1590,$A$27)=TRUE,26,IF(EXACT(M1590,$A$28)=TRUE,27,IF(EXACT(M1590,$A$29)=TRUE,28,IF(EXACT(M1590,$A$30)=TRUE,29,IF(EXACT(M1590,$A$31)=TRUE,30,IF(EXACT(M1590,$A$32)=TRUE,31,IF(EXACT(M1590,$A$33)=TRUE,32,IF(EXACT(M1590,$A$34)=TRUE,33,IF(EXACT(M1590,$A$35)=TRUE,34,IF(EXACT(M1590,$A$36)=TRUE,35,IF(EXACT(M1590,$A$37)=TRUE,36,IF(EXACT(M1590,$A$38)=TRUE,37,IF(EXACT(M1590,$A$39)=TRUE,38,IF(EXACT(M1590,$A$40)=TRUE,39,IF(EXACT(M1590,$A$41)=TRUE,40,IF(EXACT(M1590,$A$42)=TRUE,41,IF(EXACT(M1590,$A$43)=TRUE,42,IF(EXACT(M1590,$A$44)=TRUE,43,IF(EXACT(M1590,$A$45)=TRUE,44,IF(EXACT(M1590,$A$46)=TRUE,45,IF(EXACT(M1590,$A$47)=TRUE,46,IF(EXACT(M1590,$A$48)=TRUE,47,IF(EXACT(M1590,$A$49)=TRUE,48,IF(EXACT(M1590,$A$50)=TRUE,49,IF(EXACT(M1590,$A$51)=TRUE,50,IF(EXACT(M1590,$A$52)=TRUE,51,IF(EXACT(M1590,$A$53)=TRUE,52,IF(EXACT(M1590,$A$54)=TRUE,53,IF(EXACT(M1590,$A$55)=TRUE,54,IF(EXACT(M1590,$A$56)=TRUE,55,IF(EXACT(M1590,$A$57)=TRUE,56,IF(EXACT(M1590,$A$58)=TRUE,57,IF(EXACT(M1590,$A$59)=TRUE,58,IF(EXACT(M1590,$A$60)=TRUE,59,IF(EXACT(M1590,$A$61)=TRUE,60,IF(EXACT(M1590,$A$62)=TRUE,61))))))))))))))))))))))))))))))))))))))))))))))))))))))))))))))*61^$L1590</f>
        <v>0</v>
      </c>
    </row>
    <row r="1591" spans="11:14" x14ac:dyDescent="0.55000000000000004">
      <c r="K1591">
        <v>1591</v>
      </c>
      <c r="L1591">
        <f t="shared" si="49"/>
        <v>5</v>
      </c>
      <c r="M1591" t="str">
        <f t="shared" si="48"/>
        <v/>
      </c>
      <c r="N1591" t="b">
        <f>IF(EXACT(M1591,$A$1)=TRUE,"コア",IF(EXACT(M1591,$A$2)=TRUE,"弓玉",IF(EXACT(M1591,$A$3)=TRUE,"銃玉",IF(EXACT(M1591,$A$4)=TRUE,"剣玉",IF(EXACT(M1591,$A$5)=TRUE,"盾玉",IF(EXACT(M1591,$A$6)=TRUE,"爆玉",IF(EXACT(M1591,$A$7)=TRUE,"魔玉",IF(EXACT(M1591,$A$8)=TRUE,"弩玉",IF(EXACT(M1591,$A$9)=TRUE,"槍玉",IF(EXACT(M1591,$A$10)=TRUE,"砲玉",IF(EXACT(M1591,$A$11)=TRUE,"薙玉",IF(EXACT(M1591,$A$12)=TRUE,"跳玉",IF(EXACT(M1591,$A$13)=TRUE,"裂玉",IF(EXACT(M1591,$A$14)=TRUE,"散玉",IF(EXACT(M1591,$A$15)=TRUE,"狙玉",IF(EXACT(M1591,$A$16)=TRUE,"浮玉",IF(EXACT(M1591,$A$17)=TRUE,"導玉",IF(EXACT(M1591,$A$18)=TRUE,"繕玉",IF(EXACT(M1591,$A$19)=TRUE,"癒玉",IF(EXACT(M1591,$A$20)=TRUE,"壁玉",IF(EXACT(M1591,$A$21)=TRUE,"飛玉",IF(EXACT(M1591,$A$22)=TRUE,"戦玉",IF(EXACT(M1591,$A$23)=TRUE,"機玉",IF(EXACT(M1591,$A$24)=TRUE,"変玉",IF(EXACT(M1591,$A$25)=TRUE,"界玉",IF(EXACT(M1591,$A$26)=TRUE,"木壁",IF(EXACT(M1591,$A$27)=TRUE,"石壁",IF(EXACT(M1591,$A$28)=TRUE,"紙壁",IF(EXACT(M1591,$A$29)=TRUE,"鉄壁",IF(EXACT(M1591,$A$30)=TRUE,"ジェット",IF(EXACT(M1591,$A$31)=TRUE,"ターボ",IF(EXACT(M1591,$A$32)=TRUE,"骨玉",IF(EXACT(M1591,$A$33)=TRUE,"撃玉",IF(EXACT(M1591,$A$34)=TRUE,"弾玉",IF(EXACT(M1591,$A$35)=TRUE,"聖玉",IF(EXACT(M1591,$A$36)=TRUE,"忍玉",IF(EXACT(M1591,$A$37)=TRUE,"障玉",IF(EXACT(M1591,$A$38)=TRUE,"花玉",IF(EXACT(M1591,$A$39)=TRUE,"反玉",IF(EXACT(M1591,$A$40)=TRUE,"押玉",IF(EXACT(M1591,$A$41)=TRUE,"迎玉",IF(EXACT(M1591,$A$42)=TRUE,"贄玉",IF(EXACT(M1591,$A$43)=TRUE,"的玉",IF(EXACT(M1591,$A$44)=TRUE,"墜玉",IF(EXACT(M1591,$A$45)=TRUE,"箱玉",IF(EXACT(M1591,$A$46)=TRUE,"闇玉",IF(EXACT(M1591,$A$47)=TRUE,"旋玉",IF(EXACT(M1591,$A$48)=TRUE,"采玉",IF(EXACT(M1591,$A$49)=TRUE,"騎玉",IF(EXACT(M1591,$A$50)=TRUE,"核玉",IF(EXACT(M1591,$A$51)=TRUE,"射玉",IF(EXACT(M1591,$A$52)=TRUE,"星玉",IF(EXACT(M1591,$A$53)=TRUE,"梱玉",IF(EXACT(M1591,$A$54)=TRUE,"貫玉",IF(EXACT(M1591,$A$55)=TRUE,"査玉",IF(EXACT(M1591,$A$56)=TRUE,"近壁",IF(EXACT(M1591,$A$57)=TRUE,"遠壁",IF(EXACT(M1591,$A$58)=TRUE,"広壁",IF(EXACT(M1591,$A$59)=TRUE,"狭壁",IF(EXACT(M1591,$A$60)=TRUE,"タゲ壁",IF(EXACT(M1591,$A$61)=TRUE,"エレ壁")))))))))))))))))))))))))))))))))))))))))))))))))))))))))))))</f>
        <v>0</v>
      </c>
    </row>
    <row r="1592" spans="11:14" x14ac:dyDescent="0.55000000000000004">
      <c r="K1592">
        <v>1592</v>
      </c>
      <c r="L1592">
        <f t="shared" si="49"/>
        <v>4</v>
      </c>
      <c r="M1592" t="str">
        <f t="shared" si="48"/>
        <v/>
      </c>
      <c r="N1592">
        <f>IF(EXACT(M1592,$A$1)=TRUE,0,IF(EXACT(M1592,$A$2)=TRUE,1,IF(EXACT(M1592,$A$3)=TRUE,2,IF(EXACT(M1592,$A$4)=TRUE,3,IF(EXACT(M1592,$A$5)=TRUE,4,IF(EXACT(M1592,$A$6)=TRUE,5,IF(EXACT(M1592,$A$7)=TRUE,6,IF(EXACT(M1592,$A$8)=TRUE,7,IF(EXACT(M1592,$A$9)=TRUE,8,IF(EXACT(M1592,$A$10)=TRUE,9,IF(EXACT(M1592,$A$11)=TRUE,10,IF(EXACT(M1592,$A$12)=TRUE,11,IF(EXACT(M1592,$A$13)=TRUE,12,IF(EXACT(M1592,$A$14)=TRUE,13,IF(EXACT(M1592,$A$15)=TRUE,14,IF(EXACT(M1592,$A$16)=TRUE,15,IF(EXACT(M1592,$A$17)=TRUE,16,IF(EXACT(M1592,$A$18)=TRUE,17,IF(EXACT(M1592,$A$19)=TRUE,18,IF(EXACT(M1592,$A$20)=TRUE,19,IF(EXACT(M1592,$A$21)=TRUE,20,IF(EXACT(M1592,$A$22)=TRUE,21,IF(EXACT(M1592,$A$23)=TRUE,22,IF(EXACT(M1592,$A$24)=TRUE,23,IF(EXACT(M1592,$A$25)=TRUE,24,IF(EXACT(M1592,$A$26)=TRUE,25,IF(EXACT(M1592,$A$27)=TRUE,26,IF(EXACT(M1592,$A$28)=TRUE,27,IF(EXACT(M1592,$A$29)=TRUE,28,IF(EXACT(M1592,$A$30)=TRUE,29,IF(EXACT(M1592,$A$31)=TRUE,30,IF(EXACT(M1592,$A$32)=TRUE,31,IF(EXACT(M1592,$A$33)=TRUE,32,IF(EXACT(M1592,$A$34)=TRUE,33,IF(EXACT(M1592,$A$35)=TRUE,34,IF(EXACT(M1592,$A$36)=TRUE,35,IF(EXACT(M1592,$A$37)=TRUE,36,IF(EXACT(M1592,$A$38)=TRUE,37,IF(EXACT(M1592,$A$39)=TRUE,38,IF(EXACT(M1592,$A$40)=TRUE,39,IF(EXACT(M1592,$A$41)=TRUE,40,IF(EXACT(M1592,$A$42)=TRUE,41,IF(EXACT(M1592,$A$43)=TRUE,42,IF(EXACT(M1592,$A$44)=TRUE,43,IF(EXACT(M1592,$A$45)=TRUE,44,IF(EXACT(M1592,$A$46)=TRUE,45,IF(EXACT(M1592,$A$47)=TRUE,46,IF(EXACT(M1592,$A$48)=TRUE,47,IF(EXACT(M1592,$A$49)=TRUE,48,IF(EXACT(M1592,$A$50)=TRUE,49,IF(EXACT(M1592,$A$51)=TRUE,50,IF(EXACT(M1592,$A$52)=TRUE,51,IF(EXACT(M1592,$A$53)=TRUE,52,IF(EXACT(M1592,$A$54)=TRUE,53,IF(EXACT(M1592,$A$55)=TRUE,54,IF(EXACT(M1592,$A$56)=TRUE,55,IF(EXACT(M1592,$A$57)=TRUE,56,IF(EXACT(M1592,$A$58)=TRUE,57,IF(EXACT(M1592,$A$59)=TRUE,58,IF(EXACT(M1592,$A$60)=TRUE,59,IF(EXACT(M1592,$A$61)=TRUE,60,IF(EXACT(M1592,$A$62)=TRUE,61))))))))))))))))))))))))))))))))))))))))))))))))))))))))))))))*61^$L1592</f>
        <v>0</v>
      </c>
    </row>
    <row r="1593" spans="11:14" x14ac:dyDescent="0.55000000000000004">
      <c r="K1593">
        <v>1593</v>
      </c>
      <c r="L1593">
        <f t="shared" si="49"/>
        <v>3</v>
      </c>
      <c r="M1593" t="str">
        <f t="shared" si="48"/>
        <v/>
      </c>
      <c r="N1593">
        <f>IF(EXACT(M1593,$A$1)=TRUE,0,IF(EXACT(M1593,$A$2)=TRUE,1,IF(EXACT(M1593,$A$3)=TRUE,2,IF(EXACT(M1593,$A$4)=TRUE,3,IF(EXACT(M1593,$A$5)=TRUE,4,IF(EXACT(M1593,$A$6)=TRUE,5,IF(EXACT(M1593,$A$7)=TRUE,6,IF(EXACT(M1593,$A$8)=TRUE,7,IF(EXACT(M1593,$A$9)=TRUE,8,IF(EXACT(M1593,$A$10)=TRUE,9,IF(EXACT(M1593,$A$11)=TRUE,10,IF(EXACT(M1593,$A$12)=TRUE,11,IF(EXACT(M1593,$A$13)=TRUE,12,IF(EXACT(M1593,$A$14)=TRUE,13,IF(EXACT(M1593,$A$15)=TRUE,14,IF(EXACT(M1593,$A$16)=TRUE,15,IF(EXACT(M1593,$A$17)=TRUE,16,IF(EXACT(M1593,$A$18)=TRUE,17,IF(EXACT(M1593,$A$19)=TRUE,18,IF(EXACT(M1593,$A$20)=TRUE,19,IF(EXACT(M1593,$A$21)=TRUE,20,IF(EXACT(M1593,$A$22)=TRUE,21,IF(EXACT(M1593,$A$23)=TRUE,22,IF(EXACT(M1593,$A$24)=TRUE,23,IF(EXACT(M1593,$A$25)=TRUE,24,IF(EXACT(M1593,$A$26)=TRUE,25,IF(EXACT(M1593,$A$27)=TRUE,26,IF(EXACT(M1593,$A$28)=TRUE,27,IF(EXACT(M1593,$A$29)=TRUE,28,IF(EXACT(M1593,$A$30)=TRUE,29,IF(EXACT(M1593,$A$31)=TRUE,30,IF(EXACT(M1593,$A$32)=TRUE,31,IF(EXACT(M1593,$A$33)=TRUE,32,IF(EXACT(M1593,$A$34)=TRUE,33,IF(EXACT(M1593,$A$35)=TRUE,34,IF(EXACT(M1593,$A$36)=TRUE,35,IF(EXACT(M1593,$A$37)=TRUE,36,IF(EXACT(M1593,$A$38)=TRUE,37,IF(EXACT(M1593,$A$39)=TRUE,38,IF(EXACT(M1593,$A$40)=TRUE,39,IF(EXACT(M1593,$A$41)=TRUE,40,IF(EXACT(M1593,$A$42)=TRUE,41,IF(EXACT(M1593,$A$43)=TRUE,42,IF(EXACT(M1593,$A$44)=TRUE,43,IF(EXACT(M1593,$A$45)=TRUE,44,IF(EXACT(M1593,$A$46)=TRUE,45,IF(EXACT(M1593,$A$47)=TRUE,46,IF(EXACT(M1593,$A$48)=TRUE,47,IF(EXACT(M1593,$A$49)=TRUE,48,IF(EXACT(M1593,$A$50)=TRUE,49,IF(EXACT(M1593,$A$51)=TRUE,50,IF(EXACT(M1593,$A$52)=TRUE,51,IF(EXACT(M1593,$A$53)=TRUE,52,IF(EXACT(M1593,$A$54)=TRUE,53,IF(EXACT(M1593,$A$55)=TRUE,54,IF(EXACT(M1593,$A$56)=TRUE,55,IF(EXACT(M1593,$A$57)=TRUE,56,IF(EXACT(M1593,$A$58)=TRUE,57,IF(EXACT(M1593,$A$59)=TRUE,58,IF(EXACT(M1593,$A$60)=TRUE,59,IF(EXACT(M1593,$A$61)=TRUE,60,IF(EXACT(M1593,$A$62)=TRUE,61))))))))))))))))))))))))))))))))))))))))))))))))))))))))))))))*61^$L1593</f>
        <v>0</v>
      </c>
    </row>
    <row r="1594" spans="11:14" x14ac:dyDescent="0.55000000000000004">
      <c r="K1594">
        <v>1594</v>
      </c>
      <c r="L1594">
        <f t="shared" si="49"/>
        <v>2</v>
      </c>
      <c r="M1594" t="str">
        <f t="shared" si="48"/>
        <v/>
      </c>
      <c r="N1594">
        <f>IF(EXACT(M1594,$A$1)=TRUE,0,IF(EXACT(M1594,$A$2)=TRUE,1,IF(EXACT(M1594,$A$3)=TRUE,2,IF(EXACT(M1594,$A$4)=TRUE,3,IF(EXACT(M1594,$A$5)=TRUE,4,IF(EXACT(M1594,$A$6)=TRUE,5,IF(EXACT(M1594,$A$7)=TRUE,6,IF(EXACT(M1594,$A$8)=TRUE,7,IF(EXACT(M1594,$A$9)=TRUE,8,IF(EXACT(M1594,$A$10)=TRUE,9,IF(EXACT(M1594,$A$11)=TRUE,10,IF(EXACT(M1594,$A$12)=TRUE,11,IF(EXACT(M1594,$A$13)=TRUE,12,IF(EXACT(M1594,$A$14)=TRUE,13,IF(EXACT(M1594,$A$15)=TRUE,14,IF(EXACT(M1594,$A$16)=TRUE,15,IF(EXACT(M1594,$A$17)=TRUE,16,IF(EXACT(M1594,$A$18)=TRUE,17,IF(EXACT(M1594,$A$19)=TRUE,18,IF(EXACT(M1594,$A$20)=TRUE,19,IF(EXACT(M1594,$A$21)=TRUE,20,IF(EXACT(M1594,$A$22)=TRUE,21,IF(EXACT(M1594,$A$23)=TRUE,22,IF(EXACT(M1594,$A$24)=TRUE,23,IF(EXACT(M1594,$A$25)=TRUE,24,IF(EXACT(M1594,$A$26)=TRUE,25,IF(EXACT(M1594,$A$27)=TRUE,26,IF(EXACT(M1594,$A$28)=TRUE,27,IF(EXACT(M1594,$A$29)=TRUE,28,IF(EXACT(M1594,$A$30)=TRUE,29,IF(EXACT(M1594,$A$31)=TRUE,30,IF(EXACT(M1594,$A$32)=TRUE,31,IF(EXACT(M1594,$A$33)=TRUE,32,IF(EXACT(M1594,$A$34)=TRUE,33,IF(EXACT(M1594,$A$35)=TRUE,34,IF(EXACT(M1594,$A$36)=TRUE,35,IF(EXACT(M1594,$A$37)=TRUE,36,IF(EXACT(M1594,$A$38)=TRUE,37,IF(EXACT(M1594,$A$39)=TRUE,38,IF(EXACT(M1594,$A$40)=TRUE,39,IF(EXACT(M1594,$A$41)=TRUE,40,IF(EXACT(M1594,$A$42)=TRUE,41,IF(EXACT(M1594,$A$43)=TRUE,42,IF(EXACT(M1594,$A$44)=TRUE,43,IF(EXACT(M1594,$A$45)=TRUE,44,IF(EXACT(M1594,$A$46)=TRUE,45,IF(EXACT(M1594,$A$47)=TRUE,46,IF(EXACT(M1594,$A$48)=TRUE,47,IF(EXACT(M1594,$A$49)=TRUE,48,IF(EXACT(M1594,$A$50)=TRUE,49,IF(EXACT(M1594,$A$51)=TRUE,50,IF(EXACT(M1594,$A$52)=TRUE,51,IF(EXACT(M1594,$A$53)=TRUE,52,IF(EXACT(M1594,$A$54)=TRUE,53,IF(EXACT(M1594,$A$55)=TRUE,54,IF(EXACT(M1594,$A$56)=TRUE,55,IF(EXACT(M1594,$A$57)=TRUE,56,IF(EXACT(M1594,$A$58)=TRUE,57,IF(EXACT(M1594,$A$59)=TRUE,58,IF(EXACT(M1594,$A$60)=TRUE,59,IF(EXACT(M1594,$A$61)=TRUE,60,IF(EXACT(M1594,$A$62)=TRUE,61))))))))))))))))))))))))))))))))))))))))))))))))))))))))))))))*61^$L1594</f>
        <v>0</v>
      </c>
    </row>
    <row r="1595" spans="11:14" x14ac:dyDescent="0.55000000000000004">
      <c r="K1595">
        <v>1595</v>
      </c>
      <c r="L1595">
        <f t="shared" si="49"/>
        <v>1</v>
      </c>
      <c r="M1595" t="str">
        <f t="shared" si="48"/>
        <v/>
      </c>
      <c r="N1595">
        <f>IF(EXACT(M1595,$A$1)=TRUE,0,IF(EXACT(M1595,$A$2)=TRUE,1,IF(EXACT(M1595,$A$3)=TRUE,2,IF(EXACT(M1595,$A$4)=TRUE,3,IF(EXACT(M1595,$A$5)=TRUE,4,IF(EXACT(M1595,$A$6)=TRUE,5,IF(EXACT(M1595,$A$7)=TRUE,6,IF(EXACT(M1595,$A$8)=TRUE,7,IF(EXACT(M1595,$A$9)=TRUE,8,IF(EXACT(M1595,$A$10)=TRUE,9,IF(EXACT(M1595,$A$11)=TRUE,10,IF(EXACT(M1595,$A$12)=TRUE,11,IF(EXACT(M1595,$A$13)=TRUE,12,IF(EXACT(M1595,$A$14)=TRUE,13,IF(EXACT(M1595,$A$15)=TRUE,14,IF(EXACT(M1595,$A$16)=TRUE,15,IF(EXACT(M1595,$A$17)=TRUE,16,IF(EXACT(M1595,$A$18)=TRUE,17,IF(EXACT(M1595,$A$19)=TRUE,18,IF(EXACT(M1595,$A$20)=TRUE,19,IF(EXACT(M1595,$A$21)=TRUE,20,IF(EXACT(M1595,$A$22)=TRUE,21,IF(EXACT(M1595,$A$23)=TRUE,22,IF(EXACT(M1595,$A$24)=TRUE,23,IF(EXACT(M1595,$A$25)=TRUE,24,IF(EXACT(M1595,$A$26)=TRUE,25,IF(EXACT(M1595,$A$27)=TRUE,26,IF(EXACT(M1595,$A$28)=TRUE,27,IF(EXACT(M1595,$A$29)=TRUE,28,IF(EXACT(M1595,$A$30)=TRUE,29,IF(EXACT(M1595,$A$31)=TRUE,30,IF(EXACT(M1595,$A$32)=TRUE,31,IF(EXACT(M1595,$A$33)=TRUE,32,IF(EXACT(M1595,$A$34)=TRUE,33,IF(EXACT(M1595,$A$35)=TRUE,34,IF(EXACT(M1595,$A$36)=TRUE,35,IF(EXACT(M1595,$A$37)=TRUE,36,IF(EXACT(M1595,$A$38)=TRUE,37,IF(EXACT(M1595,$A$39)=TRUE,38,IF(EXACT(M1595,$A$40)=TRUE,39,IF(EXACT(M1595,$A$41)=TRUE,40,IF(EXACT(M1595,$A$42)=TRUE,41,IF(EXACT(M1595,$A$43)=TRUE,42,IF(EXACT(M1595,$A$44)=TRUE,43,IF(EXACT(M1595,$A$45)=TRUE,44,IF(EXACT(M1595,$A$46)=TRUE,45,IF(EXACT(M1595,$A$47)=TRUE,46,IF(EXACT(M1595,$A$48)=TRUE,47,IF(EXACT(M1595,$A$49)=TRUE,48,IF(EXACT(M1595,$A$50)=TRUE,49,IF(EXACT(M1595,$A$51)=TRUE,50,IF(EXACT(M1595,$A$52)=TRUE,51,IF(EXACT(M1595,$A$53)=TRUE,52,IF(EXACT(M1595,$A$54)=TRUE,53,IF(EXACT(M1595,$A$55)=TRUE,54,IF(EXACT(M1595,$A$56)=TRUE,55,IF(EXACT(M1595,$A$57)=TRUE,56,IF(EXACT(M1595,$A$58)=TRUE,57,IF(EXACT(M1595,$A$59)=TRUE,58,IF(EXACT(M1595,$A$60)=TRUE,59,IF(EXACT(M1595,$A$61)=TRUE,60,IF(EXACT(M1595,$A$62)=TRUE,61))))))))))))))))))))))))))))))))))))))))))))))))))))))))))))))*61^$L1595</f>
        <v>0</v>
      </c>
    </row>
    <row r="1596" spans="11:14" x14ac:dyDescent="0.55000000000000004">
      <c r="K1596">
        <v>1596</v>
      </c>
      <c r="L1596">
        <f t="shared" si="49"/>
        <v>0</v>
      </c>
      <c r="M1596" t="str">
        <f t="shared" si="48"/>
        <v/>
      </c>
      <c r="N1596">
        <f>IF(EXACT(M1596,$A$1)=TRUE,0,IF(EXACT(M1596,$A$2)=TRUE,1,IF(EXACT(M1596,$A$3)=TRUE,2,IF(EXACT(M1596,$A$4)=TRUE,3,IF(EXACT(M1596,$A$5)=TRUE,4,IF(EXACT(M1596,$A$6)=TRUE,5,IF(EXACT(M1596,$A$7)=TRUE,6,IF(EXACT(M1596,$A$8)=TRUE,7,IF(EXACT(M1596,$A$9)=TRUE,8,IF(EXACT(M1596,$A$10)=TRUE,9,IF(EXACT(M1596,$A$11)=TRUE,10,IF(EXACT(M1596,$A$12)=TRUE,11,IF(EXACT(M1596,$A$13)=TRUE,12,IF(EXACT(M1596,$A$14)=TRUE,13,IF(EXACT(M1596,$A$15)=TRUE,14,IF(EXACT(M1596,$A$16)=TRUE,15,IF(EXACT(M1596,$A$17)=TRUE,16,IF(EXACT(M1596,$A$18)=TRUE,17,IF(EXACT(M1596,$A$19)=TRUE,18,IF(EXACT(M1596,$A$20)=TRUE,19,IF(EXACT(M1596,$A$21)=TRUE,20,IF(EXACT(M1596,$A$22)=TRUE,21,IF(EXACT(M1596,$A$23)=TRUE,22,IF(EXACT(M1596,$A$24)=TRUE,23,IF(EXACT(M1596,$A$25)=TRUE,24,IF(EXACT(M1596,$A$26)=TRUE,25,IF(EXACT(M1596,$A$27)=TRUE,26,IF(EXACT(M1596,$A$28)=TRUE,27,IF(EXACT(M1596,$A$29)=TRUE,28,IF(EXACT(M1596,$A$30)=TRUE,29,IF(EXACT(M1596,$A$31)=TRUE,30,IF(EXACT(M1596,$A$32)=TRUE,31,IF(EXACT(M1596,$A$33)=TRUE,32,IF(EXACT(M1596,$A$34)=TRUE,33,IF(EXACT(M1596,$A$35)=TRUE,34,IF(EXACT(M1596,$A$36)=TRUE,35,IF(EXACT(M1596,$A$37)=TRUE,36,IF(EXACT(M1596,$A$38)=TRUE,37,IF(EXACT(M1596,$A$39)=TRUE,38,IF(EXACT(M1596,$A$40)=TRUE,39,IF(EXACT(M1596,$A$41)=TRUE,40,IF(EXACT(M1596,$A$42)=TRUE,41,IF(EXACT(M1596,$A$43)=TRUE,42,IF(EXACT(M1596,$A$44)=TRUE,43,IF(EXACT(M1596,$A$45)=TRUE,44,IF(EXACT(M1596,$A$46)=TRUE,45,IF(EXACT(M1596,$A$47)=TRUE,46,IF(EXACT(M1596,$A$48)=TRUE,47,IF(EXACT(M1596,$A$49)=TRUE,48,IF(EXACT(M1596,$A$50)=TRUE,49,IF(EXACT(M1596,$A$51)=TRUE,50,IF(EXACT(M1596,$A$52)=TRUE,51,IF(EXACT(M1596,$A$53)=TRUE,52,IF(EXACT(M1596,$A$54)=TRUE,53,IF(EXACT(M1596,$A$55)=TRUE,54,IF(EXACT(M1596,$A$56)=TRUE,55,IF(EXACT(M1596,$A$57)=TRUE,56,IF(EXACT(M1596,$A$58)=TRUE,57,IF(EXACT(M1596,$A$59)=TRUE,58,IF(EXACT(M1596,$A$60)=TRUE,59,IF(EXACT(M1596,$A$61)=TRUE,60,IF(EXACT(M1596,$A$62)=TRUE,61))))))))))))))))))))))))))))))))))))))))))))))))))))))))))))))*61^$L1596</f>
        <v>0</v>
      </c>
    </row>
    <row r="1597" spans="11:14" x14ac:dyDescent="0.55000000000000004">
      <c r="K1597">
        <v>1597</v>
      </c>
      <c r="L1597">
        <f t="shared" si="49"/>
        <v>5</v>
      </c>
      <c r="M1597" t="str">
        <f t="shared" si="48"/>
        <v/>
      </c>
      <c r="N1597" t="b">
        <f>IF(EXACT(M1597,$A$1)=TRUE,"コア",IF(EXACT(M1597,$A$2)=TRUE,"弓玉",IF(EXACT(M1597,$A$3)=TRUE,"銃玉",IF(EXACT(M1597,$A$4)=TRUE,"剣玉",IF(EXACT(M1597,$A$5)=TRUE,"盾玉",IF(EXACT(M1597,$A$6)=TRUE,"爆玉",IF(EXACT(M1597,$A$7)=TRUE,"魔玉",IF(EXACT(M1597,$A$8)=TRUE,"弩玉",IF(EXACT(M1597,$A$9)=TRUE,"槍玉",IF(EXACT(M1597,$A$10)=TRUE,"砲玉",IF(EXACT(M1597,$A$11)=TRUE,"薙玉",IF(EXACT(M1597,$A$12)=TRUE,"跳玉",IF(EXACT(M1597,$A$13)=TRUE,"裂玉",IF(EXACT(M1597,$A$14)=TRUE,"散玉",IF(EXACT(M1597,$A$15)=TRUE,"狙玉",IF(EXACT(M1597,$A$16)=TRUE,"浮玉",IF(EXACT(M1597,$A$17)=TRUE,"導玉",IF(EXACT(M1597,$A$18)=TRUE,"繕玉",IF(EXACT(M1597,$A$19)=TRUE,"癒玉",IF(EXACT(M1597,$A$20)=TRUE,"壁玉",IF(EXACT(M1597,$A$21)=TRUE,"飛玉",IF(EXACT(M1597,$A$22)=TRUE,"戦玉",IF(EXACT(M1597,$A$23)=TRUE,"機玉",IF(EXACT(M1597,$A$24)=TRUE,"変玉",IF(EXACT(M1597,$A$25)=TRUE,"界玉",IF(EXACT(M1597,$A$26)=TRUE,"木壁",IF(EXACT(M1597,$A$27)=TRUE,"石壁",IF(EXACT(M1597,$A$28)=TRUE,"紙壁",IF(EXACT(M1597,$A$29)=TRUE,"鉄壁",IF(EXACT(M1597,$A$30)=TRUE,"ジェット",IF(EXACT(M1597,$A$31)=TRUE,"ターボ",IF(EXACT(M1597,$A$32)=TRUE,"骨玉",IF(EXACT(M1597,$A$33)=TRUE,"撃玉",IF(EXACT(M1597,$A$34)=TRUE,"弾玉",IF(EXACT(M1597,$A$35)=TRUE,"聖玉",IF(EXACT(M1597,$A$36)=TRUE,"忍玉",IF(EXACT(M1597,$A$37)=TRUE,"障玉",IF(EXACT(M1597,$A$38)=TRUE,"花玉",IF(EXACT(M1597,$A$39)=TRUE,"反玉",IF(EXACT(M1597,$A$40)=TRUE,"押玉",IF(EXACT(M1597,$A$41)=TRUE,"迎玉",IF(EXACT(M1597,$A$42)=TRUE,"贄玉",IF(EXACT(M1597,$A$43)=TRUE,"的玉",IF(EXACT(M1597,$A$44)=TRUE,"墜玉",IF(EXACT(M1597,$A$45)=TRUE,"箱玉",IF(EXACT(M1597,$A$46)=TRUE,"闇玉",IF(EXACT(M1597,$A$47)=TRUE,"旋玉",IF(EXACT(M1597,$A$48)=TRUE,"采玉",IF(EXACT(M1597,$A$49)=TRUE,"騎玉",IF(EXACT(M1597,$A$50)=TRUE,"核玉",IF(EXACT(M1597,$A$51)=TRUE,"射玉",IF(EXACT(M1597,$A$52)=TRUE,"星玉",IF(EXACT(M1597,$A$53)=TRUE,"梱玉",IF(EXACT(M1597,$A$54)=TRUE,"貫玉",IF(EXACT(M1597,$A$55)=TRUE,"査玉",IF(EXACT(M1597,$A$56)=TRUE,"近壁",IF(EXACT(M1597,$A$57)=TRUE,"遠壁",IF(EXACT(M1597,$A$58)=TRUE,"広壁",IF(EXACT(M1597,$A$59)=TRUE,"狭壁",IF(EXACT(M1597,$A$60)=TRUE,"タゲ壁",IF(EXACT(M1597,$A$61)=TRUE,"エレ壁")))))))))))))))))))))))))))))))))))))))))))))))))))))))))))))</f>
        <v>0</v>
      </c>
    </row>
    <row r="1598" spans="11:14" x14ac:dyDescent="0.55000000000000004">
      <c r="K1598">
        <v>1598</v>
      </c>
      <c r="L1598">
        <f t="shared" si="49"/>
        <v>4</v>
      </c>
      <c r="M1598" t="str">
        <f t="shared" si="48"/>
        <v/>
      </c>
      <c r="N1598">
        <f>IF(EXACT(M1598,$A$1)=TRUE,0,IF(EXACT(M1598,$A$2)=TRUE,1,IF(EXACT(M1598,$A$3)=TRUE,2,IF(EXACT(M1598,$A$4)=TRUE,3,IF(EXACT(M1598,$A$5)=TRUE,4,IF(EXACT(M1598,$A$6)=TRUE,5,IF(EXACT(M1598,$A$7)=TRUE,6,IF(EXACT(M1598,$A$8)=TRUE,7,IF(EXACT(M1598,$A$9)=TRUE,8,IF(EXACT(M1598,$A$10)=TRUE,9,IF(EXACT(M1598,$A$11)=TRUE,10,IF(EXACT(M1598,$A$12)=TRUE,11,IF(EXACT(M1598,$A$13)=TRUE,12,IF(EXACT(M1598,$A$14)=TRUE,13,IF(EXACT(M1598,$A$15)=TRUE,14,IF(EXACT(M1598,$A$16)=TRUE,15,IF(EXACT(M1598,$A$17)=TRUE,16,IF(EXACT(M1598,$A$18)=TRUE,17,IF(EXACT(M1598,$A$19)=TRUE,18,IF(EXACT(M1598,$A$20)=TRUE,19,IF(EXACT(M1598,$A$21)=TRUE,20,IF(EXACT(M1598,$A$22)=TRUE,21,IF(EXACT(M1598,$A$23)=TRUE,22,IF(EXACT(M1598,$A$24)=TRUE,23,IF(EXACT(M1598,$A$25)=TRUE,24,IF(EXACT(M1598,$A$26)=TRUE,25,IF(EXACT(M1598,$A$27)=TRUE,26,IF(EXACT(M1598,$A$28)=TRUE,27,IF(EXACT(M1598,$A$29)=TRUE,28,IF(EXACT(M1598,$A$30)=TRUE,29,IF(EXACT(M1598,$A$31)=TRUE,30,IF(EXACT(M1598,$A$32)=TRUE,31,IF(EXACT(M1598,$A$33)=TRUE,32,IF(EXACT(M1598,$A$34)=TRUE,33,IF(EXACT(M1598,$A$35)=TRUE,34,IF(EXACT(M1598,$A$36)=TRUE,35,IF(EXACT(M1598,$A$37)=TRUE,36,IF(EXACT(M1598,$A$38)=TRUE,37,IF(EXACT(M1598,$A$39)=TRUE,38,IF(EXACT(M1598,$A$40)=TRUE,39,IF(EXACT(M1598,$A$41)=TRUE,40,IF(EXACT(M1598,$A$42)=TRUE,41,IF(EXACT(M1598,$A$43)=TRUE,42,IF(EXACT(M1598,$A$44)=TRUE,43,IF(EXACT(M1598,$A$45)=TRUE,44,IF(EXACT(M1598,$A$46)=TRUE,45,IF(EXACT(M1598,$A$47)=TRUE,46,IF(EXACT(M1598,$A$48)=TRUE,47,IF(EXACT(M1598,$A$49)=TRUE,48,IF(EXACT(M1598,$A$50)=TRUE,49,IF(EXACT(M1598,$A$51)=TRUE,50,IF(EXACT(M1598,$A$52)=TRUE,51,IF(EXACT(M1598,$A$53)=TRUE,52,IF(EXACT(M1598,$A$54)=TRUE,53,IF(EXACT(M1598,$A$55)=TRUE,54,IF(EXACT(M1598,$A$56)=TRUE,55,IF(EXACT(M1598,$A$57)=TRUE,56,IF(EXACT(M1598,$A$58)=TRUE,57,IF(EXACT(M1598,$A$59)=TRUE,58,IF(EXACT(M1598,$A$60)=TRUE,59,IF(EXACT(M1598,$A$61)=TRUE,60,IF(EXACT(M1598,$A$62)=TRUE,61))))))))))))))))))))))))))))))))))))))))))))))))))))))))))))))*61^$L1598</f>
        <v>0</v>
      </c>
    </row>
    <row r="1599" spans="11:14" x14ac:dyDescent="0.55000000000000004">
      <c r="K1599">
        <v>1599</v>
      </c>
      <c r="L1599">
        <f t="shared" si="49"/>
        <v>3</v>
      </c>
      <c r="M1599" t="str">
        <f t="shared" si="48"/>
        <v/>
      </c>
      <c r="N1599">
        <f>IF(EXACT(M1599,$A$1)=TRUE,0,IF(EXACT(M1599,$A$2)=TRUE,1,IF(EXACT(M1599,$A$3)=TRUE,2,IF(EXACT(M1599,$A$4)=TRUE,3,IF(EXACT(M1599,$A$5)=TRUE,4,IF(EXACT(M1599,$A$6)=TRUE,5,IF(EXACT(M1599,$A$7)=TRUE,6,IF(EXACT(M1599,$A$8)=TRUE,7,IF(EXACT(M1599,$A$9)=TRUE,8,IF(EXACT(M1599,$A$10)=TRUE,9,IF(EXACT(M1599,$A$11)=TRUE,10,IF(EXACT(M1599,$A$12)=TRUE,11,IF(EXACT(M1599,$A$13)=TRUE,12,IF(EXACT(M1599,$A$14)=TRUE,13,IF(EXACT(M1599,$A$15)=TRUE,14,IF(EXACT(M1599,$A$16)=TRUE,15,IF(EXACT(M1599,$A$17)=TRUE,16,IF(EXACT(M1599,$A$18)=TRUE,17,IF(EXACT(M1599,$A$19)=TRUE,18,IF(EXACT(M1599,$A$20)=TRUE,19,IF(EXACT(M1599,$A$21)=TRUE,20,IF(EXACT(M1599,$A$22)=TRUE,21,IF(EXACT(M1599,$A$23)=TRUE,22,IF(EXACT(M1599,$A$24)=TRUE,23,IF(EXACT(M1599,$A$25)=TRUE,24,IF(EXACT(M1599,$A$26)=TRUE,25,IF(EXACT(M1599,$A$27)=TRUE,26,IF(EXACT(M1599,$A$28)=TRUE,27,IF(EXACT(M1599,$A$29)=TRUE,28,IF(EXACT(M1599,$A$30)=TRUE,29,IF(EXACT(M1599,$A$31)=TRUE,30,IF(EXACT(M1599,$A$32)=TRUE,31,IF(EXACT(M1599,$A$33)=TRUE,32,IF(EXACT(M1599,$A$34)=TRUE,33,IF(EXACT(M1599,$A$35)=TRUE,34,IF(EXACT(M1599,$A$36)=TRUE,35,IF(EXACT(M1599,$A$37)=TRUE,36,IF(EXACT(M1599,$A$38)=TRUE,37,IF(EXACT(M1599,$A$39)=TRUE,38,IF(EXACT(M1599,$A$40)=TRUE,39,IF(EXACT(M1599,$A$41)=TRUE,40,IF(EXACT(M1599,$A$42)=TRUE,41,IF(EXACT(M1599,$A$43)=TRUE,42,IF(EXACT(M1599,$A$44)=TRUE,43,IF(EXACT(M1599,$A$45)=TRUE,44,IF(EXACT(M1599,$A$46)=TRUE,45,IF(EXACT(M1599,$A$47)=TRUE,46,IF(EXACT(M1599,$A$48)=TRUE,47,IF(EXACT(M1599,$A$49)=TRUE,48,IF(EXACT(M1599,$A$50)=TRUE,49,IF(EXACT(M1599,$A$51)=TRUE,50,IF(EXACT(M1599,$A$52)=TRUE,51,IF(EXACT(M1599,$A$53)=TRUE,52,IF(EXACT(M1599,$A$54)=TRUE,53,IF(EXACT(M1599,$A$55)=TRUE,54,IF(EXACT(M1599,$A$56)=TRUE,55,IF(EXACT(M1599,$A$57)=TRUE,56,IF(EXACT(M1599,$A$58)=TRUE,57,IF(EXACT(M1599,$A$59)=TRUE,58,IF(EXACT(M1599,$A$60)=TRUE,59,IF(EXACT(M1599,$A$61)=TRUE,60,IF(EXACT(M1599,$A$62)=TRUE,61))))))))))))))))))))))))))))))))))))))))))))))))))))))))))))))*61^$L1599</f>
        <v>0</v>
      </c>
    </row>
    <row r="1600" spans="11:14" x14ac:dyDescent="0.55000000000000004">
      <c r="K1600">
        <v>1600</v>
      </c>
      <c r="L1600">
        <f t="shared" si="49"/>
        <v>2</v>
      </c>
      <c r="M1600" t="str">
        <f t="shared" si="48"/>
        <v/>
      </c>
      <c r="N1600">
        <f>IF(EXACT(M1600,$A$1)=TRUE,0,IF(EXACT(M1600,$A$2)=TRUE,1,IF(EXACT(M1600,$A$3)=TRUE,2,IF(EXACT(M1600,$A$4)=TRUE,3,IF(EXACT(M1600,$A$5)=TRUE,4,IF(EXACT(M1600,$A$6)=TRUE,5,IF(EXACT(M1600,$A$7)=TRUE,6,IF(EXACT(M1600,$A$8)=TRUE,7,IF(EXACT(M1600,$A$9)=TRUE,8,IF(EXACT(M1600,$A$10)=TRUE,9,IF(EXACT(M1600,$A$11)=TRUE,10,IF(EXACT(M1600,$A$12)=TRUE,11,IF(EXACT(M1600,$A$13)=TRUE,12,IF(EXACT(M1600,$A$14)=TRUE,13,IF(EXACT(M1600,$A$15)=TRUE,14,IF(EXACT(M1600,$A$16)=TRUE,15,IF(EXACT(M1600,$A$17)=TRUE,16,IF(EXACT(M1600,$A$18)=TRUE,17,IF(EXACT(M1600,$A$19)=TRUE,18,IF(EXACT(M1600,$A$20)=TRUE,19,IF(EXACT(M1600,$A$21)=TRUE,20,IF(EXACT(M1600,$A$22)=TRUE,21,IF(EXACT(M1600,$A$23)=TRUE,22,IF(EXACT(M1600,$A$24)=TRUE,23,IF(EXACT(M1600,$A$25)=TRUE,24,IF(EXACT(M1600,$A$26)=TRUE,25,IF(EXACT(M1600,$A$27)=TRUE,26,IF(EXACT(M1600,$A$28)=TRUE,27,IF(EXACT(M1600,$A$29)=TRUE,28,IF(EXACT(M1600,$A$30)=TRUE,29,IF(EXACT(M1600,$A$31)=TRUE,30,IF(EXACT(M1600,$A$32)=TRUE,31,IF(EXACT(M1600,$A$33)=TRUE,32,IF(EXACT(M1600,$A$34)=TRUE,33,IF(EXACT(M1600,$A$35)=TRUE,34,IF(EXACT(M1600,$A$36)=TRUE,35,IF(EXACT(M1600,$A$37)=TRUE,36,IF(EXACT(M1600,$A$38)=TRUE,37,IF(EXACT(M1600,$A$39)=TRUE,38,IF(EXACT(M1600,$A$40)=TRUE,39,IF(EXACT(M1600,$A$41)=TRUE,40,IF(EXACT(M1600,$A$42)=TRUE,41,IF(EXACT(M1600,$A$43)=TRUE,42,IF(EXACT(M1600,$A$44)=TRUE,43,IF(EXACT(M1600,$A$45)=TRUE,44,IF(EXACT(M1600,$A$46)=TRUE,45,IF(EXACT(M1600,$A$47)=TRUE,46,IF(EXACT(M1600,$A$48)=TRUE,47,IF(EXACT(M1600,$A$49)=TRUE,48,IF(EXACT(M1600,$A$50)=TRUE,49,IF(EXACT(M1600,$A$51)=TRUE,50,IF(EXACT(M1600,$A$52)=TRUE,51,IF(EXACT(M1600,$A$53)=TRUE,52,IF(EXACT(M1600,$A$54)=TRUE,53,IF(EXACT(M1600,$A$55)=TRUE,54,IF(EXACT(M1600,$A$56)=TRUE,55,IF(EXACT(M1600,$A$57)=TRUE,56,IF(EXACT(M1600,$A$58)=TRUE,57,IF(EXACT(M1600,$A$59)=TRUE,58,IF(EXACT(M1600,$A$60)=TRUE,59,IF(EXACT(M1600,$A$61)=TRUE,60,IF(EXACT(M1600,$A$62)=TRUE,61))))))))))))))))))))))))))))))))))))))))))))))))))))))))))))))*61^$L1600</f>
        <v>0</v>
      </c>
    </row>
    <row r="1601" spans="11:14" x14ac:dyDescent="0.55000000000000004">
      <c r="K1601">
        <v>1601</v>
      </c>
      <c r="L1601">
        <f t="shared" si="49"/>
        <v>1</v>
      </c>
      <c r="M1601" t="str">
        <f t="shared" ref="M1601:M1664" si="50">MID(D$2,$K1601,1)</f>
        <v/>
      </c>
      <c r="N1601">
        <f>IF(EXACT(M1601,$A$1)=TRUE,0,IF(EXACT(M1601,$A$2)=TRUE,1,IF(EXACT(M1601,$A$3)=TRUE,2,IF(EXACT(M1601,$A$4)=TRUE,3,IF(EXACT(M1601,$A$5)=TRUE,4,IF(EXACT(M1601,$A$6)=TRUE,5,IF(EXACT(M1601,$A$7)=TRUE,6,IF(EXACT(M1601,$A$8)=TRUE,7,IF(EXACT(M1601,$A$9)=TRUE,8,IF(EXACT(M1601,$A$10)=TRUE,9,IF(EXACT(M1601,$A$11)=TRUE,10,IF(EXACT(M1601,$A$12)=TRUE,11,IF(EXACT(M1601,$A$13)=TRUE,12,IF(EXACT(M1601,$A$14)=TRUE,13,IF(EXACT(M1601,$A$15)=TRUE,14,IF(EXACT(M1601,$A$16)=TRUE,15,IF(EXACT(M1601,$A$17)=TRUE,16,IF(EXACT(M1601,$A$18)=TRUE,17,IF(EXACT(M1601,$A$19)=TRUE,18,IF(EXACT(M1601,$A$20)=TRUE,19,IF(EXACT(M1601,$A$21)=TRUE,20,IF(EXACT(M1601,$A$22)=TRUE,21,IF(EXACT(M1601,$A$23)=TRUE,22,IF(EXACT(M1601,$A$24)=TRUE,23,IF(EXACT(M1601,$A$25)=TRUE,24,IF(EXACT(M1601,$A$26)=TRUE,25,IF(EXACT(M1601,$A$27)=TRUE,26,IF(EXACT(M1601,$A$28)=TRUE,27,IF(EXACT(M1601,$A$29)=TRUE,28,IF(EXACT(M1601,$A$30)=TRUE,29,IF(EXACT(M1601,$A$31)=TRUE,30,IF(EXACT(M1601,$A$32)=TRUE,31,IF(EXACT(M1601,$A$33)=TRUE,32,IF(EXACT(M1601,$A$34)=TRUE,33,IF(EXACT(M1601,$A$35)=TRUE,34,IF(EXACT(M1601,$A$36)=TRUE,35,IF(EXACT(M1601,$A$37)=TRUE,36,IF(EXACT(M1601,$A$38)=TRUE,37,IF(EXACT(M1601,$A$39)=TRUE,38,IF(EXACT(M1601,$A$40)=TRUE,39,IF(EXACT(M1601,$A$41)=TRUE,40,IF(EXACT(M1601,$A$42)=TRUE,41,IF(EXACT(M1601,$A$43)=TRUE,42,IF(EXACT(M1601,$A$44)=TRUE,43,IF(EXACT(M1601,$A$45)=TRUE,44,IF(EXACT(M1601,$A$46)=TRUE,45,IF(EXACT(M1601,$A$47)=TRUE,46,IF(EXACT(M1601,$A$48)=TRUE,47,IF(EXACT(M1601,$A$49)=TRUE,48,IF(EXACT(M1601,$A$50)=TRUE,49,IF(EXACT(M1601,$A$51)=TRUE,50,IF(EXACT(M1601,$A$52)=TRUE,51,IF(EXACT(M1601,$A$53)=TRUE,52,IF(EXACT(M1601,$A$54)=TRUE,53,IF(EXACT(M1601,$A$55)=TRUE,54,IF(EXACT(M1601,$A$56)=TRUE,55,IF(EXACT(M1601,$A$57)=TRUE,56,IF(EXACT(M1601,$A$58)=TRUE,57,IF(EXACT(M1601,$A$59)=TRUE,58,IF(EXACT(M1601,$A$60)=TRUE,59,IF(EXACT(M1601,$A$61)=TRUE,60,IF(EXACT(M1601,$A$62)=TRUE,61))))))))))))))))))))))))))))))))))))))))))))))))))))))))))))))*61^$L1601</f>
        <v>0</v>
      </c>
    </row>
    <row r="1602" spans="11:14" x14ac:dyDescent="0.55000000000000004">
      <c r="K1602">
        <v>1602</v>
      </c>
      <c r="L1602">
        <f t="shared" ref="L1602:L1665" si="51">MOD(LEN($D$2)-K1602,6)</f>
        <v>0</v>
      </c>
      <c r="M1602" t="str">
        <f t="shared" si="50"/>
        <v/>
      </c>
      <c r="N1602">
        <f>IF(EXACT(M1602,$A$1)=TRUE,0,IF(EXACT(M1602,$A$2)=TRUE,1,IF(EXACT(M1602,$A$3)=TRUE,2,IF(EXACT(M1602,$A$4)=TRUE,3,IF(EXACT(M1602,$A$5)=TRUE,4,IF(EXACT(M1602,$A$6)=TRUE,5,IF(EXACT(M1602,$A$7)=TRUE,6,IF(EXACT(M1602,$A$8)=TRUE,7,IF(EXACT(M1602,$A$9)=TRUE,8,IF(EXACT(M1602,$A$10)=TRUE,9,IF(EXACT(M1602,$A$11)=TRUE,10,IF(EXACT(M1602,$A$12)=TRUE,11,IF(EXACT(M1602,$A$13)=TRUE,12,IF(EXACT(M1602,$A$14)=TRUE,13,IF(EXACT(M1602,$A$15)=TRUE,14,IF(EXACT(M1602,$A$16)=TRUE,15,IF(EXACT(M1602,$A$17)=TRUE,16,IF(EXACT(M1602,$A$18)=TRUE,17,IF(EXACT(M1602,$A$19)=TRUE,18,IF(EXACT(M1602,$A$20)=TRUE,19,IF(EXACT(M1602,$A$21)=TRUE,20,IF(EXACT(M1602,$A$22)=TRUE,21,IF(EXACT(M1602,$A$23)=TRUE,22,IF(EXACT(M1602,$A$24)=TRUE,23,IF(EXACT(M1602,$A$25)=TRUE,24,IF(EXACT(M1602,$A$26)=TRUE,25,IF(EXACT(M1602,$A$27)=TRUE,26,IF(EXACT(M1602,$A$28)=TRUE,27,IF(EXACT(M1602,$A$29)=TRUE,28,IF(EXACT(M1602,$A$30)=TRUE,29,IF(EXACT(M1602,$A$31)=TRUE,30,IF(EXACT(M1602,$A$32)=TRUE,31,IF(EXACT(M1602,$A$33)=TRUE,32,IF(EXACT(M1602,$A$34)=TRUE,33,IF(EXACT(M1602,$A$35)=TRUE,34,IF(EXACT(M1602,$A$36)=TRUE,35,IF(EXACT(M1602,$A$37)=TRUE,36,IF(EXACT(M1602,$A$38)=TRUE,37,IF(EXACT(M1602,$A$39)=TRUE,38,IF(EXACT(M1602,$A$40)=TRUE,39,IF(EXACT(M1602,$A$41)=TRUE,40,IF(EXACT(M1602,$A$42)=TRUE,41,IF(EXACT(M1602,$A$43)=TRUE,42,IF(EXACT(M1602,$A$44)=TRUE,43,IF(EXACT(M1602,$A$45)=TRUE,44,IF(EXACT(M1602,$A$46)=TRUE,45,IF(EXACT(M1602,$A$47)=TRUE,46,IF(EXACT(M1602,$A$48)=TRUE,47,IF(EXACT(M1602,$A$49)=TRUE,48,IF(EXACT(M1602,$A$50)=TRUE,49,IF(EXACT(M1602,$A$51)=TRUE,50,IF(EXACT(M1602,$A$52)=TRUE,51,IF(EXACT(M1602,$A$53)=TRUE,52,IF(EXACT(M1602,$A$54)=TRUE,53,IF(EXACT(M1602,$A$55)=TRUE,54,IF(EXACT(M1602,$A$56)=TRUE,55,IF(EXACT(M1602,$A$57)=TRUE,56,IF(EXACT(M1602,$A$58)=TRUE,57,IF(EXACT(M1602,$A$59)=TRUE,58,IF(EXACT(M1602,$A$60)=TRUE,59,IF(EXACT(M1602,$A$61)=TRUE,60,IF(EXACT(M1602,$A$62)=TRUE,61))))))))))))))))))))))))))))))))))))))))))))))))))))))))))))))*61^$L1602</f>
        <v>0</v>
      </c>
    </row>
    <row r="1603" spans="11:14" x14ac:dyDescent="0.55000000000000004">
      <c r="K1603">
        <v>1603</v>
      </c>
      <c r="L1603">
        <f t="shared" si="51"/>
        <v>5</v>
      </c>
      <c r="M1603" t="str">
        <f t="shared" si="50"/>
        <v/>
      </c>
      <c r="N1603" t="b">
        <f>IF(EXACT(M1603,$A$1)=TRUE,"コア",IF(EXACT(M1603,$A$2)=TRUE,"弓玉",IF(EXACT(M1603,$A$3)=TRUE,"銃玉",IF(EXACT(M1603,$A$4)=TRUE,"剣玉",IF(EXACT(M1603,$A$5)=TRUE,"盾玉",IF(EXACT(M1603,$A$6)=TRUE,"爆玉",IF(EXACT(M1603,$A$7)=TRUE,"魔玉",IF(EXACT(M1603,$A$8)=TRUE,"弩玉",IF(EXACT(M1603,$A$9)=TRUE,"槍玉",IF(EXACT(M1603,$A$10)=TRUE,"砲玉",IF(EXACT(M1603,$A$11)=TRUE,"薙玉",IF(EXACT(M1603,$A$12)=TRUE,"跳玉",IF(EXACT(M1603,$A$13)=TRUE,"裂玉",IF(EXACT(M1603,$A$14)=TRUE,"散玉",IF(EXACT(M1603,$A$15)=TRUE,"狙玉",IF(EXACT(M1603,$A$16)=TRUE,"浮玉",IF(EXACT(M1603,$A$17)=TRUE,"導玉",IF(EXACT(M1603,$A$18)=TRUE,"繕玉",IF(EXACT(M1603,$A$19)=TRUE,"癒玉",IF(EXACT(M1603,$A$20)=TRUE,"壁玉",IF(EXACT(M1603,$A$21)=TRUE,"飛玉",IF(EXACT(M1603,$A$22)=TRUE,"戦玉",IF(EXACT(M1603,$A$23)=TRUE,"機玉",IF(EXACT(M1603,$A$24)=TRUE,"変玉",IF(EXACT(M1603,$A$25)=TRUE,"界玉",IF(EXACT(M1603,$A$26)=TRUE,"木壁",IF(EXACT(M1603,$A$27)=TRUE,"石壁",IF(EXACT(M1603,$A$28)=TRUE,"紙壁",IF(EXACT(M1603,$A$29)=TRUE,"鉄壁",IF(EXACT(M1603,$A$30)=TRUE,"ジェット",IF(EXACT(M1603,$A$31)=TRUE,"ターボ",IF(EXACT(M1603,$A$32)=TRUE,"骨玉",IF(EXACT(M1603,$A$33)=TRUE,"撃玉",IF(EXACT(M1603,$A$34)=TRUE,"弾玉",IF(EXACT(M1603,$A$35)=TRUE,"聖玉",IF(EXACT(M1603,$A$36)=TRUE,"忍玉",IF(EXACT(M1603,$A$37)=TRUE,"障玉",IF(EXACT(M1603,$A$38)=TRUE,"花玉",IF(EXACT(M1603,$A$39)=TRUE,"反玉",IF(EXACT(M1603,$A$40)=TRUE,"押玉",IF(EXACT(M1603,$A$41)=TRUE,"迎玉",IF(EXACT(M1603,$A$42)=TRUE,"贄玉",IF(EXACT(M1603,$A$43)=TRUE,"的玉",IF(EXACT(M1603,$A$44)=TRUE,"墜玉",IF(EXACT(M1603,$A$45)=TRUE,"箱玉",IF(EXACT(M1603,$A$46)=TRUE,"闇玉",IF(EXACT(M1603,$A$47)=TRUE,"旋玉",IF(EXACT(M1603,$A$48)=TRUE,"采玉",IF(EXACT(M1603,$A$49)=TRUE,"騎玉",IF(EXACT(M1603,$A$50)=TRUE,"核玉",IF(EXACT(M1603,$A$51)=TRUE,"射玉",IF(EXACT(M1603,$A$52)=TRUE,"星玉",IF(EXACT(M1603,$A$53)=TRUE,"梱玉",IF(EXACT(M1603,$A$54)=TRUE,"貫玉",IF(EXACT(M1603,$A$55)=TRUE,"査玉",IF(EXACT(M1603,$A$56)=TRUE,"近壁",IF(EXACT(M1603,$A$57)=TRUE,"遠壁",IF(EXACT(M1603,$A$58)=TRUE,"広壁",IF(EXACT(M1603,$A$59)=TRUE,"狭壁",IF(EXACT(M1603,$A$60)=TRUE,"タゲ壁",IF(EXACT(M1603,$A$61)=TRUE,"エレ壁")))))))))))))))))))))))))))))))))))))))))))))))))))))))))))))</f>
        <v>0</v>
      </c>
    </row>
    <row r="1604" spans="11:14" x14ac:dyDescent="0.55000000000000004">
      <c r="K1604">
        <v>1604</v>
      </c>
      <c r="L1604">
        <f t="shared" si="51"/>
        <v>4</v>
      </c>
      <c r="M1604" t="str">
        <f t="shared" si="50"/>
        <v/>
      </c>
      <c r="N1604">
        <f>IF(EXACT(M1604,$A$1)=TRUE,0,IF(EXACT(M1604,$A$2)=TRUE,1,IF(EXACT(M1604,$A$3)=TRUE,2,IF(EXACT(M1604,$A$4)=TRUE,3,IF(EXACT(M1604,$A$5)=TRUE,4,IF(EXACT(M1604,$A$6)=TRUE,5,IF(EXACT(M1604,$A$7)=TRUE,6,IF(EXACT(M1604,$A$8)=TRUE,7,IF(EXACT(M1604,$A$9)=TRUE,8,IF(EXACT(M1604,$A$10)=TRUE,9,IF(EXACT(M1604,$A$11)=TRUE,10,IF(EXACT(M1604,$A$12)=TRUE,11,IF(EXACT(M1604,$A$13)=TRUE,12,IF(EXACT(M1604,$A$14)=TRUE,13,IF(EXACT(M1604,$A$15)=TRUE,14,IF(EXACT(M1604,$A$16)=TRUE,15,IF(EXACT(M1604,$A$17)=TRUE,16,IF(EXACT(M1604,$A$18)=TRUE,17,IF(EXACT(M1604,$A$19)=TRUE,18,IF(EXACT(M1604,$A$20)=TRUE,19,IF(EXACT(M1604,$A$21)=TRUE,20,IF(EXACT(M1604,$A$22)=TRUE,21,IF(EXACT(M1604,$A$23)=TRUE,22,IF(EXACT(M1604,$A$24)=TRUE,23,IF(EXACT(M1604,$A$25)=TRUE,24,IF(EXACT(M1604,$A$26)=TRUE,25,IF(EXACT(M1604,$A$27)=TRUE,26,IF(EXACT(M1604,$A$28)=TRUE,27,IF(EXACT(M1604,$A$29)=TRUE,28,IF(EXACT(M1604,$A$30)=TRUE,29,IF(EXACT(M1604,$A$31)=TRUE,30,IF(EXACT(M1604,$A$32)=TRUE,31,IF(EXACT(M1604,$A$33)=TRUE,32,IF(EXACT(M1604,$A$34)=TRUE,33,IF(EXACT(M1604,$A$35)=TRUE,34,IF(EXACT(M1604,$A$36)=TRUE,35,IF(EXACT(M1604,$A$37)=TRUE,36,IF(EXACT(M1604,$A$38)=TRUE,37,IF(EXACT(M1604,$A$39)=TRUE,38,IF(EXACT(M1604,$A$40)=TRUE,39,IF(EXACT(M1604,$A$41)=TRUE,40,IF(EXACT(M1604,$A$42)=TRUE,41,IF(EXACT(M1604,$A$43)=TRUE,42,IF(EXACT(M1604,$A$44)=TRUE,43,IF(EXACT(M1604,$A$45)=TRUE,44,IF(EXACT(M1604,$A$46)=TRUE,45,IF(EXACT(M1604,$A$47)=TRUE,46,IF(EXACT(M1604,$A$48)=TRUE,47,IF(EXACT(M1604,$A$49)=TRUE,48,IF(EXACT(M1604,$A$50)=TRUE,49,IF(EXACT(M1604,$A$51)=TRUE,50,IF(EXACT(M1604,$A$52)=TRUE,51,IF(EXACT(M1604,$A$53)=TRUE,52,IF(EXACT(M1604,$A$54)=TRUE,53,IF(EXACT(M1604,$A$55)=TRUE,54,IF(EXACT(M1604,$A$56)=TRUE,55,IF(EXACT(M1604,$A$57)=TRUE,56,IF(EXACT(M1604,$A$58)=TRUE,57,IF(EXACT(M1604,$A$59)=TRUE,58,IF(EXACT(M1604,$A$60)=TRUE,59,IF(EXACT(M1604,$A$61)=TRUE,60,IF(EXACT(M1604,$A$62)=TRUE,61))))))))))))))))))))))))))))))))))))))))))))))))))))))))))))))*61^$L1604</f>
        <v>0</v>
      </c>
    </row>
    <row r="1605" spans="11:14" x14ac:dyDescent="0.55000000000000004">
      <c r="K1605">
        <v>1605</v>
      </c>
      <c r="L1605">
        <f t="shared" si="51"/>
        <v>3</v>
      </c>
      <c r="M1605" t="str">
        <f t="shared" si="50"/>
        <v/>
      </c>
      <c r="N1605">
        <f>IF(EXACT(M1605,$A$1)=TRUE,0,IF(EXACT(M1605,$A$2)=TRUE,1,IF(EXACT(M1605,$A$3)=TRUE,2,IF(EXACT(M1605,$A$4)=TRUE,3,IF(EXACT(M1605,$A$5)=TRUE,4,IF(EXACT(M1605,$A$6)=TRUE,5,IF(EXACT(M1605,$A$7)=TRUE,6,IF(EXACT(M1605,$A$8)=TRUE,7,IF(EXACT(M1605,$A$9)=TRUE,8,IF(EXACT(M1605,$A$10)=TRUE,9,IF(EXACT(M1605,$A$11)=TRUE,10,IF(EXACT(M1605,$A$12)=TRUE,11,IF(EXACT(M1605,$A$13)=TRUE,12,IF(EXACT(M1605,$A$14)=TRUE,13,IF(EXACT(M1605,$A$15)=TRUE,14,IF(EXACT(M1605,$A$16)=TRUE,15,IF(EXACT(M1605,$A$17)=TRUE,16,IF(EXACT(M1605,$A$18)=TRUE,17,IF(EXACT(M1605,$A$19)=TRUE,18,IF(EXACT(M1605,$A$20)=TRUE,19,IF(EXACT(M1605,$A$21)=TRUE,20,IF(EXACT(M1605,$A$22)=TRUE,21,IF(EXACT(M1605,$A$23)=TRUE,22,IF(EXACT(M1605,$A$24)=TRUE,23,IF(EXACT(M1605,$A$25)=TRUE,24,IF(EXACT(M1605,$A$26)=TRUE,25,IF(EXACT(M1605,$A$27)=TRUE,26,IF(EXACT(M1605,$A$28)=TRUE,27,IF(EXACT(M1605,$A$29)=TRUE,28,IF(EXACT(M1605,$A$30)=TRUE,29,IF(EXACT(M1605,$A$31)=TRUE,30,IF(EXACT(M1605,$A$32)=TRUE,31,IF(EXACT(M1605,$A$33)=TRUE,32,IF(EXACT(M1605,$A$34)=TRUE,33,IF(EXACT(M1605,$A$35)=TRUE,34,IF(EXACT(M1605,$A$36)=TRUE,35,IF(EXACT(M1605,$A$37)=TRUE,36,IF(EXACT(M1605,$A$38)=TRUE,37,IF(EXACT(M1605,$A$39)=TRUE,38,IF(EXACT(M1605,$A$40)=TRUE,39,IF(EXACT(M1605,$A$41)=TRUE,40,IF(EXACT(M1605,$A$42)=TRUE,41,IF(EXACT(M1605,$A$43)=TRUE,42,IF(EXACT(M1605,$A$44)=TRUE,43,IF(EXACT(M1605,$A$45)=TRUE,44,IF(EXACT(M1605,$A$46)=TRUE,45,IF(EXACT(M1605,$A$47)=TRUE,46,IF(EXACT(M1605,$A$48)=TRUE,47,IF(EXACT(M1605,$A$49)=TRUE,48,IF(EXACT(M1605,$A$50)=TRUE,49,IF(EXACT(M1605,$A$51)=TRUE,50,IF(EXACT(M1605,$A$52)=TRUE,51,IF(EXACT(M1605,$A$53)=TRUE,52,IF(EXACT(M1605,$A$54)=TRUE,53,IF(EXACT(M1605,$A$55)=TRUE,54,IF(EXACT(M1605,$A$56)=TRUE,55,IF(EXACT(M1605,$A$57)=TRUE,56,IF(EXACT(M1605,$A$58)=TRUE,57,IF(EXACT(M1605,$A$59)=TRUE,58,IF(EXACT(M1605,$A$60)=TRUE,59,IF(EXACT(M1605,$A$61)=TRUE,60,IF(EXACT(M1605,$A$62)=TRUE,61))))))))))))))))))))))))))))))))))))))))))))))))))))))))))))))*61^$L1605</f>
        <v>0</v>
      </c>
    </row>
    <row r="1606" spans="11:14" x14ac:dyDescent="0.55000000000000004">
      <c r="K1606">
        <v>1606</v>
      </c>
      <c r="L1606">
        <f t="shared" si="51"/>
        <v>2</v>
      </c>
      <c r="M1606" t="str">
        <f t="shared" si="50"/>
        <v/>
      </c>
      <c r="N1606">
        <f>IF(EXACT(M1606,$A$1)=TRUE,0,IF(EXACT(M1606,$A$2)=TRUE,1,IF(EXACT(M1606,$A$3)=TRUE,2,IF(EXACT(M1606,$A$4)=TRUE,3,IF(EXACT(M1606,$A$5)=TRUE,4,IF(EXACT(M1606,$A$6)=TRUE,5,IF(EXACT(M1606,$A$7)=TRUE,6,IF(EXACT(M1606,$A$8)=TRUE,7,IF(EXACT(M1606,$A$9)=TRUE,8,IF(EXACT(M1606,$A$10)=TRUE,9,IF(EXACT(M1606,$A$11)=TRUE,10,IF(EXACT(M1606,$A$12)=TRUE,11,IF(EXACT(M1606,$A$13)=TRUE,12,IF(EXACT(M1606,$A$14)=TRUE,13,IF(EXACT(M1606,$A$15)=TRUE,14,IF(EXACT(M1606,$A$16)=TRUE,15,IF(EXACT(M1606,$A$17)=TRUE,16,IF(EXACT(M1606,$A$18)=TRUE,17,IF(EXACT(M1606,$A$19)=TRUE,18,IF(EXACT(M1606,$A$20)=TRUE,19,IF(EXACT(M1606,$A$21)=TRUE,20,IF(EXACT(M1606,$A$22)=TRUE,21,IF(EXACT(M1606,$A$23)=TRUE,22,IF(EXACT(M1606,$A$24)=TRUE,23,IF(EXACT(M1606,$A$25)=TRUE,24,IF(EXACT(M1606,$A$26)=TRUE,25,IF(EXACT(M1606,$A$27)=TRUE,26,IF(EXACT(M1606,$A$28)=TRUE,27,IF(EXACT(M1606,$A$29)=TRUE,28,IF(EXACT(M1606,$A$30)=TRUE,29,IF(EXACT(M1606,$A$31)=TRUE,30,IF(EXACT(M1606,$A$32)=TRUE,31,IF(EXACT(M1606,$A$33)=TRUE,32,IF(EXACT(M1606,$A$34)=TRUE,33,IF(EXACT(M1606,$A$35)=TRUE,34,IF(EXACT(M1606,$A$36)=TRUE,35,IF(EXACT(M1606,$A$37)=TRUE,36,IF(EXACT(M1606,$A$38)=TRUE,37,IF(EXACT(M1606,$A$39)=TRUE,38,IF(EXACT(M1606,$A$40)=TRUE,39,IF(EXACT(M1606,$A$41)=TRUE,40,IF(EXACT(M1606,$A$42)=TRUE,41,IF(EXACT(M1606,$A$43)=TRUE,42,IF(EXACT(M1606,$A$44)=TRUE,43,IF(EXACT(M1606,$A$45)=TRUE,44,IF(EXACT(M1606,$A$46)=TRUE,45,IF(EXACT(M1606,$A$47)=TRUE,46,IF(EXACT(M1606,$A$48)=TRUE,47,IF(EXACT(M1606,$A$49)=TRUE,48,IF(EXACT(M1606,$A$50)=TRUE,49,IF(EXACT(M1606,$A$51)=TRUE,50,IF(EXACT(M1606,$A$52)=TRUE,51,IF(EXACT(M1606,$A$53)=TRUE,52,IF(EXACT(M1606,$A$54)=TRUE,53,IF(EXACT(M1606,$A$55)=TRUE,54,IF(EXACT(M1606,$A$56)=TRUE,55,IF(EXACT(M1606,$A$57)=TRUE,56,IF(EXACT(M1606,$A$58)=TRUE,57,IF(EXACT(M1606,$A$59)=TRUE,58,IF(EXACT(M1606,$A$60)=TRUE,59,IF(EXACT(M1606,$A$61)=TRUE,60,IF(EXACT(M1606,$A$62)=TRUE,61))))))))))))))))))))))))))))))))))))))))))))))))))))))))))))))*61^$L1606</f>
        <v>0</v>
      </c>
    </row>
    <row r="1607" spans="11:14" x14ac:dyDescent="0.55000000000000004">
      <c r="K1607">
        <v>1607</v>
      </c>
      <c r="L1607">
        <f t="shared" si="51"/>
        <v>1</v>
      </c>
      <c r="M1607" t="str">
        <f t="shared" si="50"/>
        <v/>
      </c>
      <c r="N1607">
        <f>IF(EXACT(M1607,$A$1)=TRUE,0,IF(EXACT(M1607,$A$2)=TRUE,1,IF(EXACT(M1607,$A$3)=TRUE,2,IF(EXACT(M1607,$A$4)=TRUE,3,IF(EXACT(M1607,$A$5)=TRUE,4,IF(EXACT(M1607,$A$6)=TRUE,5,IF(EXACT(M1607,$A$7)=TRUE,6,IF(EXACT(M1607,$A$8)=TRUE,7,IF(EXACT(M1607,$A$9)=TRUE,8,IF(EXACT(M1607,$A$10)=TRUE,9,IF(EXACT(M1607,$A$11)=TRUE,10,IF(EXACT(M1607,$A$12)=TRUE,11,IF(EXACT(M1607,$A$13)=TRUE,12,IF(EXACT(M1607,$A$14)=TRUE,13,IF(EXACT(M1607,$A$15)=TRUE,14,IF(EXACT(M1607,$A$16)=TRUE,15,IF(EXACT(M1607,$A$17)=TRUE,16,IF(EXACT(M1607,$A$18)=TRUE,17,IF(EXACT(M1607,$A$19)=TRUE,18,IF(EXACT(M1607,$A$20)=TRUE,19,IF(EXACT(M1607,$A$21)=TRUE,20,IF(EXACT(M1607,$A$22)=TRUE,21,IF(EXACT(M1607,$A$23)=TRUE,22,IF(EXACT(M1607,$A$24)=TRUE,23,IF(EXACT(M1607,$A$25)=TRUE,24,IF(EXACT(M1607,$A$26)=TRUE,25,IF(EXACT(M1607,$A$27)=TRUE,26,IF(EXACT(M1607,$A$28)=TRUE,27,IF(EXACT(M1607,$A$29)=TRUE,28,IF(EXACT(M1607,$A$30)=TRUE,29,IF(EXACT(M1607,$A$31)=TRUE,30,IF(EXACT(M1607,$A$32)=TRUE,31,IF(EXACT(M1607,$A$33)=TRUE,32,IF(EXACT(M1607,$A$34)=TRUE,33,IF(EXACT(M1607,$A$35)=TRUE,34,IF(EXACT(M1607,$A$36)=TRUE,35,IF(EXACT(M1607,$A$37)=TRUE,36,IF(EXACT(M1607,$A$38)=TRUE,37,IF(EXACT(M1607,$A$39)=TRUE,38,IF(EXACT(M1607,$A$40)=TRUE,39,IF(EXACT(M1607,$A$41)=TRUE,40,IF(EXACT(M1607,$A$42)=TRUE,41,IF(EXACT(M1607,$A$43)=TRUE,42,IF(EXACT(M1607,$A$44)=TRUE,43,IF(EXACT(M1607,$A$45)=TRUE,44,IF(EXACT(M1607,$A$46)=TRUE,45,IF(EXACT(M1607,$A$47)=TRUE,46,IF(EXACT(M1607,$A$48)=TRUE,47,IF(EXACT(M1607,$A$49)=TRUE,48,IF(EXACT(M1607,$A$50)=TRUE,49,IF(EXACT(M1607,$A$51)=TRUE,50,IF(EXACT(M1607,$A$52)=TRUE,51,IF(EXACT(M1607,$A$53)=TRUE,52,IF(EXACT(M1607,$A$54)=TRUE,53,IF(EXACT(M1607,$A$55)=TRUE,54,IF(EXACT(M1607,$A$56)=TRUE,55,IF(EXACT(M1607,$A$57)=TRUE,56,IF(EXACT(M1607,$A$58)=TRUE,57,IF(EXACT(M1607,$A$59)=TRUE,58,IF(EXACT(M1607,$A$60)=TRUE,59,IF(EXACT(M1607,$A$61)=TRUE,60,IF(EXACT(M1607,$A$62)=TRUE,61))))))))))))))))))))))))))))))))))))))))))))))))))))))))))))))*61^$L1607</f>
        <v>0</v>
      </c>
    </row>
    <row r="1608" spans="11:14" x14ac:dyDescent="0.55000000000000004">
      <c r="K1608">
        <v>1608</v>
      </c>
      <c r="L1608">
        <f t="shared" si="51"/>
        <v>0</v>
      </c>
      <c r="M1608" t="str">
        <f t="shared" si="50"/>
        <v/>
      </c>
      <c r="N1608">
        <f>IF(EXACT(M1608,$A$1)=TRUE,0,IF(EXACT(M1608,$A$2)=TRUE,1,IF(EXACT(M1608,$A$3)=TRUE,2,IF(EXACT(M1608,$A$4)=TRUE,3,IF(EXACT(M1608,$A$5)=TRUE,4,IF(EXACT(M1608,$A$6)=TRUE,5,IF(EXACT(M1608,$A$7)=TRUE,6,IF(EXACT(M1608,$A$8)=TRUE,7,IF(EXACT(M1608,$A$9)=TRUE,8,IF(EXACT(M1608,$A$10)=TRUE,9,IF(EXACT(M1608,$A$11)=TRUE,10,IF(EXACT(M1608,$A$12)=TRUE,11,IF(EXACT(M1608,$A$13)=TRUE,12,IF(EXACT(M1608,$A$14)=TRUE,13,IF(EXACT(M1608,$A$15)=TRUE,14,IF(EXACT(M1608,$A$16)=TRUE,15,IF(EXACT(M1608,$A$17)=TRUE,16,IF(EXACT(M1608,$A$18)=TRUE,17,IF(EXACT(M1608,$A$19)=TRUE,18,IF(EXACT(M1608,$A$20)=TRUE,19,IF(EXACT(M1608,$A$21)=TRUE,20,IF(EXACT(M1608,$A$22)=TRUE,21,IF(EXACT(M1608,$A$23)=TRUE,22,IF(EXACT(M1608,$A$24)=TRUE,23,IF(EXACT(M1608,$A$25)=TRUE,24,IF(EXACT(M1608,$A$26)=TRUE,25,IF(EXACT(M1608,$A$27)=TRUE,26,IF(EXACT(M1608,$A$28)=TRUE,27,IF(EXACT(M1608,$A$29)=TRUE,28,IF(EXACT(M1608,$A$30)=TRUE,29,IF(EXACT(M1608,$A$31)=TRUE,30,IF(EXACT(M1608,$A$32)=TRUE,31,IF(EXACT(M1608,$A$33)=TRUE,32,IF(EXACT(M1608,$A$34)=TRUE,33,IF(EXACT(M1608,$A$35)=TRUE,34,IF(EXACT(M1608,$A$36)=TRUE,35,IF(EXACT(M1608,$A$37)=TRUE,36,IF(EXACT(M1608,$A$38)=TRUE,37,IF(EXACT(M1608,$A$39)=TRUE,38,IF(EXACT(M1608,$A$40)=TRUE,39,IF(EXACT(M1608,$A$41)=TRUE,40,IF(EXACT(M1608,$A$42)=TRUE,41,IF(EXACT(M1608,$A$43)=TRUE,42,IF(EXACT(M1608,$A$44)=TRUE,43,IF(EXACT(M1608,$A$45)=TRUE,44,IF(EXACT(M1608,$A$46)=TRUE,45,IF(EXACT(M1608,$A$47)=TRUE,46,IF(EXACT(M1608,$A$48)=TRUE,47,IF(EXACT(M1608,$A$49)=TRUE,48,IF(EXACT(M1608,$A$50)=TRUE,49,IF(EXACT(M1608,$A$51)=TRUE,50,IF(EXACT(M1608,$A$52)=TRUE,51,IF(EXACT(M1608,$A$53)=TRUE,52,IF(EXACT(M1608,$A$54)=TRUE,53,IF(EXACT(M1608,$A$55)=TRUE,54,IF(EXACT(M1608,$A$56)=TRUE,55,IF(EXACT(M1608,$A$57)=TRUE,56,IF(EXACT(M1608,$A$58)=TRUE,57,IF(EXACT(M1608,$A$59)=TRUE,58,IF(EXACT(M1608,$A$60)=TRUE,59,IF(EXACT(M1608,$A$61)=TRUE,60,IF(EXACT(M1608,$A$62)=TRUE,61))))))))))))))))))))))))))))))))))))))))))))))))))))))))))))))*61^$L1608</f>
        <v>0</v>
      </c>
    </row>
    <row r="1609" spans="11:14" x14ac:dyDescent="0.55000000000000004">
      <c r="K1609">
        <v>1609</v>
      </c>
      <c r="L1609">
        <f t="shared" si="51"/>
        <v>5</v>
      </c>
      <c r="M1609" t="str">
        <f t="shared" si="50"/>
        <v/>
      </c>
      <c r="N1609" t="b">
        <f>IF(EXACT(M1609,$A$1)=TRUE,"コア",IF(EXACT(M1609,$A$2)=TRUE,"弓玉",IF(EXACT(M1609,$A$3)=TRUE,"銃玉",IF(EXACT(M1609,$A$4)=TRUE,"剣玉",IF(EXACT(M1609,$A$5)=TRUE,"盾玉",IF(EXACT(M1609,$A$6)=TRUE,"爆玉",IF(EXACT(M1609,$A$7)=TRUE,"魔玉",IF(EXACT(M1609,$A$8)=TRUE,"弩玉",IF(EXACT(M1609,$A$9)=TRUE,"槍玉",IF(EXACT(M1609,$A$10)=TRUE,"砲玉",IF(EXACT(M1609,$A$11)=TRUE,"薙玉",IF(EXACT(M1609,$A$12)=TRUE,"跳玉",IF(EXACT(M1609,$A$13)=TRUE,"裂玉",IF(EXACT(M1609,$A$14)=TRUE,"散玉",IF(EXACT(M1609,$A$15)=TRUE,"狙玉",IF(EXACT(M1609,$A$16)=TRUE,"浮玉",IF(EXACT(M1609,$A$17)=TRUE,"導玉",IF(EXACT(M1609,$A$18)=TRUE,"繕玉",IF(EXACT(M1609,$A$19)=TRUE,"癒玉",IF(EXACT(M1609,$A$20)=TRUE,"壁玉",IF(EXACT(M1609,$A$21)=TRUE,"飛玉",IF(EXACT(M1609,$A$22)=TRUE,"戦玉",IF(EXACT(M1609,$A$23)=TRUE,"機玉",IF(EXACT(M1609,$A$24)=TRUE,"変玉",IF(EXACT(M1609,$A$25)=TRUE,"界玉",IF(EXACT(M1609,$A$26)=TRUE,"木壁",IF(EXACT(M1609,$A$27)=TRUE,"石壁",IF(EXACT(M1609,$A$28)=TRUE,"紙壁",IF(EXACT(M1609,$A$29)=TRUE,"鉄壁",IF(EXACT(M1609,$A$30)=TRUE,"ジェット",IF(EXACT(M1609,$A$31)=TRUE,"ターボ",IF(EXACT(M1609,$A$32)=TRUE,"骨玉",IF(EXACT(M1609,$A$33)=TRUE,"撃玉",IF(EXACT(M1609,$A$34)=TRUE,"弾玉",IF(EXACT(M1609,$A$35)=TRUE,"聖玉",IF(EXACT(M1609,$A$36)=TRUE,"忍玉",IF(EXACT(M1609,$A$37)=TRUE,"障玉",IF(EXACT(M1609,$A$38)=TRUE,"花玉",IF(EXACT(M1609,$A$39)=TRUE,"反玉",IF(EXACT(M1609,$A$40)=TRUE,"押玉",IF(EXACT(M1609,$A$41)=TRUE,"迎玉",IF(EXACT(M1609,$A$42)=TRUE,"贄玉",IF(EXACT(M1609,$A$43)=TRUE,"的玉",IF(EXACT(M1609,$A$44)=TRUE,"墜玉",IF(EXACT(M1609,$A$45)=TRUE,"箱玉",IF(EXACT(M1609,$A$46)=TRUE,"闇玉",IF(EXACT(M1609,$A$47)=TRUE,"旋玉",IF(EXACT(M1609,$A$48)=TRUE,"采玉",IF(EXACT(M1609,$A$49)=TRUE,"騎玉",IF(EXACT(M1609,$A$50)=TRUE,"核玉",IF(EXACT(M1609,$A$51)=TRUE,"射玉",IF(EXACT(M1609,$A$52)=TRUE,"星玉",IF(EXACT(M1609,$A$53)=TRUE,"梱玉",IF(EXACT(M1609,$A$54)=TRUE,"貫玉",IF(EXACT(M1609,$A$55)=TRUE,"査玉",IF(EXACT(M1609,$A$56)=TRUE,"近壁",IF(EXACT(M1609,$A$57)=TRUE,"遠壁",IF(EXACT(M1609,$A$58)=TRUE,"広壁",IF(EXACT(M1609,$A$59)=TRUE,"狭壁",IF(EXACT(M1609,$A$60)=TRUE,"タゲ壁",IF(EXACT(M1609,$A$61)=TRUE,"エレ壁")))))))))))))))))))))))))))))))))))))))))))))))))))))))))))))</f>
        <v>0</v>
      </c>
    </row>
    <row r="1610" spans="11:14" x14ac:dyDescent="0.55000000000000004">
      <c r="K1610">
        <v>1610</v>
      </c>
      <c r="L1610">
        <f t="shared" si="51"/>
        <v>4</v>
      </c>
      <c r="M1610" t="str">
        <f t="shared" si="50"/>
        <v/>
      </c>
      <c r="N1610">
        <f>IF(EXACT(M1610,$A$1)=TRUE,0,IF(EXACT(M1610,$A$2)=TRUE,1,IF(EXACT(M1610,$A$3)=TRUE,2,IF(EXACT(M1610,$A$4)=TRUE,3,IF(EXACT(M1610,$A$5)=TRUE,4,IF(EXACT(M1610,$A$6)=TRUE,5,IF(EXACT(M1610,$A$7)=TRUE,6,IF(EXACT(M1610,$A$8)=TRUE,7,IF(EXACT(M1610,$A$9)=TRUE,8,IF(EXACT(M1610,$A$10)=TRUE,9,IF(EXACT(M1610,$A$11)=TRUE,10,IF(EXACT(M1610,$A$12)=TRUE,11,IF(EXACT(M1610,$A$13)=TRUE,12,IF(EXACT(M1610,$A$14)=TRUE,13,IF(EXACT(M1610,$A$15)=TRUE,14,IF(EXACT(M1610,$A$16)=TRUE,15,IF(EXACT(M1610,$A$17)=TRUE,16,IF(EXACT(M1610,$A$18)=TRUE,17,IF(EXACT(M1610,$A$19)=TRUE,18,IF(EXACT(M1610,$A$20)=TRUE,19,IF(EXACT(M1610,$A$21)=TRUE,20,IF(EXACT(M1610,$A$22)=TRUE,21,IF(EXACT(M1610,$A$23)=TRUE,22,IF(EXACT(M1610,$A$24)=TRUE,23,IF(EXACT(M1610,$A$25)=TRUE,24,IF(EXACT(M1610,$A$26)=TRUE,25,IF(EXACT(M1610,$A$27)=TRUE,26,IF(EXACT(M1610,$A$28)=TRUE,27,IF(EXACT(M1610,$A$29)=TRUE,28,IF(EXACT(M1610,$A$30)=TRUE,29,IF(EXACT(M1610,$A$31)=TRUE,30,IF(EXACT(M1610,$A$32)=TRUE,31,IF(EXACT(M1610,$A$33)=TRUE,32,IF(EXACT(M1610,$A$34)=TRUE,33,IF(EXACT(M1610,$A$35)=TRUE,34,IF(EXACT(M1610,$A$36)=TRUE,35,IF(EXACT(M1610,$A$37)=TRUE,36,IF(EXACT(M1610,$A$38)=TRUE,37,IF(EXACT(M1610,$A$39)=TRUE,38,IF(EXACT(M1610,$A$40)=TRUE,39,IF(EXACT(M1610,$A$41)=TRUE,40,IF(EXACT(M1610,$A$42)=TRUE,41,IF(EXACT(M1610,$A$43)=TRUE,42,IF(EXACT(M1610,$A$44)=TRUE,43,IF(EXACT(M1610,$A$45)=TRUE,44,IF(EXACT(M1610,$A$46)=TRUE,45,IF(EXACT(M1610,$A$47)=TRUE,46,IF(EXACT(M1610,$A$48)=TRUE,47,IF(EXACT(M1610,$A$49)=TRUE,48,IF(EXACT(M1610,$A$50)=TRUE,49,IF(EXACT(M1610,$A$51)=TRUE,50,IF(EXACT(M1610,$A$52)=TRUE,51,IF(EXACT(M1610,$A$53)=TRUE,52,IF(EXACT(M1610,$A$54)=TRUE,53,IF(EXACT(M1610,$A$55)=TRUE,54,IF(EXACT(M1610,$A$56)=TRUE,55,IF(EXACT(M1610,$A$57)=TRUE,56,IF(EXACT(M1610,$A$58)=TRUE,57,IF(EXACT(M1610,$A$59)=TRUE,58,IF(EXACT(M1610,$A$60)=TRUE,59,IF(EXACT(M1610,$A$61)=TRUE,60,IF(EXACT(M1610,$A$62)=TRUE,61))))))))))))))))))))))))))))))))))))))))))))))))))))))))))))))*61^$L1610</f>
        <v>0</v>
      </c>
    </row>
    <row r="1611" spans="11:14" x14ac:dyDescent="0.55000000000000004">
      <c r="K1611">
        <v>1611</v>
      </c>
      <c r="L1611">
        <f t="shared" si="51"/>
        <v>3</v>
      </c>
      <c r="M1611" t="str">
        <f t="shared" si="50"/>
        <v/>
      </c>
      <c r="N1611">
        <f>IF(EXACT(M1611,$A$1)=TRUE,0,IF(EXACT(M1611,$A$2)=TRUE,1,IF(EXACT(M1611,$A$3)=TRUE,2,IF(EXACT(M1611,$A$4)=TRUE,3,IF(EXACT(M1611,$A$5)=TRUE,4,IF(EXACT(M1611,$A$6)=TRUE,5,IF(EXACT(M1611,$A$7)=TRUE,6,IF(EXACT(M1611,$A$8)=TRUE,7,IF(EXACT(M1611,$A$9)=TRUE,8,IF(EXACT(M1611,$A$10)=TRUE,9,IF(EXACT(M1611,$A$11)=TRUE,10,IF(EXACT(M1611,$A$12)=TRUE,11,IF(EXACT(M1611,$A$13)=TRUE,12,IF(EXACT(M1611,$A$14)=TRUE,13,IF(EXACT(M1611,$A$15)=TRUE,14,IF(EXACT(M1611,$A$16)=TRUE,15,IF(EXACT(M1611,$A$17)=TRUE,16,IF(EXACT(M1611,$A$18)=TRUE,17,IF(EXACT(M1611,$A$19)=TRUE,18,IF(EXACT(M1611,$A$20)=TRUE,19,IF(EXACT(M1611,$A$21)=TRUE,20,IF(EXACT(M1611,$A$22)=TRUE,21,IF(EXACT(M1611,$A$23)=TRUE,22,IF(EXACT(M1611,$A$24)=TRUE,23,IF(EXACT(M1611,$A$25)=TRUE,24,IF(EXACT(M1611,$A$26)=TRUE,25,IF(EXACT(M1611,$A$27)=TRUE,26,IF(EXACT(M1611,$A$28)=TRUE,27,IF(EXACT(M1611,$A$29)=TRUE,28,IF(EXACT(M1611,$A$30)=TRUE,29,IF(EXACT(M1611,$A$31)=TRUE,30,IF(EXACT(M1611,$A$32)=TRUE,31,IF(EXACT(M1611,$A$33)=TRUE,32,IF(EXACT(M1611,$A$34)=TRUE,33,IF(EXACT(M1611,$A$35)=TRUE,34,IF(EXACT(M1611,$A$36)=TRUE,35,IF(EXACT(M1611,$A$37)=TRUE,36,IF(EXACT(M1611,$A$38)=TRUE,37,IF(EXACT(M1611,$A$39)=TRUE,38,IF(EXACT(M1611,$A$40)=TRUE,39,IF(EXACT(M1611,$A$41)=TRUE,40,IF(EXACT(M1611,$A$42)=TRUE,41,IF(EXACT(M1611,$A$43)=TRUE,42,IF(EXACT(M1611,$A$44)=TRUE,43,IF(EXACT(M1611,$A$45)=TRUE,44,IF(EXACT(M1611,$A$46)=TRUE,45,IF(EXACT(M1611,$A$47)=TRUE,46,IF(EXACT(M1611,$A$48)=TRUE,47,IF(EXACT(M1611,$A$49)=TRUE,48,IF(EXACT(M1611,$A$50)=TRUE,49,IF(EXACT(M1611,$A$51)=TRUE,50,IF(EXACT(M1611,$A$52)=TRUE,51,IF(EXACT(M1611,$A$53)=TRUE,52,IF(EXACT(M1611,$A$54)=TRUE,53,IF(EXACT(M1611,$A$55)=TRUE,54,IF(EXACT(M1611,$A$56)=TRUE,55,IF(EXACT(M1611,$A$57)=TRUE,56,IF(EXACT(M1611,$A$58)=TRUE,57,IF(EXACT(M1611,$A$59)=TRUE,58,IF(EXACT(M1611,$A$60)=TRUE,59,IF(EXACT(M1611,$A$61)=TRUE,60,IF(EXACT(M1611,$A$62)=TRUE,61))))))))))))))))))))))))))))))))))))))))))))))))))))))))))))))*61^$L1611</f>
        <v>0</v>
      </c>
    </row>
    <row r="1612" spans="11:14" x14ac:dyDescent="0.55000000000000004">
      <c r="K1612">
        <v>1612</v>
      </c>
      <c r="L1612">
        <f t="shared" si="51"/>
        <v>2</v>
      </c>
      <c r="M1612" t="str">
        <f t="shared" si="50"/>
        <v/>
      </c>
      <c r="N1612">
        <f>IF(EXACT(M1612,$A$1)=TRUE,0,IF(EXACT(M1612,$A$2)=TRUE,1,IF(EXACT(M1612,$A$3)=TRUE,2,IF(EXACT(M1612,$A$4)=TRUE,3,IF(EXACT(M1612,$A$5)=TRUE,4,IF(EXACT(M1612,$A$6)=TRUE,5,IF(EXACT(M1612,$A$7)=TRUE,6,IF(EXACT(M1612,$A$8)=TRUE,7,IF(EXACT(M1612,$A$9)=TRUE,8,IF(EXACT(M1612,$A$10)=TRUE,9,IF(EXACT(M1612,$A$11)=TRUE,10,IF(EXACT(M1612,$A$12)=TRUE,11,IF(EXACT(M1612,$A$13)=TRUE,12,IF(EXACT(M1612,$A$14)=TRUE,13,IF(EXACT(M1612,$A$15)=TRUE,14,IF(EXACT(M1612,$A$16)=TRUE,15,IF(EXACT(M1612,$A$17)=TRUE,16,IF(EXACT(M1612,$A$18)=TRUE,17,IF(EXACT(M1612,$A$19)=TRUE,18,IF(EXACT(M1612,$A$20)=TRUE,19,IF(EXACT(M1612,$A$21)=TRUE,20,IF(EXACT(M1612,$A$22)=TRUE,21,IF(EXACT(M1612,$A$23)=TRUE,22,IF(EXACT(M1612,$A$24)=TRUE,23,IF(EXACT(M1612,$A$25)=TRUE,24,IF(EXACT(M1612,$A$26)=TRUE,25,IF(EXACT(M1612,$A$27)=TRUE,26,IF(EXACT(M1612,$A$28)=TRUE,27,IF(EXACT(M1612,$A$29)=TRUE,28,IF(EXACT(M1612,$A$30)=TRUE,29,IF(EXACT(M1612,$A$31)=TRUE,30,IF(EXACT(M1612,$A$32)=TRUE,31,IF(EXACT(M1612,$A$33)=TRUE,32,IF(EXACT(M1612,$A$34)=TRUE,33,IF(EXACT(M1612,$A$35)=TRUE,34,IF(EXACT(M1612,$A$36)=TRUE,35,IF(EXACT(M1612,$A$37)=TRUE,36,IF(EXACT(M1612,$A$38)=TRUE,37,IF(EXACT(M1612,$A$39)=TRUE,38,IF(EXACT(M1612,$A$40)=TRUE,39,IF(EXACT(M1612,$A$41)=TRUE,40,IF(EXACT(M1612,$A$42)=TRUE,41,IF(EXACT(M1612,$A$43)=TRUE,42,IF(EXACT(M1612,$A$44)=TRUE,43,IF(EXACT(M1612,$A$45)=TRUE,44,IF(EXACT(M1612,$A$46)=TRUE,45,IF(EXACT(M1612,$A$47)=TRUE,46,IF(EXACT(M1612,$A$48)=TRUE,47,IF(EXACT(M1612,$A$49)=TRUE,48,IF(EXACT(M1612,$A$50)=TRUE,49,IF(EXACT(M1612,$A$51)=TRUE,50,IF(EXACT(M1612,$A$52)=TRUE,51,IF(EXACT(M1612,$A$53)=TRUE,52,IF(EXACT(M1612,$A$54)=TRUE,53,IF(EXACT(M1612,$A$55)=TRUE,54,IF(EXACT(M1612,$A$56)=TRUE,55,IF(EXACT(M1612,$A$57)=TRUE,56,IF(EXACT(M1612,$A$58)=TRUE,57,IF(EXACT(M1612,$A$59)=TRUE,58,IF(EXACT(M1612,$A$60)=TRUE,59,IF(EXACT(M1612,$A$61)=TRUE,60,IF(EXACT(M1612,$A$62)=TRUE,61))))))))))))))))))))))))))))))))))))))))))))))))))))))))))))))*61^$L1612</f>
        <v>0</v>
      </c>
    </row>
    <row r="1613" spans="11:14" x14ac:dyDescent="0.55000000000000004">
      <c r="K1613">
        <v>1613</v>
      </c>
      <c r="L1613">
        <f t="shared" si="51"/>
        <v>1</v>
      </c>
      <c r="M1613" t="str">
        <f t="shared" si="50"/>
        <v/>
      </c>
      <c r="N1613">
        <f>IF(EXACT(M1613,$A$1)=TRUE,0,IF(EXACT(M1613,$A$2)=TRUE,1,IF(EXACT(M1613,$A$3)=TRUE,2,IF(EXACT(M1613,$A$4)=TRUE,3,IF(EXACT(M1613,$A$5)=TRUE,4,IF(EXACT(M1613,$A$6)=TRUE,5,IF(EXACT(M1613,$A$7)=TRUE,6,IF(EXACT(M1613,$A$8)=TRUE,7,IF(EXACT(M1613,$A$9)=TRUE,8,IF(EXACT(M1613,$A$10)=TRUE,9,IF(EXACT(M1613,$A$11)=TRUE,10,IF(EXACT(M1613,$A$12)=TRUE,11,IF(EXACT(M1613,$A$13)=TRUE,12,IF(EXACT(M1613,$A$14)=TRUE,13,IF(EXACT(M1613,$A$15)=TRUE,14,IF(EXACT(M1613,$A$16)=TRUE,15,IF(EXACT(M1613,$A$17)=TRUE,16,IF(EXACT(M1613,$A$18)=TRUE,17,IF(EXACT(M1613,$A$19)=TRUE,18,IF(EXACT(M1613,$A$20)=TRUE,19,IF(EXACT(M1613,$A$21)=TRUE,20,IF(EXACT(M1613,$A$22)=TRUE,21,IF(EXACT(M1613,$A$23)=TRUE,22,IF(EXACT(M1613,$A$24)=TRUE,23,IF(EXACT(M1613,$A$25)=TRUE,24,IF(EXACT(M1613,$A$26)=TRUE,25,IF(EXACT(M1613,$A$27)=TRUE,26,IF(EXACT(M1613,$A$28)=TRUE,27,IF(EXACT(M1613,$A$29)=TRUE,28,IF(EXACT(M1613,$A$30)=TRUE,29,IF(EXACT(M1613,$A$31)=TRUE,30,IF(EXACT(M1613,$A$32)=TRUE,31,IF(EXACT(M1613,$A$33)=TRUE,32,IF(EXACT(M1613,$A$34)=TRUE,33,IF(EXACT(M1613,$A$35)=TRUE,34,IF(EXACT(M1613,$A$36)=TRUE,35,IF(EXACT(M1613,$A$37)=TRUE,36,IF(EXACT(M1613,$A$38)=TRUE,37,IF(EXACT(M1613,$A$39)=TRUE,38,IF(EXACT(M1613,$A$40)=TRUE,39,IF(EXACT(M1613,$A$41)=TRUE,40,IF(EXACT(M1613,$A$42)=TRUE,41,IF(EXACT(M1613,$A$43)=TRUE,42,IF(EXACT(M1613,$A$44)=TRUE,43,IF(EXACT(M1613,$A$45)=TRUE,44,IF(EXACT(M1613,$A$46)=TRUE,45,IF(EXACT(M1613,$A$47)=TRUE,46,IF(EXACT(M1613,$A$48)=TRUE,47,IF(EXACT(M1613,$A$49)=TRUE,48,IF(EXACT(M1613,$A$50)=TRUE,49,IF(EXACT(M1613,$A$51)=TRUE,50,IF(EXACT(M1613,$A$52)=TRUE,51,IF(EXACT(M1613,$A$53)=TRUE,52,IF(EXACT(M1613,$A$54)=TRUE,53,IF(EXACT(M1613,$A$55)=TRUE,54,IF(EXACT(M1613,$A$56)=TRUE,55,IF(EXACT(M1613,$A$57)=TRUE,56,IF(EXACT(M1613,$A$58)=TRUE,57,IF(EXACT(M1613,$A$59)=TRUE,58,IF(EXACT(M1613,$A$60)=TRUE,59,IF(EXACT(M1613,$A$61)=TRUE,60,IF(EXACT(M1613,$A$62)=TRUE,61))))))))))))))))))))))))))))))))))))))))))))))))))))))))))))))*61^$L1613</f>
        <v>0</v>
      </c>
    </row>
    <row r="1614" spans="11:14" x14ac:dyDescent="0.55000000000000004">
      <c r="K1614">
        <v>1614</v>
      </c>
      <c r="L1614">
        <f t="shared" si="51"/>
        <v>0</v>
      </c>
      <c r="M1614" t="str">
        <f t="shared" si="50"/>
        <v/>
      </c>
      <c r="N1614">
        <f>IF(EXACT(M1614,$A$1)=TRUE,0,IF(EXACT(M1614,$A$2)=TRUE,1,IF(EXACT(M1614,$A$3)=TRUE,2,IF(EXACT(M1614,$A$4)=TRUE,3,IF(EXACT(M1614,$A$5)=TRUE,4,IF(EXACT(M1614,$A$6)=TRUE,5,IF(EXACT(M1614,$A$7)=TRUE,6,IF(EXACT(M1614,$A$8)=TRUE,7,IF(EXACT(M1614,$A$9)=TRUE,8,IF(EXACT(M1614,$A$10)=TRUE,9,IF(EXACT(M1614,$A$11)=TRUE,10,IF(EXACT(M1614,$A$12)=TRUE,11,IF(EXACT(M1614,$A$13)=TRUE,12,IF(EXACT(M1614,$A$14)=TRUE,13,IF(EXACT(M1614,$A$15)=TRUE,14,IF(EXACT(M1614,$A$16)=TRUE,15,IF(EXACT(M1614,$A$17)=TRUE,16,IF(EXACT(M1614,$A$18)=TRUE,17,IF(EXACT(M1614,$A$19)=TRUE,18,IF(EXACT(M1614,$A$20)=TRUE,19,IF(EXACT(M1614,$A$21)=TRUE,20,IF(EXACT(M1614,$A$22)=TRUE,21,IF(EXACT(M1614,$A$23)=TRUE,22,IF(EXACT(M1614,$A$24)=TRUE,23,IF(EXACT(M1614,$A$25)=TRUE,24,IF(EXACT(M1614,$A$26)=TRUE,25,IF(EXACT(M1614,$A$27)=TRUE,26,IF(EXACT(M1614,$A$28)=TRUE,27,IF(EXACT(M1614,$A$29)=TRUE,28,IF(EXACT(M1614,$A$30)=TRUE,29,IF(EXACT(M1614,$A$31)=TRUE,30,IF(EXACT(M1614,$A$32)=TRUE,31,IF(EXACT(M1614,$A$33)=TRUE,32,IF(EXACT(M1614,$A$34)=TRUE,33,IF(EXACT(M1614,$A$35)=TRUE,34,IF(EXACT(M1614,$A$36)=TRUE,35,IF(EXACT(M1614,$A$37)=TRUE,36,IF(EXACT(M1614,$A$38)=TRUE,37,IF(EXACT(M1614,$A$39)=TRUE,38,IF(EXACT(M1614,$A$40)=TRUE,39,IF(EXACT(M1614,$A$41)=TRUE,40,IF(EXACT(M1614,$A$42)=TRUE,41,IF(EXACT(M1614,$A$43)=TRUE,42,IF(EXACT(M1614,$A$44)=TRUE,43,IF(EXACT(M1614,$A$45)=TRUE,44,IF(EXACT(M1614,$A$46)=TRUE,45,IF(EXACT(M1614,$A$47)=TRUE,46,IF(EXACT(M1614,$A$48)=TRUE,47,IF(EXACT(M1614,$A$49)=TRUE,48,IF(EXACT(M1614,$A$50)=TRUE,49,IF(EXACT(M1614,$A$51)=TRUE,50,IF(EXACT(M1614,$A$52)=TRUE,51,IF(EXACT(M1614,$A$53)=TRUE,52,IF(EXACT(M1614,$A$54)=TRUE,53,IF(EXACT(M1614,$A$55)=TRUE,54,IF(EXACT(M1614,$A$56)=TRUE,55,IF(EXACT(M1614,$A$57)=TRUE,56,IF(EXACT(M1614,$A$58)=TRUE,57,IF(EXACT(M1614,$A$59)=TRUE,58,IF(EXACT(M1614,$A$60)=TRUE,59,IF(EXACT(M1614,$A$61)=TRUE,60,IF(EXACT(M1614,$A$62)=TRUE,61))))))))))))))))))))))))))))))))))))))))))))))))))))))))))))))*61^$L1614</f>
        <v>0</v>
      </c>
    </row>
    <row r="1615" spans="11:14" x14ac:dyDescent="0.55000000000000004">
      <c r="K1615">
        <v>1615</v>
      </c>
      <c r="L1615">
        <f t="shared" si="51"/>
        <v>5</v>
      </c>
      <c r="M1615" t="str">
        <f t="shared" si="50"/>
        <v/>
      </c>
      <c r="N1615" t="b">
        <f>IF(EXACT(M1615,$A$1)=TRUE,"コア",IF(EXACT(M1615,$A$2)=TRUE,"弓玉",IF(EXACT(M1615,$A$3)=TRUE,"銃玉",IF(EXACT(M1615,$A$4)=TRUE,"剣玉",IF(EXACT(M1615,$A$5)=TRUE,"盾玉",IF(EXACT(M1615,$A$6)=TRUE,"爆玉",IF(EXACT(M1615,$A$7)=TRUE,"魔玉",IF(EXACT(M1615,$A$8)=TRUE,"弩玉",IF(EXACT(M1615,$A$9)=TRUE,"槍玉",IF(EXACT(M1615,$A$10)=TRUE,"砲玉",IF(EXACT(M1615,$A$11)=TRUE,"薙玉",IF(EXACT(M1615,$A$12)=TRUE,"跳玉",IF(EXACT(M1615,$A$13)=TRUE,"裂玉",IF(EXACT(M1615,$A$14)=TRUE,"散玉",IF(EXACT(M1615,$A$15)=TRUE,"狙玉",IF(EXACT(M1615,$A$16)=TRUE,"浮玉",IF(EXACT(M1615,$A$17)=TRUE,"導玉",IF(EXACT(M1615,$A$18)=TRUE,"繕玉",IF(EXACT(M1615,$A$19)=TRUE,"癒玉",IF(EXACT(M1615,$A$20)=TRUE,"壁玉",IF(EXACT(M1615,$A$21)=TRUE,"飛玉",IF(EXACT(M1615,$A$22)=TRUE,"戦玉",IF(EXACT(M1615,$A$23)=TRUE,"機玉",IF(EXACT(M1615,$A$24)=TRUE,"変玉",IF(EXACT(M1615,$A$25)=TRUE,"界玉",IF(EXACT(M1615,$A$26)=TRUE,"木壁",IF(EXACT(M1615,$A$27)=TRUE,"石壁",IF(EXACT(M1615,$A$28)=TRUE,"紙壁",IF(EXACT(M1615,$A$29)=TRUE,"鉄壁",IF(EXACT(M1615,$A$30)=TRUE,"ジェット",IF(EXACT(M1615,$A$31)=TRUE,"ターボ",IF(EXACT(M1615,$A$32)=TRUE,"骨玉",IF(EXACT(M1615,$A$33)=TRUE,"撃玉",IF(EXACT(M1615,$A$34)=TRUE,"弾玉",IF(EXACT(M1615,$A$35)=TRUE,"聖玉",IF(EXACT(M1615,$A$36)=TRUE,"忍玉",IF(EXACT(M1615,$A$37)=TRUE,"障玉",IF(EXACT(M1615,$A$38)=TRUE,"花玉",IF(EXACT(M1615,$A$39)=TRUE,"反玉",IF(EXACT(M1615,$A$40)=TRUE,"押玉",IF(EXACT(M1615,$A$41)=TRUE,"迎玉",IF(EXACT(M1615,$A$42)=TRUE,"贄玉",IF(EXACT(M1615,$A$43)=TRUE,"的玉",IF(EXACT(M1615,$A$44)=TRUE,"墜玉",IF(EXACT(M1615,$A$45)=TRUE,"箱玉",IF(EXACT(M1615,$A$46)=TRUE,"闇玉",IF(EXACT(M1615,$A$47)=TRUE,"旋玉",IF(EXACT(M1615,$A$48)=TRUE,"采玉",IF(EXACT(M1615,$A$49)=TRUE,"騎玉",IF(EXACT(M1615,$A$50)=TRUE,"核玉",IF(EXACT(M1615,$A$51)=TRUE,"射玉",IF(EXACT(M1615,$A$52)=TRUE,"星玉",IF(EXACT(M1615,$A$53)=TRUE,"梱玉",IF(EXACT(M1615,$A$54)=TRUE,"貫玉",IF(EXACT(M1615,$A$55)=TRUE,"査玉",IF(EXACT(M1615,$A$56)=TRUE,"近壁",IF(EXACT(M1615,$A$57)=TRUE,"遠壁",IF(EXACT(M1615,$A$58)=TRUE,"広壁",IF(EXACT(M1615,$A$59)=TRUE,"狭壁",IF(EXACT(M1615,$A$60)=TRUE,"タゲ壁",IF(EXACT(M1615,$A$61)=TRUE,"エレ壁")))))))))))))))))))))))))))))))))))))))))))))))))))))))))))))</f>
        <v>0</v>
      </c>
    </row>
    <row r="1616" spans="11:14" x14ac:dyDescent="0.55000000000000004">
      <c r="K1616">
        <v>1616</v>
      </c>
      <c r="L1616">
        <f t="shared" si="51"/>
        <v>4</v>
      </c>
      <c r="M1616" t="str">
        <f t="shared" si="50"/>
        <v/>
      </c>
      <c r="N1616">
        <f>IF(EXACT(M1616,$A$1)=TRUE,0,IF(EXACT(M1616,$A$2)=TRUE,1,IF(EXACT(M1616,$A$3)=TRUE,2,IF(EXACT(M1616,$A$4)=TRUE,3,IF(EXACT(M1616,$A$5)=TRUE,4,IF(EXACT(M1616,$A$6)=TRUE,5,IF(EXACT(M1616,$A$7)=TRUE,6,IF(EXACT(M1616,$A$8)=TRUE,7,IF(EXACT(M1616,$A$9)=TRUE,8,IF(EXACT(M1616,$A$10)=TRUE,9,IF(EXACT(M1616,$A$11)=TRUE,10,IF(EXACT(M1616,$A$12)=TRUE,11,IF(EXACT(M1616,$A$13)=TRUE,12,IF(EXACT(M1616,$A$14)=TRUE,13,IF(EXACT(M1616,$A$15)=TRUE,14,IF(EXACT(M1616,$A$16)=TRUE,15,IF(EXACT(M1616,$A$17)=TRUE,16,IF(EXACT(M1616,$A$18)=TRUE,17,IF(EXACT(M1616,$A$19)=TRUE,18,IF(EXACT(M1616,$A$20)=TRUE,19,IF(EXACT(M1616,$A$21)=TRUE,20,IF(EXACT(M1616,$A$22)=TRUE,21,IF(EXACT(M1616,$A$23)=TRUE,22,IF(EXACT(M1616,$A$24)=TRUE,23,IF(EXACT(M1616,$A$25)=TRUE,24,IF(EXACT(M1616,$A$26)=TRUE,25,IF(EXACT(M1616,$A$27)=TRUE,26,IF(EXACT(M1616,$A$28)=TRUE,27,IF(EXACT(M1616,$A$29)=TRUE,28,IF(EXACT(M1616,$A$30)=TRUE,29,IF(EXACT(M1616,$A$31)=TRUE,30,IF(EXACT(M1616,$A$32)=TRUE,31,IF(EXACT(M1616,$A$33)=TRUE,32,IF(EXACT(M1616,$A$34)=TRUE,33,IF(EXACT(M1616,$A$35)=TRUE,34,IF(EXACT(M1616,$A$36)=TRUE,35,IF(EXACT(M1616,$A$37)=TRUE,36,IF(EXACT(M1616,$A$38)=TRUE,37,IF(EXACT(M1616,$A$39)=TRUE,38,IF(EXACT(M1616,$A$40)=TRUE,39,IF(EXACT(M1616,$A$41)=TRUE,40,IF(EXACT(M1616,$A$42)=TRUE,41,IF(EXACT(M1616,$A$43)=TRUE,42,IF(EXACT(M1616,$A$44)=TRUE,43,IF(EXACT(M1616,$A$45)=TRUE,44,IF(EXACT(M1616,$A$46)=TRUE,45,IF(EXACT(M1616,$A$47)=TRUE,46,IF(EXACT(M1616,$A$48)=TRUE,47,IF(EXACT(M1616,$A$49)=TRUE,48,IF(EXACT(M1616,$A$50)=TRUE,49,IF(EXACT(M1616,$A$51)=TRUE,50,IF(EXACT(M1616,$A$52)=TRUE,51,IF(EXACT(M1616,$A$53)=TRUE,52,IF(EXACT(M1616,$A$54)=TRUE,53,IF(EXACT(M1616,$A$55)=TRUE,54,IF(EXACT(M1616,$A$56)=TRUE,55,IF(EXACT(M1616,$A$57)=TRUE,56,IF(EXACT(M1616,$A$58)=TRUE,57,IF(EXACT(M1616,$A$59)=TRUE,58,IF(EXACT(M1616,$A$60)=TRUE,59,IF(EXACT(M1616,$A$61)=TRUE,60,IF(EXACT(M1616,$A$62)=TRUE,61))))))))))))))))))))))))))))))))))))))))))))))))))))))))))))))*61^$L1616</f>
        <v>0</v>
      </c>
    </row>
    <row r="1617" spans="11:14" x14ac:dyDescent="0.55000000000000004">
      <c r="K1617">
        <v>1617</v>
      </c>
      <c r="L1617">
        <f t="shared" si="51"/>
        <v>3</v>
      </c>
      <c r="M1617" t="str">
        <f t="shared" si="50"/>
        <v/>
      </c>
      <c r="N1617">
        <f>IF(EXACT(M1617,$A$1)=TRUE,0,IF(EXACT(M1617,$A$2)=TRUE,1,IF(EXACT(M1617,$A$3)=TRUE,2,IF(EXACT(M1617,$A$4)=TRUE,3,IF(EXACT(M1617,$A$5)=TRUE,4,IF(EXACT(M1617,$A$6)=TRUE,5,IF(EXACT(M1617,$A$7)=TRUE,6,IF(EXACT(M1617,$A$8)=TRUE,7,IF(EXACT(M1617,$A$9)=TRUE,8,IF(EXACT(M1617,$A$10)=TRUE,9,IF(EXACT(M1617,$A$11)=TRUE,10,IF(EXACT(M1617,$A$12)=TRUE,11,IF(EXACT(M1617,$A$13)=TRUE,12,IF(EXACT(M1617,$A$14)=TRUE,13,IF(EXACT(M1617,$A$15)=TRUE,14,IF(EXACT(M1617,$A$16)=TRUE,15,IF(EXACT(M1617,$A$17)=TRUE,16,IF(EXACT(M1617,$A$18)=TRUE,17,IF(EXACT(M1617,$A$19)=TRUE,18,IF(EXACT(M1617,$A$20)=TRUE,19,IF(EXACT(M1617,$A$21)=TRUE,20,IF(EXACT(M1617,$A$22)=TRUE,21,IF(EXACT(M1617,$A$23)=TRUE,22,IF(EXACT(M1617,$A$24)=TRUE,23,IF(EXACT(M1617,$A$25)=TRUE,24,IF(EXACT(M1617,$A$26)=TRUE,25,IF(EXACT(M1617,$A$27)=TRUE,26,IF(EXACT(M1617,$A$28)=TRUE,27,IF(EXACT(M1617,$A$29)=TRUE,28,IF(EXACT(M1617,$A$30)=TRUE,29,IF(EXACT(M1617,$A$31)=TRUE,30,IF(EXACT(M1617,$A$32)=TRUE,31,IF(EXACT(M1617,$A$33)=TRUE,32,IF(EXACT(M1617,$A$34)=TRUE,33,IF(EXACT(M1617,$A$35)=TRUE,34,IF(EXACT(M1617,$A$36)=TRUE,35,IF(EXACT(M1617,$A$37)=TRUE,36,IF(EXACT(M1617,$A$38)=TRUE,37,IF(EXACT(M1617,$A$39)=TRUE,38,IF(EXACT(M1617,$A$40)=TRUE,39,IF(EXACT(M1617,$A$41)=TRUE,40,IF(EXACT(M1617,$A$42)=TRUE,41,IF(EXACT(M1617,$A$43)=TRUE,42,IF(EXACT(M1617,$A$44)=TRUE,43,IF(EXACT(M1617,$A$45)=TRUE,44,IF(EXACT(M1617,$A$46)=TRUE,45,IF(EXACT(M1617,$A$47)=TRUE,46,IF(EXACT(M1617,$A$48)=TRUE,47,IF(EXACT(M1617,$A$49)=TRUE,48,IF(EXACT(M1617,$A$50)=TRUE,49,IF(EXACT(M1617,$A$51)=TRUE,50,IF(EXACT(M1617,$A$52)=TRUE,51,IF(EXACT(M1617,$A$53)=TRUE,52,IF(EXACT(M1617,$A$54)=TRUE,53,IF(EXACT(M1617,$A$55)=TRUE,54,IF(EXACT(M1617,$A$56)=TRUE,55,IF(EXACT(M1617,$A$57)=TRUE,56,IF(EXACT(M1617,$A$58)=TRUE,57,IF(EXACT(M1617,$A$59)=TRUE,58,IF(EXACT(M1617,$A$60)=TRUE,59,IF(EXACT(M1617,$A$61)=TRUE,60,IF(EXACT(M1617,$A$62)=TRUE,61))))))))))))))))))))))))))))))))))))))))))))))))))))))))))))))*61^$L1617</f>
        <v>0</v>
      </c>
    </row>
    <row r="1618" spans="11:14" x14ac:dyDescent="0.55000000000000004">
      <c r="K1618">
        <v>1618</v>
      </c>
      <c r="L1618">
        <f t="shared" si="51"/>
        <v>2</v>
      </c>
      <c r="M1618" t="str">
        <f t="shared" si="50"/>
        <v/>
      </c>
      <c r="N1618">
        <f>IF(EXACT(M1618,$A$1)=TRUE,0,IF(EXACT(M1618,$A$2)=TRUE,1,IF(EXACT(M1618,$A$3)=TRUE,2,IF(EXACT(M1618,$A$4)=TRUE,3,IF(EXACT(M1618,$A$5)=TRUE,4,IF(EXACT(M1618,$A$6)=TRUE,5,IF(EXACT(M1618,$A$7)=TRUE,6,IF(EXACT(M1618,$A$8)=TRUE,7,IF(EXACT(M1618,$A$9)=TRUE,8,IF(EXACT(M1618,$A$10)=TRUE,9,IF(EXACT(M1618,$A$11)=TRUE,10,IF(EXACT(M1618,$A$12)=TRUE,11,IF(EXACT(M1618,$A$13)=TRUE,12,IF(EXACT(M1618,$A$14)=TRUE,13,IF(EXACT(M1618,$A$15)=TRUE,14,IF(EXACT(M1618,$A$16)=TRUE,15,IF(EXACT(M1618,$A$17)=TRUE,16,IF(EXACT(M1618,$A$18)=TRUE,17,IF(EXACT(M1618,$A$19)=TRUE,18,IF(EXACT(M1618,$A$20)=TRUE,19,IF(EXACT(M1618,$A$21)=TRUE,20,IF(EXACT(M1618,$A$22)=TRUE,21,IF(EXACT(M1618,$A$23)=TRUE,22,IF(EXACT(M1618,$A$24)=TRUE,23,IF(EXACT(M1618,$A$25)=TRUE,24,IF(EXACT(M1618,$A$26)=TRUE,25,IF(EXACT(M1618,$A$27)=TRUE,26,IF(EXACT(M1618,$A$28)=TRUE,27,IF(EXACT(M1618,$A$29)=TRUE,28,IF(EXACT(M1618,$A$30)=TRUE,29,IF(EXACT(M1618,$A$31)=TRUE,30,IF(EXACT(M1618,$A$32)=TRUE,31,IF(EXACT(M1618,$A$33)=TRUE,32,IF(EXACT(M1618,$A$34)=TRUE,33,IF(EXACT(M1618,$A$35)=TRUE,34,IF(EXACT(M1618,$A$36)=TRUE,35,IF(EXACT(M1618,$A$37)=TRUE,36,IF(EXACT(M1618,$A$38)=TRUE,37,IF(EXACT(M1618,$A$39)=TRUE,38,IF(EXACT(M1618,$A$40)=TRUE,39,IF(EXACT(M1618,$A$41)=TRUE,40,IF(EXACT(M1618,$A$42)=TRUE,41,IF(EXACT(M1618,$A$43)=TRUE,42,IF(EXACT(M1618,$A$44)=TRUE,43,IF(EXACT(M1618,$A$45)=TRUE,44,IF(EXACT(M1618,$A$46)=TRUE,45,IF(EXACT(M1618,$A$47)=TRUE,46,IF(EXACT(M1618,$A$48)=TRUE,47,IF(EXACT(M1618,$A$49)=TRUE,48,IF(EXACT(M1618,$A$50)=TRUE,49,IF(EXACT(M1618,$A$51)=TRUE,50,IF(EXACT(M1618,$A$52)=TRUE,51,IF(EXACT(M1618,$A$53)=TRUE,52,IF(EXACT(M1618,$A$54)=TRUE,53,IF(EXACT(M1618,$A$55)=TRUE,54,IF(EXACT(M1618,$A$56)=TRUE,55,IF(EXACT(M1618,$A$57)=TRUE,56,IF(EXACT(M1618,$A$58)=TRUE,57,IF(EXACT(M1618,$A$59)=TRUE,58,IF(EXACT(M1618,$A$60)=TRUE,59,IF(EXACT(M1618,$A$61)=TRUE,60,IF(EXACT(M1618,$A$62)=TRUE,61))))))))))))))))))))))))))))))))))))))))))))))))))))))))))))))*61^$L1618</f>
        <v>0</v>
      </c>
    </row>
    <row r="1619" spans="11:14" x14ac:dyDescent="0.55000000000000004">
      <c r="K1619">
        <v>1619</v>
      </c>
      <c r="L1619">
        <f t="shared" si="51"/>
        <v>1</v>
      </c>
      <c r="M1619" t="str">
        <f t="shared" si="50"/>
        <v/>
      </c>
      <c r="N1619">
        <f>IF(EXACT(M1619,$A$1)=TRUE,0,IF(EXACT(M1619,$A$2)=TRUE,1,IF(EXACT(M1619,$A$3)=TRUE,2,IF(EXACT(M1619,$A$4)=TRUE,3,IF(EXACT(M1619,$A$5)=TRUE,4,IF(EXACT(M1619,$A$6)=TRUE,5,IF(EXACT(M1619,$A$7)=TRUE,6,IF(EXACT(M1619,$A$8)=TRUE,7,IF(EXACT(M1619,$A$9)=TRUE,8,IF(EXACT(M1619,$A$10)=TRUE,9,IF(EXACT(M1619,$A$11)=TRUE,10,IF(EXACT(M1619,$A$12)=TRUE,11,IF(EXACT(M1619,$A$13)=TRUE,12,IF(EXACT(M1619,$A$14)=TRUE,13,IF(EXACT(M1619,$A$15)=TRUE,14,IF(EXACT(M1619,$A$16)=TRUE,15,IF(EXACT(M1619,$A$17)=TRUE,16,IF(EXACT(M1619,$A$18)=TRUE,17,IF(EXACT(M1619,$A$19)=TRUE,18,IF(EXACT(M1619,$A$20)=TRUE,19,IF(EXACT(M1619,$A$21)=TRUE,20,IF(EXACT(M1619,$A$22)=TRUE,21,IF(EXACT(M1619,$A$23)=TRUE,22,IF(EXACT(M1619,$A$24)=TRUE,23,IF(EXACT(M1619,$A$25)=TRUE,24,IF(EXACT(M1619,$A$26)=TRUE,25,IF(EXACT(M1619,$A$27)=TRUE,26,IF(EXACT(M1619,$A$28)=TRUE,27,IF(EXACT(M1619,$A$29)=TRUE,28,IF(EXACT(M1619,$A$30)=TRUE,29,IF(EXACT(M1619,$A$31)=TRUE,30,IF(EXACT(M1619,$A$32)=TRUE,31,IF(EXACT(M1619,$A$33)=TRUE,32,IF(EXACT(M1619,$A$34)=TRUE,33,IF(EXACT(M1619,$A$35)=TRUE,34,IF(EXACT(M1619,$A$36)=TRUE,35,IF(EXACT(M1619,$A$37)=TRUE,36,IF(EXACT(M1619,$A$38)=TRUE,37,IF(EXACT(M1619,$A$39)=TRUE,38,IF(EXACT(M1619,$A$40)=TRUE,39,IF(EXACT(M1619,$A$41)=TRUE,40,IF(EXACT(M1619,$A$42)=TRUE,41,IF(EXACT(M1619,$A$43)=TRUE,42,IF(EXACT(M1619,$A$44)=TRUE,43,IF(EXACT(M1619,$A$45)=TRUE,44,IF(EXACT(M1619,$A$46)=TRUE,45,IF(EXACT(M1619,$A$47)=TRUE,46,IF(EXACT(M1619,$A$48)=TRUE,47,IF(EXACT(M1619,$A$49)=TRUE,48,IF(EXACT(M1619,$A$50)=TRUE,49,IF(EXACT(M1619,$A$51)=TRUE,50,IF(EXACT(M1619,$A$52)=TRUE,51,IF(EXACT(M1619,$A$53)=TRUE,52,IF(EXACT(M1619,$A$54)=TRUE,53,IF(EXACT(M1619,$A$55)=TRUE,54,IF(EXACT(M1619,$A$56)=TRUE,55,IF(EXACT(M1619,$A$57)=TRUE,56,IF(EXACT(M1619,$A$58)=TRUE,57,IF(EXACT(M1619,$A$59)=TRUE,58,IF(EXACT(M1619,$A$60)=TRUE,59,IF(EXACT(M1619,$A$61)=TRUE,60,IF(EXACT(M1619,$A$62)=TRUE,61))))))))))))))))))))))))))))))))))))))))))))))))))))))))))))))*61^$L1619</f>
        <v>0</v>
      </c>
    </row>
    <row r="1620" spans="11:14" x14ac:dyDescent="0.55000000000000004">
      <c r="K1620">
        <v>1620</v>
      </c>
      <c r="L1620">
        <f t="shared" si="51"/>
        <v>0</v>
      </c>
      <c r="M1620" t="str">
        <f t="shared" si="50"/>
        <v/>
      </c>
      <c r="N1620">
        <f>IF(EXACT(M1620,$A$1)=TRUE,0,IF(EXACT(M1620,$A$2)=TRUE,1,IF(EXACT(M1620,$A$3)=TRUE,2,IF(EXACT(M1620,$A$4)=TRUE,3,IF(EXACT(M1620,$A$5)=TRUE,4,IF(EXACT(M1620,$A$6)=TRUE,5,IF(EXACT(M1620,$A$7)=TRUE,6,IF(EXACT(M1620,$A$8)=TRUE,7,IF(EXACT(M1620,$A$9)=TRUE,8,IF(EXACT(M1620,$A$10)=TRUE,9,IF(EXACT(M1620,$A$11)=TRUE,10,IF(EXACT(M1620,$A$12)=TRUE,11,IF(EXACT(M1620,$A$13)=TRUE,12,IF(EXACT(M1620,$A$14)=TRUE,13,IF(EXACT(M1620,$A$15)=TRUE,14,IF(EXACT(M1620,$A$16)=TRUE,15,IF(EXACT(M1620,$A$17)=TRUE,16,IF(EXACT(M1620,$A$18)=TRUE,17,IF(EXACT(M1620,$A$19)=TRUE,18,IF(EXACT(M1620,$A$20)=TRUE,19,IF(EXACT(M1620,$A$21)=TRUE,20,IF(EXACT(M1620,$A$22)=TRUE,21,IF(EXACT(M1620,$A$23)=TRUE,22,IF(EXACT(M1620,$A$24)=TRUE,23,IF(EXACT(M1620,$A$25)=TRUE,24,IF(EXACT(M1620,$A$26)=TRUE,25,IF(EXACT(M1620,$A$27)=TRUE,26,IF(EXACT(M1620,$A$28)=TRUE,27,IF(EXACT(M1620,$A$29)=TRUE,28,IF(EXACT(M1620,$A$30)=TRUE,29,IF(EXACT(M1620,$A$31)=TRUE,30,IF(EXACT(M1620,$A$32)=TRUE,31,IF(EXACT(M1620,$A$33)=TRUE,32,IF(EXACT(M1620,$A$34)=TRUE,33,IF(EXACT(M1620,$A$35)=TRUE,34,IF(EXACT(M1620,$A$36)=TRUE,35,IF(EXACT(M1620,$A$37)=TRUE,36,IF(EXACT(M1620,$A$38)=TRUE,37,IF(EXACT(M1620,$A$39)=TRUE,38,IF(EXACT(M1620,$A$40)=TRUE,39,IF(EXACT(M1620,$A$41)=TRUE,40,IF(EXACT(M1620,$A$42)=TRUE,41,IF(EXACT(M1620,$A$43)=TRUE,42,IF(EXACT(M1620,$A$44)=TRUE,43,IF(EXACT(M1620,$A$45)=TRUE,44,IF(EXACT(M1620,$A$46)=TRUE,45,IF(EXACT(M1620,$A$47)=TRUE,46,IF(EXACT(M1620,$A$48)=TRUE,47,IF(EXACT(M1620,$A$49)=TRUE,48,IF(EXACT(M1620,$A$50)=TRUE,49,IF(EXACT(M1620,$A$51)=TRUE,50,IF(EXACT(M1620,$A$52)=TRUE,51,IF(EXACT(M1620,$A$53)=TRUE,52,IF(EXACT(M1620,$A$54)=TRUE,53,IF(EXACT(M1620,$A$55)=TRUE,54,IF(EXACT(M1620,$A$56)=TRUE,55,IF(EXACT(M1620,$A$57)=TRUE,56,IF(EXACT(M1620,$A$58)=TRUE,57,IF(EXACT(M1620,$A$59)=TRUE,58,IF(EXACT(M1620,$A$60)=TRUE,59,IF(EXACT(M1620,$A$61)=TRUE,60,IF(EXACT(M1620,$A$62)=TRUE,61))))))))))))))))))))))))))))))))))))))))))))))))))))))))))))))*61^$L1620</f>
        <v>0</v>
      </c>
    </row>
    <row r="1621" spans="11:14" x14ac:dyDescent="0.55000000000000004">
      <c r="K1621">
        <v>1621</v>
      </c>
      <c r="L1621">
        <f t="shared" si="51"/>
        <v>5</v>
      </c>
      <c r="M1621" t="str">
        <f t="shared" si="50"/>
        <v/>
      </c>
      <c r="N1621" t="b">
        <f>IF(EXACT(M1621,$A$1)=TRUE,"コア",IF(EXACT(M1621,$A$2)=TRUE,"弓玉",IF(EXACT(M1621,$A$3)=TRUE,"銃玉",IF(EXACT(M1621,$A$4)=TRUE,"剣玉",IF(EXACT(M1621,$A$5)=TRUE,"盾玉",IF(EXACT(M1621,$A$6)=TRUE,"爆玉",IF(EXACT(M1621,$A$7)=TRUE,"魔玉",IF(EXACT(M1621,$A$8)=TRUE,"弩玉",IF(EXACT(M1621,$A$9)=TRUE,"槍玉",IF(EXACT(M1621,$A$10)=TRUE,"砲玉",IF(EXACT(M1621,$A$11)=TRUE,"薙玉",IF(EXACT(M1621,$A$12)=TRUE,"跳玉",IF(EXACT(M1621,$A$13)=TRUE,"裂玉",IF(EXACT(M1621,$A$14)=TRUE,"散玉",IF(EXACT(M1621,$A$15)=TRUE,"狙玉",IF(EXACT(M1621,$A$16)=TRUE,"浮玉",IF(EXACT(M1621,$A$17)=TRUE,"導玉",IF(EXACT(M1621,$A$18)=TRUE,"繕玉",IF(EXACT(M1621,$A$19)=TRUE,"癒玉",IF(EXACT(M1621,$A$20)=TRUE,"壁玉",IF(EXACT(M1621,$A$21)=TRUE,"飛玉",IF(EXACT(M1621,$A$22)=TRUE,"戦玉",IF(EXACT(M1621,$A$23)=TRUE,"機玉",IF(EXACT(M1621,$A$24)=TRUE,"変玉",IF(EXACT(M1621,$A$25)=TRUE,"界玉",IF(EXACT(M1621,$A$26)=TRUE,"木壁",IF(EXACT(M1621,$A$27)=TRUE,"石壁",IF(EXACT(M1621,$A$28)=TRUE,"紙壁",IF(EXACT(M1621,$A$29)=TRUE,"鉄壁",IF(EXACT(M1621,$A$30)=TRUE,"ジェット",IF(EXACT(M1621,$A$31)=TRUE,"ターボ",IF(EXACT(M1621,$A$32)=TRUE,"骨玉",IF(EXACT(M1621,$A$33)=TRUE,"撃玉",IF(EXACT(M1621,$A$34)=TRUE,"弾玉",IF(EXACT(M1621,$A$35)=TRUE,"聖玉",IF(EXACT(M1621,$A$36)=TRUE,"忍玉",IF(EXACT(M1621,$A$37)=TRUE,"障玉",IF(EXACT(M1621,$A$38)=TRUE,"花玉",IF(EXACT(M1621,$A$39)=TRUE,"反玉",IF(EXACT(M1621,$A$40)=TRUE,"押玉",IF(EXACT(M1621,$A$41)=TRUE,"迎玉",IF(EXACT(M1621,$A$42)=TRUE,"贄玉",IF(EXACT(M1621,$A$43)=TRUE,"的玉",IF(EXACT(M1621,$A$44)=TRUE,"墜玉",IF(EXACT(M1621,$A$45)=TRUE,"箱玉",IF(EXACT(M1621,$A$46)=TRUE,"闇玉",IF(EXACT(M1621,$A$47)=TRUE,"旋玉",IF(EXACT(M1621,$A$48)=TRUE,"采玉",IF(EXACT(M1621,$A$49)=TRUE,"騎玉",IF(EXACT(M1621,$A$50)=TRUE,"核玉",IF(EXACT(M1621,$A$51)=TRUE,"射玉",IF(EXACT(M1621,$A$52)=TRUE,"星玉",IF(EXACT(M1621,$A$53)=TRUE,"梱玉",IF(EXACT(M1621,$A$54)=TRUE,"貫玉",IF(EXACT(M1621,$A$55)=TRUE,"査玉",IF(EXACT(M1621,$A$56)=TRUE,"近壁",IF(EXACT(M1621,$A$57)=TRUE,"遠壁",IF(EXACT(M1621,$A$58)=TRUE,"広壁",IF(EXACT(M1621,$A$59)=TRUE,"狭壁",IF(EXACT(M1621,$A$60)=TRUE,"タゲ壁",IF(EXACT(M1621,$A$61)=TRUE,"エレ壁")))))))))))))))))))))))))))))))))))))))))))))))))))))))))))))</f>
        <v>0</v>
      </c>
    </row>
    <row r="1622" spans="11:14" x14ac:dyDescent="0.55000000000000004">
      <c r="K1622">
        <v>1622</v>
      </c>
      <c r="L1622">
        <f t="shared" si="51"/>
        <v>4</v>
      </c>
      <c r="M1622" t="str">
        <f t="shared" si="50"/>
        <v/>
      </c>
      <c r="N1622">
        <f>IF(EXACT(M1622,$A$1)=TRUE,0,IF(EXACT(M1622,$A$2)=TRUE,1,IF(EXACT(M1622,$A$3)=TRUE,2,IF(EXACT(M1622,$A$4)=TRUE,3,IF(EXACT(M1622,$A$5)=TRUE,4,IF(EXACT(M1622,$A$6)=TRUE,5,IF(EXACT(M1622,$A$7)=TRUE,6,IF(EXACT(M1622,$A$8)=TRUE,7,IF(EXACT(M1622,$A$9)=TRUE,8,IF(EXACT(M1622,$A$10)=TRUE,9,IF(EXACT(M1622,$A$11)=TRUE,10,IF(EXACT(M1622,$A$12)=TRUE,11,IF(EXACT(M1622,$A$13)=TRUE,12,IF(EXACT(M1622,$A$14)=TRUE,13,IF(EXACT(M1622,$A$15)=TRUE,14,IF(EXACT(M1622,$A$16)=TRUE,15,IF(EXACT(M1622,$A$17)=TRUE,16,IF(EXACT(M1622,$A$18)=TRUE,17,IF(EXACT(M1622,$A$19)=TRUE,18,IF(EXACT(M1622,$A$20)=TRUE,19,IF(EXACT(M1622,$A$21)=TRUE,20,IF(EXACT(M1622,$A$22)=TRUE,21,IF(EXACT(M1622,$A$23)=TRUE,22,IF(EXACT(M1622,$A$24)=TRUE,23,IF(EXACT(M1622,$A$25)=TRUE,24,IF(EXACT(M1622,$A$26)=TRUE,25,IF(EXACT(M1622,$A$27)=TRUE,26,IF(EXACT(M1622,$A$28)=TRUE,27,IF(EXACT(M1622,$A$29)=TRUE,28,IF(EXACT(M1622,$A$30)=TRUE,29,IF(EXACT(M1622,$A$31)=TRUE,30,IF(EXACT(M1622,$A$32)=TRUE,31,IF(EXACT(M1622,$A$33)=TRUE,32,IF(EXACT(M1622,$A$34)=TRUE,33,IF(EXACT(M1622,$A$35)=TRUE,34,IF(EXACT(M1622,$A$36)=TRUE,35,IF(EXACT(M1622,$A$37)=TRUE,36,IF(EXACT(M1622,$A$38)=TRUE,37,IF(EXACT(M1622,$A$39)=TRUE,38,IF(EXACT(M1622,$A$40)=TRUE,39,IF(EXACT(M1622,$A$41)=TRUE,40,IF(EXACT(M1622,$A$42)=TRUE,41,IF(EXACT(M1622,$A$43)=TRUE,42,IF(EXACT(M1622,$A$44)=TRUE,43,IF(EXACT(M1622,$A$45)=TRUE,44,IF(EXACT(M1622,$A$46)=TRUE,45,IF(EXACT(M1622,$A$47)=TRUE,46,IF(EXACT(M1622,$A$48)=TRUE,47,IF(EXACT(M1622,$A$49)=TRUE,48,IF(EXACT(M1622,$A$50)=TRUE,49,IF(EXACT(M1622,$A$51)=TRUE,50,IF(EXACT(M1622,$A$52)=TRUE,51,IF(EXACT(M1622,$A$53)=TRUE,52,IF(EXACT(M1622,$A$54)=TRUE,53,IF(EXACT(M1622,$A$55)=TRUE,54,IF(EXACT(M1622,$A$56)=TRUE,55,IF(EXACT(M1622,$A$57)=TRUE,56,IF(EXACT(M1622,$A$58)=TRUE,57,IF(EXACT(M1622,$A$59)=TRUE,58,IF(EXACT(M1622,$A$60)=TRUE,59,IF(EXACT(M1622,$A$61)=TRUE,60,IF(EXACT(M1622,$A$62)=TRUE,61))))))))))))))))))))))))))))))))))))))))))))))))))))))))))))))*61^$L1622</f>
        <v>0</v>
      </c>
    </row>
    <row r="1623" spans="11:14" x14ac:dyDescent="0.55000000000000004">
      <c r="K1623">
        <v>1623</v>
      </c>
      <c r="L1623">
        <f t="shared" si="51"/>
        <v>3</v>
      </c>
      <c r="M1623" t="str">
        <f t="shared" si="50"/>
        <v/>
      </c>
      <c r="N1623">
        <f>IF(EXACT(M1623,$A$1)=TRUE,0,IF(EXACT(M1623,$A$2)=TRUE,1,IF(EXACT(M1623,$A$3)=TRUE,2,IF(EXACT(M1623,$A$4)=TRUE,3,IF(EXACT(M1623,$A$5)=TRUE,4,IF(EXACT(M1623,$A$6)=TRUE,5,IF(EXACT(M1623,$A$7)=TRUE,6,IF(EXACT(M1623,$A$8)=TRUE,7,IF(EXACT(M1623,$A$9)=TRUE,8,IF(EXACT(M1623,$A$10)=TRUE,9,IF(EXACT(M1623,$A$11)=TRUE,10,IF(EXACT(M1623,$A$12)=TRUE,11,IF(EXACT(M1623,$A$13)=TRUE,12,IF(EXACT(M1623,$A$14)=TRUE,13,IF(EXACT(M1623,$A$15)=TRUE,14,IF(EXACT(M1623,$A$16)=TRUE,15,IF(EXACT(M1623,$A$17)=TRUE,16,IF(EXACT(M1623,$A$18)=TRUE,17,IF(EXACT(M1623,$A$19)=TRUE,18,IF(EXACT(M1623,$A$20)=TRUE,19,IF(EXACT(M1623,$A$21)=TRUE,20,IF(EXACT(M1623,$A$22)=TRUE,21,IF(EXACT(M1623,$A$23)=TRUE,22,IF(EXACT(M1623,$A$24)=TRUE,23,IF(EXACT(M1623,$A$25)=TRUE,24,IF(EXACT(M1623,$A$26)=TRUE,25,IF(EXACT(M1623,$A$27)=TRUE,26,IF(EXACT(M1623,$A$28)=TRUE,27,IF(EXACT(M1623,$A$29)=TRUE,28,IF(EXACT(M1623,$A$30)=TRUE,29,IF(EXACT(M1623,$A$31)=TRUE,30,IF(EXACT(M1623,$A$32)=TRUE,31,IF(EXACT(M1623,$A$33)=TRUE,32,IF(EXACT(M1623,$A$34)=TRUE,33,IF(EXACT(M1623,$A$35)=TRUE,34,IF(EXACT(M1623,$A$36)=TRUE,35,IF(EXACT(M1623,$A$37)=TRUE,36,IF(EXACT(M1623,$A$38)=TRUE,37,IF(EXACT(M1623,$A$39)=TRUE,38,IF(EXACT(M1623,$A$40)=TRUE,39,IF(EXACT(M1623,$A$41)=TRUE,40,IF(EXACT(M1623,$A$42)=TRUE,41,IF(EXACT(M1623,$A$43)=TRUE,42,IF(EXACT(M1623,$A$44)=TRUE,43,IF(EXACT(M1623,$A$45)=TRUE,44,IF(EXACT(M1623,$A$46)=TRUE,45,IF(EXACT(M1623,$A$47)=TRUE,46,IF(EXACT(M1623,$A$48)=TRUE,47,IF(EXACT(M1623,$A$49)=TRUE,48,IF(EXACT(M1623,$A$50)=TRUE,49,IF(EXACT(M1623,$A$51)=TRUE,50,IF(EXACT(M1623,$A$52)=TRUE,51,IF(EXACT(M1623,$A$53)=TRUE,52,IF(EXACT(M1623,$A$54)=TRUE,53,IF(EXACT(M1623,$A$55)=TRUE,54,IF(EXACT(M1623,$A$56)=TRUE,55,IF(EXACT(M1623,$A$57)=TRUE,56,IF(EXACT(M1623,$A$58)=TRUE,57,IF(EXACT(M1623,$A$59)=TRUE,58,IF(EXACT(M1623,$A$60)=TRUE,59,IF(EXACT(M1623,$A$61)=TRUE,60,IF(EXACT(M1623,$A$62)=TRUE,61))))))))))))))))))))))))))))))))))))))))))))))))))))))))))))))*61^$L1623</f>
        <v>0</v>
      </c>
    </row>
    <row r="1624" spans="11:14" x14ac:dyDescent="0.55000000000000004">
      <c r="K1624">
        <v>1624</v>
      </c>
      <c r="L1624">
        <f t="shared" si="51"/>
        <v>2</v>
      </c>
      <c r="M1624" t="str">
        <f t="shared" si="50"/>
        <v/>
      </c>
      <c r="N1624">
        <f>IF(EXACT(M1624,$A$1)=TRUE,0,IF(EXACT(M1624,$A$2)=TRUE,1,IF(EXACT(M1624,$A$3)=TRUE,2,IF(EXACT(M1624,$A$4)=TRUE,3,IF(EXACT(M1624,$A$5)=TRUE,4,IF(EXACT(M1624,$A$6)=TRUE,5,IF(EXACT(M1624,$A$7)=TRUE,6,IF(EXACT(M1624,$A$8)=TRUE,7,IF(EXACT(M1624,$A$9)=TRUE,8,IF(EXACT(M1624,$A$10)=TRUE,9,IF(EXACT(M1624,$A$11)=TRUE,10,IF(EXACT(M1624,$A$12)=TRUE,11,IF(EXACT(M1624,$A$13)=TRUE,12,IF(EXACT(M1624,$A$14)=TRUE,13,IF(EXACT(M1624,$A$15)=TRUE,14,IF(EXACT(M1624,$A$16)=TRUE,15,IF(EXACT(M1624,$A$17)=TRUE,16,IF(EXACT(M1624,$A$18)=TRUE,17,IF(EXACT(M1624,$A$19)=TRUE,18,IF(EXACT(M1624,$A$20)=TRUE,19,IF(EXACT(M1624,$A$21)=TRUE,20,IF(EXACT(M1624,$A$22)=TRUE,21,IF(EXACT(M1624,$A$23)=TRUE,22,IF(EXACT(M1624,$A$24)=TRUE,23,IF(EXACT(M1624,$A$25)=TRUE,24,IF(EXACT(M1624,$A$26)=TRUE,25,IF(EXACT(M1624,$A$27)=TRUE,26,IF(EXACT(M1624,$A$28)=TRUE,27,IF(EXACT(M1624,$A$29)=TRUE,28,IF(EXACT(M1624,$A$30)=TRUE,29,IF(EXACT(M1624,$A$31)=TRUE,30,IF(EXACT(M1624,$A$32)=TRUE,31,IF(EXACT(M1624,$A$33)=TRUE,32,IF(EXACT(M1624,$A$34)=TRUE,33,IF(EXACT(M1624,$A$35)=TRUE,34,IF(EXACT(M1624,$A$36)=TRUE,35,IF(EXACT(M1624,$A$37)=TRUE,36,IF(EXACT(M1624,$A$38)=TRUE,37,IF(EXACT(M1624,$A$39)=TRUE,38,IF(EXACT(M1624,$A$40)=TRUE,39,IF(EXACT(M1624,$A$41)=TRUE,40,IF(EXACT(M1624,$A$42)=TRUE,41,IF(EXACT(M1624,$A$43)=TRUE,42,IF(EXACT(M1624,$A$44)=TRUE,43,IF(EXACT(M1624,$A$45)=TRUE,44,IF(EXACT(M1624,$A$46)=TRUE,45,IF(EXACT(M1624,$A$47)=TRUE,46,IF(EXACT(M1624,$A$48)=TRUE,47,IF(EXACT(M1624,$A$49)=TRUE,48,IF(EXACT(M1624,$A$50)=TRUE,49,IF(EXACT(M1624,$A$51)=TRUE,50,IF(EXACT(M1624,$A$52)=TRUE,51,IF(EXACT(M1624,$A$53)=TRUE,52,IF(EXACT(M1624,$A$54)=TRUE,53,IF(EXACT(M1624,$A$55)=TRUE,54,IF(EXACT(M1624,$A$56)=TRUE,55,IF(EXACT(M1624,$A$57)=TRUE,56,IF(EXACT(M1624,$A$58)=TRUE,57,IF(EXACT(M1624,$A$59)=TRUE,58,IF(EXACT(M1624,$A$60)=TRUE,59,IF(EXACT(M1624,$A$61)=TRUE,60,IF(EXACT(M1624,$A$62)=TRUE,61))))))))))))))))))))))))))))))))))))))))))))))))))))))))))))))*61^$L1624</f>
        <v>0</v>
      </c>
    </row>
    <row r="1625" spans="11:14" x14ac:dyDescent="0.55000000000000004">
      <c r="K1625">
        <v>1625</v>
      </c>
      <c r="L1625">
        <f t="shared" si="51"/>
        <v>1</v>
      </c>
      <c r="M1625" t="str">
        <f t="shared" si="50"/>
        <v/>
      </c>
      <c r="N1625">
        <f>IF(EXACT(M1625,$A$1)=TRUE,0,IF(EXACT(M1625,$A$2)=TRUE,1,IF(EXACT(M1625,$A$3)=TRUE,2,IF(EXACT(M1625,$A$4)=TRUE,3,IF(EXACT(M1625,$A$5)=TRUE,4,IF(EXACT(M1625,$A$6)=TRUE,5,IF(EXACT(M1625,$A$7)=TRUE,6,IF(EXACT(M1625,$A$8)=TRUE,7,IF(EXACT(M1625,$A$9)=TRUE,8,IF(EXACT(M1625,$A$10)=TRUE,9,IF(EXACT(M1625,$A$11)=TRUE,10,IF(EXACT(M1625,$A$12)=TRUE,11,IF(EXACT(M1625,$A$13)=TRUE,12,IF(EXACT(M1625,$A$14)=TRUE,13,IF(EXACT(M1625,$A$15)=TRUE,14,IF(EXACT(M1625,$A$16)=TRUE,15,IF(EXACT(M1625,$A$17)=TRUE,16,IF(EXACT(M1625,$A$18)=TRUE,17,IF(EXACT(M1625,$A$19)=TRUE,18,IF(EXACT(M1625,$A$20)=TRUE,19,IF(EXACT(M1625,$A$21)=TRUE,20,IF(EXACT(M1625,$A$22)=TRUE,21,IF(EXACT(M1625,$A$23)=TRUE,22,IF(EXACT(M1625,$A$24)=TRUE,23,IF(EXACT(M1625,$A$25)=TRUE,24,IF(EXACT(M1625,$A$26)=TRUE,25,IF(EXACT(M1625,$A$27)=TRUE,26,IF(EXACT(M1625,$A$28)=TRUE,27,IF(EXACT(M1625,$A$29)=TRUE,28,IF(EXACT(M1625,$A$30)=TRUE,29,IF(EXACT(M1625,$A$31)=TRUE,30,IF(EXACT(M1625,$A$32)=TRUE,31,IF(EXACT(M1625,$A$33)=TRUE,32,IF(EXACT(M1625,$A$34)=TRUE,33,IF(EXACT(M1625,$A$35)=TRUE,34,IF(EXACT(M1625,$A$36)=TRUE,35,IF(EXACT(M1625,$A$37)=TRUE,36,IF(EXACT(M1625,$A$38)=TRUE,37,IF(EXACT(M1625,$A$39)=TRUE,38,IF(EXACT(M1625,$A$40)=TRUE,39,IF(EXACT(M1625,$A$41)=TRUE,40,IF(EXACT(M1625,$A$42)=TRUE,41,IF(EXACT(M1625,$A$43)=TRUE,42,IF(EXACT(M1625,$A$44)=TRUE,43,IF(EXACT(M1625,$A$45)=TRUE,44,IF(EXACT(M1625,$A$46)=TRUE,45,IF(EXACT(M1625,$A$47)=TRUE,46,IF(EXACT(M1625,$A$48)=TRUE,47,IF(EXACT(M1625,$A$49)=TRUE,48,IF(EXACT(M1625,$A$50)=TRUE,49,IF(EXACT(M1625,$A$51)=TRUE,50,IF(EXACT(M1625,$A$52)=TRUE,51,IF(EXACT(M1625,$A$53)=TRUE,52,IF(EXACT(M1625,$A$54)=TRUE,53,IF(EXACT(M1625,$A$55)=TRUE,54,IF(EXACT(M1625,$A$56)=TRUE,55,IF(EXACT(M1625,$A$57)=TRUE,56,IF(EXACT(M1625,$A$58)=TRUE,57,IF(EXACT(M1625,$A$59)=TRUE,58,IF(EXACT(M1625,$A$60)=TRUE,59,IF(EXACT(M1625,$A$61)=TRUE,60,IF(EXACT(M1625,$A$62)=TRUE,61))))))))))))))))))))))))))))))))))))))))))))))))))))))))))))))*61^$L1625</f>
        <v>0</v>
      </c>
    </row>
    <row r="1626" spans="11:14" x14ac:dyDescent="0.55000000000000004">
      <c r="K1626">
        <v>1626</v>
      </c>
      <c r="L1626">
        <f t="shared" si="51"/>
        <v>0</v>
      </c>
      <c r="M1626" t="str">
        <f t="shared" si="50"/>
        <v/>
      </c>
      <c r="N1626">
        <f>IF(EXACT(M1626,$A$1)=TRUE,0,IF(EXACT(M1626,$A$2)=TRUE,1,IF(EXACT(M1626,$A$3)=TRUE,2,IF(EXACT(M1626,$A$4)=TRUE,3,IF(EXACT(M1626,$A$5)=TRUE,4,IF(EXACT(M1626,$A$6)=TRUE,5,IF(EXACT(M1626,$A$7)=TRUE,6,IF(EXACT(M1626,$A$8)=TRUE,7,IF(EXACT(M1626,$A$9)=TRUE,8,IF(EXACT(M1626,$A$10)=TRUE,9,IF(EXACT(M1626,$A$11)=TRUE,10,IF(EXACT(M1626,$A$12)=TRUE,11,IF(EXACT(M1626,$A$13)=TRUE,12,IF(EXACT(M1626,$A$14)=TRUE,13,IF(EXACT(M1626,$A$15)=TRUE,14,IF(EXACT(M1626,$A$16)=TRUE,15,IF(EXACT(M1626,$A$17)=TRUE,16,IF(EXACT(M1626,$A$18)=TRUE,17,IF(EXACT(M1626,$A$19)=TRUE,18,IF(EXACT(M1626,$A$20)=TRUE,19,IF(EXACT(M1626,$A$21)=TRUE,20,IF(EXACT(M1626,$A$22)=TRUE,21,IF(EXACT(M1626,$A$23)=TRUE,22,IF(EXACT(M1626,$A$24)=TRUE,23,IF(EXACT(M1626,$A$25)=TRUE,24,IF(EXACT(M1626,$A$26)=TRUE,25,IF(EXACT(M1626,$A$27)=TRUE,26,IF(EXACT(M1626,$A$28)=TRUE,27,IF(EXACT(M1626,$A$29)=TRUE,28,IF(EXACT(M1626,$A$30)=TRUE,29,IF(EXACT(M1626,$A$31)=TRUE,30,IF(EXACT(M1626,$A$32)=TRUE,31,IF(EXACT(M1626,$A$33)=TRUE,32,IF(EXACT(M1626,$A$34)=TRUE,33,IF(EXACT(M1626,$A$35)=TRUE,34,IF(EXACT(M1626,$A$36)=TRUE,35,IF(EXACT(M1626,$A$37)=TRUE,36,IF(EXACT(M1626,$A$38)=TRUE,37,IF(EXACT(M1626,$A$39)=TRUE,38,IF(EXACT(M1626,$A$40)=TRUE,39,IF(EXACT(M1626,$A$41)=TRUE,40,IF(EXACT(M1626,$A$42)=TRUE,41,IF(EXACT(M1626,$A$43)=TRUE,42,IF(EXACT(M1626,$A$44)=TRUE,43,IF(EXACT(M1626,$A$45)=TRUE,44,IF(EXACT(M1626,$A$46)=TRUE,45,IF(EXACT(M1626,$A$47)=TRUE,46,IF(EXACT(M1626,$A$48)=TRUE,47,IF(EXACT(M1626,$A$49)=TRUE,48,IF(EXACT(M1626,$A$50)=TRUE,49,IF(EXACT(M1626,$A$51)=TRUE,50,IF(EXACT(M1626,$A$52)=TRUE,51,IF(EXACT(M1626,$A$53)=TRUE,52,IF(EXACT(M1626,$A$54)=TRUE,53,IF(EXACT(M1626,$A$55)=TRUE,54,IF(EXACT(M1626,$A$56)=TRUE,55,IF(EXACT(M1626,$A$57)=TRUE,56,IF(EXACT(M1626,$A$58)=TRUE,57,IF(EXACT(M1626,$A$59)=TRUE,58,IF(EXACT(M1626,$A$60)=TRUE,59,IF(EXACT(M1626,$A$61)=TRUE,60,IF(EXACT(M1626,$A$62)=TRUE,61))))))))))))))))))))))))))))))))))))))))))))))))))))))))))))))*61^$L1626</f>
        <v>0</v>
      </c>
    </row>
    <row r="1627" spans="11:14" x14ac:dyDescent="0.55000000000000004">
      <c r="K1627">
        <v>1627</v>
      </c>
      <c r="L1627">
        <f t="shared" si="51"/>
        <v>5</v>
      </c>
      <c r="M1627" t="str">
        <f t="shared" si="50"/>
        <v/>
      </c>
      <c r="N1627" t="b">
        <f>IF(EXACT(M1627,$A$1)=TRUE,"コア",IF(EXACT(M1627,$A$2)=TRUE,"弓玉",IF(EXACT(M1627,$A$3)=TRUE,"銃玉",IF(EXACT(M1627,$A$4)=TRUE,"剣玉",IF(EXACT(M1627,$A$5)=TRUE,"盾玉",IF(EXACT(M1627,$A$6)=TRUE,"爆玉",IF(EXACT(M1627,$A$7)=TRUE,"魔玉",IF(EXACT(M1627,$A$8)=TRUE,"弩玉",IF(EXACT(M1627,$A$9)=TRUE,"槍玉",IF(EXACT(M1627,$A$10)=TRUE,"砲玉",IF(EXACT(M1627,$A$11)=TRUE,"薙玉",IF(EXACT(M1627,$A$12)=TRUE,"跳玉",IF(EXACT(M1627,$A$13)=TRUE,"裂玉",IF(EXACT(M1627,$A$14)=TRUE,"散玉",IF(EXACT(M1627,$A$15)=TRUE,"狙玉",IF(EXACT(M1627,$A$16)=TRUE,"浮玉",IF(EXACT(M1627,$A$17)=TRUE,"導玉",IF(EXACT(M1627,$A$18)=TRUE,"繕玉",IF(EXACT(M1627,$A$19)=TRUE,"癒玉",IF(EXACT(M1627,$A$20)=TRUE,"壁玉",IF(EXACT(M1627,$A$21)=TRUE,"飛玉",IF(EXACT(M1627,$A$22)=TRUE,"戦玉",IF(EXACT(M1627,$A$23)=TRUE,"機玉",IF(EXACT(M1627,$A$24)=TRUE,"変玉",IF(EXACT(M1627,$A$25)=TRUE,"界玉",IF(EXACT(M1627,$A$26)=TRUE,"木壁",IF(EXACT(M1627,$A$27)=TRUE,"石壁",IF(EXACT(M1627,$A$28)=TRUE,"紙壁",IF(EXACT(M1627,$A$29)=TRUE,"鉄壁",IF(EXACT(M1627,$A$30)=TRUE,"ジェット",IF(EXACT(M1627,$A$31)=TRUE,"ターボ",IF(EXACT(M1627,$A$32)=TRUE,"骨玉",IF(EXACT(M1627,$A$33)=TRUE,"撃玉",IF(EXACT(M1627,$A$34)=TRUE,"弾玉",IF(EXACT(M1627,$A$35)=TRUE,"聖玉",IF(EXACT(M1627,$A$36)=TRUE,"忍玉",IF(EXACT(M1627,$A$37)=TRUE,"障玉",IF(EXACT(M1627,$A$38)=TRUE,"花玉",IF(EXACT(M1627,$A$39)=TRUE,"反玉",IF(EXACT(M1627,$A$40)=TRUE,"押玉",IF(EXACT(M1627,$A$41)=TRUE,"迎玉",IF(EXACT(M1627,$A$42)=TRUE,"贄玉",IF(EXACT(M1627,$A$43)=TRUE,"的玉",IF(EXACT(M1627,$A$44)=TRUE,"墜玉",IF(EXACT(M1627,$A$45)=TRUE,"箱玉",IF(EXACT(M1627,$A$46)=TRUE,"闇玉",IF(EXACT(M1627,$A$47)=TRUE,"旋玉",IF(EXACT(M1627,$A$48)=TRUE,"采玉",IF(EXACT(M1627,$A$49)=TRUE,"騎玉",IF(EXACT(M1627,$A$50)=TRUE,"核玉",IF(EXACT(M1627,$A$51)=TRUE,"射玉",IF(EXACT(M1627,$A$52)=TRUE,"星玉",IF(EXACT(M1627,$A$53)=TRUE,"梱玉",IF(EXACT(M1627,$A$54)=TRUE,"貫玉",IF(EXACT(M1627,$A$55)=TRUE,"査玉",IF(EXACT(M1627,$A$56)=TRUE,"近壁",IF(EXACT(M1627,$A$57)=TRUE,"遠壁",IF(EXACT(M1627,$A$58)=TRUE,"広壁",IF(EXACT(M1627,$A$59)=TRUE,"狭壁",IF(EXACT(M1627,$A$60)=TRUE,"タゲ壁",IF(EXACT(M1627,$A$61)=TRUE,"エレ壁")))))))))))))))))))))))))))))))))))))))))))))))))))))))))))))</f>
        <v>0</v>
      </c>
    </row>
    <row r="1628" spans="11:14" x14ac:dyDescent="0.55000000000000004">
      <c r="K1628">
        <v>1628</v>
      </c>
      <c r="L1628">
        <f t="shared" si="51"/>
        <v>4</v>
      </c>
      <c r="M1628" t="str">
        <f t="shared" si="50"/>
        <v/>
      </c>
      <c r="N1628">
        <f>IF(EXACT(M1628,$A$1)=TRUE,0,IF(EXACT(M1628,$A$2)=TRUE,1,IF(EXACT(M1628,$A$3)=TRUE,2,IF(EXACT(M1628,$A$4)=TRUE,3,IF(EXACT(M1628,$A$5)=TRUE,4,IF(EXACT(M1628,$A$6)=TRUE,5,IF(EXACT(M1628,$A$7)=TRUE,6,IF(EXACT(M1628,$A$8)=TRUE,7,IF(EXACT(M1628,$A$9)=TRUE,8,IF(EXACT(M1628,$A$10)=TRUE,9,IF(EXACT(M1628,$A$11)=TRUE,10,IF(EXACT(M1628,$A$12)=TRUE,11,IF(EXACT(M1628,$A$13)=TRUE,12,IF(EXACT(M1628,$A$14)=TRUE,13,IF(EXACT(M1628,$A$15)=TRUE,14,IF(EXACT(M1628,$A$16)=TRUE,15,IF(EXACT(M1628,$A$17)=TRUE,16,IF(EXACT(M1628,$A$18)=TRUE,17,IF(EXACT(M1628,$A$19)=TRUE,18,IF(EXACT(M1628,$A$20)=TRUE,19,IF(EXACT(M1628,$A$21)=TRUE,20,IF(EXACT(M1628,$A$22)=TRUE,21,IF(EXACT(M1628,$A$23)=TRUE,22,IF(EXACT(M1628,$A$24)=TRUE,23,IF(EXACT(M1628,$A$25)=TRUE,24,IF(EXACT(M1628,$A$26)=TRUE,25,IF(EXACT(M1628,$A$27)=TRUE,26,IF(EXACT(M1628,$A$28)=TRUE,27,IF(EXACT(M1628,$A$29)=TRUE,28,IF(EXACT(M1628,$A$30)=TRUE,29,IF(EXACT(M1628,$A$31)=TRUE,30,IF(EXACT(M1628,$A$32)=TRUE,31,IF(EXACT(M1628,$A$33)=TRUE,32,IF(EXACT(M1628,$A$34)=TRUE,33,IF(EXACT(M1628,$A$35)=TRUE,34,IF(EXACT(M1628,$A$36)=TRUE,35,IF(EXACT(M1628,$A$37)=TRUE,36,IF(EXACT(M1628,$A$38)=TRUE,37,IF(EXACT(M1628,$A$39)=TRUE,38,IF(EXACT(M1628,$A$40)=TRUE,39,IF(EXACT(M1628,$A$41)=TRUE,40,IF(EXACT(M1628,$A$42)=TRUE,41,IF(EXACT(M1628,$A$43)=TRUE,42,IF(EXACT(M1628,$A$44)=TRUE,43,IF(EXACT(M1628,$A$45)=TRUE,44,IF(EXACT(M1628,$A$46)=TRUE,45,IF(EXACT(M1628,$A$47)=TRUE,46,IF(EXACT(M1628,$A$48)=TRUE,47,IF(EXACT(M1628,$A$49)=TRUE,48,IF(EXACT(M1628,$A$50)=TRUE,49,IF(EXACT(M1628,$A$51)=TRUE,50,IF(EXACT(M1628,$A$52)=TRUE,51,IF(EXACT(M1628,$A$53)=TRUE,52,IF(EXACT(M1628,$A$54)=TRUE,53,IF(EXACT(M1628,$A$55)=TRUE,54,IF(EXACT(M1628,$A$56)=TRUE,55,IF(EXACT(M1628,$A$57)=TRUE,56,IF(EXACT(M1628,$A$58)=TRUE,57,IF(EXACT(M1628,$A$59)=TRUE,58,IF(EXACT(M1628,$A$60)=TRUE,59,IF(EXACT(M1628,$A$61)=TRUE,60,IF(EXACT(M1628,$A$62)=TRUE,61))))))))))))))))))))))))))))))))))))))))))))))))))))))))))))))*61^$L1628</f>
        <v>0</v>
      </c>
    </row>
    <row r="1629" spans="11:14" x14ac:dyDescent="0.55000000000000004">
      <c r="K1629">
        <v>1629</v>
      </c>
      <c r="L1629">
        <f t="shared" si="51"/>
        <v>3</v>
      </c>
      <c r="M1629" t="str">
        <f t="shared" si="50"/>
        <v/>
      </c>
      <c r="N1629">
        <f>IF(EXACT(M1629,$A$1)=TRUE,0,IF(EXACT(M1629,$A$2)=TRUE,1,IF(EXACT(M1629,$A$3)=TRUE,2,IF(EXACT(M1629,$A$4)=TRUE,3,IF(EXACT(M1629,$A$5)=TRUE,4,IF(EXACT(M1629,$A$6)=TRUE,5,IF(EXACT(M1629,$A$7)=TRUE,6,IF(EXACT(M1629,$A$8)=TRUE,7,IF(EXACT(M1629,$A$9)=TRUE,8,IF(EXACT(M1629,$A$10)=TRUE,9,IF(EXACT(M1629,$A$11)=TRUE,10,IF(EXACT(M1629,$A$12)=TRUE,11,IF(EXACT(M1629,$A$13)=TRUE,12,IF(EXACT(M1629,$A$14)=TRUE,13,IF(EXACT(M1629,$A$15)=TRUE,14,IF(EXACT(M1629,$A$16)=TRUE,15,IF(EXACT(M1629,$A$17)=TRUE,16,IF(EXACT(M1629,$A$18)=TRUE,17,IF(EXACT(M1629,$A$19)=TRUE,18,IF(EXACT(M1629,$A$20)=TRUE,19,IF(EXACT(M1629,$A$21)=TRUE,20,IF(EXACT(M1629,$A$22)=TRUE,21,IF(EXACT(M1629,$A$23)=TRUE,22,IF(EXACT(M1629,$A$24)=TRUE,23,IF(EXACT(M1629,$A$25)=TRUE,24,IF(EXACT(M1629,$A$26)=TRUE,25,IF(EXACT(M1629,$A$27)=TRUE,26,IF(EXACT(M1629,$A$28)=TRUE,27,IF(EXACT(M1629,$A$29)=TRUE,28,IF(EXACT(M1629,$A$30)=TRUE,29,IF(EXACT(M1629,$A$31)=TRUE,30,IF(EXACT(M1629,$A$32)=TRUE,31,IF(EXACT(M1629,$A$33)=TRUE,32,IF(EXACT(M1629,$A$34)=TRUE,33,IF(EXACT(M1629,$A$35)=TRUE,34,IF(EXACT(M1629,$A$36)=TRUE,35,IF(EXACT(M1629,$A$37)=TRUE,36,IF(EXACT(M1629,$A$38)=TRUE,37,IF(EXACT(M1629,$A$39)=TRUE,38,IF(EXACT(M1629,$A$40)=TRUE,39,IF(EXACT(M1629,$A$41)=TRUE,40,IF(EXACT(M1629,$A$42)=TRUE,41,IF(EXACT(M1629,$A$43)=TRUE,42,IF(EXACT(M1629,$A$44)=TRUE,43,IF(EXACT(M1629,$A$45)=TRUE,44,IF(EXACT(M1629,$A$46)=TRUE,45,IF(EXACT(M1629,$A$47)=TRUE,46,IF(EXACT(M1629,$A$48)=TRUE,47,IF(EXACT(M1629,$A$49)=TRUE,48,IF(EXACT(M1629,$A$50)=TRUE,49,IF(EXACT(M1629,$A$51)=TRUE,50,IF(EXACT(M1629,$A$52)=TRUE,51,IF(EXACT(M1629,$A$53)=TRUE,52,IF(EXACT(M1629,$A$54)=TRUE,53,IF(EXACT(M1629,$A$55)=TRUE,54,IF(EXACT(M1629,$A$56)=TRUE,55,IF(EXACT(M1629,$A$57)=TRUE,56,IF(EXACT(M1629,$A$58)=TRUE,57,IF(EXACT(M1629,$A$59)=TRUE,58,IF(EXACT(M1629,$A$60)=TRUE,59,IF(EXACT(M1629,$A$61)=TRUE,60,IF(EXACT(M1629,$A$62)=TRUE,61))))))))))))))))))))))))))))))))))))))))))))))))))))))))))))))*61^$L1629</f>
        <v>0</v>
      </c>
    </row>
    <row r="1630" spans="11:14" x14ac:dyDescent="0.55000000000000004">
      <c r="K1630">
        <v>1630</v>
      </c>
      <c r="L1630">
        <f t="shared" si="51"/>
        <v>2</v>
      </c>
      <c r="M1630" t="str">
        <f t="shared" si="50"/>
        <v/>
      </c>
      <c r="N1630">
        <f>IF(EXACT(M1630,$A$1)=TRUE,0,IF(EXACT(M1630,$A$2)=TRUE,1,IF(EXACT(M1630,$A$3)=TRUE,2,IF(EXACT(M1630,$A$4)=TRUE,3,IF(EXACT(M1630,$A$5)=TRUE,4,IF(EXACT(M1630,$A$6)=TRUE,5,IF(EXACT(M1630,$A$7)=TRUE,6,IF(EXACT(M1630,$A$8)=TRUE,7,IF(EXACT(M1630,$A$9)=TRUE,8,IF(EXACT(M1630,$A$10)=TRUE,9,IF(EXACT(M1630,$A$11)=TRUE,10,IF(EXACT(M1630,$A$12)=TRUE,11,IF(EXACT(M1630,$A$13)=TRUE,12,IF(EXACT(M1630,$A$14)=TRUE,13,IF(EXACT(M1630,$A$15)=TRUE,14,IF(EXACT(M1630,$A$16)=TRUE,15,IF(EXACT(M1630,$A$17)=TRUE,16,IF(EXACT(M1630,$A$18)=TRUE,17,IF(EXACT(M1630,$A$19)=TRUE,18,IF(EXACT(M1630,$A$20)=TRUE,19,IF(EXACT(M1630,$A$21)=TRUE,20,IF(EXACT(M1630,$A$22)=TRUE,21,IF(EXACT(M1630,$A$23)=TRUE,22,IF(EXACT(M1630,$A$24)=TRUE,23,IF(EXACT(M1630,$A$25)=TRUE,24,IF(EXACT(M1630,$A$26)=TRUE,25,IF(EXACT(M1630,$A$27)=TRUE,26,IF(EXACT(M1630,$A$28)=TRUE,27,IF(EXACT(M1630,$A$29)=TRUE,28,IF(EXACT(M1630,$A$30)=TRUE,29,IF(EXACT(M1630,$A$31)=TRUE,30,IF(EXACT(M1630,$A$32)=TRUE,31,IF(EXACT(M1630,$A$33)=TRUE,32,IF(EXACT(M1630,$A$34)=TRUE,33,IF(EXACT(M1630,$A$35)=TRUE,34,IF(EXACT(M1630,$A$36)=TRUE,35,IF(EXACT(M1630,$A$37)=TRUE,36,IF(EXACT(M1630,$A$38)=TRUE,37,IF(EXACT(M1630,$A$39)=TRUE,38,IF(EXACT(M1630,$A$40)=TRUE,39,IF(EXACT(M1630,$A$41)=TRUE,40,IF(EXACT(M1630,$A$42)=TRUE,41,IF(EXACT(M1630,$A$43)=TRUE,42,IF(EXACT(M1630,$A$44)=TRUE,43,IF(EXACT(M1630,$A$45)=TRUE,44,IF(EXACT(M1630,$A$46)=TRUE,45,IF(EXACT(M1630,$A$47)=TRUE,46,IF(EXACT(M1630,$A$48)=TRUE,47,IF(EXACT(M1630,$A$49)=TRUE,48,IF(EXACT(M1630,$A$50)=TRUE,49,IF(EXACT(M1630,$A$51)=TRUE,50,IF(EXACT(M1630,$A$52)=TRUE,51,IF(EXACT(M1630,$A$53)=TRUE,52,IF(EXACT(M1630,$A$54)=TRUE,53,IF(EXACT(M1630,$A$55)=TRUE,54,IF(EXACT(M1630,$A$56)=TRUE,55,IF(EXACT(M1630,$A$57)=TRUE,56,IF(EXACT(M1630,$A$58)=TRUE,57,IF(EXACT(M1630,$A$59)=TRUE,58,IF(EXACT(M1630,$A$60)=TRUE,59,IF(EXACT(M1630,$A$61)=TRUE,60,IF(EXACT(M1630,$A$62)=TRUE,61))))))))))))))))))))))))))))))))))))))))))))))))))))))))))))))*61^$L1630</f>
        <v>0</v>
      </c>
    </row>
    <row r="1631" spans="11:14" x14ac:dyDescent="0.55000000000000004">
      <c r="K1631">
        <v>1631</v>
      </c>
      <c r="L1631">
        <f t="shared" si="51"/>
        <v>1</v>
      </c>
      <c r="M1631" t="str">
        <f t="shared" si="50"/>
        <v/>
      </c>
      <c r="N1631">
        <f>IF(EXACT(M1631,$A$1)=TRUE,0,IF(EXACT(M1631,$A$2)=TRUE,1,IF(EXACT(M1631,$A$3)=TRUE,2,IF(EXACT(M1631,$A$4)=TRUE,3,IF(EXACT(M1631,$A$5)=TRUE,4,IF(EXACT(M1631,$A$6)=TRUE,5,IF(EXACT(M1631,$A$7)=TRUE,6,IF(EXACT(M1631,$A$8)=TRUE,7,IF(EXACT(M1631,$A$9)=TRUE,8,IF(EXACT(M1631,$A$10)=TRUE,9,IF(EXACT(M1631,$A$11)=TRUE,10,IF(EXACT(M1631,$A$12)=TRUE,11,IF(EXACT(M1631,$A$13)=TRUE,12,IF(EXACT(M1631,$A$14)=TRUE,13,IF(EXACT(M1631,$A$15)=TRUE,14,IF(EXACT(M1631,$A$16)=TRUE,15,IF(EXACT(M1631,$A$17)=TRUE,16,IF(EXACT(M1631,$A$18)=TRUE,17,IF(EXACT(M1631,$A$19)=TRUE,18,IF(EXACT(M1631,$A$20)=TRUE,19,IF(EXACT(M1631,$A$21)=TRUE,20,IF(EXACT(M1631,$A$22)=TRUE,21,IF(EXACT(M1631,$A$23)=TRUE,22,IF(EXACT(M1631,$A$24)=TRUE,23,IF(EXACT(M1631,$A$25)=TRUE,24,IF(EXACT(M1631,$A$26)=TRUE,25,IF(EXACT(M1631,$A$27)=TRUE,26,IF(EXACT(M1631,$A$28)=TRUE,27,IF(EXACT(M1631,$A$29)=TRUE,28,IF(EXACT(M1631,$A$30)=TRUE,29,IF(EXACT(M1631,$A$31)=TRUE,30,IF(EXACT(M1631,$A$32)=TRUE,31,IF(EXACT(M1631,$A$33)=TRUE,32,IF(EXACT(M1631,$A$34)=TRUE,33,IF(EXACT(M1631,$A$35)=TRUE,34,IF(EXACT(M1631,$A$36)=TRUE,35,IF(EXACT(M1631,$A$37)=TRUE,36,IF(EXACT(M1631,$A$38)=TRUE,37,IF(EXACT(M1631,$A$39)=TRUE,38,IF(EXACT(M1631,$A$40)=TRUE,39,IF(EXACT(M1631,$A$41)=TRUE,40,IF(EXACT(M1631,$A$42)=TRUE,41,IF(EXACT(M1631,$A$43)=TRUE,42,IF(EXACT(M1631,$A$44)=TRUE,43,IF(EXACT(M1631,$A$45)=TRUE,44,IF(EXACT(M1631,$A$46)=TRUE,45,IF(EXACT(M1631,$A$47)=TRUE,46,IF(EXACT(M1631,$A$48)=TRUE,47,IF(EXACT(M1631,$A$49)=TRUE,48,IF(EXACT(M1631,$A$50)=TRUE,49,IF(EXACT(M1631,$A$51)=TRUE,50,IF(EXACT(M1631,$A$52)=TRUE,51,IF(EXACT(M1631,$A$53)=TRUE,52,IF(EXACT(M1631,$A$54)=TRUE,53,IF(EXACT(M1631,$A$55)=TRUE,54,IF(EXACT(M1631,$A$56)=TRUE,55,IF(EXACT(M1631,$A$57)=TRUE,56,IF(EXACT(M1631,$A$58)=TRUE,57,IF(EXACT(M1631,$A$59)=TRUE,58,IF(EXACT(M1631,$A$60)=TRUE,59,IF(EXACT(M1631,$A$61)=TRUE,60,IF(EXACT(M1631,$A$62)=TRUE,61))))))))))))))))))))))))))))))))))))))))))))))))))))))))))))))*61^$L1631</f>
        <v>0</v>
      </c>
    </row>
    <row r="1632" spans="11:14" x14ac:dyDescent="0.55000000000000004">
      <c r="K1632">
        <v>1632</v>
      </c>
      <c r="L1632">
        <f t="shared" si="51"/>
        <v>0</v>
      </c>
      <c r="M1632" t="str">
        <f t="shared" si="50"/>
        <v/>
      </c>
      <c r="N1632">
        <f>IF(EXACT(M1632,$A$1)=TRUE,0,IF(EXACT(M1632,$A$2)=TRUE,1,IF(EXACT(M1632,$A$3)=TRUE,2,IF(EXACT(M1632,$A$4)=TRUE,3,IF(EXACT(M1632,$A$5)=TRUE,4,IF(EXACT(M1632,$A$6)=TRUE,5,IF(EXACT(M1632,$A$7)=TRUE,6,IF(EXACT(M1632,$A$8)=TRUE,7,IF(EXACT(M1632,$A$9)=TRUE,8,IF(EXACT(M1632,$A$10)=TRUE,9,IF(EXACT(M1632,$A$11)=TRUE,10,IF(EXACT(M1632,$A$12)=TRUE,11,IF(EXACT(M1632,$A$13)=TRUE,12,IF(EXACT(M1632,$A$14)=TRUE,13,IF(EXACT(M1632,$A$15)=TRUE,14,IF(EXACT(M1632,$A$16)=TRUE,15,IF(EXACT(M1632,$A$17)=TRUE,16,IF(EXACT(M1632,$A$18)=TRUE,17,IF(EXACT(M1632,$A$19)=TRUE,18,IF(EXACT(M1632,$A$20)=TRUE,19,IF(EXACT(M1632,$A$21)=TRUE,20,IF(EXACT(M1632,$A$22)=TRUE,21,IF(EXACT(M1632,$A$23)=TRUE,22,IF(EXACT(M1632,$A$24)=TRUE,23,IF(EXACT(M1632,$A$25)=TRUE,24,IF(EXACT(M1632,$A$26)=TRUE,25,IF(EXACT(M1632,$A$27)=TRUE,26,IF(EXACT(M1632,$A$28)=TRUE,27,IF(EXACT(M1632,$A$29)=TRUE,28,IF(EXACT(M1632,$A$30)=TRUE,29,IF(EXACT(M1632,$A$31)=TRUE,30,IF(EXACT(M1632,$A$32)=TRUE,31,IF(EXACT(M1632,$A$33)=TRUE,32,IF(EXACT(M1632,$A$34)=TRUE,33,IF(EXACT(M1632,$A$35)=TRUE,34,IF(EXACT(M1632,$A$36)=TRUE,35,IF(EXACT(M1632,$A$37)=TRUE,36,IF(EXACT(M1632,$A$38)=TRUE,37,IF(EXACT(M1632,$A$39)=TRUE,38,IF(EXACT(M1632,$A$40)=TRUE,39,IF(EXACT(M1632,$A$41)=TRUE,40,IF(EXACT(M1632,$A$42)=TRUE,41,IF(EXACT(M1632,$A$43)=TRUE,42,IF(EXACT(M1632,$A$44)=TRUE,43,IF(EXACT(M1632,$A$45)=TRUE,44,IF(EXACT(M1632,$A$46)=TRUE,45,IF(EXACT(M1632,$A$47)=TRUE,46,IF(EXACT(M1632,$A$48)=TRUE,47,IF(EXACT(M1632,$A$49)=TRUE,48,IF(EXACT(M1632,$A$50)=TRUE,49,IF(EXACT(M1632,$A$51)=TRUE,50,IF(EXACT(M1632,$A$52)=TRUE,51,IF(EXACT(M1632,$A$53)=TRUE,52,IF(EXACT(M1632,$A$54)=TRUE,53,IF(EXACT(M1632,$A$55)=TRUE,54,IF(EXACT(M1632,$A$56)=TRUE,55,IF(EXACT(M1632,$A$57)=TRUE,56,IF(EXACT(M1632,$A$58)=TRUE,57,IF(EXACT(M1632,$A$59)=TRUE,58,IF(EXACT(M1632,$A$60)=TRUE,59,IF(EXACT(M1632,$A$61)=TRUE,60,IF(EXACT(M1632,$A$62)=TRUE,61))))))))))))))))))))))))))))))))))))))))))))))))))))))))))))))*61^$L1632</f>
        <v>0</v>
      </c>
    </row>
    <row r="1633" spans="11:14" x14ac:dyDescent="0.55000000000000004">
      <c r="K1633">
        <v>1633</v>
      </c>
      <c r="L1633">
        <f t="shared" si="51"/>
        <v>5</v>
      </c>
      <c r="M1633" t="str">
        <f t="shared" si="50"/>
        <v/>
      </c>
      <c r="N1633" t="b">
        <f>IF(EXACT(M1633,$A$1)=TRUE,"コア",IF(EXACT(M1633,$A$2)=TRUE,"弓玉",IF(EXACT(M1633,$A$3)=TRUE,"銃玉",IF(EXACT(M1633,$A$4)=TRUE,"剣玉",IF(EXACT(M1633,$A$5)=TRUE,"盾玉",IF(EXACT(M1633,$A$6)=TRUE,"爆玉",IF(EXACT(M1633,$A$7)=TRUE,"魔玉",IF(EXACT(M1633,$A$8)=TRUE,"弩玉",IF(EXACT(M1633,$A$9)=TRUE,"槍玉",IF(EXACT(M1633,$A$10)=TRUE,"砲玉",IF(EXACT(M1633,$A$11)=TRUE,"薙玉",IF(EXACT(M1633,$A$12)=TRUE,"跳玉",IF(EXACT(M1633,$A$13)=TRUE,"裂玉",IF(EXACT(M1633,$A$14)=TRUE,"散玉",IF(EXACT(M1633,$A$15)=TRUE,"狙玉",IF(EXACT(M1633,$A$16)=TRUE,"浮玉",IF(EXACT(M1633,$A$17)=TRUE,"導玉",IF(EXACT(M1633,$A$18)=TRUE,"繕玉",IF(EXACT(M1633,$A$19)=TRUE,"癒玉",IF(EXACT(M1633,$A$20)=TRUE,"壁玉",IF(EXACT(M1633,$A$21)=TRUE,"飛玉",IF(EXACT(M1633,$A$22)=TRUE,"戦玉",IF(EXACT(M1633,$A$23)=TRUE,"機玉",IF(EXACT(M1633,$A$24)=TRUE,"変玉",IF(EXACT(M1633,$A$25)=TRUE,"界玉",IF(EXACT(M1633,$A$26)=TRUE,"木壁",IF(EXACT(M1633,$A$27)=TRUE,"石壁",IF(EXACT(M1633,$A$28)=TRUE,"紙壁",IF(EXACT(M1633,$A$29)=TRUE,"鉄壁",IF(EXACT(M1633,$A$30)=TRUE,"ジェット",IF(EXACT(M1633,$A$31)=TRUE,"ターボ",IF(EXACT(M1633,$A$32)=TRUE,"骨玉",IF(EXACT(M1633,$A$33)=TRUE,"撃玉",IF(EXACT(M1633,$A$34)=TRUE,"弾玉",IF(EXACT(M1633,$A$35)=TRUE,"聖玉",IF(EXACT(M1633,$A$36)=TRUE,"忍玉",IF(EXACT(M1633,$A$37)=TRUE,"障玉",IF(EXACT(M1633,$A$38)=TRUE,"花玉",IF(EXACT(M1633,$A$39)=TRUE,"反玉",IF(EXACT(M1633,$A$40)=TRUE,"押玉",IF(EXACT(M1633,$A$41)=TRUE,"迎玉",IF(EXACT(M1633,$A$42)=TRUE,"贄玉",IF(EXACT(M1633,$A$43)=TRUE,"的玉",IF(EXACT(M1633,$A$44)=TRUE,"墜玉",IF(EXACT(M1633,$A$45)=TRUE,"箱玉",IF(EXACT(M1633,$A$46)=TRUE,"闇玉",IF(EXACT(M1633,$A$47)=TRUE,"旋玉",IF(EXACT(M1633,$A$48)=TRUE,"采玉",IF(EXACT(M1633,$A$49)=TRUE,"騎玉",IF(EXACT(M1633,$A$50)=TRUE,"核玉",IF(EXACT(M1633,$A$51)=TRUE,"射玉",IF(EXACT(M1633,$A$52)=TRUE,"星玉",IF(EXACT(M1633,$A$53)=TRUE,"梱玉",IF(EXACT(M1633,$A$54)=TRUE,"貫玉",IF(EXACT(M1633,$A$55)=TRUE,"査玉",IF(EXACT(M1633,$A$56)=TRUE,"近壁",IF(EXACT(M1633,$A$57)=TRUE,"遠壁",IF(EXACT(M1633,$A$58)=TRUE,"広壁",IF(EXACT(M1633,$A$59)=TRUE,"狭壁",IF(EXACT(M1633,$A$60)=TRUE,"タゲ壁",IF(EXACT(M1633,$A$61)=TRUE,"エレ壁")))))))))))))))))))))))))))))))))))))))))))))))))))))))))))))</f>
        <v>0</v>
      </c>
    </row>
    <row r="1634" spans="11:14" x14ac:dyDescent="0.55000000000000004">
      <c r="K1634">
        <v>1634</v>
      </c>
      <c r="L1634">
        <f t="shared" si="51"/>
        <v>4</v>
      </c>
      <c r="M1634" t="str">
        <f t="shared" si="50"/>
        <v/>
      </c>
      <c r="N1634">
        <f>IF(EXACT(M1634,$A$1)=TRUE,0,IF(EXACT(M1634,$A$2)=TRUE,1,IF(EXACT(M1634,$A$3)=TRUE,2,IF(EXACT(M1634,$A$4)=TRUE,3,IF(EXACT(M1634,$A$5)=TRUE,4,IF(EXACT(M1634,$A$6)=TRUE,5,IF(EXACT(M1634,$A$7)=TRUE,6,IF(EXACT(M1634,$A$8)=TRUE,7,IF(EXACT(M1634,$A$9)=TRUE,8,IF(EXACT(M1634,$A$10)=TRUE,9,IF(EXACT(M1634,$A$11)=TRUE,10,IF(EXACT(M1634,$A$12)=TRUE,11,IF(EXACT(M1634,$A$13)=TRUE,12,IF(EXACT(M1634,$A$14)=TRUE,13,IF(EXACT(M1634,$A$15)=TRUE,14,IF(EXACT(M1634,$A$16)=TRUE,15,IF(EXACT(M1634,$A$17)=TRUE,16,IF(EXACT(M1634,$A$18)=TRUE,17,IF(EXACT(M1634,$A$19)=TRUE,18,IF(EXACT(M1634,$A$20)=TRUE,19,IF(EXACT(M1634,$A$21)=TRUE,20,IF(EXACT(M1634,$A$22)=TRUE,21,IF(EXACT(M1634,$A$23)=TRUE,22,IF(EXACT(M1634,$A$24)=TRUE,23,IF(EXACT(M1634,$A$25)=TRUE,24,IF(EXACT(M1634,$A$26)=TRUE,25,IF(EXACT(M1634,$A$27)=TRUE,26,IF(EXACT(M1634,$A$28)=TRUE,27,IF(EXACT(M1634,$A$29)=TRUE,28,IF(EXACT(M1634,$A$30)=TRUE,29,IF(EXACT(M1634,$A$31)=TRUE,30,IF(EXACT(M1634,$A$32)=TRUE,31,IF(EXACT(M1634,$A$33)=TRUE,32,IF(EXACT(M1634,$A$34)=TRUE,33,IF(EXACT(M1634,$A$35)=TRUE,34,IF(EXACT(M1634,$A$36)=TRUE,35,IF(EXACT(M1634,$A$37)=TRUE,36,IF(EXACT(M1634,$A$38)=TRUE,37,IF(EXACT(M1634,$A$39)=TRUE,38,IF(EXACT(M1634,$A$40)=TRUE,39,IF(EXACT(M1634,$A$41)=TRUE,40,IF(EXACT(M1634,$A$42)=TRUE,41,IF(EXACT(M1634,$A$43)=TRUE,42,IF(EXACT(M1634,$A$44)=TRUE,43,IF(EXACT(M1634,$A$45)=TRUE,44,IF(EXACT(M1634,$A$46)=TRUE,45,IF(EXACT(M1634,$A$47)=TRUE,46,IF(EXACT(M1634,$A$48)=TRUE,47,IF(EXACT(M1634,$A$49)=TRUE,48,IF(EXACT(M1634,$A$50)=TRUE,49,IF(EXACT(M1634,$A$51)=TRUE,50,IF(EXACT(M1634,$A$52)=TRUE,51,IF(EXACT(M1634,$A$53)=TRUE,52,IF(EXACT(M1634,$A$54)=TRUE,53,IF(EXACT(M1634,$A$55)=TRUE,54,IF(EXACT(M1634,$A$56)=TRUE,55,IF(EXACT(M1634,$A$57)=TRUE,56,IF(EXACT(M1634,$A$58)=TRUE,57,IF(EXACT(M1634,$A$59)=TRUE,58,IF(EXACT(M1634,$A$60)=TRUE,59,IF(EXACT(M1634,$A$61)=TRUE,60,IF(EXACT(M1634,$A$62)=TRUE,61))))))))))))))))))))))))))))))))))))))))))))))))))))))))))))))*61^$L1634</f>
        <v>0</v>
      </c>
    </row>
    <row r="1635" spans="11:14" x14ac:dyDescent="0.55000000000000004">
      <c r="K1635">
        <v>1635</v>
      </c>
      <c r="L1635">
        <f t="shared" si="51"/>
        <v>3</v>
      </c>
      <c r="M1635" t="str">
        <f t="shared" si="50"/>
        <v/>
      </c>
      <c r="N1635">
        <f>IF(EXACT(M1635,$A$1)=TRUE,0,IF(EXACT(M1635,$A$2)=TRUE,1,IF(EXACT(M1635,$A$3)=TRUE,2,IF(EXACT(M1635,$A$4)=TRUE,3,IF(EXACT(M1635,$A$5)=TRUE,4,IF(EXACT(M1635,$A$6)=TRUE,5,IF(EXACT(M1635,$A$7)=TRUE,6,IF(EXACT(M1635,$A$8)=TRUE,7,IF(EXACT(M1635,$A$9)=TRUE,8,IF(EXACT(M1635,$A$10)=TRUE,9,IF(EXACT(M1635,$A$11)=TRUE,10,IF(EXACT(M1635,$A$12)=TRUE,11,IF(EXACT(M1635,$A$13)=TRUE,12,IF(EXACT(M1635,$A$14)=TRUE,13,IF(EXACT(M1635,$A$15)=TRUE,14,IF(EXACT(M1635,$A$16)=TRUE,15,IF(EXACT(M1635,$A$17)=TRUE,16,IF(EXACT(M1635,$A$18)=TRUE,17,IF(EXACT(M1635,$A$19)=TRUE,18,IF(EXACT(M1635,$A$20)=TRUE,19,IF(EXACT(M1635,$A$21)=TRUE,20,IF(EXACT(M1635,$A$22)=TRUE,21,IF(EXACT(M1635,$A$23)=TRUE,22,IF(EXACT(M1635,$A$24)=TRUE,23,IF(EXACT(M1635,$A$25)=TRUE,24,IF(EXACT(M1635,$A$26)=TRUE,25,IF(EXACT(M1635,$A$27)=TRUE,26,IF(EXACT(M1635,$A$28)=TRUE,27,IF(EXACT(M1635,$A$29)=TRUE,28,IF(EXACT(M1635,$A$30)=TRUE,29,IF(EXACT(M1635,$A$31)=TRUE,30,IF(EXACT(M1635,$A$32)=TRUE,31,IF(EXACT(M1635,$A$33)=TRUE,32,IF(EXACT(M1635,$A$34)=TRUE,33,IF(EXACT(M1635,$A$35)=TRUE,34,IF(EXACT(M1635,$A$36)=TRUE,35,IF(EXACT(M1635,$A$37)=TRUE,36,IF(EXACT(M1635,$A$38)=TRUE,37,IF(EXACT(M1635,$A$39)=TRUE,38,IF(EXACT(M1635,$A$40)=TRUE,39,IF(EXACT(M1635,$A$41)=TRUE,40,IF(EXACT(M1635,$A$42)=TRUE,41,IF(EXACT(M1635,$A$43)=TRUE,42,IF(EXACT(M1635,$A$44)=TRUE,43,IF(EXACT(M1635,$A$45)=TRUE,44,IF(EXACT(M1635,$A$46)=TRUE,45,IF(EXACT(M1635,$A$47)=TRUE,46,IF(EXACT(M1635,$A$48)=TRUE,47,IF(EXACT(M1635,$A$49)=TRUE,48,IF(EXACT(M1635,$A$50)=TRUE,49,IF(EXACT(M1635,$A$51)=TRUE,50,IF(EXACT(M1635,$A$52)=TRUE,51,IF(EXACT(M1635,$A$53)=TRUE,52,IF(EXACT(M1635,$A$54)=TRUE,53,IF(EXACT(M1635,$A$55)=TRUE,54,IF(EXACT(M1635,$A$56)=TRUE,55,IF(EXACT(M1635,$A$57)=TRUE,56,IF(EXACT(M1635,$A$58)=TRUE,57,IF(EXACT(M1635,$A$59)=TRUE,58,IF(EXACT(M1635,$A$60)=TRUE,59,IF(EXACT(M1635,$A$61)=TRUE,60,IF(EXACT(M1635,$A$62)=TRUE,61))))))))))))))))))))))))))))))))))))))))))))))))))))))))))))))*61^$L1635</f>
        <v>0</v>
      </c>
    </row>
    <row r="1636" spans="11:14" x14ac:dyDescent="0.55000000000000004">
      <c r="K1636">
        <v>1636</v>
      </c>
      <c r="L1636">
        <f t="shared" si="51"/>
        <v>2</v>
      </c>
      <c r="M1636" t="str">
        <f t="shared" si="50"/>
        <v/>
      </c>
      <c r="N1636">
        <f>IF(EXACT(M1636,$A$1)=TRUE,0,IF(EXACT(M1636,$A$2)=TRUE,1,IF(EXACT(M1636,$A$3)=TRUE,2,IF(EXACT(M1636,$A$4)=TRUE,3,IF(EXACT(M1636,$A$5)=TRUE,4,IF(EXACT(M1636,$A$6)=TRUE,5,IF(EXACT(M1636,$A$7)=TRUE,6,IF(EXACT(M1636,$A$8)=TRUE,7,IF(EXACT(M1636,$A$9)=TRUE,8,IF(EXACT(M1636,$A$10)=TRUE,9,IF(EXACT(M1636,$A$11)=TRUE,10,IF(EXACT(M1636,$A$12)=TRUE,11,IF(EXACT(M1636,$A$13)=TRUE,12,IF(EXACT(M1636,$A$14)=TRUE,13,IF(EXACT(M1636,$A$15)=TRUE,14,IF(EXACT(M1636,$A$16)=TRUE,15,IF(EXACT(M1636,$A$17)=TRUE,16,IF(EXACT(M1636,$A$18)=TRUE,17,IF(EXACT(M1636,$A$19)=TRUE,18,IF(EXACT(M1636,$A$20)=TRUE,19,IF(EXACT(M1636,$A$21)=TRUE,20,IF(EXACT(M1636,$A$22)=TRUE,21,IF(EXACT(M1636,$A$23)=TRUE,22,IF(EXACT(M1636,$A$24)=TRUE,23,IF(EXACT(M1636,$A$25)=TRUE,24,IF(EXACT(M1636,$A$26)=TRUE,25,IF(EXACT(M1636,$A$27)=TRUE,26,IF(EXACT(M1636,$A$28)=TRUE,27,IF(EXACT(M1636,$A$29)=TRUE,28,IF(EXACT(M1636,$A$30)=TRUE,29,IF(EXACT(M1636,$A$31)=TRUE,30,IF(EXACT(M1636,$A$32)=TRUE,31,IF(EXACT(M1636,$A$33)=TRUE,32,IF(EXACT(M1636,$A$34)=TRUE,33,IF(EXACT(M1636,$A$35)=TRUE,34,IF(EXACT(M1636,$A$36)=TRUE,35,IF(EXACT(M1636,$A$37)=TRUE,36,IF(EXACT(M1636,$A$38)=TRUE,37,IF(EXACT(M1636,$A$39)=TRUE,38,IF(EXACT(M1636,$A$40)=TRUE,39,IF(EXACT(M1636,$A$41)=TRUE,40,IF(EXACT(M1636,$A$42)=TRUE,41,IF(EXACT(M1636,$A$43)=TRUE,42,IF(EXACT(M1636,$A$44)=TRUE,43,IF(EXACT(M1636,$A$45)=TRUE,44,IF(EXACT(M1636,$A$46)=TRUE,45,IF(EXACT(M1636,$A$47)=TRUE,46,IF(EXACT(M1636,$A$48)=TRUE,47,IF(EXACT(M1636,$A$49)=TRUE,48,IF(EXACT(M1636,$A$50)=TRUE,49,IF(EXACT(M1636,$A$51)=TRUE,50,IF(EXACT(M1636,$A$52)=TRUE,51,IF(EXACT(M1636,$A$53)=TRUE,52,IF(EXACT(M1636,$A$54)=TRUE,53,IF(EXACT(M1636,$A$55)=TRUE,54,IF(EXACT(M1636,$A$56)=TRUE,55,IF(EXACT(M1636,$A$57)=TRUE,56,IF(EXACT(M1636,$A$58)=TRUE,57,IF(EXACT(M1636,$A$59)=TRUE,58,IF(EXACT(M1636,$A$60)=TRUE,59,IF(EXACT(M1636,$A$61)=TRUE,60,IF(EXACT(M1636,$A$62)=TRUE,61))))))))))))))))))))))))))))))))))))))))))))))))))))))))))))))*61^$L1636</f>
        <v>0</v>
      </c>
    </row>
    <row r="1637" spans="11:14" x14ac:dyDescent="0.55000000000000004">
      <c r="K1637">
        <v>1637</v>
      </c>
      <c r="L1637">
        <f t="shared" si="51"/>
        <v>1</v>
      </c>
      <c r="M1637" t="str">
        <f t="shared" si="50"/>
        <v/>
      </c>
      <c r="N1637">
        <f>IF(EXACT(M1637,$A$1)=TRUE,0,IF(EXACT(M1637,$A$2)=TRUE,1,IF(EXACT(M1637,$A$3)=TRUE,2,IF(EXACT(M1637,$A$4)=TRUE,3,IF(EXACT(M1637,$A$5)=TRUE,4,IF(EXACT(M1637,$A$6)=TRUE,5,IF(EXACT(M1637,$A$7)=TRUE,6,IF(EXACT(M1637,$A$8)=TRUE,7,IF(EXACT(M1637,$A$9)=TRUE,8,IF(EXACT(M1637,$A$10)=TRUE,9,IF(EXACT(M1637,$A$11)=TRUE,10,IF(EXACT(M1637,$A$12)=TRUE,11,IF(EXACT(M1637,$A$13)=TRUE,12,IF(EXACT(M1637,$A$14)=TRUE,13,IF(EXACT(M1637,$A$15)=TRUE,14,IF(EXACT(M1637,$A$16)=TRUE,15,IF(EXACT(M1637,$A$17)=TRUE,16,IF(EXACT(M1637,$A$18)=TRUE,17,IF(EXACT(M1637,$A$19)=TRUE,18,IF(EXACT(M1637,$A$20)=TRUE,19,IF(EXACT(M1637,$A$21)=TRUE,20,IF(EXACT(M1637,$A$22)=TRUE,21,IF(EXACT(M1637,$A$23)=TRUE,22,IF(EXACT(M1637,$A$24)=TRUE,23,IF(EXACT(M1637,$A$25)=TRUE,24,IF(EXACT(M1637,$A$26)=TRUE,25,IF(EXACT(M1637,$A$27)=TRUE,26,IF(EXACT(M1637,$A$28)=TRUE,27,IF(EXACT(M1637,$A$29)=TRUE,28,IF(EXACT(M1637,$A$30)=TRUE,29,IF(EXACT(M1637,$A$31)=TRUE,30,IF(EXACT(M1637,$A$32)=TRUE,31,IF(EXACT(M1637,$A$33)=TRUE,32,IF(EXACT(M1637,$A$34)=TRUE,33,IF(EXACT(M1637,$A$35)=TRUE,34,IF(EXACT(M1637,$A$36)=TRUE,35,IF(EXACT(M1637,$A$37)=TRUE,36,IF(EXACT(M1637,$A$38)=TRUE,37,IF(EXACT(M1637,$A$39)=TRUE,38,IF(EXACT(M1637,$A$40)=TRUE,39,IF(EXACT(M1637,$A$41)=TRUE,40,IF(EXACT(M1637,$A$42)=TRUE,41,IF(EXACT(M1637,$A$43)=TRUE,42,IF(EXACT(M1637,$A$44)=TRUE,43,IF(EXACT(M1637,$A$45)=TRUE,44,IF(EXACT(M1637,$A$46)=TRUE,45,IF(EXACT(M1637,$A$47)=TRUE,46,IF(EXACT(M1637,$A$48)=TRUE,47,IF(EXACT(M1637,$A$49)=TRUE,48,IF(EXACT(M1637,$A$50)=TRUE,49,IF(EXACT(M1637,$A$51)=TRUE,50,IF(EXACT(M1637,$A$52)=TRUE,51,IF(EXACT(M1637,$A$53)=TRUE,52,IF(EXACT(M1637,$A$54)=TRUE,53,IF(EXACT(M1637,$A$55)=TRUE,54,IF(EXACT(M1637,$A$56)=TRUE,55,IF(EXACT(M1637,$A$57)=TRUE,56,IF(EXACT(M1637,$A$58)=TRUE,57,IF(EXACT(M1637,$A$59)=TRUE,58,IF(EXACT(M1637,$A$60)=TRUE,59,IF(EXACT(M1637,$A$61)=TRUE,60,IF(EXACT(M1637,$A$62)=TRUE,61))))))))))))))))))))))))))))))))))))))))))))))))))))))))))))))*61^$L1637</f>
        <v>0</v>
      </c>
    </row>
    <row r="1638" spans="11:14" x14ac:dyDescent="0.55000000000000004">
      <c r="K1638">
        <v>1638</v>
      </c>
      <c r="L1638">
        <f t="shared" si="51"/>
        <v>0</v>
      </c>
      <c r="M1638" t="str">
        <f t="shared" si="50"/>
        <v/>
      </c>
      <c r="N1638">
        <f>IF(EXACT(M1638,$A$1)=TRUE,0,IF(EXACT(M1638,$A$2)=TRUE,1,IF(EXACT(M1638,$A$3)=TRUE,2,IF(EXACT(M1638,$A$4)=TRUE,3,IF(EXACT(M1638,$A$5)=TRUE,4,IF(EXACT(M1638,$A$6)=TRUE,5,IF(EXACT(M1638,$A$7)=TRUE,6,IF(EXACT(M1638,$A$8)=TRUE,7,IF(EXACT(M1638,$A$9)=TRUE,8,IF(EXACT(M1638,$A$10)=TRUE,9,IF(EXACT(M1638,$A$11)=TRUE,10,IF(EXACT(M1638,$A$12)=TRUE,11,IF(EXACT(M1638,$A$13)=TRUE,12,IF(EXACT(M1638,$A$14)=TRUE,13,IF(EXACT(M1638,$A$15)=TRUE,14,IF(EXACT(M1638,$A$16)=TRUE,15,IF(EXACT(M1638,$A$17)=TRUE,16,IF(EXACT(M1638,$A$18)=TRUE,17,IF(EXACT(M1638,$A$19)=TRUE,18,IF(EXACT(M1638,$A$20)=TRUE,19,IF(EXACT(M1638,$A$21)=TRUE,20,IF(EXACT(M1638,$A$22)=TRUE,21,IF(EXACT(M1638,$A$23)=TRUE,22,IF(EXACT(M1638,$A$24)=TRUE,23,IF(EXACT(M1638,$A$25)=TRUE,24,IF(EXACT(M1638,$A$26)=TRUE,25,IF(EXACT(M1638,$A$27)=TRUE,26,IF(EXACT(M1638,$A$28)=TRUE,27,IF(EXACT(M1638,$A$29)=TRUE,28,IF(EXACT(M1638,$A$30)=TRUE,29,IF(EXACT(M1638,$A$31)=TRUE,30,IF(EXACT(M1638,$A$32)=TRUE,31,IF(EXACT(M1638,$A$33)=TRUE,32,IF(EXACT(M1638,$A$34)=TRUE,33,IF(EXACT(M1638,$A$35)=TRUE,34,IF(EXACT(M1638,$A$36)=TRUE,35,IF(EXACT(M1638,$A$37)=TRUE,36,IF(EXACT(M1638,$A$38)=TRUE,37,IF(EXACT(M1638,$A$39)=TRUE,38,IF(EXACT(M1638,$A$40)=TRUE,39,IF(EXACT(M1638,$A$41)=TRUE,40,IF(EXACT(M1638,$A$42)=TRUE,41,IF(EXACT(M1638,$A$43)=TRUE,42,IF(EXACT(M1638,$A$44)=TRUE,43,IF(EXACT(M1638,$A$45)=TRUE,44,IF(EXACT(M1638,$A$46)=TRUE,45,IF(EXACT(M1638,$A$47)=TRUE,46,IF(EXACT(M1638,$A$48)=TRUE,47,IF(EXACT(M1638,$A$49)=TRUE,48,IF(EXACT(M1638,$A$50)=TRUE,49,IF(EXACT(M1638,$A$51)=TRUE,50,IF(EXACT(M1638,$A$52)=TRUE,51,IF(EXACT(M1638,$A$53)=TRUE,52,IF(EXACT(M1638,$A$54)=TRUE,53,IF(EXACT(M1638,$A$55)=TRUE,54,IF(EXACT(M1638,$A$56)=TRUE,55,IF(EXACT(M1638,$A$57)=TRUE,56,IF(EXACT(M1638,$A$58)=TRUE,57,IF(EXACT(M1638,$A$59)=TRUE,58,IF(EXACT(M1638,$A$60)=TRUE,59,IF(EXACT(M1638,$A$61)=TRUE,60,IF(EXACT(M1638,$A$62)=TRUE,61))))))))))))))))))))))))))))))))))))))))))))))))))))))))))))))*61^$L1638</f>
        <v>0</v>
      </c>
    </row>
    <row r="1639" spans="11:14" x14ac:dyDescent="0.55000000000000004">
      <c r="K1639">
        <v>1639</v>
      </c>
      <c r="L1639">
        <f t="shared" si="51"/>
        <v>5</v>
      </c>
      <c r="M1639" t="str">
        <f t="shared" si="50"/>
        <v/>
      </c>
      <c r="N1639" t="b">
        <f>IF(EXACT(M1639,$A$1)=TRUE,"コア",IF(EXACT(M1639,$A$2)=TRUE,"弓玉",IF(EXACT(M1639,$A$3)=TRUE,"銃玉",IF(EXACT(M1639,$A$4)=TRUE,"剣玉",IF(EXACT(M1639,$A$5)=TRUE,"盾玉",IF(EXACT(M1639,$A$6)=TRUE,"爆玉",IF(EXACT(M1639,$A$7)=TRUE,"魔玉",IF(EXACT(M1639,$A$8)=TRUE,"弩玉",IF(EXACT(M1639,$A$9)=TRUE,"槍玉",IF(EXACT(M1639,$A$10)=TRUE,"砲玉",IF(EXACT(M1639,$A$11)=TRUE,"薙玉",IF(EXACT(M1639,$A$12)=TRUE,"跳玉",IF(EXACT(M1639,$A$13)=TRUE,"裂玉",IF(EXACT(M1639,$A$14)=TRUE,"散玉",IF(EXACT(M1639,$A$15)=TRUE,"狙玉",IF(EXACT(M1639,$A$16)=TRUE,"浮玉",IF(EXACT(M1639,$A$17)=TRUE,"導玉",IF(EXACT(M1639,$A$18)=TRUE,"繕玉",IF(EXACT(M1639,$A$19)=TRUE,"癒玉",IF(EXACT(M1639,$A$20)=TRUE,"壁玉",IF(EXACT(M1639,$A$21)=TRUE,"飛玉",IF(EXACT(M1639,$A$22)=TRUE,"戦玉",IF(EXACT(M1639,$A$23)=TRUE,"機玉",IF(EXACT(M1639,$A$24)=TRUE,"変玉",IF(EXACT(M1639,$A$25)=TRUE,"界玉",IF(EXACT(M1639,$A$26)=TRUE,"木壁",IF(EXACT(M1639,$A$27)=TRUE,"石壁",IF(EXACT(M1639,$A$28)=TRUE,"紙壁",IF(EXACT(M1639,$A$29)=TRUE,"鉄壁",IF(EXACT(M1639,$A$30)=TRUE,"ジェット",IF(EXACT(M1639,$A$31)=TRUE,"ターボ",IF(EXACT(M1639,$A$32)=TRUE,"骨玉",IF(EXACT(M1639,$A$33)=TRUE,"撃玉",IF(EXACT(M1639,$A$34)=TRUE,"弾玉",IF(EXACT(M1639,$A$35)=TRUE,"聖玉",IF(EXACT(M1639,$A$36)=TRUE,"忍玉",IF(EXACT(M1639,$A$37)=TRUE,"障玉",IF(EXACT(M1639,$A$38)=TRUE,"花玉",IF(EXACT(M1639,$A$39)=TRUE,"反玉",IF(EXACT(M1639,$A$40)=TRUE,"押玉",IF(EXACT(M1639,$A$41)=TRUE,"迎玉",IF(EXACT(M1639,$A$42)=TRUE,"贄玉",IF(EXACT(M1639,$A$43)=TRUE,"的玉",IF(EXACT(M1639,$A$44)=TRUE,"墜玉",IF(EXACT(M1639,$A$45)=TRUE,"箱玉",IF(EXACT(M1639,$A$46)=TRUE,"闇玉",IF(EXACT(M1639,$A$47)=TRUE,"旋玉",IF(EXACT(M1639,$A$48)=TRUE,"采玉",IF(EXACT(M1639,$A$49)=TRUE,"騎玉",IF(EXACT(M1639,$A$50)=TRUE,"核玉",IF(EXACT(M1639,$A$51)=TRUE,"射玉",IF(EXACT(M1639,$A$52)=TRUE,"星玉",IF(EXACT(M1639,$A$53)=TRUE,"梱玉",IF(EXACT(M1639,$A$54)=TRUE,"貫玉",IF(EXACT(M1639,$A$55)=TRUE,"査玉",IF(EXACT(M1639,$A$56)=TRUE,"近壁",IF(EXACT(M1639,$A$57)=TRUE,"遠壁",IF(EXACT(M1639,$A$58)=TRUE,"広壁",IF(EXACT(M1639,$A$59)=TRUE,"狭壁",IF(EXACT(M1639,$A$60)=TRUE,"タゲ壁",IF(EXACT(M1639,$A$61)=TRUE,"エレ壁")))))))))))))))))))))))))))))))))))))))))))))))))))))))))))))</f>
        <v>0</v>
      </c>
    </row>
    <row r="1640" spans="11:14" x14ac:dyDescent="0.55000000000000004">
      <c r="K1640">
        <v>1640</v>
      </c>
      <c r="L1640">
        <f t="shared" si="51"/>
        <v>4</v>
      </c>
      <c r="M1640" t="str">
        <f t="shared" si="50"/>
        <v/>
      </c>
      <c r="N1640">
        <f>IF(EXACT(M1640,$A$1)=TRUE,0,IF(EXACT(M1640,$A$2)=TRUE,1,IF(EXACT(M1640,$A$3)=TRUE,2,IF(EXACT(M1640,$A$4)=TRUE,3,IF(EXACT(M1640,$A$5)=TRUE,4,IF(EXACT(M1640,$A$6)=TRUE,5,IF(EXACT(M1640,$A$7)=TRUE,6,IF(EXACT(M1640,$A$8)=TRUE,7,IF(EXACT(M1640,$A$9)=TRUE,8,IF(EXACT(M1640,$A$10)=TRUE,9,IF(EXACT(M1640,$A$11)=TRUE,10,IF(EXACT(M1640,$A$12)=TRUE,11,IF(EXACT(M1640,$A$13)=TRUE,12,IF(EXACT(M1640,$A$14)=TRUE,13,IF(EXACT(M1640,$A$15)=TRUE,14,IF(EXACT(M1640,$A$16)=TRUE,15,IF(EXACT(M1640,$A$17)=TRUE,16,IF(EXACT(M1640,$A$18)=TRUE,17,IF(EXACT(M1640,$A$19)=TRUE,18,IF(EXACT(M1640,$A$20)=TRUE,19,IF(EXACT(M1640,$A$21)=TRUE,20,IF(EXACT(M1640,$A$22)=TRUE,21,IF(EXACT(M1640,$A$23)=TRUE,22,IF(EXACT(M1640,$A$24)=TRUE,23,IF(EXACT(M1640,$A$25)=TRUE,24,IF(EXACT(M1640,$A$26)=TRUE,25,IF(EXACT(M1640,$A$27)=TRUE,26,IF(EXACT(M1640,$A$28)=TRUE,27,IF(EXACT(M1640,$A$29)=TRUE,28,IF(EXACT(M1640,$A$30)=TRUE,29,IF(EXACT(M1640,$A$31)=TRUE,30,IF(EXACT(M1640,$A$32)=TRUE,31,IF(EXACT(M1640,$A$33)=TRUE,32,IF(EXACT(M1640,$A$34)=TRUE,33,IF(EXACT(M1640,$A$35)=TRUE,34,IF(EXACT(M1640,$A$36)=TRUE,35,IF(EXACT(M1640,$A$37)=TRUE,36,IF(EXACT(M1640,$A$38)=TRUE,37,IF(EXACT(M1640,$A$39)=TRUE,38,IF(EXACT(M1640,$A$40)=TRUE,39,IF(EXACT(M1640,$A$41)=TRUE,40,IF(EXACT(M1640,$A$42)=TRUE,41,IF(EXACT(M1640,$A$43)=TRUE,42,IF(EXACT(M1640,$A$44)=TRUE,43,IF(EXACT(M1640,$A$45)=TRUE,44,IF(EXACT(M1640,$A$46)=TRUE,45,IF(EXACT(M1640,$A$47)=TRUE,46,IF(EXACT(M1640,$A$48)=TRUE,47,IF(EXACT(M1640,$A$49)=TRUE,48,IF(EXACT(M1640,$A$50)=TRUE,49,IF(EXACT(M1640,$A$51)=TRUE,50,IF(EXACT(M1640,$A$52)=TRUE,51,IF(EXACT(M1640,$A$53)=TRUE,52,IF(EXACT(M1640,$A$54)=TRUE,53,IF(EXACT(M1640,$A$55)=TRUE,54,IF(EXACT(M1640,$A$56)=TRUE,55,IF(EXACT(M1640,$A$57)=TRUE,56,IF(EXACT(M1640,$A$58)=TRUE,57,IF(EXACT(M1640,$A$59)=TRUE,58,IF(EXACT(M1640,$A$60)=TRUE,59,IF(EXACT(M1640,$A$61)=TRUE,60,IF(EXACT(M1640,$A$62)=TRUE,61))))))))))))))))))))))))))))))))))))))))))))))))))))))))))))))*61^$L1640</f>
        <v>0</v>
      </c>
    </row>
    <row r="1641" spans="11:14" x14ac:dyDescent="0.55000000000000004">
      <c r="K1641">
        <v>1641</v>
      </c>
      <c r="L1641">
        <f t="shared" si="51"/>
        <v>3</v>
      </c>
      <c r="M1641" t="str">
        <f t="shared" si="50"/>
        <v/>
      </c>
      <c r="N1641">
        <f>IF(EXACT(M1641,$A$1)=TRUE,0,IF(EXACT(M1641,$A$2)=TRUE,1,IF(EXACT(M1641,$A$3)=TRUE,2,IF(EXACT(M1641,$A$4)=TRUE,3,IF(EXACT(M1641,$A$5)=TRUE,4,IF(EXACT(M1641,$A$6)=TRUE,5,IF(EXACT(M1641,$A$7)=TRUE,6,IF(EXACT(M1641,$A$8)=TRUE,7,IF(EXACT(M1641,$A$9)=TRUE,8,IF(EXACT(M1641,$A$10)=TRUE,9,IF(EXACT(M1641,$A$11)=TRUE,10,IF(EXACT(M1641,$A$12)=TRUE,11,IF(EXACT(M1641,$A$13)=TRUE,12,IF(EXACT(M1641,$A$14)=TRUE,13,IF(EXACT(M1641,$A$15)=TRUE,14,IF(EXACT(M1641,$A$16)=TRUE,15,IF(EXACT(M1641,$A$17)=TRUE,16,IF(EXACT(M1641,$A$18)=TRUE,17,IF(EXACT(M1641,$A$19)=TRUE,18,IF(EXACT(M1641,$A$20)=TRUE,19,IF(EXACT(M1641,$A$21)=TRUE,20,IF(EXACT(M1641,$A$22)=TRUE,21,IF(EXACT(M1641,$A$23)=TRUE,22,IF(EXACT(M1641,$A$24)=TRUE,23,IF(EXACT(M1641,$A$25)=TRUE,24,IF(EXACT(M1641,$A$26)=TRUE,25,IF(EXACT(M1641,$A$27)=TRUE,26,IF(EXACT(M1641,$A$28)=TRUE,27,IF(EXACT(M1641,$A$29)=TRUE,28,IF(EXACT(M1641,$A$30)=TRUE,29,IF(EXACT(M1641,$A$31)=TRUE,30,IF(EXACT(M1641,$A$32)=TRUE,31,IF(EXACT(M1641,$A$33)=TRUE,32,IF(EXACT(M1641,$A$34)=TRUE,33,IF(EXACT(M1641,$A$35)=TRUE,34,IF(EXACT(M1641,$A$36)=TRUE,35,IF(EXACT(M1641,$A$37)=TRUE,36,IF(EXACT(M1641,$A$38)=TRUE,37,IF(EXACT(M1641,$A$39)=TRUE,38,IF(EXACT(M1641,$A$40)=TRUE,39,IF(EXACT(M1641,$A$41)=TRUE,40,IF(EXACT(M1641,$A$42)=TRUE,41,IF(EXACT(M1641,$A$43)=TRUE,42,IF(EXACT(M1641,$A$44)=TRUE,43,IF(EXACT(M1641,$A$45)=TRUE,44,IF(EXACT(M1641,$A$46)=TRUE,45,IF(EXACT(M1641,$A$47)=TRUE,46,IF(EXACT(M1641,$A$48)=TRUE,47,IF(EXACT(M1641,$A$49)=TRUE,48,IF(EXACT(M1641,$A$50)=TRUE,49,IF(EXACT(M1641,$A$51)=TRUE,50,IF(EXACT(M1641,$A$52)=TRUE,51,IF(EXACT(M1641,$A$53)=TRUE,52,IF(EXACT(M1641,$A$54)=TRUE,53,IF(EXACT(M1641,$A$55)=TRUE,54,IF(EXACT(M1641,$A$56)=TRUE,55,IF(EXACT(M1641,$A$57)=TRUE,56,IF(EXACT(M1641,$A$58)=TRUE,57,IF(EXACT(M1641,$A$59)=TRUE,58,IF(EXACT(M1641,$A$60)=TRUE,59,IF(EXACT(M1641,$A$61)=TRUE,60,IF(EXACT(M1641,$A$62)=TRUE,61))))))))))))))))))))))))))))))))))))))))))))))))))))))))))))))*61^$L1641</f>
        <v>0</v>
      </c>
    </row>
    <row r="1642" spans="11:14" x14ac:dyDescent="0.55000000000000004">
      <c r="K1642">
        <v>1642</v>
      </c>
      <c r="L1642">
        <f t="shared" si="51"/>
        <v>2</v>
      </c>
      <c r="M1642" t="str">
        <f t="shared" si="50"/>
        <v/>
      </c>
      <c r="N1642">
        <f>IF(EXACT(M1642,$A$1)=TRUE,0,IF(EXACT(M1642,$A$2)=TRUE,1,IF(EXACT(M1642,$A$3)=TRUE,2,IF(EXACT(M1642,$A$4)=TRUE,3,IF(EXACT(M1642,$A$5)=TRUE,4,IF(EXACT(M1642,$A$6)=TRUE,5,IF(EXACT(M1642,$A$7)=TRUE,6,IF(EXACT(M1642,$A$8)=TRUE,7,IF(EXACT(M1642,$A$9)=TRUE,8,IF(EXACT(M1642,$A$10)=TRUE,9,IF(EXACT(M1642,$A$11)=TRUE,10,IF(EXACT(M1642,$A$12)=TRUE,11,IF(EXACT(M1642,$A$13)=TRUE,12,IF(EXACT(M1642,$A$14)=TRUE,13,IF(EXACT(M1642,$A$15)=TRUE,14,IF(EXACT(M1642,$A$16)=TRUE,15,IF(EXACT(M1642,$A$17)=TRUE,16,IF(EXACT(M1642,$A$18)=TRUE,17,IF(EXACT(M1642,$A$19)=TRUE,18,IF(EXACT(M1642,$A$20)=TRUE,19,IF(EXACT(M1642,$A$21)=TRUE,20,IF(EXACT(M1642,$A$22)=TRUE,21,IF(EXACT(M1642,$A$23)=TRUE,22,IF(EXACT(M1642,$A$24)=TRUE,23,IF(EXACT(M1642,$A$25)=TRUE,24,IF(EXACT(M1642,$A$26)=TRUE,25,IF(EXACT(M1642,$A$27)=TRUE,26,IF(EXACT(M1642,$A$28)=TRUE,27,IF(EXACT(M1642,$A$29)=TRUE,28,IF(EXACT(M1642,$A$30)=TRUE,29,IF(EXACT(M1642,$A$31)=TRUE,30,IF(EXACT(M1642,$A$32)=TRUE,31,IF(EXACT(M1642,$A$33)=TRUE,32,IF(EXACT(M1642,$A$34)=TRUE,33,IF(EXACT(M1642,$A$35)=TRUE,34,IF(EXACT(M1642,$A$36)=TRUE,35,IF(EXACT(M1642,$A$37)=TRUE,36,IF(EXACT(M1642,$A$38)=TRUE,37,IF(EXACT(M1642,$A$39)=TRUE,38,IF(EXACT(M1642,$A$40)=TRUE,39,IF(EXACT(M1642,$A$41)=TRUE,40,IF(EXACT(M1642,$A$42)=TRUE,41,IF(EXACT(M1642,$A$43)=TRUE,42,IF(EXACT(M1642,$A$44)=TRUE,43,IF(EXACT(M1642,$A$45)=TRUE,44,IF(EXACT(M1642,$A$46)=TRUE,45,IF(EXACT(M1642,$A$47)=TRUE,46,IF(EXACT(M1642,$A$48)=TRUE,47,IF(EXACT(M1642,$A$49)=TRUE,48,IF(EXACT(M1642,$A$50)=TRUE,49,IF(EXACT(M1642,$A$51)=TRUE,50,IF(EXACT(M1642,$A$52)=TRUE,51,IF(EXACT(M1642,$A$53)=TRUE,52,IF(EXACT(M1642,$A$54)=TRUE,53,IF(EXACT(M1642,$A$55)=TRUE,54,IF(EXACT(M1642,$A$56)=TRUE,55,IF(EXACT(M1642,$A$57)=TRUE,56,IF(EXACT(M1642,$A$58)=TRUE,57,IF(EXACT(M1642,$A$59)=TRUE,58,IF(EXACT(M1642,$A$60)=TRUE,59,IF(EXACT(M1642,$A$61)=TRUE,60,IF(EXACT(M1642,$A$62)=TRUE,61))))))))))))))))))))))))))))))))))))))))))))))))))))))))))))))*61^$L1642</f>
        <v>0</v>
      </c>
    </row>
    <row r="1643" spans="11:14" x14ac:dyDescent="0.55000000000000004">
      <c r="K1643">
        <v>1643</v>
      </c>
      <c r="L1643">
        <f t="shared" si="51"/>
        <v>1</v>
      </c>
      <c r="M1643" t="str">
        <f t="shared" si="50"/>
        <v/>
      </c>
      <c r="N1643">
        <f>IF(EXACT(M1643,$A$1)=TRUE,0,IF(EXACT(M1643,$A$2)=TRUE,1,IF(EXACT(M1643,$A$3)=TRUE,2,IF(EXACT(M1643,$A$4)=TRUE,3,IF(EXACT(M1643,$A$5)=TRUE,4,IF(EXACT(M1643,$A$6)=TRUE,5,IF(EXACT(M1643,$A$7)=TRUE,6,IF(EXACT(M1643,$A$8)=TRUE,7,IF(EXACT(M1643,$A$9)=TRUE,8,IF(EXACT(M1643,$A$10)=TRUE,9,IF(EXACT(M1643,$A$11)=TRUE,10,IF(EXACT(M1643,$A$12)=TRUE,11,IF(EXACT(M1643,$A$13)=TRUE,12,IF(EXACT(M1643,$A$14)=TRUE,13,IF(EXACT(M1643,$A$15)=TRUE,14,IF(EXACT(M1643,$A$16)=TRUE,15,IF(EXACT(M1643,$A$17)=TRUE,16,IF(EXACT(M1643,$A$18)=TRUE,17,IF(EXACT(M1643,$A$19)=TRUE,18,IF(EXACT(M1643,$A$20)=TRUE,19,IF(EXACT(M1643,$A$21)=TRUE,20,IF(EXACT(M1643,$A$22)=TRUE,21,IF(EXACT(M1643,$A$23)=TRUE,22,IF(EXACT(M1643,$A$24)=TRUE,23,IF(EXACT(M1643,$A$25)=TRUE,24,IF(EXACT(M1643,$A$26)=TRUE,25,IF(EXACT(M1643,$A$27)=TRUE,26,IF(EXACT(M1643,$A$28)=TRUE,27,IF(EXACT(M1643,$A$29)=TRUE,28,IF(EXACT(M1643,$A$30)=TRUE,29,IF(EXACT(M1643,$A$31)=TRUE,30,IF(EXACT(M1643,$A$32)=TRUE,31,IF(EXACT(M1643,$A$33)=TRUE,32,IF(EXACT(M1643,$A$34)=TRUE,33,IF(EXACT(M1643,$A$35)=TRUE,34,IF(EXACT(M1643,$A$36)=TRUE,35,IF(EXACT(M1643,$A$37)=TRUE,36,IF(EXACT(M1643,$A$38)=TRUE,37,IF(EXACT(M1643,$A$39)=TRUE,38,IF(EXACT(M1643,$A$40)=TRUE,39,IF(EXACT(M1643,$A$41)=TRUE,40,IF(EXACT(M1643,$A$42)=TRUE,41,IF(EXACT(M1643,$A$43)=TRUE,42,IF(EXACT(M1643,$A$44)=TRUE,43,IF(EXACT(M1643,$A$45)=TRUE,44,IF(EXACT(M1643,$A$46)=TRUE,45,IF(EXACT(M1643,$A$47)=TRUE,46,IF(EXACT(M1643,$A$48)=TRUE,47,IF(EXACT(M1643,$A$49)=TRUE,48,IF(EXACT(M1643,$A$50)=TRUE,49,IF(EXACT(M1643,$A$51)=TRUE,50,IF(EXACT(M1643,$A$52)=TRUE,51,IF(EXACT(M1643,$A$53)=TRUE,52,IF(EXACT(M1643,$A$54)=TRUE,53,IF(EXACT(M1643,$A$55)=TRUE,54,IF(EXACT(M1643,$A$56)=TRUE,55,IF(EXACT(M1643,$A$57)=TRUE,56,IF(EXACT(M1643,$A$58)=TRUE,57,IF(EXACT(M1643,$A$59)=TRUE,58,IF(EXACT(M1643,$A$60)=TRUE,59,IF(EXACT(M1643,$A$61)=TRUE,60,IF(EXACT(M1643,$A$62)=TRUE,61))))))))))))))))))))))))))))))))))))))))))))))))))))))))))))))*61^$L1643</f>
        <v>0</v>
      </c>
    </row>
    <row r="1644" spans="11:14" x14ac:dyDescent="0.55000000000000004">
      <c r="K1644">
        <v>1644</v>
      </c>
      <c r="L1644">
        <f t="shared" si="51"/>
        <v>0</v>
      </c>
      <c r="M1644" t="str">
        <f t="shared" si="50"/>
        <v/>
      </c>
      <c r="N1644">
        <f>IF(EXACT(M1644,$A$1)=TRUE,0,IF(EXACT(M1644,$A$2)=TRUE,1,IF(EXACT(M1644,$A$3)=TRUE,2,IF(EXACT(M1644,$A$4)=TRUE,3,IF(EXACT(M1644,$A$5)=TRUE,4,IF(EXACT(M1644,$A$6)=TRUE,5,IF(EXACT(M1644,$A$7)=TRUE,6,IF(EXACT(M1644,$A$8)=TRUE,7,IF(EXACT(M1644,$A$9)=TRUE,8,IF(EXACT(M1644,$A$10)=TRUE,9,IF(EXACT(M1644,$A$11)=TRUE,10,IF(EXACT(M1644,$A$12)=TRUE,11,IF(EXACT(M1644,$A$13)=TRUE,12,IF(EXACT(M1644,$A$14)=TRUE,13,IF(EXACT(M1644,$A$15)=TRUE,14,IF(EXACT(M1644,$A$16)=TRUE,15,IF(EXACT(M1644,$A$17)=TRUE,16,IF(EXACT(M1644,$A$18)=TRUE,17,IF(EXACT(M1644,$A$19)=TRUE,18,IF(EXACT(M1644,$A$20)=TRUE,19,IF(EXACT(M1644,$A$21)=TRUE,20,IF(EXACT(M1644,$A$22)=TRUE,21,IF(EXACT(M1644,$A$23)=TRUE,22,IF(EXACT(M1644,$A$24)=TRUE,23,IF(EXACT(M1644,$A$25)=TRUE,24,IF(EXACT(M1644,$A$26)=TRUE,25,IF(EXACT(M1644,$A$27)=TRUE,26,IF(EXACT(M1644,$A$28)=TRUE,27,IF(EXACT(M1644,$A$29)=TRUE,28,IF(EXACT(M1644,$A$30)=TRUE,29,IF(EXACT(M1644,$A$31)=TRUE,30,IF(EXACT(M1644,$A$32)=TRUE,31,IF(EXACT(M1644,$A$33)=TRUE,32,IF(EXACT(M1644,$A$34)=TRUE,33,IF(EXACT(M1644,$A$35)=TRUE,34,IF(EXACT(M1644,$A$36)=TRUE,35,IF(EXACT(M1644,$A$37)=TRUE,36,IF(EXACT(M1644,$A$38)=TRUE,37,IF(EXACT(M1644,$A$39)=TRUE,38,IF(EXACT(M1644,$A$40)=TRUE,39,IF(EXACT(M1644,$A$41)=TRUE,40,IF(EXACT(M1644,$A$42)=TRUE,41,IF(EXACT(M1644,$A$43)=TRUE,42,IF(EXACT(M1644,$A$44)=TRUE,43,IF(EXACT(M1644,$A$45)=TRUE,44,IF(EXACT(M1644,$A$46)=TRUE,45,IF(EXACT(M1644,$A$47)=TRUE,46,IF(EXACT(M1644,$A$48)=TRUE,47,IF(EXACT(M1644,$A$49)=TRUE,48,IF(EXACT(M1644,$A$50)=TRUE,49,IF(EXACT(M1644,$A$51)=TRUE,50,IF(EXACT(M1644,$A$52)=TRUE,51,IF(EXACT(M1644,$A$53)=TRUE,52,IF(EXACT(M1644,$A$54)=TRUE,53,IF(EXACT(M1644,$A$55)=TRUE,54,IF(EXACT(M1644,$A$56)=TRUE,55,IF(EXACT(M1644,$A$57)=TRUE,56,IF(EXACT(M1644,$A$58)=TRUE,57,IF(EXACT(M1644,$A$59)=TRUE,58,IF(EXACT(M1644,$A$60)=TRUE,59,IF(EXACT(M1644,$A$61)=TRUE,60,IF(EXACT(M1644,$A$62)=TRUE,61))))))))))))))))))))))))))))))))))))))))))))))))))))))))))))))*61^$L1644</f>
        <v>0</v>
      </c>
    </row>
    <row r="1645" spans="11:14" x14ac:dyDescent="0.55000000000000004">
      <c r="K1645">
        <v>1645</v>
      </c>
      <c r="L1645">
        <f t="shared" si="51"/>
        <v>5</v>
      </c>
      <c r="M1645" t="str">
        <f t="shared" si="50"/>
        <v/>
      </c>
      <c r="N1645" t="b">
        <f>IF(EXACT(M1645,$A$1)=TRUE,"コア",IF(EXACT(M1645,$A$2)=TRUE,"弓玉",IF(EXACT(M1645,$A$3)=TRUE,"銃玉",IF(EXACT(M1645,$A$4)=TRUE,"剣玉",IF(EXACT(M1645,$A$5)=TRUE,"盾玉",IF(EXACT(M1645,$A$6)=TRUE,"爆玉",IF(EXACT(M1645,$A$7)=TRUE,"魔玉",IF(EXACT(M1645,$A$8)=TRUE,"弩玉",IF(EXACT(M1645,$A$9)=TRUE,"槍玉",IF(EXACT(M1645,$A$10)=TRUE,"砲玉",IF(EXACT(M1645,$A$11)=TRUE,"薙玉",IF(EXACT(M1645,$A$12)=TRUE,"跳玉",IF(EXACT(M1645,$A$13)=TRUE,"裂玉",IF(EXACT(M1645,$A$14)=TRUE,"散玉",IF(EXACT(M1645,$A$15)=TRUE,"狙玉",IF(EXACT(M1645,$A$16)=TRUE,"浮玉",IF(EXACT(M1645,$A$17)=TRUE,"導玉",IF(EXACT(M1645,$A$18)=TRUE,"繕玉",IF(EXACT(M1645,$A$19)=TRUE,"癒玉",IF(EXACT(M1645,$A$20)=TRUE,"壁玉",IF(EXACT(M1645,$A$21)=TRUE,"飛玉",IF(EXACT(M1645,$A$22)=TRUE,"戦玉",IF(EXACT(M1645,$A$23)=TRUE,"機玉",IF(EXACT(M1645,$A$24)=TRUE,"変玉",IF(EXACT(M1645,$A$25)=TRUE,"界玉",IF(EXACT(M1645,$A$26)=TRUE,"木壁",IF(EXACT(M1645,$A$27)=TRUE,"石壁",IF(EXACT(M1645,$A$28)=TRUE,"紙壁",IF(EXACT(M1645,$A$29)=TRUE,"鉄壁",IF(EXACT(M1645,$A$30)=TRUE,"ジェット",IF(EXACT(M1645,$A$31)=TRUE,"ターボ",IF(EXACT(M1645,$A$32)=TRUE,"骨玉",IF(EXACT(M1645,$A$33)=TRUE,"撃玉",IF(EXACT(M1645,$A$34)=TRUE,"弾玉",IF(EXACT(M1645,$A$35)=TRUE,"聖玉",IF(EXACT(M1645,$A$36)=TRUE,"忍玉",IF(EXACT(M1645,$A$37)=TRUE,"障玉",IF(EXACT(M1645,$A$38)=TRUE,"花玉",IF(EXACT(M1645,$A$39)=TRUE,"反玉",IF(EXACT(M1645,$A$40)=TRUE,"押玉",IF(EXACT(M1645,$A$41)=TRUE,"迎玉",IF(EXACT(M1645,$A$42)=TRUE,"贄玉",IF(EXACT(M1645,$A$43)=TRUE,"的玉",IF(EXACT(M1645,$A$44)=TRUE,"墜玉",IF(EXACT(M1645,$A$45)=TRUE,"箱玉",IF(EXACT(M1645,$A$46)=TRUE,"闇玉",IF(EXACT(M1645,$A$47)=TRUE,"旋玉",IF(EXACT(M1645,$A$48)=TRUE,"采玉",IF(EXACT(M1645,$A$49)=TRUE,"騎玉",IF(EXACT(M1645,$A$50)=TRUE,"核玉",IF(EXACT(M1645,$A$51)=TRUE,"射玉",IF(EXACT(M1645,$A$52)=TRUE,"星玉",IF(EXACT(M1645,$A$53)=TRUE,"梱玉",IF(EXACT(M1645,$A$54)=TRUE,"貫玉",IF(EXACT(M1645,$A$55)=TRUE,"査玉",IF(EXACT(M1645,$A$56)=TRUE,"近壁",IF(EXACT(M1645,$A$57)=TRUE,"遠壁",IF(EXACT(M1645,$A$58)=TRUE,"広壁",IF(EXACT(M1645,$A$59)=TRUE,"狭壁",IF(EXACT(M1645,$A$60)=TRUE,"タゲ壁",IF(EXACT(M1645,$A$61)=TRUE,"エレ壁")))))))))))))))))))))))))))))))))))))))))))))))))))))))))))))</f>
        <v>0</v>
      </c>
    </row>
    <row r="1646" spans="11:14" x14ac:dyDescent="0.55000000000000004">
      <c r="K1646">
        <v>1646</v>
      </c>
      <c r="L1646">
        <f t="shared" si="51"/>
        <v>4</v>
      </c>
      <c r="M1646" t="str">
        <f t="shared" si="50"/>
        <v/>
      </c>
      <c r="N1646">
        <f>IF(EXACT(M1646,$A$1)=TRUE,0,IF(EXACT(M1646,$A$2)=TRUE,1,IF(EXACT(M1646,$A$3)=TRUE,2,IF(EXACT(M1646,$A$4)=TRUE,3,IF(EXACT(M1646,$A$5)=TRUE,4,IF(EXACT(M1646,$A$6)=TRUE,5,IF(EXACT(M1646,$A$7)=TRUE,6,IF(EXACT(M1646,$A$8)=TRUE,7,IF(EXACT(M1646,$A$9)=TRUE,8,IF(EXACT(M1646,$A$10)=TRUE,9,IF(EXACT(M1646,$A$11)=TRUE,10,IF(EXACT(M1646,$A$12)=TRUE,11,IF(EXACT(M1646,$A$13)=TRUE,12,IF(EXACT(M1646,$A$14)=TRUE,13,IF(EXACT(M1646,$A$15)=TRUE,14,IF(EXACT(M1646,$A$16)=TRUE,15,IF(EXACT(M1646,$A$17)=TRUE,16,IF(EXACT(M1646,$A$18)=TRUE,17,IF(EXACT(M1646,$A$19)=TRUE,18,IF(EXACT(M1646,$A$20)=TRUE,19,IF(EXACT(M1646,$A$21)=TRUE,20,IF(EXACT(M1646,$A$22)=TRUE,21,IF(EXACT(M1646,$A$23)=TRUE,22,IF(EXACT(M1646,$A$24)=TRUE,23,IF(EXACT(M1646,$A$25)=TRUE,24,IF(EXACT(M1646,$A$26)=TRUE,25,IF(EXACT(M1646,$A$27)=TRUE,26,IF(EXACT(M1646,$A$28)=TRUE,27,IF(EXACT(M1646,$A$29)=TRUE,28,IF(EXACT(M1646,$A$30)=TRUE,29,IF(EXACT(M1646,$A$31)=TRUE,30,IF(EXACT(M1646,$A$32)=TRUE,31,IF(EXACT(M1646,$A$33)=TRUE,32,IF(EXACT(M1646,$A$34)=TRUE,33,IF(EXACT(M1646,$A$35)=TRUE,34,IF(EXACT(M1646,$A$36)=TRUE,35,IF(EXACT(M1646,$A$37)=TRUE,36,IF(EXACT(M1646,$A$38)=TRUE,37,IF(EXACT(M1646,$A$39)=TRUE,38,IF(EXACT(M1646,$A$40)=TRUE,39,IF(EXACT(M1646,$A$41)=TRUE,40,IF(EXACT(M1646,$A$42)=TRUE,41,IF(EXACT(M1646,$A$43)=TRUE,42,IF(EXACT(M1646,$A$44)=TRUE,43,IF(EXACT(M1646,$A$45)=TRUE,44,IF(EXACT(M1646,$A$46)=TRUE,45,IF(EXACT(M1646,$A$47)=TRUE,46,IF(EXACT(M1646,$A$48)=TRUE,47,IF(EXACT(M1646,$A$49)=TRUE,48,IF(EXACT(M1646,$A$50)=TRUE,49,IF(EXACT(M1646,$A$51)=TRUE,50,IF(EXACT(M1646,$A$52)=TRUE,51,IF(EXACT(M1646,$A$53)=TRUE,52,IF(EXACT(M1646,$A$54)=TRUE,53,IF(EXACT(M1646,$A$55)=TRUE,54,IF(EXACT(M1646,$A$56)=TRUE,55,IF(EXACT(M1646,$A$57)=TRUE,56,IF(EXACT(M1646,$A$58)=TRUE,57,IF(EXACT(M1646,$A$59)=TRUE,58,IF(EXACT(M1646,$A$60)=TRUE,59,IF(EXACT(M1646,$A$61)=TRUE,60,IF(EXACT(M1646,$A$62)=TRUE,61))))))))))))))))))))))))))))))))))))))))))))))))))))))))))))))*61^$L1646</f>
        <v>0</v>
      </c>
    </row>
    <row r="1647" spans="11:14" x14ac:dyDescent="0.55000000000000004">
      <c r="K1647">
        <v>1647</v>
      </c>
      <c r="L1647">
        <f t="shared" si="51"/>
        <v>3</v>
      </c>
      <c r="M1647" t="str">
        <f t="shared" si="50"/>
        <v/>
      </c>
      <c r="N1647">
        <f>IF(EXACT(M1647,$A$1)=TRUE,0,IF(EXACT(M1647,$A$2)=TRUE,1,IF(EXACT(M1647,$A$3)=TRUE,2,IF(EXACT(M1647,$A$4)=TRUE,3,IF(EXACT(M1647,$A$5)=TRUE,4,IF(EXACT(M1647,$A$6)=TRUE,5,IF(EXACT(M1647,$A$7)=TRUE,6,IF(EXACT(M1647,$A$8)=TRUE,7,IF(EXACT(M1647,$A$9)=TRUE,8,IF(EXACT(M1647,$A$10)=TRUE,9,IF(EXACT(M1647,$A$11)=TRUE,10,IF(EXACT(M1647,$A$12)=TRUE,11,IF(EXACT(M1647,$A$13)=TRUE,12,IF(EXACT(M1647,$A$14)=TRUE,13,IF(EXACT(M1647,$A$15)=TRUE,14,IF(EXACT(M1647,$A$16)=TRUE,15,IF(EXACT(M1647,$A$17)=TRUE,16,IF(EXACT(M1647,$A$18)=TRUE,17,IF(EXACT(M1647,$A$19)=TRUE,18,IF(EXACT(M1647,$A$20)=TRUE,19,IF(EXACT(M1647,$A$21)=TRUE,20,IF(EXACT(M1647,$A$22)=TRUE,21,IF(EXACT(M1647,$A$23)=TRUE,22,IF(EXACT(M1647,$A$24)=TRUE,23,IF(EXACT(M1647,$A$25)=TRUE,24,IF(EXACT(M1647,$A$26)=TRUE,25,IF(EXACT(M1647,$A$27)=TRUE,26,IF(EXACT(M1647,$A$28)=TRUE,27,IF(EXACT(M1647,$A$29)=TRUE,28,IF(EXACT(M1647,$A$30)=TRUE,29,IF(EXACT(M1647,$A$31)=TRUE,30,IF(EXACT(M1647,$A$32)=TRUE,31,IF(EXACT(M1647,$A$33)=TRUE,32,IF(EXACT(M1647,$A$34)=TRUE,33,IF(EXACT(M1647,$A$35)=TRUE,34,IF(EXACT(M1647,$A$36)=TRUE,35,IF(EXACT(M1647,$A$37)=TRUE,36,IF(EXACT(M1647,$A$38)=TRUE,37,IF(EXACT(M1647,$A$39)=TRUE,38,IF(EXACT(M1647,$A$40)=TRUE,39,IF(EXACT(M1647,$A$41)=TRUE,40,IF(EXACT(M1647,$A$42)=TRUE,41,IF(EXACT(M1647,$A$43)=TRUE,42,IF(EXACT(M1647,$A$44)=TRUE,43,IF(EXACT(M1647,$A$45)=TRUE,44,IF(EXACT(M1647,$A$46)=TRUE,45,IF(EXACT(M1647,$A$47)=TRUE,46,IF(EXACT(M1647,$A$48)=TRUE,47,IF(EXACT(M1647,$A$49)=TRUE,48,IF(EXACT(M1647,$A$50)=TRUE,49,IF(EXACT(M1647,$A$51)=TRUE,50,IF(EXACT(M1647,$A$52)=TRUE,51,IF(EXACT(M1647,$A$53)=TRUE,52,IF(EXACT(M1647,$A$54)=TRUE,53,IF(EXACT(M1647,$A$55)=TRUE,54,IF(EXACT(M1647,$A$56)=TRUE,55,IF(EXACT(M1647,$A$57)=TRUE,56,IF(EXACT(M1647,$A$58)=TRUE,57,IF(EXACT(M1647,$A$59)=TRUE,58,IF(EXACT(M1647,$A$60)=TRUE,59,IF(EXACT(M1647,$A$61)=TRUE,60,IF(EXACT(M1647,$A$62)=TRUE,61))))))))))))))))))))))))))))))))))))))))))))))))))))))))))))))*61^$L1647</f>
        <v>0</v>
      </c>
    </row>
    <row r="1648" spans="11:14" x14ac:dyDescent="0.55000000000000004">
      <c r="K1648">
        <v>1648</v>
      </c>
      <c r="L1648">
        <f t="shared" si="51"/>
        <v>2</v>
      </c>
      <c r="M1648" t="str">
        <f t="shared" si="50"/>
        <v/>
      </c>
      <c r="N1648">
        <f>IF(EXACT(M1648,$A$1)=TRUE,0,IF(EXACT(M1648,$A$2)=TRUE,1,IF(EXACT(M1648,$A$3)=TRUE,2,IF(EXACT(M1648,$A$4)=TRUE,3,IF(EXACT(M1648,$A$5)=TRUE,4,IF(EXACT(M1648,$A$6)=TRUE,5,IF(EXACT(M1648,$A$7)=TRUE,6,IF(EXACT(M1648,$A$8)=TRUE,7,IF(EXACT(M1648,$A$9)=TRUE,8,IF(EXACT(M1648,$A$10)=TRUE,9,IF(EXACT(M1648,$A$11)=TRUE,10,IF(EXACT(M1648,$A$12)=TRUE,11,IF(EXACT(M1648,$A$13)=TRUE,12,IF(EXACT(M1648,$A$14)=TRUE,13,IF(EXACT(M1648,$A$15)=TRUE,14,IF(EXACT(M1648,$A$16)=TRUE,15,IF(EXACT(M1648,$A$17)=TRUE,16,IF(EXACT(M1648,$A$18)=TRUE,17,IF(EXACT(M1648,$A$19)=TRUE,18,IF(EXACT(M1648,$A$20)=TRUE,19,IF(EXACT(M1648,$A$21)=TRUE,20,IF(EXACT(M1648,$A$22)=TRUE,21,IF(EXACT(M1648,$A$23)=TRUE,22,IF(EXACT(M1648,$A$24)=TRUE,23,IF(EXACT(M1648,$A$25)=TRUE,24,IF(EXACT(M1648,$A$26)=TRUE,25,IF(EXACT(M1648,$A$27)=TRUE,26,IF(EXACT(M1648,$A$28)=TRUE,27,IF(EXACT(M1648,$A$29)=TRUE,28,IF(EXACT(M1648,$A$30)=TRUE,29,IF(EXACT(M1648,$A$31)=TRUE,30,IF(EXACT(M1648,$A$32)=TRUE,31,IF(EXACT(M1648,$A$33)=TRUE,32,IF(EXACT(M1648,$A$34)=TRUE,33,IF(EXACT(M1648,$A$35)=TRUE,34,IF(EXACT(M1648,$A$36)=TRUE,35,IF(EXACT(M1648,$A$37)=TRUE,36,IF(EXACT(M1648,$A$38)=TRUE,37,IF(EXACT(M1648,$A$39)=TRUE,38,IF(EXACT(M1648,$A$40)=TRUE,39,IF(EXACT(M1648,$A$41)=TRUE,40,IF(EXACT(M1648,$A$42)=TRUE,41,IF(EXACT(M1648,$A$43)=TRUE,42,IF(EXACT(M1648,$A$44)=TRUE,43,IF(EXACT(M1648,$A$45)=TRUE,44,IF(EXACT(M1648,$A$46)=TRUE,45,IF(EXACT(M1648,$A$47)=TRUE,46,IF(EXACT(M1648,$A$48)=TRUE,47,IF(EXACT(M1648,$A$49)=TRUE,48,IF(EXACT(M1648,$A$50)=TRUE,49,IF(EXACT(M1648,$A$51)=TRUE,50,IF(EXACT(M1648,$A$52)=TRUE,51,IF(EXACT(M1648,$A$53)=TRUE,52,IF(EXACT(M1648,$A$54)=TRUE,53,IF(EXACT(M1648,$A$55)=TRUE,54,IF(EXACT(M1648,$A$56)=TRUE,55,IF(EXACT(M1648,$A$57)=TRUE,56,IF(EXACT(M1648,$A$58)=TRUE,57,IF(EXACT(M1648,$A$59)=TRUE,58,IF(EXACT(M1648,$A$60)=TRUE,59,IF(EXACT(M1648,$A$61)=TRUE,60,IF(EXACT(M1648,$A$62)=TRUE,61))))))))))))))))))))))))))))))))))))))))))))))))))))))))))))))*61^$L1648</f>
        <v>0</v>
      </c>
    </row>
    <row r="1649" spans="11:14" x14ac:dyDescent="0.55000000000000004">
      <c r="K1649">
        <v>1649</v>
      </c>
      <c r="L1649">
        <f t="shared" si="51"/>
        <v>1</v>
      </c>
      <c r="M1649" t="str">
        <f t="shared" si="50"/>
        <v/>
      </c>
      <c r="N1649">
        <f>IF(EXACT(M1649,$A$1)=TRUE,0,IF(EXACT(M1649,$A$2)=TRUE,1,IF(EXACT(M1649,$A$3)=TRUE,2,IF(EXACT(M1649,$A$4)=TRUE,3,IF(EXACT(M1649,$A$5)=TRUE,4,IF(EXACT(M1649,$A$6)=TRUE,5,IF(EXACT(M1649,$A$7)=TRUE,6,IF(EXACT(M1649,$A$8)=TRUE,7,IF(EXACT(M1649,$A$9)=TRUE,8,IF(EXACT(M1649,$A$10)=TRUE,9,IF(EXACT(M1649,$A$11)=TRUE,10,IF(EXACT(M1649,$A$12)=TRUE,11,IF(EXACT(M1649,$A$13)=TRUE,12,IF(EXACT(M1649,$A$14)=TRUE,13,IF(EXACT(M1649,$A$15)=TRUE,14,IF(EXACT(M1649,$A$16)=TRUE,15,IF(EXACT(M1649,$A$17)=TRUE,16,IF(EXACT(M1649,$A$18)=TRUE,17,IF(EXACT(M1649,$A$19)=TRUE,18,IF(EXACT(M1649,$A$20)=TRUE,19,IF(EXACT(M1649,$A$21)=TRUE,20,IF(EXACT(M1649,$A$22)=TRUE,21,IF(EXACT(M1649,$A$23)=TRUE,22,IF(EXACT(M1649,$A$24)=TRUE,23,IF(EXACT(M1649,$A$25)=TRUE,24,IF(EXACT(M1649,$A$26)=TRUE,25,IF(EXACT(M1649,$A$27)=TRUE,26,IF(EXACT(M1649,$A$28)=TRUE,27,IF(EXACT(M1649,$A$29)=TRUE,28,IF(EXACT(M1649,$A$30)=TRUE,29,IF(EXACT(M1649,$A$31)=TRUE,30,IF(EXACT(M1649,$A$32)=TRUE,31,IF(EXACT(M1649,$A$33)=TRUE,32,IF(EXACT(M1649,$A$34)=TRUE,33,IF(EXACT(M1649,$A$35)=TRUE,34,IF(EXACT(M1649,$A$36)=TRUE,35,IF(EXACT(M1649,$A$37)=TRUE,36,IF(EXACT(M1649,$A$38)=TRUE,37,IF(EXACT(M1649,$A$39)=TRUE,38,IF(EXACT(M1649,$A$40)=TRUE,39,IF(EXACT(M1649,$A$41)=TRUE,40,IF(EXACT(M1649,$A$42)=TRUE,41,IF(EXACT(M1649,$A$43)=TRUE,42,IF(EXACT(M1649,$A$44)=TRUE,43,IF(EXACT(M1649,$A$45)=TRUE,44,IF(EXACT(M1649,$A$46)=TRUE,45,IF(EXACT(M1649,$A$47)=TRUE,46,IF(EXACT(M1649,$A$48)=TRUE,47,IF(EXACT(M1649,$A$49)=TRUE,48,IF(EXACT(M1649,$A$50)=TRUE,49,IF(EXACT(M1649,$A$51)=TRUE,50,IF(EXACT(M1649,$A$52)=TRUE,51,IF(EXACT(M1649,$A$53)=TRUE,52,IF(EXACT(M1649,$A$54)=TRUE,53,IF(EXACT(M1649,$A$55)=TRUE,54,IF(EXACT(M1649,$A$56)=TRUE,55,IF(EXACT(M1649,$A$57)=TRUE,56,IF(EXACT(M1649,$A$58)=TRUE,57,IF(EXACT(M1649,$A$59)=TRUE,58,IF(EXACT(M1649,$A$60)=TRUE,59,IF(EXACT(M1649,$A$61)=TRUE,60,IF(EXACT(M1649,$A$62)=TRUE,61))))))))))))))))))))))))))))))))))))))))))))))))))))))))))))))*61^$L1649</f>
        <v>0</v>
      </c>
    </row>
    <row r="1650" spans="11:14" x14ac:dyDescent="0.55000000000000004">
      <c r="K1650">
        <v>1650</v>
      </c>
      <c r="L1650">
        <f t="shared" si="51"/>
        <v>0</v>
      </c>
      <c r="M1650" t="str">
        <f t="shared" si="50"/>
        <v/>
      </c>
      <c r="N1650">
        <f>IF(EXACT(M1650,$A$1)=TRUE,0,IF(EXACT(M1650,$A$2)=TRUE,1,IF(EXACT(M1650,$A$3)=TRUE,2,IF(EXACT(M1650,$A$4)=TRUE,3,IF(EXACT(M1650,$A$5)=TRUE,4,IF(EXACT(M1650,$A$6)=TRUE,5,IF(EXACT(M1650,$A$7)=TRUE,6,IF(EXACT(M1650,$A$8)=TRUE,7,IF(EXACT(M1650,$A$9)=TRUE,8,IF(EXACT(M1650,$A$10)=TRUE,9,IF(EXACT(M1650,$A$11)=TRUE,10,IF(EXACT(M1650,$A$12)=TRUE,11,IF(EXACT(M1650,$A$13)=TRUE,12,IF(EXACT(M1650,$A$14)=TRUE,13,IF(EXACT(M1650,$A$15)=TRUE,14,IF(EXACT(M1650,$A$16)=TRUE,15,IF(EXACT(M1650,$A$17)=TRUE,16,IF(EXACT(M1650,$A$18)=TRUE,17,IF(EXACT(M1650,$A$19)=TRUE,18,IF(EXACT(M1650,$A$20)=TRUE,19,IF(EXACT(M1650,$A$21)=TRUE,20,IF(EXACT(M1650,$A$22)=TRUE,21,IF(EXACT(M1650,$A$23)=TRUE,22,IF(EXACT(M1650,$A$24)=TRUE,23,IF(EXACT(M1650,$A$25)=TRUE,24,IF(EXACT(M1650,$A$26)=TRUE,25,IF(EXACT(M1650,$A$27)=TRUE,26,IF(EXACT(M1650,$A$28)=TRUE,27,IF(EXACT(M1650,$A$29)=TRUE,28,IF(EXACT(M1650,$A$30)=TRUE,29,IF(EXACT(M1650,$A$31)=TRUE,30,IF(EXACT(M1650,$A$32)=TRUE,31,IF(EXACT(M1650,$A$33)=TRUE,32,IF(EXACT(M1650,$A$34)=TRUE,33,IF(EXACT(M1650,$A$35)=TRUE,34,IF(EXACT(M1650,$A$36)=TRUE,35,IF(EXACT(M1650,$A$37)=TRUE,36,IF(EXACT(M1650,$A$38)=TRUE,37,IF(EXACT(M1650,$A$39)=TRUE,38,IF(EXACT(M1650,$A$40)=TRUE,39,IF(EXACT(M1650,$A$41)=TRUE,40,IF(EXACT(M1650,$A$42)=TRUE,41,IF(EXACT(M1650,$A$43)=TRUE,42,IF(EXACT(M1650,$A$44)=TRUE,43,IF(EXACT(M1650,$A$45)=TRUE,44,IF(EXACT(M1650,$A$46)=TRUE,45,IF(EXACT(M1650,$A$47)=TRUE,46,IF(EXACT(M1650,$A$48)=TRUE,47,IF(EXACT(M1650,$A$49)=TRUE,48,IF(EXACT(M1650,$A$50)=TRUE,49,IF(EXACT(M1650,$A$51)=TRUE,50,IF(EXACT(M1650,$A$52)=TRUE,51,IF(EXACT(M1650,$A$53)=TRUE,52,IF(EXACT(M1650,$A$54)=TRUE,53,IF(EXACT(M1650,$A$55)=TRUE,54,IF(EXACT(M1650,$A$56)=TRUE,55,IF(EXACT(M1650,$A$57)=TRUE,56,IF(EXACT(M1650,$A$58)=TRUE,57,IF(EXACT(M1650,$A$59)=TRUE,58,IF(EXACT(M1650,$A$60)=TRUE,59,IF(EXACT(M1650,$A$61)=TRUE,60,IF(EXACT(M1650,$A$62)=TRUE,61))))))))))))))))))))))))))))))))))))))))))))))))))))))))))))))*61^$L1650</f>
        <v>0</v>
      </c>
    </row>
    <row r="1651" spans="11:14" x14ac:dyDescent="0.55000000000000004">
      <c r="K1651">
        <v>1651</v>
      </c>
      <c r="L1651">
        <f t="shared" si="51"/>
        <v>5</v>
      </c>
      <c r="M1651" t="str">
        <f t="shared" si="50"/>
        <v/>
      </c>
      <c r="N1651" t="b">
        <f>IF(EXACT(M1651,$A$1)=TRUE,"コア",IF(EXACT(M1651,$A$2)=TRUE,"弓玉",IF(EXACT(M1651,$A$3)=TRUE,"銃玉",IF(EXACT(M1651,$A$4)=TRUE,"剣玉",IF(EXACT(M1651,$A$5)=TRUE,"盾玉",IF(EXACT(M1651,$A$6)=TRUE,"爆玉",IF(EXACT(M1651,$A$7)=TRUE,"魔玉",IF(EXACT(M1651,$A$8)=TRUE,"弩玉",IF(EXACT(M1651,$A$9)=TRUE,"槍玉",IF(EXACT(M1651,$A$10)=TRUE,"砲玉",IF(EXACT(M1651,$A$11)=TRUE,"薙玉",IF(EXACT(M1651,$A$12)=TRUE,"跳玉",IF(EXACT(M1651,$A$13)=TRUE,"裂玉",IF(EXACT(M1651,$A$14)=TRUE,"散玉",IF(EXACT(M1651,$A$15)=TRUE,"狙玉",IF(EXACT(M1651,$A$16)=TRUE,"浮玉",IF(EXACT(M1651,$A$17)=TRUE,"導玉",IF(EXACT(M1651,$A$18)=TRUE,"繕玉",IF(EXACT(M1651,$A$19)=TRUE,"癒玉",IF(EXACT(M1651,$A$20)=TRUE,"壁玉",IF(EXACT(M1651,$A$21)=TRUE,"飛玉",IF(EXACT(M1651,$A$22)=TRUE,"戦玉",IF(EXACT(M1651,$A$23)=TRUE,"機玉",IF(EXACT(M1651,$A$24)=TRUE,"変玉",IF(EXACT(M1651,$A$25)=TRUE,"界玉",IF(EXACT(M1651,$A$26)=TRUE,"木壁",IF(EXACT(M1651,$A$27)=TRUE,"石壁",IF(EXACT(M1651,$A$28)=TRUE,"紙壁",IF(EXACT(M1651,$A$29)=TRUE,"鉄壁",IF(EXACT(M1651,$A$30)=TRUE,"ジェット",IF(EXACT(M1651,$A$31)=TRUE,"ターボ",IF(EXACT(M1651,$A$32)=TRUE,"骨玉",IF(EXACT(M1651,$A$33)=TRUE,"撃玉",IF(EXACT(M1651,$A$34)=TRUE,"弾玉",IF(EXACT(M1651,$A$35)=TRUE,"聖玉",IF(EXACT(M1651,$A$36)=TRUE,"忍玉",IF(EXACT(M1651,$A$37)=TRUE,"障玉",IF(EXACT(M1651,$A$38)=TRUE,"花玉",IF(EXACT(M1651,$A$39)=TRUE,"反玉",IF(EXACT(M1651,$A$40)=TRUE,"押玉",IF(EXACT(M1651,$A$41)=TRUE,"迎玉",IF(EXACT(M1651,$A$42)=TRUE,"贄玉",IF(EXACT(M1651,$A$43)=TRUE,"的玉",IF(EXACT(M1651,$A$44)=TRUE,"墜玉",IF(EXACT(M1651,$A$45)=TRUE,"箱玉",IF(EXACT(M1651,$A$46)=TRUE,"闇玉",IF(EXACT(M1651,$A$47)=TRUE,"旋玉",IF(EXACT(M1651,$A$48)=TRUE,"采玉",IF(EXACT(M1651,$A$49)=TRUE,"騎玉",IF(EXACT(M1651,$A$50)=TRUE,"核玉",IF(EXACT(M1651,$A$51)=TRUE,"射玉",IF(EXACT(M1651,$A$52)=TRUE,"星玉",IF(EXACT(M1651,$A$53)=TRUE,"梱玉",IF(EXACT(M1651,$A$54)=TRUE,"貫玉",IF(EXACT(M1651,$A$55)=TRUE,"査玉",IF(EXACT(M1651,$A$56)=TRUE,"近壁",IF(EXACT(M1651,$A$57)=TRUE,"遠壁",IF(EXACT(M1651,$A$58)=TRUE,"広壁",IF(EXACT(M1651,$A$59)=TRUE,"狭壁",IF(EXACT(M1651,$A$60)=TRUE,"タゲ壁",IF(EXACT(M1651,$A$61)=TRUE,"エレ壁")))))))))))))))))))))))))))))))))))))))))))))))))))))))))))))</f>
        <v>0</v>
      </c>
    </row>
    <row r="1652" spans="11:14" x14ac:dyDescent="0.55000000000000004">
      <c r="K1652">
        <v>1652</v>
      </c>
      <c r="L1652">
        <f t="shared" si="51"/>
        <v>4</v>
      </c>
      <c r="M1652" t="str">
        <f t="shared" si="50"/>
        <v/>
      </c>
      <c r="N1652">
        <f>IF(EXACT(M1652,$A$1)=TRUE,0,IF(EXACT(M1652,$A$2)=TRUE,1,IF(EXACT(M1652,$A$3)=TRUE,2,IF(EXACT(M1652,$A$4)=TRUE,3,IF(EXACT(M1652,$A$5)=TRUE,4,IF(EXACT(M1652,$A$6)=TRUE,5,IF(EXACT(M1652,$A$7)=TRUE,6,IF(EXACT(M1652,$A$8)=TRUE,7,IF(EXACT(M1652,$A$9)=TRUE,8,IF(EXACT(M1652,$A$10)=TRUE,9,IF(EXACT(M1652,$A$11)=TRUE,10,IF(EXACT(M1652,$A$12)=TRUE,11,IF(EXACT(M1652,$A$13)=TRUE,12,IF(EXACT(M1652,$A$14)=TRUE,13,IF(EXACT(M1652,$A$15)=TRUE,14,IF(EXACT(M1652,$A$16)=TRUE,15,IF(EXACT(M1652,$A$17)=TRUE,16,IF(EXACT(M1652,$A$18)=TRUE,17,IF(EXACT(M1652,$A$19)=TRUE,18,IF(EXACT(M1652,$A$20)=TRUE,19,IF(EXACT(M1652,$A$21)=TRUE,20,IF(EXACT(M1652,$A$22)=TRUE,21,IF(EXACT(M1652,$A$23)=TRUE,22,IF(EXACT(M1652,$A$24)=TRUE,23,IF(EXACT(M1652,$A$25)=TRUE,24,IF(EXACT(M1652,$A$26)=TRUE,25,IF(EXACT(M1652,$A$27)=TRUE,26,IF(EXACT(M1652,$A$28)=TRUE,27,IF(EXACT(M1652,$A$29)=TRUE,28,IF(EXACT(M1652,$A$30)=TRUE,29,IF(EXACT(M1652,$A$31)=TRUE,30,IF(EXACT(M1652,$A$32)=TRUE,31,IF(EXACT(M1652,$A$33)=TRUE,32,IF(EXACT(M1652,$A$34)=TRUE,33,IF(EXACT(M1652,$A$35)=TRUE,34,IF(EXACT(M1652,$A$36)=TRUE,35,IF(EXACT(M1652,$A$37)=TRUE,36,IF(EXACT(M1652,$A$38)=TRUE,37,IF(EXACT(M1652,$A$39)=TRUE,38,IF(EXACT(M1652,$A$40)=TRUE,39,IF(EXACT(M1652,$A$41)=TRUE,40,IF(EXACT(M1652,$A$42)=TRUE,41,IF(EXACT(M1652,$A$43)=TRUE,42,IF(EXACT(M1652,$A$44)=TRUE,43,IF(EXACT(M1652,$A$45)=TRUE,44,IF(EXACT(M1652,$A$46)=TRUE,45,IF(EXACT(M1652,$A$47)=TRUE,46,IF(EXACT(M1652,$A$48)=TRUE,47,IF(EXACT(M1652,$A$49)=TRUE,48,IF(EXACT(M1652,$A$50)=TRUE,49,IF(EXACT(M1652,$A$51)=TRUE,50,IF(EXACT(M1652,$A$52)=TRUE,51,IF(EXACT(M1652,$A$53)=TRUE,52,IF(EXACT(M1652,$A$54)=TRUE,53,IF(EXACT(M1652,$A$55)=TRUE,54,IF(EXACT(M1652,$A$56)=TRUE,55,IF(EXACT(M1652,$A$57)=TRUE,56,IF(EXACT(M1652,$A$58)=TRUE,57,IF(EXACT(M1652,$A$59)=TRUE,58,IF(EXACT(M1652,$A$60)=TRUE,59,IF(EXACT(M1652,$A$61)=TRUE,60,IF(EXACT(M1652,$A$62)=TRUE,61))))))))))))))))))))))))))))))))))))))))))))))))))))))))))))))*61^$L1652</f>
        <v>0</v>
      </c>
    </row>
    <row r="1653" spans="11:14" x14ac:dyDescent="0.55000000000000004">
      <c r="K1653">
        <v>1653</v>
      </c>
      <c r="L1653">
        <f t="shared" si="51"/>
        <v>3</v>
      </c>
      <c r="M1653" t="str">
        <f t="shared" si="50"/>
        <v/>
      </c>
      <c r="N1653">
        <f>IF(EXACT(M1653,$A$1)=TRUE,0,IF(EXACT(M1653,$A$2)=TRUE,1,IF(EXACT(M1653,$A$3)=TRUE,2,IF(EXACT(M1653,$A$4)=TRUE,3,IF(EXACT(M1653,$A$5)=TRUE,4,IF(EXACT(M1653,$A$6)=TRUE,5,IF(EXACT(M1653,$A$7)=TRUE,6,IF(EXACT(M1653,$A$8)=TRUE,7,IF(EXACT(M1653,$A$9)=TRUE,8,IF(EXACT(M1653,$A$10)=TRUE,9,IF(EXACT(M1653,$A$11)=TRUE,10,IF(EXACT(M1653,$A$12)=TRUE,11,IF(EXACT(M1653,$A$13)=TRUE,12,IF(EXACT(M1653,$A$14)=TRUE,13,IF(EXACT(M1653,$A$15)=TRUE,14,IF(EXACT(M1653,$A$16)=TRUE,15,IF(EXACT(M1653,$A$17)=TRUE,16,IF(EXACT(M1653,$A$18)=TRUE,17,IF(EXACT(M1653,$A$19)=TRUE,18,IF(EXACT(M1653,$A$20)=TRUE,19,IF(EXACT(M1653,$A$21)=TRUE,20,IF(EXACT(M1653,$A$22)=TRUE,21,IF(EXACT(M1653,$A$23)=TRUE,22,IF(EXACT(M1653,$A$24)=TRUE,23,IF(EXACT(M1653,$A$25)=TRUE,24,IF(EXACT(M1653,$A$26)=TRUE,25,IF(EXACT(M1653,$A$27)=TRUE,26,IF(EXACT(M1653,$A$28)=TRUE,27,IF(EXACT(M1653,$A$29)=TRUE,28,IF(EXACT(M1653,$A$30)=TRUE,29,IF(EXACT(M1653,$A$31)=TRUE,30,IF(EXACT(M1653,$A$32)=TRUE,31,IF(EXACT(M1653,$A$33)=TRUE,32,IF(EXACT(M1653,$A$34)=TRUE,33,IF(EXACT(M1653,$A$35)=TRUE,34,IF(EXACT(M1653,$A$36)=TRUE,35,IF(EXACT(M1653,$A$37)=TRUE,36,IF(EXACT(M1653,$A$38)=TRUE,37,IF(EXACT(M1653,$A$39)=TRUE,38,IF(EXACT(M1653,$A$40)=TRUE,39,IF(EXACT(M1653,$A$41)=TRUE,40,IF(EXACT(M1653,$A$42)=TRUE,41,IF(EXACT(M1653,$A$43)=TRUE,42,IF(EXACT(M1653,$A$44)=TRUE,43,IF(EXACT(M1653,$A$45)=TRUE,44,IF(EXACT(M1653,$A$46)=TRUE,45,IF(EXACT(M1653,$A$47)=TRUE,46,IF(EXACT(M1653,$A$48)=TRUE,47,IF(EXACT(M1653,$A$49)=TRUE,48,IF(EXACT(M1653,$A$50)=TRUE,49,IF(EXACT(M1653,$A$51)=TRUE,50,IF(EXACT(M1653,$A$52)=TRUE,51,IF(EXACT(M1653,$A$53)=TRUE,52,IF(EXACT(M1653,$A$54)=TRUE,53,IF(EXACT(M1653,$A$55)=TRUE,54,IF(EXACT(M1653,$A$56)=TRUE,55,IF(EXACT(M1653,$A$57)=TRUE,56,IF(EXACT(M1653,$A$58)=TRUE,57,IF(EXACT(M1653,$A$59)=TRUE,58,IF(EXACT(M1653,$A$60)=TRUE,59,IF(EXACT(M1653,$A$61)=TRUE,60,IF(EXACT(M1653,$A$62)=TRUE,61))))))))))))))))))))))))))))))))))))))))))))))))))))))))))))))*61^$L1653</f>
        <v>0</v>
      </c>
    </row>
    <row r="1654" spans="11:14" x14ac:dyDescent="0.55000000000000004">
      <c r="K1654">
        <v>1654</v>
      </c>
      <c r="L1654">
        <f t="shared" si="51"/>
        <v>2</v>
      </c>
      <c r="M1654" t="str">
        <f t="shared" si="50"/>
        <v/>
      </c>
      <c r="N1654">
        <f>IF(EXACT(M1654,$A$1)=TRUE,0,IF(EXACT(M1654,$A$2)=TRUE,1,IF(EXACT(M1654,$A$3)=TRUE,2,IF(EXACT(M1654,$A$4)=TRUE,3,IF(EXACT(M1654,$A$5)=TRUE,4,IF(EXACT(M1654,$A$6)=TRUE,5,IF(EXACT(M1654,$A$7)=TRUE,6,IF(EXACT(M1654,$A$8)=TRUE,7,IF(EXACT(M1654,$A$9)=TRUE,8,IF(EXACT(M1654,$A$10)=TRUE,9,IF(EXACT(M1654,$A$11)=TRUE,10,IF(EXACT(M1654,$A$12)=TRUE,11,IF(EXACT(M1654,$A$13)=TRUE,12,IF(EXACT(M1654,$A$14)=TRUE,13,IF(EXACT(M1654,$A$15)=TRUE,14,IF(EXACT(M1654,$A$16)=TRUE,15,IF(EXACT(M1654,$A$17)=TRUE,16,IF(EXACT(M1654,$A$18)=TRUE,17,IF(EXACT(M1654,$A$19)=TRUE,18,IF(EXACT(M1654,$A$20)=TRUE,19,IF(EXACT(M1654,$A$21)=TRUE,20,IF(EXACT(M1654,$A$22)=TRUE,21,IF(EXACT(M1654,$A$23)=TRUE,22,IF(EXACT(M1654,$A$24)=TRUE,23,IF(EXACT(M1654,$A$25)=TRUE,24,IF(EXACT(M1654,$A$26)=TRUE,25,IF(EXACT(M1654,$A$27)=TRUE,26,IF(EXACT(M1654,$A$28)=TRUE,27,IF(EXACT(M1654,$A$29)=TRUE,28,IF(EXACT(M1654,$A$30)=TRUE,29,IF(EXACT(M1654,$A$31)=TRUE,30,IF(EXACT(M1654,$A$32)=TRUE,31,IF(EXACT(M1654,$A$33)=TRUE,32,IF(EXACT(M1654,$A$34)=TRUE,33,IF(EXACT(M1654,$A$35)=TRUE,34,IF(EXACT(M1654,$A$36)=TRUE,35,IF(EXACT(M1654,$A$37)=TRUE,36,IF(EXACT(M1654,$A$38)=TRUE,37,IF(EXACT(M1654,$A$39)=TRUE,38,IF(EXACT(M1654,$A$40)=TRUE,39,IF(EXACT(M1654,$A$41)=TRUE,40,IF(EXACT(M1654,$A$42)=TRUE,41,IF(EXACT(M1654,$A$43)=TRUE,42,IF(EXACT(M1654,$A$44)=TRUE,43,IF(EXACT(M1654,$A$45)=TRUE,44,IF(EXACT(M1654,$A$46)=TRUE,45,IF(EXACT(M1654,$A$47)=TRUE,46,IF(EXACT(M1654,$A$48)=TRUE,47,IF(EXACT(M1654,$A$49)=TRUE,48,IF(EXACT(M1654,$A$50)=TRUE,49,IF(EXACT(M1654,$A$51)=TRUE,50,IF(EXACT(M1654,$A$52)=TRUE,51,IF(EXACT(M1654,$A$53)=TRUE,52,IF(EXACT(M1654,$A$54)=TRUE,53,IF(EXACT(M1654,$A$55)=TRUE,54,IF(EXACT(M1654,$A$56)=TRUE,55,IF(EXACT(M1654,$A$57)=TRUE,56,IF(EXACT(M1654,$A$58)=TRUE,57,IF(EXACT(M1654,$A$59)=TRUE,58,IF(EXACT(M1654,$A$60)=TRUE,59,IF(EXACT(M1654,$A$61)=TRUE,60,IF(EXACT(M1654,$A$62)=TRUE,61))))))))))))))))))))))))))))))))))))))))))))))))))))))))))))))*61^$L1654</f>
        <v>0</v>
      </c>
    </row>
    <row r="1655" spans="11:14" x14ac:dyDescent="0.55000000000000004">
      <c r="K1655">
        <v>1655</v>
      </c>
      <c r="L1655">
        <f t="shared" si="51"/>
        <v>1</v>
      </c>
      <c r="M1655" t="str">
        <f t="shared" si="50"/>
        <v/>
      </c>
      <c r="N1655">
        <f>IF(EXACT(M1655,$A$1)=TRUE,0,IF(EXACT(M1655,$A$2)=TRUE,1,IF(EXACT(M1655,$A$3)=TRUE,2,IF(EXACT(M1655,$A$4)=TRUE,3,IF(EXACT(M1655,$A$5)=TRUE,4,IF(EXACT(M1655,$A$6)=TRUE,5,IF(EXACT(M1655,$A$7)=TRUE,6,IF(EXACT(M1655,$A$8)=TRUE,7,IF(EXACT(M1655,$A$9)=TRUE,8,IF(EXACT(M1655,$A$10)=TRUE,9,IF(EXACT(M1655,$A$11)=TRUE,10,IF(EXACT(M1655,$A$12)=TRUE,11,IF(EXACT(M1655,$A$13)=TRUE,12,IF(EXACT(M1655,$A$14)=TRUE,13,IF(EXACT(M1655,$A$15)=TRUE,14,IF(EXACT(M1655,$A$16)=TRUE,15,IF(EXACT(M1655,$A$17)=TRUE,16,IF(EXACT(M1655,$A$18)=TRUE,17,IF(EXACT(M1655,$A$19)=TRUE,18,IF(EXACT(M1655,$A$20)=TRUE,19,IF(EXACT(M1655,$A$21)=TRUE,20,IF(EXACT(M1655,$A$22)=TRUE,21,IF(EXACT(M1655,$A$23)=TRUE,22,IF(EXACT(M1655,$A$24)=TRUE,23,IF(EXACT(M1655,$A$25)=TRUE,24,IF(EXACT(M1655,$A$26)=TRUE,25,IF(EXACT(M1655,$A$27)=TRUE,26,IF(EXACT(M1655,$A$28)=TRUE,27,IF(EXACT(M1655,$A$29)=TRUE,28,IF(EXACT(M1655,$A$30)=TRUE,29,IF(EXACT(M1655,$A$31)=TRUE,30,IF(EXACT(M1655,$A$32)=TRUE,31,IF(EXACT(M1655,$A$33)=TRUE,32,IF(EXACT(M1655,$A$34)=TRUE,33,IF(EXACT(M1655,$A$35)=TRUE,34,IF(EXACT(M1655,$A$36)=TRUE,35,IF(EXACT(M1655,$A$37)=TRUE,36,IF(EXACT(M1655,$A$38)=TRUE,37,IF(EXACT(M1655,$A$39)=TRUE,38,IF(EXACT(M1655,$A$40)=TRUE,39,IF(EXACT(M1655,$A$41)=TRUE,40,IF(EXACT(M1655,$A$42)=TRUE,41,IF(EXACT(M1655,$A$43)=TRUE,42,IF(EXACT(M1655,$A$44)=TRUE,43,IF(EXACT(M1655,$A$45)=TRUE,44,IF(EXACT(M1655,$A$46)=TRUE,45,IF(EXACT(M1655,$A$47)=TRUE,46,IF(EXACT(M1655,$A$48)=TRUE,47,IF(EXACT(M1655,$A$49)=TRUE,48,IF(EXACT(M1655,$A$50)=TRUE,49,IF(EXACT(M1655,$A$51)=TRUE,50,IF(EXACT(M1655,$A$52)=TRUE,51,IF(EXACT(M1655,$A$53)=TRUE,52,IF(EXACT(M1655,$A$54)=TRUE,53,IF(EXACT(M1655,$A$55)=TRUE,54,IF(EXACT(M1655,$A$56)=TRUE,55,IF(EXACT(M1655,$A$57)=TRUE,56,IF(EXACT(M1655,$A$58)=TRUE,57,IF(EXACT(M1655,$A$59)=TRUE,58,IF(EXACT(M1655,$A$60)=TRUE,59,IF(EXACT(M1655,$A$61)=TRUE,60,IF(EXACT(M1655,$A$62)=TRUE,61))))))))))))))))))))))))))))))))))))))))))))))))))))))))))))))*61^$L1655</f>
        <v>0</v>
      </c>
    </row>
    <row r="1656" spans="11:14" x14ac:dyDescent="0.55000000000000004">
      <c r="K1656">
        <v>1656</v>
      </c>
      <c r="L1656">
        <f t="shared" si="51"/>
        <v>0</v>
      </c>
      <c r="M1656" t="str">
        <f t="shared" si="50"/>
        <v/>
      </c>
      <c r="N1656">
        <f>IF(EXACT(M1656,$A$1)=TRUE,0,IF(EXACT(M1656,$A$2)=TRUE,1,IF(EXACT(M1656,$A$3)=TRUE,2,IF(EXACT(M1656,$A$4)=TRUE,3,IF(EXACT(M1656,$A$5)=TRUE,4,IF(EXACT(M1656,$A$6)=TRUE,5,IF(EXACT(M1656,$A$7)=TRUE,6,IF(EXACT(M1656,$A$8)=TRUE,7,IF(EXACT(M1656,$A$9)=TRUE,8,IF(EXACT(M1656,$A$10)=TRUE,9,IF(EXACT(M1656,$A$11)=TRUE,10,IF(EXACT(M1656,$A$12)=TRUE,11,IF(EXACT(M1656,$A$13)=TRUE,12,IF(EXACT(M1656,$A$14)=TRUE,13,IF(EXACT(M1656,$A$15)=TRUE,14,IF(EXACT(M1656,$A$16)=TRUE,15,IF(EXACT(M1656,$A$17)=TRUE,16,IF(EXACT(M1656,$A$18)=TRUE,17,IF(EXACT(M1656,$A$19)=TRUE,18,IF(EXACT(M1656,$A$20)=TRUE,19,IF(EXACT(M1656,$A$21)=TRUE,20,IF(EXACT(M1656,$A$22)=TRUE,21,IF(EXACT(M1656,$A$23)=TRUE,22,IF(EXACT(M1656,$A$24)=TRUE,23,IF(EXACT(M1656,$A$25)=TRUE,24,IF(EXACT(M1656,$A$26)=TRUE,25,IF(EXACT(M1656,$A$27)=TRUE,26,IF(EXACT(M1656,$A$28)=TRUE,27,IF(EXACT(M1656,$A$29)=TRUE,28,IF(EXACT(M1656,$A$30)=TRUE,29,IF(EXACT(M1656,$A$31)=TRUE,30,IF(EXACT(M1656,$A$32)=TRUE,31,IF(EXACT(M1656,$A$33)=TRUE,32,IF(EXACT(M1656,$A$34)=TRUE,33,IF(EXACT(M1656,$A$35)=TRUE,34,IF(EXACT(M1656,$A$36)=TRUE,35,IF(EXACT(M1656,$A$37)=TRUE,36,IF(EXACT(M1656,$A$38)=TRUE,37,IF(EXACT(M1656,$A$39)=TRUE,38,IF(EXACT(M1656,$A$40)=TRUE,39,IF(EXACT(M1656,$A$41)=TRUE,40,IF(EXACT(M1656,$A$42)=TRUE,41,IF(EXACT(M1656,$A$43)=TRUE,42,IF(EXACT(M1656,$A$44)=TRUE,43,IF(EXACT(M1656,$A$45)=TRUE,44,IF(EXACT(M1656,$A$46)=TRUE,45,IF(EXACT(M1656,$A$47)=TRUE,46,IF(EXACT(M1656,$A$48)=TRUE,47,IF(EXACT(M1656,$A$49)=TRUE,48,IF(EXACT(M1656,$A$50)=TRUE,49,IF(EXACT(M1656,$A$51)=TRUE,50,IF(EXACT(M1656,$A$52)=TRUE,51,IF(EXACT(M1656,$A$53)=TRUE,52,IF(EXACT(M1656,$A$54)=TRUE,53,IF(EXACT(M1656,$A$55)=TRUE,54,IF(EXACT(M1656,$A$56)=TRUE,55,IF(EXACT(M1656,$A$57)=TRUE,56,IF(EXACT(M1656,$A$58)=TRUE,57,IF(EXACT(M1656,$A$59)=TRUE,58,IF(EXACT(M1656,$A$60)=TRUE,59,IF(EXACT(M1656,$A$61)=TRUE,60,IF(EXACT(M1656,$A$62)=TRUE,61))))))))))))))))))))))))))))))))))))))))))))))))))))))))))))))*61^$L1656</f>
        <v>0</v>
      </c>
    </row>
    <row r="1657" spans="11:14" x14ac:dyDescent="0.55000000000000004">
      <c r="K1657">
        <v>1657</v>
      </c>
      <c r="L1657">
        <f t="shared" si="51"/>
        <v>5</v>
      </c>
      <c r="M1657" t="str">
        <f t="shared" si="50"/>
        <v/>
      </c>
      <c r="N1657" t="b">
        <f>IF(EXACT(M1657,$A$1)=TRUE,"コア",IF(EXACT(M1657,$A$2)=TRUE,"弓玉",IF(EXACT(M1657,$A$3)=TRUE,"銃玉",IF(EXACT(M1657,$A$4)=TRUE,"剣玉",IF(EXACT(M1657,$A$5)=TRUE,"盾玉",IF(EXACT(M1657,$A$6)=TRUE,"爆玉",IF(EXACT(M1657,$A$7)=TRUE,"魔玉",IF(EXACT(M1657,$A$8)=TRUE,"弩玉",IF(EXACT(M1657,$A$9)=TRUE,"槍玉",IF(EXACT(M1657,$A$10)=TRUE,"砲玉",IF(EXACT(M1657,$A$11)=TRUE,"薙玉",IF(EXACT(M1657,$A$12)=TRUE,"跳玉",IF(EXACT(M1657,$A$13)=TRUE,"裂玉",IF(EXACT(M1657,$A$14)=TRUE,"散玉",IF(EXACT(M1657,$A$15)=TRUE,"狙玉",IF(EXACT(M1657,$A$16)=TRUE,"浮玉",IF(EXACT(M1657,$A$17)=TRUE,"導玉",IF(EXACT(M1657,$A$18)=TRUE,"繕玉",IF(EXACT(M1657,$A$19)=TRUE,"癒玉",IF(EXACT(M1657,$A$20)=TRUE,"壁玉",IF(EXACT(M1657,$A$21)=TRUE,"飛玉",IF(EXACT(M1657,$A$22)=TRUE,"戦玉",IF(EXACT(M1657,$A$23)=TRUE,"機玉",IF(EXACT(M1657,$A$24)=TRUE,"変玉",IF(EXACT(M1657,$A$25)=TRUE,"界玉",IF(EXACT(M1657,$A$26)=TRUE,"木壁",IF(EXACT(M1657,$A$27)=TRUE,"石壁",IF(EXACT(M1657,$A$28)=TRUE,"紙壁",IF(EXACT(M1657,$A$29)=TRUE,"鉄壁",IF(EXACT(M1657,$A$30)=TRUE,"ジェット",IF(EXACT(M1657,$A$31)=TRUE,"ターボ",IF(EXACT(M1657,$A$32)=TRUE,"骨玉",IF(EXACT(M1657,$A$33)=TRUE,"撃玉",IF(EXACT(M1657,$A$34)=TRUE,"弾玉",IF(EXACT(M1657,$A$35)=TRUE,"聖玉",IF(EXACT(M1657,$A$36)=TRUE,"忍玉",IF(EXACT(M1657,$A$37)=TRUE,"障玉",IF(EXACT(M1657,$A$38)=TRUE,"花玉",IF(EXACT(M1657,$A$39)=TRUE,"反玉",IF(EXACT(M1657,$A$40)=TRUE,"押玉",IF(EXACT(M1657,$A$41)=TRUE,"迎玉",IF(EXACT(M1657,$A$42)=TRUE,"贄玉",IF(EXACT(M1657,$A$43)=TRUE,"的玉",IF(EXACT(M1657,$A$44)=TRUE,"墜玉",IF(EXACT(M1657,$A$45)=TRUE,"箱玉",IF(EXACT(M1657,$A$46)=TRUE,"闇玉",IF(EXACT(M1657,$A$47)=TRUE,"旋玉",IF(EXACT(M1657,$A$48)=TRUE,"采玉",IF(EXACT(M1657,$A$49)=TRUE,"騎玉",IF(EXACT(M1657,$A$50)=TRUE,"核玉",IF(EXACT(M1657,$A$51)=TRUE,"射玉",IF(EXACT(M1657,$A$52)=TRUE,"星玉",IF(EXACT(M1657,$A$53)=TRUE,"梱玉",IF(EXACT(M1657,$A$54)=TRUE,"貫玉",IF(EXACT(M1657,$A$55)=TRUE,"査玉",IF(EXACT(M1657,$A$56)=TRUE,"近壁",IF(EXACT(M1657,$A$57)=TRUE,"遠壁",IF(EXACT(M1657,$A$58)=TRUE,"広壁",IF(EXACT(M1657,$A$59)=TRUE,"狭壁",IF(EXACT(M1657,$A$60)=TRUE,"タゲ壁",IF(EXACT(M1657,$A$61)=TRUE,"エレ壁")))))))))))))))))))))))))))))))))))))))))))))))))))))))))))))</f>
        <v>0</v>
      </c>
    </row>
    <row r="1658" spans="11:14" x14ac:dyDescent="0.55000000000000004">
      <c r="K1658">
        <v>1658</v>
      </c>
      <c r="L1658">
        <f t="shared" si="51"/>
        <v>4</v>
      </c>
      <c r="M1658" t="str">
        <f t="shared" si="50"/>
        <v/>
      </c>
      <c r="N1658">
        <f>IF(EXACT(M1658,$A$1)=TRUE,0,IF(EXACT(M1658,$A$2)=TRUE,1,IF(EXACT(M1658,$A$3)=TRUE,2,IF(EXACT(M1658,$A$4)=TRUE,3,IF(EXACT(M1658,$A$5)=TRUE,4,IF(EXACT(M1658,$A$6)=TRUE,5,IF(EXACT(M1658,$A$7)=TRUE,6,IF(EXACT(M1658,$A$8)=TRUE,7,IF(EXACT(M1658,$A$9)=TRUE,8,IF(EXACT(M1658,$A$10)=TRUE,9,IF(EXACT(M1658,$A$11)=TRUE,10,IF(EXACT(M1658,$A$12)=TRUE,11,IF(EXACT(M1658,$A$13)=TRUE,12,IF(EXACT(M1658,$A$14)=TRUE,13,IF(EXACT(M1658,$A$15)=TRUE,14,IF(EXACT(M1658,$A$16)=TRUE,15,IF(EXACT(M1658,$A$17)=TRUE,16,IF(EXACT(M1658,$A$18)=TRUE,17,IF(EXACT(M1658,$A$19)=TRUE,18,IF(EXACT(M1658,$A$20)=TRUE,19,IF(EXACT(M1658,$A$21)=TRUE,20,IF(EXACT(M1658,$A$22)=TRUE,21,IF(EXACT(M1658,$A$23)=TRUE,22,IF(EXACT(M1658,$A$24)=TRUE,23,IF(EXACT(M1658,$A$25)=TRUE,24,IF(EXACT(M1658,$A$26)=TRUE,25,IF(EXACT(M1658,$A$27)=TRUE,26,IF(EXACT(M1658,$A$28)=TRUE,27,IF(EXACT(M1658,$A$29)=TRUE,28,IF(EXACT(M1658,$A$30)=TRUE,29,IF(EXACT(M1658,$A$31)=TRUE,30,IF(EXACT(M1658,$A$32)=TRUE,31,IF(EXACT(M1658,$A$33)=TRUE,32,IF(EXACT(M1658,$A$34)=TRUE,33,IF(EXACT(M1658,$A$35)=TRUE,34,IF(EXACT(M1658,$A$36)=TRUE,35,IF(EXACT(M1658,$A$37)=TRUE,36,IF(EXACT(M1658,$A$38)=TRUE,37,IF(EXACT(M1658,$A$39)=TRUE,38,IF(EXACT(M1658,$A$40)=TRUE,39,IF(EXACT(M1658,$A$41)=TRUE,40,IF(EXACT(M1658,$A$42)=TRUE,41,IF(EXACT(M1658,$A$43)=TRUE,42,IF(EXACT(M1658,$A$44)=TRUE,43,IF(EXACT(M1658,$A$45)=TRUE,44,IF(EXACT(M1658,$A$46)=TRUE,45,IF(EXACT(M1658,$A$47)=TRUE,46,IF(EXACT(M1658,$A$48)=TRUE,47,IF(EXACT(M1658,$A$49)=TRUE,48,IF(EXACT(M1658,$A$50)=TRUE,49,IF(EXACT(M1658,$A$51)=TRUE,50,IF(EXACT(M1658,$A$52)=TRUE,51,IF(EXACT(M1658,$A$53)=TRUE,52,IF(EXACT(M1658,$A$54)=TRUE,53,IF(EXACT(M1658,$A$55)=TRUE,54,IF(EXACT(M1658,$A$56)=TRUE,55,IF(EXACT(M1658,$A$57)=TRUE,56,IF(EXACT(M1658,$A$58)=TRUE,57,IF(EXACT(M1658,$A$59)=TRUE,58,IF(EXACT(M1658,$A$60)=TRUE,59,IF(EXACT(M1658,$A$61)=TRUE,60,IF(EXACT(M1658,$A$62)=TRUE,61))))))))))))))))))))))))))))))))))))))))))))))))))))))))))))))*61^$L1658</f>
        <v>0</v>
      </c>
    </row>
    <row r="1659" spans="11:14" x14ac:dyDescent="0.55000000000000004">
      <c r="K1659">
        <v>1659</v>
      </c>
      <c r="L1659">
        <f t="shared" si="51"/>
        <v>3</v>
      </c>
      <c r="M1659" t="str">
        <f t="shared" si="50"/>
        <v/>
      </c>
      <c r="N1659">
        <f>IF(EXACT(M1659,$A$1)=TRUE,0,IF(EXACT(M1659,$A$2)=TRUE,1,IF(EXACT(M1659,$A$3)=TRUE,2,IF(EXACT(M1659,$A$4)=TRUE,3,IF(EXACT(M1659,$A$5)=TRUE,4,IF(EXACT(M1659,$A$6)=TRUE,5,IF(EXACT(M1659,$A$7)=TRUE,6,IF(EXACT(M1659,$A$8)=TRUE,7,IF(EXACT(M1659,$A$9)=TRUE,8,IF(EXACT(M1659,$A$10)=TRUE,9,IF(EXACT(M1659,$A$11)=TRUE,10,IF(EXACT(M1659,$A$12)=TRUE,11,IF(EXACT(M1659,$A$13)=TRUE,12,IF(EXACT(M1659,$A$14)=TRUE,13,IF(EXACT(M1659,$A$15)=TRUE,14,IF(EXACT(M1659,$A$16)=TRUE,15,IF(EXACT(M1659,$A$17)=TRUE,16,IF(EXACT(M1659,$A$18)=TRUE,17,IF(EXACT(M1659,$A$19)=TRUE,18,IF(EXACT(M1659,$A$20)=TRUE,19,IF(EXACT(M1659,$A$21)=TRUE,20,IF(EXACT(M1659,$A$22)=TRUE,21,IF(EXACT(M1659,$A$23)=TRUE,22,IF(EXACT(M1659,$A$24)=TRUE,23,IF(EXACT(M1659,$A$25)=TRUE,24,IF(EXACT(M1659,$A$26)=TRUE,25,IF(EXACT(M1659,$A$27)=TRUE,26,IF(EXACT(M1659,$A$28)=TRUE,27,IF(EXACT(M1659,$A$29)=TRUE,28,IF(EXACT(M1659,$A$30)=TRUE,29,IF(EXACT(M1659,$A$31)=TRUE,30,IF(EXACT(M1659,$A$32)=TRUE,31,IF(EXACT(M1659,$A$33)=TRUE,32,IF(EXACT(M1659,$A$34)=TRUE,33,IF(EXACT(M1659,$A$35)=TRUE,34,IF(EXACT(M1659,$A$36)=TRUE,35,IF(EXACT(M1659,$A$37)=TRUE,36,IF(EXACT(M1659,$A$38)=TRUE,37,IF(EXACT(M1659,$A$39)=TRUE,38,IF(EXACT(M1659,$A$40)=TRUE,39,IF(EXACT(M1659,$A$41)=TRUE,40,IF(EXACT(M1659,$A$42)=TRUE,41,IF(EXACT(M1659,$A$43)=TRUE,42,IF(EXACT(M1659,$A$44)=TRUE,43,IF(EXACT(M1659,$A$45)=TRUE,44,IF(EXACT(M1659,$A$46)=TRUE,45,IF(EXACT(M1659,$A$47)=TRUE,46,IF(EXACT(M1659,$A$48)=TRUE,47,IF(EXACT(M1659,$A$49)=TRUE,48,IF(EXACT(M1659,$A$50)=TRUE,49,IF(EXACT(M1659,$A$51)=TRUE,50,IF(EXACT(M1659,$A$52)=TRUE,51,IF(EXACT(M1659,$A$53)=TRUE,52,IF(EXACT(M1659,$A$54)=TRUE,53,IF(EXACT(M1659,$A$55)=TRUE,54,IF(EXACT(M1659,$A$56)=TRUE,55,IF(EXACT(M1659,$A$57)=TRUE,56,IF(EXACT(M1659,$A$58)=TRUE,57,IF(EXACT(M1659,$A$59)=TRUE,58,IF(EXACT(M1659,$A$60)=TRUE,59,IF(EXACT(M1659,$A$61)=TRUE,60,IF(EXACT(M1659,$A$62)=TRUE,61))))))))))))))))))))))))))))))))))))))))))))))))))))))))))))))*61^$L1659</f>
        <v>0</v>
      </c>
    </row>
    <row r="1660" spans="11:14" x14ac:dyDescent="0.55000000000000004">
      <c r="K1660">
        <v>1660</v>
      </c>
      <c r="L1660">
        <f t="shared" si="51"/>
        <v>2</v>
      </c>
      <c r="M1660" t="str">
        <f t="shared" si="50"/>
        <v/>
      </c>
      <c r="N1660">
        <f>IF(EXACT(M1660,$A$1)=TRUE,0,IF(EXACT(M1660,$A$2)=TRUE,1,IF(EXACT(M1660,$A$3)=TRUE,2,IF(EXACT(M1660,$A$4)=TRUE,3,IF(EXACT(M1660,$A$5)=TRUE,4,IF(EXACT(M1660,$A$6)=TRUE,5,IF(EXACT(M1660,$A$7)=TRUE,6,IF(EXACT(M1660,$A$8)=TRUE,7,IF(EXACT(M1660,$A$9)=TRUE,8,IF(EXACT(M1660,$A$10)=TRUE,9,IF(EXACT(M1660,$A$11)=TRUE,10,IF(EXACT(M1660,$A$12)=TRUE,11,IF(EXACT(M1660,$A$13)=TRUE,12,IF(EXACT(M1660,$A$14)=TRUE,13,IF(EXACT(M1660,$A$15)=TRUE,14,IF(EXACT(M1660,$A$16)=TRUE,15,IF(EXACT(M1660,$A$17)=TRUE,16,IF(EXACT(M1660,$A$18)=TRUE,17,IF(EXACT(M1660,$A$19)=TRUE,18,IF(EXACT(M1660,$A$20)=TRUE,19,IF(EXACT(M1660,$A$21)=TRUE,20,IF(EXACT(M1660,$A$22)=TRUE,21,IF(EXACT(M1660,$A$23)=TRUE,22,IF(EXACT(M1660,$A$24)=TRUE,23,IF(EXACT(M1660,$A$25)=TRUE,24,IF(EXACT(M1660,$A$26)=TRUE,25,IF(EXACT(M1660,$A$27)=TRUE,26,IF(EXACT(M1660,$A$28)=TRUE,27,IF(EXACT(M1660,$A$29)=TRUE,28,IF(EXACT(M1660,$A$30)=TRUE,29,IF(EXACT(M1660,$A$31)=TRUE,30,IF(EXACT(M1660,$A$32)=TRUE,31,IF(EXACT(M1660,$A$33)=TRUE,32,IF(EXACT(M1660,$A$34)=TRUE,33,IF(EXACT(M1660,$A$35)=TRUE,34,IF(EXACT(M1660,$A$36)=TRUE,35,IF(EXACT(M1660,$A$37)=TRUE,36,IF(EXACT(M1660,$A$38)=TRUE,37,IF(EXACT(M1660,$A$39)=TRUE,38,IF(EXACT(M1660,$A$40)=TRUE,39,IF(EXACT(M1660,$A$41)=TRUE,40,IF(EXACT(M1660,$A$42)=TRUE,41,IF(EXACT(M1660,$A$43)=TRUE,42,IF(EXACT(M1660,$A$44)=TRUE,43,IF(EXACT(M1660,$A$45)=TRUE,44,IF(EXACT(M1660,$A$46)=TRUE,45,IF(EXACT(M1660,$A$47)=TRUE,46,IF(EXACT(M1660,$A$48)=TRUE,47,IF(EXACT(M1660,$A$49)=TRUE,48,IF(EXACT(M1660,$A$50)=TRUE,49,IF(EXACT(M1660,$A$51)=TRUE,50,IF(EXACT(M1660,$A$52)=TRUE,51,IF(EXACT(M1660,$A$53)=TRUE,52,IF(EXACT(M1660,$A$54)=TRUE,53,IF(EXACT(M1660,$A$55)=TRUE,54,IF(EXACT(M1660,$A$56)=TRUE,55,IF(EXACT(M1660,$A$57)=TRUE,56,IF(EXACT(M1660,$A$58)=TRUE,57,IF(EXACT(M1660,$A$59)=TRUE,58,IF(EXACT(M1660,$A$60)=TRUE,59,IF(EXACT(M1660,$A$61)=TRUE,60,IF(EXACT(M1660,$A$62)=TRUE,61))))))))))))))))))))))))))))))))))))))))))))))))))))))))))))))*61^$L1660</f>
        <v>0</v>
      </c>
    </row>
    <row r="1661" spans="11:14" x14ac:dyDescent="0.55000000000000004">
      <c r="K1661">
        <v>1661</v>
      </c>
      <c r="L1661">
        <f t="shared" si="51"/>
        <v>1</v>
      </c>
      <c r="M1661" t="str">
        <f t="shared" si="50"/>
        <v/>
      </c>
      <c r="N1661">
        <f>IF(EXACT(M1661,$A$1)=TRUE,0,IF(EXACT(M1661,$A$2)=TRUE,1,IF(EXACT(M1661,$A$3)=TRUE,2,IF(EXACT(M1661,$A$4)=TRUE,3,IF(EXACT(M1661,$A$5)=TRUE,4,IF(EXACT(M1661,$A$6)=TRUE,5,IF(EXACT(M1661,$A$7)=TRUE,6,IF(EXACT(M1661,$A$8)=TRUE,7,IF(EXACT(M1661,$A$9)=TRUE,8,IF(EXACT(M1661,$A$10)=TRUE,9,IF(EXACT(M1661,$A$11)=TRUE,10,IF(EXACT(M1661,$A$12)=TRUE,11,IF(EXACT(M1661,$A$13)=TRUE,12,IF(EXACT(M1661,$A$14)=TRUE,13,IF(EXACT(M1661,$A$15)=TRUE,14,IF(EXACT(M1661,$A$16)=TRUE,15,IF(EXACT(M1661,$A$17)=TRUE,16,IF(EXACT(M1661,$A$18)=TRUE,17,IF(EXACT(M1661,$A$19)=TRUE,18,IF(EXACT(M1661,$A$20)=TRUE,19,IF(EXACT(M1661,$A$21)=TRUE,20,IF(EXACT(M1661,$A$22)=TRUE,21,IF(EXACT(M1661,$A$23)=TRUE,22,IF(EXACT(M1661,$A$24)=TRUE,23,IF(EXACT(M1661,$A$25)=TRUE,24,IF(EXACT(M1661,$A$26)=TRUE,25,IF(EXACT(M1661,$A$27)=TRUE,26,IF(EXACT(M1661,$A$28)=TRUE,27,IF(EXACT(M1661,$A$29)=TRUE,28,IF(EXACT(M1661,$A$30)=TRUE,29,IF(EXACT(M1661,$A$31)=TRUE,30,IF(EXACT(M1661,$A$32)=TRUE,31,IF(EXACT(M1661,$A$33)=TRUE,32,IF(EXACT(M1661,$A$34)=TRUE,33,IF(EXACT(M1661,$A$35)=TRUE,34,IF(EXACT(M1661,$A$36)=TRUE,35,IF(EXACT(M1661,$A$37)=TRUE,36,IF(EXACT(M1661,$A$38)=TRUE,37,IF(EXACT(M1661,$A$39)=TRUE,38,IF(EXACT(M1661,$A$40)=TRUE,39,IF(EXACT(M1661,$A$41)=TRUE,40,IF(EXACT(M1661,$A$42)=TRUE,41,IF(EXACT(M1661,$A$43)=TRUE,42,IF(EXACT(M1661,$A$44)=TRUE,43,IF(EXACT(M1661,$A$45)=TRUE,44,IF(EXACT(M1661,$A$46)=TRUE,45,IF(EXACT(M1661,$A$47)=TRUE,46,IF(EXACT(M1661,$A$48)=TRUE,47,IF(EXACT(M1661,$A$49)=TRUE,48,IF(EXACT(M1661,$A$50)=TRUE,49,IF(EXACT(M1661,$A$51)=TRUE,50,IF(EXACT(M1661,$A$52)=TRUE,51,IF(EXACT(M1661,$A$53)=TRUE,52,IF(EXACT(M1661,$A$54)=TRUE,53,IF(EXACT(M1661,$A$55)=TRUE,54,IF(EXACT(M1661,$A$56)=TRUE,55,IF(EXACT(M1661,$A$57)=TRUE,56,IF(EXACT(M1661,$A$58)=TRUE,57,IF(EXACT(M1661,$A$59)=TRUE,58,IF(EXACT(M1661,$A$60)=TRUE,59,IF(EXACT(M1661,$A$61)=TRUE,60,IF(EXACT(M1661,$A$62)=TRUE,61))))))))))))))))))))))))))))))))))))))))))))))))))))))))))))))*61^$L1661</f>
        <v>0</v>
      </c>
    </row>
    <row r="1662" spans="11:14" x14ac:dyDescent="0.55000000000000004">
      <c r="K1662">
        <v>1662</v>
      </c>
      <c r="L1662">
        <f t="shared" si="51"/>
        <v>0</v>
      </c>
      <c r="M1662" t="str">
        <f t="shared" si="50"/>
        <v/>
      </c>
      <c r="N1662">
        <f>IF(EXACT(M1662,$A$1)=TRUE,0,IF(EXACT(M1662,$A$2)=TRUE,1,IF(EXACT(M1662,$A$3)=TRUE,2,IF(EXACT(M1662,$A$4)=TRUE,3,IF(EXACT(M1662,$A$5)=TRUE,4,IF(EXACT(M1662,$A$6)=TRUE,5,IF(EXACT(M1662,$A$7)=TRUE,6,IF(EXACT(M1662,$A$8)=TRUE,7,IF(EXACT(M1662,$A$9)=TRUE,8,IF(EXACT(M1662,$A$10)=TRUE,9,IF(EXACT(M1662,$A$11)=TRUE,10,IF(EXACT(M1662,$A$12)=TRUE,11,IF(EXACT(M1662,$A$13)=TRUE,12,IF(EXACT(M1662,$A$14)=TRUE,13,IF(EXACT(M1662,$A$15)=TRUE,14,IF(EXACT(M1662,$A$16)=TRUE,15,IF(EXACT(M1662,$A$17)=TRUE,16,IF(EXACT(M1662,$A$18)=TRUE,17,IF(EXACT(M1662,$A$19)=TRUE,18,IF(EXACT(M1662,$A$20)=TRUE,19,IF(EXACT(M1662,$A$21)=TRUE,20,IF(EXACT(M1662,$A$22)=TRUE,21,IF(EXACT(M1662,$A$23)=TRUE,22,IF(EXACT(M1662,$A$24)=TRUE,23,IF(EXACT(M1662,$A$25)=TRUE,24,IF(EXACT(M1662,$A$26)=TRUE,25,IF(EXACT(M1662,$A$27)=TRUE,26,IF(EXACT(M1662,$A$28)=TRUE,27,IF(EXACT(M1662,$A$29)=TRUE,28,IF(EXACT(M1662,$A$30)=TRUE,29,IF(EXACT(M1662,$A$31)=TRUE,30,IF(EXACT(M1662,$A$32)=TRUE,31,IF(EXACT(M1662,$A$33)=TRUE,32,IF(EXACT(M1662,$A$34)=TRUE,33,IF(EXACT(M1662,$A$35)=TRUE,34,IF(EXACT(M1662,$A$36)=TRUE,35,IF(EXACT(M1662,$A$37)=TRUE,36,IF(EXACT(M1662,$A$38)=TRUE,37,IF(EXACT(M1662,$A$39)=TRUE,38,IF(EXACT(M1662,$A$40)=TRUE,39,IF(EXACT(M1662,$A$41)=TRUE,40,IF(EXACT(M1662,$A$42)=TRUE,41,IF(EXACT(M1662,$A$43)=TRUE,42,IF(EXACT(M1662,$A$44)=TRUE,43,IF(EXACT(M1662,$A$45)=TRUE,44,IF(EXACT(M1662,$A$46)=TRUE,45,IF(EXACT(M1662,$A$47)=TRUE,46,IF(EXACT(M1662,$A$48)=TRUE,47,IF(EXACT(M1662,$A$49)=TRUE,48,IF(EXACT(M1662,$A$50)=TRUE,49,IF(EXACT(M1662,$A$51)=TRUE,50,IF(EXACT(M1662,$A$52)=TRUE,51,IF(EXACT(M1662,$A$53)=TRUE,52,IF(EXACT(M1662,$A$54)=TRUE,53,IF(EXACT(M1662,$A$55)=TRUE,54,IF(EXACT(M1662,$A$56)=TRUE,55,IF(EXACT(M1662,$A$57)=TRUE,56,IF(EXACT(M1662,$A$58)=TRUE,57,IF(EXACT(M1662,$A$59)=TRUE,58,IF(EXACT(M1662,$A$60)=TRUE,59,IF(EXACT(M1662,$A$61)=TRUE,60,IF(EXACT(M1662,$A$62)=TRUE,61))))))))))))))))))))))))))))))))))))))))))))))))))))))))))))))*61^$L1662</f>
        <v>0</v>
      </c>
    </row>
    <row r="1663" spans="11:14" x14ac:dyDescent="0.55000000000000004">
      <c r="K1663">
        <v>1663</v>
      </c>
      <c r="L1663">
        <f t="shared" si="51"/>
        <v>5</v>
      </c>
      <c r="M1663" t="str">
        <f t="shared" si="50"/>
        <v/>
      </c>
      <c r="N1663" t="b">
        <f>IF(EXACT(M1663,$A$1)=TRUE,"コア",IF(EXACT(M1663,$A$2)=TRUE,"弓玉",IF(EXACT(M1663,$A$3)=TRUE,"銃玉",IF(EXACT(M1663,$A$4)=TRUE,"剣玉",IF(EXACT(M1663,$A$5)=TRUE,"盾玉",IF(EXACT(M1663,$A$6)=TRUE,"爆玉",IF(EXACT(M1663,$A$7)=TRUE,"魔玉",IF(EXACT(M1663,$A$8)=TRUE,"弩玉",IF(EXACT(M1663,$A$9)=TRUE,"槍玉",IF(EXACT(M1663,$A$10)=TRUE,"砲玉",IF(EXACT(M1663,$A$11)=TRUE,"薙玉",IF(EXACT(M1663,$A$12)=TRUE,"跳玉",IF(EXACT(M1663,$A$13)=TRUE,"裂玉",IF(EXACT(M1663,$A$14)=TRUE,"散玉",IF(EXACT(M1663,$A$15)=TRUE,"狙玉",IF(EXACT(M1663,$A$16)=TRUE,"浮玉",IF(EXACT(M1663,$A$17)=TRUE,"導玉",IF(EXACT(M1663,$A$18)=TRUE,"繕玉",IF(EXACT(M1663,$A$19)=TRUE,"癒玉",IF(EXACT(M1663,$A$20)=TRUE,"壁玉",IF(EXACT(M1663,$A$21)=TRUE,"飛玉",IF(EXACT(M1663,$A$22)=TRUE,"戦玉",IF(EXACT(M1663,$A$23)=TRUE,"機玉",IF(EXACT(M1663,$A$24)=TRUE,"変玉",IF(EXACT(M1663,$A$25)=TRUE,"界玉",IF(EXACT(M1663,$A$26)=TRUE,"木壁",IF(EXACT(M1663,$A$27)=TRUE,"石壁",IF(EXACT(M1663,$A$28)=TRUE,"紙壁",IF(EXACT(M1663,$A$29)=TRUE,"鉄壁",IF(EXACT(M1663,$A$30)=TRUE,"ジェット",IF(EXACT(M1663,$A$31)=TRUE,"ターボ",IF(EXACT(M1663,$A$32)=TRUE,"骨玉",IF(EXACT(M1663,$A$33)=TRUE,"撃玉",IF(EXACT(M1663,$A$34)=TRUE,"弾玉",IF(EXACT(M1663,$A$35)=TRUE,"聖玉",IF(EXACT(M1663,$A$36)=TRUE,"忍玉",IF(EXACT(M1663,$A$37)=TRUE,"障玉",IF(EXACT(M1663,$A$38)=TRUE,"花玉",IF(EXACT(M1663,$A$39)=TRUE,"反玉",IF(EXACT(M1663,$A$40)=TRUE,"押玉",IF(EXACT(M1663,$A$41)=TRUE,"迎玉",IF(EXACT(M1663,$A$42)=TRUE,"贄玉",IF(EXACT(M1663,$A$43)=TRUE,"的玉",IF(EXACT(M1663,$A$44)=TRUE,"墜玉",IF(EXACT(M1663,$A$45)=TRUE,"箱玉",IF(EXACT(M1663,$A$46)=TRUE,"闇玉",IF(EXACT(M1663,$A$47)=TRUE,"旋玉",IF(EXACT(M1663,$A$48)=TRUE,"采玉",IF(EXACT(M1663,$A$49)=TRUE,"騎玉",IF(EXACT(M1663,$A$50)=TRUE,"核玉",IF(EXACT(M1663,$A$51)=TRUE,"射玉",IF(EXACT(M1663,$A$52)=TRUE,"星玉",IF(EXACT(M1663,$A$53)=TRUE,"梱玉",IF(EXACT(M1663,$A$54)=TRUE,"貫玉",IF(EXACT(M1663,$A$55)=TRUE,"査玉",IF(EXACT(M1663,$A$56)=TRUE,"近壁",IF(EXACT(M1663,$A$57)=TRUE,"遠壁",IF(EXACT(M1663,$A$58)=TRUE,"広壁",IF(EXACT(M1663,$A$59)=TRUE,"狭壁",IF(EXACT(M1663,$A$60)=TRUE,"タゲ壁",IF(EXACT(M1663,$A$61)=TRUE,"エレ壁")))))))))))))))))))))))))))))))))))))))))))))))))))))))))))))</f>
        <v>0</v>
      </c>
    </row>
    <row r="1664" spans="11:14" x14ac:dyDescent="0.55000000000000004">
      <c r="K1664">
        <v>1664</v>
      </c>
      <c r="L1664">
        <f t="shared" si="51"/>
        <v>4</v>
      </c>
      <c r="M1664" t="str">
        <f t="shared" si="50"/>
        <v/>
      </c>
      <c r="N1664">
        <f>IF(EXACT(M1664,$A$1)=TRUE,0,IF(EXACT(M1664,$A$2)=TRUE,1,IF(EXACT(M1664,$A$3)=TRUE,2,IF(EXACT(M1664,$A$4)=TRUE,3,IF(EXACT(M1664,$A$5)=TRUE,4,IF(EXACT(M1664,$A$6)=TRUE,5,IF(EXACT(M1664,$A$7)=TRUE,6,IF(EXACT(M1664,$A$8)=TRUE,7,IF(EXACT(M1664,$A$9)=TRUE,8,IF(EXACT(M1664,$A$10)=TRUE,9,IF(EXACT(M1664,$A$11)=TRUE,10,IF(EXACT(M1664,$A$12)=TRUE,11,IF(EXACT(M1664,$A$13)=TRUE,12,IF(EXACT(M1664,$A$14)=TRUE,13,IF(EXACT(M1664,$A$15)=TRUE,14,IF(EXACT(M1664,$A$16)=TRUE,15,IF(EXACT(M1664,$A$17)=TRUE,16,IF(EXACT(M1664,$A$18)=TRUE,17,IF(EXACT(M1664,$A$19)=TRUE,18,IF(EXACT(M1664,$A$20)=TRUE,19,IF(EXACT(M1664,$A$21)=TRUE,20,IF(EXACT(M1664,$A$22)=TRUE,21,IF(EXACT(M1664,$A$23)=TRUE,22,IF(EXACT(M1664,$A$24)=TRUE,23,IF(EXACT(M1664,$A$25)=TRUE,24,IF(EXACT(M1664,$A$26)=TRUE,25,IF(EXACT(M1664,$A$27)=TRUE,26,IF(EXACT(M1664,$A$28)=TRUE,27,IF(EXACT(M1664,$A$29)=TRUE,28,IF(EXACT(M1664,$A$30)=TRUE,29,IF(EXACT(M1664,$A$31)=TRUE,30,IF(EXACT(M1664,$A$32)=TRUE,31,IF(EXACT(M1664,$A$33)=TRUE,32,IF(EXACT(M1664,$A$34)=TRUE,33,IF(EXACT(M1664,$A$35)=TRUE,34,IF(EXACT(M1664,$A$36)=TRUE,35,IF(EXACT(M1664,$A$37)=TRUE,36,IF(EXACT(M1664,$A$38)=TRUE,37,IF(EXACT(M1664,$A$39)=TRUE,38,IF(EXACT(M1664,$A$40)=TRUE,39,IF(EXACT(M1664,$A$41)=TRUE,40,IF(EXACT(M1664,$A$42)=TRUE,41,IF(EXACT(M1664,$A$43)=TRUE,42,IF(EXACT(M1664,$A$44)=TRUE,43,IF(EXACT(M1664,$A$45)=TRUE,44,IF(EXACT(M1664,$A$46)=TRUE,45,IF(EXACT(M1664,$A$47)=TRUE,46,IF(EXACT(M1664,$A$48)=TRUE,47,IF(EXACT(M1664,$A$49)=TRUE,48,IF(EXACT(M1664,$A$50)=TRUE,49,IF(EXACT(M1664,$A$51)=TRUE,50,IF(EXACT(M1664,$A$52)=TRUE,51,IF(EXACT(M1664,$A$53)=TRUE,52,IF(EXACT(M1664,$A$54)=TRUE,53,IF(EXACT(M1664,$A$55)=TRUE,54,IF(EXACT(M1664,$A$56)=TRUE,55,IF(EXACT(M1664,$A$57)=TRUE,56,IF(EXACT(M1664,$A$58)=TRUE,57,IF(EXACT(M1664,$A$59)=TRUE,58,IF(EXACT(M1664,$A$60)=TRUE,59,IF(EXACT(M1664,$A$61)=TRUE,60,IF(EXACT(M1664,$A$62)=TRUE,61))))))))))))))))))))))))))))))))))))))))))))))))))))))))))))))*61^$L1664</f>
        <v>0</v>
      </c>
    </row>
    <row r="1665" spans="11:14" x14ac:dyDescent="0.55000000000000004">
      <c r="K1665">
        <v>1665</v>
      </c>
      <c r="L1665">
        <f t="shared" si="51"/>
        <v>3</v>
      </c>
      <c r="M1665" t="str">
        <f t="shared" ref="M1665:M1728" si="52">MID(D$2,$K1665,1)</f>
        <v/>
      </c>
      <c r="N1665">
        <f>IF(EXACT(M1665,$A$1)=TRUE,0,IF(EXACT(M1665,$A$2)=TRUE,1,IF(EXACT(M1665,$A$3)=TRUE,2,IF(EXACT(M1665,$A$4)=TRUE,3,IF(EXACT(M1665,$A$5)=TRUE,4,IF(EXACT(M1665,$A$6)=TRUE,5,IF(EXACT(M1665,$A$7)=TRUE,6,IF(EXACT(M1665,$A$8)=TRUE,7,IF(EXACT(M1665,$A$9)=TRUE,8,IF(EXACT(M1665,$A$10)=TRUE,9,IF(EXACT(M1665,$A$11)=TRUE,10,IF(EXACT(M1665,$A$12)=TRUE,11,IF(EXACT(M1665,$A$13)=TRUE,12,IF(EXACT(M1665,$A$14)=TRUE,13,IF(EXACT(M1665,$A$15)=TRUE,14,IF(EXACT(M1665,$A$16)=TRUE,15,IF(EXACT(M1665,$A$17)=TRUE,16,IF(EXACT(M1665,$A$18)=TRUE,17,IF(EXACT(M1665,$A$19)=TRUE,18,IF(EXACT(M1665,$A$20)=TRUE,19,IF(EXACT(M1665,$A$21)=TRUE,20,IF(EXACT(M1665,$A$22)=TRUE,21,IF(EXACT(M1665,$A$23)=TRUE,22,IF(EXACT(M1665,$A$24)=TRUE,23,IF(EXACT(M1665,$A$25)=TRUE,24,IF(EXACT(M1665,$A$26)=TRUE,25,IF(EXACT(M1665,$A$27)=TRUE,26,IF(EXACT(M1665,$A$28)=TRUE,27,IF(EXACT(M1665,$A$29)=TRUE,28,IF(EXACT(M1665,$A$30)=TRUE,29,IF(EXACT(M1665,$A$31)=TRUE,30,IF(EXACT(M1665,$A$32)=TRUE,31,IF(EXACT(M1665,$A$33)=TRUE,32,IF(EXACT(M1665,$A$34)=TRUE,33,IF(EXACT(M1665,$A$35)=TRUE,34,IF(EXACT(M1665,$A$36)=TRUE,35,IF(EXACT(M1665,$A$37)=TRUE,36,IF(EXACT(M1665,$A$38)=TRUE,37,IF(EXACT(M1665,$A$39)=TRUE,38,IF(EXACT(M1665,$A$40)=TRUE,39,IF(EXACT(M1665,$A$41)=TRUE,40,IF(EXACT(M1665,$A$42)=TRUE,41,IF(EXACT(M1665,$A$43)=TRUE,42,IF(EXACT(M1665,$A$44)=TRUE,43,IF(EXACT(M1665,$A$45)=TRUE,44,IF(EXACT(M1665,$A$46)=TRUE,45,IF(EXACT(M1665,$A$47)=TRUE,46,IF(EXACT(M1665,$A$48)=TRUE,47,IF(EXACT(M1665,$A$49)=TRUE,48,IF(EXACT(M1665,$A$50)=TRUE,49,IF(EXACT(M1665,$A$51)=TRUE,50,IF(EXACT(M1665,$A$52)=TRUE,51,IF(EXACT(M1665,$A$53)=TRUE,52,IF(EXACT(M1665,$A$54)=TRUE,53,IF(EXACT(M1665,$A$55)=TRUE,54,IF(EXACT(M1665,$A$56)=TRUE,55,IF(EXACT(M1665,$A$57)=TRUE,56,IF(EXACT(M1665,$A$58)=TRUE,57,IF(EXACT(M1665,$A$59)=TRUE,58,IF(EXACT(M1665,$A$60)=TRUE,59,IF(EXACT(M1665,$A$61)=TRUE,60,IF(EXACT(M1665,$A$62)=TRUE,61))))))))))))))))))))))))))))))))))))))))))))))))))))))))))))))*61^$L1665</f>
        <v>0</v>
      </c>
    </row>
    <row r="1666" spans="11:14" x14ac:dyDescent="0.55000000000000004">
      <c r="K1666">
        <v>1666</v>
      </c>
      <c r="L1666">
        <f t="shared" ref="L1666:L1729" si="53">MOD(LEN($D$2)-K1666,6)</f>
        <v>2</v>
      </c>
      <c r="M1666" t="str">
        <f t="shared" si="52"/>
        <v/>
      </c>
      <c r="N1666">
        <f>IF(EXACT(M1666,$A$1)=TRUE,0,IF(EXACT(M1666,$A$2)=TRUE,1,IF(EXACT(M1666,$A$3)=TRUE,2,IF(EXACT(M1666,$A$4)=TRUE,3,IF(EXACT(M1666,$A$5)=TRUE,4,IF(EXACT(M1666,$A$6)=TRUE,5,IF(EXACT(M1666,$A$7)=TRUE,6,IF(EXACT(M1666,$A$8)=TRUE,7,IF(EXACT(M1666,$A$9)=TRUE,8,IF(EXACT(M1666,$A$10)=TRUE,9,IF(EXACT(M1666,$A$11)=TRUE,10,IF(EXACT(M1666,$A$12)=TRUE,11,IF(EXACT(M1666,$A$13)=TRUE,12,IF(EXACT(M1666,$A$14)=TRUE,13,IF(EXACT(M1666,$A$15)=TRUE,14,IF(EXACT(M1666,$A$16)=TRUE,15,IF(EXACT(M1666,$A$17)=TRUE,16,IF(EXACT(M1666,$A$18)=TRUE,17,IF(EXACT(M1666,$A$19)=TRUE,18,IF(EXACT(M1666,$A$20)=TRUE,19,IF(EXACT(M1666,$A$21)=TRUE,20,IF(EXACT(M1666,$A$22)=TRUE,21,IF(EXACT(M1666,$A$23)=TRUE,22,IF(EXACT(M1666,$A$24)=TRUE,23,IF(EXACT(M1666,$A$25)=TRUE,24,IF(EXACT(M1666,$A$26)=TRUE,25,IF(EXACT(M1666,$A$27)=TRUE,26,IF(EXACT(M1666,$A$28)=TRUE,27,IF(EXACT(M1666,$A$29)=TRUE,28,IF(EXACT(M1666,$A$30)=TRUE,29,IF(EXACT(M1666,$A$31)=TRUE,30,IF(EXACT(M1666,$A$32)=TRUE,31,IF(EXACT(M1666,$A$33)=TRUE,32,IF(EXACT(M1666,$A$34)=TRUE,33,IF(EXACT(M1666,$A$35)=TRUE,34,IF(EXACT(M1666,$A$36)=TRUE,35,IF(EXACT(M1666,$A$37)=TRUE,36,IF(EXACT(M1666,$A$38)=TRUE,37,IF(EXACT(M1666,$A$39)=TRUE,38,IF(EXACT(M1666,$A$40)=TRUE,39,IF(EXACT(M1666,$A$41)=TRUE,40,IF(EXACT(M1666,$A$42)=TRUE,41,IF(EXACT(M1666,$A$43)=TRUE,42,IF(EXACT(M1666,$A$44)=TRUE,43,IF(EXACT(M1666,$A$45)=TRUE,44,IF(EXACT(M1666,$A$46)=TRUE,45,IF(EXACT(M1666,$A$47)=TRUE,46,IF(EXACT(M1666,$A$48)=TRUE,47,IF(EXACT(M1666,$A$49)=TRUE,48,IF(EXACT(M1666,$A$50)=TRUE,49,IF(EXACT(M1666,$A$51)=TRUE,50,IF(EXACT(M1666,$A$52)=TRUE,51,IF(EXACT(M1666,$A$53)=TRUE,52,IF(EXACT(M1666,$A$54)=TRUE,53,IF(EXACT(M1666,$A$55)=TRUE,54,IF(EXACT(M1666,$A$56)=TRUE,55,IF(EXACT(M1666,$A$57)=TRUE,56,IF(EXACT(M1666,$A$58)=TRUE,57,IF(EXACT(M1666,$A$59)=TRUE,58,IF(EXACT(M1666,$A$60)=TRUE,59,IF(EXACT(M1666,$A$61)=TRUE,60,IF(EXACT(M1666,$A$62)=TRUE,61))))))))))))))))))))))))))))))))))))))))))))))))))))))))))))))*61^$L1666</f>
        <v>0</v>
      </c>
    </row>
    <row r="1667" spans="11:14" x14ac:dyDescent="0.55000000000000004">
      <c r="K1667">
        <v>1667</v>
      </c>
      <c r="L1667">
        <f t="shared" si="53"/>
        <v>1</v>
      </c>
      <c r="M1667" t="str">
        <f t="shared" si="52"/>
        <v/>
      </c>
      <c r="N1667">
        <f>IF(EXACT(M1667,$A$1)=TRUE,0,IF(EXACT(M1667,$A$2)=TRUE,1,IF(EXACT(M1667,$A$3)=TRUE,2,IF(EXACT(M1667,$A$4)=TRUE,3,IF(EXACT(M1667,$A$5)=TRUE,4,IF(EXACT(M1667,$A$6)=TRUE,5,IF(EXACT(M1667,$A$7)=TRUE,6,IF(EXACT(M1667,$A$8)=TRUE,7,IF(EXACT(M1667,$A$9)=TRUE,8,IF(EXACT(M1667,$A$10)=TRUE,9,IF(EXACT(M1667,$A$11)=TRUE,10,IF(EXACT(M1667,$A$12)=TRUE,11,IF(EXACT(M1667,$A$13)=TRUE,12,IF(EXACT(M1667,$A$14)=TRUE,13,IF(EXACT(M1667,$A$15)=TRUE,14,IF(EXACT(M1667,$A$16)=TRUE,15,IF(EXACT(M1667,$A$17)=TRUE,16,IF(EXACT(M1667,$A$18)=TRUE,17,IF(EXACT(M1667,$A$19)=TRUE,18,IF(EXACT(M1667,$A$20)=TRUE,19,IF(EXACT(M1667,$A$21)=TRUE,20,IF(EXACT(M1667,$A$22)=TRUE,21,IF(EXACT(M1667,$A$23)=TRUE,22,IF(EXACT(M1667,$A$24)=TRUE,23,IF(EXACT(M1667,$A$25)=TRUE,24,IF(EXACT(M1667,$A$26)=TRUE,25,IF(EXACT(M1667,$A$27)=TRUE,26,IF(EXACT(M1667,$A$28)=TRUE,27,IF(EXACT(M1667,$A$29)=TRUE,28,IF(EXACT(M1667,$A$30)=TRUE,29,IF(EXACT(M1667,$A$31)=TRUE,30,IF(EXACT(M1667,$A$32)=TRUE,31,IF(EXACT(M1667,$A$33)=TRUE,32,IF(EXACT(M1667,$A$34)=TRUE,33,IF(EXACT(M1667,$A$35)=TRUE,34,IF(EXACT(M1667,$A$36)=TRUE,35,IF(EXACT(M1667,$A$37)=TRUE,36,IF(EXACT(M1667,$A$38)=TRUE,37,IF(EXACT(M1667,$A$39)=TRUE,38,IF(EXACT(M1667,$A$40)=TRUE,39,IF(EXACT(M1667,$A$41)=TRUE,40,IF(EXACT(M1667,$A$42)=TRUE,41,IF(EXACT(M1667,$A$43)=TRUE,42,IF(EXACT(M1667,$A$44)=TRUE,43,IF(EXACT(M1667,$A$45)=TRUE,44,IF(EXACT(M1667,$A$46)=TRUE,45,IF(EXACT(M1667,$A$47)=TRUE,46,IF(EXACT(M1667,$A$48)=TRUE,47,IF(EXACT(M1667,$A$49)=TRUE,48,IF(EXACT(M1667,$A$50)=TRUE,49,IF(EXACT(M1667,$A$51)=TRUE,50,IF(EXACT(M1667,$A$52)=TRUE,51,IF(EXACT(M1667,$A$53)=TRUE,52,IF(EXACT(M1667,$A$54)=TRUE,53,IF(EXACT(M1667,$A$55)=TRUE,54,IF(EXACT(M1667,$A$56)=TRUE,55,IF(EXACT(M1667,$A$57)=TRUE,56,IF(EXACT(M1667,$A$58)=TRUE,57,IF(EXACT(M1667,$A$59)=TRUE,58,IF(EXACT(M1667,$A$60)=TRUE,59,IF(EXACT(M1667,$A$61)=TRUE,60,IF(EXACT(M1667,$A$62)=TRUE,61))))))))))))))))))))))))))))))))))))))))))))))))))))))))))))))*61^$L1667</f>
        <v>0</v>
      </c>
    </row>
    <row r="1668" spans="11:14" x14ac:dyDescent="0.55000000000000004">
      <c r="K1668">
        <v>1668</v>
      </c>
      <c r="L1668">
        <f t="shared" si="53"/>
        <v>0</v>
      </c>
      <c r="M1668" t="str">
        <f t="shared" si="52"/>
        <v/>
      </c>
      <c r="N1668">
        <f>IF(EXACT(M1668,$A$1)=TRUE,0,IF(EXACT(M1668,$A$2)=TRUE,1,IF(EXACT(M1668,$A$3)=TRUE,2,IF(EXACT(M1668,$A$4)=TRUE,3,IF(EXACT(M1668,$A$5)=TRUE,4,IF(EXACT(M1668,$A$6)=TRUE,5,IF(EXACT(M1668,$A$7)=TRUE,6,IF(EXACT(M1668,$A$8)=TRUE,7,IF(EXACT(M1668,$A$9)=TRUE,8,IF(EXACT(M1668,$A$10)=TRUE,9,IF(EXACT(M1668,$A$11)=TRUE,10,IF(EXACT(M1668,$A$12)=TRUE,11,IF(EXACT(M1668,$A$13)=TRUE,12,IF(EXACT(M1668,$A$14)=TRUE,13,IF(EXACT(M1668,$A$15)=TRUE,14,IF(EXACT(M1668,$A$16)=TRUE,15,IF(EXACT(M1668,$A$17)=TRUE,16,IF(EXACT(M1668,$A$18)=TRUE,17,IF(EXACT(M1668,$A$19)=TRUE,18,IF(EXACT(M1668,$A$20)=TRUE,19,IF(EXACT(M1668,$A$21)=TRUE,20,IF(EXACT(M1668,$A$22)=TRUE,21,IF(EXACT(M1668,$A$23)=TRUE,22,IF(EXACT(M1668,$A$24)=TRUE,23,IF(EXACT(M1668,$A$25)=TRUE,24,IF(EXACT(M1668,$A$26)=TRUE,25,IF(EXACT(M1668,$A$27)=TRUE,26,IF(EXACT(M1668,$A$28)=TRUE,27,IF(EXACT(M1668,$A$29)=TRUE,28,IF(EXACT(M1668,$A$30)=TRUE,29,IF(EXACT(M1668,$A$31)=TRUE,30,IF(EXACT(M1668,$A$32)=TRUE,31,IF(EXACT(M1668,$A$33)=TRUE,32,IF(EXACT(M1668,$A$34)=TRUE,33,IF(EXACT(M1668,$A$35)=TRUE,34,IF(EXACT(M1668,$A$36)=TRUE,35,IF(EXACT(M1668,$A$37)=TRUE,36,IF(EXACT(M1668,$A$38)=TRUE,37,IF(EXACT(M1668,$A$39)=TRUE,38,IF(EXACT(M1668,$A$40)=TRUE,39,IF(EXACT(M1668,$A$41)=TRUE,40,IF(EXACT(M1668,$A$42)=TRUE,41,IF(EXACT(M1668,$A$43)=TRUE,42,IF(EXACT(M1668,$A$44)=TRUE,43,IF(EXACT(M1668,$A$45)=TRUE,44,IF(EXACT(M1668,$A$46)=TRUE,45,IF(EXACT(M1668,$A$47)=TRUE,46,IF(EXACT(M1668,$A$48)=TRUE,47,IF(EXACT(M1668,$A$49)=TRUE,48,IF(EXACT(M1668,$A$50)=TRUE,49,IF(EXACT(M1668,$A$51)=TRUE,50,IF(EXACT(M1668,$A$52)=TRUE,51,IF(EXACT(M1668,$A$53)=TRUE,52,IF(EXACT(M1668,$A$54)=TRUE,53,IF(EXACT(M1668,$A$55)=TRUE,54,IF(EXACT(M1668,$A$56)=TRUE,55,IF(EXACT(M1668,$A$57)=TRUE,56,IF(EXACT(M1668,$A$58)=TRUE,57,IF(EXACT(M1668,$A$59)=TRUE,58,IF(EXACT(M1668,$A$60)=TRUE,59,IF(EXACT(M1668,$A$61)=TRUE,60,IF(EXACT(M1668,$A$62)=TRUE,61))))))))))))))))))))))))))))))))))))))))))))))))))))))))))))))*61^$L1668</f>
        <v>0</v>
      </c>
    </row>
    <row r="1669" spans="11:14" x14ac:dyDescent="0.55000000000000004">
      <c r="K1669">
        <v>1669</v>
      </c>
      <c r="L1669">
        <f t="shared" si="53"/>
        <v>5</v>
      </c>
      <c r="M1669" t="str">
        <f t="shared" si="52"/>
        <v/>
      </c>
      <c r="N1669" t="b">
        <f>IF(EXACT(M1669,$A$1)=TRUE,"コア",IF(EXACT(M1669,$A$2)=TRUE,"弓玉",IF(EXACT(M1669,$A$3)=TRUE,"銃玉",IF(EXACT(M1669,$A$4)=TRUE,"剣玉",IF(EXACT(M1669,$A$5)=TRUE,"盾玉",IF(EXACT(M1669,$A$6)=TRUE,"爆玉",IF(EXACT(M1669,$A$7)=TRUE,"魔玉",IF(EXACT(M1669,$A$8)=TRUE,"弩玉",IF(EXACT(M1669,$A$9)=TRUE,"槍玉",IF(EXACT(M1669,$A$10)=TRUE,"砲玉",IF(EXACT(M1669,$A$11)=TRUE,"薙玉",IF(EXACT(M1669,$A$12)=TRUE,"跳玉",IF(EXACT(M1669,$A$13)=TRUE,"裂玉",IF(EXACT(M1669,$A$14)=TRUE,"散玉",IF(EXACT(M1669,$A$15)=TRUE,"狙玉",IF(EXACT(M1669,$A$16)=TRUE,"浮玉",IF(EXACT(M1669,$A$17)=TRUE,"導玉",IF(EXACT(M1669,$A$18)=TRUE,"繕玉",IF(EXACT(M1669,$A$19)=TRUE,"癒玉",IF(EXACT(M1669,$A$20)=TRUE,"壁玉",IF(EXACT(M1669,$A$21)=TRUE,"飛玉",IF(EXACT(M1669,$A$22)=TRUE,"戦玉",IF(EXACT(M1669,$A$23)=TRUE,"機玉",IF(EXACT(M1669,$A$24)=TRUE,"変玉",IF(EXACT(M1669,$A$25)=TRUE,"界玉",IF(EXACT(M1669,$A$26)=TRUE,"木壁",IF(EXACT(M1669,$A$27)=TRUE,"石壁",IF(EXACT(M1669,$A$28)=TRUE,"紙壁",IF(EXACT(M1669,$A$29)=TRUE,"鉄壁",IF(EXACT(M1669,$A$30)=TRUE,"ジェット",IF(EXACT(M1669,$A$31)=TRUE,"ターボ",IF(EXACT(M1669,$A$32)=TRUE,"骨玉",IF(EXACT(M1669,$A$33)=TRUE,"撃玉",IF(EXACT(M1669,$A$34)=TRUE,"弾玉",IF(EXACT(M1669,$A$35)=TRUE,"聖玉",IF(EXACT(M1669,$A$36)=TRUE,"忍玉",IF(EXACT(M1669,$A$37)=TRUE,"障玉",IF(EXACT(M1669,$A$38)=TRUE,"花玉",IF(EXACT(M1669,$A$39)=TRUE,"反玉",IF(EXACT(M1669,$A$40)=TRUE,"押玉",IF(EXACT(M1669,$A$41)=TRUE,"迎玉",IF(EXACT(M1669,$A$42)=TRUE,"贄玉",IF(EXACT(M1669,$A$43)=TRUE,"的玉",IF(EXACT(M1669,$A$44)=TRUE,"墜玉",IF(EXACT(M1669,$A$45)=TRUE,"箱玉",IF(EXACT(M1669,$A$46)=TRUE,"闇玉",IF(EXACT(M1669,$A$47)=TRUE,"旋玉",IF(EXACT(M1669,$A$48)=TRUE,"采玉",IF(EXACT(M1669,$A$49)=TRUE,"騎玉",IF(EXACT(M1669,$A$50)=TRUE,"核玉",IF(EXACT(M1669,$A$51)=TRUE,"射玉",IF(EXACT(M1669,$A$52)=TRUE,"星玉",IF(EXACT(M1669,$A$53)=TRUE,"梱玉",IF(EXACT(M1669,$A$54)=TRUE,"貫玉",IF(EXACT(M1669,$A$55)=TRUE,"査玉",IF(EXACT(M1669,$A$56)=TRUE,"近壁",IF(EXACT(M1669,$A$57)=TRUE,"遠壁",IF(EXACT(M1669,$A$58)=TRUE,"広壁",IF(EXACT(M1669,$A$59)=TRUE,"狭壁",IF(EXACT(M1669,$A$60)=TRUE,"タゲ壁",IF(EXACT(M1669,$A$61)=TRUE,"エレ壁")))))))))))))))))))))))))))))))))))))))))))))))))))))))))))))</f>
        <v>0</v>
      </c>
    </row>
    <row r="1670" spans="11:14" x14ac:dyDescent="0.55000000000000004">
      <c r="K1670">
        <v>1670</v>
      </c>
      <c r="L1670">
        <f t="shared" si="53"/>
        <v>4</v>
      </c>
      <c r="M1670" t="str">
        <f t="shared" si="52"/>
        <v/>
      </c>
      <c r="N1670">
        <f>IF(EXACT(M1670,$A$1)=TRUE,0,IF(EXACT(M1670,$A$2)=TRUE,1,IF(EXACT(M1670,$A$3)=TRUE,2,IF(EXACT(M1670,$A$4)=TRUE,3,IF(EXACT(M1670,$A$5)=TRUE,4,IF(EXACT(M1670,$A$6)=TRUE,5,IF(EXACT(M1670,$A$7)=TRUE,6,IF(EXACT(M1670,$A$8)=TRUE,7,IF(EXACT(M1670,$A$9)=TRUE,8,IF(EXACT(M1670,$A$10)=TRUE,9,IF(EXACT(M1670,$A$11)=TRUE,10,IF(EXACT(M1670,$A$12)=TRUE,11,IF(EXACT(M1670,$A$13)=TRUE,12,IF(EXACT(M1670,$A$14)=TRUE,13,IF(EXACT(M1670,$A$15)=TRUE,14,IF(EXACT(M1670,$A$16)=TRUE,15,IF(EXACT(M1670,$A$17)=TRUE,16,IF(EXACT(M1670,$A$18)=TRUE,17,IF(EXACT(M1670,$A$19)=TRUE,18,IF(EXACT(M1670,$A$20)=TRUE,19,IF(EXACT(M1670,$A$21)=TRUE,20,IF(EXACT(M1670,$A$22)=TRUE,21,IF(EXACT(M1670,$A$23)=TRUE,22,IF(EXACT(M1670,$A$24)=TRUE,23,IF(EXACT(M1670,$A$25)=TRUE,24,IF(EXACT(M1670,$A$26)=TRUE,25,IF(EXACT(M1670,$A$27)=TRUE,26,IF(EXACT(M1670,$A$28)=TRUE,27,IF(EXACT(M1670,$A$29)=TRUE,28,IF(EXACT(M1670,$A$30)=TRUE,29,IF(EXACT(M1670,$A$31)=TRUE,30,IF(EXACT(M1670,$A$32)=TRUE,31,IF(EXACT(M1670,$A$33)=TRUE,32,IF(EXACT(M1670,$A$34)=TRUE,33,IF(EXACT(M1670,$A$35)=TRUE,34,IF(EXACT(M1670,$A$36)=TRUE,35,IF(EXACT(M1670,$A$37)=TRUE,36,IF(EXACT(M1670,$A$38)=TRUE,37,IF(EXACT(M1670,$A$39)=TRUE,38,IF(EXACT(M1670,$A$40)=TRUE,39,IF(EXACT(M1670,$A$41)=TRUE,40,IF(EXACT(M1670,$A$42)=TRUE,41,IF(EXACT(M1670,$A$43)=TRUE,42,IF(EXACT(M1670,$A$44)=TRUE,43,IF(EXACT(M1670,$A$45)=TRUE,44,IF(EXACT(M1670,$A$46)=TRUE,45,IF(EXACT(M1670,$A$47)=TRUE,46,IF(EXACT(M1670,$A$48)=TRUE,47,IF(EXACT(M1670,$A$49)=TRUE,48,IF(EXACT(M1670,$A$50)=TRUE,49,IF(EXACT(M1670,$A$51)=TRUE,50,IF(EXACT(M1670,$A$52)=TRUE,51,IF(EXACT(M1670,$A$53)=TRUE,52,IF(EXACT(M1670,$A$54)=TRUE,53,IF(EXACT(M1670,$A$55)=TRUE,54,IF(EXACT(M1670,$A$56)=TRUE,55,IF(EXACT(M1670,$A$57)=TRUE,56,IF(EXACT(M1670,$A$58)=TRUE,57,IF(EXACT(M1670,$A$59)=TRUE,58,IF(EXACT(M1670,$A$60)=TRUE,59,IF(EXACT(M1670,$A$61)=TRUE,60,IF(EXACT(M1670,$A$62)=TRUE,61))))))))))))))))))))))))))))))))))))))))))))))))))))))))))))))*61^$L1670</f>
        <v>0</v>
      </c>
    </row>
    <row r="1671" spans="11:14" x14ac:dyDescent="0.55000000000000004">
      <c r="K1671">
        <v>1671</v>
      </c>
      <c r="L1671">
        <f t="shared" si="53"/>
        <v>3</v>
      </c>
      <c r="M1671" t="str">
        <f t="shared" si="52"/>
        <v/>
      </c>
      <c r="N1671">
        <f>IF(EXACT(M1671,$A$1)=TRUE,0,IF(EXACT(M1671,$A$2)=TRUE,1,IF(EXACT(M1671,$A$3)=TRUE,2,IF(EXACT(M1671,$A$4)=TRUE,3,IF(EXACT(M1671,$A$5)=TRUE,4,IF(EXACT(M1671,$A$6)=TRUE,5,IF(EXACT(M1671,$A$7)=TRUE,6,IF(EXACT(M1671,$A$8)=TRUE,7,IF(EXACT(M1671,$A$9)=TRUE,8,IF(EXACT(M1671,$A$10)=TRUE,9,IF(EXACT(M1671,$A$11)=TRUE,10,IF(EXACT(M1671,$A$12)=TRUE,11,IF(EXACT(M1671,$A$13)=TRUE,12,IF(EXACT(M1671,$A$14)=TRUE,13,IF(EXACT(M1671,$A$15)=TRUE,14,IF(EXACT(M1671,$A$16)=TRUE,15,IF(EXACT(M1671,$A$17)=TRUE,16,IF(EXACT(M1671,$A$18)=TRUE,17,IF(EXACT(M1671,$A$19)=TRUE,18,IF(EXACT(M1671,$A$20)=TRUE,19,IF(EXACT(M1671,$A$21)=TRUE,20,IF(EXACT(M1671,$A$22)=TRUE,21,IF(EXACT(M1671,$A$23)=TRUE,22,IF(EXACT(M1671,$A$24)=TRUE,23,IF(EXACT(M1671,$A$25)=TRUE,24,IF(EXACT(M1671,$A$26)=TRUE,25,IF(EXACT(M1671,$A$27)=TRUE,26,IF(EXACT(M1671,$A$28)=TRUE,27,IF(EXACT(M1671,$A$29)=TRUE,28,IF(EXACT(M1671,$A$30)=TRUE,29,IF(EXACT(M1671,$A$31)=TRUE,30,IF(EXACT(M1671,$A$32)=TRUE,31,IF(EXACT(M1671,$A$33)=TRUE,32,IF(EXACT(M1671,$A$34)=TRUE,33,IF(EXACT(M1671,$A$35)=TRUE,34,IF(EXACT(M1671,$A$36)=TRUE,35,IF(EXACT(M1671,$A$37)=TRUE,36,IF(EXACT(M1671,$A$38)=TRUE,37,IF(EXACT(M1671,$A$39)=TRUE,38,IF(EXACT(M1671,$A$40)=TRUE,39,IF(EXACT(M1671,$A$41)=TRUE,40,IF(EXACT(M1671,$A$42)=TRUE,41,IF(EXACT(M1671,$A$43)=TRUE,42,IF(EXACT(M1671,$A$44)=TRUE,43,IF(EXACT(M1671,$A$45)=TRUE,44,IF(EXACT(M1671,$A$46)=TRUE,45,IF(EXACT(M1671,$A$47)=TRUE,46,IF(EXACT(M1671,$A$48)=TRUE,47,IF(EXACT(M1671,$A$49)=TRUE,48,IF(EXACT(M1671,$A$50)=TRUE,49,IF(EXACT(M1671,$A$51)=TRUE,50,IF(EXACT(M1671,$A$52)=TRUE,51,IF(EXACT(M1671,$A$53)=TRUE,52,IF(EXACT(M1671,$A$54)=TRUE,53,IF(EXACT(M1671,$A$55)=TRUE,54,IF(EXACT(M1671,$A$56)=TRUE,55,IF(EXACT(M1671,$A$57)=TRUE,56,IF(EXACT(M1671,$A$58)=TRUE,57,IF(EXACT(M1671,$A$59)=TRUE,58,IF(EXACT(M1671,$A$60)=TRUE,59,IF(EXACT(M1671,$A$61)=TRUE,60,IF(EXACT(M1671,$A$62)=TRUE,61))))))))))))))))))))))))))))))))))))))))))))))))))))))))))))))*61^$L1671</f>
        <v>0</v>
      </c>
    </row>
    <row r="1672" spans="11:14" x14ac:dyDescent="0.55000000000000004">
      <c r="K1672">
        <v>1672</v>
      </c>
      <c r="L1672">
        <f t="shared" si="53"/>
        <v>2</v>
      </c>
      <c r="M1672" t="str">
        <f t="shared" si="52"/>
        <v/>
      </c>
      <c r="N1672">
        <f>IF(EXACT(M1672,$A$1)=TRUE,0,IF(EXACT(M1672,$A$2)=TRUE,1,IF(EXACT(M1672,$A$3)=TRUE,2,IF(EXACT(M1672,$A$4)=TRUE,3,IF(EXACT(M1672,$A$5)=TRUE,4,IF(EXACT(M1672,$A$6)=TRUE,5,IF(EXACT(M1672,$A$7)=TRUE,6,IF(EXACT(M1672,$A$8)=TRUE,7,IF(EXACT(M1672,$A$9)=TRUE,8,IF(EXACT(M1672,$A$10)=TRUE,9,IF(EXACT(M1672,$A$11)=TRUE,10,IF(EXACT(M1672,$A$12)=TRUE,11,IF(EXACT(M1672,$A$13)=TRUE,12,IF(EXACT(M1672,$A$14)=TRUE,13,IF(EXACT(M1672,$A$15)=TRUE,14,IF(EXACT(M1672,$A$16)=TRUE,15,IF(EXACT(M1672,$A$17)=TRUE,16,IF(EXACT(M1672,$A$18)=TRUE,17,IF(EXACT(M1672,$A$19)=TRUE,18,IF(EXACT(M1672,$A$20)=TRUE,19,IF(EXACT(M1672,$A$21)=TRUE,20,IF(EXACT(M1672,$A$22)=TRUE,21,IF(EXACT(M1672,$A$23)=TRUE,22,IF(EXACT(M1672,$A$24)=TRUE,23,IF(EXACT(M1672,$A$25)=TRUE,24,IF(EXACT(M1672,$A$26)=TRUE,25,IF(EXACT(M1672,$A$27)=TRUE,26,IF(EXACT(M1672,$A$28)=TRUE,27,IF(EXACT(M1672,$A$29)=TRUE,28,IF(EXACT(M1672,$A$30)=TRUE,29,IF(EXACT(M1672,$A$31)=TRUE,30,IF(EXACT(M1672,$A$32)=TRUE,31,IF(EXACT(M1672,$A$33)=TRUE,32,IF(EXACT(M1672,$A$34)=TRUE,33,IF(EXACT(M1672,$A$35)=TRUE,34,IF(EXACT(M1672,$A$36)=TRUE,35,IF(EXACT(M1672,$A$37)=TRUE,36,IF(EXACT(M1672,$A$38)=TRUE,37,IF(EXACT(M1672,$A$39)=TRUE,38,IF(EXACT(M1672,$A$40)=TRUE,39,IF(EXACT(M1672,$A$41)=TRUE,40,IF(EXACT(M1672,$A$42)=TRUE,41,IF(EXACT(M1672,$A$43)=TRUE,42,IF(EXACT(M1672,$A$44)=TRUE,43,IF(EXACT(M1672,$A$45)=TRUE,44,IF(EXACT(M1672,$A$46)=TRUE,45,IF(EXACT(M1672,$A$47)=TRUE,46,IF(EXACT(M1672,$A$48)=TRUE,47,IF(EXACT(M1672,$A$49)=TRUE,48,IF(EXACT(M1672,$A$50)=TRUE,49,IF(EXACT(M1672,$A$51)=TRUE,50,IF(EXACT(M1672,$A$52)=TRUE,51,IF(EXACT(M1672,$A$53)=TRUE,52,IF(EXACT(M1672,$A$54)=TRUE,53,IF(EXACT(M1672,$A$55)=TRUE,54,IF(EXACT(M1672,$A$56)=TRUE,55,IF(EXACT(M1672,$A$57)=TRUE,56,IF(EXACT(M1672,$A$58)=TRUE,57,IF(EXACT(M1672,$A$59)=TRUE,58,IF(EXACT(M1672,$A$60)=TRUE,59,IF(EXACT(M1672,$A$61)=TRUE,60,IF(EXACT(M1672,$A$62)=TRUE,61))))))))))))))))))))))))))))))))))))))))))))))))))))))))))))))*61^$L1672</f>
        <v>0</v>
      </c>
    </row>
    <row r="1673" spans="11:14" x14ac:dyDescent="0.55000000000000004">
      <c r="K1673">
        <v>1673</v>
      </c>
      <c r="L1673">
        <f t="shared" si="53"/>
        <v>1</v>
      </c>
      <c r="M1673" t="str">
        <f t="shared" si="52"/>
        <v/>
      </c>
      <c r="N1673">
        <f>IF(EXACT(M1673,$A$1)=TRUE,0,IF(EXACT(M1673,$A$2)=TRUE,1,IF(EXACT(M1673,$A$3)=TRUE,2,IF(EXACT(M1673,$A$4)=TRUE,3,IF(EXACT(M1673,$A$5)=TRUE,4,IF(EXACT(M1673,$A$6)=TRUE,5,IF(EXACT(M1673,$A$7)=TRUE,6,IF(EXACT(M1673,$A$8)=TRUE,7,IF(EXACT(M1673,$A$9)=TRUE,8,IF(EXACT(M1673,$A$10)=TRUE,9,IF(EXACT(M1673,$A$11)=TRUE,10,IF(EXACT(M1673,$A$12)=TRUE,11,IF(EXACT(M1673,$A$13)=TRUE,12,IF(EXACT(M1673,$A$14)=TRUE,13,IF(EXACT(M1673,$A$15)=TRUE,14,IF(EXACT(M1673,$A$16)=TRUE,15,IF(EXACT(M1673,$A$17)=TRUE,16,IF(EXACT(M1673,$A$18)=TRUE,17,IF(EXACT(M1673,$A$19)=TRUE,18,IF(EXACT(M1673,$A$20)=TRUE,19,IF(EXACT(M1673,$A$21)=TRUE,20,IF(EXACT(M1673,$A$22)=TRUE,21,IF(EXACT(M1673,$A$23)=TRUE,22,IF(EXACT(M1673,$A$24)=TRUE,23,IF(EXACT(M1673,$A$25)=TRUE,24,IF(EXACT(M1673,$A$26)=TRUE,25,IF(EXACT(M1673,$A$27)=TRUE,26,IF(EXACT(M1673,$A$28)=TRUE,27,IF(EXACT(M1673,$A$29)=TRUE,28,IF(EXACT(M1673,$A$30)=TRUE,29,IF(EXACT(M1673,$A$31)=TRUE,30,IF(EXACT(M1673,$A$32)=TRUE,31,IF(EXACT(M1673,$A$33)=TRUE,32,IF(EXACT(M1673,$A$34)=TRUE,33,IF(EXACT(M1673,$A$35)=TRUE,34,IF(EXACT(M1673,$A$36)=TRUE,35,IF(EXACT(M1673,$A$37)=TRUE,36,IF(EXACT(M1673,$A$38)=TRUE,37,IF(EXACT(M1673,$A$39)=TRUE,38,IF(EXACT(M1673,$A$40)=TRUE,39,IF(EXACT(M1673,$A$41)=TRUE,40,IF(EXACT(M1673,$A$42)=TRUE,41,IF(EXACT(M1673,$A$43)=TRUE,42,IF(EXACT(M1673,$A$44)=TRUE,43,IF(EXACT(M1673,$A$45)=TRUE,44,IF(EXACT(M1673,$A$46)=TRUE,45,IF(EXACT(M1673,$A$47)=TRUE,46,IF(EXACT(M1673,$A$48)=TRUE,47,IF(EXACT(M1673,$A$49)=TRUE,48,IF(EXACT(M1673,$A$50)=TRUE,49,IF(EXACT(M1673,$A$51)=TRUE,50,IF(EXACT(M1673,$A$52)=TRUE,51,IF(EXACT(M1673,$A$53)=TRUE,52,IF(EXACT(M1673,$A$54)=TRUE,53,IF(EXACT(M1673,$A$55)=TRUE,54,IF(EXACT(M1673,$A$56)=TRUE,55,IF(EXACT(M1673,$A$57)=TRUE,56,IF(EXACT(M1673,$A$58)=TRUE,57,IF(EXACT(M1673,$A$59)=TRUE,58,IF(EXACT(M1673,$A$60)=TRUE,59,IF(EXACT(M1673,$A$61)=TRUE,60,IF(EXACT(M1673,$A$62)=TRUE,61))))))))))))))))))))))))))))))))))))))))))))))))))))))))))))))*61^$L1673</f>
        <v>0</v>
      </c>
    </row>
    <row r="1674" spans="11:14" x14ac:dyDescent="0.55000000000000004">
      <c r="K1674">
        <v>1674</v>
      </c>
      <c r="L1674">
        <f t="shared" si="53"/>
        <v>0</v>
      </c>
      <c r="M1674" t="str">
        <f t="shared" si="52"/>
        <v/>
      </c>
      <c r="N1674">
        <f>IF(EXACT(M1674,$A$1)=TRUE,0,IF(EXACT(M1674,$A$2)=TRUE,1,IF(EXACT(M1674,$A$3)=TRUE,2,IF(EXACT(M1674,$A$4)=TRUE,3,IF(EXACT(M1674,$A$5)=TRUE,4,IF(EXACT(M1674,$A$6)=TRUE,5,IF(EXACT(M1674,$A$7)=TRUE,6,IF(EXACT(M1674,$A$8)=TRUE,7,IF(EXACT(M1674,$A$9)=TRUE,8,IF(EXACT(M1674,$A$10)=TRUE,9,IF(EXACT(M1674,$A$11)=TRUE,10,IF(EXACT(M1674,$A$12)=TRUE,11,IF(EXACT(M1674,$A$13)=TRUE,12,IF(EXACT(M1674,$A$14)=TRUE,13,IF(EXACT(M1674,$A$15)=TRUE,14,IF(EXACT(M1674,$A$16)=TRUE,15,IF(EXACT(M1674,$A$17)=TRUE,16,IF(EXACT(M1674,$A$18)=TRUE,17,IF(EXACT(M1674,$A$19)=TRUE,18,IF(EXACT(M1674,$A$20)=TRUE,19,IF(EXACT(M1674,$A$21)=TRUE,20,IF(EXACT(M1674,$A$22)=TRUE,21,IF(EXACT(M1674,$A$23)=TRUE,22,IF(EXACT(M1674,$A$24)=TRUE,23,IF(EXACT(M1674,$A$25)=TRUE,24,IF(EXACT(M1674,$A$26)=TRUE,25,IF(EXACT(M1674,$A$27)=TRUE,26,IF(EXACT(M1674,$A$28)=TRUE,27,IF(EXACT(M1674,$A$29)=TRUE,28,IF(EXACT(M1674,$A$30)=TRUE,29,IF(EXACT(M1674,$A$31)=TRUE,30,IF(EXACT(M1674,$A$32)=TRUE,31,IF(EXACT(M1674,$A$33)=TRUE,32,IF(EXACT(M1674,$A$34)=TRUE,33,IF(EXACT(M1674,$A$35)=TRUE,34,IF(EXACT(M1674,$A$36)=TRUE,35,IF(EXACT(M1674,$A$37)=TRUE,36,IF(EXACT(M1674,$A$38)=TRUE,37,IF(EXACT(M1674,$A$39)=TRUE,38,IF(EXACT(M1674,$A$40)=TRUE,39,IF(EXACT(M1674,$A$41)=TRUE,40,IF(EXACT(M1674,$A$42)=TRUE,41,IF(EXACT(M1674,$A$43)=TRUE,42,IF(EXACT(M1674,$A$44)=TRUE,43,IF(EXACT(M1674,$A$45)=TRUE,44,IF(EXACT(M1674,$A$46)=TRUE,45,IF(EXACT(M1674,$A$47)=TRUE,46,IF(EXACT(M1674,$A$48)=TRUE,47,IF(EXACT(M1674,$A$49)=TRUE,48,IF(EXACT(M1674,$A$50)=TRUE,49,IF(EXACT(M1674,$A$51)=TRUE,50,IF(EXACT(M1674,$A$52)=TRUE,51,IF(EXACT(M1674,$A$53)=TRUE,52,IF(EXACT(M1674,$A$54)=TRUE,53,IF(EXACT(M1674,$A$55)=TRUE,54,IF(EXACT(M1674,$A$56)=TRUE,55,IF(EXACT(M1674,$A$57)=TRUE,56,IF(EXACT(M1674,$A$58)=TRUE,57,IF(EXACT(M1674,$A$59)=TRUE,58,IF(EXACT(M1674,$A$60)=TRUE,59,IF(EXACT(M1674,$A$61)=TRUE,60,IF(EXACT(M1674,$A$62)=TRUE,61))))))))))))))))))))))))))))))))))))))))))))))))))))))))))))))*61^$L1674</f>
        <v>0</v>
      </c>
    </row>
    <row r="1675" spans="11:14" x14ac:dyDescent="0.55000000000000004">
      <c r="K1675">
        <v>1675</v>
      </c>
      <c r="L1675">
        <f t="shared" si="53"/>
        <v>5</v>
      </c>
      <c r="M1675" t="str">
        <f t="shared" si="52"/>
        <v/>
      </c>
      <c r="N1675" t="b">
        <f>IF(EXACT(M1675,$A$1)=TRUE,"コア",IF(EXACT(M1675,$A$2)=TRUE,"弓玉",IF(EXACT(M1675,$A$3)=TRUE,"銃玉",IF(EXACT(M1675,$A$4)=TRUE,"剣玉",IF(EXACT(M1675,$A$5)=TRUE,"盾玉",IF(EXACT(M1675,$A$6)=TRUE,"爆玉",IF(EXACT(M1675,$A$7)=TRUE,"魔玉",IF(EXACT(M1675,$A$8)=TRUE,"弩玉",IF(EXACT(M1675,$A$9)=TRUE,"槍玉",IF(EXACT(M1675,$A$10)=TRUE,"砲玉",IF(EXACT(M1675,$A$11)=TRUE,"薙玉",IF(EXACT(M1675,$A$12)=TRUE,"跳玉",IF(EXACT(M1675,$A$13)=TRUE,"裂玉",IF(EXACT(M1675,$A$14)=TRUE,"散玉",IF(EXACT(M1675,$A$15)=TRUE,"狙玉",IF(EXACT(M1675,$A$16)=TRUE,"浮玉",IF(EXACT(M1675,$A$17)=TRUE,"導玉",IF(EXACT(M1675,$A$18)=TRUE,"繕玉",IF(EXACT(M1675,$A$19)=TRUE,"癒玉",IF(EXACT(M1675,$A$20)=TRUE,"壁玉",IF(EXACT(M1675,$A$21)=TRUE,"飛玉",IF(EXACT(M1675,$A$22)=TRUE,"戦玉",IF(EXACT(M1675,$A$23)=TRUE,"機玉",IF(EXACT(M1675,$A$24)=TRUE,"変玉",IF(EXACT(M1675,$A$25)=TRUE,"界玉",IF(EXACT(M1675,$A$26)=TRUE,"木壁",IF(EXACT(M1675,$A$27)=TRUE,"石壁",IF(EXACT(M1675,$A$28)=TRUE,"紙壁",IF(EXACT(M1675,$A$29)=TRUE,"鉄壁",IF(EXACT(M1675,$A$30)=TRUE,"ジェット",IF(EXACT(M1675,$A$31)=TRUE,"ターボ",IF(EXACT(M1675,$A$32)=TRUE,"骨玉",IF(EXACT(M1675,$A$33)=TRUE,"撃玉",IF(EXACT(M1675,$A$34)=TRUE,"弾玉",IF(EXACT(M1675,$A$35)=TRUE,"聖玉",IF(EXACT(M1675,$A$36)=TRUE,"忍玉",IF(EXACT(M1675,$A$37)=TRUE,"障玉",IF(EXACT(M1675,$A$38)=TRUE,"花玉",IF(EXACT(M1675,$A$39)=TRUE,"反玉",IF(EXACT(M1675,$A$40)=TRUE,"押玉",IF(EXACT(M1675,$A$41)=TRUE,"迎玉",IF(EXACT(M1675,$A$42)=TRUE,"贄玉",IF(EXACT(M1675,$A$43)=TRUE,"的玉",IF(EXACT(M1675,$A$44)=TRUE,"墜玉",IF(EXACT(M1675,$A$45)=TRUE,"箱玉",IF(EXACT(M1675,$A$46)=TRUE,"闇玉",IF(EXACT(M1675,$A$47)=TRUE,"旋玉",IF(EXACT(M1675,$A$48)=TRUE,"采玉",IF(EXACT(M1675,$A$49)=TRUE,"騎玉",IF(EXACT(M1675,$A$50)=TRUE,"核玉",IF(EXACT(M1675,$A$51)=TRUE,"射玉",IF(EXACT(M1675,$A$52)=TRUE,"星玉",IF(EXACT(M1675,$A$53)=TRUE,"梱玉",IF(EXACT(M1675,$A$54)=TRUE,"貫玉",IF(EXACT(M1675,$A$55)=TRUE,"査玉",IF(EXACT(M1675,$A$56)=TRUE,"近壁",IF(EXACT(M1675,$A$57)=TRUE,"遠壁",IF(EXACT(M1675,$A$58)=TRUE,"広壁",IF(EXACT(M1675,$A$59)=TRUE,"狭壁",IF(EXACT(M1675,$A$60)=TRUE,"タゲ壁",IF(EXACT(M1675,$A$61)=TRUE,"エレ壁")))))))))))))))))))))))))))))))))))))))))))))))))))))))))))))</f>
        <v>0</v>
      </c>
    </row>
    <row r="1676" spans="11:14" x14ac:dyDescent="0.55000000000000004">
      <c r="K1676">
        <v>1676</v>
      </c>
      <c r="L1676">
        <f t="shared" si="53"/>
        <v>4</v>
      </c>
      <c r="M1676" t="str">
        <f t="shared" si="52"/>
        <v/>
      </c>
      <c r="N1676">
        <f>IF(EXACT(M1676,$A$1)=TRUE,0,IF(EXACT(M1676,$A$2)=TRUE,1,IF(EXACT(M1676,$A$3)=TRUE,2,IF(EXACT(M1676,$A$4)=TRUE,3,IF(EXACT(M1676,$A$5)=TRUE,4,IF(EXACT(M1676,$A$6)=TRUE,5,IF(EXACT(M1676,$A$7)=TRUE,6,IF(EXACT(M1676,$A$8)=TRUE,7,IF(EXACT(M1676,$A$9)=TRUE,8,IF(EXACT(M1676,$A$10)=TRUE,9,IF(EXACT(M1676,$A$11)=TRUE,10,IF(EXACT(M1676,$A$12)=TRUE,11,IF(EXACT(M1676,$A$13)=TRUE,12,IF(EXACT(M1676,$A$14)=TRUE,13,IF(EXACT(M1676,$A$15)=TRUE,14,IF(EXACT(M1676,$A$16)=TRUE,15,IF(EXACT(M1676,$A$17)=TRUE,16,IF(EXACT(M1676,$A$18)=TRUE,17,IF(EXACT(M1676,$A$19)=TRUE,18,IF(EXACT(M1676,$A$20)=TRUE,19,IF(EXACT(M1676,$A$21)=TRUE,20,IF(EXACT(M1676,$A$22)=TRUE,21,IF(EXACT(M1676,$A$23)=TRUE,22,IF(EXACT(M1676,$A$24)=TRUE,23,IF(EXACT(M1676,$A$25)=TRUE,24,IF(EXACT(M1676,$A$26)=TRUE,25,IF(EXACT(M1676,$A$27)=TRUE,26,IF(EXACT(M1676,$A$28)=TRUE,27,IF(EXACT(M1676,$A$29)=TRUE,28,IF(EXACT(M1676,$A$30)=TRUE,29,IF(EXACT(M1676,$A$31)=TRUE,30,IF(EXACT(M1676,$A$32)=TRUE,31,IF(EXACT(M1676,$A$33)=TRUE,32,IF(EXACT(M1676,$A$34)=TRUE,33,IF(EXACT(M1676,$A$35)=TRUE,34,IF(EXACT(M1676,$A$36)=TRUE,35,IF(EXACT(M1676,$A$37)=TRUE,36,IF(EXACT(M1676,$A$38)=TRUE,37,IF(EXACT(M1676,$A$39)=TRUE,38,IF(EXACT(M1676,$A$40)=TRUE,39,IF(EXACT(M1676,$A$41)=TRUE,40,IF(EXACT(M1676,$A$42)=TRUE,41,IF(EXACT(M1676,$A$43)=TRUE,42,IF(EXACT(M1676,$A$44)=TRUE,43,IF(EXACT(M1676,$A$45)=TRUE,44,IF(EXACT(M1676,$A$46)=TRUE,45,IF(EXACT(M1676,$A$47)=TRUE,46,IF(EXACT(M1676,$A$48)=TRUE,47,IF(EXACT(M1676,$A$49)=TRUE,48,IF(EXACT(M1676,$A$50)=TRUE,49,IF(EXACT(M1676,$A$51)=TRUE,50,IF(EXACT(M1676,$A$52)=TRUE,51,IF(EXACT(M1676,$A$53)=TRUE,52,IF(EXACT(M1676,$A$54)=TRUE,53,IF(EXACT(M1676,$A$55)=TRUE,54,IF(EXACT(M1676,$A$56)=TRUE,55,IF(EXACT(M1676,$A$57)=TRUE,56,IF(EXACT(M1676,$A$58)=TRUE,57,IF(EXACT(M1676,$A$59)=TRUE,58,IF(EXACT(M1676,$A$60)=TRUE,59,IF(EXACT(M1676,$A$61)=TRUE,60,IF(EXACT(M1676,$A$62)=TRUE,61))))))))))))))))))))))))))))))))))))))))))))))))))))))))))))))*61^$L1676</f>
        <v>0</v>
      </c>
    </row>
    <row r="1677" spans="11:14" x14ac:dyDescent="0.55000000000000004">
      <c r="K1677">
        <v>1677</v>
      </c>
      <c r="L1677">
        <f t="shared" si="53"/>
        <v>3</v>
      </c>
      <c r="M1677" t="str">
        <f t="shared" si="52"/>
        <v/>
      </c>
      <c r="N1677">
        <f>IF(EXACT(M1677,$A$1)=TRUE,0,IF(EXACT(M1677,$A$2)=TRUE,1,IF(EXACT(M1677,$A$3)=TRUE,2,IF(EXACT(M1677,$A$4)=TRUE,3,IF(EXACT(M1677,$A$5)=TRUE,4,IF(EXACT(M1677,$A$6)=TRUE,5,IF(EXACT(M1677,$A$7)=TRUE,6,IF(EXACT(M1677,$A$8)=TRUE,7,IF(EXACT(M1677,$A$9)=TRUE,8,IF(EXACT(M1677,$A$10)=TRUE,9,IF(EXACT(M1677,$A$11)=TRUE,10,IF(EXACT(M1677,$A$12)=TRUE,11,IF(EXACT(M1677,$A$13)=TRUE,12,IF(EXACT(M1677,$A$14)=TRUE,13,IF(EXACT(M1677,$A$15)=TRUE,14,IF(EXACT(M1677,$A$16)=TRUE,15,IF(EXACT(M1677,$A$17)=TRUE,16,IF(EXACT(M1677,$A$18)=TRUE,17,IF(EXACT(M1677,$A$19)=TRUE,18,IF(EXACT(M1677,$A$20)=TRUE,19,IF(EXACT(M1677,$A$21)=TRUE,20,IF(EXACT(M1677,$A$22)=TRUE,21,IF(EXACT(M1677,$A$23)=TRUE,22,IF(EXACT(M1677,$A$24)=TRUE,23,IF(EXACT(M1677,$A$25)=TRUE,24,IF(EXACT(M1677,$A$26)=TRUE,25,IF(EXACT(M1677,$A$27)=TRUE,26,IF(EXACT(M1677,$A$28)=TRUE,27,IF(EXACT(M1677,$A$29)=TRUE,28,IF(EXACT(M1677,$A$30)=TRUE,29,IF(EXACT(M1677,$A$31)=TRUE,30,IF(EXACT(M1677,$A$32)=TRUE,31,IF(EXACT(M1677,$A$33)=TRUE,32,IF(EXACT(M1677,$A$34)=TRUE,33,IF(EXACT(M1677,$A$35)=TRUE,34,IF(EXACT(M1677,$A$36)=TRUE,35,IF(EXACT(M1677,$A$37)=TRUE,36,IF(EXACT(M1677,$A$38)=TRUE,37,IF(EXACT(M1677,$A$39)=TRUE,38,IF(EXACT(M1677,$A$40)=TRUE,39,IF(EXACT(M1677,$A$41)=TRUE,40,IF(EXACT(M1677,$A$42)=TRUE,41,IF(EXACT(M1677,$A$43)=TRUE,42,IF(EXACT(M1677,$A$44)=TRUE,43,IF(EXACT(M1677,$A$45)=TRUE,44,IF(EXACT(M1677,$A$46)=TRUE,45,IF(EXACT(M1677,$A$47)=TRUE,46,IF(EXACT(M1677,$A$48)=TRUE,47,IF(EXACT(M1677,$A$49)=TRUE,48,IF(EXACT(M1677,$A$50)=TRUE,49,IF(EXACT(M1677,$A$51)=TRUE,50,IF(EXACT(M1677,$A$52)=TRUE,51,IF(EXACT(M1677,$A$53)=TRUE,52,IF(EXACT(M1677,$A$54)=TRUE,53,IF(EXACT(M1677,$A$55)=TRUE,54,IF(EXACT(M1677,$A$56)=TRUE,55,IF(EXACT(M1677,$A$57)=TRUE,56,IF(EXACT(M1677,$A$58)=TRUE,57,IF(EXACT(M1677,$A$59)=TRUE,58,IF(EXACT(M1677,$A$60)=TRUE,59,IF(EXACT(M1677,$A$61)=TRUE,60,IF(EXACT(M1677,$A$62)=TRUE,61))))))))))))))))))))))))))))))))))))))))))))))))))))))))))))))*61^$L1677</f>
        <v>0</v>
      </c>
    </row>
    <row r="1678" spans="11:14" x14ac:dyDescent="0.55000000000000004">
      <c r="K1678">
        <v>1678</v>
      </c>
      <c r="L1678">
        <f t="shared" si="53"/>
        <v>2</v>
      </c>
      <c r="M1678" t="str">
        <f t="shared" si="52"/>
        <v/>
      </c>
      <c r="N1678">
        <f>IF(EXACT(M1678,$A$1)=TRUE,0,IF(EXACT(M1678,$A$2)=TRUE,1,IF(EXACT(M1678,$A$3)=TRUE,2,IF(EXACT(M1678,$A$4)=TRUE,3,IF(EXACT(M1678,$A$5)=TRUE,4,IF(EXACT(M1678,$A$6)=TRUE,5,IF(EXACT(M1678,$A$7)=TRUE,6,IF(EXACT(M1678,$A$8)=TRUE,7,IF(EXACT(M1678,$A$9)=TRUE,8,IF(EXACT(M1678,$A$10)=TRUE,9,IF(EXACT(M1678,$A$11)=TRUE,10,IF(EXACT(M1678,$A$12)=TRUE,11,IF(EXACT(M1678,$A$13)=TRUE,12,IF(EXACT(M1678,$A$14)=TRUE,13,IF(EXACT(M1678,$A$15)=TRUE,14,IF(EXACT(M1678,$A$16)=TRUE,15,IF(EXACT(M1678,$A$17)=TRUE,16,IF(EXACT(M1678,$A$18)=TRUE,17,IF(EXACT(M1678,$A$19)=TRUE,18,IF(EXACT(M1678,$A$20)=TRUE,19,IF(EXACT(M1678,$A$21)=TRUE,20,IF(EXACT(M1678,$A$22)=TRUE,21,IF(EXACT(M1678,$A$23)=TRUE,22,IF(EXACT(M1678,$A$24)=TRUE,23,IF(EXACT(M1678,$A$25)=TRUE,24,IF(EXACT(M1678,$A$26)=TRUE,25,IF(EXACT(M1678,$A$27)=TRUE,26,IF(EXACT(M1678,$A$28)=TRUE,27,IF(EXACT(M1678,$A$29)=TRUE,28,IF(EXACT(M1678,$A$30)=TRUE,29,IF(EXACT(M1678,$A$31)=TRUE,30,IF(EXACT(M1678,$A$32)=TRUE,31,IF(EXACT(M1678,$A$33)=TRUE,32,IF(EXACT(M1678,$A$34)=TRUE,33,IF(EXACT(M1678,$A$35)=TRUE,34,IF(EXACT(M1678,$A$36)=TRUE,35,IF(EXACT(M1678,$A$37)=TRUE,36,IF(EXACT(M1678,$A$38)=TRUE,37,IF(EXACT(M1678,$A$39)=TRUE,38,IF(EXACT(M1678,$A$40)=TRUE,39,IF(EXACT(M1678,$A$41)=TRUE,40,IF(EXACT(M1678,$A$42)=TRUE,41,IF(EXACT(M1678,$A$43)=TRUE,42,IF(EXACT(M1678,$A$44)=TRUE,43,IF(EXACT(M1678,$A$45)=TRUE,44,IF(EXACT(M1678,$A$46)=TRUE,45,IF(EXACT(M1678,$A$47)=TRUE,46,IF(EXACT(M1678,$A$48)=TRUE,47,IF(EXACT(M1678,$A$49)=TRUE,48,IF(EXACT(M1678,$A$50)=TRUE,49,IF(EXACT(M1678,$A$51)=TRUE,50,IF(EXACT(M1678,$A$52)=TRUE,51,IF(EXACT(M1678,$A$53)=TRUE,52,IF(EXACT(M1678,$A$54)=TRUE,53,IF(EXACT(M1678,$A$55)=TRUE,54,IF(EXACT(M1678,$A$56)=TRUE,55,IF(EXACT(M1678,$A$57)=TRUE,56,IF(EXACT(M1678,$A$58)=TRUE,57,IF(EXACT(M1678,$A$59)=TRUE,58,IF(EXACT(M1678,$A$60)=TRUE,59,IF(EXACT(M1678,$A$61)=TRUE,60,IF(EXACT(M1678,$A$62)=TRUE,61))))))))))))))))))))))))))))))))))))))))))))))))))))))))))))))*61^$L1678</f>
        <v>0</v>
      </c>
    </row>
    <row r="1679" spans="11:14" x14ac:dyDescent="0.55000000000000004">
      <c r="K1679">
        <v>1679</v>
      </c>
      <c r="L1679">
        <f t="shared" si="53"/>
        <v>1</v>
      </c>
      <c r="M1679" t="str">
        <f t="shared" si="52"/>
        <v/>
      </c>
      <c r="N1679">
        <f>IF(EXACT(M1679,$A$1)=TRUE,0,IF(EXACT(M1679,$A$2)=TRUE,1,IF(EXACT(M1679,$A$3)=TRUE,2,IF(EXACT(M1679,$A$4)=TRUE,3,IF(EXACT(M1679,$A$5)=TRUE,4,IF(EXACT(M1679,$A$6)=TRUE,5,IF(EXACT(M1679,$A$7)=TRUE,6,IF(EXACT(M1679,$A$8)=TRUE,7,IF(EXACT(M1679,$A$9)=TRUE,8,IF(EXACT(M1679,$A$10)=TRUE,9,IF(EXACT(M1679,$A$11)=TRUE,10,IF(EXACT(M1679,$A$12)=TRUE,11,IF(EXACT(M1679,$A$13)=TRUE,12,IF(EXACT(M1679,$A$14)=TRUE,13,IF(EXACT(M1679,$A$15)=TRUE,14,IF(EXACT(M1679,$A$16)=TRUE,15,IF(EXACT(M1679,$A$17)=TRUE,16,IF(EXACT(M1679,$A$18)=TRUE,17,IF(EXACT(M1679,$A$19)=TRUE,18,IF(EXACT(M1679,$A$20)=TRUE,19,IF(EXACT(M1679,$A$21)=TRUE,20,IF(EXACT(M1679,$A$22)=TRUE,21,IF(EXACT(M1679,$A$23)=TRUE,22,IF(EXACT(M1679,$A$24)=TRUE,23,IF(EXACT(M1679,$A$25)=TRUE,24,IF(EXACT(M1679,$A$26)=TRUE,25,IF(EXACT(M1679,$A$27)=TRUE,26,IF(EXACT(M1679,$A$28)=TRUE,27,IF(EXACT(M1679,$A$29)=TRUE,28,IF(EXACT(M1679,$A$30)=TRUE,29,IF(EXACT(M1679,$A$31)=TRUE,30,IF(EXACT(M1679,$A$32)=TRUE,31,IF(EXACT(M1679,$A$33)=TRUE,32,IF(EXACT(M1679,$A$34)=TRUE,33,IF(EXACT(M1679,$A$35)=TRUE,34,IF(EXACT(M1679,$A$36)=TRUE,35,IF(EXACT(M1679,$A$37)=TRUE,36,IF(EXACT(M1679,$A$38)=TRUE,37,IF(EXACT(M1679,$A$39)=TRUE,38,IF(EXACT(M1679,$A$40)=TRUE,39,IF(EXACT(M1679,$A$41)=TRUE,40,IF(EXACT(M1679,$A$42)=TRUE,41,IF(EXACT(M1679,$A$43)=TRUE,42,IF(EXACT(M1679,$A$44)=TRUE,43,IF(EXACT(M1679,$A$45)=TRUE,44,IF(EXACT(M1679,$A$46)=TRUE,45,IF(EXACT(M1679,$A$47)=TRUE,46,IF(EXACT(M1679,$A$48)=TRUE,47,IF(EXACT(M1679,$A$49)=TRUE,48,IF(EXACT(M1679,$A$50)=TRUE,49,IF(EXACT(M1679,$A$51)=TRUE,50,IF(EXACT(M1679,$A$52)=TRUE,51,IF(EXACT(M1679,$A$53)=TRUE,52,IF(EXACT(M1679,$A$54)=TRUE,53,IF(EXACT(M1679,$A$55)=TRUE,54,IF(EXACT(M1679,$A$56)=TRUE,55,IF(EXACT(M1679,$A$57)=TRUE,56,IF(EXACT(M1679,$A$58)=TRUE,57,IF(EXACT(M1679,$A$59)=TRUE,58,IF(EXACT(M1679,$A$60)=TRUE,59,IF(EXACT(M1679,$A$61)=TRUE,60,IF(EXACT(M1679,$A$62)=TRUE,61))))))))))))))))))))))))))))))))))))))))))))))))))))))))))))))*61^$L1679</f>
        <v>0</v>
      </c>
    </row>
    <row r="1680" spans="11:14" x14ac:dyDescent="0.55000000000000004">
      <c r="K1680">
        <v>1680</v>
      </c>
      <c r="L1680">
        <f t="shared" si="53"/>
        <v>0</v>
      </c>
      <c r="M1680" t="str">
        <f t="shared" si="52"/>
        <v/>
      </c>
      <c r="N1680">
        <f>IF(EXACT(M1680,$A$1)=TRUE,0,IF(EXACT(M1680,$A$2)=TRUE,1,IF(EXACT(M1680,$A$3)=TRUE,2,IF(EXACT(M1680,$A$4)=TRUE,3,IF(EXACT(M1680,$A$5)=TRUE,4,IF(EXACT(M1680,$A$6)=TRUE,5,IF(EXACT(M1680,$A$7)=TRUE,6,IF(EXACT(M1680,$A$8)=TRUE,7,IF(EXACT(M1680,$A$9)=TRUE,8,IF(EXACT(M1680,$A$10)=TRUE,9,IF(EXACT(M1680,$A$11)=TRUE,10,IF(EXACT(M1680,$A$12)=TRUE,11,IF(EXACT(M1680,$A$13)=TRUE,12,IF(EXACT(M1680,$A$14)=TRUE,13,IF(EXACT(M1680,$A$15)=TRUE,14,IF(EXACT(M1680,$A$16)=TRUE,15,IF(EXACT(M1680,$A$17)=TRUE,16,IF(EXACT(M1680,$A$18)=TRUE,17,IF(EXACT(M1680,$A$19)=TRUE,18,IF(EXACT(M1680,$A$20)=TRUE,19,IF(EXACT(M1680,$A$21)=TRUE,20,IF(EXACT(M1680,$A$22)=TRUE,21,IF(EXACT(M1680,$A$23)=TRUE,22,IF(EXACT(M1680,$A$24)=TRUE,23,IF(EXACT(M1680,$A$25)=TRUE,24,IF(EXACT(M1680,$A$26)=TRUE,25,IF(EXACT(M1680,$A$27)=TRUE,26,IF(EXACT(M1680,$A$28)=TRUE,27,IF(EXACT(M1680,$A$29)=TRUE,28,IF(EXACT(M1680,$A$30)=TRUE,29,IF(EXACT(M1680,$A$31)=TRUE,30,IF(EXACT(M1680,$A$32)=TRUE,31,IF(EXACT(M1680,$A$33)=TRUE,32,IF(EXACT(M1680,$A$34)=TRUE,33,IF(EXACT(M1680,$A$35)=TRUE,34,IF(EXACT(M1680,$A$36)=TRUE,35,IF(EXACT(M1680,$A$37)=TRUE,36,IF(EXACT(M1680,$A$38)=TRUE,37,IF(EXACT(M1680,$A$39)=TRUE,38,IF(EXACT(M1680,$A$40)=TRUE,39,IF(EXACT(M1680,$A$41)=TRUE,40,IF(EXACT(M1680,$A$42)=TRUE,41,IF(EXACT(M1680,$A$43)=TRUE,42,IF(EXACT(M1680,$A$44)=TRUE,43,IF(EXACT(M1680,$A$45)=TRUE,44,IF(EXACT(M1680,$A$46)=TRUE,45,IF(EXACT(M1680,$A$47)=TRUE,46,IF(EXACT(M1680,$A$48)=TRUE,47,IF(EXACT(M1680,$A$49)=TRUE,48,IF(EXACT(M1680,$A$50)=TRUE,49,IF(EXACT(M1680,$A$51)=TRUE,50,IF(EXACT(M1680,$A$52)=TRUE,51,IF(EXACT(M1680,$A$53)=TRUE,52,IF(EXACT(M1680,$A$54)=TRUE,53,IF(EXACT(M1680,$A$55)=TRUE,54,IF(EXACT(M1680,$A$56)=TRUE,55,IF(EXACT(M1680,$A$57)=TRUE,56,IF(EXACT(M1680,$A$58)=TRUE,57,IF(EXACT(M1680,$A$59)=TRUE,58,IF(EXACT(M1680,$A$60)=TRUE,59,IF(EXACT(M1680,$A$61)=TRUE,60,IF(EXACT(M1680,$A$62)=TRUE,61))))))))))))))))))))))))))))))))))))))))))))))))))))))))))))))*61^$L1680</f>
        <v>0</v>
      </c>
    </row>
    <row r="1681" spans="11:14" x14ac:dyDescent="0.55000000000000004">
      <c r="K1681">
        <v>1681</v>
      </c>
      <c r="L1681">
        <f t="shared" si="53"/>
        <v>5</v>
      </c>
      <c r="M1681" t="str">
        <f t="shared" si="52"/>
        <v/>
      </c>
      <c r="N1681" t="b">
        <f>IF(EXACT(M1681,$A$1)=TRUE,"コア",IF(EXACT(M1681,$A$2)=TRUE,"弓玉",IF(EXACT(M1681,$A$3)=TRUE,"銃玉",IF(EXACT(M1681,$A$4)=TRUE,"剣玉",IF(EXACT(M1681,$A$5)=TRUE,"盾玉",IF(EXACT(M1681,$A$6)=TRUE,"爆玉",IF(EXACT(M1681,$A$7)=TRUE,"魔玉",IF(EXACT(M1681,$A$8)=TRUE,"弩玉",IF(EXACT(M1681,$A$9)=TRUE,"槍玉",IF(EXACT(M1681,$A$10)=TRUE,"砲玉",IF(EXACT(M1681,$A$11)=TRUE,"薙玉",IF(EXACT(M1681,$A$12)=TRUE,"跳玉",IF(EXACT(M1681,$A$13)=TRUE,"裂玉",IF(EXACT(M1681,$A$14)=TRUE,"散玉",IF(EXACT(M1681,$A$15)=TRUE,"狙玉",IF(EXACT(M1681,$A$16)=TRUE,"浮玉",IF(EXACT(M1681,$A$17)=TRUE,"導玉",IF(EXACT(M1681,$A$18)=TRUE,"繕玉",IF(EXACT(M1681,$A$19)=TRUE,"癒玉",IF(EXACT(M1681,$A$20)=TRUE,"壁玉",IF(EXACT(M1681,$A$21)=TRUE,"飛玉",IF(EXACT(M1681,$A$22)=TRUE,"戦玉",IF(EXACT(M1681,$A$23)=TRUE,"機玉",IF(EXACT(M1681,$A$24)=TRUE,"変玉",IF(EXACT(M1681,$A$25)=TRUE,"界玉",IF(EXACT(M1681,$A$26)=TRUE,"木壁",IF(EXACT(M1681,$A$27)=TRUE,"石壁",IF(EXACT(M1681,$A$28)=TRUE,"紙壁",IF(EXACT(M1681,$A$29)=TRUE,"鉄壁",IF(EXACT(M1681,$A$30)=TRUE,"ジェット",IF(EXACT(M1681,$A$31)=TRUE,"ターボ",IF(EXACT(M1681,$A$32)=TRUE,"骨玉",IF(EXACT(M1681,$A$33)=TRUE,"撃玉",IF(EXACT(M1681,$A$34)=TRUE,"弾玉",IF(EXACT(M1681,$A$35)=TRUE,"聖玉",IF(EXACT(M1681,$A$36)=TRUE,"忍玉",IF(EXACT(M1681,$A$37)=TRUE,"障玉",IF(EXACT(M1681,$A$38)=TRUE,"花玉",IF(EXACT(M1681,$A$39)=TRUE,"反玉",IF(EXACT(M1681,$A$40)=TRUE,"押玉",IF(EXACT(M1681,$A$41)=TRUE,"迎玉",IF(EXACT(M1681,$A$42)=TRUE,"贄玉",IF(EXACT(M1681,$A$43)=TRUE,"的玉",IF(EXACT(M1681,$A$44)=TRUE,"墜玉",IF(EXACT(M1681,$A$45)=TRUE,"箱玉",IF(EXACT(M1681,$A$46)=TRUE,"闇玉",IF(EXACT(M1681,$A$47)=TRUE,"旋玉",IF(EXACT(M1681,$A$48)=TRUE,"采玉",IF(EXACT(M1681,$A$49)=TRUE,"騎玉",IF(EXACT(M1681,$A$50)=TRUE,"核玉",IF(EXACT(M1681,$A$51)=TRUE,"射玉",IF(EXACT(M1681,$A$52)=TRUE,"星玉",IF(EXACT(M1681,$A$53)=TRUE,"梱玉",IF(EXACT(M1681,$A$54)=TRUE,"貫玉",IF(EXACT(M1681,$A$55)=TRUE,"査玉",IF(EXACT(M1681,$A$56)=TRUE,"近壁",IF(EXACT(M1681,$A$57)=TRUE,"遠壁",IF(EXACT(M1681,$A$58)=TRUE,"広壁",IF(EXACT(M1681,$A$59)=TRUE,"狭壁",IF(EXACT(M1681,$A$60)=TRUE,"タゲ壁",IF(EXACT(M1681,$A$61)=TRUE,"エレ壁")))))))))))))))))))))))))))))))))))))))))))))))))))))))))))))</f>
        <v>0</v>
      </c>
    </row>
    <row r="1682" spans="11:14" x14ac:dyDescent="0.55000000000000004">
      <c r="K1682">
        <v>1682</v>
      </c>
      <c r="L1682">
        <f t="shared" si="53"/>
        <v>4</v>
      </c>
      <c r="M1682" t="str">
        <f t="shared" si="52"/>
        <v/>
      </c>
      <c r="N1682">
        <f>IF(EXACT(M1682,$A$1)=TRUE,0,IF(EXACT(M1682,$A$2)=TRUE,1,IF(EXACT(M1682,$A$3)=TRUE,2,IF(EXACT(M1682,$A$4)=TRUE,3,IF(EXACT(M1682,$A$5)=TRUE,4,IF(EXACT(M1682,$A$6)=TRUE,5,IF(EXACT(M1682,$A$7)=TRUE,6,IF(EXACT(M1682,$A$8)=TRUE,7,IF(EXACT(M1682,$A$9)=TRUE,8,IF(EXACT(M1682,$A$10)=TRUE,9,IF(EXACT(M1682,$A$11)=TRUE,10,IF(EXACT(M1682,$A$12)=TRUE,11,IF(EXACT(M1682,$A$13)=TRUE,12,IF(EXACT(M1682,$A$14)=TRUE,13,IF(EXACT(M1682,$A$15)=TRUE,14,IF(EXACT(M1682,$A$16)=TRUE,15,IF(EXACT(M1682,$A$17)=TRUE,16,IF(EXACT(M1682,$A$18)=TRUE,17,IF(EXACT(M1682,$A$19)=TRUE,18,IF(EXACT(M1682,$A$20)=TRUE,19,IF(EXACT(M1682,$A$21)=TRUE,20,IF(EXACT(M1682,$A$22)=TRUE,21,IF(EXACT(M1682,$A$23)=TRUE,22,IF(EXACT(M1682,$A$24)=TRUE,23,IF(EXACT(M1682,$A$25)=TRUE,24,IF(EXACT(M1682,$A$26)=TRUE,25,IF(EXACT(M1682,$A$27)=TRUE,26,IF(EXACT(M1682,$A$28)=TRUE,27,IF(EXACT(M1682,$A$29)=TRUE,28,IF(EXACT(M1682,$A$30)=TRUE,29,IF(EXACT(M1682,$A$31)=TRUE,30,IF(EXACT(M1682,$A$32)=TRUE,31,IF(EXACT(M1682,$A$33)=TRUE,32,IF(EXACT(M1682,$A$34)=TRUE,33,IF(EXACT(M1682,$A$35)=TRUE,34,IF(EXACT(M1682,$A$36)=TRUE,35,IF(EXACT(M1682,$A$37)=TRUE,36,IF(EXACT(M1682,$A$38)=TRUE,37,IF(EXACT(M1682,$A$39)=TRUE,38,IF(EXACT(M1682,$A$40)=TRUE,39,IF(EXACT(M1682,$A$41)=TRUE,40,IF(EXACT(M1682,$A$42)=TRUE,41,IF(EXACT(M1682,$A$43)=TRUE,42,IF(EXACT(M1682,$A$44)=TRUE,43,IF(EXACT(M1682,$A$45)=TRUE,44,IF(EXACT(M1682,$A$46)=TRUE,45,IF(EXACT(M1682,$A$47)=TRUE,46,IF(EXACT(M1682,$A$48)=TRUE,47,IF(EXACT(M1682,$A$49)=TRUE,48,IF(EXACT(M1682,$A$50)=TRUE,49,IF(EXACT(M1682,$A$51)=TRUE,50,IF(EXACT(M1682,$A$52)=TRUE,51,IF(EXACT(M1682,$A$53)=TRUE,52,IF(EXACT(M1682,$A$54)=TRUE,53,IF(EXACT(M1682,$A$55)=TRUE,54,IF(EXACT(M1682,$A$56)=TRUE,55,IF(EXACT(M1682,$A$57)=TRUE,56,IF(EXACT(M1682,$A$58)=TRUE,57,IF(EXACT(M1682,$A$59)=TRUE,58,IF(EXACT(M1682,$A$60)=TRUE,59,IF(EXACT(M1682,$A$61)=TRUE,60,IF(EXACT(M1682,$A$62)=TRUE,61))))))))))))))))))))))))))))))))))))))))))))))))))))))))))))))*61^$L1682</f>
        <v>0</v>
      </c>
    </row>
    <row r="1683" spans="11:14" x14ac:dyDescent="0.55000000000000004">
      <c r="K1683">
        <v>1683</v>
      </c>
      <c r="L1683">
        <f t="shared" si="53"/>
        <v>3</v>
      </c>
      <c r="M1683" t="str">
        <f t="shared" si="52"/>
        <v/>
      </c>
      <c r="N1683">
        <f>IF(EXACT(M1683,$A$1)=TRUE,0,IF(EXACT(M1683,$A$2)=TRUE,1,IF(EXACT(M1683,$A$3)=TRUE,2,IF(EXACT(M1683,$A$4)=TRUE,3,IF(EXACT(M1683,$A$5)=TRUE,4,IF(EXACT(M1683,$A$6)=TRUE,5,IF(EXACT(M1683,$A$7)=TRUE,6,IF(EXACT(M1683,$A$8)=TRUE,7,IF(EXACT(M1683,$A$9)=TRUE,8,IF(EXACT(M1683,$A$10)=TRUE,9,IF(EXACT(M1683,$A$11)=TRUE,10,IF(EXACT(M1683,$A$12)=TRUE,11,IF(EXACT(M1683,$A$13)=TRUE,12,IF(EXACT(M1683,$A$14)=TRUE,13,IF(EXACT(M1683,$A$15)=TRUE,14,IF(EXACT(M1683,$A$16)=TRUE,15,IF(EXACT(M1683,$A$17)=TRUE,16,IF(EXACT(M1683,$A$18)=TRUE,17,IF(EXACT(M1683,$A$19)=TRUE,18,IF(EXACT(M1683,$A$20)=TRUE,19,IF(EXACT(M1683,$A$21)=TRUE,20,IF(EXACT(M1683,$A$22)=TRUE,21,IF(EXACT(M1683,$A$23)=TRUE,22,IF(EXACT(M1683,$A$24)=TRUE,23,IF(EXACT(M1683,$A$25)=TRUE,24,IF(EXACT(M1683,$A$26)=TRUE,25,IF(EXACT(M1683,$A$27)=TRUE,26,IF(EXACT(M1683,$A$28)=TRUE,27,IF(EXACT(M1683,$A$29)=TRUE,28,IF(EXACT(M1683,$A$30)=TRUE,29,IF(EXACT(M1683,$A$31)=TRUE,30,IF(EXACT(M1683,$A$32)=TRUE,31,IF(EXACT(M1683,$A$33)=TRUE,32,IF(EXACT(M1683,$A$34)=TRUE,33,IF(EXACT(M1683,$A$35)=TRUE,34,IF(EXACT(M1683,$A$36)=TRUE,35,IF(EXACT(M1683,$A$37)=TRUE,36,IF(EXACT(M1683,$A$38)=TRUE,37,IF(EXACT(M1683,$A$39)=TRUE,38,IF(EXACT(M1683,$A$40)=TRUE,39,IF(EXACT(M1683,$A$41)=TRUE,40,IF(EXACT(M1683,$A$42)=TRUE,41,IF(EXACT(M1683,$A$43)=TRUE,42,IF(EXACT(M1683,$A$44)=TRUE,43,IF(EXACT(M1683,$A$45)=TRUE,44,IF(EXACT(M1683,$A$46)=TRUE,45,IF(EXACT(M1683,$A$47)=TRUE,46,IF(EXACT(M1683,$A$48)=TRUE,47,IF(EXACT(M1683,$A$49)=TRUE,48,IF(EXACT(M1683,$A$50)=TRUE,49,IF(EXACT(M1683,$A$51)=TRUE,50,IF(EXACT(M1683,$A$52)=TRUE,51,IF(EXACT(M1683,$A$53)=TRUE,52,IF(EXACT(M1683,$A$54)=TRUE,53,IF(EXACT(M1683,$A$55)=TRUE,54,IF(EXACT(M1683,$A$56)=TRUE,55,IF(EXACT(M1683,$A$57)=TRUE,56,IF(EXACT(M1683,$A$58)=TRUE,57,IF(EXACT(M1683,$A$59)=TRUE,58,IF(EXACT(M1683,$A$60)=TRUE,59,IF(EXACT(M1683,$A$61)=TRUE,60,IF(EXACT(M1683,$A$62)=TRUE,61))))))))))))))))))))))))))))))))))))))))))))))))))))))))))))))*61^$L1683</f>
        <v>0</v>
      </c>
    </row>
    <row r="1684" spans="11:14" x14ac:dyDescent="0.55000000000000004">
      <c r="K1684">
        <v>1684</v>
      </c>
      <c r="L1684">
        <f t="shared" si="53"/>
        <v>2</v>
      </c>
      <c r="M1684" t="str">
        <f t="shared" si="52"/>
        <v/>
      </c>
      <c r="N1684">
        <f>IF(EXACT(M1684,$A$1)=TRUE,0,IF(EXACT(M1684,$A$2)=TRUE,1,IF(EXACT(M1684,$A$3)=TRUE,2,IF(EXACT(M1684,$A$4)=TRUE,3,IF(EXACT(M1684,$A$5)=TRUE,4,IF(EXACT(M1684,$A$6)=TRUE,5,IF(EXACT(M1684,$A$7)=TRUE,6,IF(EXACT(M1684,$A$8)=TRUE,7,IF(EXACT(M1684,$A$9)=TRUE,8,IF(EXACT(M1684,$A$10)=TRUE,9,IF(EXACT(M1684,$A$11)=TRUE,10,IF(EXACT(M1684,$A$12)=TRUE,11,IF(EXACT(M1684,$A$13)=TRUE,12,IF(EXACT(M1684,$A$14)=TRUE,13,IF(EXACT(M1684,$A$15)=TRUE,14,IF(EXACT(M1684,$A$16)=TRUE,15,IF(EXACT(M1684,$A$17)=TRUE,16,IF(EXACT(M1684,$A$18)=TRUE,17,IF(EXACT(M1684,$A$19)=TRUE,18,IF(EXACT(M1684,$A$20)=TRUE,19,IF(EXACT(M1684,$A$21)=TRUE,20,IF(EXACT(M1684,$A$22)=TRUE,21,IF(EXACT(M1684,$A$23)=TRUE,22,IF(EXACT(M1684,$A$24)=TRUE,23,IF(EXACT(M1684,$A$25)=TRUE,24,IF(EXACT(M1684,$A$26)=TRUE,25,IF(EXACT(M1684,$A$27)=TRUE,26,IF(EXACT(M1684,$A$28)=TRUE,27,IF(EXACT(M1684,$A$29)=TRUE,28,IF(EXACT(M1684,$A$30)=TRUE,29,IF(EXACT(M1684,$A$31)=TRUE,30,IF(EXACT(M1684,$A$32)=TRUE,31,IF(EXACT(M1684,$A$33)=TRUE,32,IF(EXACT(M1684,$A$34)=TRUE,33,IF(EXACT(M1684,$A$35)=TRUE,34,IF(EXACT(M1684,$A$36)=TRUE,35,IF(EXACT(M1684,$A$37)=TRUE,36,IF(EXACT(M1684,$A$38)=TRUE,37,IF(EXACT(M1684,$A$39)=TRUE,38,IF(EXACT(M1684,$A$40)=TRUE,39,IF(EXACT(M1684,$A$41)=TRUE,40,IF(EXACT(M1684,$A$42)=TRUE,41,IF(EXACT(M1684,$A$43)=TRUE,42,IF(EXACT(M1684,$A$44)=TRUE,43,IF(EXACT(M1684,$A$45)=TRUE,44,IF(EXACT(M1684,$A$46)=TRUE,45,IF(EXACT(M1684,$A$47)=TRUE,46,IF(EXACT(M1684,$A$48)=TRUE,47,IF(EXACT(M1684,$A$49)=TRUE,48,IF(EXACT(M1684,$A$50)=TRUE,49,IF(EXACT(M1684,$A$51)=TRUE,50,IF(EXACT(M1684,$A$52)=TRUE,51,IF(EXACT(M1684,$A$53)=TRUE,52,IF(EXACT(M1684,$A$54)=TRUE,53,IF(EXACT(M1684,$A$55)=TRUE,54,IF(EXACT(M1684,$A$56)=TRUE,55,IF(EXACT(M1684,$A$57)=TRUE,56,IF(EXACT(M1684,$A$58)=TRUE,57,IF(EXACT(M1684,$A$59)=TRUE,58,IF(EXACT(M1684,$A$60)=TRUE,59,IF(EXACT(M1684,$A$61)=TRUE,60,IF(EXACT(M1684,$A$62)=TRUE,61))))))))))))))))))))))))))))))))))))))))))))))))))))))))))))))*61^$L1684</f>
        <v>0</v>
      </c>
    </row>
    <row r="1685" spans="11:14" x14ac:dyDescent="0.55000000000000004">
      <c r="K1685">
        <v>1685</v>
      </c>
      <c r="L1685">
        <f t="shared" si="53"/>
        <v>1</v>
      </c>
      <c r="M1685" t="str">
        <f t="shared" si="52"/>
        <v/>
      </c>
      <c r="N1685">
        <f>IF(EXACT(M1685,$A$1)=TRUE,0,IF(EXACT(M1685,$A$2)=TRUE,1,IF(EXACT(M1685,$A$3)=TRUE,2,IF(EXACT(M1685,$A$4)=TRUE,3,IF(EXACT(M1685,$A$5)=TRUE,4,IF(EXACT(M1685,$A$6)=TRUE,5,IF(EXACT(M1685,$A$7)=TRUE,6,IF(EXACT(M1685,$A$8)=TRUE,7,IF(EXACT(M1685,$A$9)=TRUE,8,IF(EXACT(M1685,$A$10)=TRUE,9,IF(EXACT(M1685,$A$11)=TRUE,10,IF(EXACT(M1685,$A$12)=TRUE,11,IF(EXACT(M1685,$A$13)=TRUE,12,IF(EXACT(M1685,$A$14)=TRUE,13,IF(EXACT(M1685,$A$15)=TRUE,14,IF(EXACT(M1685,$A$16)=TRUE,15,IF(EXACT(M1685,$A$17)=TRUE,16,IF(EXACT(M1685,$A$18)=TRUE,17,IF(EXACT(M1685,$A$19)=TRUE,18,IF(EXACT(M1685,$A$20)=TRUE,19,IF(EXACT(M1685,$A$21)=TRUE,20,IF(EXACT(M1685,$A$22)=TRUE,21,IF(EXACT(M1685,$A$23)=TRUE,22,IF(EXACT(M1685,$A$24)=TRUE,23,IF(EXACT(M1685,$A$25)=TRUE,24,IF(EXACT(M1685,$A$26)=TRUE,25,IF(EXACT(M1685,$A$27)=TRUE,26,IF(EXACT(M1685,$A$28)=TRUE,27,IF(EXACT(M1685,$A$29)=TRUE,28,IF(EXACT(M1685,$A$30)=TRUE,29,IF(EXACT(M1685,$A$31)=TRUE,30,IF(EXACT(M1685,$A$32)=TRUE,31,IF(EXACT(M1685,$A$33)=TRUE,32,IF(EXACT(M1685,$A$34)=TRUE,33,IF(EXACT(M1685,$A$35)=TRUE,34,IF(EXACT(M1685,$A$36)=TRUE,35,IF(EXACT(M1685,$A$37)=TRUE,36,IF(EXACT(M1685,$A$38)=TRUE,37,IF(EXACT(M1685,$A$39)=TRUE,38,IF(EXACT(M1685,$A$40)=TRUE,39,IF(EXACT(M1685,$A$41)=TRUE,40,IF(EXACT(M1685,$A$42)=TRUE,41,IF(EXACT(M1685,$A$43)=TRUE,42,IF(EXACT(M1685,$A$44)=TRUE,43,IF(EXACT(M1685,$A$45)=TRUE,44,IF(EXACT(M1685,$A$46)=TRUE,45,IF(EXACT(M1685,$A$47)=TRUE,46,IF(EXACT(M1685,$A$48)=TRUE,47,IF(EXACT(M1685,$A$49)=TRUE,48,IF(EXACT(M1685,$A$50)=TRUE,49,IF(EXACT(M1685,$A$51)=TRUE,50,IF(EXACT(M1685,$A$52)=TRUE,51,IF(EXACT(M1685,$A$53)=TRUE,52,IF(EXACT(M1685,$A$54)=TRUE,53,IF(EXACT(M1685,$A$55)=TRUE,54,IF(EXACT(M1685,$A$56)=TRUE,55,IF(EXACT(M1685,$A$57)=TRUE,56,IF(EXACT(M1685,$A$58)=TRUE,57,IF(EXACT(M1685,$A$59)=TRUE,58,IF(EXACT(M1685,$A$60)=TRUE,59,IF(EXACT(M1685,$A$61)=TRUE,60,IF(EXACT(M1685,$A$62)=TRUE,61))))))))))))))))))))))))))))))))))))))))))))))))))))))))))))))*61^$L1685</f>
        <v>0</v>
      </c>
    </row>
    <row r="1686" spans="11:14" x14ac:dyDescent="0.55000000000000004">
      <c r="K1686">
        <v>1686</v>
      </c>
      <c r="L1686">
        <f t="shared" si="53"/>
        <v>0</v>
      </c>
      <c r="M1686" t="str">
        <f t="shared" si="52"/>
        <v/>
      </c>
      <c r="N1686">
        <f>IF(EXACT(M1686,$A$1)=TRUE,0,IF(EXACT(M1686,$A$2)=TRUE,1,IF(EXACT(M1686,$A$3)=TRUE,2,IF(EXACT(M1686,$A$4)=TRUE,3,IF(EXACT(M1686,$A$5)=TRUE,4,IF(EXACT(M1686,$A$6)=TRUE,5,IF(EXACT(M1686,$A$7)=TRUE,6,IF(EXACT(M1686,$A$8)=TRUE,7,IF(EXACT(M1686,$A$9)=TRUE,8,IF(EXACT(M1686,$A$10)=TRUE,9,IF(EXACT(M1686,$A$11)=TRUE,10,IF(EXACT(M1686,$A$12)=TRUE,11,IF(EXACT(M1686,$A$13)=TRUE,12,IF(EXACT(M1686,$A$14)=TRUE,13,IF(EXACT(M1686,$A$15)=TRUE,14,IF(EXACT(M1686,$A$16)=TRUE,15,IF(EXACT(M1686,$A$17)=TRUE,16,IF(EXACT(M1686,$A$18)=TRUE,17,IF(EXACT(M1686,$A$19)=TRUE,18,IF(EXACT(M1686,$A$20)=TRUE,19,IF(EXACT(M1686,$A$21)=TRUE,20,IF(EXACT(M1686,$A$22)=TRUE,21,IF(EXACT(M1686,$A$23)=TRUE,22,IF(EXACT(M1686,$A$24)=TRUE,23,IF(EXACT(M1686,$A$25)=TRUE,24,IF(EXACT(M1686,$A$26)=TRUE,25,IF(EXACT(M1686,$A$27)=TRUE,26,IF(EXACT(M1686,$A$28)=TRUE,27,IF(EXACT(M1686,$A$29)=TRUE,28,IF(EXACT(M1686,$A$30)=TRUE,29,IF(EXACT(M1686,$A$31)=TRUE,30,IF(EXACT(M1686,$A$32)=TRUE,31,IF(EXACT(M1686,$A$33)=TRUE,32,IF(EXACT(M1686,$A$34)=TRUE,33,IF(EXACT(M1686,$A$35)=TRUE,34,IF(EXACT(M1686,$A$36)=TRUE,35,IF(EXACT(M1686,$A$37)=TRUE,36,IF(EXACT(M1686,$A$38)=TRUE,37,IF(EXACT(M1686,$A$39)=TRUE,38,IF(EXACT(M1686,$A$40)=TRUE,39,IF(EXACT(M1686,$A$41)=TRUE,40,IF(EXACT(M1686,$A$42)=TRUE,41,IF(EXACT(M1686,$A$43)=TRUE,42,IF(EXACT(M1686,$A$44)=TRUE,43,IF(EXACT(M1686,$A$45)=TRUE,44,IF(EXACT(M1686,$A$46)=TRUE,45,IF(EXACT(M1686,$A$47)=TRUE,46,IF(EXACT(M1686,$A$48)=TRUE,47,IF(EXACT(M1686,$A$49)=TRUE,48,IF(EXACT(M1686,$A$50)=TRUE,49,IF(EXACT(M1686,$A$51)=TRUE,50,IF(EXACT(M1686,$A$52)=TRUE,51,IF(EXACT(M1686,$A$53)=TRUE,52,IF(EXACT(M1686,$A$54)=TRUE,53,IF(EXACT(M1686,$A$55)=TRUE,54,IF(EXACT(M1686,$A$56)=TRUE,55,IF(EXACT(M1686,$A$57)=TRUE,56,IF(EXACT(M1686,$A$58)=TRUE,57,IF(EXACT(M1686,$A$59)=TRUE,58,IF(EXACT(M1686,$A$60)=TRUE,59,IF(EXACT(M1686,$A$61)=TRUE,60,IF(EXACT(M1686,$A$62)=TRUE,61))))))))))))))))))))))))))))))))))))))))))))))))))))))))))))))*61^$L1686</f>
        <v>0</v>
      </c>
    </row>
    <row r="1687" spans="11:14" x14ac:dyDescent="0.55000000000000004">
      <c r="K1687">
        <v>1687</v>
      </c>
      <c r="L1687">
        <f t="shared" si="53"/>
        <v>5</v>
      </c>
      <c r="M1687" t="str">
        <f t="shared" si="52"/>
        <v/>
      </c>
      <c r="N1687" t="b">
        <f>IF(EXACT(M1687,$A$1)=TRUE,"コア",IF(EXACT(M1687,$A$2)=TRUE,"弓玉",IF(EXACT(M1687,$A$3)=TRUE,"銃玉",IF(EXACT(M1687,$A$4)=TRUE,"剣玉",IF(EXACT(M1687,$A$5)=TRUE,"盾玉",IF(EXACT(M1687,$A$6)=TRUE,"爆玉",IF(EXACT(M1687,$A$7)=TRUE,"魔玉",IF(EXACT(M1687,$A$8)=TRUE,"弩玉",IF(EXACT(M1687,$A$9)=TRUE,"槍玉",IF(EXACT(M1687,$A$10)=TRUE,"砲玉",IF(EXACT(M1687,$A$11)=TRUE,"薙玉",IF(EXACT(M1687,$A$12)=TRUE,"跳玉",IF(EXACT(M1687,$A$13)=TRUE,"裂玉",IF(EXACT(M1687,$A$14)=TRUE,"散玉",IF(EXACT(M1687,$A$15)=TRUE,"狙玉",IF(EXACT(M1687,$A$16)=TRUE,"浮玉",IF(EXACT(M1687,$A$17)=TRUE,"導玉",IF(EXACT(M1687,$A$18)=TRUE,"繕玉",IF(EXACT(M1687,$A$19)=TRUE,"癒玉",IF(EXACT(M1687,$A$20)=TRUE,"壁玉",IF(EXACT(M1687,$A$21)=TRUE,"飛玉",IF(EXACT(M1687,$A$22)=TRUE,"戦玉",IF(EXACT(M1687,$A$23)=TRUE,"機玉",IF(EXACT(M1687,$A$24)=TRUE,"変玉",IF(EXACT(M1687,$A$25)=TRUE,"界玉",IF(EXACT(M1687,$A$26)=TRUE,"木壁",IF(EXACT(M1687,$A$27)=TRUE,"石壁",IF(EXACT(M1687,$A$28)=TRUE,"紙壁",IF(EXACT(M1687,$A$29)=TRUE,"鉄壁",IF(EXACT(M1687,$A$30)=TRUE,"ジェット",IF(EXACT(M1687,$A$31)=TRUE,"ターボ",IF(EXACT(M1687,$A$32)=TRUE,"骨玉",IF(EXACT(M1687,$A$33)=TRUE,"撃玉",IF(EXACT(M1687,$A$34)=TRUE,"弾玉",IF(EXACT(M1687,$A$35)=TRUE,"聖玉",IF(EXACT(M1687,$A$36)=TRUE,"忍玉",IF(EXACT(M1687,$A$37)=TRUE,"障玉",IF(EXACT(M1687,$A$38)=TRUE,"花玉",IF(EXACT(M1687,$A$39)=TRUE,"反玉",IF(EXACT(M1687,$A$40)=TRUE,"押玉",IF(EXACT(M1687,$A$41)=TRUE,"迎玉",IF(EXACT(M1687,$A$42)=TRUE,"贄玉",IF(EXACT(M1687,$A$43)=TRUE,"的玉",IF(EXACT(M1687,$A$44)=TRUE,"墜玉",IF(EXACT(M1687,$A$45)=TRUE,"箱玉",IF(EXACT(M1687,$A$46)=TRUE,"闇玉",IF(EXACT(M1687,$A$47)=TRUE,"旋玉",IF(EXACT(M1687,$A$48)=TRUE,"采玉",IF(EXACT(M1687,$A$49)=TRUE,"騎玉",IF(EXACT(M1687,$A$50)=TRUE,"核玉",IF(EXACT(M1687,$A$51)=TRUE,"射玉",IF(EXACT(M1687,$A$52)=TRUE,"星玉",IF(EXACT(M1687,$A$53)=TRUE,"梱玉",IF(EXACT(M1687,$A$54)=TRUE,"貫玉",IF(EXACT(M1687,$A$55)=TRUE,"査玉",IF(EXACT(M1687,$A$56)=TRUE,"近壁",IF(EXACT(M1687,$A$57)=TRUE,"遠壁",IF(EXACT(M1687,$A$58)=TRUE,"広壁",IF(EXACT(M1687,$A$59)=TRUE,"狭壁",IF(EXACT(M1687,$A$60)=TRUE,"タゲ壁",IF(EXACT(M1687,$A$61)=TRUE,"エレ壁")))))))))))))))))))))))))))))))))))))))))))))))))))))))))))))</f>
        <v>0</v>
      </c>
    </row>
    <row r="1688" spans="11:14" x14ac:dyDescent="0.55000000000000004">
      <c r="K1688">
        <v>1688</v>
      </c>
      <c r="L1688">
        <f t="shared" si="53"/>
        <v>4</v>
      </c>
      <c r="M1688" t="str">
        <f t="shared" si="52"/>
        <v/>
      </c>
      <c r="N1688">
        <f>IF(EXACT(M1688,$A$1)=TRUE,0,IF(EXACT(M1688,$A$2)=TRUE,1,IF(EXACT(M1688,$A$3)=TRUE,2,IF(EXACT(M1688,$A$4)=TRUE,3,IF(EXACT(M1688,$A$5)=TRUE,4,IF(EXACT(M1688,$A$6)=TRUE,5,IF(EXACT(M1688,$A$7)=TRUE,6,IF(EXACT(M1688,$A$8)=TRUE,7,IF(EXACT(M1688,$A$9)=TRUE,8,IF(EXACT(M1688,$A$10)=TRUE,9,IF(EXACT(M1688,$A$11)=TRUE,10,IF(EXACT(M1688,$A$12)=TRUE,11,IF(EXACT(M1688,$A$13)=TRUE,12,IF(EXACT(M1688,$A$14)=TRUE,13,IF(EXACT(M1688,$A$15)=TRUE,14,IF(EXACT(M1688,$A$16)=TRUE,15,IF(EXACT(M1688,$A$17)=TRUE,16,IF(EXACT(M1688,$A$18)=TRUE,17,IF(EXACT(M1688,$A$19)=TRUE,18,IF(EXACT(M1688,$A$20)=TRUE,19,IF(EXACT(M1688,$A$21)=TRUE,20,IF(EXACT(M1688,$A$22)=TRUE,21,IF(EXACT(M1688,$A$23)=TRUE,22,IF(EXACT(M1688,$A$24)=TRUE,23,IF(EXACT(M1688,$A$25)=TRUE,24,IF(EXACT(M1688,$A$26)=TRUE,25,IF(EXACT(M1688,$A$27)=TRUE,26,IF(EXACT(M1688,$A$28)=TRUE,27,IF(EXACT(M1688,$A$29)=TRUE,28,IF(EXACT(M1688,$A$30)=TRUE,29,IF(EXACT(M1688,$A$31)=TRUE,30,IF(EXACT(M1688,$A$32)=TRUE,31,IF(EXACT(M1688,$A$33)=TRUE,32,IF(EXACT(M1688,$A$34)=TRUE,33,IF(EXACT(M1688,$A$35)=TRUE,34,IF(EXACT(M1688,$A$36)=TRUE,35,IF(EXACT(M1688,$A$37)=TRUE,36,IF(EXACT(M1688,$A$38)=TRUE,37,IF(EXACT(M1688,$A$39)=TRUE,38,IF(EXACT(M1688,$A$40)=TRUE,39,IF(EXACT(M1688,$A$41)=TRUE,40,IF(EXACT(M1688,$A$42)=TRUE,41,IF(EXACT(M1688,$A$43)=TRUE,42,IF(EXACT(M1688,$A$44)=TRUE,43,IF(EXACT(M1688,$A$45)=TRUE,44,IF(EXACT(M1688,$A$46)=TRUE,45,IF(EXACT(M1688,$A$47)=TRUE,46,IF(EXACT(M1688,$A$48)=TRUE,47,IF(EXACT(M1688,$A$49)=TRUE,48,IF(EXACT(M1688,$A$50)=TRUE,49,IF(EXACT(M1688,$A$51)=TRUE,50,IF(EXACT(M1688,$A$52)=TRUE,51,IF(EXACT(M1688,$A$53)=TRUE,52,IF(EXACT(M1688,$A$54)=TRUE,53,IF(EXACT(M1688,$A$55)=TRUE,54,IF(EXACT(M1688,$A$56)=TRUE,55,IF(EXACT(M1688,$A$57)=TRUE,56,IF(EXACT(M1688,$A$58)=TRUE,57,IF(EXACT(M1688,$A$59)=TRUE,58,IF(EXACT(M1688,$A$60)=TRUE,59,IF(EXACT(M1688,$A$61)=TRUE,60,IF(EXACT(M1688,$A$62)=TRUE,61))))))))))))))))))))))))))))))))))))))))))))))))))))))))))))))*61^$L1688</f>
        <v>0</v>
      </c>
    </row>
    <row r="1689" spans="11:14" x14ac:dyDescent="0.55000000000000004">
      <c r="K1689">
        <v>1689</v>
      </c>
      <c r="L1689">
        <f t="shared" si="53"/>
        <v>3</v>
      </c>
      <c r="M1689" t="str">
        <f t="shared" si="52"/>
        <v/>
      </c>
      <c r="N1689">
        <f>IF(EXACT(M1689,$A$1)=TRUE,0,IF(EXACT(M1689,$A$2)=TRUE,1,IF(EXACT(M1689,$A$3)=TRUE,2,IF(EXACT(M1689,$A$4)=TRUE,3,IF(EXACT(M1689,$A$5)=TRUE,4,IF(EXACT(M1689,$A$6)=TRUE,5,IF(EXACT(M1689,$A$7)=TRUE,6,IF(EXACT(M1689,$A$8)=TRUE,7,IF(EXACT(M1689,$A$9)=TRUE,8,IF(EXACT(M1689,$A$10)=TRUE,9,IF(EXACT(M1689,$A$11)=TRUE,10,IF(EXACT(M1689,$A$12)=TRUE,11,IF(EXACT(M1689,$A$13)=TRUE,12,IF(EXACT(M1689,$A$14)=TRUE,13,IF(EXACT(M1689,$A$15)=TRUE,14,IF(EXACT(M1689,$A$16)=TRUE,15,IF(EXACT(M1689,$A$17)=TRUE,16,IF(EXACT(M1689,$A$18)=TRUE,17,IF(EXACT(M1689,$A$19)=TRUE,18,IF(EXACT(M1689,$A$20)=TRUE,19,IF(EXACT(M1689,$A$21)=TRUE,20,IF(EXACT(M1689,$A$22)=TRUE,21,IF(EXACT(M1689,$A$23)=TRUE,22,IF(EXACT(M1689,$A$24)=TRUE,23,IF(EXACT(M1689,$A$25)=TRUE,24,IF(EXACT(M1689,$A$26)=TRUE,25,IF(EXACT(M1689,$A$27)=TRUE,26,IF(EXACT(M1689,$A$28)=TRUE,27,IF(EXACT(M1689,$A$29)=TRUE,28,IF(EXACT(M1689,$A$30)=TRUE,29,IF(EXACT(M1689,$A$31)=TRUE,30,IF(EXACT(M1689,$A$32)=TRUE,31,IF(EXACT(M1689,$A$33)=TRUE,32,IF(EXACT(M1689,$A$34)=TRUE,33,IF(EXACT(M1689,$A$35)=TRUE,34,IF(EXACT(M1689,$A$36)=TRUE,35,IF(EXACT(M1689,$A$37)=TRUE,36,IF(EXACT(M1689,$A$38)=TRUE,37,IF(EXACT(M1689,$A$39)=TRUE,38,IF(EXACT(M1689,$A$40)=TRUE,39,IF(EXACT(M1689,$A$41)=TRUE,40,IF(EXACT(M1689,$A$42)=TRUE,41,IF(EXACT(M1689,$A$43)=TRUE,42,IF(EXACT(M1689,$A$44)=TRUE,43,IF(EXACT(M1689,$A$45)=TRUE,44,IF(EXACT(M1689,$A$46)=TRUE,45,IF(EXACT(M1689,$A$47)=TRUE,46,IF(EXACT(M1689,$A$48)=TRUE,47,IF(EXACT(M1689,$A$49)=TRUE,48,IF(EXACT(M1689,$A$50)=TRUE,49,IF(EXACT(M1689,$A$51)=TRUE,50,IF(EXACT(M1689,$A$52)=TRUE,51,IF(EXACT(M1689,$A$53)=TRUE,52,IF(EXACT(M1689,$A$54)=TRUE,53,IF(EXACT(M1689,$A$55)=TRUE,54,IF(EXACT(M1689,$A$56)=TRUE,55,IF(EXACT(M1689,$A$57)=TRUE,56,IF(EXACT(M1689,$A$58)=TRUE,57,IF(EXACT(M1689,$A$59)=TRUE,58,IF(EXACT(M1689,$A$60)=TRUE,59,IF(EXACT(M1689,$A$61)=TRUE,60,IF(EXACT(M1689,$A$62)=TRUE,61))))))))))))))))))))))))))))))))))))))))))))))))))))))))))))))*61^$L1689</f>
        <v>0</v>
      </c>
    </row>
    <row r="1690" spans="11:14" x14ac:dyDescent="0.55000000000000004">
      <c r="K1690">
        <v>1690</v>
      </c>
      <c r="L1690">
        <f t="shared" si="53"/>
        <v>2</v>
      </c>
      <c r="M1690" t="str">
        <f t="shared" si="52"/>
        <v/>
      </c>
      <c r="N1690">
        <f>IF(EXACT(M1690,$A$1)=TRUE,0,IF(EXACT(M1690,$A$2)=TRUE,1,IF(EXACT(M1690,$A$3)=TRUE,2,IF(EXACT(M1690,$A$4)=TRUE,3,IF(EXACT(M1690,$A$5)=TRUE,4,IF(EXACT(M1690,$A$6)=TRUE,5,IF(EXACT(M1690,$A$7)=TRUE,6,IF(EXACT(M1690,$A$8)=TRUE,7,IF(EXACT(M1690,$A$9)=TRUE,8,IF(EXACT(M1690,$A$10)=TRUE,9,IF(EXACT(M1690,$A$11)=TRUE,10,IF(EXACT(M1690,$A$12)=TRUE,11,IF(EXACT(M1690,$A$13)=TRUE,12,IF(EXACT(M1690,$A$14)=TRUE,13,IF(EXACT(M1690,$A$15)=TRUE,14,IF(EXACT(M1690,$A$16)=TRUE,15,IF(EXACT(M1690,$A$17)=TRUE,16,IF(EXACT(M1690,$A$18)=TRUE,17,IF(EXACT(M1690,$A$19)=TRUE,18,IF(EXACT(M1690,$A$20)=TRUE,19,IF(EXACT(M1690,$A$21)=TRUE,20,IF(EXACT(M1690,$A$22)=TRUE,21,IF(EXACT(M1690,$A$23)=TRUE,22,IF(EXACT(M1690,$A$24)=TRUE,23,IF(EXACT(M1690,$A$25)=TRUE,24,IF(EXACT(M1690,$A$26)=TRUE,25,IF(EXACT(M1690,$A$27)=TRUE,26,IF(EXACT(M1690,$A$28)=TRUE,27,IF(EXACT(M1690,$A$29)=TRUE,28,IF(EXACT(M1690,$A$30)=TRUE,29,IF(EXACT(M1690,$A$31)=TRUE,30,IF(EXACT(M1690,$A$32)=TRUE,31,IF(EXACT(M1690,$A$33)=TRUE,32,IF(EXACT(M1690,$A$34)=TRUE,33,IF(EXACT(M1690,$A$35)=TRUE,34,IF(EXACT(M1690,$A$36)=TRUE,35,IF(EXACT(M1690,$A$37)=TRUE,36,IF(EXACT(M1690,$A$38)=TRUE,37,IF(EXACT(M1690,$A$39)=TRUE,38,IF(EXACT(M1690,$A$40)=TRUE,39,IF(EXACT(M1690,$A$41)=TRUE,40,IF(EXACT(M1690,$A$42)=TRUE,41,IF(EXACT(M1690,$A$43)=TRUE,42,IF(EXACT(M1690,$A$44)=TRUE,43,IF(EXACT(M1690,$A$45)=TRUE,44,IF(EXACT(M1690,$A$46)=TRUE,45,IF(EXACT(M1690,$A$47)=TRUE,46,IF(EXACT(M1690,$A$48)=TRUE,47,IF(EXACT(M1690,$A$49)=TRUE,48,IF(EXACT(M1690,$A$50)=TRUE,49,IF(EXACT(M1690,$A$51)=TRUE,50,IF(EXACT(M1690,$A$52)=TRUE,51,IF(EXACT(M1690,$A$53)=TRUE,52,IF(EXACT(M1690,$A$54)=TRUE,53,IF(EXACT(M1690,$A$55)=TRUE,54,IF(EXACT(M1690,$A$56)=TRUE,55,IF(EXACT(M1690,$A$57)=TRUE,56,IF(EXACT(M1690,$A$58)=TRUE,57,IF(EXACT(M1690,$A$59)=TRUE,58,IF(EXACT(M1690,$A$60)=TRUE,59,IF(EXACT(M1690,$A$61)=TRUE,60,IF(EXACT(M1690,$A$62)=TRUE,61))))))))))))))))))))))))))))))))))))))))))))))))))))))))))))))*61^$L1690</f>
        <v>0</v>
      </c>
    </row>
    <row r="1691" spans="11:14" x14ac:dyDescent="0.55000000000000004">
      <c r="K1691">
        <v>1691</v>
      </c>
      <c r="L1691">
        <f t="shared" si="53"/>
        <v>1</v>
      </c>
      <c r="M1691" t="str">
        <f t="shared" si="52"/>
        <v/>
      </c>
      <c r="N1691">
        <f>IF(EXACT(M1691,$A$1)=TRUE,0,IF(EXACT(M1691,$A$2)=TRUE,1,IF(EXACT(M1691,$A$3)=TRUE,2,IF(EXACT(M1691,$A$4)=TRUE,3,IF(EXACT(M1691,$A$5)=TRUE,4,IF(EXACT(M1691,$A$6)=TRUE,5,IF(EXACT(M1691,$A$7)=TRUE,6,IF(EXACT(M1691,$A$8)=TRUE,7,IF(EXACT(M1691,$A$9)=TRUE,8,IF(EXACT(M1691,$A$10)=TRUE,9,IF(EXACT(M1691,$A$11)=TRUE,10,IF(EXACT(M1691,$A$12)=TRUE,11,IF(EXACT(M1691,$A$13)=TRUE,12,IF(EXACT(M1691,$A$14)=TRUE,13,IF(EXACT(M1691,$A$15)=TRUE,14,IF(EXACT(M1691,$A$16)=TRUE,15,IF(EXACT(M1691,$A$17)=TRUE,16,IF(EXACT(M1691,$A$18)=TRUE,17,IF(EXACT(M1691,$A$19)=TRUE,18,IF(EXACT(M1691,$A$20)=TRUE,19,IF(EXACT(M1691,$A$21)=TRUE,20,IF(EXACT(M1691,$A$22)=TRUE,21,IF(EXACT(M1691,$A$23)=TRUE,22,IF(EXACT(M1691,$A$24)=TRUE,23,IF(EXACT(M1691,$A$25)=TRUE,24,IF(EXACT(M1691,$A$26)=TRUE,25,IF(EXACT(M1691,$A$27)=TRUE,26,IF(EXACT(M1691,$A$28)=TRUE,27,IF(EXACT(M1691,$A$29)=TRUE,28,IF(EXACT(M1691,$A$30)=TRUE,29,IF(EXACT(M1691,$A$31)=TRUE,30,IF(EXACT(M1691,$A$32)=TRUE,31,IF(EXACT(M1691,$A$33)=TRUE,32,IF(EXACT(M1691,$A$34)=TRUE,33,IF(EXACT(M1691,$A$35)=TRUE,34,IF(EXACT(M1691,$A$36)=TRUE,35,IF(EXACT(M1691,$A$37)=TRUE,36,IF(EXACT(M1691,$A$38)=TRUE,37,IF(EXACT(M1691,$A$39)=TRUE,38,IF(EXACT(M1691,$A$40)=TRUE,39,IF(EXACT(M1691,$A$41)=TRUE,40,IF(EXACT(M1691,$A$42)=TRUE,41,IF(EXACT(M1691,$A$43)=TRUE,42,IF(EXACT(M1691,$A$44)=TRUE,43,IF(EXACT(M1691,$A$45)=TRUE,44,IF(EXACT(M1691,$A$46)=TRUE,45,IF(EXACT(M1691,$A$47)=TRUE,46,IF(EXACT(M1691,$A$48)=TRUE,47,IF(EXACT(M1691,$A$49)=TRUE,48,IF(EXACT(M1691,$A$50)=TRUE,49,IF(EXACT(M1691,$A$51)=TRUE,50,IF(EXACT(M1691,$A$52)=TRUE,51,IF(EXACT(M1691,$A$53)=TRUE,52,IF(EXACT(M1691,$A$54)=TRUE,53,IF(EXACT(M1691,$A$55)=TRUE,54,IF(EXACT(M1691,$A$56)=TRUE,55,IF(EXACT(M1691,$A$57)=TRUE,56,IF(EXACT(M1691,$A$58)=TRUE,57,IF(EXACT(M1691,$A$59)=TRUE,58,IF(EXACT(M1691,$A$60)=TRUE,59,IF(EXACT(M1691,$A$61)=TRUE,60,IF(EXACT(M1691,$A$62)=TRUE,61))))))))))))))))))))))))))))))))))))))))))))))))))))))))))))))*61^$L1691</f>
        <v>0</v>
      </c>
    </row>
    <row r="1692" spans="11:14" x14ac:dyDescent="0.55000000000000004">
      <c r="K1692">
        <v>1692</v>
      </c>
      <c r="L1692">
        <f t="shared" si="53"/>
        <v>0</v>
      </c>
      <c r="M1692" t="str">
        <f t="shared" si="52"/>
        <v/>
      </c>
      <c r="N1692">
        <f>IF(EXACT(M1692,$A$1)=TRUE,0,IF(EXACT(M1692,$A$2)=TRUE,1,IF(EXACT(M1692,$A$3)=TRUE,2,IF(EXACT(M1692,$A$4)=TRUE,3,IF(EXACT(M1692,$A$5)=TRUE,4,IF(EXACT(M1692,$A$6)=TRUE,5,IF(EXACT(M1692,$A$7)=TRUE,6,IF(EXACT(M1692,$A$8)=TRUE,7,IF(EXACT(M1692,$A$9)=TRUE,8,IF(EXACT(M1692,$A$10)=TRUE,9,IF(EXACT(M1692,$A$11)=TRUE,10,IF(EXACT(M1692,$A$12)=TRUE,11,IF(EXACT(M1692,$A$13)=TRUE,12,IF(EXACT(M1692,$A$14)=TRUE,13,IF(EXACT(M1692,$A$15)=TRUE,14,IF(EXACT(M1692,$A$16)=TRUE,15,IF(EXACT(M1692,$A$17)=TRUE,16,IF(EXACT(M1692,$A$18)=TRUE,17,IF(EXACT(M1692,$A$19)=TRUE,18,IF(EXACT(M1692,$A$20)=TRUE,19,IF(EXACT(M1692,$A$21)=TRUE,20,IF(EXACT(M1692,$A$22)=TRUE,21,IF(EXACT(M1692,$A$23)=TRUE,22,IF(EXACT(M1692,$A$24)=TRUE,23,IF(EXACT(M1692,$A$25)=TRUE,24,IF(EXACT(M1692,$A$26)=TRUE,25,IF(EXACT(M1692,$A$27)=TRUE,26,IF(EXACT(M1692,$A$28)=TRUE,27,IF(EXACT(M1692,$A$29)=TRUE,28,IF(EXACT(M1692,$A$30)=TRUE,29,IF(EXACT(M1692,$A$31)=TRUE,30,IF(EXACT(M1692,$A$32)=TRUE,31,IF(EXACT(M1692,$A$33)=TRUE,32,IF(EXACT(M1692,$A$34)=TRUE,33,IF(EXACT(M1692,$A$35)=TRUE,34,IF(EXACT(M1692,$A$36)=TRUE,35,IF(EXACT(M1692,$A$37)=TRUE,36,IF(EXACT(M1692,$A$38)=TRUE,37,IF(EXACT(M1692,$A$39)=TRUE,38,IF(EXACT(M1692,$A$40)=TRUE,39,IF(EXACT(M1692,$A$41)=TRUE,40,IF(EXACT(M1692,$A$42)=TRUE,41,IF(EXACT(M1692,$A$43)=TRUE,42,IF(EXACT(M1692,$A$44)=TRUE,43,IF(EXACT(M1692,$A$45)=TRUE,44,IF(EXACT(M1692,$A$46)=TRUE,45,IF(EXACT(M1692,$A$47)=TRUE,46,IF(EXACT(M1692,$A$48)=TRUE,47,IF(EXACT(M1692,$A$49)=TRUE,48,IF(EXACT(M1692,$A$50)=TRUE,49,IF(EXACT(M1692,$A$51)=TRUE,50,IF(EXACT(M1692,$A$52)=TRUE,51,IF(EXACT(M1692,$A$53)=TRUE,52,IF(EXACT(M1692,$A$54)=TRUE,53,IF(EXACT(M1692,$A$55)=TRUE,54,IF(EXACT(M1692,$A$56)=TRUE,55,IF(EXACT(M1692,$A$57)=TRUE,56,IF(EXACT(M1692,$A$58)=TRUE,57,IF(EXACT(M1692,$A$59)=TRUE,58,IF(EXACT(M1692,$A$60)=TRUE,59,IF(EXACT(M1692,$A$61)=TRUE,60,IF(EXACT(M1692,$A$62)=TRUE,61))))))))))))))))))))))))))))))))))))))))))))))))))))))))))))))*61^$L1692</f>
        <v>0</v>
      </c>
    </row>
    <row r="1693" spans="11:14" x14ac:dyDescent="0.55000000000000004">
      <c r="K1693">
        <v>1693</v>
      </c>
      <c r="L1693">
        <f t="shared" si="53"/>
        <v>5</v>
      </c>
      <c r="M1693" t="str">
        <f t="shared" si="52"/>
        <v/>
      </c>
      <c r="N1693" t="b">
        <f>IF(EXACT(M1693,$A$1)=TRUE,"コア",IF(EXACT(M1693,$A$2)=TRUE,"弓玉",IF(EXACT(M1693,$A$3)=TRUE,"銃玉",IF(EXACT(M1693,$A$4)=TRUE,"剣玉",IF(EXACT(M1693,$A$5)=TRUE,"盾玉",IF(EXACT(M1693,$A$6)=TRUE,"爆玉",IF(EXACT(M1693,$A$7)=TRUE,"魔玉",IF(EXACT(M1693,$A$8)=TRUE,"弩玉",IF(EXACT(M1693,$A$9)=TRUE,"槍玉",IF(EXACT(M1693,$A$10)=TRUE,"砲玉",IF(EXACT(M1693,$A$11)=TRUE,"薙玉",IF(EXACT(M1693,$A$12)=TRUE,"跳玉",IF(EXACT(M1693,$A$13)=TRUE,"裂玉",IF(EXACT(M1693,$A$14)=TRUE,"散玉",IF(EXACT(M1693,$A$15)=TRUE,"狙玉",IF(EXACT(M1693,$A$16)=TRUE,"浮玉",IF(EXACT(M1693,$A$17)=TRUE,"導玉",IF(EXACT(M1693,$A$18)=TRUE,"繕玉",IF(EXACT(M1693,$A$19)=TRUE,"癒玉",IF(EXACT(M1693,$A$20)=TRUE,"壁玉",IF(EXACT(M1693,$A$21)=TRUE,"飛玉",IF(EXACT(M1693,$A$22)=TRUE,"戦玉",IF(EXACT(M1693,$A$23)=TRUE,"機玉",IF(EXACT(M1693,$A$24)=TRUE,"変玉",IF(EXACT(M1693,$A$25)=TRUE,"界玉",IF(EXACT(M1693,$A$26)=TRUE,"木壁",IF(EXACT(M1693,$A$27)=TRUE,"石壁",IF(EXACT(M1693,$A$28)=TRUE,"紙壁",IF(EXACT(M1693,$A$29)=TRUE,"鉄壁",IF(EXACT(M1693,$A$30)=TRUE,"ジェット",IF(EXACT(M1693,$A$31)=TRUE,"ターボ",IF(EXACT(M1693,$A$32)=TRUE,"骨玉",IF(EXACT(M1693,$A$33)=TRUE,"撃玉",IF(EXACT(M1693,$A$34)=TRUE,"弾玉",IF(EXACT(M1693,$A$35)=TRUE,"聖玉",IF(EXACT(M1693,$A$36)=TRUE,"忍玉",IF(EXACT(M1693,$A$37)=TRUE,"障玉",IF(EXACT(M1693,$A$38)=TRUE,"花玉",IF(EXACT(M1693,$A$39)=TRUE,"反玉",IF(EXACT(M1693,$A$40)=TRUE,"押玉",IF(EXACT(M1693,$A$41)=TRUE,"迎玉",IF(EXACT(M1693,$A$42)=TRUE,"贄玉",IF(EXACT(M1693,$A$43)=TRUE,"的玉",IF(EXACT(M1693,$A$44)=TRUE,"墜玉",IF(EXACT(M1693,$A$45)=TRUE,"箱玉",IF(EXACT(M1693,$A$46)=TRUE,"闇玉",IF(EXACT(M1693,$A$47)=TRUE,"旋玉",IF(EXACT(M1693,$A$48)=TRUE,"采玉",IF(EXACT(M1693,$A$49)=TRUE,"騎玉",IF(EXACT(M1693,$A$50)=TRUE,"核玉",IF(EXACT(M1693,$A$51)=TRUE,"射玉",IF(EXACT(M1693,$A$52)=TRUE,"星玉",IF(EXACT(M1693,$A$53)=TRUE,"梱玉",IF(EXACT(M1693,$A$54)=TRUE,"貫玉",IF(EXACT(M1693,$A$55)=TRUE,"査玉",IF(EXACT(M1693,$A$56)=TRUE,"近壁",IF(EXACT(M1693,$A$57)=TRUE,"遠壁",IF(EXACT(M1693,$A$58)=TRUE,"広壁",IF(EXACT(M1693,$A$59)=TRUE,"狭壁",IF(EXACT(M1693,$A$60)=TRUE,"タゲ壁",IF(EXACT(M1693,$A$61)=TRUE,"エレ壁")))))))))))))))))))))))))))))))))))))))))))))))))))))))))))))</f>
        <v>0</v>
      </c>
    </row>
    <row r="1694" spans="11:14" x14ac:dyDescent="0.55000000000000004">
      <c r="K1694">
        <v>1694</v>
      </c>
      <c r="L1694">
        <f t="shared" si="53"/>
        <v>4</v>
      </c>
      <c r="M1694" t="str">
        <f t="shared" si="52"/>
        <v/>
      </c>
      <c r="N1694">
        <f>IF(EXACT(M1694,$A$1)=TRUE,0,IF(EXACT(M1694,$A$2)=TRUE,1,IF(EXACT(M1694,$A$3)=TRUE,2,IF(EXACT(M1694,$A$4)=TRUE,3,IF(EXACT(M1694,$A$5)=TRUE,4,IF(EXACT(M1694,$A$6)=TRUE,5,IF(EXACT(M1694,$A$7)=TRUE,6,IF(EXACT(M1694,$A$8)=TRUE,7,IF(EXACT(M1694,$A$9)=TRUE,8,IF(EXACT(M1694,$A$10)=TRUE,9,IF(EXACT(M1694,$A$11)=TRUE,10,IF(EXACT(M1694,$A$12)=TRUE,11,IF(EXACT(M1694,$A$13)=TRUE,12,IF(EXACT(M1694,$A$14)=TRUE,13,IF(EXACT(M1694,$A$15)=TRUE,14,IF(EXACT(M1694,$A$16)=TRUE,15,IF(EXACT(M1694,$A$17)=TRUE,16,IF(EXACT(M1694,$A$18)=TRUE,17,IF(EXACT(M1694,$A$19)=TRUE,18,IF(EXACT(M1694,$A$20)=TRUE,19,IF(EXACT(M1694,$A$21)=TRUE,20,IF(EXACT(M1694,$A$22)=TRUE,21,IF(EXACT(M1694,$A$23)=TRUE,22,IF(EXACT(M1694,$A$24)=TRUE,23,IF(EXACT(M1694,$A$25)=TRUE,24,IF(EXACT(M1694,$A$26)=TRUE,25,IF(EXACT(M1694,$A$27)=TRUE,26,IF(EXACT(M1694,$A$28)=TRUE,27,IF(EXACT(M1694,$A$29)=TRUE,28,IF(EXACT(M1694,$A$30)=TRUE,29,IF(EXACT(M1694,$A$31)=TRUE,30,IF(EXACT(M1694,$A$32)=TRUE,31,IF(EXACT(M1694,$A$33)=TRUE,32,IF(EXACT(M1694,$A$34)=TRUE,33,IF(EXACT(M1694,$A$35)=TRUE,34,IF(EXACT(M1694,$A$36)=TRUE,35,IF(EXACT(M1694,$A$37)=TRUE,36,IF(EXACT(M1694,$A$38)=TRUE,37,IF(EXACT(M1694,$A$39)=TRUE,38,IF(EXACT(M1694,$A$40)=TRUE,39,IF(EXACT(M1694,$A$41)=TRUE,40,IF(EXACT(M1694,$A$42)=TRUE,41,IF(EXACT(M1694,$A$43)=TRUE,42,IF(EXACT(M1694,$A$44)=TRUE,43,IF(EXACT(M1694,$A$45)=TRUE,44,IF(EXACT(M1694,$A$46)=TRUE,45,IF(EXACT(M1694,$A$47)=TRUE,46,IF(EXACT(M1694,$A$48)=TRUE,47,IF(EXACT(M1694,$A$49)=TRUE,48,IF(EXACT(M1694,$A$50)=TRUE,49,IF(EXACT(M1694,$A$51)=TRUE,50,IF(EXACT(M1694,$A$52)=TRUE,51,IF(EXACT(M1694,$A$53)=TRUE,52,IF(EXACT(M1694,$A$54)=TRUE,53,IF(EXACT(M1694,$A$55)=TRUE,54,IF(EXACT(M1694,$A$56)=TRUE,55,IF(EXACT(M1694,$A$57)=TRUE,56,IF(EXACT(M1694,$A$58)=TRUE,57,IF(EXACT(M1694,$A$59)=TRUE,58,IF(EXACT(M1694,$A$60)=TRUE,59,IF(EXACT(M1694,$A$61)=TRUE,60,IF(EXACT(M1694,$A$62)=TRUE,61))))))))))))))))))))))))))))))))))))))))))))))))))))))))))))))*61^$L1694</f>
        <v>0</v>
      </c>
    </row>
    <row r="1695" spans="11:14" x14ac:dyDescent="0.55000000000000004">
      <c r="K1695">
        <v>1695</v>
      </c>
      <c r="L1695">
        <f t="shared" si="53"/>
        <v>3</v>
      </c>
      <c r="M1695" t="str">
        <f t="shared" si="52"/>
        <v/>
      </c>
      <c r="N1695">
        <f>IF(EXACT(M1695,$A$1)=TRUE,0,IF(EXACT(M1695,$A$2)=TRUE,1,IF(EXACT(M1695,$A$3)=TRUE,2,IF(EXACT(M1695,$A$4)=TRUE,3,IF(EXACT(M1695,$A$5)=TRUE,4,IF(EXACT(M1695,$A$6)=TRUE,5,IF(EXACT(M1695,$A$7)=TRUE,6,IF(EXACT(M1695,$A$8)=TRUE,7,IF(EXACT(M1695,$A$9)=TRUE,8,IF(EXACT(M1695,$A$10)=TRUE,9,IF(EXACT(M1695,$A$11)=TRUE,10,IF(EXACT(M1695,$A$12)=TRUE,11,IF(EXACT(M1695,$A$13)=TRUE,12,IF(EXACT(M1695,$A$14)=TRUE,13,IF(EXACT(M1695,$A$15)=TRUE,14,IF(EXACT(M1695,$A$16)=TRUE,15,IF(EXACT(M1695,$A$17)=TRUE,16,IF(EXACT(M1695,$A$18)=TRUE,17,IF(EXACT(M1695,$A$19)=TRUE,18,IF(EXACT(M1695,$A$20)=TRUE,19,IF(EXACT(M1695,$A$21)=TRUE,20,IF(EXACT(M1695,$A$22)=TRUE,21,IF(EXACT(M1695,$A$23)=TRUE,22,IF(EXACT(M1695,$A$24)=TRUE,23,IF(EXACT(M1695,$A$25)=TRUE,24,IF(EXACT(M1695,$A$26)=TRUE,25,IF(EXACT(M1695,$A$27)=TRUE,26,IF(EXACT(M1695,$A$28)=TRUE,27,IF(EXACT(M1695,$A$29)=TRUE,28,IF(EXACT(M1695,$A$30)=TRUE,29,IF(EXACT(M1695,$A$31)=TRUE,30,IF(EXACT(M1695,$A$32)=TRUE,31,IF(EXACT(M1695,$A$33)=TRUE,32,IF(EXACT(M1695,$A$34)=TRUE,33,IF(EXACT(M1695,$A$35)=TRUE,34,IF(EXACT(M1695,$A$36)=TRUE,35,IF(EXACT(M1695,$A$37)=TRUE,36,IF(EXACT(M1695,$A$38)=TRUE,37,IF(EXACT(M1695,$A$39)=TRUE,38,IF(EXACT(M1695,$A$40)=TRUE,39,IF(EXACT(M1695,$A$41)=TRUE,40,IF(EXACT(M1695,$A$42)=TRUE,41,IF(EXACT(M1695,$A$43)=TRUE,42,IF(EXACT(M1695,$A$44)=TRUE,43,IF(EXACT(M1695,$A$45)=TRUE,44,IF(EXACT(M1695,$A$46)=TRUE,45,IF(EXACT(M1695,$A$47)=TRUE,46,IF(EXACT(M1695,$A$48)=TRUE,47,IF(EXACT(M1695,$A$49)=TRUE,48,IF(EXACT(M1695,$A$50)=TRUE,49,IF(EXACT(M1695,$A$51)=TRUE,50,IF(EXACT(M1695,$A$52)=TRUE,51,IF(EXACT(M1695,$A$53)=TRUE,52,IF(EXACT(M1695,$A$54)=TRUE,53,IF(EXACT(M1695,$A$55)=TRUE,54,IF(EXACT(M1695,$A$56)=TRUE,55,IF(EXACT(M1695,$A$57)=TRUE,56,IF(EXACT(M1695,$A$58)=TRUE,57,IF(EXACT(M1695,$A$59)=TRUE,58,IF(EXACT(M1695,$A$60)=TRUE,59,IF(EXACT(M1695,$A$61)=TRUE,60,IF(EXACT(M1695,$A$62)=TRUE,61))))))))))))))))))))))))))))))))))))))))))))))))))))))))))))))*61^$L1695</f>
        <v>0</v>
      </c>
    </row>
    <row r="1696" spans="11:14" x14ac:dyDescent="0.55000000000000004">
      <c r="K1696">
        <v>1696</v>
      </c>
      <c r="L1696">
        <f t="shared" si="53"/>
        <v>2</v>
      </c>
      <c r="M1696" t="str">
        <f t="shared" si="52"/>
        <v/>
      </c>
      <c r="N1696">
        <f>IF(EXACT(M1696,$A$1)=TRUE,0,IF(EXACT(M1696,$A$2)=TRUE,1,IF(EXACT(M1696,$A$3)=TRUE,2,IF(EXACT(M1696,$A$4)=TRUE,3,IF(EXACT(M1696,$A$5)=TRUE,4,IF(EXACT(M1696,$A$6)=TRUE,5,IF(EXACT(M1696,$A$7)=TRUE,6,IF(EXACT(M1696,$A$8)=TRUE,7,IF(EXACT(M1696,$A$9)=TRUE,8,IF(EXACT(M1696,$A$10)=TRUE,9,IF(EXACT(M1696,$A$11)=TRUE,10,IF(EXACT(M1696,$A$12)=TRUE,11,IF(EXACT(M1696,$A$13)=TRUE,12,IF(EXACT(M1696,$A$14)=TRUE,13,IF(EXACT(M1696,$A$15)=TRUE,14,IF(EXACT(M1696,$A$16)=TRUE,15,IF(EXACT(M1696,$A$17)=TRUE,16,IF(EXACT(M1696,$A$18)=TRUE,17,IF(EXACT(M1696,$A$19)=TRUE,18,IF(EXACT(M1696,$A$20)=TRUE,19,IF(EXACT(M1696,$A$21)=TRUE,20,IF(EXACT(M1696,$A$22)=TRUE,21,IF(EXACT(M1696,$A$23)=TRUE,22,IF(EXACT(M1696,$A$24)=TRUE,23,IF(EXACT(M1696,$A$25)=TRUE,24,IF(EXACT(M1696,$A$26)=TRUE,25,IF(EXACT(M1696,$A$27)=TRUE,26,IF(EXACT(M1696,$A$28)=TRUE,27,IF(EXACT(M1696,$A$29)=TRUE,28,IF(EXACT(M1696,$A$30)=TRUE,29,IF(EXACT(M1696,$A$31)=TRUE,30,IF(EXACT(M1696,$A$32)=TRUE,31,IF(EXACT(M1696,$A$33)=TRUE,32,IF(EXACT(M1696,$A$34)=TRUE,33,IF(EXACT(M1696,$A$35)=TRUE,34,IF(EXACT(M1696,$A$36)=TRUE,35,IF(EXACT(M1696,$A$37)=TRUE,36,IF(EXACT(M1696,$A$38)=TRUE,37,IF(EXACT(M1696,$A$39)=TRUE,38,IF(EXACT(M1696,$A$40)=TRUE,39,IF(EXACT(M1696,$A$41)=TRUE,40,IF(EXACT(M1696,$A$42)=TRUE,41,IF(EXACT(M1696,$A$43)=TRUE,42,IF(EXACT(M1696,$A$44)=TRUE,43,IF(EXACT(M1696,$A$45)=TRUE,44,IF(EXACT(M1696,$A$46)=TRUE,45,IF(EXACT(M1696,$A$47)=TRUE,46,IF(EXACT(M1696,$A$48)=TRUE,47,IF(EXACT(M1696,$A$49)=TRUE,48,IF(EXACT(M1696,$A$50)=TRUE,49,IF(EXACT(M1696,$A$51)=TRUE,50,IF(EXACT(M1696,$A$52)=TRUE,51,IF(EXACT(M1696,$A$53)=TRUE,52,IF(EXACT(M1696,$A$54)=TRUE,53,IF(EXACT(M1696,$A$55)=TRUE,54,IF(EXACT(M1696,$A$56)=TRUE,55,IF(EXACT(M1696,$A$57)=TRUE,56,IF(EXACT(M1696,$A$58)=TRUE,57,IF(EXACT(M1696,$A$59)=TRUE,58,IF(EXACT(M1696,$A$60)=TRUE,59,IF(EXACT(M1696,$A$61)=TRUE,60,IF(EXACT(M1696,$A$62)=TRUE,61))))))))))))))))))))))))))))))))))))))))))))))))))))))))))))))*61^$L1696</f>
        <v>0</v>
      </c>
    </row>
    <row r="1697" spans="11:14" x14ac:dyDescent="0.55000000000000004">
      <c r="K1697">
        <v>1697</v>
      </c>
      <c r="L1697">
        <f t="shared" si="53"/>
        <v>1</v>
      </c>
      <c r="M1697" t="str">
        <f t="shared" si="52"/>
        <v/>
      </c>
      <c r="N1697">
        <f>IF(EXACT(M1697,$A$1)=TRUE,0,IF(EXACT(M1697,$A$2)=TRUE,1,IF(EXACT(M1697,$A$3)=TRUE,2,IF(EXACT(M1697,$A$4)=TRUE,3,IF(EXACT(M1697,$A$5)=TRUE,4,IF(EXACT(M1697,$A$6)=TRUE,5,IF(EXACT(M1697,$A$7)=TRUE,6,IF(EXACT(M1697,$A$8)=TRUE,7,IF(EXACT(M1697,$A$9)=TRUE,8,IF(EXACT(M1697,$A$10)=TRUE,9,IF(EXACT(M1697,$A$11)=TRUE,10,IF(EXACT(M1697,$A$12)=TRUE,11,IF(EXACT(M1697,$A$13)=TRUE,12,IF(EXACT(M1697,$A$14)=TRUE,13,IF(EXACT(M1697,$A$15)=TRUE,14,IF(EXACT(M1697,$A$16)=TRUE,15,IF(EXACT(M1697,$A$17)=TRUE,16,IF(EXACT(M1697,$A$18)=TRUE,17,IF(EXACT(M1697,$A$19)=TRUE,18,IF(EXACT(M1697,$A$20)=TRUE,19,IF(EXACT(M1697,$A$21)=TRUE,20,IF(EXACT(M1697,$A$22)=TRUE,21,IF(EXACT(M1697,$A$23)=TRUE,22,IF(EXACT(M1697,$A$24)=TRUE,23,IF(EXACT(M1697,$A$25)=TRUE,24,IF(EXACT(M1697,$A$26)=TRUE,25,IF(EXACT(M1697,$A$27)=TRUE,26,IF(EXACT(M1697,$A$28)=TRUE,27,IF(EXACT(M1697,$A$29)=TRUE,28,IF(EXACT(M1697,$A$30)=TRUE,29,IF(EXACT(M1697,$A$31)=TRUE,30,IF(EXACT(M1697,$A$32)=TRUE,31,IF(EXACT(M1697,$A$33)=TRUE,32,IF(EXACT(M1697,$A$34)=TRUE,33,IF(EXACT(M1697,$A$35)=TRUE,34,IF(EXACT(M1697,$A$36)=TRUE,35,IF(EXACT(M1697,$A$37)=TRUE,36,IF(EXACT(M1697,$A$38)=TRUE,37,IF(EXACT(M1697,$A$39)=TRUE,38,IF(EXACT(M1697,$A$40)=TRUE,39,IF(EXACT(M1697,$A$41)=TRUE,40,IF(EXACT(M1697,$A$42)=TRUE,41,IF(EXACT(M1697,$A$43)=TRUE,42,IF(EXACT(M1697,$A$44)=TRUE,43,IF(EXACT(M1697,$A$45)=TRUE,44,IF(EXACT(M1697,$A$46)=TRUE,45,IF(EXACT(M1697,$A$47)=TRUE,46,IF(EXACT(M1697,$A$48)=TRUE,47,IF(EXACT(M1697,$A$49)=TRUE,48,IF(EXACT(M1697,$A$50)=TRUE,49,IF(EXACT(M1697,$A$51)=TRUE,50,IF(EXACT(M1697,$A$52)=TRUE,51,IF(EXACT(M1697,$A$53)=TRUE,52,IF(EXACT(M1697,$A$54)=TRUE,53,IF(EXACT(M1697,$A$55)=TRUE,54,IF(EXACT(M1697,$A$56)=TRUE,55,IF(EXACT(M1697,$A$57)=TRUE,56,IF(EXACT(M1697,$A$58)=TRUE,57,IF(EXACT(M1697,$A$59)=TRUE,58,IF(EXACT(M1697,$A$60)=TRUE,59,IF(EXACT(M1697,$A$61)=TRUE,60,IF(EXACT(M1697,$A$62)=TRUE,61))))))))))))))))))))))))))))))))))))))))))))))))))))))))))))))*61^$L1697</f>
        <v>0</v>
      </c>
    </row>
    <row r="1698" spans="11:14" x14ac:dyDescent="0.55000000000000004">
      <c r="K1698">
        <v>1698</v>
      </c>
      <c r="L1698">
        <f t="shared" si="53"/>
        <v>0</v>
      </c>
      <c r="M1698" t="str">
        <f t="shared" si="52"/>
        <v/>
      </c>
      <c r="N1698">
        <f>IF(EXACT(M1698,$A$1)=TRUE,0,IF(EXACT(M1698,$A$2)=TRUE,1,IF(EXACT(M1698,$A$3)=TRUE,2,IF(EXACT(M1698,$A$4)=TRUE,3,IF(EXACT(M1698,$A$5)=TRUE,4,IF(EXACT(M1698,$A$6)=TRUE,5,IF(EXACT(M1698,$A$7)=TRUE,6,IF(EXACT(M1698,$A$8)=TRUE,7,IF(EXACT(M1698,$A$9)=TRUE,8,IF(EXACT(M1698,$A$10)=TRUE,9,IF(EXACT(M1698,$A$11)=TRUE,10,IF(EXACT(M1698,$A$12)=TRUE,11,IF(EXACT(M1698,$A$13)=TRUE,12,IF(EXACT(M1698,$A$14)=TRUE,13,IF(EXACT(M1698,$A$15)=TRUE,14,IF(EXACT(M1698,$A$16)=TRUE,15,IF(EXACT(M1698,$A$17)=TRUE,16,IF(EXACT(M1698,$A$18)=TRUE,17,IF(EXACT(M1698,$A$19)=TRUE,18,IF(EXACT(M1698,$A$20)=TRUE,19,IF(EXACT(M1698,$A$21)=TRUE,20,IF(EXACT(M1698,$A$22)=TRUE,21,IF(EXACT(M1698,$A$23)=TRUE,22,IF(EXACT(M1698,$A$24)=TRUE,23,IF(EXACT(M1698,$A$25)=TRUE,24,IF(EXACT(M1698,$A$26)=TRUE,25,IF(EXACT(M1698,$A$27)=TRUE,26,IF(EXACT(M1698,$A$28)=TRUE,27,IF(EXACT(M1698,$A$29)=TRUE,28,IF(EXACT(M1698,$A$30)=TRUE,29,IF(EXACT(M1698,$A$31)=TRUE,30,IF(EXACT(M1698,$A$32)=TRUE,31,IF(EXACT(M1698,$A$33)=TRUE,32,IF(EXACT(M1698,$A$34)=TRUE,33,IF(EXACT(M1698,$A$35)=TRUE,34,IF(EXACT(M1698,$A$36)=TRUE,35,IF(EXACT(M1698,$A$37)=TRUE,36,IF(EXACT(M1698,$A$38)=TRUE,37,IF(EXACT(M1698,$A$39)=TRUE,38,IF(EXACT(M1698,$A$40)=TRUE,39,IF(EXACT(M1698,$A$41)=TRUE,40,IF(EXACT(M1698,$A$42)=TRUE,41,IF(EXACT(M1698,$A$43)=TRUE,42,IF(EXACT(M1698,$A$44)=TRUE,43,IF(EXACT(M1698,$A$45)=TRUE,44,IF(EXACT(M1698,$A$46)=TRUE,45,IF(EXACT(M1698,$A$47)=TRUE,46,IF(EXACT(M1698,$A$48)=TRUE,47,IF(EXACT(M1698,$A$49)=TRUE,48,IF(EXACT(M1698,$A$50)=TRUE,49,IF(EXACT(M1698,$A$51)=TRUE,50,IF(EXACT(M1698,$A$52)=TRUE,51,IF(EXACT(M1698,$A$53)=TRUE,52,IF(EXACT(M1698,$A$54)=TRUE,53,IF(EXACT(M1698,$A$55)=TRUE,54,IF(EXACT(M1698,$A$56)=TRUE,55,IF(EXACT(M1698,$A$57)=TRUE,56,IF(EXACT(M1698,$A$58)=TRUE,57,IF(EXACT(M1698,$A$59)=TRUE,58,IF(EXACT(M1698,$A$60)=TRUE,59,IF(EXACT(M1698,$A$61)=TRUE,60,IF(EXACT(M1698,$A$62)=TRUE,61))))))))))))))))))))))))))))))))))))))))))))))))))))))))))))))*61^$L1698</f>
        <v>0</v>
      </c>
    </row>
    <row r="1699" spans="11:14" x14ac:dyDescent="0.55000000000000004">
      <c r="K1699">
        <v>1699</v>
      </c>
      <c r="L1699">
        <f t="shared" si="53"/>
        <v>5</v>
      </c>
      <c r="M1699" t="str">
        <f t="shared" si="52"/>
        <v/>
      </c>
      <c r="N1699" t="b">
        <f>IF(EXACT(M1699,$A$1)=TRUE,"コア",IF(EXACT(M1699,$A$2)=TRUE,"弓玉",IF(EXACT(M1699,$A$3)=TRUE,"銃玉",IF(EXACT(M1699,$A$4)=TRUE,"剣玉",IF(EXACT(M1699,$A$5)=TRUE,"盾玉",IF(EXACT(M1699,$A$6)=TRUE,"爆玉",IF(EXACT(M1699,$A$7)=TRUE,"魔玉",IF(EXACT(M1699,$A$8)=TRUE,"弩玉",IF(EXACT(M1699,$A$9)=TRUE,"槍玉",IF(EXACT(M1699,$A$10)=TRUE,"砲玉",IF(EXACT(M1699,$A$11)=TRUE,"薙玉",IF(EXACT(M1699,$A$12)=TRUE,"跳玉",IF(EXACT(M1699,$A$13)=TRUE,"裂玉",IF(EXACT(M1699,$A$14)=TRUE,"散玉",IF(EXACT(M1699,$A$15)=TRUE,"狙玉",IF(EXACT(M1699,$A$16)=TRUE,"浮玉",IF(EXACT(M1699,$A$17)=TRUE,"導玉",IF(EXACT(M1699,$A$18)=TRUE,"繕玉",IF(EXACT(M1699,$A$19)=TRUE,"癒玉",IF(EXACT(M1699,$A$20)=TRUE,"壁玉",IF(EXACT(M1699,$A$21)=TRUE,"飛玉",IF(EXACT(M1699,$A$22)=TRUE,"戦玉",IF(EXACT(M1699,$A$23)=TRUE,"機玉",IF(EXACT(M1699,$A$24)=TRUE,"変玉",IF(EXACT(M1699,$A$25)=TRUE,"界玉",IF(EXACT(M1699,$A$26)=TRUE,"木壁",IF(EXACT(M1699,$A$27)=TRUE,"石壁",IF(EXACT(M1699,$A$28)=TRUE,"紙壁",IF(EXACT(M1699,$A$29)=TRUE,"鉄壁",IF(EXACT(M1699,$A$30)=TRUE,"ジェット",IF(EXACT(M1699,$A$31)=TRUE,"ターボ",IF(EXACT(M1699,$A$32)=TRUE,"骨玉",IF(EXACT(M1699,$A$33)=TRUE,"撃玉",IF(EXACT(M1699,$A$34)=TRUE,"弾玉",IF(EXACT(M1699,$A$35)=TRUE,"聖玉",IF(EXACT(M1699,$A$36)=TRUE,"忍玉",IF(EXACT(M1699,$A$37)=TRUE,"障玉",IF(EXACT(M1699,$A$38)=TRUE,"花玉",IF(EXACT(M1699,$A$39)=TRUE,"反玉",IF(EXACT(M1699,$A$40)=TRUE,"押玉",IF(EXACT(M1699,$A$41)=TRUE,"迎玉",IF(EXACT(M1699,$A$42)=TRUE,"贄玉",IF(EXACT(M1699,$A$43)=TRUE,"的玉",IF(EXACT(M1699,$A$44)=TRUE,"墜玉",IF(EXACT(M1699,$A$45)=TRUE,"箱玉",IF(EXACT(M1699,$A$46)=TRUE,"闇玉",IF(EXACT(M1699,$A$47)=TRUE,"旋玉",IF(EXACT(M1699,$A$48)=TRUE,"采玉",IF(EXACT(M1699,$A$49)=TRUE,"騎玉",IF(EXACT(M1699,$A$50)=TRUE,"核玉",IF(EXACT(M1699,$A$51)=TRUE,"射玉",IF(EXACT(M1699,$A$52)=TRUE,"星玉",IF(EXACT(M1699,$A$53)=TRUE,"梱玉",IF(EXACT(M1699,$A$54)=TRUE,"貫玉",IF(EXACT(M1699,$A$55)=TRUE,"査玉",IF(EXACT(M1699,$A$56)=TRUE,"近壁",IF(EXACT(M1699,$A$57)=TRUE,"遠壁",IF(EXACT(M1699,$A$58)=TRUE,"広壁",IF(EXACT(M1699,$A$59)=TRUE,"狭壁",IF(EXACT(M1699,$A$60)=TRUE,"タゲ壁",IF(EXACT(M1699,$A$61)=TRUE,"エレ壁")))))))))))))))))))))))))))))))))))))))))))))))))))))))))))))</f>
        <v>0</v>
      </c>
    </row>
    <row r="1700" spans="11:14" x14ac:dyDescent="0.55000000000000004">
      <c r="K1700">
        <v>1700</v>
      </c>
      <c r="L1700">
        <f t="shared" si="53"/>
        <v>4</v>
      </c>
      <c r="M1700" t="str">
        <f t="shared" si="52"/>
        <v/>
      </c>
      <c r="N1700">
        <f>IF(EXACT(M1700,$A$1)=TRUE,0,IF(EXACT(M1700,$A$2)=TRUE,1,IF(EXACT(M1700,$A$3)=TRUE,2,IF(EXACT(M1700,$A$4)=TRUE,3,IF(EXACT(M1700,$A$5)=TRUE,4,IF(EXACT(M1700,$A$6)=TRUE,5,IF(EXACT(M1700,$A$7)=TRUE,6,IF(EXACT(M1700,$A$8)=TRUE,7,IF(EXACT(M1700,$A$9)=TRUE,8,IF(EXACT(M1700,$A$10)=TRUE,9,IF(EXACT(M1700,$A$11)=TRUE,10,IF(EXACT(M1700,$A$12)=TRUE,11,IF(EXACT(M1700,$A$13)=TRUE,12,IF(EXACT(M1700,$A$14)=TRUE,13,IF(EXACT(M1700,$A$15)=TRUE,14,IF(EXACT(M1700,$A$16)=TRUE,15,IF(EXACT(M1700,$A$17)=TRUE,16,IF(EXACT(M1700,$A$18)=TRUE,17,IF(EXACT(M1700,$A$19)=TRUE,18,IF(EXACT(M1700,$A$20)=TRUE,19,IF(EXACT(M1700,$A$21)=TRUE,20,IF(EXACT(M1700,$A$22)=TRUE,21,IF(EXACT(M1700,$A$23)=TRUE,22,IF(EXACT(M1700,$A$24)=TRUE,23,IF(EXACT(M1700,$A$25)=TRUE,24,IF(EXACT(M1700,$A$26)=TRUE,25,IF(EXACT(M1700,$A$27)=TRUE,26,IF(EXACT(M1700,$A$28)=TRUE,27,IF(EXACT(M1700,$A$29)=TRUE,28,IF(EXACT(M1700,$A$30)=TRUE,29,IF(EXACT(M1700,$A$31)=TRUE,30,IF(EXACT(M1700,$A$32)=TRUE,31,IF(EXACT(M1700,$A$33)=TRUE,32,IF(EXACT(M1700,$A$34)=TRUE,33,IF(EXACT(M1700,$A$35)=TRUE,34,IF(EXACT(M1700,$A$36)=TRUE,35,IF(EXACT(M1700,$A$37)=TRUE,36,IF(EXACT(M1700,$A$38)=TRUE,37,IF(EXACT(M1700,$A$39)=TRUE,38,IF(EXACT(M1700,$A$40)=TRUE,39,IF(EXACT(M1700,$A$41)=TRUE,40,IF(EXACT(M1700,$A$42)=TRUE,41,IF(EXACT(M1700,$A$43)=TRUE,42,IF(EXACT(M1700,$A$44)=TRUE,43,IF(EXACT(M1700,$A$45)=TRUE,44,IF(EXACT(M1700,$A$46)=TRUE,45,IF(EXACT(M1700,$A$47)=TRUE,46,IF(EXACT(M1700,$A$48)=TRUE,47,IF(EXACT(M1700,$A$49)=TRUE,48,IF(EXACT(M1700,$A$50)=TRUE,49,IF(EXACT(M1700,$A$51)=TRUE,50,IF(EXACT(M1700,$A$52)=TRUE,51,IF(EXACT(M1700,$A$53)=TRUE,52,IF(EXACT(M1700,$A$54)=TRUE,53,IF(EXACT(M1700,$A$55)=TRUE,54,IF(EXACT(M1700,$A$56)=TRUE,55,IF(EXACT(M1700,$A$57)=TRUE,56,IF(EXACT(M1700,$A$58)=TRUE,57,IF(EXACT(M1700,$A$59)=TRUE,58,IF(EXACT(M1700,$A$60)=TRUE,59,IF(EXACT(M1700,$A$61)=TRUE,60,IF(EXACT(M1700,$A$62)=TRUE,61))))))))))))))))))))))))))))))))))))))))))))))))))))))))))))))*61^$L1700</f>
        <v>0</v>
      </c>
    </row>
    <row r="1701" spans="11:14" x14ac:dyDescent="0.55000000000000004">
      <c r="K1701">
        <v>1701</v>
      </c>
      <c r="L1701">
        <f t="shared" si="53"/>
        <v>3</v>
      </c>
      <c r="M1701" t="str">
        <f t="shared" si="52"/>
        <v/>
      </c>
      <c r="N1701">
        <f>IF(EXACT(M1701,$A$1)=TRUE,0,IF(EXACT(M1701,$A$2)=TRUE,1,IF(EXACT(M1701,$A$3)=TRUE,2,IF(EXACT(M1701,$A$4)=TRUE,3,IF(EXACT(M1701,$A$5)=TRUE,4,IF(EXACT(M1701,$A$6)=TRUE,5,IF(EXACT(M1701,$A$7)=TRUE,6,IF(EXACT(M1701,$A$8)=TRUE,7,IF(EXACT(M1701,$A$9)=TRUE,8,IF(EXACT(M1701,$A$10)=TRUE,9,IF(EXACT(M1701,$A$11)=TRUE,10,IF(EXACT(M1701,$A$12)=TRUE,11,IF(EXACT(M1701,$A$13)=TRUE,12,IF(EXACT(M1701,$A$14)=TRUE,13,IF(EXACT(M1701,$A$15)=TRUE,14,IF(EXACT(M1701,$A$16)=TRUE,15,IF(EXACT(M1701,$A$17)=TRUE,16,IF(EXACT(M1701,$A$18)=TRUE,17,IF(EXACT(M1701,$A$19)=TRUE,18,IF(EXACT(M1701,$A$20)=TRUE,19,IF(EXACT(M1701,$A$21)=TRUE,20,IF(EXACT(M1701,$A$22)=TRUE,21,IF(EXACT(M1701,$A$23)=TRUE,22,IF(EXACT(M1701,$A$24)=TRUE,23,IF(EXACT(M1701,$A$25)=TRUE,24,IF(EXACT(M1701,$A$26)=TRUE,25,IF(EXACT(M1701,$A$27)=TRUE,26,IF(EXACT(M1701,$A$28)=TRUE,27,IF(EXACT(M1701,$A$29)=TRUE,28,IF(EXACT(M1701,$A$30)=TRUE,29,IF(EXACT(M1701,$A$31)=TRUE,30,IF(EXACT(M1701,$A$32)=TRUE,31,IF(EXACT(M1701,$A$33)=TRUE,32,IF(EXACT(M1701,$A$34)=TRUE,33,IF(EXACT(M1701,$A$35)=TRUE,34,IF(EXACT(M1701,$A$36)=TRUE,35,IF(EXACT(M1701,$A$37)=TRUE,36,IF(EXACT(M1701,$A$38)=TRUE,37,IF(EXACT(M1701,$A$39)=TRUE,38,IF(EXACT(M1701,$A$40)=TRUE,39,IF(EXACT(M1701,$A$41)=TRUE,40,IF(EXACT(M1701,$A$42)=TRUE,41,IF(EXACT(M1701,$A$43)=TRUE,42,IF(EXACT(M1701,$A$44)=TRUE,43,IF(EXACT(M1701,$A$45)=TRUE,44,IF(EXACT(M1701,$A$46)=TRUE,45,IF(EXACT(M1701,$A$47)=TRUE,46,IF(EXACT(M1701,$A$48)=TRUE,47,IF(EXACT(M1701,$A$49)=TRUE,48,IF(EXACT(M1701,$A$50)=TRUE,49,IF(EXACT(M1701,$A$51)=TRUE,50,IF(EXACT(M1701,$A$52)=TRUE,51,IF(EXACT(M1701,$A$53)=TRUE,52,IF(EXACT(M1701,$A$54)=TRUE,53,IF(EXACT(M1701,$A$55)=TRUE,54,IF(EXACT(M1701,$A$56)=TRUE,55,IF(EXACT(M1701,$A$57)=TRUE,56,IF(EXACT(M1701,$A$58)=TRUE,57,IF(EXACT(M1701,$A$59)=TRUE,58,IF(EXACT(M1701,$A$60)=TRUE,59,IF(EXACT(M1701,$A$61)=TRUE,60,IF(EXACT(M1701,$A$62)=TRUE,61))))))))))))))))))))))))))))))))))))))))))))))))))))))))))))))*61^$L1701</f>
        <v>0</v>
      </c>
    </row>
    <row r="1702" spans="11:14" x14ac:dyDescent="0.55000000000000004">
      <c r="K1702">
        <v>1702</v>
      </c>
      <c r="L1702">
        <f t="shared" si="53"/>
        <v>2</v>
      </c>
      <c r="M1702" t="str">
        <f t="shared" si="52"/>
        <v/>
      </c>
      <c r="N1702">
        <f>IF(EXACT(M1702,$A$1)=TRUE,0,IF(EXACT(M1702,$A$2)=TRUE,1,IF(EXACT(M1702,$A$3)=TRUE,2,IF(EXACT(M1702,$A$4)=TRUE,3,IF(EXACT(M1702,$A$5)=TRUE,4,IF(EXACT(M1702,$A$6)=TRUE,5,IF(EXACT(M1702,$A$7)=TRUE,6,IF(EXACT(M1702,$A$8)=TRUE,7,IF(EXACT(M1702,$A$9)=TRUE,8,IF(EXACT(M1702,$A$10)=TRUE,9,IF(EXACT(M1702,$A$11)=TRUE,10,IF(EXACT(M1702,$A$12)=TRUE,11,IF(EXACT(M1702,$A$13)=TRUE,12,IF(EXACT(M1702,$A$14)=TRUE,13,IF(EXACT(M1702,$A$15)=TRUE,14,IF(EXACT(M1702,$A$16)=TRUE,15,IF(EXACT(M1702,$A$17)=TRUE,16,IF(EXACT(M1702,$A$18)=TRUE,17,IF(EXACT(M1702,$A$19)=TRUE,18,IF(EXACT(M1702,$A$20)=TRUE,19,IF(EXACT(M1702,$A$21)=TRUE,20,IF(EXACT(M1702,$A$22)=TRUE,21,IF(EXACT(M1702,$A$23)=TRUE,22,IF(EXACT(M1702,$A$24)=TRUE,23,IF(EXACT(M1702,$A$25)=TRUE,24,IF(EXACT(M1702,$A$26)=TRUE,25,IF(EXACT(M1702,$A$27)=TRUE,26,IF(EXACT(M1702,$A$28)=TRUE,27,IF(EXACT(M1702,$A$29)=TRUE,28,IF(EXACT(M1702,$A$30)=TRUE,29,IF(EXACT(M1702,$A$31)=TRUE,30,IF(EXACT(M1702,$A$32)=TRUE,31,IF(EXACT(M1702,$A$33)=TRUE,32,IF(EXACT(M1702,$A$34)=TRUE,33,IF(EXACT(M1702,$A$35)=TRUE,34,IF(EXACT(M1702,$A$36)=TRUE,35,IF(EXACT(M1702,$A$37)=TRUE,36,IF(EXACT(M1702,$A$38)=TRUE,37,IF(EXACT(M1702,$A$39)=TRUE,38,IF(EXACT(M1702,$A$40)=TRUE,39,IF(EXACT(M1702,$A$41)=TRUE,40,IF(EXACT(M1702,$A$42)=TRUE,41,IF(EXACT(M1702,$A$43)=TRUE,42,IF(EXACT(M1702,$A$44)=TRUE,43,IF(EXACT(M1702,$A$45)=TRUE,44,IF(EXACT(M1702,$A$46)=TRUE,45,IF(EXACT(M1702,$A$47)=TRUE,46,IF(EXACT(M1702,$A$48)=TRUE,47,IF(EXACT(M1702,$A$49)=TRUE,48,IF(EXACT(M1702,$A$50)=TRUE,49,IF(EXACT(M1702,$A$51)=TRUE,50,IF(EXACT(M1702,$A$52)=TRUE,51,IF(EXACT(M1702,$A$53)=TRUE,52,IF(EXACT(M1702,$A$54)=TRUE,53,IF(EXACT(M1702,$A$55)=TRUE,54,IF(EXACT(M1702,$A$56)=TRUE,55,IF(EXACT(M1702,$A$57)=TRUE,56,IF(EXACT(M1702,$A$58)=TRUE,57,IF(EXACT(M1702,$A$59)=TRUE,58,IF(EXACT(M1702,$A$60)=TRUE,59,IF(EXACT(M1702,$A$61)=TRUE,60,IF(EXACT(M1702,$A$62)=TRUE,61))))))))))))))))))))))))))))))))))))))))))))))))))))))))))))))*61^$L1702</f>
        <v>0</v>
      </c>
    </row>
    <row r="1703" spans="11:14" x14ac:dyDescent="0.55000000000000004">
      <c r="K1703">
        <v>1703</v>
      </c>
      <c r="L1703">
        <f t="shared" si="53"/>
        <v>1</v>
      </c>
      <c r="M1703" t="str">
        <f t="shared" si="52"/>
        <v/>
      </c>
      <c r="N1703">
        <f>IF(EXACT(M1703,$A$1)=TRUE,0,IF(EXACT(M1703,$A$2)=TRUE,1,IF(EXACT(M1703,$A$3)=TRUE,2,IF(EXACT(M1703,$A$4)=TRUE,3,IF(EXACT(M1703,$A$5)=TRUE,4,IF(EXACT(M1703,$A$6)=TRUE,5,IF(EXACT(M1703,$A$7)=TRUE,6,IF(EXACT(M1703,$A$8)=TRUE,7,IF(EXACT(M1703,$A$9)=TRUE,8,IF(EXACT(M1703,$A$10)=TRUE,9,IF(EXACT(M1703,$A$11)=TRUE,10,IF(EXACT(M1703,$A$12)=TRUE,11,IF(EXACT(M1703,$A$13)=TRUE,12,IF(EXACT(M1703,$A$14)=TRUE,13,IF(EXACT(M1703,$A$15)=TRUE,14,IF(EXACT(M1703,$A$16)=TRUE,15,IF(EXACT(M1703,$A$17)=TRUE,16,IF(EXACT(M1703,$A$18)=TRUE,17,IF(EXACT(M1703,$A$19)=TRUE,18,IF(EXACT(M1703,$A$20)=TRUE,19,IF(EXACT(M1703,$A$21)=TRUE,20,IF(EXACT(M1703,$A$22)=TRUE,21,IF(EXACT(M1703,$A$23)=TRUE,22,IF(EXACT(M1703,$A$24)=TRUE,23,IF(EXACT(M1703,$A$25)=TRUE,24,IF(EXACT(M1703,$A$26)=TRUE,25,IF(EXACT(M1703,$A$27)=TRUE,26,IF(EXACT(M1703,$A$28)=TRUE,27,IF(EXACT(M1703,$A$29)=TRUE,28,IF(EXACT(M1703,$A$30)=TRUE,29,IF(EXACT(M1703,$A$31)=TRUE,30,IF(EXACT(M1703,$A$32)=TRUE,31,IF(EXACT(M1703,$A$33)=TRUE,32,IF(EXACT(M1703,$A$34)=TRUE,33,IF(EXACT(M1703,$A$35)=TRUE,34,IF(EXACT(M1703,$A$36)=TRUE,35,IF(EXACT(M1703,$A$37)=TRUE,36,IF(EXACT(M1703,$A$38)=TRUE,37,IF(EXACT(M1703,$A$39)=TRUE,38,IF(EXACT(M1703,$A$40)=TRUE,39,IF(EXACT(M1703,$A$41)=TRUE,40,IF(EXACT(M1703,$A$42)=TRUE,41,IF(EXACT(M1703,$A$43)=TRUE,42,IF(EXACT(M1703,$A$44)=TRUE,43,IF(EXACT(M1703,$A$45)=TRUE,44,IF(EXACT(M1703,$A$46)=TRUE,45,IF(EXACT(M1703,$A$47)=TRUE,46,IF(EXACT(M1703,$A$48)=TRUE,47,IF(EXACT(M1703,$A$49)=TRUE,48,IF(EXACT(M1703,$A$50)=TRUE,49,IF(EXACT(M1703,$A$51)=TRUE,50,IF(EXACT(M1703,$A$52)=TRUE,51,IF(EXACT(M1703,$A$53)=TRUE,52,IF(EXACT(M1703,$A$54)=TRUE,53,IF(EXACT(M1703,$A$55)=TRUE,54,IF(EXACT(M1703,$A$56)=TRUE,55,IF(EXACT(M1703,$A$57)=TRUE,56,IF(EXACT(M1703,$A$58)=TRUE,57,IF(EXACT(M1703,$A$59)=TRUE,58,IF(EXACT(M1703,$A$60)=TRUE,59,IF(EXACT(M1703,$A$61)=TRUE,60,IF(EXACT(M1703,$A$62)=TRUE,61))))))))))))))))))))))))))))))))))))))))))))))))))))))))))))))*61^$L1703</f>
        <v>0</v>
      </c>
    </row>
    <row r="1704" spans="11:14" x14ac:dyDescent="0.55000000000000004">
      <c r="K1704">
        <v>1704</v>
      </c>
      <c r="L1704">
        <f t="shared" si="53"/>
        <v>0</v>
      </c>
      <c r="M1704" t="str">
        <f t="shared" si="52"/>
        <v/>
      </c>
      <c r="N1704">
        <f>IF(EXACT(M1704,$A$1)=TRUE,0,IF(EXACT(M1704,$A$2)=TRUE,1,IF(EXACT(M1704,$A$3)=TRUE,2,IF(EXACT(M1704,$A$4)=TRUE,3,IF(EXACT(M1704,$A$5)=TRUE,4,IF(EXACT(M1704,$A$6)=TRUE,5,IF(EXACT(M1704,$A$7)=TRUE,6,IF(EXACT(M1704,$A$8)=TRUE,7,IF(EXACT(M1704,$A$9)=TRUE,8,IF(EXACT(M1704,$A$10)=TRUE,9,IF(EXACT(M1704,$A$11)=TRUE,10,IF(EXACT(M1704,$A$12)=TRUE,11,IF(EXACT(M1704,$A$13)=TRUE,12,IF(EXACT(M1704,$A$14)=TRUE,13,IF(EXACT(M1704,$A$15)=TRUE,14,IF(EXACT(M1704,$A$16)=TRUE,15,IF(EXACT(M1704,$A$17)=TRUE,16,IF(EXACT(M1704,$A$18)=TRUE,17,IF(EXACT(M1704,$A$19)=TRUE,18,IF(EXACT(M1704,$A$20)=TRUE,19,IF(EXACT(M1704,$A$21)=TRUE,20,IF(EXACT(M1704,$A$22)=TRUE,21,IF(EXACT(M1704,$A$23)=TRUE,22,IF(EXACT(M1704,$A$24)=TRUE,23,IF(EXACT(M1704,$A$25)=TRUE,24,IF(EXACT(M1704,$A$26)=TRUE,25,IF(EXACT(M1704,$A$27)=TRUE,26,IF(EXACT(M1704,$A$28)=TRUE,27,IF(EXACT(M1704,$A$29)=TRUE,28,IF(EXACT(M1704,$A$30)=TRUE,29,IF(EXACT(M1704,$A$31)=TRUE,30,IF(EXACT(M1704,$A$32)=TRUE,31,IF(EXACT(M1704,$A$33)=TRUE,32,IF(EXACT(M1704,$A$34)=TRUE,33,IF(EXACT(M1704,$A$35)=TRUE,34,IF(EXACT(M1704,$A$36)=TRUE,35,IF(EXACT(M1704,$A$37)=TRUE,36,IF(EXACT(M1704,$A$38)=TRUE,37,IF(EXACT(M1704,$A$39)=TRUE,38,IF(EXACT(M1704,$A$40)=TRUE,39,IF(EXACT(M1704,$A$41)=TRUE,40,IF(EXACT(M1704,$A$42)=TRUE,41,IF(EXACT(M1704,$A$43)=TRUE,42,IF(EXACT(M1704,$A$44)=TRUE,43,IF(EXACT(M1704,$A$45)=TRUE,44,IF(EXACT(M1704,$A$46)=TRUE,45,IF(EXACT(M1704,$A$47)=TRUE,46,IF(EXACT(M1704,$A$48)=TRUE,47,IF(EXACT(M1704,$A$49)=TRUE,48,IF(EXACT(M1704,$A$50)=TRUE,49,IF(EXACT(M1704,$A$51)=TRUE,50,IF(EXACT(M1704,$A$52)=TRUE,51,IF(EXACT(M1704,$A$53)=TRUE,52,IF(EXACT(M1704,$A$54)=TRUE,53,IF(EXACT(M1704,$A$55)=TRUE,54,IF(EXACT(M1704,$A$56)=TRUE,55,IF(EXACT(M1704,$A$57)=TRUE,56,IF(EXACT(M1704,$A$58)=TRUE,57,IF(EXACT(M1704,$A$59)=TRUE,58,IF(EXACT(M1704,$A$60)=TRUE,59,IF(EXACT(M1704,$A$61)=TRUE,60,IF(EXACT(M1704,$A$62)=TRUE,61))))))))))))))))))))))))))))))))))))))))))))))))))))))))))))))*61^$L1704</f>
        <v>0</v>
      </c>
    </row>
    <row r="1705" spans="11:14" x14ac:dyDescent="0.55000000000000004">
      <c r="K1705">
        <v>1705</v>
      </c>
      <c r="L1705">
        <f t="shared" si="53"/>
        <v>5</v>
      </c>
      <c r="M1705" t="str">
        <f t="shared" si="52"/>
        <v/>
      </c>
      <c r="N1705" t="b">
        <f>IF(EXACT(M1705,$A$1)=TRUE,"コア",IF(EXACT(M1705,$A$2)=TRUE,"弓玉",IF(EXACT(M1705,$A$3)=TRUE,"銃玉",IF(EXACT(M1705,$A$4)=TRUE,"剣玉",IF(EXACT(M1705,$A$5)=TRUE,"盾玉",IF(EXACT(M1705,$A$6)=TRUE,"爆玉",IF(EXACT(M1705,$A$7)=TRUE,"魔玉",IF(EXACT(M1705,$A$8)=TRUE,"弩玉",IF(EXACT(M1705,$A$9)=TRUE,"槍玉",IF(EXACT(M1705,$A$10)=TRUE,"砲玉",IF(EXACT(M1705,$A$11)=TRUE,"薙玉",IF(EXACT(M1705,$A$12)=TRUE,"跳玉",IF(EXACT(M1705,$A$13)=TRUE,"裂玉",IF(EXACT(M1705,$A$14)=TRUE,"散玉",IF(EXACT(M1705,$A$15)=TRUE,"狙玉",IF(EXACT(M1705,$A$16)=TRUE,"浮玉",IF(EXACT(M1705,$A$17)=TRUE,"導玉",IF(EXACT(M1705,$A$18)=TRUE,"繕玉",IF(EXACT(M1705,$A$19)=TRUE,"癒玉",IF(EXACT(M1705,$A$20)=TRUE,"壁玉",IF(EXACT(M1705,$A$21)=TRUE,"飛玉",IF(EXACT(M1705,$A$22)=TRUE,"戦玉",IF(EXACT(M1705,$A$23)=TRUE,"機玉",IF(EXACT(M1705,$A$24)=TRUE,"変玉",IF(EXACT(M1705,$A$25)=TRUE,"界玉",IF(EXACT(M1705,$A$26)=TRUE,"木壁",IF(EXACT(M1705,$A$27)=TRUE,"石壁",IF(EXACT(M1705,$A$28)=TRUE,"紙壁",IF(EXACT(M1705,$A$29)=TRUE,"鉄壁",IF(EXACT(M1705,$A$30)=TRUE,"ジェット",IF(EXACT(M1705,$A$31)=TRUE,"ターボ",IF(EXACT(M1705,$A$32)=TRUE,"骨玉",IF(EXACT(M1705,$A$33)=TRUE,"撃玉",IF(EXACT(M1705,$A$34)=TRUE,"弾玉",IF(EXACT(M1705,$A$35)=TRUE,"聖玉",IF(EXACT(M1705,$A$36)=TRUE,"忍玉",IF(EXACT(M1705,$A$37)=TRUE,"障玉",IF(EXACT(M1705,$A$38)=TRUE,"花玉",IF(EXACT(M1705,$A$39)=TRUE,"反玉",IF(EXACT(M1705,$A$40)=TRUE,"押玉",IF(EXACT(M1705,$A$41)=TRUE,"迎玉",IF(EXACT(M1705,$A$42)=TRUE,"贄玉",IF(EXACT(M1705,$A$43)=TRUE,"的玉",IF(EXACT(M1705,$A$44)=TRUE,"墜玉",IF(EXACT(M1705,$A$45)=TRUE,"箱玉",IF(EXACT(M1705,$A$46)=TRUE,"闇玉",IF(EXACT(M1705,$A$47)=TRUE,"旋玉",IF(EXACT(M1705,$A$48)=TRUE,"采玉",IF(EXACT(M1705,$A$49)=TRUE,"騎玉",IF(EXACT(M1705,$A$50)=TRUE,"核玉",IF(EXACT(M1705,$A$51)=TRUE,"射玉",IF(EXACT(M1705,$A$52)=TRUE,"星玉",IF(EXACT(M1705,$A$53)=TRUE,"梱玉",IF(EXACT(M1705,$A$54)=TRUE,"貫玉",IF(EXACT(M1705,$A$55)=TRUE,"査玉",IF(EXACT(M1705,$A$56)=TRUE,"近壁",IF(EXACT(M1705,$A$57)=TRUE,"遠壁",IF(EXACT(M1705,$A$58)=TRUE,"広壁",IF(EXACT(M1705,$A$59)=TRUE,"狭壁",IF(EXACT(M1705,$A$60)=TRUE,"タゲ壁",IF(EXACT(M1705,$A$61)=TRUE,"エレ壁")))))))))))))))))))))))))))))))))))))))))))))))))))))))))))))</f>
        <v>0</v>
      </c>
    </row>
    <row r="1706" spans="11:14" x14ac:dyDescent="0.55000000000000004">
      <c r="K1706">
        <v>1706</v>
      </c>
      <c r="L1706">
        <f t="shared" si="53"/>
        <v>4</v>
      </c>
      <c r="M1706" t="str">
        <f t="shared" si="52"/>
        <v/>
      </c>
      <c r="N1706">
        <f>IF(EXACT(M1706,$A$1)=TRUE,0,IF(EXACT(M1706,$A$2)=TRUE,1,IF(EXACT(M1706,$A$3)=TRUE,2,IF(EXACT(M1706,$A$4)=TRUE,3,IF(EXACT(M1706,$A$5)=TRUE,4,IF(EXACT(M1706,$A$6)=TRUE,5,IF(EXACT(M1706,$A$7)=TRUE,6,IF(EXACT(M1706,$A$8)=TRUE,7,IF(EXACT(M1706,$A$9)=TRUE,8,IF(EXACT(M1706,$A$10)=TRUE,9,IF(EXACT(M1706,$A$11)=TRUE,10,IF(EXACT(M1706,$A$12)=TRUE,11,IF(EXACT(M1706,$A$13)=TRUE,12,IF(EXACT(M1706,$A$14)=TRUE,13,IF(EXACT(M1706,$A$15)=TRUE,14,IF(EXACT(M1706,$A$16)=TRUE,15,IF(EXACT(M1706,$A$17)=TRUE,16,IF(EXACT(M1706,$A$18)=TRUE,17,IF(EXACT(M1706,$A$19)=TRUE,18,IF(EXACT(M1706,$A$20)=TRUE,19,IF(EXACT(M1706,$A$21)=TRUE,20,IF(EXACT(M1706,$A$22)=TRUE,21,IF(EXACT(M1706,$A$23)=TRUE,22,IF(EXACT(M1706,$A$24)=TRUE,23,IF(EXACT(M1706,$A$25)=TRUE,24,IF(EXACT(M1706,$A$26)=TRUE,25,IF(EXACT(M1706,$A$27)=TRUE,26,IF(EXACT(M1706,$A$28)=TRUE,27,IF(EXACT(M1706,$A$29)=TRUE,28,IF(EXACT(M1706,$A$30)=TRUE,29,IF(EXACT(M1706,$A$31)=TRUE,30,IF(EXACT(M1706,$A$32)=TRUE,31,IF(EXACT(M1706,$A$33)=TRUE,32,IF(EXACT(M1706,$A$34)=TRUE,33,IF(EXACT(M1706,$A$35)=TRUE,34,IF(EXACT(M1706,$A$36)=TRUE,35,IF(EXACT(M1706,$A$37)=TRUE,36,IF(EXACT(M1706,$A$38)=TRUE,37,IF(EXACT(M1706,$A$39)=TRUE,38,IF(EXACT(M1706,$A$40)=TRUE,39,IF(EXACT(M1706,$A$41)=TRUE,40,IF(EXACT(M1706,$A$42)=TRUE,41,IF(EXACT(M1706,$A$43)=TRUE,42,IF(EXACT(M1706,$A$44)=TRUE,43,IF(EXACT(M1706,$A$45)=TRUE,44,IF(EXACT(M1706,$A$46)=TRUE,45,IF(EXACT(M1706,$A$47)=TRUE,46,IF(EXACT(M1706,$A$48)=TRUE,47,IF(EXACT(M1706,$A$49)=TRUE,48,IF(EXACT(M1706,$A$50)=TRUE,49,IF(EXACT(M1706,$A$51)=TRUE,50,IF(EXACT(M1706,$A$52)=TRUE,51,IF(EXACT(M1706,$A$53)=TRUE,52,IF(EXACT(M1706,$A$54)=TRUE,53,IF(EXACT(M1706,$A$55)=TRUE,54,IF(EXACT(M1706,$A$56)=TRUE,55,IF(EXACT(M1706,$A$57)=TRUE,56,IF(EXACT(M1706,$A$58)=TRUE,57,IF(EXACT(M1706,$A$59)=TRUE,58,IF(EXACT(M1706,$A$60)=TRUE,59,IF(EXACT(M1706,$A$61)=TRUE,60,IF(EXACT(M1706,$A$62)=TRUE,61))))))))))))))))))))))))))))))))))))))))))))))))))))))))))))))*61^$L1706</f>
        <v>0</v>
      </c>
    </row>
    <row r="1707" spans="11:14" x14ac:dyDescent="0.55000000000000004">
      <c r="K1707">
        <v>1707</v>
      </c>
      <c r="L1707">
        <f t="shared" si="53"/>
        <v>3</v>
      </c>
      <c r="M1707" t="str">
        <f t="shared" si="52"/>
        <v/>
      </c>
      <c r="N1707">
        <f>IF(EXACT(M1707,$A$1)=TRUE,0,IF(EXACT(M1707,$A$2)=TRUE,1,IF(EXACT(M1707,$A$3)=TRUE,2,IF(EXACT(M1707,$A$4)=TRUE,3,IF(EXACT(M1707,$A$5)=TRUE,4,IF(EXACT(M1707,$A$6)=TRUE,5,IF(EXACT(M1707,$A$7)=TRUE,6,IF(EXACT(M1707,$A$8)=TRUE,7,IF(EXACT(M1707,$A$9)=TRUE,8,IF(EXACT(M1707,$A$10)=TRUE,9,IF(EXACT(M1707,$A$11)=TRUE,10,IF(EXACT(M1707,$A$12)=TRUE,11,IF(EXACT(M1707,$A$13)=TRUE,12,IF(EXACT(M1707,$A$14)=TRUE,13,IF(EXACT(M1707,$A$15)=TRUE,14,IF(EXACT(M1707,$A$16)=TRUE,15,IF(EXACT(M1707,$A$17)=TRUE,16,IF(EXACT(M1707,$A$18)=TRUE,17,IF(EXACT(M1707,$A$19)=TRUE,18,IF(EXACT(M1707,$A$20)=TRUE,19,IF(EXACT(M1707,$A$21)=TRUE,20,IF(EXACT(M1707,$A$22)=TRUE,21,IF(EXACT(M1707,$A$23)=TRUE,22,IF(EXACT(M1707,$A$24)=TRUE,23,IF(EXACT(M1707,$A$25)=TRUE,24,IF(EXACT(M1707,$A$26)=TRUE,25,IF(EXACT(M1707,$A$27)=TRUE,26,IF(EXACT(M1707,$A$28)=TRUE,27,IF(EXACT(M1707,$A$29)=TRUE,28,IF(EXACT(M1707,$A$30)=TRUE,29,IF(EXACT(M1707,$A$31)=TRUE,30,IF(EXACT(M1707,$A$32)=TRUE,31,IF(EXACT(M1707,$A$33)=TRUE,32,IF(EXACT(M1707,$A$34)=TRUE,33,IF(EXACT(M1707,$A$35)=TRUE,34,IF(EXACT(M1707,$A$36)=TRUE,35,IF(EXACT(M1707,$A$37)=TRUE,36,IF(EXACT(M1707,$A$38)=TRUE,37,IF(EXACT(M1707,$A$39)=TRUE,38,IF(EXACT(M1707,$A$40)=TRUE,39,IF(EXACT(M1707,$A$41)=TRUE,40,IF(EXACT(M1707,$A$42)=TRUE,41,IF(EXACT(M1707,$A$43)=TRUE,42,IF(EXACT(M1707,$A$44)=TRUE,43,IF(EXACT(M1707,$A$45)=TRUE,44,IF(EXACT(M1707,$A$46)=TRUE,45,IF(EXACT(M1707,$A$47)=TRUE,46,IF(EXACT(M1707,$A$48)=TRUE,47,IF(EXACT(M1707,$A$49)=TRUE,48,IF(EXACT(M1707,$A$50)=TRUE,49,IF(EXACT(M1707,$A$51)=TRUE,50,IF(EXACT(M1707,$A$52)=TRUE,51,IF(EXACT(M1707,$A$53)=TRUE,52,IF(EXACT(M1707,$A$54)=TRUE,53,IF(EXACT(M1707,$A$55)=TRUE,54,IF(EXACT(M1707,$A$56)=TRUE,55,IF(EXACT(M1707,$A$57)=TRUE,56,IF(EXACT(M1707,$A$58)=TRUE,57,IF(EXACT(M1707,$A$59)=TRUE,58,IF(EXACT(M1707,$A$60)=TRUE,59,IF(EXACT(M1707,$A$61)=TRUE,60,IF(EXACT(M1707,$A$62)=TRUE,61))))))))))))))))))))))))))))))))))))))))))))))))))))))))))))))*61^$L1707</f>
        <v>0</v>
      </c>
    </row>
    <row r="1708" spans="11:14" x14ac:dyDescent="0.55000000000000004">
      <c r="K1708">
        <v>1708</v>
      </c>
      <c r="L1708">
        <f t="shared" si="53"/>
        <v>2</v>
      </c>
      <c r="M1708" t="str">
        <f t="shared" si="52"/>
        <v/>
      </c>
      <c r="N1708">
        <f>IF(EXACT(M1708,$A$1)=TRUE,0,IF(EXACT(M1708,$A$2)=TRUE,1,IF(EXACT(M1708,$A$3)=TRUE,2,IF(EXACT(M1708,$A$4)=TRUE,3,IF(EXACT(M1708,$A$5)=TRUE,4,IF(EXACT(M1708,$A$6)=TRUE,5,IF(EXACT(M1708,$A$7)=TRUE,6,IF(EXACT(M1708,$A$8)=TRUE,7,IF(EXACT(M1708,$A$9)=TRUE,8,IF(EXACT(M1708,$A$10)=TRUE,9,IF(EXACT(M1708,$A$11)=TRUE,10,IF(EXACT(M1708,$A$12)=TRUE,11,IF(EXACT(M1708,$A$13)=TRUE,12,IF(EXACT(M1708,$A$14)=TRUE,13,IF(EXACT(M1708,$A$15)=TRUE,14,IF(EXACT(M1708,$A$16)=TRUE,15,IF(EXACT(M1708,$A$17)=TRUE,16,IF(EXACT(M1708,$A$18)=TRUE,17,IF(EXACT(M1708,$A$19)=TRUE,18,IF(EXACT(M1708,$A$20)=TRUE,19,IF(EXACT(M1708,$A$21)=TRUE,20,IF(EXACT(M1708,$A$22)=TRUE,21,IF(EXACT(M1708,$A$23)=TRUE,22,IF(EXACT(M1708,$A$24)=TRUE,23,IF(EXACT(M1708,$A$25)=TRUE,24,IF(EXACT(M1708,$A$26)=TRUE,25,IF(EXACT(M1708,$A$27)=TRUE,26,IF(EXACT(M1708,$A$28)=TRUE,27,IF(EXACT(M1708,$A$29)=TRUE,28,IF(EXACT(M1708,$A$30)=TRUE,29,IF(EXACT(M1708,$A$31)=TRUE,30,IF(EXACT(M1708,$A$32)=TRUE,31,IF(EXACT(M1708,$A$33)=TRUE,32,IF(EXACT(M1708,$A$34)=TRUE,33,IF(EXACT(M1708,$A$35)=TRUE,34,IF(EXACT(M1708,$A$36)=TRUE,35,IF(EXACT(M1708,$A$37)=TRUE,36,IF(EXACT(M1708,$A$38)=TRUE,37,IF(EXACT(M1708,$A$39)=TRUE,38,IF(EXACT(M1708,$A$40)=TRUE,39,IF(EXACT(M1708,$A$41)=TRUE,40,IF(EXACT(M1708,$A$42)=TRUE,41,IF(EXACT(M1708,$A$43)=TRUE,42,IF(EXACT(M1708,$A$44)=TRUE,43,IF(EXACT(M1708,$A$45)=TRUE,44,IF(EXACT(M1708,$A$46)=TRUE,45,IF(EXACT(M1708,$A$47)=TRUE,46,IF(EXACT(M1708,$A$48)=TRUE,47,IF(EXACT(M1708,$A$49)=TRUE,48,IF(EXACT(M1708,$A$50)=TRUE,49,IF(EXACT(M1708,$A$51)=TRUE,50,IF(EXACT(M1708,$A$52)=TRUE,51,IF(EXACT(M1708,$A$53)=TRUE,52,IF(EXACT(M1708,$A$54)=TRUE,53,IF(EXACT(M1708,$A$55)=TRUE,54,IF(EXACT(M1708,$A$56)=TRUE,55,IF(EXACT(M1708,$A$57)=TRUE,56,IF(EXACT(M1708,$A$58)=TRUE,57,IF(EXACT(M1708,$A$59)=TRUE,58,IF(EXACT(M1708,$A$60)=TRUE,59,IF(EXACT(M1708,$A$61)=TRUE,60,IF(EXACT(M1708,$A$62)=TRUE,61))))))))))))))))))))))))))))))))))))))))))))))))))))))))))))))*61^$L1708</f>
        <v>0</v>
      </c>
    </row>
    <row r="1709" spans="11:14" x14ac:dyDescent="0.55000000000000004">
      <c r="K1709">
        <v>1709</v>
      </c>
      <c r="L1709">
        <f t="shared" si="53"/>
        <v>1</v>
      </c>
      <c r="M1709" t="str">
        <f t="shared" si="52"/>
        <v/>
      </c>
      <c r="N1709">
        <f>IF(EXACT(M1709,$A$1)=TRUE,0,IF(EXACT(M1709,$A$2)=TRUE,1,IF(EXACT(M1709,$A$3)=TRUE,2,IF(EXACT(M1709,$A$4)=TRUE,3,IF(EXACT(M1709,$A$5)=TRUE,4,IF(EXACT(M1709,$A$6)=TRUE,5,IF(EXACT(M1709,$A$7)=TRUE,6,IF(EXACT(M1709,$A$8)=TRUE,7,IF(EXACT(M1709,$A$9)=TRUE,8,IF(EXACT(M1709,$A$10)=TRUE,9,IF(EXACT(M1709,$A$11)=TRUE,10,IF(EXACT(M1709,$A$12)=TRUE,11,IF(EXACT(M1709,$A$13)=TRUE,12,IF(EXACT(M1709,$A$14)=TRUE,13,IF(EXACT(M1709,$A$15)=TRUE,14,IF(EXACT(M1709,$A$16)=TRUE,15,IF(EXACT(M1709,$A$17)=TRUE,16,IF(EXACT(M1709,$A$18)=TRUE,17,IF(EXACT(M1709,$A$19)=TRUE,18,IF(EXACT(M1709,$A$20)=TRUE,19,IF(EXACT(M1709,$A$21)=TRUE,20,IF(EXACT(M1709,$A$22)=TRUE,21,IF(EXACT(M1709,$A$23)=TRUE,22,IF(EXACT(M1709,$A$24)=TRUE,23,IF(EXACT(M1709,$A$25)=TRUE,24,IF(EXACT(M1709,$A$26)=TRUE,25,IF(EXACT(M1709,$A$27)=TRUE,26,IF(EXACT(M1709,$A$28)=TRUE,27,IF(EXACT(M1709,$A$29)=TRUE,28,IF(EXACT(M1709,$A$30)=TRUE,29,IF(EXACT(M1709,$A$31)=TRUE,30,IF(EXACT(M1709,$A$32)=TRUE,31,IF(EXACT(M1709,$A$33)=TRUE,32,IF(EXACT(M1709,$A$34)=TRUE,33,IF(EXACT(M1709,$A$35)=TRUE,34,IF(EXACT(M1709,$A$36)=TRUE,35,IF(EXACT(M1709,$A$37)=TRUE,36,IF(EXACT(M1709,$A$38)=TRUE,37,IF(EXACT(M1709,$A$39)=TRUE,38,IF(EXACT(M1709,$A$40)=TRUE,39,IF(EXACT(M1709,$A$41)=TRUE,40,IF(EXACT(M1709,$A$42)=TRUE,41,IF(EXACT(M1709,$A$43)=TRUE,42,IF(EXACT(M1709,$A$44)=TRUE,43,IF(EXACT(M1709,$A$45)=TRUE,44,IF(EXACT(M1709,$A$46)=TRUE,45,IF(EXACT(M1709,$A$47)=TRUE,46,IF(EXACT(M1709,$A$48)=TRUE,47,IF(EXACT(M1709,$A$49)=TRUE,48,IF(EXACT(M1709,$A$50)=TRUE,49,IF(EXACT(M1709,$A$51)=TRUE,50,IF(EXACT(M1709,$A$52)=TRUE,51,IF(EXACT(M1709,$A$53)=TRUE,52,IF(EXACT(M1709,$A$54)=TRUE,53,IF(EXACT(M1709,$A$55)=TRUE,54,IF(EXACT(M1709,$A$56)=TRUE,55,IF(EXACT(M1709,$A$57)=TRUE,56,IF(EXACT(M1709,$A$58)=TRUE,57,IF(EXACT(M1709,$A$59)=TRUE,58,IF(EXACT(M1709,$A$60)=TRUE,59,IF(EXACT(M1709,$A$61)=TRUE,60,IF(EXACT(M1709,$A$62)=TRUE,61))))))))))))))))))))))))))))))))))))))))))))))))))))))))))))))*61^$L1709</f>
        <v>0</v>
      </c>
    </row>
    <row r="1710" spans="11:14" x14ac:dyDescent="0.55000000000000004">
      <c r="K1710">
        <v>1710</v>
      </c>
      <c r="L1710">
        <f t="shared" si="53"/>
        <v>0</v>
      </c>
      <c r="M1710" t="str">
        <f t="shared" si="52"/>
        <v/>
      </c>
      <c r="N1710">
        <f>IF(EXACT(M1710,$A$1)=TRUE,0,IF(EXACT(M1710,$A$2)=TRUE,1,IF(EXACT(M1710,$A$3)=TRUE,2,IF(EXACT(M1710,$A$4)=TRUE,3,IF(EXACT(M1710,$A$5)=TRUE,4,IF(EXACT(M1710,$A$6)=TRUE,5,IF(EXACT(M1710,$A$7)=TRUE,6,IF(EXACT(M1710,$A$8)=TRUE,7,IF(EXACT(M1710,$A$9)=TRUE,8,IF(EXACT(M1710,$A$10)=TRUE,9,IF(EXACT(M1710,$A$11)=TRUE,10,IF(EXACT(M1710,$A$12)=TRUE,11,IF(EXACT(M1710,$A$13)=TRUE,12,IF(EXACT(M1710,$A$14)=TRUE,13,IF(EXACT(M1710,$A$15)=TRUE,14,IF(EXACT(M1710,$A$16)=TRUE,15,IF(EXACT(M1710,$A$17)=TRUE,16,IF(EXACT(M1710,$A$18)=TRUE,17,IF(EXACT(M1710,$A$19)=TRUE,18,IF(EXACT(M1710,$A$20)=TRUE,19,IF(EXACT(M1710,$A$21)=TRUE,20,IF(EXACT(M1710,$A$22)=TRUE,21,IF(EXACT(M1710,$A$23)=TRUE,22,IF(EXACT(M1710,$A$24)=TRUE,23,IF(EXACT(M1710,$A$25)=TRUE,24,IF(EXACT(M1710,$A$26)=TRUE,25,IF(EXACT(M1710,$A$27)=TRUE,26,IF(EXACT(M1710,$A$28)=TRUE,27,IF(EXACT(M1710,$A$29)=TRUE,28,IF(EXACT(M1710,$A$30)=TRUE,29,IF(EXACT(M1710,$A$31)=TRUE,30,IF(EXACT(M1710,$A$32)=TRUE,31,IF(EXACT(M1710,$A$33)=TRUE,32,IF(EXACT(M1710,$A$34)=TRUE,33,IF(EXACT(M1710,$A$35)=TRUE,34,IF(EXACT(M1710,$A$36)=TRUE,35,IF(EXACT(M1710,$A$37)=TRUE,36,IF(EXACT(M1710,$A$38)=TRUE,37,IF(EXACT(M1710,$A$39)=TRUE,38,IF(EXACT(M1710,$A$40)=TRUE,39,IF(EXACT(M1710,$A$41)=TRUE,40,IF(EXACT(M1710,$A$42)=TRUE,41,IF(EXACT(M1710,$A$43)=TRUE,42,IF(EXACT(M1710,$A$44)=TRUE,43,IF(EXACT(M1710,$A$45)=TRUE,44,IF(EXACT(M1710,$A$46)=TRUE,45,IF(EXACT(M1710,$A$47)=TRUE,46,IF(EXACT(M1710,$A$48)=TRUE,47,IF(EXACT(M1710,$A$49)=TRUE,48,IF(EXACT(M1710,$A$50)=TRUE,49,IF(EXACT(M1710,$A$51)=TRUE,50,IF(EXACT(M1710,$A$52)=TRUE,51,IF(EXACT(M1710,$A$53)=TRUE,52,IF(EXACT(M1710,$A$54)=TRUE,53,IF(EXACT(M1710,$A$55)=TRUE,54,IF(EXACT(M1710,$A$56)=TRUE,55,IF(EXACT(M1710,$A$57)=TRUE,56,IF(EXACT(M1710,$A$58)=TRUE,57,IF(EXACT(M1710,$A$59)=TRUE,58,IF(EXACT(M1710,$A$60)=TRUE,59,IF(EXACT(M1710,$A$61)=TRUE,60,IF(EXACT(M1710,$A$62)=TRUE,61))))))))))))))))))))))))))))))))))))))))))))))))))))))))))))))*61^$L1710</f>
        <v>0</v>
      </c>
    </row>
    <row r="1711" spans="11:14" x14ac:dyDescent="0.55000000000000004">
      <c r="K1711">
        <v>1711</v>
      </c>
      <c r="L1711">
        <f t="shared" si="53"/>
        <v>5</v>
      </c>
      <c r="M1711" t="str">
        <f t="shared" si="52"/>
        <v/>
      </c>
      <c r="N1711" t="b">
        <f>IF(EXACT(M1711,$A$1)=TRUE,"コア",IF(EXACT(M1711,$A$2)=TRUE,"弓玉",IF(EXACT(M1711,$A$3)=TRUE,"銃玉",IF(EXACT(M1711,$A$4)=TRUE,"剣玉",IF(EXACT(M1711,$A$5)=TRUE,"盾玉",IF(EXACT(M1711,$A$6)=TRUE,"爆玉",IF(EXACT(M1711,$A$7)=TRUE,"魔玉",IF(EXACT(M1711,$A$8)=TRUE,"弩玉",IF(EXACT(M1711,$A$9)=TRUE,"槍玉",IF(EXACT(M1711,$A$10)=TRUE,"砲玉",IF(EXACT(M1711,$A$11)=TRUE,"薙玉",IF(EXACT(M1711,$A$12)=TRUE,"跳玉",IF(EXACT(M1711,$A$13)=TRUE,"裂玉",IF(EXACT(M1711,$A$14)=TRUE,"散玉",IF(EXACT(M1711,$A$15)=TRUE,"狙玉",IF(EXACT(M1711,$A$16)=TRUE,"浮玉",IF(EXACT(M1711,$A$17)=TRUE,"導玉",IF(EXACT(M1711,$A$18)=TRUE,"繕玉",IF(EXACT(M1711,$A$19)=TRUE,"癒玉",IF(EXACT(M1711,$A$20)=TRUE,"壁玉",IF(EXACT(M1711,$A$21)=TRUE,"飛玉",IF(EXACT(M1711,$A$22)=TRUE,"戦玉",IF(EXACT(M1711,$A$23)=TRUE,"機玉",IF(EXACT(M1711,$A$24)=TRUE,"変玉",IF(EXACT(M1711,$A$25)=TRUE,"界玉",IF(EXACT(M1711,$A$26)=TRUE,"木壁",IF(EXACT(M1711,$A$27)=TRUE,"石壁",IF(EXACT(M1711,$A$28)=TRUE,"紙壁",IF(EXACT(M1711,$A$29)=TRUE,"鉄壁",IF(EXACT(M1711,$A$30)=TRUE,"ジェット",IF(EXACT(M1711,$A$31)=TRUE,"ターボ",IF(EXACT(M1711,$A$32)=TRUE,"骨玉",IF(EXACT(M1711,$A$33)=TRUE,"撃玉",IF(EXACT(M1711,$A$34)=TRUE,"弾玉",IF(EXACT(M1711,$A$35)=TRUE,"聖玉",IF(EXACT(M1711,$A$36)=TRUE,"忍玉",IF(EXACT(M1711,$A$37)=TRUE,"障玉",IF(EXACT(M1711,$A$38)=TRUE,"花玉",IF(EXACT(M1711,$A$39)=TRUE,"反玉",IF(EXACT(M1711,$A$40)=TRUE,"押玉",IF(EXACT(M1711,$A$41)=TRUE,"迎玉",IF(EXACT(M1711,$A$42)=TRUE,"贄玉",IF(EXACT(M1711,$A$43)=TRUE,"的玉",IF(EXACT(M1711,$A$44)=TRUE,"墜玉",IF(EXACT(M1711,$A$45)=TRUE,"箱玉",IF(EXACT(M1711,$A$46)=TRUE,"闇玉",IF(EXACT(M1711,$A$47)=TRUE,"旋玉",IF(EXACT(M1711,$A$48)=TRUE,"采玉",IF(EXACT(M1711,$A$49)=TRUE,"騎玉",IF(EXACT(M1711,$A$50)=TRUE,"核玉",IF(EXACT(M1711,$A$51)=TRUE,"射玉",IF(EXACT(M1711,$A$52)=TRUE,"星玉",IF(EXACT(M1711,$A$53)=TRUE,"梱玉",IF(EXACT(M1711,$A$54)=TRUE,"貫玉",IF(EXACT(M1711,$A$55)=TRUE,"査玉",IF(EXACT(M1711,$A$56)=TRUE,"近壁",IF(EXACT(M1711,$A$57)=TRUE,"遠壁",IF(EXACT(M1711,$A$58)=TRUE,"広壁",IF(EXACT(M1711,$A$59)=TRUE,"狭壁",IF(EXACT(M1711,$A$60)=TRUE,"タゲ壁",IF(EXACT(M1711,$A$61)=TRUE,"エレ壁")))))))))))))))))))))))))))))))))))))))))))))))))))))))))))))</f>
        <v>0</v>
      </c>
    </row>
    <row r="1712" spans="11:14" x14ac:dyDescent="0.55000000000000004">
      <c r="K1712">
        <v>1712</v>
      </c>
      <c r="L1712">
        <f t="shared" si="53"/>
        <v>4</v>
      </c>
      <c r="M1712" t="str">
        <f t="shared" si="52"/>
        <v/>
      </c>
      <c r="N1712">
        <f>IF(EXACT(M1712,$A$1)=TRUE,0,IF(EXACT(M1712,$A$2)=TRUE,1,IF(EXACT(M1712,$A$3)=TRUE,2,IF(EXACT(M1712,$A$4)=TRUE,3,IF(EXACT(M1712,$A$5)=TRUE,4,IF(EXACT(M1712,$A$6)=TRUE,5,IF(EXACT(M1712,$A$7)=TRUE,6,IF(EXACT(M1712,$A$8)=TRUE,7,IF(EXACT(M1712,$A$9)=TRUE,8,IF(EXACT(M1712,$A$10)=TRUE,9,IF(EXACT(M1712,$A$11)=TRUE,10,IF(EXACT(M1712,$A$12)=TRUE,11,IF(EXACT(M1712,$A$13)=TRUE,12,IF(EXACT(M1712,$A$14)=TRUE,13,IF(EXACT(M1712,$A$15)=TRUE,14,IF(EXACT(M1712,$A$16)=TRUE,15,IF(EXACT(M1712,$A$17)=TRUE,16,IF(EXACT(M1712,$A$18)=TRUE,17,IF(EXACT(M1712,$A$19)=TRUE,18,IF(EXACT(M1712,$A$20)=TRUE,19,IF(EXACT(M1712,$A$21)=TRUE,20,IF(EXACT(M1712,$A$22)=TRUE,21,IF(EXACT(M1712,$A$23)=TRUE,22,IF(EXACT(M1712,$A$24)=TRUE,23,IF(EXACT(M1712,$A$25)=TRUE,24,IF(EXACT(M1712,$A$26)=TRUE,25,IF(EXACT(M1712,$A$27)=TRUE,26,IF(EXACT(M1712,$A$28)=TRUE,27,IF(EXACT(M1712,$A$29)=TRUE,28,IF(EXACT(M1712,$A$30)=TRUE,29,IF(EXACT(M1712,$A$31)=TRUE,30,IF(EXACT(M1712,$A$32)=TRUE,31,IF(EXACT(M1712,$A$33)=TRUE,32,IF(EXACT(M1712,$A$34)=TRUE,33,IF(EXACT(M1712,$A$35)=TRUE,34,IF(EXACT(M1712,$A$36)=TRUE,35,IF(EXACT(M1712,$A$37)=TRUE,36,IF(EXACT(M1712,$A$38)=TRUE,37,IF(EXACT(M1712,$A$39)=TRUE,38,IF(EXACT(M1712,$A$40)=TRUE,39,IF(EXACT(M1712,$A$41)=TRUE,40,IF(EXACT(M1712,$A$42)=TRUE,41,IF(EXACT(M1712,$A$43)=TRUE,42,IF(EXACT(M1712,$A$44)=TRUE,43,IF(EXACT(M1712,$A$45)=TRUE,44,IF(EXACT(M1712,$A$46)=TRUE,45,IF(EXACT(M1712,$A$47)=TRUE,46,IF(EXACT(M1712,$A$48)=TRUE,47,IF(EXACT(M1712,$A$49)=TRUE,48,IF(EXACT(M1712,$A$50)=TRUE,49,IF(EXACT(M1712,$A$51)=TRUE,50,IF(EXACT(M1712,$A$52)=TRUE,51,IF(EXACT(M1712,$A$53)=TRUE,52,IF(EXACT(M1712,$A$54)=TRUE,53,IF(EXACT(M1712,$A$55)=TRUE,54,IF(EXACT(M1712,$A$56)=TRUE,55,IF(EXACT(M1712,$A$57)=TRUE,56,IF(EXACT(M1712,$A$58)=TRUE,57,IF(EXACT(M1712,$A$59)=TRUE,58,IF(EXACT(M1712,$A$60)=TRUE,59,IF(EXACT(M1712,$A$61)=TRUE,60,IF(EXACT(M1712,$A$62)=TRUE,61))))))))))))))))))))))))))))))))))))))))))))))))))))))))))))))*61^$L1712</f>
        <v>0</v>
      </c>
    </row>
    <row r="1713" spans="11:14" x14ac:dyDescent="0.55000000000000004">
      <c r="K1713">
        <v>1713</v>
      </c>
      <c r="L1713">
        <f t="shared" si="53"/>
        <v>3</v>
      </c>
      <c r="M1713" t="str">
        <f t="shared" si="52"/>
        <v/>
      </c>
      <c r="N1713">
        <f>IF(EXACT(M1713,$A$1)=TRUE,0,IF(EXACT(M1713,$A$2)=TRUE,1,IF(EXACT(M1713,$A$3)=TRUE,2,IF(EXACT(M1713,$A$4)=TRUE,3,IF(EXACT(M1713,$A$5)=TRUE,4,IF(EXACT(M1713,$A$6)=TRUE,5,IF(EXACT(M1713,$A$7)=TRUE,6,IF(EXACT(M1713,$A$8)=TRUE,7,IF(EXACT(M1713,$A$9)=TRUE,8,IF(EXACT(M1713,$A$10)=TRUE,9,IF(EXACT(M1713,$A$11)=TRUE,10,IF(EXACT(M1713,$A$12)=TRUE,11,IF(EXACT(M1713,$A$13)=TRUE,12,IF(EXACT(M1713,$A$14)=TRUE,13,IF(EXACT(M1713,$A$15)=TRUE,14,IF(EXACT(M1713,$A$16)=TRUE,15,IF(EXACT(M1713,$A$17)=TRUE,16,IF(EXACT(M1713,$A$18)=TRUE,17,IF(EXACT(M1713,$A$19)=TRUE,18,IF(EXACT(M1713,$A$20)=TRUE,19,IF(EXACT(M1713,$A$21)=TRUE,20,IF(EXACT(M1713,$A$22)=TRUE,21,IF(EXACT(M1713,$A$23)=TRUE,22,IF(EXACT(M1713,$A$24)=TRUE,23,IF(EXACT(M1713,$A$25)=TRUE,24,IF(EXACT(M1713,$A$26)=TRUE,25,IF(EXACT(M1713,$A$27)=TRUE,26,IF(EXACT(M1713,$A$28)=TRUE,27,IF(EXACT(M1713,$A$29)=TRUE,28,IF(EXACT(M1713,$A$30)=TRUE,29,IF(EXACT(M1713,$A$31)=TRUE,30,IF(EXACT(M1713,$A$32)=TRUE,31,IF(EXACT(M1713,$A$33)=TRUE,32,IF(EXACT(M1713,$A$34)=TRUE,33,IF(EXACT(M1713,$A$35)=TRUE,34,IF(EXACT(M1713,$A$36)=TRUE,35,IF(EXACT(M1713,$A$37)=TRUE,36,IF(EXACT(M1713,$A$38)=TRUE,37,IF(EXACT(M1713,$A$39)=TRUE,38,IF(EXACT(M1713,$A$40)=TRUE,39,IF(EXACT(M1713,$A$41)=TRUE,40,IF(EXACT(M1713,$A$42)=TRUE,41,IF(EXACT(M1713,$A$43)=TRUE,42,IF(EXACT(M1713,$A$44)=TRUE,43,IF(EXACT(M1713,$A$45)=TRUE,44,IF(EXACT(M1713,$A$46)=TRUE,45,IF(EXACT(M1713,$A$47)=TRUE,46,IF(EXACT(M1713,$A$48)=TRUE,47,IF(EXACT(M1713,$A$49)=TRUE,48,IF(EXACT(M1713,$A$50)=TRUE,49,IF(EXACT(M1713,$A$51)=TRUE,50,IF(EXACT(M1713,$A$52)=TRUE,51,IF(EXACT(M1713,$A$53)=TRUE,52,IF(EXACT(M1713,$A$54)=TRUE,53,IF(EXACT(M1713,$A$55)=TRUE,54,IF(EXACT(M1713,$A$56)=TRUE,55,IF(EXACT(M1713,$A$57)=TRUE,56,IF(EXACT(M1713,$A$58)=TRUE,57,IF(EXACT(M1713,$A$59)=TRUE,58,IF(EXACT(M1713,$A$60)=TRUE,59,IF(EXACT(M1713,$A$61)=TRUE,60,IF(EXACT(M1713,$A$62)=TRUE,61))))))))))))))))))))))))))))))))))))))))))))))))))))))))))))))*61^$L1713</f>
        <v>0</v>
      </c>
    </row>
    <row r="1714" spans="11:14" x14ac:dyDescent="0.55000000000000004">
      <c r="K1714">
        <v>1714</v>
      </c>
      <c r="L1714">
        <f t="shared" si="53"/>
        <v>2</v>
      </c>
      <c r="M1714" t="str">
        <f t="shared" si="52"/>
        <v/>
      </c>
      <c r="N1714">
        <f>IF(EXACT(M1714,$A$1)=TRUE,0,IF(EXACT(M1714,$A$2)=TRUE,1,IF(EXACT(M1714,$A$3)=TRUE,2,IF(EXACT(M1714,$A$4)=TRUE,3,IF(EXACT(M1714,$A$5)=TRUE,4,IF(EXACT(M1714,$A$6)=TRUE,5,IF(EXACT(M1714,$A$7)=TRUE,6,IF(EXACT(M1714,$A$8)=TRUE,7,IF(EXACT(M1714,$A$9)=TRUE,8,IF(EXACT(M1714,$A$10)=TRUE,9,IF(EXACT(M1714,$A$11)=TRUE,10,IF(EXACT(M1714,$A$12)=TRUE,11,IF(EXACT(M1714,$A$13)=TRUE,12,IF(EXACT(M1714,$A$14)=TRUE,13,IF(EXACT(M1714,$A$15)=TRUE,14,IF(EXACT(M1714,$A$16)=TRUE,15,IF(EXACT(M1714,$A$17)=TRUE,16,IF(EXACT(M1714,$A$18)=TRUE,17,IF(EXACT(M1714,$A$19)=TRUE,18,IF(EXACT(M1714,$A$20)=TRUE,19,IF(EXACT(M1714,$A$21)=TRUE,20,IF(EXACT(M1714,$A$22)=TRUE,21,IF(EXACT(M1714,$A$23)=TRUE,22,IF(EXACT(M1714,$A$24)=TRUE,23,IF(EXACT(M1714,$A$25)=TRUE,24,IF(EXACT(M1714,$A$26)=TRUE,25,IF(EXACT(M1714,$A$27)=TRUE,26,IF(EXACT(M1714,$A$28)=TRUE,27,IF(EXACT(M1714,$A$29)=TRUE,28,IF(EXACT(M1714,$A$30)=TRUE,29,IF(EXACT(M1714,$A$31)=TRUE,30,IF(EXACT(M1714,$A$32)=TRUE,31,IF(EXACT(M1714,$A$33)=TRUE,32,IF(EXACT(M1714,$A$34)=TRUE,33,IF(EXACT(M1714,$A$35)=TRUE,34,IF(EXACT(M1714,$A$36)=TRUE,35,IF(EXACT(M1714,$A$37)=TRUE,36,IF(EXACT(M1714,$A$38)=TRUE,37,IF(EXACT(M1714,$A$39)=TRUE,38,IF(EXACT(M1714,$A$40)=TRUE,39,IF(EXACT(M1714,$A$41)=TRUE,40,IF(EXACT(M1714,$A$42)=TRUE,41,IF(EXACT(M1714,$A$43)=TRUE,42,IF(EXACT(M1714,$A$44)=TRUE,43,IF(EXACT(M1714,$A$45)=TRUE,44,IF(EXACT(M1714,$A$46)=TRUE,45,IF(EXACT(M1714,$A$47)=TRUE,46,IF(EXACT(M1714,$A$48)=TRUE,47,IF(EXACT(M1714,$A$49)=TRUE,48,IF(EXACT(M1714,$A$50)=TRUE,49,IF(EXACT(M1714,$A$51)=TRUE,50,IF(EXACT(M1714,$A$52)=TRUE,51,IF(EXACT(M1714,$A$53)=TRUE,52,IF(EXACT(M1714,$A$54)=TRUE,53,IF(EXACT(M1714,$A$55)=TRUE,54,IF(EXACT(M1714,$A$56)=TRUE,55,IF(EXACT(M1714,$A$57)=TRUE,56,IF(EXACT(M1714,$A$58)=TRUE,57,IF(EXACT(M1714,$A$59)=TRUE,58,IF(EXACT(M1714,$A$60)=TRUE,59,IF(EXACT(M1714,$A$61)=TRUE,60,IF(EXACT(M1714,$A$62)=TRUE,61))))))))))))))))))))))))))))))))))))))))))))))))))))))))))))))*61^$L1714</f>
        <v>0</v>
      </c>
    </row>
    <row r="1715" spans="11:14" x14ac:dyDescent="0.55000000000000004">
      <c r="K1715">
        <v>1715</v>
      </c>
      <c r="L1715">
        <f t="shared" si="53"/>
        <v>1</v>
      </c>
      <c r="M1715" t="str">
        <f t="shared" si="52"/>
        <v/>
      </c>
      <c r="N1715">
        <f>IF(EXACT(M1715,$A$1)=TRUE,0,IF(EXACT(M1715,$A$2)=TRUE,1,IF(EXACT(M1715,$A$3)=TRUE,2,IF(EXACT(M1715,$A$4)=TRUE,3,IF(EXACT(M1715,$A$5)=TRUE,4,IF(EXACT(M1715,$A$6)=TRUE,5,IF(EXACT(M1715,$A$7)=TRUE,6,IF(EXACT(M1715,$A$8)=TRUE,7,IF(EXACT(M1715,$A$9)=TRUE,8,IF(EXACT(M1715,$A$10)=TRUE,9,IF(EXACT(M1715,$A$11)=TRUE,10,IF(EXACT(M1715,$A$12)=TRUE,11,IF(EXACT(M1715,$A$13)=TRUE,12,IF(EXACT(M1715,$A$14)=TRUE,13,IF(EXACT(M1715,$A$15)=TRUE,14,IF(EXACT(M1715,$A$16)=TRUE,15,IF(EXACT(M1715,$A$17)=TRUE,16,IF(EXACT(M1715,$A$18)=TRUE,17,IF(EXACT(M1715,$A$19)=TRUE,18,IF(EXACT(M1715,$A$20)=TRUE,19,IF(EXACT(M1715,$A$21)=TRUE,20,IF(EXACT(M1715,$A$22)=TRUE,21,IF(EXACT(M1715,$A$23)=TRUE,22,IF(EXACT(M1715,$A$24)=TRUE,23,IF(EXACT(M1715,$A$25)=TRUE,24,IF(EXACT(M1715,$A$26)=TRUE,25,IF(EXACT(M1715,$A$27)=TRUE,26,IF(EXACT(M1715,$A$28)=TRUE,27,IF(EXACT(M1715,$A$29)=TRUE,28,IF(EXACT(M1715,$A$30)=TRUE,29,IF(EXACT(M1715,$A$31)=TRUE,30,IF(EXACT(M1715,$A$32)=TRUE,31,IF(EXACT(M1715,$A$33)=TRUE,32,IF(EXACT(M1715,$A$34)=TRUE,33,IF(EXACT(M1715,$A$35)=TRUE,34,IF(EXACT(M1715,$A$36)=TRUE,35,IF(EXACT(M1715,$A$37)=TRUE,36,IF(EXACT(M1715,$A$38)=TRUE,37,IF(EXACT(M1715,$A$39)=TRUE,38,IF(EXACT(M1715,$A$40)=TRUE,39,IF(EXACT(M1715,$A$41)=TRUE,40,IF(EXACT(M1715,$A$42)=TRUE,41,IF(EXACT(M1715,$A$43)=TRUE,42,IF(EXACT(M1715,$A$44)=TRUE,43,IF(EXACT(M1715,$A$45)=TRUE,44,IF(EXACT(M1715,$A$46)=TRUE,45,IF(EXACT(M1715,$A$47)=TRUE,46,IF(EXACT(M1715,$A$48)=TRUE,47,IF(EXACT(M1715,$A$49)=TRUE,48,IF(EXACT(M1715,$A$50)=TRUE,49,IF(EXACT(M1715,$A$51)=TRUE,50,IF(EXACT(M1715,$A$52)=TRUE,51,IF(EXACT(M1715,$A$53)=TRUE,52,IF(EXACT(M1715,$A$54)=TRUE,53,IF(EXACT(M1715,$A$55)=TRUE,54,IF(EXACT(M1715,$A$56)=TRUE,55,IF(EXACT(M1715,$A$57)=TRUE,56,IF(EXACT(M1715,$A$58)=TRUE,57,IF(EXACT(M1715,$A$59)=TRUE,58,IF(EXACT(M1715,$A$60)=TRUE,59,IF(EXACT(M1715,$A$61)=TRUE,60,IF(EXACT(M1715,$A$62)=TRUE,61))))))))))))))))))))))))))))))))))))))))))))))))))))))))))))))*61^$L1715</f>
        <v>0</v>
      </c>
    </row>
    <row r="1716" spans="11:14" x14ac:dyDescent="0.55000000000000004">
      <c r="K1716">
        <v>1716</v>
      </c>
      <c r="L1716">
        <f t="shared" si="53"/>
        <v>0</v>
      </c>
      <c r="M1716" t="str">
        <f t="shared" si="52"/>
        <v/>
      </c>
      <c r="N1716">
        <f>IF(EXACT(M1716,$A$1)=TRUE,0,IF(EXACT(M1716,$A$2)=TRUE,1,IF(EXACT(M1716,$A$3)=TRUE,2,IF(EXACT(M1716,$A$4)=TRUE,3,IF(EXACT(M1716,$A$5)=TRUE,4,IF(EXACT(M1716,$A$6)=TRUE,5,IF(EXACT(M1716,$A$7)=TRUE,6,IF(EXACT(M1716,$A$8)=TRUE,7,IF(EXACT(M1716,$A$9)=TRUE,8,IF(EXACT(M1716,$A$10)=TRUE,9,IF(EXACT(M1716,$A$11)=TRUE,10,IF(EXACT(M1716,$A$12)=TRUE,11,IF(EXACT(M1716,$A$13)=TRUE,12,IF(EXACT(M1716,$A$14)=TRUE,13,IF(EXACT(M1716,$A$15)=TRUE,14,IF(EXACT(M1716,$A$16)=TRUE,15,IF(EXACT(M1716,$A$17)=TRUE,16,IF(EXACT(M1716,$A$18)=TRUE,17,IF(EXACT(M1716,$A$19)=TRUE,18,IF(EXACT(M1716,$A$20)=TRUE,19,IF(EXACT(M1716,$A$21)=TRUE,20,IF(EXACT(M1716,$A$22)=TRUE,21,IF(EXACT(M1716,$A$23)=TRUE,22,IF(EXACT(M1716,$A$24)=TRUE,23,IF(EXACT(M1716,$A$25)=TRUE,24,IF(EXACT(M1716,$A$26)=TRUE,25,IF(EXACT(M1716,$A$27)=TRUE,26,IF(EXACT(M1716,$A$28)=TRUE,27,IF(EXACT(M1716,$A$29)=TRUE,28,IF(EXACT(M1716,$A$30)=TRUE,29,IF(EXACT(M1716,$A$31)=TRUE,30,IF(EXACT(M1716,$A$32)=TRUE,31,IF(EXACT(M1716,$A$33)=TRUE,32,IF(EXACT(M1716,$A$34)=TRUE,33,IF(EXACT(M1716,$A$35)=TRUE,34,IF(EXACT(M1716,$A$36)=TRUE,35,IF(EXACT(M1716,$A$37)=TRUE,36,IF(EXACT(M1716,$A$38)=TRUE,37,IF(EXACT(M1716,$A$39)=TRUE,38,IF(EXACT(M1716,$A$40)=TRUE,39,IF(EXACT(M1716,$A$41)=TRUE,40,IF(EXACT(M1716,$A$42)=TRUE,41,IF(EXACT(M1716,$A$43)=TRUE,42,IF(EXACT(M1716,$A$44)=TRUE,43,IF(EXACT(M1716,$A$45)=TRUE,44,IF(EXACT(M1716,$A$46)=TRUE,45,IF(EXACT(M1716,$A$47)=TRUE,46,IF(EXACT(M1716,$A$48)=TRUE,47,IF(EXACT(M1716,$A$49)=TRUE,48,IF(EXACT(M1716,$A$50)=TRUE,49,IF(EXACT(M1716,$A$51)=TRUE,50,IF(EXACT(M1716,$A$52)=TRUE,51,IF(EXACT(M1716,$A$53)=TRUE,52,IF(EXACT(M1716,$A$54)=TRUE,53,IF(EXACT(M1716,$A$55)=TRUE,54,IF(EXACT(M1716,$A$56)=TRUE,55,IF(EXACT(M1716,$A$57)=TRUE,56,IF(EXACT(M1716,$A$58)=TRUE,57,IF(EXACT(M1716,$A$59)=TRUE,58,IF(EXACT(M1716,$A$60)=TRUE,59,IF(EXACT(M1716,$A$61)=TRUE,60,IF(EXACT(M1716,$A$62)=TRUE,61))))))))))))))))))))))))))))))))))))))))))))))))))))))))))))))*61^$L1716</f>
        <v>0</v>
      </c>
    </row>
    <row r="1717" spans="11:14" x14ac:dyDescent="0.55000000000000004">
      <c r="K1717">
        <v>1717</v>
      </c>
      <c r="L1717">
        <f t="shared" si="53"/>
        <v>5</v>
      </c>
      <c r="M1717" t="str">
        <f t="shared" si="52"/>
        <v/>
      </c>
      <c r="N1717" t="b">
        <f>IF(EXACT(M1717,$A$1)=TRUE,"コア",IF(EXACT(M1717,$A$2)=TRUE,"弓玉",IF(EXACT(M1717,$A$3)=TRUE,"銃玉",IF(EXACT(M1717,$A$4)=TRUE,"剣玉",IF(EXACT(M1717,$A$5)=TRUE,"盾玉",IF(EXACT(M1717,$A$6)=TRUE,"爆玉",IF(EXACT(M1717,$A$7)=TRUE,"魔玉",IF(EXACT(M1717,$A$8)=TRUE,"弩玉",IF(EXACT(M1717,$A$9)=TRUE,"槍玉",IF(EXACT(M1717,$A$10)=TRUE,"砲玉",IF(EXACT(M1717,$A$11)=TRUE,"薙玉",IF(EXACT(M1717,$A$12)=TRUE,"跳玉",IF(EXACT(M1717,$A$13)=TRUE,"裂玉",IF(EXACT(M1717,$A$14)=TRUE,"散玉",IF(EXACT(M1717,$A$15)=TRUE,"狙玉",IF(EXACT(M1717,$A$16)=TRUE,"浮玉",IF(EXACT(M1717,$A$17)=TRUE,"導玉",IF(EXACT(M1717,$A$18)=TRUE,"繕玉",IF(EXACT(M1717,$A$19)=TRUE,"癒玉",IF(EXACT(M1717,$A$20)=TRUE,"壁玉",IF(EXACT(M1717,$A$21)=TRUE,"飛玉",IF(EXACT(M1717,$A$22)=TRUE,"戦玉",IF(EXACT(M1717,$A$23)=TRUE,"機玉",IF(EXACT(M1717,$A$24)=TRUE,"変玉",IF(EXACT(M1717,$A$25)=TRUE,"界玉",IF(EXACT(M1717,$A$26)=TRUE,"木壁",IF(EXACT(M1717,$A$27)=TRUE,"石壁",IF(EXACT(M1717,$A$28)=TRUE,"紙壁",IF(EXACT(M1717,$A$29)=TRUE,"鉄壁",IF(EXACT(M1717,$A$30)=TRUE,"ジェット",IF(EXACT(M1717,$A$31)=TRUE,"ターボ",IF(EXACT(M1717,$A$32)=TRUE,"骨玉",IF(EXACT(M1717,$A$33)=TRUE,"撃玉",IF(EXACT(M1717,$A$34)=TRUE,"弾玉",IF(EXACT(M1717,$A$35)=TRUE,"聖玉",IF(EXACT(M1717,$A$36)=TRUE,"忍玉",IF(EXACT(M1717,$A$37)=TRUE,"障玉",IF(EXACT(M1717,$A$38)=TRUE,"花玉",IF(EXACT(M1717,$A$39)=TRUE,"反玉",IF(EXACT(M1717,$A$40)=TRUE,"押玉",IF(EXACT(M1717,$A$41)=TRUE,"迎玉",IF(EXACT(M1717,$A$42)=TRUE,"贄玉",IF(EXACT(M1717,$A$43)=TRUE,"的玉",IF(EXACT(M1717,$A$44)=TRUE,"墜玉",IF(EXACT(M1717,$A$45)=TRUE,"箱玉",IF(EXACT(M1717,$A$46)=TRUE,"闇玉",IF(EXACT(M1717,$A$47)=TRUE,"旋玉",IF(EXACT(M1717,$A$48)=TRUE,"采玉",IF(EXACT(M1717,$A$49)=TRUE,"騎玉",IF(EXACT(M1717,$A$50)=TRUE,"核玉",IF(EXACT(M1717,$A$51)=TRUE,"射玉",IF(EXACT(M1717,$A$52)=TRUE,"星玉",IF(EXACT(M1717,$A$53)=TRUE,"梱玉",IF(EXACT(M1717,$A$54)=TRUE,"貫玉",IF(EXACT(M1717,$A$55)=TRUE,"査玉",IF(EXACT(M1717,$A$56)=TRUE,"近壁",IF(EXACT(M1717,$A$57)=TRUE,"遠壁",IF(EXACT(M1717,$A$58)=TRUE,"広壁",IF(EXACT(M1717,$A$59)=TRUE,"狭壁",IF(EXACT(M1717,$A$60)=TRUE,"タゲ壁",IF(EXACT(M1717,$A$61)=TRUE,"エレ壁")))))))))))))))))))))))))))))))))))))))))))))))))))))))))))))</f>
        <v>0</v>
      </c>
    </row>
    <row r="1718" spans="11:14" x14ac:dyDescent="0.55000000000000004">
      <c r="K1718">
        <v>1718</v>
      </c>
      <c r="L1718">
        <f t="shared" si="53"/>
        <v>4</v>
      </c>
      <c r="M1718" t="str">
        <f t="shared" si="52"/>
        <v/>
      </c>
      <c r="N1718">
        <f>IF(EXACT(M1718,$A$1)=TRUE,0,IF(EXACT(M1718,$A$2)=TRUE,1,IF(EXACT(M1718,$A$3)=TRUE,2,IF(EXACT(M1718,$A$4)=TRUE,3,IF(EXACT(M1718,$A$5)=TRUE,4,IF(EXACT(M1718,$A$6)=TRUE,5,IF(EXACT(M1718,$A$7)=TRUE,6,IF(EXACT(M1718,$A$8)=TRUE,7,IF(EXACT(M1718,$A$9)=TRUE,8,IF(EXACT(M1718,$A$10)=TRUE,9,IF(EXACT(M1718,$A$11)=TRUE,10,IF(EXACT(M1718,$A$12)=TRUE,11,IF(EXACT(M1718,$A$13)=TRUE,12,IF(EXACT(M1718,$A$14)=TRUE,13,IF(EXACT(M1718,$A$15)=TRUE,14,IF(EXACT(M1718,$A$16)=TRUE,15,IF(EXACT(M1718,$A$17)=TRUE,16,IF(EXACT(M1718,$A$18)=TRUE,17,IF(EXACT(M1718,$A$19)=TRUE,18,IF(EXACT(M1718,$A$20)=TRUE,19,IF(EXACT(M1718,$A$21)=TRUE,20,IF(EXACT(M1718,$A$22)=TRUE,21,IF(EXACT(M1718,$A$23)=TRUE,22,IF(EXACT(M1718,$A$24)=TRUE,23,IF(EXACT(M1718,$A$25)=TRUE,24,IF(EXACT(M1718,$A$26)=TRUE,25,IF(EXACT(M1718,$A$27)=TRUE,26,IF(EXACT(M1718,$A$28)=TRUE,27,IF(EXACT(M1718,$A$29)=TRUE,28,IF(EXACT(M1718,$A$30)=TRUE,29,IF(EXACT(M1718,$A$31)=TRUE,30,IF(EXACT(M1718,$A$32)=TRUE,31,IF(EXACT(M1718,$A$33)=TRUE,32,IF(EXACT(M1718,$A$34)=TRUE,33,IF(EXACT(M1718,$A$35)=TRUE,34,IF(EXACT(M1718,$A$36)=TRUE,35,IF(EXACT(M1718,$A$37)=TRUE,36,IF(EXACT(M1718,$A$38)=TRUE,37,IF(EXACT(M1718,$A$39)=TRUE,38,IF(EXACT(M1718,$A$40)=TRUE,39,IF(EXACT(M1718,$A$41)=TRUE,40,IF(EXACT(M1718,$A$42)=TRUE,41,IF(EXACT(M1718,$A$43)=TRUE,42,IF(EXACT(M1718,$A$44)=TRUE,43,IF(EXACT(M1718,$A$45)=TRUE,44,IF(EXACT(M1718,$A$46)=TRUE,45,IF(EXACT(M1718,$A$47)=TRUE,46,IF(EXACT(M1718,$A$48)=TRUE,47,IF(EXACT(M1718,$A$49)=TRUE,48,IF(EXACT(M1718,$A$50)=TRUE,49,IF(EXACT(M1718,$A$51)=TRUE,50,IF(EXACT(M1718,$A$52)=TRUE,51,IF(EXACT(M1718,$A$53)=TRUE,52,IF(EXACT(M1718,$A$54)=TRUE,53,IF(EXACT(M1718,$A$55)=TRUE,54,IF(EXACT(M1718,$A$56)=TRUE,55,IF(EXACT(M1718,$A$57)=TRUE,56,IF(EXACT(M1718,$A$58)=TRUE,57,IF(EXACT(M1718,$A$59)=TRUE,58,IF(EXACT(M1718,$A$60)=TRUE,59,IF(EXACT(M1718,$A$61)=TRUE,60,IF(EXACT(M1718,$A$62)=TRUE,61))))))))))))))))))))))))))))))))))))))))))))))))))))))))))))))*61^$L1718</f>
        <v>0</v>
      </c>
    </row>
    <row r="1719" spans="11:14" x14ac:dyDescent="0.55000000000000004">
      <c r="K1719">
        <v>1719</v>
      </c>
      <c r="L1719">
        <f t="shared" si="53"/>
        <v>3</v>
      </c>
      <c r="M1719" t="str">
        <f t="shared" si="52"/>
        <v/>
      </c>
      <c r="N1719">
        <f>IF(EXACT(M1719,$A$1)=TRUE,0,IF(EXACT(M1719,$A$2)=TRUE,1,IF(EXACT(M1719,$A$3)=TRUE,2,IF(EXACT(M1719,$A$4)=TRUE,3,IF(EXACT(M1719,$A$5)=TRUE,4,IF(EXACT(M1719,$A$6)=TRUE,5,IF(EXACT(M1719,$A$7)=TRUE,6,IF(EXACT(M1719,$A$8)=TRUE,7,IF(EXACT(M1719,$A$9)=TRUE,8,IF(EXACT(M1719,$A$10)=TRUE,9,IF(EXACT(M1719,$A$11)=TRUE,10,IF(EXACT(M1719,$A$12)=TRUE,11,IF(EXACT(M1719,$A$13)=TRUE,12,IF(EXACT(M1719,$A$14)=TRUE,13,IF(EXACT(M1719,$A$15)=TRUE,14,IF(EXACT(M1719,$A$16)=TRUE,15,IF(EXACT(M1719,$A$17)=TRUE,16,IF(EXACT(M1719,$A$18)=TRUE,17,IF(EXACT(M1719,$A$19)=TRUE,18,IF(EXACT(M1719,$A$20)=TRUE,19,IF(EXACT(M1719,$A$21)=TRUE,20,IF(EXACT(M1719,$A$22)=TRUE,21,IF(EXACT(M1719,$A$23)=TRUE,22,IF(EXACT(M1719,$A$24)=TRUE,23,IF(EXACT(M1719,$A$25)=TRUE,24,IF(EXACT(M1719,$A$26)=TRUE,25,IF(EXACT(M1719,$A$27)=TRUE,26,IF(EXACT(M1719,$A$28)=TRUE,27,IF(EXACT(M1719,$A$29)=TRUE,28,IF(EXACT(M1719,$A$30)=TRUE,29,IF(EXACT(M1719,$A$31)=TRUE,30,IF(EXACT(M1719,$A$32)=TRUE,31,IF(EXACT(M1719,$A$33)=TRUE,32,IF(EXACT(M1719,$A$34)=TRUE,33,IF(EXACT(M1719,$A$35)=TRUE,34,IF(EXACT(M1719,$A$36)=TRUE,35,IF(EXACT(M1719,$A$37)=TRUE,36,IF(EXACT(M1719,$A$38)=TRUE,37,IF(EXACT(M1719,$A$39)=TRUE,38,IF(EXACT(M1719,$A$40)=TRUE,39,IF(EXACT(M1719,$A$41)=TRUE,40,IF(EXACT(M1719,$A$42)=TRUE,41,IF(EXACT(M1719,$A$43)=TRUE,42,IF(EXACT(M1719,$A$44)=TRUE,43,IF(EXACT(M1719,$A$45)=TRUE,44,IF(EXACT(M1719,$A$46)=TRUE,45,IF(EXACT(M1719,$A$47)=TRUE,46,IF(EXACT(M1719,$A$48)=TRUE,47,IF(EXACT(M1719,$A$49)=TRUE,48,IF(EXACT(M1719,$A$50)=TRUE,49,IF(EXACT(M1719,$A$51)=TRUE,50,IF(EXACT(M1719,$A$52)=TRUE,51,IF(EXACT(M1719,$A$53)=TRUE,52,IF(EXACT(M1719,$A$54)=TRUE,53,IF(EXACT(M1719,$A$55)=TRUE,54,IF(EXACT(M1719,$A$56)=TRUE,55,IF(EXACT(M1719,$A$57)=TRUE,56,IF(EXACT(M1719,$A$58)=TRUE,57,IF(EXACT(M1719,$A$59)=TRUE,58,IF(EXACT(M1719,$A$60)=TRUE,59,IF(EXACT(M1719,$A$61)=TRUE,60,IF(EXACT(M1719,$A$62)=TRUE,61))))))))))))))))))))))))))))))))))))))))))))))))))))))))))))))*61^$L1719</f>
        <v>0</v>
      </c>
    </row>
    <row r="1720" spans="11:14" x14ac:dyDescent="0.55000000000000004">
      <c r="K1720">
        <v>1720</v>
      </c>
      <c r="L1720">
        <f t="shared" si="53"/>
        <v>2</v>
      </c>
      <c r="M1720" t="str">
        <f t="shared" si="52"/>
        <v/>
      </c>
      <c r="N1720">
        <f>IF(EXACT(M1720,$A$1)=TRUE,0,IF(EXACT(M1720,$A$2)=TRUE,1,IF(EXACT(M1720,$A$3)=TRUE,2,IF(EXACT(M1720,$A$4)=TRUE,3,IF(EXACT(M1720,$A$5)=TRUE,4,IF(EXACT(M1720,$A$6)=TRUE,5,IF(EXACT(M1720,$A$7)=TRUE,6,IF(EXACT(M1720,$A$8)=TRUE,7,IF(EXACT(M1720,$A$9)=TRUE,8,IF(EXACT(M1720,$A$10)=TRUE,9,IF(EXACT(M1720,$A$11)=TRUE,10,IF(EXACT(M1720,$A$12)=TRUE,11,IF(EXACT(M1720,$A$13)=TRUE,12,IF(EXACT(M1720,$A$14)=TRUE,13,IF(EXACT(M1720,$A$15)=TRUE,14,IF(EXACT(M1720,$A$16)=TRUE,15,IF(EXACT(M1720,$A$17)=TRUE,16,IF(EXACT(M1720,$A$18)=TRUE,17,IF(EXACT(M1720,$A$19)=TRUE,18,IF(EXACT(M1720,$A$20)=TRUE,19,IF(EXACT(M1720,$A$21)=TRUE,20,IF(EXACT(M1720,$A$22)=TRUE,21,IF(EXACT(M1720,$A$23)=TRUE,22,IF(EXACT(M1720,$A$24)=TRUE,23,IF(EXACT(M1720,$A$25)=TRUE,24,IF(EXACT(M1720,$A$26)=TRUE,25,IF(EXACT(M1720,$A$27)=TRUE,26,IF(EXACT(M1720,$A$28)=TRUE,27,IF(EXACT(M1720,$A$29)=TRUE,28,IF(EXACT(M1720,$A$30)=TRUE,29,IF(EXACT(M1720,$A$31)=TRUE,30,IF(EXACT(M1720,$A$32)=TRUE,31,IF(EXACT(M1720,$A$33)=TRUE,32,IF(EXACT(M1720,$A$34)=TRUE,33,IF(EXACT(M1720,$A$35)=TRUE,34,IF(EXACT(M1720,$A$36)=TRUE,35,IF(EXACT(M1720,$A$37)=TRUE,36,IF(EXACT(M1720,$A$38)=TRUE,37,IF(EXACT(M1720,$A$39)=TRUE,38,IF(EXACT(M1720,$A$40)=TRUE,39,IF(EXACT(M1720,$A$41)=TRUE,40,IF(EXACT(M1720,$A$42)=TRUE,41,IF(EXACT(M1720,$A$43)=TRUE,42,IF(EXACT(M1720,$A$44)=TRUE,43,IF(EXACT(M1720,$A$45)=TRUE,44,IF(EXACT(M1720,$A$46)=TRUE,45,IF(EXACT(M1720,$A$47)=TRUE,46,IF(EXACT(M1720,$A$48)=TRUE,47,IF(EXACT(M1720,$A$49)=TRUE,48,IF(EXACT(M1720,$A$50)=TRUE,49,IF(EXACT(M1720,$A$51)=TRUE,50,IF(EXACT(M1720,$A$52)=TRUE,51,IF(EXACT(M1720,$A$53)=TRUE,52,IF(EXACT(M1720,$A$54)=TRUE,53,IF(EXACT(M1720,$A$55)=TRUE,54,IF(EXACT(M1720,$A$56)=TRUE,55,IF(EXACT(M1720,$A$57)=TRUE,56,IF(EXACT(M1720,$A$58)=TRUE,57,IF(EXACT(M1720,$A$59)=TRUE,58,IF(EXACT(M1720,$A$60)=TRUE,59,IF(EXACT(M1720,$A$61)=TRUE,60,IF(EXACT(M1720,$A$62)=TRUE,61))))))))))))))))))))))))))))))))))))))))))))))))))))))))))))))*61^$L1720</f>
        <v>0</v>
      </c>
    </row>
    <row r="1721" spans="11:14" x14ac:dyDescent="0.55000000000000004">
      <c r="K1721">
        <v>1721</v>
      </c>
      <c r="L1721">
        <f t="shared" si="53"/>
        <v>1</v>
      </c>
      <c r="M1721" t="str">
        <f t="shared" si="52"/>
        <v/>
      </c>
      <c r="N1721">
        <f>IF(EXACT(M1721,$A$1)=TRUE,0,IF(EXACT(M1721,$A$2)=TRUE,1,IF(EXACT(M1721,$A$3)=TRUE,2,IF(EXACT(M1721,$A$4)=TRUE,3,IF(EXACT(M1721,$A$5)=TRUE,4,IF(EXACT(M1721,$A$6)=TRUE,5,IF(EXACT(M1721,$A$7)=TRUE,6,IF(EXACT(M1721,$A$8)=TRUE,7,IF(EXACT(M1721,$A$9)=TRUE,8,IF(EXACT(M1721,$A$10)=TRUE,9,IF(EXACT(M1721,$A$11)=TRUE,10,IF(EXACT(M1721,$A$12)=TRUE,11,IF(EXACT(M1721,$A$13)=TRUE,12,IF(EXACT(M1721,$A$14)=TRUE,13,IF(EXACT(M1721,$A$15)=TRUE,14,IF(EXACT(M1721,$A$16)=TRUE,15,IF(EXACT(M1721,$A$17)=TRUE,16,IF(EXACT(M1721,$A$18)=TRUE,17,IF(EXACT(M1721,$A$19)=TRUE,18,IF(EXACT(M1721,$A$20)=TRUE,19,IF(EXACT(M1721,$A$21)=TRUE,20,IF(EXACT(M1721,$A$22)=TRUE,21,IF(EXACT(M1721,$A$23)=TRUE,22,IF(EXACT(M1721,$A$24)=TRUE,23,IF(EXACT(M1721,$A$25)=TRUE,24,IF(EXACT(M1721,$A$26)=TRUE,25,IF(EXACT(M1721,$A$27)=TRUE,26,IF(EXACT(M1721,$A$28)=TRUE,27,IF(EXACT(M1721,$A$29)=TRUE,28,IF(EXACT(M1721,$A$30)=TRUE,29,IF(EXACT(M1721,$A$31)=TRUE,30,IF(EXACT(M1721,$A$32)=TRUE,31,IF(EXACT(M1721,$A$33)=TRUE,32,IF(EXACT(M1721,$A$34)=TRUE,33,IF(EXACT(M1721,$A$35)=TRUE,34,IF(EXACT(M1721,$A$36)=TRUE,35,IF(EXACT(M1721,$A$37)=TRUE,36,IF(EXACT(M1721,$A$38)=TRUE,37,IF(EXACT(M1721,$A$39)=TRUE,38,IF(EXACT(M1721,$A$40)=TRUE,39,IF(EXACT(M1721,$A$41)=TRUE,40,IF(EXACT(M1721,$A$42)=TRUE,41,IF(EXACT(M1721,$A$43)=TRUE,42,IF(EXACT(M1721,$A$44)=TRUE,43,IF(EXACT(M1721,$A$45)=TRUE,44,IF(EXACT(M1721,$A$46)=TRUE,45,IF(EXACT(M1721,$A$47)=TRUE,46,IF(EXACT(M1721,$A$48)=TRUE,47,IF(EXACT(M1721,$A$49)=TRUE,48,IF(EXACT(M1721,$A$50)=TRUE,49,IF(EXACT(M1721,$A$51)=TRUE,50,IF(EXACT(M1721,$A$52)=TRUE,51,IF(EXACT(M1721,$A$53)=TRUE,52,IF(EXACT(M1721,$A$54)=TRUE,53,IF(EXACT(M1721,$A$55)=TRUE,54,IF(EXACT(M1721,$A$56)=TRUE,55,IF(EXACT(M1721,$A$57)=TRUE,56,IF(EXACT(M1721,$A$58)=TRUE,57,IF(EXACT(M1721,$A$59)=TRUE,58,IF(EXACT(M1721,$A$60)=TRUE,59,IF(EXACT(M1721,$A$61)=TRUE,60,IF(EXACT(M1721,$A$62)=TRUE,61))))))))))))))))))))))))))))))))))))))))))))))))))))))))))))))*61^$L1721</f>
        <v>0</v>
      </c>
    </row>
    <row r="1722" spans="11:14" x14ac:dyDescent="0.55000000000000004">
      <c r="K1722">
        <v>1722</v>
      </c>
      <c r="L1722">
        <f t="shared" si="53"/>
        <v>0</v>
      </c>
      <c r="M1722" t="str">
        <f t="shared" si="52"/>
        <v/>
      </c>
      <c r="N1722">
        <f>IF(EXACT(M1722,$A$1)=TRUE,0,IF(EXACT(M1722,$A$2)=TRUE,1,IF(EXACT(M1722,$A$3)=TRUE,2,IF(EXACT(M1722,$A$4)=TRUE,3,IF(EXACT(M1722,$A$5)=TRUE,4,IF(EXACT(M1722,$A$6)=TRUE,5,IF(EXACT(M1722,$A$7)=TRUE,6,IF(EXACT(M1722,$A$8)=TRUE,7,IF(EXACT(M1722,$A$9)=TRUE,8,IF(EXACT(M1722,$A$10)=TRUE,9,IF(EXACT(M1722,$A$11)=TRUE,10,IF(EXACT(M1722,$A$12)=TRUE,11,IF(EXACT(M1722,$A$13)=TRUE,12,IF(EXACT(M1722,$A$14)=TRUE,13,IF(EXACT(M1722,$A$15)=TRUE,14,IF(EXACT(M1722,$A$16)=TRUE,15,IF(EXACT(M1722,$A$17)=TRUE,16,IF(EXACT(M1722,$A$18)=TRUE,17,IF(EXACT(M1722,$A$19)=TRUE,18,IF(EXACT(M1722,$A$20)=TRUE,19,IF(EXACT(M1722,$A$21)=TRUE,20,IF(EXACT(M1722,$A$22)=TRUE,21,IF(EXACT(M1722,$A$23)=TRUE,22,IF(EXACT(M1722,$A$24)=TRUE,23,IF(EXACT(M1722,$A$25)=TRUE,24,IF(EXACT(M1722,$A$26)=TRUE,25,IF(EXACT(M1722,$A$27)=TRUE,26,IF(EXACT(M1722,$A$28)=TRUE,27,IF(EXACT(M1722,$A$29)=TRUE,28,IF(EXACT(M1722,$A$30)=TRUE,29,IF(EXACT(M1722,$A$31)=TRUE,30,IF(EXACT(M1722,$A$32)=TRUE,31,IF(EXACT(M1722,$A$33)=TRUE,32,IF(EXACT(M1722,$A$34)=TRUE,33,IF(EXACT(M1722,$A$35)=TRUE,34,IF(EXACT(M1722,$A$36)=TRUE,35,IF(EXACT(M1722,$A$37)=TRUE,36,IF(EXACT(M1722,$A$38)=TRUE,37,IF(EXACT(M1722,$A$39)=TRUE,38,IF(EXACT(M1722,$A$40)=TRUE,39,IF(EXACT(M1722,$A$41)=TRUE,40,IF(EXACT(M1722,$A$42)=TRUE,41,IF(EXACT(M1722,$A$43)=TRUE,42,IF(EXACT(M1722,$A$44)=TRUE,43,IF(EXACT(M1722,$A$45)=TRUE,44,IF(EXACT(M1722,$A$46)=TRUE,45,IF(EXACT(M1722,$A$47)=TRUE,46,IF(EXACT(M1722,$A$48)=TRUE,47,IF(EXACT(M1722,$A$49)=TRUE,48,IF(EXACT(M1722,$A$50)=TRUE,49,IF(EXACT(M1722,$A$51)=TRUE,50,IF(EXACT(M1722,$A$52)=TRUE,51,IF(EXACT(M1722,$A$53)=TRUE,52,IF(EXACT(M1722,$A$54)=TRUE,53,IF(EXACT(M1722,$A$55)=TRUE,54,IF(EXACT(M1722,$A$56)=TRUE,55,IF(EXACT(M1722,$A$57)=TRUE,56,IF(EXACT(M1722,$A$58)=TRUE,57,IF(EXACT(M1722,$A$59)=TRUE,58,IF(EXACT(M1722,$A$60)=TRUE,59,IF(EXACT(M1722,$A$61)=TRUE,60,IF(EXACT(M1722,$A$62)=TRUE,61))))))))))))))))))))))))))))))))))))))))))))))))))))))))))))))*61^$L1722</f>
        <v>0</v>
      </c>
    </row>
    <row r="1723" spans="11:14" x14ac:dyDescent="0.55000000000000004">
      <c r="K1723">
        <v>1723</v>
      </c>
      <c r="L1723">
        <f t="shared" si="53"/>
        <v>5</v>
      </c>
      <c r="M1723" t="str">
        <f t="shared" si="52"/>
        <v/>
      </c>
      <c r="N1723" t="b">
        <f>IF(EXACT(M1723,$A$1)=TRUE,"コア",IF(EXACT(M1723,$A$2)=TRUE,"弓玉",IF(EXACT(M1723,$A$3)=TRUE,"銃玉",IF(EXACT(M1723,$A$4)=TRUE,"剣玉",IF(EXACT(M1723,$A$5)=TRUE,"盾玉",IF(EXACT(M1723,$A$6)=TRUE,"爆玉",IF(EXACT(M1723,$A$7)=TRUE,"魔玉",IF(EXACT(M1723,$A$8)=TRUE,"弩玉",IF(EXACT(M1723,$A$9)=TRUE,"槍玉",IF(EXACT(M1723,$A$10)=TRUE,"砲玉",IF(EXACT(M1723,$A$11)=TRUE,"薙玉",IF(EXACT(M1723,$A$12)=TRUE,"跳玉",IF(EXACT(M1723,$A$13)=TRUE,"裂玉",IF(EXACT(M1723,$A$14)=TRUE,"散玉",IF(EXACT(M1723,$A$15)=TRUE,"狙玉",IF(EXACT(M1723,$A$16)=TRUE,"浮玉",IF(EXACT(M1723,$A$17)=TRUE,"導玉",IF(EXACT(M1723,$A$18)=TRUE,"繕玉",IF(EXACT(M1723,$A$19)=TRUE,"癒玉",IF(EXACT(M1723,$A$20)=TRUE,"壁玉",IF(EXACT(M1723,$A$21)=TRUE,"飛玉",IF(EXACT(M1723,$A$22)=TRUE,"戦玉",IF(EXACT(M1723,$A$23)=TRUE,"機玉",IF(EXACT(M1723,$A$24)=TRUE,"変玉",IF(EXACT(M1723,$A$25)=TRUE,"界玉",IF(EXACT(M1723,$A$26)=TRUE,"木壁",IF(EXACT(M1723,$A$27)=TRUE,"石壁",IF(EXACT(M1723,$A$28)=TRUE,"紙壁",IF(EXACT(M1723,$A$29)=TRUE,"鉄壁",IF(EXACT(M1723,$A$30)=TRUE,"ジェット",IF(EXACT(M1723,$A$31)=TRUE,"ターボ",IF(EXACT(M1723,$A$32)=TRUE,"骨玉",IF(EXACT(M1723,$A$33)=TRUE,"撃玉",IF(EXACT(M1723,$A$34)=TRUE,"弾玉",IF(EXACT(M1723,$A$35)=TRUE,"聖玉",IF(EXACT(M1723,$A$36)=TRUE,"忍玉",IF(EXACT(M1723,$A$37)=TRUE,"障玉",IF(EXACT(M1723,$A$38)=TRUE,"花玉",IF(EXACT(M1723,$A$39)=TRUE,"反玉",IF(EXACT(M1723,$A$40)=TRUE,"押玉",IF(EXACT(M1723,$A$41)=TRUE,"迎玉",IF(EXACT(M1723,$A$42)=TRUE,"贄玉",IF(EXACT(M1723,$A$43)=TRUE,"的玉",IF(EXACT(M1723,$A$44)=TRUE,"墜玉",IF(EXACT(M1723,$A$45)=TRUE,"箱玉",IF(EXACT(M1723,$A$46)=TRUE,"闇玉",IF(EXACT(M1723,$A$47)=TRUE,"旋玉",IF(EXACT(M1723,$A$48)=TRUE,"采玉",IF(EXACT(M1723,$A$49)=TRUE,"騎玉",IF(EXACT(M1723,$A$50)=TRUE,"核玉",IF(EXACT(M1723,$A$51)=TRUE,"射玉",IF(EXACT(M1723,$A$52)=TRUE,"星玉",IF(EXACT(M1723,$A$53)=TRUE,"梱玉",IF(EXACT(M1723,$A$54)=TRUE,"貫玉",IF(EXACT(M1723,$A$55)=TRUE,"査玉",IF(EXACT(M1723,$A$56)=TRUE,"近壁",IF(EXACT(M1723,$A$57)=TRUE,"遠壁",IF(EXACT(M1723,$A$58)=TRUE,"広壁",IF(EXACT(M1723,$A$59)=TRUE,"狭壁",IF(EXACT(M1723,$A$60)=TRUE,"タゲ壁",IF(EXACT(M1723,$A$61)=TRUE,"エレ壁")))))))))))))))))))))))))))))))))))))))))))))))))))))))))))))</f>
        <v>0</v>
      </c>
    </row>
    <row r="1724" spans="11:14" x14ac:dyDescent="0.55000000000000004">
      <c r="K1724">
        <v>1724</v>
      </c>
      <c r="L1724">
        <f t="shared" si="53"/>
        <v>4</v>
      </c>
      <c r="M1724" t="str">
        <f t="shared" si="52"/>
        <v/>
      </c>
      <c r="N1724">
        <f>IF(EXACT(M1724,$A$1)=TRUE,0,IF(EXACT(M1724,$A$2)=TRUE,1,IF(EXACT(M1724,$A$3)=TRUE,2,IF(EXACT(M1724,$A$4)=TRUE,3,IF(EXACT(M1724,$A$5)=TRUE,4,IF(EXACT(M1724,$A$6)=TRUE,5,IF(EXACT(M1724,$A$7)=TRUE,6,IF(EXACT(M1724,$A$8)=TRUE,7,IF(EXACT(M1724,$A$9)=TRUE,8,IF(EXACT(M1724,$A$10)=TRUE,9,IF(EXACT(M1724,$A$11)=TRUE,10,IF(EXACT(M1724,$A$12)=TRUE,11,IF(EXACT(M1724,$A$13)=TRUE,12,IF(EXACT(M1724,$A$14)=TRUE,13,IF(EXACT(M1724,$A$15)=TRUE,14,IF(EXACT(M1724,$A$16)=TRUE,15,IF(EXACT(M1724,$A$17)=TRUE,16,IF(EXACT(M1724,$A$18)=TRUE,17,IF(EXACT(M1724,$A$19)=TRUE,18,IF(EXACT(M1724,$A$20)=TRUE,19,IF(EXACT(M1724,$A$21)=TRUE,20,IF(EXACT(M1724,$A$22)=TRUE,21,IF(EXACT(M1724,$A$23)=TRUE,22,IF(EXACT(M1724,$A$24)=TRUE,23,IF(EXACT(M1724,$A$25)=TRUE,24,IF(EXACT(M1724,$A$26)=TRUE,25,IF(EXACT(M1724,$A$27)=TRUE,26,IF(EXACT(M1724,$A$28)=TRUE,27,IF(EXACT(M1724,$A$29)=TRUE,28,IF(EXACT(M1724,$A$30)=TRUE,29,IF(EXACT(M1724,$A$31)=TRUE,30,IF(EXACT(M1724,$A$32)=TRUE,31,IF(EXACT(M1724,$A$33)=TRUE,32,IF(EXACT(M1724,$A$34)=TRUE,33,IF(EXACT(M1724,$A$35)=TRUE,34,IF(EXACT(M1724,$A$36)=TRUE,35,IF(EXACT(M1724,$A$37)=TRUE,36,IF(EXACT(M1724,$A$38)=TRUE,37,IF(EXACT(M1724,$A$39)=TRUE,38,IF(EXACT(M1724,$A$40)=TRUE,39,IF(EXACT(M1724,$A$41)=TRUE,40,IF(EXACT(M1724,$A$42)=TRUE,41,IF(EXACT(M1724,$A$43)=TRUE,42,IF(EXACT(M1724,$A$44)=TRUE,43,IF(EXACT(M1724,$A$45)=TRUE,44,IF(EXACT(M1724,$A$46)=TRUE,45,IF(EXACT(M1724,$A$47)=TRUE,46,IF(EXACT(M1724,$A$48)=TRUE,47,IF(EXACT(M1724,$A$49)=TRUE,48,IF(EXACT(M1724,$A$50)=TRUE,49,IF(EXACT(M1724,$A$51)=TRUE,50,IF(EXACT(M1724,$A$52)=TRUE,51,IF(EXACT(M1724,$A$53)=TRUE,52,IF(EXACT(M1724,$A$54)=TRUE,53,IF(EXACT(M1724,$A$55)=TRUE,54,IF(EXACT(M1724,$A$56)=TRUE,55,IF(EXACT(M1724,$A$57)=TRUE,56,IF(EXACT(M1724,$A$58)=TRUE,57,IF(EXACT(M1724,$A$59)=TRUE,58,IF(EXACT(M1724,$A$60)=TRUE,59,IF(EXACT(M1724,$A$61)=TRUE,60,IF(EXACT(M1724,$A$62)=TRUE,61))))))))))))))))))))))))))))))))))))))))))))))))))))))))))))))*61^$L1724</f>
        <v>0</v>
      </c>
    </row>
    <row r="1725" spans="11:14" x14ac:dyDescent="0.55000000000000004">
      <c r="K1725">
        <v>1725</v>
      </c>
      <c r="L1725">
        <f t="shared" si="53"/>
        <v>3</v>
      </c>
      <c r="M1725" t="str">
        <f t="shared" si="52"/>
        <v/>
      </c>
      <c r="N1725">
        <f>IF(EXACT(M1725,$A$1)=TRUE,0,IF(EXACT(M1725,$A$2)=TRUE,1,IF(EXACT(M1725,$A$3)=TRUE,2,IF(EXACT(M1725,$A$4)=TRUE,3,IF(EXACT(M1725,$A$5)=TRUE,4,IF(EXACT(M1725,$A$6)=TRUE,5,IF(EXACT(M1725,$A$7)=TRUE,6,IF(EXACT(M1725,$A$8)=TRUE,7,IF(EXACT(M1725,$A$9)=TRUE,8,IF(EXACT(M1725,$A$10)=TRUE,9,IF(EXACT(M1725,$A$11)=TRUE,10,IF(EXACT(M1725,$A$12)=TRUE,11,IF(EXACT(M1725,$A$13)=TRUE,12,IF(EXACT(M1725,$A$14)=TRUE,13,IF(EXACT(M1725,$A$15)=TRUE,14,IF(EXACT(M1725,$A$16)=TRUE,15,IF(EXACT(M1725,$A$17)=TRUE,16,IF(EXACT(M1725,$A$18)=TRUE,17,IF(EXACT(M1725,$A$19)=TRUE,18,IF(EXACT(M1725,$A$20)=TRUE,19,IF(EXACT(M1725,$A$21)=TRUE,20,IF(EXACT(M1725,$A$22)=TRUE,21,IF(EXACT(M1725,$A$23)=TRUE,22,IF(EXACT(M1725,$A$24)=TRUE,23,IF(EXACT(M1725,$A$25)=TRUE,24,IF(EXACT(M1725,$A$26)=TRUE,25,IF(EXACT(M1725,$A$27)=TRUE,26,IF(EXACT(M1725,$A$28)=TRUE,27,IF(EXACT(M1725,$A$29)=TRUE,28,IF(EXACT(M1725,$A$30)=TRUE,29,IF(EXACT(M1725,$A$31)=TRUE,30,IF(EXACT(M1725,$A$32)=TRUE,31,IF(EXACT(M1725,$A$33)=TRUE,32,IF(EXACT(M1725,$A$34)=TRUE,33,IF(EXACT(M1725,$A$35)=TRUE,34,IF(EXACT(M1725,$A$36)=TRUE,35,IF(EXACT(M1725,$A$37)=TRUE,36,IF(EXACT(M1725,$A$38)=TRUE,37,IF(EXACT(M1725,$A$39)=TRUE,38,IF(EXACT(M1725,$A$40)=TRUE,39,IF(EXACT(M1725,$A$41)=TRUE,40,IF(EXACT(M1725,$A$42)=TRUE,41,IF(EXACT(M1725,$A$43)=TRUE,42,IF(EXACT(M1725,$A$44)=TRUE,43,IF(EXACT(M1725,$A$45)=TRUE,44,IF(EXACT(M1725,$A$46)=TRUE,45,IF(EXACT(M1725,$A$47)=TRUE,46,IF(EXACT(M1725,$A$48)=TRUE,47,IF(EXACT(M1725,$A$49)=TRUE,48,IF(EXACT(M1725,$A$50)=TRUE,49,IF(EXACT(M1725,$A$51)=TRUE,50,IF(EXACT(M1725,$A$52)=TRUE,51,IF(EXACT(M1725,$A$53)=TRUE,52,IF(EXACT(M1725,$A$54)=TRUE,53,IF(EXACT(M1725,$A$55)=TRUE,54,IF(EXACT(M1725,$A$56)=TRUE,55,IF(EXACT(M1725,$A$57)=TRUE,56,IF(EXACT(M1725,$A$58)=TRUE,57,IF(EXACT(M1725,$A$59)=TRUE,58,IF(EXACT(M1725,$A$60)=TRUE,59,IF(EXACT(M1725,$A$61)=TRUE,60,IF(EXACT(M1725,$A$62)=TRUE,61))))))))))))))))))))))))))))))))))))))))))))))))))))))))))))))*61^$L1725</f>
        <v>0</v>
      </c>
    </row>
    <row r="1726" spans="11:14" x14ac:dyDescent="0.55000000000000004">
      <c r="K1726">
        <v>1726</v>
      </c>
      <c r="L1726">
        <f t="shared" si="53"/>
        <v>2</v>
      </c>
      <c r="M1726" t="str">
        <f t="shared" si="52"/>
        <v/>
      </c>
      <c r="N1726">
        <f>IF(EXACT(M1726,$A$1)=TRUE,0,IF(EXACT(M1726,$A$2)=TRUE,1,IF(EXACT(M1726,$A$3)=TRUE,2,IF(EXACT(M1726,$A$4)=TRUE,3,IF(EXACT(M1726,$A$5)=TRUE,4,IF(EXACT(M1726,$A$6)=TRUE,5,IF(EXACT(M1726,$A$7)=TRUE,6,IF(EXACT(M1726,$A$8)=TRUE,7,IF(EXACT(M1726,$A$9)=TRUE,8,IF(EXACT(M1726,$A$10)=TRUE,9,IF(EXACT(M1726,$A$11)=TRUE,10,IF(EXACT(M1726,$A$12)=TRUE,11,IF(EXACT(M1726,$A$13)=TRUE,12,IF(EXACT(M1726,$A$14)=TRUE,13,IF(EXACT(M1726,$A$15)=TRUE,14,IF(EXACT(M1726,$A$16)=TRUE,15,IF(EXACT(M1726,$A$17)=TRUE,16,IF(EXACT(M1726,$A$18)=TRUE,17,IF(EXACT(M1726,$A$19)=TRUE,18,IF(EXACT(M1726,$A$20)=TRUE,19,IF(EXACT(M1726,$A$21)=TRUE,20,IF(EXACT(M1726,$A$22)=TRUE,21,IF(EXACT(M1726,$A$23)=TRUE,22,IF(EXACT(M1726,$A$24)=TRUE,23,IF(EXACT(M1726,$A$25)=TRUE,24,IF(EXACT(M1726,$A$26)=TRUE,25,IF(EXACT(M1726,$A$27)=TRUE,26,IF(EXACT(M1726,$A$28)=TRUE,27,IF(EXACT(M1726,$A$29)=TRUE,28,IF(EXACT(M1726,$A$30)=TRUE,29,IF(EXACT(M1726,$A$31)=TRUE,30,IF(EXACT(M1726,$A$32)=TRUE,31,IF(EXACT(M1726,$A$33)=TRUE,32,IF(EXACT(M1726,$A$34)=TRUE,33,IF(EXACT(M1726,$A$35)=TRUE,34,IF(EXACT(M1726,$A$36)=TRUE,35,IF(EXACT(M1726,$A$37)=TRUE,36,IF(EXACT(M1726,$A$38)=TRUE,37,IF(EXACT(M1726,$A$39)=TRUE,38,IF(EXACT(M1726,$A$40)=TRUE,39,IF(EXACT(M1726,$A$41)=TRUE,40,IF(EXACT(M1726,$A$42)=TRUE,41,IF(EXACT(M1726,$A$43)=TRUE,42,IF(EXACT(M1726,$A$44)=TRUE,43,IF(EXACT(M1726,$A$45)=TRUE,44,IF(EXACT(M1726,$A$46)=TRUE,45,IF(EXACT(M1726,$A$47)=TRUE,46,IF(EXACT(M1726,$A$48)=TRUE,47,IF(EXACT(M1726,$A$49)=TRUE,48,IF(EXACT(M1726,$A$50)=TRUE,49,IF(EXACT(M1726,$A$51)=TRUE,50,IF(EXACT(M1726,$A$52)=TRUE,51,IF(EXACT(M1726,$A$53)=TRUE,52,IF(EXACT(M1726,$A$54)=TRUE,53,IF(EXACT(M1726,$A$55)=TRUE,54,IF(EXACT(M1726,$A$56)=TRUE,55,IF(EXACT(M1726,$A$57)=TRUE,56,IF(EXACT(M1726,$A$58)=TRUE,57,IF(EXACT(M1726,$A$59)=TRUE,58,IF(EXACT(M1726,$A$60)=TRUE,59,IF(EXACT(M1726,$A$61)=TRUE,60,IF(EXACT(M1726,$A$62)=TRUE,61))))))))))))))))))))))))))))))))))))))))))))))))))))))))))))))*61^$L1726</f>
        <v>0</v>
      </c>
    </row>
    <row r="1727" spans="11:14" x14ac:dyDescent="0.55000000000000004">
      <c r="K1727">
        <v>1727</v>
      </c>
      <c r="L1727">
        <f t="shared" si="53"/>
        <v>1</v>
      </c>
      <c r="M1727" t="str">
        <f t="shared" si="52"/>
        <v/>
      </c>
      <c r="N1727">
        <f>IF(EXACT(M1727,$A$1)=TRUE,0,IF(EXACT(M1727,$A$2)=TRUE,1,IF(EXACT(M1727,$A$3)=TRUE,2,IF(EXACT(M1727,$A$4)=TRUE,3,IF(EXACT(M1727,$A$5)=TRUE,4,IF(EXACT(M1727,$A$6)=TRUE,5,IF(EXACT(M1727,$A$7)=TRUE,6,IF(EXACT(M1727,$A$8)=TRUE,7,IF(EXACT(M1727,$A$9)=TRUE,8,IF(EXACT(M1727,$A$10)=TRUE,9,IF(EXACT(M1727,$A$11)=TRUE,10,IF(EXACT(M1727,$A$12)=TRUE,11,IF(EXACT(M1727,$A$13)=TRUE,12,IF(EXACT(M1727,$A$14)=TRUE,13,IF(EXACT(M1727,$A$15)=TRUE,14,IF(EXACT(M1727,$A$16)=TRUE,15,IF(EXACT(M1727,$A$17)=TRUE,16,IF(EXACT(M1727,$A$18)=TRUE,17,IF(EXACT(M1727,$A$19)=TRUE,18,IF(EXACT(M1727,$A$20)=TRUE,19,IF(EXACT(M1727,$A$21)=TRUE,20,IF(EXACT(M1727,$A$22)=TRUE,21,IF(EXACT(M1727,$A$23)=TRUE,22,IF(EXACT(M1727,$A$24)=TRUE,23,IF(EXACT(M1727,$A$25)=TRUE,24,IF(EXACT(M1727,$A$26)=TRUE,25,IF(EXACT(M1727,$A$27)=TRUE,26,IF(EXACT(M1727,$A$28)=TRUE,27,IF(EXACT(M1727,$A$29)=TRUE,28,IF(EXACT(M1727,$A$30)=TRUE,29,IF(EXACT(M1727,$A$31)=TRUE,30,IF(EXACT(M1727,$A$32)=TRUE,31,IF(EXACT(M1727,$A$33)=TRUE,32,IF(EXACT(M1727,$A$34)=TRUE,33,IF(EXACT(M1727,$A$35)=TRUE,34,IF(EXACT(M1727,$A$36)=TRUE,35,IF(EXACT(M1727,$A$37)=TRUE,36,IF(EXACT(M1727,$A$38)=TRUE,37,IF(EXACT(M1727,$A$39)=TRUE,38,IF(EXACT(M1727,$A$40)=TRUE,39,IF(EXACT(M1727,$A$41)=TRUE,40,IF(EXACT(M1727,$A$42)=TRUE,41,IF(EXACT(M1727,$A$43)=TRUE,42,IF(EXACT(M1727,$A$44)=TRUE,43,IF(EXACT(M1727,$A$45)=TRUE,44,IF(EXACT(M1727,$A$46)=TRUE,45,IF(EXACT(M1727,$A$47)=TRUE,46,IF(EXACT(M1727,$A$48)=TRUE,47,IF(EXACT(M1727,$A$49)=TRUE,48,IF(EXACT(M1727,$A$50)=TRUE,49,IF(EXACT(M1727,$A$51)=TRUE,50,IF(EXACT(M1727,$A$52)=TRUE,51,IF(EXACT(M1727,$A$53)=TRUE,52,IF(EXACT(M1727,$A$54)=TRUE,53,IF(EXACT(M1727,$A$55)=TRUE,54,IF(EXACT(M1727,$A$56)=TRUE,55,IF(EXACT(M1727,$A$57)=TRUE,56,IF(EXACT(M1727,$A$58)=TRUE,57,IF(EXACT(M1727,$A$59)=TRUE,58,IF(EXACT(M1727,$A$60)=TRUE,59,IF(EXACT(M1727,$A$61)=TRUE,60,IF(EXACT(M1727,$A$62)=TRUE,61))))))))))))))))))))))))))))))))))))))))))))))))))))))))))))))*61^$L1727</f>
        <v>0</v>
      </c>
    </row>
    <row r="1728" spans="11:14" x14ac:dyDescent="0.55000000000000004">
      <c r="K1728">
        <v>1728</v>
      </c>
      <c r="L1728">
        <f t="shared" si="53"/>
        <v>0</v>
      </c>
      <c r="M1728" t="str">
        <f t="shared" si="52"/>
        <v/>
      </c>
      <c r="N1728">
        <f>IF(EXACT(M1728,$A$1)=TRUE,0,IF(EXACT(M1728,$A$2)=TRUE,1,IF(EXACT(M1728,$A$3)=TRUE,2,IF(EXACT(M1728,$A$4)=TRUE,3,IF(EXACT(M1728,$A$5)=TRUE,4,IF(EXACT(M1728,$A$6)=TRUE,5,IF(EXACT(M1728,$A$7)=TRUE,6,IF(EXACT(M1728,$A$8)=TRUE,7,IF(EXACT(M1728,$A$9)=TRUE,8,IF(EXACT(M1728,$A$10)=TRUE,9,IF(EXACT(M1728,$A$11)=TRUE,10,IF(EXACT(M1728,$A$12)=TRUE,11,IF(EXACT(M1728,$A$13)=TRUE,12,IF(EXACT(M1728,$A$14)=TRUE,13,IF(EXACT(M1728,$A$15)=TRUE,14,IF(EXACT(M1728,$A$16)=TRUE,15,IF(EXACT(M1728,$A$17)=TRUE,16,IF(EXACT(M1728,$A$18)=TRUE,17,IF(EXACT(M1728,$A$19)=TRUE,18,IF(EXACT(M1728,$A$20)=TRUE,19,IF(EXACT(M1728,$A$21)=TRUE,20,IF(EXACT(M1728,$A$22)=TRUE,21,IF(EXACT(M1728,$A$23)=TRUE,22,IF(EXACT(M1728,$A$24)=TRUE,23,IF(EXACT(M1728,$A$25)=TRUE,24,IF(EXACT(M1728,$A$26)=TRUE,25,IF(EXACT(M1728,$A$27)=TRUE,26,IF(EXACT(M1728,$A$28)=TRUE,27,IF(EXACT(M1728,$A$29)=TRUE,28,IF(EXACT(M1728,$A$30)=TRUE,29,IF(EXACT(M1728,$A$31)=TRUE,30,IF(EXACT(M1728,$A$32)=TRUE,31,IF(EXACT(M1728,$A$33)=TRUE,32,IF(EXACT(M1728,$A$34)=TRUE,33,IF(EXACT(M1728,$A$35)=TRUE,34,IF(EXACT(M1728,$A$36)=TRUE,35,IF(EXACT(M1728,$A$37)=TRUE,36,IF(EXACT(M1728,$A$38)=TRUE,37,IF(EXACT(M1728,$A$39)=TRUE,38,IF(EXACT(M1728,$A$40)=TRUE,39,IF(EXACT(M1728,$A$41)=TRUE,40,IF(EXACT(M1728,$A$42)=TRUE,41,IF(EXACT(M1728,$A$43)=TRUE,42,IF(EXACT(M1728,$A$44)=TRUE,43,IF(EXACT(M1728,$A$45)=TRUE,44,IF(EXACT(M1728,$A$46)=TRUE,45,IF(EXACT(M1728,$A$47)=TRUE,46,IF(EXACT(M1728,$A$48)=TRUE,47,IF(EXACT(M1728,$A$49)=TRUE,48,IF(EXACT(M1728,$A$50)=TRUE,49,IF(EXACT(M1728,$A$51)=TRUE,50,IF(EXACT(M1728,$A$52)=TRUE,51,IF(EXACT(M1728,$A$53)=TRUE,52,IF(EXACT(M1728,$A$54)=TRUE,53,IF(EXACT(M1728,$A$55)=TRUE,54,IF(EXACT(M1728,$A$56)=TRUE,55,IF(EXACT(M1728,$A$57)=TRUE,56,IF(EXACT(M1728,$A$58)=TRUE,57,IF(EXACT(M1728,$A$59)=TRUE,58,IF(EXACT(M1728,$A$60)=TRUE,59,IF(EXACT(M1728,$A$61)=TRUE,60,IF(EXACT(M1728,$A$62)=TRUE,61))))))))))))))))))))))))))))))))))))))))))))))))))))))))))))))*61^$L1728</f>
        <v>0</v>
      </c>
    </row>
    <row r="1729" spans="11:14" x14ac:dyDescent="0.55000000000000004">
      <c r="K1729">
        <v>1729</v>
      </c>
      <c r="L1729">
        <f t="shared" si="53"/>
        <v>5</v>
      </c>
      <c r="M1729" t="str">
        <f t="shared" ref="M1729:M1792" si="54">MID(D$2,$K1729,1)</f>
        <v/>
      </c>
      <c r="N1729" t="b">
        <f>IF(EXACT(M1729,$A$1)=TRUE,"コア",IF(EXACT(M1729,$A$2)=TRUE,"弓玉",IF(EXACT(M1729,$A$3)=TRUE,"銃玉",IF(EXACT(M1729,$A$4)=TRUE,"剣玉",IF(EXACT(M1729,$A$5)=TRUE,"盾玉",IF(EXACT(M1729,$A$6)=TRUE,"爆玉",IF(EXACT(M1729,$A$7)=TRUE,"魔玉",IF(EXACT(M1729,$A$8)=TRUE,"弩玉",IF(EXACT(M1729,$A$9)=TRUE,"槍玉",IF(EXACT(M1729,$A$10)=TRUE,"砲玉",IF(EXACT(M1729,$A$11)=TRUE,"薙玉",IF(EXACT(M1729,$A$12)=TRUE,"跳玉",IF(EXACT(M1729,$A$13)=TRUE,"裂玉",IF(EXACT(M1729,$A$14)=TRUE,"散玉",IF(EXACT(M1729,$A$15)=TRUE,"狙玉",IF(EXACT(M1729,$A$16)=TRUE,"浮玉",IF(EXACT(M1729,$A$17)=TRUE,"導玉",IF(EXACT(M1729,$A$18)=TRUE,"繕玉",IF(EXACT(M1729,$A$19)=TRUE,"癒玉",IF(EXACT(M1729,$A$20)=TRUE,"壁玉",IF(EXACT(M1729,$A$21)=TRUE,"飛玉",IF(EXACT(M1729,$A$22)=TRUE,"戦玉",IF(EXACT(M1729,$A$23)=TRUE,"機玉",IF(EXACT(M1729,$A$24)=TRUE,"変玉",IF(EXACT(M1729,$A$25)=TRUE,"界玉",IF(EXACT(M1729,$A$26)=TRUE,"木壁",IF(EXACT(M1729,$A$27)=TRUE,"石壁",IF(EXACT(M1729,$A$28)=TRUE,"紙壁",IF(EXACT(M1729,$A$29)=TRUE,"鉄壁",IF(EXACT(M1729,$A$30)=TRUE,"ジェット",IF(EXACT(M1729,$A$31)=TRUE,"ターボ",IF(EXACT(M1729,$A$32)=TRUE,"骨玉",IF(EXACT(M1729,$A$33)=TRUE,"撃玉",IF(EXACT(M1729,$A$34)=TRUE,"弾玉",IF(EXACT(M1729,$A$35)=TRUE,"聖玉",IF(EXACT(M1729,$A$36)=TRUE,"忍玉",IF(EXACT(M1729,$A$37)=TRUE,"障玉",IF(EXACT(M1729,$A$38)=TRUE,"花玉",IF(EXACT(M1729,$A$39)=TRUE,"反玉",IF(EXACT(M1729,$A$40)=TRUE,"押玉",IF(EXACT(M1729,$A$41)=TRUE,"迎玉",IF(EXACT(M1729,$A$42)=TRUE,"贄玉",IF(EXACT(M1729,$A$43)=TRUE,"的玉",IF(EXACT(M1729,$A$44)=TRUE,"墜玉",IF(EXACT(M1729,$A$45)=TRUE,"箱玉",IF(EXACT(M1729,$A$46)=TRUE,"闇玉",IF(EXACT(M1729,$A$47)=TRUE,"旋玉",IF(EXACT(M1729,$A$48)=TRUE,"采玉",IF(EXACT(M1729,$A$49)=TRUE,"騎玉",IF(EXACT(M1729,$A$50)=TRUE,"核玉",IF(EXACT(M1729,$A$51)=TRUE,"射玉",IF(EXACT(M1729,$A$52)=TRUE,"星玉",IF(EXACT(M1729,$A$53)=TRUE,"梱玉",IF(EXACT(M1729,$A$54)=TRUE,"貫玉",IF(EXACT(M1729,$A$55)=TRUE,"査玉",IF(EXACT(M1729,$A$56)=TRUE,"近壁",IF(EXACT(M1729,$A$57)=TRUE,"遠壁",IF(EXACT(M1729,$A$58)=TRUE,"広壁",IF(EXACT(M1729,$A$59)=TRUE,"狭壁",IF(EXACT(M1729,$A$60)=TRUE,"タゲ壁",IF(EXACT(M1729,$A$61)=TRUE,"エレ壁")))))))))))))))))))))))))))))))))))))))))))))))))))))))))))))</f>
        <v>0</v>
      </c>
    </row>
    <row r="1730" spans="11:14" x14ac:dyDescent="0.55000000000000004">
      <c r="K1730">
        <v>1730</v>
      </c>
      <c r="L1730">
        <f t="shared" ref="L1730:L1793" si="55">MOD(LEN($D$2)-K1730,6)</f>
        <v>4</v>
      </c>
      <c r="M1730" t="str">
        <f t="shared" si="54"/>
        <v/>
      </c>
      <c r="N1730">
        <f>IF(EXACT(M1730,$A$1)=TRUE,0,IF(EXACT(M1730,$A$2)=TRUE,1,IF(EXACT(M1730,$A$3)=TRUE,2,IF(EXACT(M1730,$A$4)=TRUE,3,IF(EXACT(M1730,$A$5)=TRUE,4,IF(EXACT(M1730,$A$6)=TRUE,5,IF(EXACT(M1730,$A$7)=TRUE,6,IF(EXACT(M1730,$A$8)=TRUE,7,IF(EXACT(M1730,$A$9)=TRUE,8,IF(EXACT(M1730,$A$10)=TRUE,9,IF(EXACT(M1730,$A$11)=TRUE,10,IF(EXACT(M1730,$A$12)=TRUE,11,IF(EXACT(M1730,$A$13)=TRUE,12,IF(EXACT(M1730,$A$14)=TRUE,13,IF(EXACT(M1730,$A$15)=TRUE,14,IF(EXACT(M1730,$A$16)=TRUE,15,IF(EXACT(M1730,$A$17)=TRUE,16,IF(EXACT(M1730,$A$18)=TRUE,17,IF(EXACT(M1730,$A$19)=TRUE,18,IF(EXACT(M1730,$A$20)=TRUE,19,IF(EXACT(M1730,$A$21)=TRUE,20,IF(EXACT(M1730,$A$22)=TRUE,21,IF(EXACT(M1730,$A$23)=TRUE,22,IF(EXACT(M1730,$A$24)=TRUE,23,IF(EXACT(M1730,$A$25)=TRUE,24,IF(EXACT(M1730,$A$26)=TRUE,25,IF(EXACT(M1730,$A$27)=TRUE,26,IF(EXACT(M1730,$A$28)=TRUE,27,IF(EXACT(M1730,$A$29)=TRUE,28,IF(EXACT(M1730,$A$30)=TRUE,29,IF(EXACT(M1730,$A$31)=TRUE,30,IF(EXACT(M1730,$A$32)=TRUE,31,IF(EXACT(M1730,$A$33)=TRUE,32,IF(EXACT(M1730,$A$34)=TRUE,33,IF(EXACT(M1730,$A$35)=TRUE,34,IF(EXACT(M1730,$A$36)=TRUE,35,IF(EXACT(M1730,$A$37)=TRUE,36,IF(EXACT(M1730,$A$38)=TRUE,37,IF(EXACT(M1730,$A$39)=TRUE,38,IF(EXACT(M1730,$A$40)=TRUE,39,IF(EXACT(M1730,$A$41)=TRUE,40,IF(EXACT(M1730,$A$42)=TRUE,41,IF(EXACT(M1730,$A$43)=TRUE,42,IF(EXACT(M1730,$A$44)=TRUE,43,IF(EXACT(M1730,$A$45)=TRUE,44,IF(EXACT(M1730,$A$46)=TRUE,45,IF(EXACT(M1730,$A$47)=TRUE,46,IF(EXACT(M1730,$A$48)=TRUE,47,IF(EXACT(M1730,$A$49)=TRUE,48,IF(EXACT(M1730,$A$50)=TRUE,49,IF(EXACT(M1730,$A$51)=TRUE,50,IF(EXACT(M1730,$A$52)=TRUE,51,IF(EXACT(M1730,$A$53)=TRUE,52,IF(EXACT(M1730,$A$54)=TRUE,53,IF(EXACT(M1730,$A$55)=TRUE,54,IF(EXACT(M1730,$A$56)=TRUE,55,IF(EXACT(M1730,$A$57)=TRUE,56,IF(EXACT(M1730,$A$58)=TRUE,57,IF(EXACT(M1730,$A$59)=TRUE,58,IF(EXACT(M1730,$A$60)=TRUE,59,IF(EXACT(M1730,$A$61)=TRUE,60,IF(EXACT(M1730,$A$62)=TRUE,61))))))))))))))))))))))))))))))))))))))))))))))))))))))))))))))*61^$L1730</f>
        <v>0</v>
      </c>
    </row>
    <row r="1731" spans="11:14" x14ac:dyDescent="0.55000000000000004">
      <c r="K1731">
        <v>1731</v>
      </c>
      <c r="L1731">
        <f t="shared" si="55"/>
        <v>3</v>
      </c>
      <c r="M1731" t="str">
        <f t="shared" si="54"/>
        <v/>
      </c>
      <c r="N1731">
        <f>IF(EXACT(M1731,$A$1)=TRUE,0,IF(EXACT(M1731,$A$2)=TRUE,1,IF(EXACT(M1731,$A$3)=TRUE,2,IF(EXACT(M1731,$A$4)=TRUE,3,IF(EXACT(M1731,$A$5)=TRUE,4,IF(EXACT(M1731,$A$6)=TRUE,5,IF(EXACT(M1731,$A$7)=TRUE,6,IF(EXACT(M1731,$A$8)=TRUE,7,IF(EXACT(M1731,$A$9)=TRUE,8,IF(EXACT(M1731,$A$10)=TRUE,9,IF(EXACT(M1731,$A$11)=TRUE,10,IF(EXACT(M1731,$A$12)=TRUE,11,IF(EXACT(M1731,$A$13)=TRUE,12,IF(EXACT(M1731,$A$14)=TRUE,13,IF(EXACT(M1731,$A$15)=TRUE,14,IF(EXACT(M1731,$A$16)=TRUE,15,IF(EXACT(M1731,$A$17)=TRUE,16,IF(EXACT(M1731,$A$18)=TRUE,17,IF(EXACT(M1731,$A$19)=TRUE,18,IF(EXACT(M1731,$A$20)=TRUE,19,IF(EXACT(M1731,$A$21)=TRUE,20,IF(EXACT(M1731,$A$22)=TRUE,21,IF(EXACT(M1731,$A$23)=TRUE,22,IF(EXACT(M1731,$A$24)=TRUE,23,IF(EXACT(M1731,$A$25)=TRUE,24,IF(EXACT(M1731,$A$26)=TRUE,25,IF(EXACT(M1731,$A$27)=TRUE,26,IF(EXACT(M1731,$A$28)=TRUE,27,IF(EXACT(M1731,$A$29)=TRUE,28,IF(EXACT(M1731,$A$30)=TRUE,29,IF(EXACT(M1731,$A$31)=TRUE,30,IF(EXACT(M1731,$A$32)=TRUE,31,IF(EXACT(M1731,$A$33)=TRUE,32,IF(EXACT(M1731,$A$34)=TRUE,33,IF(EXACT(M1731,$A$35)=TRUE,34,IF(EXACT(M1731,$A$36)=TRUE,35,IF(EXACT(M1731,$A$37)=TRUE,36,IF(EXACT(M1731,$A$38)=TRUE,37,IF(EXACT(M1731,$A$39)=TRUE,38,IF(EXACT(M1731,$A$40)=TRUE,39,IF(EXACT(M1731,$A$41)=TRUE,40,IF(EXACT(M1731,$A$42)=TRUE,41,IF(EXACT(M1731,$A$43)=TRUE,42,IF(EXACT(M1731,$A$44)=TRUE,43,IF(EXACT(M1731,$A$45)=TRUE,44,IF(EXACT(M1731,$A$46)=TRUE,45,IF(EXACT(M1731,$A$47)=TRUE,46,IF(EXACT(M1731,$A$48)=TRUE,47,IF(EXACT(M1731,$A$49)=TRUE,48,IF(EXACT(M1731,$A$50)=TRUE,49,IF(EXACT(M1731,$A$51)=TRUE,50,IF(EXACT(M1731,$A$52)=TRUE,51,IF(EXACT(M1731,$A$53)=TRUE,52,IF(EXACT(M1731,$A$54)=TRUE,53,IF(EXACT(M1731,$A$55)=TRUE,54,IF(EXACT(M1731,$A$56)=TRUE,55,IF(EXACT(M1731,$A$57)=TRUE,56,IF(EXACT(M1731,$A$58)=TRUE,57,IF(EXACT(M1731,$A$59)=TRUE,58,IF(EXACT(M1731,$A$60)=TRUE,59,IF(EXACT(M1731,$A$61)=TRUE,60,IF(EXACT(M1731,$A$62)=TRUE,61))))))))))))))))))))))))))))))))))))))))))))))))))))))))))))))*61^$L1731</f>
        <v>0</v>
      </c>
    </row>
    <row r="1732" spans="11:14" x14ac:dyDescent="0.55000000000000004">
      <c r="K1732">
        <v>1732</v>
      </c>
      <c r="L1732">
        <f t="shared" si="55"/>
        <v>2</v>
      </c>
      <c r="M1732" t="str">
        <f t="shared" si="54"/>
        <v/>
      </c>
      <c r="N1732">
        <f>IF(EXACT(M1732,$A$1)=TRUE,0,IF(EXACT(M1732,$A$2)=TRUE,1,IF(EXACT(M1732,$A$3)=TRUE,2,IF(EXACT(M1732,$A$4)=TRUE,3,IF(EXACT(M1732,$A$5)=TRUE,4,IF(EXACT(M1732,$A$6)=TRUE,5,IF(EXACT(M1732,$A$7)=TRUE,6,IF(EXACT(M1732,$A$8)=TRUE,7,IF(EXACT(M1732,$A$9)=TRUE,8,IF(EXACT(M1732,$A$10)=TRUE,9,IF(EXACT(M1732,$A$11)=TRUE,10,IF(EXACT(M1732,$A$12)=TRUE,11,IF(EXACT(M1732,$A$13)=TRUE,12,IF(EXACT(M1732,$A$14)=TRUE,13,IF(EXACT(M1732,$A$15)=TRUE,14,IF(EXACT(M1732,$A$16)=TRUE,15,IF(EXACT(M1732,$A$17)=TRUE,16,IF(EXACT(M1732,$A$18)=TRUE,17,IF(EXACT(M1732,$A$19)=TRUE,18,IF(EXACT(M1732,$A$20)=TRUE,19,IF(EXACT(M1732,$A$21)=TRUE,20,IF(EXACT(M1732,$A$22)=TRUE,21,IF(EXACT(M1732,$A$23)=TRUE,22,IF(EXACT(M1732,$A$24)=TRUE,23,IF(EXACT(M1732,$A$25)=TRUE,24,IF(EXACT(M1732,$A$26)=TRUE,25,IF(EXACT(M1732,$A$27)=TRUE,26,IF(EXACT(M1732,$A$28)=TRUE,27,IF(EXACT(M1732,$A$29)=TRUE,28,IF(EXACT(M1732,$A$30)=TRUE,29,IF(EXACT(M1732,$A$31)=TRUE,30,IF(EXACT(M1732,$A$32)=TRUE,31,IF(EXACT(M1732,$A$33)=TRUE,32,IF(EXACT(M1732,$A$34)=TRUE,33,IF(EXACT(M1732,$A$35)=TRUE,34,IF(EXACT(M1732,$A$36)=TRUE,35,IF(EXACT(M1732,$A$37)=TRUE,36,IF(EXACT(M1732,$A$38)=TRUE,37,IF(EXACT(M1732,$A$39)=TRUE,38,IF(EXACT(M1732,$A$40)=TRUE,39,IF(EXACT(M1732,$A$41)=TRUE,40,IF(EXACT(M1732,$A$42)=TRUE,41,IF(EXACT(M1732,$A$43)=TRUE,42,IF(EXACT(M1732,$A$44)=TRUE,43,IF(EXACT(M1732,$A$45)=TRUE,44,IF(EXACT(M1732,$A$46)=TRUE,45,IF(EXACT(M1732,$A$47)=TRUE,46,IF(EXACT(M1732,$A$48)=TRUE,47,IF(EXACT(M1732,$A$49)=TRUE,48,IF(EXACT(M1732,$A$50)=TRUE,49,IF(EXACT(M1732,$A$51)=TRUE,50,IF(EXACT(M1732,$A$52)=TRUE,51,IF(EXACT(M1732,$A$53)=TRUE,52,IF(EXACT(M1732,$A$54)=TRUE,53,IF(EXACT(M1732,$A$55)=TRUE,54,IF(EXACT(M1732,$A$56)=TRUE,55,IF(EXACT(M1732,$A$57)=TRUE,56,IF(EXACT(M1732,$A$58)=TRUE,57,IF(EXACT(M1732,$A$59)=TRUE,58,IF(EXACT(M1732,$A$60)=TRUE,59,IF(EXACT(M1732,$A$61)=TRUE,60,IF(EXACT(M1732,$A$62)=TRUE,61))))))))))))))))))))))))))))))))))))))))))))))))))))))))))))))*61^$L1732</f>
        <v>0</v>
      </c>
    </row>
    <row r="1733" spans="11:14" x14ac:dyDescent="0.55000000000000004">
      <c r="K1733">
        <v>1733</v>
      </c>
      <c r="L1733">
        <f t="shared" si="55"/>
        <v>1</v>
      </c>
      <c r="M1733" t="str">
        <f t="shared" si="54"/>
        <v/>
      </c>
      <c r="N1733">
        <f>IF(EXACT(M1733,$A$1)=TRUE,0,IF(EXACT(M1733,$A$2)=TRUE,1,IF(EXACT(M1733,$A$3)=TRUE,2,IF(EXACT(M1733,$A$4)=TRUE,3,IF(EXACT(M1733,$A$5)=TRUE,4,IF(EXACT(M1733,$A$6)=TRUE,5,IF(EXACT(M1733,$A$7)=TRUE,6,IF(EXACT(M1733,$A$8)=TRUE,7,IF(EXACT(M1733,$A$9)=TRUE,8,IF(EXACT(M1733,$A$10)=TRUE,9,IF(EXACT(M1733,$A$11)=TRUE,10,IF(EXACT(M1733,$A$12)=TRUE,11,IF(EXACT(M1733,$A$13)=TRUE,12,IF(EXACT(M1733,$A$14)=TRUE,13,IF(EXACT(M1733,$A$15)=TRUE,14,IF(EXACT(M1733,$A$16)=TRUE,15,IF(EXACT(M1733,$A$17)=TRUE,16,IF(EXACT(M1733,$A$18)=TRUE,17,IF(EXACT(M1733,$A$19)=TRUE,18,IF(EXACT(M1733,$A$20)=TRUE,19,IF(EXACT(M1733,$A$21)=TRUE,20,IF(EXACT(M1733,$A$22)=TRUE,21,IF(EXACT(M1733,$A$23)=TRUE,22,IF(EXACT(M1733,$A$24)=TRUE,23,IF(EXACT(M1733,$A$25)=TRUE,24,IF(EXACT(M1733,$A$26)=TRUE,25,IF(EXACT(M1733,$A$27)=TRUE,26,IF(EXACT(M1733,$A$28)=TRUE,27,IF(EXACT(M1733,$A$29)=TRUE,28,IF(EXACT(M1733,$A$30)=TRUE,29,IF(EXACT(M1733,$A$31)=TRUE,30,IF(EXACT(M1733,$A$32)=TRUE,31,IF(EXACT(M1733,$A$33)=TRUE,32,IF(EXACT(M1733,$A$34)=TRUE,33,IF(EXACT(M1733,$A$35)=TRUE,34,IF(EXACT(M1733,$A$36)=TRUE,35,IF(EXACT(M1733,$A$37)=TRUE,36,IF(EXACT(M1733,$A$38)=TRUE,37,IF(EXACT(M1733,$A$39)=TRUE,38,IF(EXACT(M1733,$A$40)=TRUE,39,IF(EXACT(M1733,$A$41)=TRUE,40,IF(EXACT(M1733,$A$42)=TRUE,41,IF(EXACT(M1733,$A$43)=TRUE,42,IF(EXACT(M1733,$A$44)=TRUE,43,IF(EXACT(M1733,$A$45)=TRUE,44,IF(EXACT(M1733,$A$46)=TRUE,45,IF(EXACT(M1733,$A$47)=TRUE,46,IF(EXACT(M1733,$A$48)=TRUE,47,IF(EXACT(M1733,$A$49)=TRUE,48,IF(EXACT(M1733,$A$50)=TRUE,49,IF(EXACT(M1733,$A$51)=TRUE,50,IF(EXACT(M1733,$A$52)=TRUE,51,IF(EXACT(M1733,$A$53)=TRUE,52,IF(EXACT(M1733,$A$54)=TRUE,53,IF(EXACT(M1733,$A$55)=TRUE,54,IF(EXACT(M1733,$A$56)=TRUE,55,IF(EXACT(M1733,$A$57)=TRUE,56,IF(EXACT(M1733,$A$58)=TRUE,57,IF(EXACT(M1733,$A$59)=TRUE,58,IF(EXACT(M1733,$A$60)=TRUE,59,IF(EXACT(M1733,$A$61)=TRUE,60,IF(EXACT(M1733,$A$62)=TRUE,61))))))))))))))))))))))))))))))))))))))))))))))))))))))))))))))*61^$L1733</f>
        <v>0</v>
      </c>
    </row>
    <row r="1734" spans="11:14" x14ac:dyDescent="0.55000000000000004">
      <c r="K1734">
        <v>1734</v>
      </c>
      <c r="L1734">
        <f t="shared" si="55"/>
        <v>0</v>
      </c>
      <c r="M1734" t="str">
        <f t="shared" si="54"/>
        <v/>
      </c>
      <c r="N1734">
        <f>IF(EXACT(M1734,$A$1)=TRUE,0,IF(EXACT(M1734,$A$2)=TRUE,1,IF(EXACT(M1734,$A$3)=TRUE,2,IF(EXACT(M1734,$A$4)=TRUE,3,IF(EXACT(M1734,$A$5)=TRUE,4,IF(EXACT(M1734,$A$6)=TRUE,5,IF(EXACT(M1734,$A$7)=TRUE,6,IF(EXACT(M1734,$A$8)=TRUE,7,IF(EXACT(M1734,$A$9)=TRUE,8,IF(EXACT(M1734,$A$10)=TRUE,9,IF(EXACT(M1734,$A$11)=TRUE,10,IF(EXACT(M1734,$A$12)=TRUE,11,IF(EXACT(M1734,$A$13)=TRUE,12,IF(EXACT(M1734,$A$14)=TRUE,13,IF(EXACT(M1734,$A$15)=TRUE,14,IF(EXACT(M1734,$A$16)=TRUE,15,IF(EXACT(M1734,$A$17)=TRUE,16,IF(EXACT(M1734,$A$18)=TRUE,17,IF(EXACT(M1734,$A$19)=TRUE,18,IF(EXACT(M1734,$A$20)=TRUE,19,IF(EXACT(M1734,$A$21)=TRUE,20,IF(EXACT(M1734,$A$22)=TRUE,21,IF(EXACT(M1734,$A$23)=TRUE,22,IF(EXACT(M1734,$A$24)=TRUE,23,IF(EXACT(M1734,$A$25)=TRUE,24,IF(EXACT(M1734,$A$26)=TRUE,25,IF(EXACT(M1734,$A$27)=TRUE,26,IF(EXACT(M1734,$A$28)=TRUE,27,IF(EXACT(M1734,$A$29)=TRUE,28,IF(EXACT(M1734,$A$30)=TRUE,29,IF(EXACT(M1734,$A$31)=TRUE,30,IF(EXACT(M1734,$A$32)=TRUE,31,IF(EXACT(M1734,$A$33)=TRUE,32,IF(EXACT(M1734,$A$34)=TRUE,33,IF(EXACT(M1734,$A$35)=TRUE,34,IF(EXACT(M1734,$A$36)=TRUE,35,IF(EXACT(M1734,$A$37)=TRUE,36,IF(EXACT(M1734,$A$38)=TRUE,37,IF(EXACT(M1734,$A$39)=TRUE,38,IF(EXACT(M1734,$A$40)=TRUE,39,IF(EXACT(M1734,$A$41)=TRUE,40,IF(EXACT(M1734,$A$42)=TRUE,41,IF(EXACT(M1734,$A$43)=TRUE,42,IF(EXACT(M1734,$A$44)=TRUE,43,IF(EXACT(M1734,$A$45)=TRUE,44,IF(EXACT(M1734,$A$46)=TRUE,45,IF(EXACT(M1734,$A$47)=TRUE,46,IF(EXACT(M1734,$A$48)=TRUE,47,IF(EXACT(M1734,$A$49)=TRUE,48,IF(EXACT(M1734,$A$50)=TRUE,49,IF(EXACT(M1734,$A$51)=TRUE,50,IF(EXACT(M1734,$A$52)=TRUE,51,IF(EXACT(M1734,$A$53)=TRUE,52,IF(EXACT(M1734,$A$54)=TRUE,53,IF(EXACT(M1734,$A$55)=TRUE,54,IF(EXACT(M1734,$A$56)=TRUE,55,IF(EXACT(M1734,$A$57)=TRUE,56,IF(EXACT(M1734,$A$58)=TRUE,57,IF(EXACT(M1734,$A$59)=TRUE,58,IF(EXACT(M1734,$A$60)=TRUE,59,IF(EXACT(M1734,$A$61)=TRUE,60,IF(EXACT(M1734,$A$62)=TRUE,61))))))))))))))))))))))))))))))))))))))))))))))))))))))))))))))*61^$L1734</f>
        <v>0</v>
      </c>
    </row>
    <row r="1735" spans="11:14" x14ac:dyDescent="0.55000000000000004">
      <c r="K1735">
        <v>1735</v>
      </c>
      <c r="L1735">
        <f t="shared" si="55"/>
        <v>5</v>
      </c>
      <c r="M1735" t="str">
        <f t="shared" si="54"/>
        <v/>
      </c>
      <c r="N1735" t="b">
        <f>IF(EXACT(M1735,$A$1)=TRUE,"コア",IF(EXACT(M1735,$A$2)=TRUE,"弓玉",IF(EXACT(M1735,$A$3)=TRUE,"銃玉",IF(EXACT(M1735,$A$4)=TRUE,"剣玉",IF(EXACT(M1735,$A$5)=TRUE,"盾玉",IF(EXACT(M1735,$A$6)=TRUE,"爆玉",IF(EXACT(M1735,$A$7)=TRUE,"魔玉",IF(EXACT(M1735,$A$8)=TRUE,"弩玉",IF(EXACT(M1735,$A$9)=TRUE,"槍玉",IF(EXACT(M1735,$A$10)=TRUE,"砲玉",IF(EXACT(M1735,$A$11)=TRUE,"薙玉",IF(EXACT(M1735,$A$12)=TRUE,"跳玉",IF(EXACT(M1735,$A$13)=TRUE,"裂玉",IF(EXACT(M1735,$A$14)=TRUE,"散玉",IF(EXACT(M1735,$A$15)=TRUE,"狙玉",IF(EXACT(M1735,$A$16)=TRUE,"浮玉",IF(EXACT(M1735,$A$17)=TRUE,"導玉",IF(EXACT(M1735,$A$18)=TRUE,"繕玉",IF(EXACT(M1735,$A$19)=TRUE,"癒玉",IF(EXACT(M1735,$A$20)=TRUE,"壁玉",IF(EXACT(M1735,$A$21)=TRUE,"飛玉",IF(EXACT(M1735,$A$22)=TRUE,"戦玉",IF(EXACT(M1735,$A$23)=TRUE,"機玉",IF(EXACT(M1735,$A$24)=TRUE,"変玉",IF(EXACT(M1735,$A$25)=TRUE,"界玉",IF(EXACT(M1735,$A$26)=TRUE,"木壁",IF(EXACT(M1735,$A$27)=TRUE,"石壁",IF(EXACT(M1735,$A$28)=TRUE,"紙壁",IF(EXACT(M1735,$A$29)=TRUE,"鉄壁",IF(EXACT(M1735,$A$30)=TRUE,"ジェット",IF(EXACT(M1735,$A$31)=TRUE,"ターボ",IF(EXACT(M1735,$A$32)=TRUE,"骨玉",IF(EXACT(M1735,$A$33)=TRUE,"撃玉",IF(EXACT(M1735,$A$34)=TRUE,"弾玉",IF(EXACT(M1735,$A$35)=TRUE,"聖玉",IF(EXACT(M1735,$A$36)=TRUE,"忍玉",IF(EXACT(M1735,$A$37)=TRUE,"障玉",IF(EXACT(M1735,$A$38)=TRUE,"花玉",IF(EXACT(M1735,$A$39)=TRUE,"反玉",IF(EXACT(M1735,$A$40)=TRUE,"押玉",IF(EXACT(M1735,$A$41)=TRUE,"迎玉",IF(EXACT(M1735,$A$42)=TRUE,"贄玉",IF(EXACT(M1735,$A$43)=TRUE,"的玉",IF(EXACT(M1735,$A$44)=TRUE,"墜玉",IF(EXACT(M1735,$A$45)=TRUE,"箱玉",IF(EXACT(M1735,$A$46)=TRUE,"闇玉",IF(EXACT(M1735,$A$47)=TRUE,"旋玉",IF(EXACT(M1735,$A$48)=TRUE,"采玉",IF(EXACT(M1735,$A$49)=TRUE,"騎玉",IF(EXACT(M1735,$A$50)=TRUE,"核玉",IF(EXACT(M1735,$A$51)=TRUE,"射玉",IF(EXACT(M1735,$A$52)=TRUE,"星玉",IF(EXACT(M1735,$A$53)=TRUE,"梱玉",IF(EXACT(M1735,$A$54)=TRUE,"貫玉",IF(EXACT(M1735,$A$55)=TRUE,"査玉",IF(EXACT(M1735,$A$56)=TRUE,"近壁",IF(EXACT(M1735,$A$57)=TRUE,"遠壁",IF(EXACT(M1735,$A$58)=TRUE,"広壁",IF(EXACT(M1735,$A$59)=TRUE,"狭壁",IF(EXACT(M1735,$A$60)=TRUE,"タゲ壁",IF(EXACT(M1735,$A$61)=TRUE,"エレ壁")))))))))))))))))))))))))))))))))))))))))))))))))))))))))))))</f>
        <v>0</v>
      </c>
    </row>
    <row r="1736" spans="11:14" x14ac:dyDescent="0.55000000000000004">
      <c r="K1736">
        <v>1736</v>
      </c>
      <c r="L1736">
        <f t="shared" si="55"/>
        <v>4</v>
      </c>
      <c r="M1736" t="str">
        <f t="shared" si="54"/>
        <v/>
      </c>
      <c r="N1736">
        <f>IF(EXACT(M1736,$A$1)=TRUE,0,IF(EXACT(M1736,$A$2)=TRUE,1,IF(EXACT(M1736,$A$3)=TRUE,2,IF(EXACT(M1736,$A$4)=TRUE,3,IF(EXACT(M1736,$A$5)=TRUE,4,IF(EXACT(M1736,$A$6)=TRUE,5,IF(EXACT(M1736,$A$7)=TRUE,6,IF(EXACT(M1736,$A$8)=TRUE,7,IF(EXACT(M1736,$A$9)=TRUE,8,IF(EXACT(M1736,$A$10)=TRUE,9,IF(EXACT(M1736,$A$11)=TRUE,10,IF(EXACT(M1736,$A$12)=TRUE,11,IF(EXACT(M1736,$A$13)=TRUE,12,IF(EXACT(M1736,$A$14)=TRUE,13,IF(EXACT(M1736,$A$15)=TRUE,14,IF(EXACT(M1736,$A$16)=TRUE,15,IF(EXACT(M1736,$A$17)=TRUE,16,IF(EXACT(M1736,$A$18)=TRUE,17,IF(EXACT(M1736,$A$19)=TRUE,18,IF(EXACT(M1736,$A$20)=TRUE,19,IF(EXACT(M1736,$A$21)=TRUE,20,IF(EXACT(M1736,$A$22)=TRUE,21,IF(EXACT(M1736,$A$23)=TRUE,22,IF(EXACT(M1736,$A$24)=TRUE,23,IF(EXACT(M1736,$A$25)=TRUE,24,IF(EXACT(M1736,$A$26)=TRUE,25,IF(EXACT(M1736,$A$27)=TRUE,26,IF(EXACT(M1736,$A$28)=TRUE,27,IF(EXACT(M1736,$A$29)=TRUE,28,IF(EXACT(M1736,$A$30)=TRUE,29,IF(EXACT(M1736,$A$31)=TRUE,30,IF(EXACT(M1736,$A$32)=TRUE,31,IF(EXACT(M1736,$A$33)=TRUE,32,IF(EXACT(M1736,$A$34)=TRUE,33,IF(EXACT(M1736,$A$35)=TRUE,34,IF(EXACT(M1736,$A$36)=TRUE,35,IF(EXACT(M1736,$A$37)=TRUE,36,IF(EXACT(M1736,$A$38)=TRUE,37,IF(EXACT(M1736,$A$39)=TRUE,38,IF(EXACT(M1736,$A$40)=TRUE,39,IF(EXACT(M1736,$A$41)=TRUE,40,IF(EXACT(M1736,$A$42)=TRUE,41,IF(EXACT(M1736,$A$43)=TRUE,42,IF(EXACT(M1736,$A$44)=TRUE,43,IF(EXACT(M1736,$A$45)=TRUE,44,IF(EXACT(M1736,$A$46)=TRUE,45,IF(EXACT(M1736,$A$47)=TRUE,46,IF(EXACT(M1736,$A$48)=TRUE,47,IF(EXACT(M1736,$A$49)=TRUE,48,IF(EXACT(M1736,$A$50)=TRUE,49,IF(EXACT(M1736,$A$51)=TRUE,50,IF(EXACT(M1736,$A$52)=TRUE,51,IF(EXACT(M1736,$A$53)=TRUE,52,IF(EXACT(M1736,$A$54)=TRUE,53,IF(EXACT(M1736,$A$55)=TRUE,54,IF(EXACT(M1736,$A$56)=TRUE,55,IF(EXACT(M1736,$A$57)=TRUE,56,IF(EXACT(M1736,$A$58)=TRUE,57,IF(EXACT(M1736,$A$59)=TRUE,58,IF(EXACT(M1736,$A$60)=TRUE,59,IF(EXACT(M1736,$A$61)=TRUE,60,IF(EXACT(M1736,$A$62)=TRUE,61))))))))))))))))))))))))))))))))))))))))))))))))))))))))))))))*61^$L1736</f>
        <v>0</v>
      </c>
    </row>
    <row r="1737" spans="11:14" x14ac:dyDescent="0.55000000000000004">
      <c r="K1737">
        <v>1737</v>
      </c>
      <c r="L1737">
        <f t="shared" si="55"/>
        <v>3</v>
      </c>
      <c r="M1737" t="str">
        <f t="shared" si="54"/>
        <v/>
      </c>
      <c r="N1737">
        <f>IF(EXACT(M1737,$A$1)=TRUE,0,IF(EXACT(M1737,$A$2)=TRUE,1,IF(EXACT(M1737,$A$3)=TRUE,2,IF(EXACT(M1737,$A$4)=TRUE,3,IF(EXACT(M1737,$A$5)=TRUE,4,IF(EXACT(M1737,$A$6)=TRUE,5,IF(EXACT(M1737,$A$7)=TRUE,6,IF(EXACT(M1737,$A$8)=TRUE,7,IF(EXACT(M1737,$A$9)=TRUE,8,IF(EXACT(M1737,$A$10)=TRUE,9,IF(EXACT(M1737,$A$11)=TRUE,10,IF(EXACT(M1737,$A$12)=TRUE,11,IF(EXACT(M1737,$A$13)=TRUE,12,IF(EXACT(M1737,$A$14)=TRUE,13,IF(EXACT(M1737,$A$15)=TRUE,14,IF(EXACT(M1737,$A$16)=TRUE,15,IF(EXACT(M1737,$A$17)=TRUE,16,IF(EXACT(M1737,$A$18)=TRUE,17,IF(EXACT(M1737,$A$19)=TRUE,18,IF(EXACT(M1737,$A$20)=TRUE,19,IF(EXACT(M1737,$A$21)=TRUE,20,IF(EXACT(M1737,$A$22)=TRUE,21,IF(EXACT(M1737,$A$23)=TRUE,22,IF(EXACT(M1737,$A$24)=TRUE,23,IF(EXACT(M1737,$A$25)=TRUE,24,IF(EXACT(M1737,$A$26)=TRUE,25,IF(EXACT(M1737,$A$27)=TRUE,26,IF(EXACT(M1737,$A$28)=TRUE,27,IF(EXACT(M1737,$A$29)=TRUE,28,IF(EXACT(M1737,$A$30)=TRUE,29,IF(EXACT(M1737,$A$31)=TRUE,30,IF(EXACT(M1737,$A$32)=TRUE,31,IF(EXACT(M1737,$A$33)=TRUE,32,IF(EXACT(M1737,$A$34)=TRUE,33,IF(EXACT(M1737,$A$35)=TRUE,34,IF(EXACT(M1737,$A$36)=TRUE,35,IF(EXACT(M1737,$A$37)=TRUE,36,IF(EXACT(M1737,$A$38)=TRUE,37,IF(EXACT(M1737,$A$39)=TRUE,38,IF(EXACT(M1737,$A$40)=TRUE,39,IF(EXACT(M1737,$A$41)=TRUE,40,IF(EXACT(M1737,$A$42)=TRUE,41,IF(EXACT(M1737,$A$43)=TRUE,42,IF(EXACT(M1737,$A$44)=TRUE,43,IF(EXACT(M1737,$A$45)=TRUE,44,IF(EXACT(M1737,$A$46)=TRUE,45,IF(EXACT(M1737,$A$47)=TRUE,46,IF(EXACT(M1737,$A$48)=TRUE,47,IF(EXACT(M1737,$A$49)=TRUE,48,IF(EXACT(M1737,$A$50)=TRUE,49,IF(EXACT(M1737,$A$51)=TRUE,50,IF(EXACT(M1737,$A$52)=TRUE,51,IF(EXACT(M1737,$A$53)=TRUE,52,IF(EXACT(M1737,$A$54)=TRUE,53,IF(EXACT(M1737,$A$55)=TRUE,54,IF(EXACT(M1737,$A$56)=TRUE,55,IF(EXACT(M1737,$A$57)=TRUE,56,IF(EXACT(M1737,$A$58)=TRUE,57,IF(EXACT(M1737,$A$59)=TRUE,58,IF(EXACT(M1737,$A$60)=TRUE,59,IF(EXACT(M1737,$A$61)=TRUE,60,IF(EXACT(M1737,$A$62)=TRUE,61))))))))))))))))))))))))))))))))))))))))))))))))))))))))))))))*61^$L1737</f>
        <v>0</v>
      </c>
    </row>
    <row r="1738" spans="11:14" x14ac:dyDescent="0.55000000000000004">
      <c r="K1738">
        <v>1738</v>
      </c>
      <c r="L1738">
        <f t="shared" si="55"/>
        <v>2</v>
      </c>
      <c r="M1738" t="str">
        <f t="shared" si="54"/>
        <v/>
      </c>
      <c r="N1738">
        <f>IF(EXACT(M1738,$A$1)=TRUE,0,IF(EXACT(M1738,$A$2)=TRUE,1,IF(EXACT(M1738,$A$3)=TRUE,2,IF(EXACT(M1738,$A$4)=TRUE,3,IF(EXACT(M1738,$A$5)=TRUE,4,IF(EXACT(M1738,$A$6)=TRUE,5,IF(EXACT(M1738,$A$7)=TRUE,6,IF(EXACT(M1738,$A$8)=TRUE,7,IF(EXACT(M1738,$A$9)=TRUE,8,IF(EXACT(M1738,$A$10)=TRUE,9,IF(EXACT(M1738,$A$11)=TRUE,10,IF(EXACT(M1738,$A$12)=TRUE,11,IF(EXACT(M1738,$A$13)=TRUE,12,IF(EXACT(M1738,$A$14)=TRUE,13,IF(EXACT(M1738,$A$15)=TRUE,14,IF(EXACT(M1738,$A$16)=TRUE,15,IF(EXACT(M1738,$A$17)=TRUE,16,IF(EXACT(M1738,$A$18)=TRUE,17,IF(EXACT(M1738,$A$19)=TRUE,18,IF(EXACT(M1738,$A$20)=TRUE,19,IF(EXACT(M1738,$A$21)=TRUE,20,IF(EXACT(M1738,$A$22)=TRUE,21,IF(EXACT(M1738,$A$23)=TRUE,22,IF(EXACT(M1738,$A$24)=TRUE,23,IF(EXACT(M1738,$A$25)=TRUE,24,IF(EXACT(M1738,$A$26)=TRUE,25,IF(EXACT(M1738,$A$27)=TRUE,26,IF(EXACT(M1738,$A$28)=TRUE,27,IF(EXACT(M1738,$A$29)=TRUE,28,IF(EXACT(M1738,$A$30)=TRUE,29,IF(EXACT(M1738,$A$31)=TRUE,30,IF(EXACT(M1738,$A$32)=TRUE,31,IF(EXACT(M1738,$A$33)=TRUE,32,IF(EXACT(M1738,$A$34)=TRUE,33,IF(EXACT(M1738,$A$35)=TRUE,34,IF(EXACT(M1738,$A$36)=TRUE,35,IF(EXACT(M1738,$A$37)=TRUE,36,IF(EXACT(M1738,$A$38)=TRUE,37,IF(EXACT(M1738,$A$39)=TRUE,38,IF(EXACT(M1738,$A$40)=TRUE,39,IF(EXACT(M1738,$A$41)=TRUE,40,IF(EXACT(M1738,$A$42)=TRUE,41,IF(EXACT(M1738,$A$43)=TRUE,42,IF(EXACT(M1738,$A$44)=TRUE,43,IF(EXACT(M1738,$A$45)=TRUE,44,IF(EXACT(M1738,$A$46)=TRUE,45,IF(EXACT(M1738,$A$47)=TRUE,46,IF(EXACT(M1738,$A$48)=TRUE,47,IF(EXACT(M1738,$A$49)=TRUE,48,IF(EXACT(M1738,$A$50)=TRUE,49,IF(EXACT(M1738,$A$51)=TRUE,50,IF(EXACT(M1738,$A$52)=TRUE,51,IF(EXACT(M1738,$A$53)=TRUE,52,IF(EXACT(M1738,$A$54)=TRUE,53,IF(EXACT(M1738,$A$55)=TRUE,54,IF(EXACT(M1738,$A$56)=TRUE,55,IF(EXACT(M1738,$A$57)=TRUE,56,IF(EXACT(M1738,$A$58)=TRUE,57,IF(EXACT(M1738,$A$59)=TRUE,58,IF(EXACT(M1738,$A$60)=TRUE,59,IF(EXACT(M1738,$A$61)=TRUE,60,IF(EXACT(M1738,$A$62)=TRUE,61))))))))))))))))))))))))))))))))))))))))))))))))))))))))))))))*61^$L1738</f>
        <v>0</v>
      </c>
    </row>
    <row r="1739" spans="11:14" x14ac:dyDescent="0.55000000000000004">
      <c r="K1739">
        <v>1739</v>
      </c>
      <c r="L1739">
        <f t="shared" si="55"/>
        <v>1</v>
      </c>
      <c r="M1739" t="str">
        <f t="shared" si="54"/>
        <v/>
      </c>
      <c r="N1739">
        <f>IF(EXACT(M1739,$A$1)=TRUE,0,IF(EXACT(M1739,$A$2)=TRUE,1,IF(EXACT(M1739,$A$3)=TRUE,2,IF(EXACT(M1739,$A$4)=TRUE,3,IF(EXACT(M1739,$A$5)=TRUE,4,IF(EXACT(M1739,$A$6)=TRUE,5,IF(EXACT(M1739,$A$7)=TRUE,6,IF(EXACT(M1739,$A$8)=TRUE,7,IF(EXACT(M1739,$A$9)=TRUE,8,IF(EXACT(M1739,$A$10)=TRUE,9,IF(EXACT(M1739,$A$11)=TRUE,10,IF(EXACT(M1739,$A$12)=TRUE,11,IF(EXACT(M1739,$A$13)=TRUE,12,IF(EXACT(M1739,$A$14)=TRUE,13,IF(EXACT(M1739,$A$15)=TRUE,14,IF(EXACT(M1739,$A$16)=TRUE,15,IF(EXACT(M1739,$A$17)=TRUE,16,IF(EXACT(M1739,$A$18)=TRUE,17,IF(EXACT(M1739,$A$19)=TRUE,18,IF(EXACT(M1739,$A$20)=TRUE,19,IF(EXACT(M1739,$A$21)=TRUE,20,IF(EXACT(M1739,$A$22)=TRUE,21,IF(EXACT(M1739,$A$23)=TRUE,22,IF(EXACT(M1739,$A$24)=TRUE,23,IF(EXACT(M1739,$A$25)=TRUE,24,IF(EXACT(M1739,$A$26)=TRUE,25,IF(EXACT(M1739,$A$27)=TRUE,26,IF(EXACT(M1739,$A$28)=TRUE,27,IF(EXACT(M1739,$A$29)=TRUE,28,IF(EXACT(M1739,$A$30)=TRUE,29,IF(EXACT(M1739,$A$31)=TRUE,30,IF(EXACT(M1739,$A$32)=TRUE,31,IF(EXACT(M1739,$A$33)=TRUE,32,IF(EXACT(M1739,$A$34)=TRUE,33,IF(EXACT(M1739,$A$35)=TRUE,34,IF(EXACT(M1739,$A$36)=TRUE,35,IF(EXACT(M1739,$A$37)=TRUE,36,IF(EXACT(M1739,$A$38)=TRUE,37,IF(EXACT(M1739,$A$39)=TRUE,38,IF(EXACT(M1739,$A$40)=TRUE,39,IF(EXACT(M1739,$A$41)=TRUE,40,IF(EXACT(M1739,$A$42)=TRUE,41,IF(EXACT(M1739,$A$43)=TRUE,42,IF(EXACT(M1739,$A$44)=TRUE,43,IF(EXACT(M1739,$A$45)=TRUE,44,IF(EXACT(M1739,$A$46)=TRUE,45,IF(EXACT(M1739,$A$47)=TRUE,46,IF(EXACT(M1739,$A$48)=TRUE,47,IF(EXACT(M1739,$A$49)=TRUE,48,IF(EXACT(M1739,$A$50)=TRUE,49,IF(EXACT(M1739,$A$51)=TRUE,50,IF(EXACT(M1739,$A$52)=TRUE,51,IF(EXACT(M1739,$A$53)=TRUE,52,IF(EXACT(M1739,$A$54)=TRUE,53,IF(EXACT(M1739,$A$55)=TRUE,54,IF(EXACT(M1739,$A$56)=TRUE,55,IF(EXACT(M1739,$A$57)=TRUE,56,IF(EXACT(M1739,$A$58)=TRUE,57,IF(EXACT(M1739,$A$59)=TRUE,58,IF(EXACT(M1739,$A$60)=TRUE,59,IF(EXACT(M1739,$A$61)=TRUE,60,IF(EXACT(M1739,$A$62)=TRUE,61))))))))))))))))))))))))))))))))))))))))))))))))))))))))))))))*61^$L1739</f>
        <v>0</v>
      </c>
    </row>
    <row r="1740" spans="11:14" x14ac:dyDescent="0.55000000000000004">
      <c r="K1740">
        <v>1740</v>
      </c>
      <c r="L1740">
        <f t="shared" si="55"/>
        <v>0</v>
      </c>
      <c r="M1740" t="str">
        <f t="shared" si="54"/>
        <v/>
      </c>
      <c r="N1740">
        <f>IF(EXACT(M1740,$A$1)=TRUE,0,IF(EXACT(M1740,$A$2)=TRUE,1,IF(EXACT(M1740,$A$3)=TRUE,2,IF(EXACT(M1740,$A$4)=TRUE,3,IF(EXACT(M1740,$A$5)=TRUE,4,IF(EXACT(M1740,$A$6)=TRUE,5,IF(EXACT(M1740,$A$7)=TRUE,6,IF(EXACT(M1740,$A$8)=TRUE,7,IF(EXACT(M1740,$A$9)=TRUE,8,IF(EXACT(M1740,$A$10)=TRUE,9,IF(EXACT(M1740,$A$11)=TRUE,10,IF(EXACT(M1740,$A$12)=TRUE,11,IF(EXACT(M1740,$A$13)=TRUE,12,IF(EXACT(M1740,$A$14)=TRUE,13,IF(EXACT(M1740,$A$15)=TRUE,14,IF(EXACT(M1740,$A$16)=TRUE,15,IF(EXACT(M1740,$A$17)=TRUE,16,IF(EXACT(M1740,$A$18)=TRUE,17,IF(EXACT(M1740,$A$19)=TRUE,18,IF(EXACT(M1740,$A$20)=TRUE,19,IF(EXACT(M1740,$A$21)=TRUE,20,IF(EXACT(M1740,$A$22)=TRUE,21,IF(EXACT(M1740,$A$23)=TRUE,22,IF(EXACT(M1740,$A$24)=TRUE,23,IF(EXACT(M1740,$A$25)=TRUE,24,IF(EXACT(M1740,$A$26)=TRUE,25,IF(EXACT(M1740,$A$27)=TRUE,26,IF(EXACT(M1740,$A$28)=TRUE,27,IF(EXACT(M1740,$A$29)=TRUE,28,IF(EXACT(M1740,$A$30)=TRUE,29,IF(EXACT(M1740,$A$31)=TRUE,30,IF(EXACT(M1740,$A$32)=TRUE,31,IF(EXACT(M1740,$A$33)=TRUE,32,IF(EXACT(M1740,$A$34)=TRUE,33,IF(EXACT(M1740,$A$35)=TRUE,34,IF(EXACT(M1740,$A$36)=TRUE,35,IF(EXACT(M1740,$A$37)=TRUE,36,IF(EXACT(M1740,$A$38)=TRUE,37,IF(EXACT(M1740,$A$39)=TRUE,38,IF(EXACT(M1740,$A$40)=TRUE,39,IF(EXACT(M1740,$A$41)=TRUE,40,IF(EXACT(M1740,$A$42)=TRUE,41,IF(EXACT(M1740,$A$43)=TRUE,42,IF(EXACT(M1740,$A$44)=TRUE,43,IF(EXACT(M1740,$A$45)=TRUE,44,IF(EXACT(M1740,$A$46)=TRUE,45,IF(EXACT(M1740,$A$47)=TRUE,46,IF(EXACT(M1740,$A$48)=TRUE,47,IF(EXACT(M1740,$A$49)=TRUE,48,IF(EXACT(M1740,$A$50)=TRUE,49,IF(EXACT(M1740,$A$51)=TRUE,50,IF(EXACT(M1740,$A$52)=TRUE,51,IF(EXACT(M1740,$A$53)=TRUE,52,IF(EXACT(M1740,$A$54)=TRUE,53,IF(EXACT(M1740,$A$55)=TRUE,54,IF(EXACT(M1740,$A$56)=TRUE,55,IF(EXACT(M1740,$A$57)=TRUE,56,IF(EXACT(M1740,$A$58)=TRUE,57,IF(EXACT(M1740,$A$59)=TRUE,58,IF(EXACT(M1740,$A$60)=TRUE,59,IF(EXACT(M1740,$A$61)=TRUE,60,IF(EXACT(M1740,$A$62)=TRUE,61))))))))))))))))))))))))))))))))))))))))))))))))))))))))))))))*61^$L1740</f>
        <v>0</v>
      </c>
    </row>
    <row r="1741" spans="11:14" x14ac:dyDescent="0.55000000000000004">
      <c r="K1741">
        <v>1741</v>
      </c>
      <c r="L1741">
        <f t="shared" si="55"/>
        <v>5</v>
      </c>
      <c r="M1741" t="str">
        <f t="shared" si="54"/>
        <v/>
      </c>
      <c r="N1741" t="b">
        <f>IF(EXACT(M1741,$A$1)=TRUE,"コア",IF(EXACT(M1741,$A$2)=TRUE,"弓玉",IF(EXACT(M1741,$A$3)=TRUE,"銃玉",IF(EXACT(M1741,$A$4)=TRUE,"剣玉",IF(EXACT(M1741,$A$5)=TRUE,"盾玉",IF(EXACT(M1741,$A$6)=TRUE,"爆玉",IF(EXACT(M1741,$A$7)=TRUE,"魔玉",IF(EXACT(M1741,$A$8)=TRUE,"弩玉",IF(EXACT(M1741,$A$9)=TRUE,"槍玉",IF(EXACT(M1741,$A$10)=TRUE,"砲玉",IF(EXACT(M1741,$A$11)=TRUE,"薙玉",IF(EXACT(M1741,$A$12)=TRUE,"跳玉",IF(EXACT(M1741,$A$13)=TRUE,"裂玉",IF(EXACT(M1741,$A$14)=TRUE,"散玉",IF(EXACT(M1741,$A$15)=TRUE,"狙玉",IF(EXACT(M1741,$A$16)=TRUE,"浮玉",IF(EXACT(M1741,$A$17)=TRUE,"導玉",IF(EXACT(M1741,$A$18)=TRUE,"繕玉",IF(EXACT(M1741,$A$19)=TRUE,"癒玉",IF(EXACT(M1741,$A$20)=TRUE,"壁玉",IF(EXACT(M1741,$A$21)=TRUE,"飛玉",IF(EXACT(M1741,$A$22)=TRUE,"戦玉",IF(EXACT(M1741,$A$23)=TRUE,"機玉",IF(EXACT(M1741,$A$24)=TRUE,"変玉",IF(EXACT(M1741,$A$25)=TRUE,"界玉",IF(EXACT(M1741,$A$26)=TRUE,"木壁",IF(EXACT(M1741,$A$27)=TRUE,"石壁",IF(EXACT(M1741,$A$28)=TRUE,"紙壁",IF(EXACT(M1741,$A$29)=TRUE,"鉄壁",IF(EXACT(M1741,$A$30)=TRUE,"ジェット",IF(EXACT(M1741,$A$31)=TRUE,"ターボ",IF(EXACT(M1741,$A$32)=TRUE,"骨玉",IF(EXACT(M1741,$A$33)=TRUE,"撃玉",IF(EXACT(M1741,$A$34)=TRUE,"弾玉",IF(EXACT(M1741,$A$35)=TRUE,"聖玉",IF(EXACT(M1741,$A$36)=TRUE,"忍玉",IF(EXACT(M1741,$A$37)=TRUE,"障玉",IF(EXACT(M1741,$A$38)=TRUE,"花玉",IF(EXACT(M1741,$A$39)=TRUE,"反玉",IF(EXACT(M1741,$A$40)=TRUE,"押玉",IF(EXACT(M1741,$A$41)=TRUE,"迎玉",IF(EXACT(M1741,$A$42)=TRUE,"贄玉",IF(EXACT(M1741,$A$43)=TRUE,"的玉",IF(EXACT(M1741,$A$44)=TRUE,"墜玉",IF(EXACT(M1741,$A$45)=TRUE,"箱玉",IF(EXACT(M1741,$A$46)=TRUE,"闇玉",IF(EXACT(M1741,$A$47)=TRUE,"旋玉",IF(EXACT(M1741,$A$48)=TRUE,"采玉",IF(EXACT(M1741,$A$49)=TRUE,"騎玉",IF(EXACT(M1741,$A$50)=TRUE,"核玉",IF(EXACT(M1741,$A$51)=TRUE,"射玉",IF(EXACT(M1741,$A$52)=TRUE,"星玉",IF(EXACT(M1741,$A$53)=TRUE,"梱玉",IF(EXACT(M1741,$A$54)=TRUE,"貫玉",IF(EXACT(M1741,$A$55)=TRUE,"査玉",IF(EXACT(M1741,$A$56)=TRUE,"近壁",IF(EXACT(M1741,$A$57)=TRUE,"遠壁",IF(EXACT(M1741,$A$58)=TRUE,"広壁",IF(EXACT(M1741,$A$59)=TRUE,"狭壁",IF(EXACT(M1741,$A$60)=TRUE,"タゲ壁",IF(EXACT(M1741,$A$61)=TRUE,"エレ壁")))))))))))))))))))))))))))))))))))))))))))))))))))))))))))))</f>
        <v>0</v>
      </c>
    </row>
    <row r="1742" spans="11:14" x14ac:dyDescent="0.55000000000000004">
      <c r="K1742">
        <v>1742</v>
      </c>
      <c r="L1742">
        <f t="shared" si="55"/>
        <v>4</v>
      </c>
      <c r="M1742" t="str">
        <f t="shared" si="54"/>
        <v/>
      </c>
      <c r="N1742">
        <f>IF(EXACT(M1742,$A$1)=TRUE,0,IF(EXACT(M1742,$A$2)=TRUE,1,IF(EXACT(M1742,$A$3)=TRUE,2,IF(EXACT(M1742,$A$4)=TRUE,3,IF(EXACT(M1742,$A$5)=TRUE,4,IF(EXACT(M1742,$A$6)=TRUE,5,IF(EXACT(M1742,$A$7)=TRUE,6,IF(EXACT(M1742,$A$8)=TRUE,7,IF(EXACT(M1742,$A$9)=TRUE,8,IF(EXACT(M1742,$A$10)=TRUE,9,IF(EXACT(M1742,$A$11)=TRUE,10,IF(EXACT(M1742,$A$12)=TRUE,11,IF(EXACT(M1742,$A$13)=TRUE,12,IF(EXACT(M1742,$A$14)=TRUE,13,IF(EXACT(M1742,$A$15)=TRUE,14,IF(EXACT(M1742,$A$16)=TRUE,15,IF(EXACT(M1742,$A$17)=TRUE,16,IF(EXACT(M1742,$A$18)=TRUE,17,IF(EXACT(M1742,$A$19)=TRUE,18,IF(EXACT(M1742,$A$20)=TRUE,19,IF(EXACT(M1742,$A$21)=TRUE,20,IF(EXACT(M1742,$A$22)=TRUE,21,IF(EXACT(M1742,$A$23)=TRUE,22,IF(EXACT(M1742,$A$24)=TRUE,23,IF(EXACT(M1742,$A$25)=TRUE,24,IF(EXACT(M1742,$A$26)=TRUE,25,IF(EXACT(M1742,$A$27)=TRUE,26,IF(EXACT(M1742,$A$28)=TRUE,27,IF(EXACT(M1742,$A$29)=TRUE,28,IF(EXACT(M1742,$A$30)=TRUE,29,IF(EXACT(M1742,$A$31)=TRUE,30,IF(EXACT(M1742,$A$32)=TRUE,31,IF(EXACT(M1742,$A$33)=TRUE,32,IF(EXACT(M1742,$A$34)=TRUE,33,IF(EXACT(M1742,$A$35)=TRUE,34,IF(EXACT(M1742,$A$36)=TRUE,35,IF(EXACT(M1742,$A$37)=TRUE,36,IF(EXACT(M1742,$A$38)=TRUE,37,IF(EXACT(M1742,$A$39)=TRUE,38,IF(EXACT(M1742,$A$40)=TRUE,39,IF(EXACT(M1742,$A$41)=TRUE,40,IF(EXACT(M1742,$A$42)=TRUE,41,IF(EXACT(M1742,$A$43)=TRUE,42,IF(EXACT(M1742,$A$44)=TRUE,43,IF(EXACT(M1742,$A$45)=TRUE,44,IF(EXACT(M1742,$A$46)=TRUE,45,IF(EXACT(M1742,$A$47)=TRUE,46,IF(EXACT(M1742,$A$48)=TRUE,47,IF(EXACT(M1742,$A$49)=TRUE,48,IF(EXACT(M1742,$A$50)=TRUE,49,IF(EXACT(M1742,$A$51)=TRUE,50,IF(EXACT(M1742,$A$52)=TRUE,51,IF(EXACT(M1742,$A$53)=TRUE,52,IF(EXACT(M1742,$A$54)=TRUE,53,IF(EXACT(M1742,$A$55)=TRUE,54,IF(EXACT(M1742,$A$56)=TRUE,55,IF(EXACT(M1742,$A$57)=TRUE,56,IF(EXACT(M1742,$A$58)=TRUE,57,IF(EXACT(M1742,$A$59)=TRUE,58,IF(EXACT(M1742,$A$60)=TRUE,59,IF(EXACT(M1742,$A$61)=TRUE,60,IF(EXACT(M1742,$A$62)=TRUE,61))))))))))))))))))))))))))))))))))))))))))))))))))))))))))))))*61^$L1742</f>
        <v>0</v>
      </c>
    </row>
    <row r="1743" spans="11:14" x14ac:dyDescent="0.55000000000000004">
      <c r="K1743">
        <v>1743</v>
      </c>
      <c r="L1743">
        <f t="shared" si="55"/>
        <v>3</v>
      </c>
      <c r="M1743" t="str">
        <f t="shared" si="54"/>
        <v/>
      </c>
      <c r="N1743">
        <f>IF(EXACT(M1743,$A$1)=TRUE,0,IF(EXACT(M1743,$A$2)=TRUE,1,IF(EXACT(M1743,$A$3)=TRUE,2,IF(EXACT(M1743,$A$4)=TRUE,3,IF(EXACT(M1743,$A$5)=TRUE,4,IF(EXACT(M1743,$A$6)=TRUE,5,IF(EXACT(M1743,$A$7)=TRUE,6,IF(EXACT(M1743,$A$8)=TRUE,7,IF(EXACT(M1743,$A$9)=TRUE,8,IF(EXACT(M1743,$A$10)=TRUE,9,IF(EXACT(M1743,$A$11)=TRUE,10,IF(EXACT(M1743,$A$12)=TRUE,11,IF(EXACT(M1743,$A$13)=TRUE,12,IF(EXACT(M1743,$A$14)=TRUE,13,IF(EXACT(M1743,$A$15)=TRUE,14,IF(EXACT(M1743,$A$16)=TRUE,15,IF(EXACT(M1743,$A$17)=TRUE,16,IF(EXACT(M1743,$A$18)=TRUE,17,IF(EXACT(M1743,$A$19)=TRUE,18,IF(EXACT(M1743,$A$20)=TRUE,19,IF(EXACT(M1743,$A$21)=TRUE,20,IF(EXACT(M1743,$A$22)=TRUE,21,IF(EXACT(M1743,$A$23)=TRUE,22,IF(EXACT(M1743,$A$24)=TRUE,23,IF(EXACT(M1743,$A$25)=TRUE,24,IF(EXACT(M1743,$A$26)=TRUE,25,IF(EXACT(M1743,$A$27)=TRUE,26,IF(EXACT(M1743,$A$28)=TRUE,27,IF(EXACT(M1743,$A$29)=TRUE,28,IF(EXACT(M1743,$A$30)=TRUE,29,IF(EXACT(M1743,$A$31)=TRUE,30,IF(EXACT(M1743,$A$32)=TRUE,31,IF(EXACT(M1743,$A$33)=TRUE,32,IF(EXACT(M1743,$A$34)=TRUE,33,IF(EXACT(M1743,$A$35)=TRUE,34,IF(EXACT(M1743,$A$36)=TRUE,35,IF(EXACT(M1743,$A$37)=TRUE,36,IF(EXACT(M1743,$A$38)=TRUE,37,IF(EXACT(M1743,$A$39)=TRUE,38,IF(EXACT(M1743,$A$40)=TRUE,39,IF(EXACT(M1743,$A$41)=TRUE,40,IF(EXACT(M1743,$A$42)=TRUE,41,IF(EXACT(M1743,$A$43)=TRUE,42,IF(EXACT(M1743,$A$44)=TRUE,43,IF(EXACT(M1743,$A$45)=TRUE,44,IF(EXACT(M1743,$A$46)=TRUE,45,IF(EXACT(M1743,$A$47)=TRUE,46,IF(EXACT(M1743,$A$48)=TRUE,47,IF(EXACT(M1743,$A$49)=TRUE,48,IF(EXACT(M1743,$A$50)=TRUE,49,IF(EXACT(M1743,$A$51)=TRUE,50,IF(EXACT(M1743,$A$52)=TRUE,51,IF(EXACT(M1743,$A$53)=TRUE,52,IF(EXACT(M1743,$A$54)=TRUE,53,IF(EXACT(M1743,$A$55)=TRUE,54,IF(EXACT(M1743,$A$56)=TRUE,55,IF(EXACT(M1743,$A$57)=TRUE,56,IF(EXACT(M1743,$A$58)=TRUE,57,IF(EXACT(M1743,$A$59)=TRUE,58,IF(EXACT(M1743,$A$60)=TRUE,59,IF(EXACT(M1743,$A$61)=TRUE,60,IF(EXACT(M1743,$A$62)=TRUE,61))))))))))))))))))))))))))))))))))))))))))))))))))))))))))))))*61^$L1743</f>
        <v>0</v>
      </c>
    </row>
    <row r="1744" spans="11:14" x14ac:dyDescent="0.55000000000000004">
      <c r="K1744">
        <v>1744</v>
      </c>
      <c r="L1744">
        <f t="shared" si="55"/>
        <v>2</v>
      </c>
      <c r="M1744" t="str">
        <f t="shared" si="54"/>
        <v/>
      </c>
      <c r="N1744">
        <f>IF(EXACT(M1744,$A$1)=TRUE,0,IF(EXACT(M1744,$A$2)=TRUE,1,IF(EXACT(M1744,$A$3)=TRUE,2,IF(EXACT(M1744,$A$4)=TRUE,3,IF(EXACT(M1744,$A$5)=TRUE,4,IF(EXACT(M1744,$A$6)=TRUE,5,IF(EXACT(M1744,$A$7)=TRUE,6,IF(EXACT(M1744,$A$8)=TRUE,7,IF(EXACT(M1744,$A$9)=TRUE,8,IF(EXACT(M1744,$A$10)=TRUE,9,IF(EXACT(M1744,$A$11)=TRUE,10,IF(EXACT(M1744,$A$12)=TRUE,11,IF(EXACT(M1744,$A$13)=TRUE,12,IF(EXACT(M1744,$A$14)=TRUE,13,IF(EXACT(M1744,$A$15)=TRUE,14,IF(EXACT(M1744,$A$16)=TRUE,15,IF(EXACT(M1744,$A$17)=TRUE,16,IF(EXACT(M1744,$A$18)=TRUE,17,IF(EXACT(M1744,$A$19)=TRUE,18,IF(EXACT(M1744,$A$20)=TRUE,19,IF(EXACT(M1744,$A$21)=TRUE,20,IF(EXACT(M1744,$A$22)=TRUE,21,IF(EXACT(M1744,$A$23)=TRUE,22,IF(EXACT(M1744,$A$24)=TRUE,23,IF(EXACT(M1744,$A$25)=TRUE,24,IF(EXACT(M1744,$A$26)=TRUE,25,IF(EXACT(M1744,$A$27)=TRUE,26,IF(EXACT(M1744,$A$28)=TRUE,27,IF(EXACT(M1744,$A$29)=TRUE,28,IF(EXACT(M1744,$A$30)=TRUE,29,IF(EXACT(M1744,$A$31)=TRUE,30,IF(EXACT(M1744,$A$32)=TRUE,31,IF(EXACT(M1744,$A$33)=TRUE,32,IF(EXACT(M1744,$A$34)=TRUE,33,IF(EXACT(M1744,$A$35)=TRUE,34,IF(EXACT(M1744,$A$36)=TRUE,35,IF(EXACT(M1744,$A$37)=TRUE,36,IF(EXACT(M1744,$A$38)=TRUE,37,IF(EXACT(M1744,$A$39)=TRUE,38,IF(EXACT(M1744,$A$40)=TRUE,39,IF(EXACT(M1744,$A$41)=TRUE,40,IF(EXACT(M1744,$A$42)=TRUE,41,IF(EXACT(M1744,$A$43)=TRUE,42,IF(EXACT(M1744,$A$44)=TRUE,43,IF(EXACT(M1744,$A$45)=TRUE,44,IF(EXACT(M1744,$A$46)=TRUE,45,IF(EXACT(M1744,$A$47)=TRUE,46,IF(EXACT(M1744,$A$48)=TRUE,47,IF(EXACT(M1744,$A$49)=TRUE,48,IF(EXACT(M1744,$A$50)=TRUE,49,IF(EXACT(M1744,$A$51)=TRUE,50,IF(EXACT(M1744,$A$52)=TRUE,51,IF(EXACT(M1744,$A$53)=TRUE,52,IF(EXACT(M1744,$A$54)=TRUE,53,IF(EXACT(M1744,$A$55)=TRUE,54,IF(EXACT(M1744,$A$56)=TRUE,55,IF(EXACT(M1744,$A$57)=TRUE,56,IF(EXACT(M1744,$A$58)=TRUE,57,IF(EXACT(M1744,$A$59)=TRUE,58,IF(EXACT(M1744,$A$60)=TRUE,59,IF(EXACT(M1744,$A$61)=TRUE,60,IF(EXACT(M1744,$A$62)=TRUE,61))))))))))))))))))))))))))))))))))))))))))))))))))))))))))))))*61^$L1744</f>
        <v>0</v>
      </c>
    </row>
    <row r="1745" spans="11:14" x14ac:dyDescent="0.55000000000000004">
      <c r="K1745">
        <v>1745</v>
      </c>
      <c r="L1745">
        <f t="shared" si="55"/>
        <v>1</v>
      </c>
      <c r="M1745" t="str">
        <f t="shared" si="54"/>
        <v/>
      </c>
      <c r="N1745">
        <f>IF(EXACT(M1745,$A$1)=TRUE,0,IF(EXACT(M1745,$A$2)=TRUE,1,IF(EXACT(M1745,$A$3)=TRUE,2,IF(EXACT(M1745,$A$4)=TRUE,3,IF(EXACT(M1745,$A$5)=TRUE,4,IF(EXACT(M1745,$A$6)=TRUE,5,IF(EXACT(M1745,$A$7)=TRUE,6,IF(EXACT(M1745,$A$8)=TRUE,7,IF(EXACT(M1745,$A$9)=TRUE,8,IF(EXACT(M1745,$A$10)=TRUE,9,IF(EXACT(M1745,$A$11)=TRUE,10,IF(EXACT(M1745,$A$12)=TRUE,11,IF(EXACT(M1745,$A$13)=TRUE,12,IF(EXACT(M1745,$A$14)=TRUE,13,IF(EXACT(M1745,$A$15)=TRUE,14,IF(EXACT(M1745,$A$16)=TRUE,15,IF(EXACT(M1745,$A$17)=TRUE,16,IF(EXACT(M1745,$A$18)=TRUE,17,IF(EXACT(M1745,$A$19)=TRUE,18,IF(EXACT(M1745,$A$20)=TRUE,19,IF(EXACT(M1745,$A$21)=TRUE,20,IF(EXACT(M1745,$A$22)=TRUE,21,IF(EXACT(M1745,$A$23)=TRUE,22,IF(EXACT(M1745,$A$24)=TRUE,23,IF(EXACT(M1745,$A$25)=TRUE,24,IF(EXACT(M1745,$A$26)=TRUE,25,IF(EXACT(M1745,$A$27)=TRUE,26,IF(EXACT(M1745,$A$28)=TRUE,27,IF(EXACT(M1745,$A$29)=TRUE,28,IF(EXACT(M1745,$A$30)=TRUE,29,IF(EXACT(M1745,$A$31)=TRUE,30,IF(EXACT(M1745,$A$32)=TRUE,31,IF(EXACT(M1745,$A$33)=TRUE,32,IF(EXACT(M1745,$A$34)=TRUE,33,IF(EXACT(M1745,$A$35)=TRUE,34,IF(EXACT(M1745,$A$36)=TRUE,35,IF(EXACT(M1745,$A$37)=TRUE,36,IF(EXACT(M1745,$A$38)=TRUE,37,IF(EXACT(M1745,$A$39)=TRUE,38,IF(EXACT(M1745,$A$40)=TRUE,39,IF(EXACT(M1745,$A$41)=TRUE,40,IF(EXACT(M1745,$A$42)=TRUE,41,IF(EXACT(M1745,$A$43)=TRUE,42,IF(EXACT(M1745,$A$44)=TRUE,43,IF(EXACT(M1745,$A$45)=TRUE,44,IF(EXACT(M1745,$A$46)=TRUE,45,IF(EXACT(M1745,$A$47)=TRUE,46,IF(EXACT(M1745,$A$48)=TRUE,47,IF(EXACT(M1745,$A$49)=TRUE,48,IF(EXACT(M1745,$A$50)=TRUE,49,IF(EXACT(M1745,$A$51)=TRUE,50,IF(EXACT(M1745,$A$52)=TRUE,51,IF(EXACT(M1745,$A$53)=TRUE,52,IF(EXACT(M1745,$A$54)=TRUE,53,IF(EXACT(M1745,$A$55)=TRUE,54,IF(EXACT(M1745,$A$56)=TRUE,55,IF(EXACT(M1745,$A$57)=TRUE,56,IF(EXACT(M1745,$A$58)=TRUE,57,IF(EXACT(M1745,$A$59)=TRUE,58,IF(EXACT(M1745,$A$60)=TRUE,59,IF(EXACT(M1745,$A$61)=TRUE,60,IF(EXACT(M1745,$A$62)=TRUE,61))))))))))))))))))))))))))))))))))))))))))))))))))))))))))))))*61^$L1745</f>
        <v>0</v>
      </c>
    </row>
    <row r="1746" spans="11:14" x14ac:dyDescent="0.55000000000000004">
      <c r="K1746">
        <v>1746</v>
      </c>
      <c r="L1746">
        <f t="shared" si="55"/>
        <v>0</v>
      </c>
      <c r="M1746" t="str">
        <f t="shared" si="54"/>
        <v/>
      </c>
      <c r="N1746">
        <f>IF(EXACT(M1746,$A$1)=TRUE,0,IF(EXACT(M1746,$A$2)=TRUE,1,IF(EXACT(M1746,$A$3)=TRUE,2,IF(EXACT(M1746,$A$4)=TRUE,3,IF(EXACT(M1746,$A$5)=TRUE,4,IF(EXACT(M1746,$A$6)=TRUE,5,IF(EXACT(M1746,$A$7)=TRUE,6,IF(EXACT(M1746,$A$8)=TRUE,7,IF(EXACT(M1746,$A$9)=TRUE,8,IF(EXACT(M1746,$A$10)=TRUE,9,IF(EXACT(M1746,$A$11)=TRUE,10,IF(EXACT(M1746,$A$12)=TRUE,11,IF(EXACT(M1746,$A$13)=TRUE,12,IF(EXACT(M1746,$A$14)=TRUE,13,IF(EXACT(M1746,$A$15)=TRUE,14,IF(EXACT(M1746,$A$16)=TRUE,15,IF(EXACT(M1746,$A$17)=TRUE,16,IF(EXACT(M1746,$A$18)=TRUE,17,IF(EXACT(M1746,$A$19)=TRUE,18,IF(EXACT(M1746,$A$20)=TRUE,19,IF(EXACT(M1746,$A$21)=TRUE,20,IF(EXACT(M1746,$A$22)=TRUE,21,IF(EXACT(M1746,$A$23)=TRUE,22,IF(EXACT(M1746,$A$24)=TRUE,23,IF(EXACT(M1746,$A$25)=TRUE,24,IF(EXACT(M1746,$A$26)=TRUE,25,IF(EXACT(M1746,$A$27)=TRUE,26,IF(EXACT(M1746,$A$28)=TRUE,27,IF(EXACT(M1746,$A$29)=TRUE,28,IF(EXACT(M1746,$A$30)=TRUE,29,IF(EXACT(M1746,$A$31)=TRUE,30,IF(EXACT(M1746,$A$32)=TRUE,31,IF(EXACT(M1746,$A$33)=TRUE,32,IF(EXACT(M1746,$A$34)=TRUE,33,IF(EXACT(M1746,$A$35)=TRUE,34,IF(EXACT(M1746,$A$36)=TRUE,35,IF(EXACT(M1746,$A$37)=TRUE,36,IF(EXACT(M1746,$A$38)=TRUE,37,IF(EXACT(M1746,$A$39)=TRUE,38,IF(EXACT(M1746,$A$40)=TRUE,39,IF(EXACT(M1746,$A$41)=TRUE,40,IF(EXACT(M1746,$A$42)=TRUE,41,IF(EXACT(M1746,$A$43)=TRUE,42,IF(EXACT(M1746,$A$44)=TRUE,43,IF(EXACT(M1746,$A$45)=TRUE,44,IF(EXACT(M1746,$A$46)=TRUE,45,IF(EXACT(M1746,$A$47)=TRUE,46,IF(EXACT(M1746,$A$48)=TRUE,47,IF(EXACT(M1746,$A$49)=TRUE,48,IF(EXACT(M1746,$A$50)=TRUE,49,IF(EXACT(M1746,$A$51)=TRUE,50,IF(EXACT(M1746,$A$52)=TRUE,51,IF(EXACT(M1746,$A$53)=TRUE,52,IF(EXACT(M1746,$A$54)=TRUE,53,IF(EXACT(M1746,$A$55)=TRUE,54,IF(EXACT(M1746,$A$56)=TRUE,55,IF(EXACT(M1746,$A$57)=TRUE,56,IF(EXACT(M1746,$A$58)=TRUE,57,IF(EXACT(M1746,$A$59)=TRUE,58,IF(EXACT(M1746,$A$60)=TRUE,59,IF(EXACT(M1746,$A$61)=TRUE,60,IF(EXACT(M1746,$A$62)=TRUE,61))))))))))))))))))))))))))))))))))))))))))))))))))))))))))))))*61^$L1746</f>
        <v>0</v>
      </c>
    </row>
    <row r="1747" spans="11:14" x14ac:dyDescent="0.55000000000000004">
      <c r="K1747">
        <v>1747</v>
      </c>
      <c r="L1747">
        <f t="shared" si="55"/>
        <v>5</v>
      </c>
      <c r="M1747" t="str">
        <f t="shared" si="54"/>
        <v/>
      </c>
      <c r="N1747" t="b">
        <f>IF(EXACT(M1747,$A$1)=TRUE,"コア",IF(EXACT(M1747,$A$2)=TRUE,"弓玉",IF(EXACT(M1747,$A$3)=TRUE,"銃玉",IF(EXACT(M1747,$A$4)=TRUE,"剣玉",IF(EXACT(M1747,$A$5)=TRUE,"盾玉",IF(EXACT(M1747,$A$6)=TRUE,"爆玉",IF(EXACT(M1747,$A$7)=TRUE,"魔玉",IF(EXACT(M1747,$A$8)=TRUE,"弩玉",IF(EXACT(M1747,$A$9)=TRUE,"槍玉",IF(EXACT(M1747,$A$10)=TRUE,"砲玉",IF(EXACT(M1747,$A$11)=TRUE,"薙玉",IF(EXACT(M1747,$A$12)=TRUE,"跳玉",IF(EXACT(M1747,$A$13)=TRUE,"裂玉",IF(EXACT(M1747,$A$14)=TRUE,"散玉",IF(EXACT(M1747,$A$15)=TRUE,"狙玉",IF(EXACT(M1747,$A$16)=TRUE,"浮玉",IF(EXACT(M1747,$A$17)=TRUE,"導玉",IF(EXACT(M1747,$A$18)=TRUE,"繕玉",IF(EXACT(M1747,$A$19)=TRUE,"癒玉",IF(EXACT(M1747,$A$20)=TRUE,"壁玉",IF(EXACT(M1747,$A$21)=TRUE,"飛玉",IF(EXACT(M1747,$A$22)=TRUE,"戦玉",IF(EXACT(M1747,$A$23)=TRUE,"機玉",IF(EXACT(M1747,$A$24)=TRUE,"変玉",IF(EXACT(M1747,$A$25)=TRUE,"界玉",IF(EXACT(M1747,$A$26)=TRUE,"木壁",IF(EXACT(M1747,$A$27)=TRUE,"石壁",IF(EXACT(M1747,$A$28)=TRUE,"紙壁",IF(EXACT(M1747,$A$29)=TRUE,"鉄壁",IF(EXACT(M1747,$A$30)=TRUE,"ジェット",IF(EXACT(M1747,$A$31)=TRUE,"ターボ",IF(EXACT(M1747,$A$32)=TRUE,"骨玉",IF(EXACT(M1747,$A$33)=TRUE,"撃玉",IF(EXACT(M1747,$A$34)=TRUE,"弾玉",IF(EXACT(M1747,$A$35)=TRUE,"聖玉",IF(EXACT(M1747,$A$36)=TRUE,"忍玉",IF(EXACT(M1747,$A$37)=TRUE,"障玉",IF(EXACT(M1747,$A$38)=TRUE,"花玉",IF(EXACT(M1747,$A$39)=TRUE,"反玉",IF(EXACT(M1747,$A$40)=TRUE,"押玉",IF(EXACT(M1747,$A$41)=TRUE,"迎玉",IF(EXACT(M1747,$A$42)=TRUE,"贄玉",IF(EXACT(M1747,$A$43)=TRUE,"的玉",IF(EXACT(M1747,$A$44)=TRUE,"墜玉",IF(EXACT(M1747,$A$45)=TRUE,"箱玉",IF(EXACT(M1747,$A$46)=TRUE,"闇玉",IF(EXACT(M1747,$A$47)=TRUE,"旋玉",IF(EXACT(M1747,$A$48)=TRUE,"采玉",IF(EXACT(M1747,$A$49)=TRUE,"騎玉",IF(EXACT(M1747,$A$50)=TRUE,"核玉",IF(EXACT(M1747,$A$51)=TRUE,"射玉",IF(EXACT(M1747,$A$52)=TRUE,"星玉",IF(EXACT(M1747,$A$53)=TRUE,"梱玉",IF(EXACT(M1747,$A$54)=TRUE,"貫玉",IF(EXACT(M1747,$A$55)=TRUE,"査玉",IF(EXACT(M1747,$A$56)=TRUE,"近壁",IF(EXACT(M1747,$A$57)=TRUE,"遠壁",IF(EXACT(M1747,$A$58)=TRUE,"広壁",IF(EXACT(M1747,$A$59)=TRUE,"狭壁",IF(EXACT(M1747,$A$60)=TRUE,"タゲ壁",IF(EXACT(M1747,$A$61)=TRUE,"エレ壁")))))))))))))))))))))))))))))))))))))))))))))))))))))))))))))</f>
        <v>0</v>
      </c>
    </row>
    <row r="1748" spans="11:14" x14ac:dyDescent="0.55000000000000004">
      <c r="K1748">
        <v>1748</v>
      </c>
      <c r="L1748">
        <f t="shared" si="55"/>
        <v>4</v>
      </c>
      <c r="M1748" t="str">
        <f t="shared" si="54"/>
        <v/>
      </c>
      <c r="N1748">
        <f>IF(EXACT(M1748,$A$1)=TRUE,0,IF(EXACT(M1748,$A$2)=TRUE,1,IF(EXACT(M1748,$A$3)=TRUE,2,IF(EXACT(M1748,$A$4)=TRUE,3,IF(EXACT(M1748,$A$5)=TRUE,4,IF(EXACT(M1748,$A$6)=TRUE,5,IF(EXACT(M1748,$A$7)=TRUE,6,IF(EXACT(M1748,$A$8)=TRUE,7,IF(EXACT(M1748,$A$9)=TRUE,8,IF(EXACT(M1748,$A$10)=TRUE,9,IF(EXACT(M1748,$A$11)=TRUE,10,IF(EXACT(M1748,$A$12)=TRUE,11,IF(EXACT(M1748,$A$13)=TRUE,12,IF(EXACT(M1748,$A$14)=TRUE,13,IF(EXACT(M1748,$A$15)=TRUE,14,IF(EXACT(M1748,$A$16)=TRUE,15,IF(EXACT(M1748,$A$17)=TRUE,16,IF(EXACT(M1748,$A$18)=TRUE,17,IF(EXACT(M1748,$A$19)=TRUE,18,IF(EXACT(M1748,$A$20)=TRUE,19,IF(EXACT(M1748,$A$21)=TRUE,20,IF(EXACT(M1748,$A$22)=TRUE,21,IF(EXACT(M1748,$A$23)=TRUE,22,IF(EXACT(M1748,$A$24)=TRUE,23,IF(EXACT(M1748,$A$25)=TRUE,24,IF(EXACT(M1748,$A$26)=TRUE,25,IF(EXACT(M1748,$A$27)=TRUE,26,IF(EXACT(M1748,$A$28)=TRUE,27,IF(EXACT(M1748,$A$29)=TRUE,28,IF(EXACT(M1748,$A$30)=TRUE,29,IF(EXACT(M1748,$A$31)=TRUE,30,IF(EXACT(M1748,$A$32)=TRUE,31,IF(EXACT(M1748,$A$33)=TRUE,32,IF(EXACT(M1748,$A$34)=TRUE,33,IF(EXACT(M1748,$A$35)=TRUE,34,IF(EXACT(M1748,$A$36)=TRUE,35,IF(EXACT(M1748,$A$37)=TRUE,36,IF(EXACT(M1748,$A$38)=TRUE,37,IF(EXACT(M1748,$A$39)=TRUE,38,IF(EXACT(M1748,$A$40)=TRUE,39,IF(EXACT(M1748,$A$41)=TRUE,40,IF(EXACT(M1748,$A$42)=TRUE,41,IF(EXACT(M1748,$A$43)=TRUE,42,IF(EXACT(M1748,$A$44)=TRUE,43,IF(EXACT(M1748,$A$45)=TRUE,44,IF(EXACT(M1748,$A$46)=TRUE,45,IF(EXACT(M1748,$A$47)=TRUE,46,IF(EXACT(M1748,$A$48)=TRUE,47,IF(EXACT(M1748,$A$49)=TRUE,48,IF(EXACT(M1748,$A$50)=TRUE,49,IF(EXACT(M1748,$A$51)=TRUE,50,IF(EXACT(M1748,$A$52)=TRUE,51,IF(EXACT(M1748,$A$53)=TRUE,52,IF(EXACT(M1748,$A$54)=TRUE,53,IF(EXACT(M1748,$A$55)=TRUE,54,IF(EXACT(M1748,$A$56)=TRUE,55,IF(EXACT(M1748,$A$57)=TRUE,56,IF(EXACT(M1748,$A$58)=TRUE,57,IF(EXACT(M1748,$A$59)=TRUE,58,IF(EXACT(M1748,$A$60)=TRUE,59,IF(EXACT(M1748,$A$61)=TRUE,60,IF(EXACT(M1748,$A$62)=TRUE,61))))))))))))))))))))))))))))))))))))))))))))))))))))))))))))))*61^$L1748</f>
        <v>0</v>
      </c>
    </row>
    <row r="1749" spans="11:14" x14ac:dyDescent="0.55000000000000004">
      <c r="K1749">
        <v>1749</v>
      </c>
      <c r="L1749">
        <f t="shared" si="55"/>
        <v>3</v>
      </c>
      <c r="M1749" t="str">
        <f t="shared" si="54"/>
        <v/>
      </c>
      <c r="N1749">
        <f>IF(EXACT(M1749,$A$1)=TRUE,0,IF(EXACT(M1749,$A$2)=TRUE,1,IF(EXACT(M1749,$A$3)=TRUE,2,IF(EXACT(M1749,$A$4)=TRUE,3,IF(EXACT(M1749,$A$5)=TRUE,4,IF(EXACT(M1749,$A$6)=TRUE,5,IF(EXACT(M1749,$A$7)=TRUE,6,IF(EXACT(M1749,$A$8)=TRUE,7,IF(EXACT(M1749,$A$9)=TRUE,8,IF(EXACT(M1749,$A$10)=TRUE,9,IF(EXACT(M1749,$A$11)=TRUE,10,IF(EXACT(M1749,$A$12)=TRUE,11,IF(EXACT(M1749,$A$13)=TRUE,12,IF(EXACT(M1749,$A$14)=TRUE,13,IF(EXACT(M1749,$A$15)=TRUE,14,IF(EXACT(M1749,$A$16)=TRUE,15,IF(EXACT(M1749,$A$17)=TRUE,16,IF(EXACT(M1749,$A$18)=TRUE,17,IF(EXACT(M1749,$A$19)=TRUE,18,IF(EXACT(M1749,$A$20)=TRUE,19,IF(EXACT(M1749,$A$21)=TRUE,20,IF(EXACT(M1749,$A$22)=TRUE,21,IF(EXACT(M1749,$A$23)=TRUE,22,IF(EXACT(M1749,$A$24)=TRUE,23,IF(EXACT(M1749,$A$25)=TRUE,24,IF(EXACT(M1749,$A$26)=TRUE,25,IF(EXACT(M1749,$A$27)=TRUE,26,IF(EXACT(M1749,$A$28)=TRUE,27,IF(EXACT(M1749,$A$29)=TRUE,28,IF(EXACT(M1749,$A$30)=TRUE,29,IF(EXACT(M1749,$A$31)=TRUE,30,IF(EXACT(M1749,$A$32)=TRUE,31,IF(EXACT(M1749,$A$33)=TRUE,32,IF(EXACT(M1749,$A$34)=TRUE,33,IF(EXACT(M1749,$A$35)=TRUE,34,IF(EXACT(M1749,$A$36)=TRUE,35,IF(EXACT(M1749,$A$37)=TRUE,36,IF(EXACT(M1749,$A$38)=TRUE,37,IF(EXACT(M1749,$A$39)=TRUE,38,IF(EXACT(M1749,$A$40)=TRUE,39,IF(EXACT(M1749,$A$41)=TRUE,40,IF(EXACT(M1749,$A$42)=TRUE,41,IF(EXACT(M1749,$A$43)=TRUE,42,IF(EXACT(M1749,$A$44)=TRUE,43,IF(EXACT(M1749,$A$45)=TRUE,44,IF(EXACT(M1749,$A$46)=TRUE,45,IF(EXACT(M1749,$A$47)=TRUE,46,IF(EXACT(M1749,$A$48)=TRUE,47,IF(EXACT(M1749,$A$49)=TRUE,48,IF(EXACT(M1749,$A$50)=TRUE,49,IF(EXACT(M1749,$A$51)=TRUE,50,IF(EXACT(M1749,$A$52)=TRUE,51,IF(EXACT(M1749,$A$53)=TRUE,52,IF(EXACT(M1749,$A$54)=TRUE,53,IF(EXACT(M1749,$A$55)=TRUE,54,IF(EXACT(M1749,$A$56)=TRUE,55,IF(EXACT(M1749,$A$57)=TRUE,56,IF(EXACT(M1749,$A$58)=TRUE,57,IF(EXACT(M1749,$A$59)=TRUE,58,IF(EXACT(M1749,$A$60)=TRUE,59,IF(EXACT(M1749,$A$61)=TRUE,60,IF(EXACT(M1749,$A$62)=TRUE,61))))))))))))))))))))))))))))))))))))))))))))))))))))))))))))))*61^$L1749</f>
        <v>0</v>
      </c>
    </row>
    <row r="1750" spans="11:14" x14ac:dyDescent="0.55000000000000004">
      <c r="K1750">
        <v>1750</v>
      </c>
      <c r="L1750">
        <f t="shared" si="55"/>
        <v>2</v>
      </c>
      <c r="M1750" t="str">
        <f t="shared" si="54"/>
        <v/>
      </c>
      <c r="N1750">
        <f>IF(EXACT(M1750,$A$1)=TRUE,0,IF(EXACT(M1750,$A$2)=TRUE,1,IF(EXACT(M1750,$A$3)=TRUE,2,IF(EXACT(M1750,$A$4)=TRUE,3,IF(EXACT(M1750,$A$5)=TRUE,4,IF(EXACT(M1750,$A$6)=TRUE,5,IF(EXACT(M1750,$A$7)=TRUE,6,IF(EXACT(M1750,$A$8)=TRUE,7,IF(EXACT(M1750,$A$9)=TRUE,8,IF(EXACT(M1750,$A$10)=TRUE,9,IF(EXACT(M1750,$A$11)=TRUE,10,IF(EXACT(M1750,$A$12)=TRUE,11,IF(EXACT(M1750,$A$13)=TRUE,12,IF(EXACT(M1750,$A$14)=TRUE,13,IF(EXACT(M1750,$A$15)=TRUE,14,IF(EXACT(M1750,$A$16)=TRUE,15,IF(EXACT(M1750,$A$17)=TRUE,16,IF(EXACT(M1750,$A$18)=TRUE,17,IF(EXACT(M1750,$A$19)=TRUE,18,IF(EXACT(M1750,$A$20)=TRUE,19,IF(EXACT(M1750,$A$21)=TRUE,20,IF(EXACT(M1750,$A$22)=TRUE,21,IF(EXACT(M1750,$A$23)=TRUE,22,IF(EXACT(M1750,$A$24)=TRUE,23,IF(EXACT(M1750,$A$25)=TRUE,24,IF(EXACT(M1750,$A$26)=TRUE,25,IF(EXACT(M1750,$A$27)=TRUE,26,IF(EXACT(M1750,$A$28)=TRUE,27,IF(EXACT(M1750,$A$29)=TRUE,28,IF(EXACT(M1750,$A$30)=TRUE,29,IF(EXACT(M1750,$A$31)=TRUE,30,IF(EXACT(M1750,$A$32)=TRUE,31,IF(EXACT(M1750,$A$33)=TRUE,32,IF(EXACT(M1750,$A$34)=TRUE,33,IF(EXACT(M1750,$A$35)=TRUE,34,IF(EXACT(M1750,$A$36)=TRUE,35,IF(EXACT(M1750,$A$37)=TRUE,36,IF(EXACT(M1750,$A$38)=TRUE,37,IF(EXACT(M1750,$A$39)=TRUE,38,IF(EXACT(M1750,$A$40)=TRUE,39,IF(EXACT(M1750,$A$41)=TRUE,40,IF(EXACT(M1750,$A$42)=TRUE,41,IF(EXACT(M1750,$A$43)=TRUE,42,IF(EXACT(M1750,$A$44)=TRUE,43,IF(EXACT(M1750,$A$45)=TRUE,44,IF(EXACT(M1750,$A$46)=TRUE,45,IF(EXACT(M1750,$A$47)=TRUE,46,IF(EXACT(M1750,$A$48)=TRUE,47,IF(EXACT(M1750,$A$49)=TRUE,48,IF(EXACT(M1750,$A$50)=TRUE,49,IF(EXACT(M1750,$A$51)=TRUE,50,IF(EXACT(M1750,$A$52)=TRUE,51,IF(EXACT(M1750,$A$53)=TRUE,52,IF(EXACT(M1750,$A$54)=TRUE,53,IF(EXACT(M1750,$A$55)=TRUE,54,IF(EXACT(M1750,$A$56)=TRUE,55,IF(EXACT(M1750,$A$57)=TRUE,56,IF(EXACT(M1750,$A$58)=TRUE,57,IF(EXACT(M1750,$A$59)=TRUE,58,IF(EXACT(M1750,$A$60)=TRUE,59,IF(EXACT(M1750,$A$61)=TRUE,60,IF(EXACT(M1750,$A$62)=TRUE,61))))))))))))))))))))))))))))))))))))))))))))))))))))))))))))))*61^$L1750</f>
        <v>0</v>
      </c>
    </row>
    <row r="1751" spans="11:14" x14ac:dyDescent="0.55000000000000004">
      <c r="K1751">
        <v>1751</v>
      </c>
      <c r="L1751">
        <f t="shared" si="55"/>
        <v>1</v>
      </c>
      <c r="M1751" t="str">
        <f t="shared" si="54"/>
        <v/>
      </c>
      <c r="N1751">
        <f>IF(EXACT(M1751,$A$1)=TRUE,0,IF(EXACT(M1751,$A$2)=TRUE,1,IF(EXACT(M1751,$A$3)=TRUE,2,IF(EXACT(M1751,$A$4)=TRUE,3,IF(EXACT(M1751,$A$5)=TRUE,4,IF(EXACT(M1751,$A$6)=TRUE,5,IF(EXACT(M1751,$A$7)=TRUE,6,IF(EXACT(M1751,$A$8)=TRUE,7,IF(EXACT(M1751,$A$9)=TRUE,8,IF(EXACT(M1751,$A$10)=TRUE,9,IF(EXACT(M1751,$A$11)=TRUE,10,IF(EXACT(M1751,$A$12)=TRUE,11,IF(EXACT(M1751,$A$13)=TRUE,12,IF(EXACT(M1751,$A$14)=TRUE,13,IF(EXACT(M1751,$A$15)=TRUE,14,IF(EXACT(M1751,$A$16)=TRUE,15,IF(EXACT(M1751,$A$17)=TRUE,16,IF(EXACT(M1751,$A$18)=TRUE,17,IF(EXACT(M1751,$A$19)=TRUE,18,IF(EXACT(M1751,$A$20)=TRUE,19,IF(EXACT(M1751,$A$21)=TRUE,20,IF(EXACT(M1751,$A$22)=TRUE,21,IF(EXACT(M1751,$A$23)=TRUE,22,IF(EXACT(M1751,$A$24)=TRUE,23,IF(EXACT(M1751,$A$25)=TRUE,24,IF(EXACT(M1751,$A$26)=TRUE,25,IF(EXACT(M1751,$A$27)=TRUE,26,IF(EXACT(M1751,$A$28)=TRUE,27,IF(EXACT(M1751,$A$29)=TRUE,28,IF(EXACT(M1751,$A$30)=TRUE,29,IF(EXACT(M1751,$A$31)=TRUE,30,IF(EXACT(M1751,$A$32)=TRUE,31,IF(EXACT(M1751,$A$33)=TRUE,32,IF(EXACT(M1751,$A$34)=TRUE,33,IF(EXACT(M1751,$A$35)=TRUE,34,IF(EXACT(M1751,$A$36)=TRUE,35,IF(EXACT(M1751,$A$37)=TRUE,36,IF(EXACT(M1751,$A$38)=TRUE,37,IF(EXACT(M1751,$A$39)=TRUE,38,IF(EXACT(M1751,$A$40)=TRUE,39,IF(EXACT(M1751,$A$41)=TRUE,40,IF(EXACT(M1751,$A$42)=TRUE,41,IF(EXACT(M1751,$A$43)=TRUE,42,IF(EXACT(M1751,$A$44)=TRUE,43,IF(EXACT(M1751,$A$45)=TRUE,44,IF(EXACT(M1751,$A$46)=TRUE,45,IF(EXACT(M1751,$A$47)=TRUE,46,IF(EXACT(M1751,$A$48)=TRUE,47,IF(EXACT(M1751,$A$49)=TRUE,48,IF(EXACT(M1751,$A$50)=TRUE,49,IF(EXACT(M1751,$A$51)=TRUE,50,IF(EXACT(M1751,$A$52)=TRUE,51,IF(EXACT(M1751,$A$53)=TRUE,52,IF(EXACT(M1751,$A$54)=TRUE,53,IF(EXACT(M1751,$A$55)=TRUE,54,IF(EXACT(M1751,$A$56)=TRUE,55,IF(EXACT(M1751,$A$57)=TRUE,56,IF(EXACT(M1751,$A$58)=TRUE,57,IF(EXACT(M1751,$A$59)=TRUE,58,IF(EXACT(M1751,$A$60)=TRUE,59,IF(EXACT(M1751,$A$61)=TRUE,60,IF(EXACT(M1751,$A$62)=TRUE,61))))))))))))))))))))))))))))))))))))))))))))))))))))))))))))))*61^$L1751</f>
        <v>0</v>
      </c>
    </row>
    <row r="1752" spans="11:14" x14ac:dyDescent="0.55000000000000004">
      <c r="K1752">
        <v>1752</v>
      </c>
      <c r="L1752">
        <f t="shared" si="55"/>
        <v>0</v>
      </c>
      <c r="M1752" t="str">
        <f t="shared" si="54"/>
        <v/>
      </c>
      <c r="N1752">
        <f>IF(EXACT(M1752,$A$1)=TRUE,0,IF(EXACT(M1752,$A$2)=TRUE,1,IF(EXACT(M1752,$A$3)=TRUE,2,IF(EXACT(M1752,$A$4)=TRUE,3,IF(EXACT(M1752,$A$5)=TRUE,4,IF(EXACT(M1752,$A$6)=TRUE,5,IF(EXACT(M1752,$A$7)=TRUE,6,IF(EXACT(M1752,$A$8)=TRUE,7,IF(EXACT(M1752,$A$9)=TRUE,8,IF(EXACT(M1752,$A$10)=TRUE,9,IF(EXACT(M1752,$A$11)=TRUE,10,IF(EXACT(M1752,$A$12)=TRUE,11,IF(EXACT(M1752,$A$13)=TRUE,12,IF(EXACT(M1752,$A$14)=TRUE,13,IF(EXACT(M1752,$A$15)=TRUE,14,IF(EXACT(M1752,$A$16)=TRUE,15,IF(EXACT(M1752,$A$17)=TRUE,16,IF(EXACT(M1752,$A$18)=TRUE,17,IF(EXACT(M1752,$A$19)=TRUE,18,IF(EXACT(M1752,$A$20)=TRUE,19,IF(EXACT(M1752,$A$21)=TRUE,20,IF(EXACT(M1752,$A$22)=TRUE,21,IF(EXACT(M1752,$A$23)=TRUE,22,IF(EXACT(M1752,$A$24)=TRUE,23,IF(EXACT(M1752,$A$25)=TRUE,24,IF(EXACT(M1752,$A$26)=TRUE,25,IF(EXACT(M1752,$A$27)=TRUE,26,IF(EXACT(M1752,$A$28)=TRUE,27,IF(EXACT(M1752,$A$29)=TRUE,28,IF(EXACT(M1752,$A$30)=TRUE,29,IF(EXACT(M1752,$A$31)=TRUE,30,IF(EXACT(M1752,$A$32)=TRUE,31,IF(EXACT(M1752,$A$33)=TRUE,32,IF(EXACT(M1752,$A$34)=TRUE,33,IF(EXACT(M1752,$A$35)=TRUE,34,IF(EXACT(M1752,$A$36)=TRUE,35,IF(EXACT(M1752,$A$37)=TRUE,36,IF(EXACT(M1752,$A$38)=TRUE,37,IF(EXACT(M1752,$A$39)=TRUE,38,IF(EXACT(M1752,$A$40)=TRUE,39,IF(EXACT(M1752,$A$41)=TRUE,40,IF(EXACT(M1752,$A$42)=TRUE,41,IF(EXACT(M1752,$A$43)=TRUE,42,IF(EXACT(M1752,$A$44)=TRUE,43,IF(EXACT(M1752,$A$45)=TRUE,44,IF(EXACT(M1752,$A$46)=TRUE,45,IF(EXACT(M1752,$A$47)=TRUE,46,IF(EXACT(M1752,$A$48)=TRUE,47,IF(EXACT(M1752,$A$49)=TRUE,48,IF(EXACT(M1752,$A$50)=TRUE,49,IF(EXACT(M1752,$A$51)=TRUE,50,IF(EXACT(M1752,$A$52)=TRUE,51,IF(EXACT(M1752,$A$53)=TRUE,52,IF(EXACT(M1752,$A$54)=TRUE,53,IF(EXACT(M1752,$A$55)=TRUE,54,IF(EXACT(M1752,$A$56)=TRUE,55,IF(EXACT(M1752,$A$57)=TRUE,56,IF(EXACT(M1752,$A$58)=TRUE,57,IF(EXACT(M1752,$A$59)=TRUE,58,IF(EXACT(M1752,$A$60)=TRUE,59,IF(EXACT(M1752,$A$61)=TRUE,60,IF(EXACT(M1752,$A$62)=TRUE,61))))))))))))))))))))))))))))))))))))))))))))))))))))))))))))))*61^$L1752</f>
        <v>0</v>
      </c>
    </row>
    <row r="1753" spans="11:14" x14ac:dyDescent="0.55000000000000004">
      <c r="K1753">
        <v>1753</v>
      </c>
      <c r="L1753">
        <f t="shared" si="55"/>
        <v>5</v>
      </c>
      <c r="M1753" t="str">
        <f t="shared" si="54"/>
        <v/>
      </c>
      <c r="N1753" t="b">
        <f>IF(EXACT(M1753,$A$1)=TRUE,"コア",IF(EXACT(M1753,$A$2)=TRUE,"弓玉",IF(EXACT(M1753,$A$3)=TRUE,"銃玉",IF(EXACT(M1753,$A$4)=TRUE,"剣玉",IF(EXACT(M1753,$A$5)=TRUE,"盾玉",IF(EXACT(M1753,$A$6)=TRUE,"爆玉",IF(EXACT(M1753,$A$7)=TRUE,"魔玉",IF(EXACT(M1753,$A$8)=TRUE,"弩玉",IF(EXACT(M1753,$A$9)=TRUE,"槍玉",IF(EXACT(M1753,$A$10)=TRUE,"砲玉",IF(EXACT(M1753,$A$11)=TRUE,"薙玉",IF(EXACT(M1753,$A$12)=TRUE,"跳玉",IF(EXACT(M1753,$A$13)=TRUE,"裂玉",IF(EXACT(M1753,$A$14)=TRUE,"散玉",IF(EXACT(M1753,$A$15)=TRUE,"狙玉",IF(EXACT(M1753,$A$16)=TRUE,"浮玉",IF(EXACT(M1753,$A$17)=TRUE,"導玉",IF(EXACT(M1753,$A$18)=TRUE,"繕玉",IF(EXACT(M1753,$A$19)=TRUE,"癒玉",IF(EXACT(M1753,$A$20)=TRUE,"壁玉",IF(EXACT(M1753,$A$21)=TRUE,"飛玉",IF(EXACT(M1753,$A$22)=TRUE,"戦玉",IF(EXACT(M1753,$A$23)=TRUE,"機玉",IF(EXACT(M1753,$A$24)=TRUE,"変玉",IF(EXACT(M1753,$A$25)=TRUE,"界玉",IF(EXACT(M1753,$A$26)=TRUE,"木壁",IF(EXACT(M1753,$A$27)=TRUE,"石壁",IF(EXACT(M1753,$A$28)=TRUE,"紙壁",IF(EXACT(M1753,$A$29)=TRUE,"鉄壁",IF(EXACT(M1753,$A$30)=TRUE,"ジェット",IF(EXACT(M1753,$A$31)=TRUE,"ターボ",IF(EXACT(M1753,$A$32)=TRUE,"骨玉",IF(EXACT(M1753,$A$33)=TRUE,"撃玉",IF(EXACT(M1753,$A$34)=TRUE,"弾玉",IF(EXACT(M1753,$A$35)=TRUE,"聖玉",IF(EXACT(M1753,$A$36)=TRUE,"忍玉",IF(EXACT(M1753,$A$37)=TRUE,"障玉",IF(EXACT(M1753,$A$38)=TRUE,"花玉",IF(EXACT(M1753,$A$39)=TRUE,"反玉",IF(EXACT(M1753,$A$40)=TRUE,"押玉",IF(EXACT(M1753,$A$41)=TRUE,"迎玉",IF(EXACT(M1753,$A$42)=TRUE,"贄玉",IF(EXACT(M1753,$A$43)=TRUE,"的玉",IF(EXACT(M1753,$A$44)=TRUE,"墜玉",IF(EXACT(M1753,$A$45)=TRUE,"箱玉",IF(EXACT(M1753,$A$46)=TRUE,"闇玉",IF(EXACT(M1753,$A$47)=TRUE,"旋玉",IF(EXACT(M1753,$A$48)=TRUE,"采玉",IF(EXACT(M1753,$A$49)=TRUE,"騎玉",IF(EXACT(M1753,$A$50)=TRUE,"核玉",IF(EXACT(M1753,$A$51)=TRUE,"射玉",IF(EXACT(M1753,$A$52)=TRUE,"星玉",IF(EXACT(M1753,$A$53)=TRUE,"梱玉",IF(EXACT(M1753,$A$54)=TRUE,"貫玉",IF(EXACT(M1753,$A$55)=TRUE,"査玉",IF(EXACT(M1753,$A$56)=TRUE,"近壁",IF(EXACT(M1753,$A$57)=TRUE,"遠壁",IF(EXACT(M1753,$A$58)=TRUE,"広壁",IF(EXACT(M1753,$A$59)=TRUE,"狭壁",IF(EXACT(M1753,$A$60)=TRUE,"タゲ壁",IF(EXACT(M1753,$A$61)=TRUE,"エレ壁")))))))))))))))))))))))))))))))))))))))))))))))))))))))))))))</f>
        <v>0</v>
      </c>
    </row>
    <row r="1754" spans="11:14" x14ac:dyDescent="0.55000000000000004">
      <c r="K1754">
        <v>1754</v>
      </c>
      <c r="L1754">
        <f t="shared" si="55"/>
        <v>4</v>
      </c>
      <c r="M1754" t="str">
        <f t="shared" si="54"/>
        <v/>
      </c>
      <c r="N1754">
        <f>IF(EXACT(M1754,$A$1)=TRUE,0,IF(EXACT(M1754,$A$2)=TRUE,1,IF(EXACT(M1754,$A$3)=TRUE,2,IF(EXACT(M1754,$A$4)=TRUE,3,IF(EXACT(M1754,$A$5)=TRUE,4,IF(EXACT(M1754,$A$6)=TRUE,5,IF(EXACT(M1754,$A$7)=TRUE,6,IF(EXACT(M1754,$A$8)=TRUE,7,IF(EXACT(M1754,$A$9)=TRUE,8,IF(EXACT(M1754,$A$10)=TRUE,9,IF(EXACT(M1754,$A$11)=TRUE,10,IF(EXACT(M1754,$A$12)=TRUE,11,IF(EXACT(M1754,$A$13)=TRUE,12,IF(EXACT(M1754,$A$14)=TRUE,13,IF(EXACT(M1754,$A$15)=TRUE,14,IF(EXACT(M1754,$A$16)=TRUE,15,IF(EXACT(M1754,$A$17)=TRUE,16,IF(EXACT(M1754,$A$18)=TRUE,17,IF(EXACT(M1754,$A$19)=TRUE,18,IF(EXACT(M1754,$A$20)=TRUE,19,IF(EXACT(M1754,$A$21)=TRUE,20,IF(EXACT(M1754,$A$22)=TRUE,21,IF(EXACT(M1754,$A$23)=TRUE,22,IF(EXACT(M1754,$A$24)=TRUE,23,IF(EXACT(M1754,$A$25)=TRUE,24,IF(EXACT(M1754,$A$26)=TRUE,25,IF(EXACT(M1754,$A$27)=TRUE,26,IF(EXACT(M1754,$A$28)=TRUE,27,IF(EXACT(M1754,$A$29)=TRUE,28,IF(EXACT(M1754,$A$30)=TRUE,29,IF(EXACT(M1754,$A$31)=TRUE,30,IF(EXACT(M1754,$A$32)=TRUE,31,IF(EXACT(M1754,$A$33)=TRUE,32,IF(EXACT(M1754,$A$34)=TRUE,33,IF(EXACT(M1754,$A$35)=TRUE,34,IF(EXACT(M1754,$A$36)=TRUE,35,IF(EXACT(M1754,$A$37)=TRUE,36,IF(EXACT(M1754,$A$38)=TRUE,37,IF(EXACT(M1754,$A$39)=TRUE,38,IF(EXACT(M1754,$A$40)=TRUE,39,IF(EXACT(M1754,$A$41)=TRUE,40,IF(EXACT(M1754,$A$42)=TRUE,41,IF(EXACT(M1754,$A$43)=TRUE,42,IF(EXACT(M1754,$A$44)=TRUE,43,IF(EXACT(M1754,$A$45)=TRUE,44,IF(EXACT(M1754,$A$46)=TRUE,45,IF(EXACT(M1754,$A$47)=TRUE,46,IF(EXACT(M1754,$A$48)=TRUE,47,IF(EXACT(M1754,$A$49)=TRUE,48,IF(EXACT(M1754,$A$50)=TRUE,49,IF(EXACT(M1754,$A$51)=TRUE,50,IF(EXACT(M1754,$A$52)=TRUE,51,IF(EXACT(M1754,$A$53)=TRUE,52,IF(EXACT(M1754,$A$54)=TRUE,53,IF(EXACT(M1754,$A$55)=TRUE,54,IF(EXACT(M1754,$A$56)=TRUE,55,IF(EXACT(M1754,$A$57)=TRUE,56,IF(EXACT(M1754,$A$58)=TRUE,57,IF(EXACT(M1754,$A$59)=TRUE,58,IF(EXACT(M1754,$A$60)=TRUE,59,IF(EXACT(M1754,$A$61)=TRUE,60,IF(EXACT(M1754,$A$62)=TRUE,61))))))))))))))))))))))))))))))))))))))))))))))))))))))))))))))*61^$L1754</f>
        <v>0</v>
      </c>
    </row>
    <row r="1755" spans="11:14" x14ac:dyDescent="0.55000000000000004">
      <c r="K1755">
        <v>1755</v>
      </c>
      <c r="L1755">
        <f t="shared" si="55"/>
        <v>3</v>
      </c>
      <c r="M1755" t="str">
        <f t="shared" si="54"/>
        <v/>
      </c>
      <c r="N1755">
        <f>IF(EXACT(M1755,$A$1)=TRUE,0,IF(EXACT(M1755,$A$2)=TRUE,1,IF(EXACT(M1755,$A$3)=TRUE,2,IF(EXACT(M1755,$A$4)=TRUE,3,IF(EXACT(M1755,$A$5)=TRUE,4,IF(EXACT(M1755,$A$6)=TRUE,5,IF(EXACT(M1755,$A$7)=TRUE,6,IF(EXACT(M1755,$A$8)=TRUE,7,IF(EXACT(M1755,$A$9)=TRUE,8,IF(EXACT(M1755,$A$10)=TRUE,9,IF(EXACT(M1755,$A$11)=TRUE,10,IF(EXACT(M1755,$A$12)=TRUE,11,IF(EXACT(M1755,$A$13)=TRUE,12,IF(EXACT(M1755,$A$14)=TRUE,13,IF(EXACT(M1755,$A$15)=TRUE,14,IF(EXACT(M1755,$A$16)=TRUE,15,IF(EXACT(M1755,$A$17)=TRUE,16,IF(EXACT(M1755,$A$18)=TRUE,17,IF(EXACT(M1755,$A$19)=TRUE,18,IF(EXACT(M1755,$A$20)=TRUE,19,IF(EXACT(M1755,$A$21)=TRUE,20,IF(EXACT(M1755,$A$22)=TRUE,21,IF(EXACT(M1755,$A$23)=TRUE,22,IF(EXACT(M1755,$A$24)=TRUE,23,IF(EXACT(M1755,$A$25)=TRUE,24,IF(EXACT(M1755,$A$26)=TRUE,25,IF(EXACT(M1755,$A$27)=TRUE,26,IF(EXACT(M1755,$A$28)=TRUE,27,IF(EXACT(M1755,$A$29)=TRUE,28,IF(EXACT(M1755,$A$30)=TRUE,29,IF(EXACT(M1755,$A$31)=TRUE,30,IF(EXACT(M1755,$A$32)=TRUE,31,IF(EXACT(M1755,$A$33)=TRUE,32,IF(EXACT(M1755,$A$34)=TRUE,33,IF(EXACT(M1755,$A$35)=TRUE,34,IF(EXACT(M1755,$A$36)=TRUE,35,IF(EXACT(M1755,$A$37)=TRUE,36,IF(EXACT(M1755,$A$38)=TRUE,37,IF(EXACT(M1755,$A$39)=TRUE,38,IF(EXACT(M1755,$A$40)=TRUE,39,IF(EXACT(M1755,$A$41)=TRUE,40,IF(EXACT(M1755,$A$42)=TRUE,41,IF(EXACT(M1755,$A$43)=TRUE,42,IF(EXACT(M1755,$A$44)=TRUE,43,IF(EXACT(M1755,$A$45)=TRUE,44,IF(EXACT(M1755,$A$46)=TRUE,45,IF(EXACT(M1755,$A$47)=TRUE,46,IF(EXACT(M1755,$A$48)=TRUE,47,IF(EXACT(M1755,$A$49)=TRUE,48,IF(EXACT(M1755,$A$50)=TRUE,49,IF(EXACT(M1755,$A$51)=TRUE,50,IF(EXACT(M1755,$A$52)=TRUE,51,IF(EXACT(M1755,$A$53)=TRUE,52,IF(EXACT(M1755,$A$54)=TRUE,53,IF(EXACT(M1755,$A$55)=TRUE,54,IF(EXACT(M1755,$A$56)=TRUE,55,IF(EXACT(M1755,$A$57)=TRUE,56,IF(EXACT(M1755,$A$58)=TRUE,57,IF(EXACT(M1755,$A$59)=TRUE,58,IF(EXACT(M1755,$A$60)=TRUE,59,IF(EXACT(M1755,$A$61)=TRUE,60,IF(EXACT(M1755,$A$62)=TRUE,61))))))))))))))))))))))))))))))))))))))))))))))))))))))))))))))*61^$L1755</f>
        <v>0</v>
      </c>
    </row>
    <row r="1756" spans="11:14" x14ac:dyDescent="0.55000000000000004">
      <c r="K1756">
        <v>1756</v>
      </c>
      <c r="L1756">
        <f t="shared" si="55"/>
        <v>2</v>
      </c>
      <c r="M1756" t="str">
        <f t="shared" si="54"/>
        <v/>
      </c>
      <c r="N1756">
        <f>IF(EXACT(M1756,$A$1)=TRUE,0,IF(EXACT(M1756,$A$2)=TRUE,1,IF(EXACT(M1756,$A$3)=TRUE,2,IF(EXACT(M1756,$A$4)=TRUE,3,IF(EXACT(M1756,$A$5)=TRUE,4,IF(EXACT(M1756,$A$6)=TRUE,5,IF(EXACT(M1756,$A$7)=TRUE,6,IF(EXACT(M1756,$A$8)=TRUE,7,IF(EXACT(M1756,$A$9)=TRUE,8,IF(EXACT(M1756,$A$10)=TRUE,9,IF(EXACT(M1756,$A$11)=TRUE,10,IF(EXACT(M1756,$A$12)=TRUE,11,IF(EXACT(M1756,$A$13)=TRUE,12,IF(EXACT(M1756,$A$14)=TRUE,13,IF(EXACT(M1756,$A$15)=TRUE,14,IF(EXACT(M1756,$A$16)=TRUE,15,IF(EXACT(M1756,$A$17)=TRUE,16,IF(EXACT(M1756,$A$18)=TRUE,17,IF(EXACT(M1756,$A$19)=TRUE,18,IF(EXACT(M1756,$A$20)=TRUE,19,IF(EXACT(M1756,$A$21)=TRUE,20,IF(EXACT(M1756,$A$22)=TRUE,21,IF(EXACT(M1756,$A$23)=TRUE,22,IF(EXACT(M1756,$A$24)=TRUE,23,IF(EXACT(M1756,$A$25)=TRUE,24,IF(EXACT(M1756,$A$26)=TRUE,25,IF(EXACT(M1756,$A$27)=TRUE,26,IF(EXACT(M1756,$A$28)=TRUE,27,IF(EXACT(M1756,$A$29)=TRUE,28,IF(EXACT(M1756,$A$30)=TRUE,29,IF(EXACT(M1756,$A$31)=TRUE,30,IF(EXACT(M1756,$A$32)=TRUE,31,IF(EXACT(M1756,$A$33)=TRUE,32,IF(EXACT(M1756,$A$34)=TRUE,33,IF(EXACT(M1756,$A$35)=TRUE,34,IF(EXACT(M1756,$A$36)=TRUE,35,IF(EXACT(M1756,$A$37)=TRUE,36,IF(EXACT(M1756,$A$38)=TRUE,37,IF(EXACT(M1756,$A$39)=TRUE,38,IF(EXACT(M1756,$A$40)=TRUE,39,IF(EXACT(M1756,$A$41)=TRUE,40,IF(EXACT(M1756,$A$42)=TRUE,41,IF(EXACT(M1756,$A$43)=TRUE,42,IF(EXACT(M1756,$A$44)=TRUE,43,IF(EXACT(M1756,$A$45)=TRUE,44,IF(EXACT(M1756,$A$46)=TRUE,45,IF(EXACT(M1756,$A$47)=TRUE,46,IF(EXACT(M1756,$A$48)=TRUE,47,IF(EXACT(M1756,$A$49)=TRUE,48,IF(EXACT(M1756,$A$50)=TRUE,49,IF(EXACT(M1756,$A$51)=TRUE,50,IF(EXACT(M1756,$A$52)=TRUE,51,IF(EXACT(M1756,$A$53)=TRUE,52,IF(EXACT(M1756,$A$54)=TRUE,53,IF(EXACT(M1756,$A$55)=TRUE,54,IF(EXACT(M1756,$A$56)=TRUE,55,IF(EXACT(M1756,$A$57)=TRUE,56,IF(EXACT(M1756,$A$58)=TRUE,57,IF(EXACT(M1756,$A$59)=TRUE,58,IF(EXACT(M1756,$A$60)=TRUE,59,IF(EXACT(M1756,$A$61)=TRUE,60,IF(EXACT(M1756,$A$62)=TRUE,61))))))))))))))))))))))))))))))))))))))))))))))))))))))))))))))*61^$L1756</f>
        <v>0</v>
      </c>
    </row>
    <row r="1757" spans="11:14" x14ac:dyDescent="0.55000000000000004">
      <c r="K1757">
        <v>1757</v>
      </c>
      <c r="L1757">
        <f t="shared" si="55"/>
        <v>1</v>
      </c>
      <c r="M1757" t="str">
        <f t="shared" si="54"/>
        <v/>
      </c>
      <c r="N1757">
        <f>IF(EXACT(M1757,$A$1)=TRUE,0,IF(EXACT(M1757,$A$2)=TRUE,1,IF(EXACT(M1757,$A$3)=TRUE,2,IF(EXACT(M1757,$A$4)=TRUE,3,IF(EXACT(M1757,$A$5)=TRUE,4,IF(EXACT(M1757,$A$6)=TRUE,5,IF(EXACT(M1757,$A$7)=TRUE,6,IF(EXACT(M1757,$A$8)=TRUE,7,IF(EXACT(M1757,$A$9)=TRUE,8,IF(EXACT(M1757,$A$10)=TRUE,9,IF(EXACT(M1757,$A$11)=TRUE,10,IF(EXACT(M1757,$A$12)=TRUE,11,IF(EXACT(M1757,$A$13)=TRUE,12,IF(EXACT(M1757,$A$14)=TRUE,13,IF(EXACT(M1757,$A$15)=TRUE,14,IF(EXACT(M1757,$A$16)=TRUE,15,IF(EXACT(M1757,$A$17)=TRUE,16,IF(EXACT(M1757,$A$18)=TRUE,17,IF(EXACT(M1757,$A$19)=TRUE,18,IF(EXACT(M1757,$A$20)=TRUE,19,IF(EXACT(M1757,$A$21)=TRUE,20,IF(EXACT(M1757,$A$22)=TRUE,21,IF(EXACT(M1757,$A$23)=TRUE,22,IF(EXACT(M1757,$A$24)=TRUE,23,IF(EXACT(M1757,$A$25)=TRUE,24,IF(EXACT(M1757,$A$26)=TRUE,25,IF(EXACT(M1757,$A$27)=TRUE,26,IF(EXACT(M1757,$A$28)=TRUE,27,IF(EXACT(M1757,$A$29)=TRUE,28,IF(EXACT(M1757,$A$30)=TRUE,29,IF(EXACT(M1757,$A$31)=TRUE,30,IF(EXACT(M1757,$A$32)=TRUE,31,IF(EXACT(M1757,$A$33)=TRUE,32,IF(EXACT(M1757,$A$34)=TRUE,33,IF(EXACT(M1757,$A$35)=TRUE,34,IF(EXACT(M1757,$A$36)=TRUE,35,IF(EXACT(M1757,$A$37)=TRUE,36,IF(EXACT(M1757,$A$38)=TRUE,37,IF(EXACT(M1757,$A$39)=TRUE,38,IF(EXACT(M1757,$A$40)=TRUE,39,IF(EXACT(M1757,$A$41)=TRUE,40,IF(EXACT(M1757,$A$42)=TRUE,41,IF(EXACT(M1757,$A$43)=TRUE,42,IF(EXACT(M1757,$A$44)=TRUE,43,IF(EXACT(M1757,$A$45)=TRUE,44,IF(EXACT(M1757,$A$46)=TRUE,45,IF(EXACT(M1757,$A$47)=TRUE,46,IF(EXACT(M1757,$A$48)=TRUE,47,IF(EXACT(M1757,$A$49)=TRUE,48,IF(EXACT(M1757,$A$50)=TRUE,49,IF(EXACT(M1757,$A$51)=TRUE,50,IF(EXACT(M1757,$A$52)=TRUE,51,IF(EXACT(M1757,$A$53)=TRUE,52,IF(EXACT(M1757,$A$54)=TRUE,53,IF(EXACT(M1757,$A$55)=TRUE,54,IF(EXACT(M1757,$A$56)=TRUE,55,IF(EXACT(M1757,$A$57)=TRUE,56,IF(EXACT(M1757,$A$58)=TRUE,57,IF(EXACT(M1757,$A$59)=TRUE,58,IF(EXACT(M1757,$A$60)=TRUE,59,IF(EXACT(M1757,$A$61)=TRUE,60,IF(EXACT(M1757,$A$62)=TRUE,61))))))))))))))))))))))))))))))))))))))))))))))))))))))))))))))*61^$L1757</f>
        <v>0</v>
      </c>
    </row>
    <row r="1758" spans="11:14" x14ac:dyDescent="0.55000000000000004">
      <c r="K1758">
        <v>1758</v>
      </c>
      <c r="L1758">
        <f t="shared" si="55"/>
        <v>0</v>
      </c>
      <c r="M1758" t="str">
        <f t="shared" si="54"/>
        <v/>
      </c>
      <c r="N1758">
        <f>IF(EXACT(M1758,$A$1)=TRUE,0,IF(EXACT(M1758,$A$2)=TRUE,1,IF(EXACT(M1758,$A$3)=TRUE,2,IF(EXACT(M1758,$A$4)=TRUE,3,IF(EXACT(M1758,$A$5)=TRUE,4,IF(EXACT(M1758,$A$6)=TRUE,5,IF(EXACT(M1758,$A$7)=TRUE,6,IF(EXACT(M1758,$A$8)=TRUE,7,IF(EXACT(M1758,$A$9)=TRUE,8,IF(EXACT(M1758,$A$10)=TRUE,9,IF(EXACT(M1758,$A$11)=TRUE,10,IF(EXACT(M1758,$A$12)=TRUE,11,IF(EXACT(M1758,$A$13)=TRUE,12,IF(EXACT(M1758,$A$14)=TRUE,13,IF(EXACT(M1758,$A$15)=TRUE,14,IF(EXACT(M1758,$A$16)=TRUE,15,IF(EXACT(M1758,$A$17)=TRUE,16,IF(EXACT(M1758,$A$18)=TRUE,17,IF(EXACT(M1758,$A$19)=TRUE,18,IF(EXACT(M1758,$A$20)=TRUE,19,IF(EXACT(M1758,$A$21)=TRUE,20,IF(EXACT(M1758,$A$22)=TRUE,21,IF(EXACT(M1758,$A$23)=TRUE,22,IF(EXACT(M1758,$A$24)=TRUE,23,IF(EXACT(M1758,$A$25)=TRUE,24,IF(EXACT(M1758,$A$26)=TRUE,25,IF(EXACT(M1758,$A$27)=TRUE,26,IF(EXACT(M1758,$A$28)=TRUE,27,IF(EXACT(M1758,$A$29)=TRUE,28,IF(EXACT(M1758,$A$30)=TRUE,29,IF(EXACT(M1758,$A$31)=TRUE,30,IF(EXACT(M1758,$A$32)=TRUE,31,IF(EXACT(M1758,$A$33)=TRUE,32,IF(EXACT(M1758,$A$34)=TRUE,33,IF(EXACT(M1758,$A$35)=TRUE,34,IF(EXACT(M1758,$A$36)=TRUE,35,IF(EXACT(M1758,$A$37)=TRUE,36,IF(EXACT(M1758,$A$38)=TRUE,37,IF(EXACT(M1758,$A$39)=TRUE,38,IF(EXACT(M1758,$A$40)=TRUE,39,IF(EXACT(M1758,$A$41)=TRUE,40,IF(EXACT(M1758,$A$42)=TRUE,41,IF(EXACT(M1758,$A$43)=TRUE,42,IF(EXACT(M1758,$A$44)=TRUE,43,IF(EXACT(M1758,$A$45)=TRUE,44,IF(EXACT(M1758,$A$46)=TRUE,45,IF(EXACT(M1758,$A$47)=TRUE,46,IF(EXACT(M1758,$A$48)=TRUE,47,IF(EXACT(M1758,$A$49)=TRUE,48,IF(EXACT(M1758,$A$50)=TRUE,49,IF(EXACT(M1758,$A$51)=TRUE,50,IF(EXACT(M1758,$A$52)=TRUE,51,IF(EXACT(M1758,$A$53)=TRUE,52,IF(EXACT(M1758,$A$54)=TRUE,53,IF(EXACT(M1758,$A$55)=TRUE,54,IF(EXACT(M1758,$A$56)=TRUE,55,IF(EXACT(M1758,$A$57)=TRUE,56,IF(EXACT(M1758,$A$58)=TRUE,57,IF(EXACT(M1758,$A$59)=TRUE,58,IF(EXACT(M1758,$A$60)=TRUE,59,IF(EXACT(M1758,$A$61)=TRUE,60,IF(EXACT(M1758,$A$62)=TRUE,61))))))))))))))))))))))))))))))))))))))))))))))))))))))))))))))*61^$L1758</f>
        <v>0</v>
      </c>
    </row>
    <row r="1759" spans="11:14" x14ac:dyDescent="0.55000000000000004">
      <c r="K1759">
        <v>1759</v>
      </c>
      <c r="L1759">
        <f t="shared" si="55"/>
        <v>5</v>
      </c>
      <c r="M1759" t="str">
        <f t="shared" si="54"/>
        <v/>
      </c>
      <c r="N1759" t="b">
        <f>IF(EXACT(M1759,$A$1)=TRUE,"コア",IF(EXACT(M1759,$A$2)=TRUE,"弓玉",IF(EXACT(M1759,$A$3)=TRUE,"銃玉",IF(EXACT(M1759,$A$4)=TRUE,"剣玉",IF(EXACT(M1759,$A$5)=TRUE,"盾玉",IF(EXACT(M1759,$A$6)=TRUE,"爆玉",IF(EXACT(M1759,$A$7)=TRUE,"魔玉",IF(EXACT(M1759,$A$8)=TRUE,"弩玉",IF(EXACT(M1759,$A$9)=TRUE,"槍玉",IF(EXACT(M1759,$A$10)=TRUE,"砲玉",IF(EXACT(M1759,$A$11)=TRUE,"薙玉",IF(EXACT(M1759,$A$12)=TRUE,"跳玉",IF(EXACT(M1759,$A$13)=TRUE,"裂玉",IF(EXACT(M1759,$A$14)=TRUE,"散玉",IF(EXACT(M1759,$A$15)=TRUE,"狙玉",IF(EXACT(M1759,$A$16)=TRUE,"浮玉",IF(EXACT(M1759,$A$17)=TRUE,"導玉",IF(EXACT(M1759,$A$18)=TRUE,"繕玉",IF(EXACT(M1759,$A$19)=TRUE,"癒玉",IF(EXACT(M1759,$A$20)=TRUE,"壁玉",IF(EXACT(M1759,$A$21)=TRUE,"飛玉",IF(EXACT(M1759,$A$22)=TRUE,"戦玉",IF(EXACT(M1759,$A$23)=TRUE,"機玉",IF(EXACT(M1759,$A$24)=TRUE,"変玉",IF(EXACT(M1759,$A$25)=TRUE,"界玉",IF(EXACT(M1759,$A$26)=TRUE,"木壁",IF(EXACT(M1759,$A$27)=TRUE,"石壁",IF(EXACT(M1759,$A$28)=TRUE,"紙壁",IF(EXACT(M1759,$A$29)=TRUE,"鉄壁",IF(EXACT(M1759,$A$30)=TRUE,"ジェット",IF(EXACT(M1759,$A$31)=TRUE,"ターボ",IF(EXACT(M1759,$A$32)=TRUE,"骨玉",IF(EXACT(M1759,$A$33)=TRUE,"撃玉",IF(EXACT(M1759,$A$34)=TRUE,"弾玉",IF(EXACT(M1759,$A$35)=TRUE,"聖玉",IF(EXACT(M1759,$A$36)=TRUE,"忍玉",IF(EXACT(M1759,$A$37)=TRUE,"障玉",IF(EXACT(M1759,$A$38)=TRUE,"花玉",IF(EXACT(M1759,$A$39)=TRUE,"反玉",IF(EXACT(M1759,$A$40)=TRUE,"押玉",IF(EXACT(M1759,$A$41)=TRUE,"迎玉",IF(EXACT(M1759,$A$42)=TRUE,"贄玉",IF(EXACT(M1759,$A$43)=TRUE,"的玉",IF(EXACT(M1759,$A$44)=TRUE,"墜玉",IF(EXACT(M1759,$A$45)=TRUE,"箱玉",IF(EXACT(M1759,$A$46)=TRUE,"闇玉",IF(EXACT(M1759,$A$47)=TRUE,"旋玉",IF(EXACT(M1759,$A$48)=TRUE,"采玉",IF(EXACT(M1759,$A$49)=TRUE,"騎玉",IF(EXACT(M1759,$A$50)=TRUE,"核玉",IF(EXACT(M1759,$A$51)=TRUE,"射玉",IF(EXACT(M1759,$A$52)=TRUE,"星玉",IF(EXACT(M1759,$A$53)=TRUE,"梱玉",IF(EXACT(M1759,$A$54)=TRUE,"貫玉",IF(EXACT(M1759,$A$55)=TRUE,"査玉",IF(EXACT(M1759,$A$56)=TRUE,"近壁",IF(EXACT(M1759,$A$57)=TRUE,"遠壁",IF(EXACT(M1759,$A$58)=TRUE,"広壁",IF(EXACT(M1759,$A$59)=TRUE,"狭壁",IF(EXACT(M1759,$A$60)=TRUE,"タゲ壁",IF(EXACT(M1759,$A$61)=TRUE,"エレ壁")))))))))))))))))))))))))))))))))))))))))))))))))))))))))))))</f>
        <v>0</v>
      </c>
    </row>
    <row r="1760" spans="11:14" x14ac:dyDescent="0.55000000000000004">
      <c r="K1760">
        <v>1760</v>
      </c>
      <c r="L1760">
        <f t="shared" si="55"/>
        <v>4</v>
      </c>
      <c r="M1760" t="str">
        <f t="shared" si="54"/>
        <v/>
      </c>
      <c r="N1760">
        <f>IF(EXACT(M1760,$A$1)=TRUE,0,IF(EXACT(M1760,$A$2)=TRUE,1,IF(EXACT(M1760,$A$3)=TRUE,2,IF(EXACT(M1760,$A$4)=TRUE,3,IF(EXACT(M1760,$A$5)=TRUE,4,IF(EXACT(M1760,$A$6)=TRUE,5,IF(EXACT(M1760,$A$7)=TRUE,6,IF(EXACT(M1760,$A$8)=TRUE,7,IF(EXACT(M1760,$A$9)=TRUE,8,IF(EXACT(M1760,$A$10)=TRUE,9,IF(EXACT(M1760,$A$11)=TRUE,10,IF(EXACT(M1760,$A$12)=TRUE,11,IF(EXACT(M1760,$A$13)=TRUE,12,IF(EXACT(M1760,$A$14)=TRUE,13,IF(EXACT(M1760,$A$15)=TRUE,14,IF(EXACT(M1760,$A$16)=TRUE,15,IF(EXACT(M1760,$A$17)=TRUE,16,IF(EXACT(M1760,$A$18)=TRUE,17,IF(EXACT(M1760,$A$19)=TRUE,18,IF(EXACT(M1760,$A$20)=TRUE,19,IF(EXACT(M1760,$A$21)=TRUE,20,IF(EXACT(M1760,$A$22)=TRUE,21,IF(EXACT(M1760,$A$23)=TRUE,22,IF(EXACT(M1760,$A$24)=TRUE,23,IF(EXACT(M1760,$A$25)=TRUE,24,IF(EXACT(M1760,$A$26)=TRUE,25,IF(EXACT(M1760,$A$27)=TRUE,26,IF(EXACT(M1760,$A$28)=TRUE,27,IF(EXACT(M1760,$A$29)=TRUE,28,IF(EXACT(M1760,$A$30)=TRUE,29,IF(EXACT(M1760,$A$31)=TRUE,30,IF(EXACT(M1760,$A$32)=TRUE,31,IF(EXACT(M1760,$A$33)=TRUE,32,IF(EXACT(M1760,$A$34)=TRUE,33,IF(EXACT(M1760,$A$35)=TRUE,34,IF(EXACT(M1760,$A$36)=TRUE,35,IF(EXACT(M1760,$A$37)=TRUE,36,IF(EXACT(M1760,$A$38)=TRUE,37,IF(EXACT(M1760,$A$39)=TRUE,38,IF(EXACT(M1760,$A$40)=TRUE,39,IF(EXACT(M1760,$A$41)=TRUE,40,IF(EXACT(M1760,$A$42)=TRUE,41,IF(EXACT(M1760,$A$43)=TRUE,42,IF(EXACT(M1760,$A$44)=TRUE,43,IF(EXACT(M1760,$A$45)=TRUE,44,IF(EXACT(M1760,$A$46)=TRUE,45,IF(EXACT(M1760,$A$47)=TRUE,46,IF(EXACT(M1760,$A$48)=TRUE,47,IF(EXACT(M1760,$A$49)=TRUE,48,IF(EXACT(M1760,$A$50)=TRUE,49,IF(EXACT(M1760,$A$51)=TRUE,50,IF(EXACT(M1760,$A$52)=TRUE,51,IF(EXACT(M1760,$A$53)=TRUE,52,IF(EXACT(M1760,$A$54)=TRUE,53,IF(EXACT(M1760,$A$55)=TRUE,54,IF(EXACT(M1760,$A$56)=TRUE,55,IF(EXACT(M1760,$A$57)=TRUE,56,IF(EXACT(M1760,$A$58)=TRUE,57,IF(EXACT(M1760,$A$59)=TRUE,58,IF(EXACT(M1760,$A$60)=TRUE,59,IF(EXACT(M1760,$A$61)=TRUE,60,IF(EXACT(M1760,$A$62)=TRUE,61))))))))))))))))))))))))))))))))))))))))))))))))))))))))))))))*61^$L1760</f>
        <v>0</v>
      </c>
    </row>
    <row r="1761" spans="11:14" x14ac:dyDescent="0.55000000000000004">
      <c r="K1761">
        <v>1761</v>
      </c>
      <c r="L1761">
        <f t="shared" si="55"/>
        <v>3</v>
      </c>
      <c r="M1761" t="str">
        <f t="shared" si="54"/>
        <v/>
      </c>
      <c r="N1761">
        <f>IF(EXACT(M1761,$A$1)=TRUE,0,IF(EXACT(M1761,$A$2)=TRUE,1,IF(EXACT(M1761,$A$3)=TRUE,2,IF(EXACT(M1761,$A$4)=TRUE,3,IF(EXACT(M1761,$A$5)=TRUE,4,IF(EXACT(M1761,$A$6)=TRUE,5,IF(EXACT(M1761,$A$7)=TRUE,6,IF(EXACT(M1761,$A$8)=TRUE,7,IF(EXACT(M1761,$A$9)=TRUE,8,IF(EXACT(M1761,$A$10)=TRUE,9,IF(EXACT(M1761,$A$11)=TRUE,10,IF(EXACT(M1761,$A$12)=TRUE,11,IF(EXACT(M1761,$A$13)=TRUE,12,IF(EXACT(M1761,$A$14)=TRUE,13,IF(EXACT(M1761,$A$15)=TRUE,14,IF(EXACT(M1761,$A$16)=TRUE,15,IF(EXACT(M1761,$A$17)=TRUE,16,IF(EXACT(M1761,$A$18)=TRUE,17,IF(EXACT(M1761,$A$19)=TRUE,18,IF(EXACT(M1761,$A$20)=TRUE,19,IF(EXACT(M1761,$A$21)=TRUE,20,IF(EXACT(M1761,$A$22)=TRUE,21,IF(EXACT(M1761,$A$23)=TRUE,22,IF(EXACT(M1761,$A$24)=TRUE,23,IF(EXACT(M1761,$A$25)=TRUE,24,IF(EXACT(M1761,$A$26)=TRUE,25,IF(EXACT(M1761,$A$27)=TRUE,26,IF(EXACT(M1761,$A$28)=TRUE,27,IF(EXACT(M1761,$A$29)=TRUE,28,IF(EXACT(M1761,$A$30)=TRUE,29,IF(EXACT(M1761,$A$31)=TRUE,30,IF(EXACT(M1761,$A$32)=TRUE,31,IF(EXACT(M1761,$A$33)=TRUE,32,IF(EXACT(M1761,$A$34)=TRUE,33,IF(EXACT(M1761,$A$35)=TRUE,34,IF(EXACT(M1761,$A$36)=TRUE,35,IF(EXACT(M1761,$A$37)=TRUE,36,IF(EXACT(M1761,$A$38)=TRUE,37,IF(EXACT(M1761,$A$39)=TRUE,38,IF(EXACT(M1761,$A$40)=TRUE,39,IF(EXACT(M1761,$A$41)=TRUE,40,IF(EXACT(M1761,$A$42)=TRUE,41,IF(EXACT(M1761,$A$43)=TRUE,42,IF(EXACT(M1761,$A$44)=TRUE,43,IF(EXACT(M1761,$A$45)=TRUE,44,IF(EXACT(M1761,$A$46)=TRUE,45,IF(EXACT(M1761,$A$47)=TRUE,46,IF(EXACT(M1761,$A$48)=TRUE,47,IF(EXACT(M1761,$A$49)=TRUE,48,IF(EXACT(M1761,$A$50)=TRUE,49,IF(EXACT(M1761,$A$51)=TRUE,50,IF(EXACT(M1761,$A$52)=TRUE,51,IF(EXACT(M1761,$A$53)=TRUE,52,IF(EXACT(M1761,$A$54)=TRUE,53,IF(EXACT(M1761,$A$55)=TRUE,54,IF(EXACT(M1761,$A$56)=TRUE,55,IF(EXACT(M1761,$A$57)=TRUE,56,IF(EXACT(M1761,$A$58)=TRUE,57,IF(EXACT(M1761,$A$59)=TRUE,58,IF(EXACT(M1761,$A$60)=TRUE,59,IF(EXACT(M1761,$A$61)=TRUE,60,IF(EXACT(M1761,$A$62)=TRUE,61))))))))))))))))))))))))))))))))))))))))))))))))))))))))))))))*61^$L1761</f>
        <v>0</v>
      </c>
    </row>
    <row r="1762" spans="11:14" x14ac:dyDescent="0.55000000000000004">
      <c r="K1762">
        <v>1762</v>
      </c>
      <c r="L1762">
        <f t="shared" si="55"/>
        <v>2</v>
      </c>
      <c r="M1762" t="str">
        <f t="shared" si="54"/>
        <v/>
      </c>
      <c r="N1762">
        <f>IF(EXACT(M1762,$A$1)=TRUE,0,IF(EXACT(M1762,$A$2)=TRUE,1,IF(EXACT(M1762,$A$3)=TRUE,2,IF(EXACT(M1762,$A$4)=TRUE,3,IF(EXACT(M1762,$A$5)=TRUE,4,IF(EXACT(M1762,$A$6)=TRUE,5,IF(EXACT(M1762,$A$7)=TRUE,6,IF(EXACT(M1762,$A$8)=TRUE,7,IF(EXACT(M1762,$A$9)=TRUE,8,IF(EXACT(M1762,$A$10)=TRUE,9,IF(EXACT(M1762,$A$11)=TRUE,10,IF(EXACT(M1762,$A$12)=TRUE,11,IF(EXACT(M1762,$A$13)=TRUE,12,IF(EXACT(M1762,$A$14)=TRUE,13,IF(EXACT(M1762,$A$15)=TRUE,14,IF(EXACT(M1762,$A$16)=TRUE,15,IF(EXACT(M1762,$A$17)=TRUE,16,IF(EXACT(M1762,$A$18)=TRUE,17,IF(EXACT(M1762,$A$19)=TRUE,18,IF(EXACT(M1762,$A$20)=TRUE,19,IF(EXACT(M1762,$A$21)=TRUE,20,IF(EXACT(M1762,$A$22)=TRUE,21,IF(EXACT(M1762,$A$23)=TRUE,22,IF(EXACT(M1762,$A$24)=TRUE,23,IF(EXACT(M1762,$A$25)=TRUE,24,IF(EXACT(M1762,$A$26)=TRUE,25,IF(EXACT(M1762,$A$27)=TRUE,26,IF(EXACT(M1762,$A$28)=TRUE,27,IF(EXACT(M1762,$A$29)=TRUE,28,IF(EXACT(M1762,$A$30)=TRUE,29,IF(EXACT(M1762,$A$31)=TRUE,30,IF(EXACT(M1762,$A$32)=TRUE,31,IF(EXACT(M1762,$A$33)=TRUE,32,IF(EXACT(M1762,$A$34)=TRUE,33,IF(EXACT(M1762,$A$35)=TRUE,34,IF(EXACT(M1762,$A$36)=TRUE,35,IF(EXACT(M1762,$A$37)=TRUE,36,IF(EXACT(M1762,$A$38)=TRUE,37,IF(EXACT(M1762,$A$39)=TRUE,38,IF(EXACT(M1762,$A$40)=TRUE,39,IF(EXACT(M1762,$A$41)=TRUE,40,IF(EXACT(M1762,$A$42)=TRUE,41,IF(EXACT(M1762,$A$43)=TRUE,42,IF(EXACT(M1762,$A$44)=TRUE,43,IF(EXACT(M1762,$A$45)=TRUE,44,IF(EXACT(M1762,$A$46)=TRUE,45,IF(EXACT(M1762,$A$47)=TRUE,46,IF(EXACT(M1762,$A$48)=TRUE,47,IF(EXACT(M1762,$A$49)=TRUE,48,IF(EXACT(M1762,$A$50)=TRUE,49,IF(EXACT(M1762,$A$51)=TRUE,50,IF(EXACT(M1762,$A$52)=TRUE,51,IF(EXACT(M1762,$A$53)=TRUE,52,IF(EXACT(M1762,$A$54)=TRUE,53,IF(EXACT(M1762,$A$55)=TRUE,54,IF(EXACT(M1762,$A$56)=TRUE,55,IF(EXACT(M1762,$A$57)=TRUE,56,IF(EXACT(M1762,$A$58)=TRUE,57,IF(EXACT(M1762,$A$59)=TRUE,58,IF(EXACT(M1762,$A$60)=TRUE,59,IF(EXACT(M1762,$A$61)=TRUE,60,IF(EXACT(M1762,$A$62)=TRUE,61))))))))))))))))))))))))))))))))))))))))))))))))))))))))))))))*61^$L1762</f>
        <v>0</v>
      </c>
    </row>
    <row r="1763" spans="11:14" x14ac:dyDescent="0.55000000000000004">
      <c r="K1763">
        <v>1763</v>
      </c>
      <c r="L1763">
        <f t="shared" si="55"/>
        <v>1</v>
      </c>
      <c r="M1763" t="str">
        <f t="shared" si="54"/>
        <v/>
      </c>
      <c r="N1763">
        <f>IF(EXACT(M1763,$A$1)=TRUE,0,IF(EXACT(M1763,$A$2)=TRUE,1,IF(EXACT(M1763,$A$3)=TRUE,2,IF(EXACT(M1763,$A$4)=TRUE,3,IF(EXACT(M1763,$A$5)=TRUE,4,IF(EXACT(M1763,$A$6)=TRUE,5,IF(EXACT(M1763,$A$7)=TRUE,6,IF(EXACT(M1763,$A$8)=TRUE,7,IF(EXACT(M1763,$A$9)=TRUE,8,IF(EXACT(M1763,$A$10)=TRUE,9,IF(EXACT(M1763,$A$11)=TRUE,10,IF(EXACT(M1763,$A$12)=TRUE,11,IF(EXACT(M1763,$A$13)=TRUE,12,IF(EXACT(M1763,$A$14)=TRUE,13,IF(EXACT(M1763,$A$15)=TRUE,14,IF(EXACT(M1763,$A$16)=TRUE,15,IF(EXACT(M1763,$A$17)=TRUE,16,IF(EXACT(M1763,$A$18)=TRUE,17,IF(EXACT(M1763,$A$19)=TRUE,18,IF(EXACT(M1763,$A$20)=TRUE,19,IF(EXACT(M1763,$A$21)=TRUE,20,IF(EXACT(M1763,$A$22)=TRUE,21,IF(EXACT(M1763,$A$23)=TRUE,22,IF(EXACT(M1763,$A$24)=TRUE,23,IF(EXACT(M1763,$A$25)=TRUE,24,IF(EXACT(M1763,$A$26)=TRUE,25,IF(EXACT(M1763,$A$27)=TRUE,26,IF(EXACT(M1763,$A$28)=TRUE,27,IF(EXACT(M1763,$A$29)=TRUE,28,IF(EXACT(M1763,$A$30)=TRUE,29,IF(EXACT(M1763,$A$31)=TRUE,30,IF(EXACT(M1763,$A$32)=TRUE,31,IF(EXACT(M1763,$A$33)=TRUE,32,IF(EXACT(M1763,$A$34)=TRUE,33,IF(EXACT(M1763,$A$35)=TRUE,34,IF(EXACT(M1763,$A$36)=TRUE,35,IF(EXACT(M1763,$A$37)=TRUE,36,IF(EXACT(M1763,$A$38)=TRUE,37,IF(EXACT(M1763,$A$39)=TRUE,38,IF(EXACT(M1763,$A$40)=TRUE,39,IF(EXACT(M1763,$A$41)=TRUE,40,IF(EXACT(M1763,$A$42)=TRUE,41,IF(EXACT(M1763,$A$43)=TRUE,42,IF(EXACT(M1763,$A$44)=TRUE,43,IF(EXACT(M1763,$A$45)=TRUE,44,IF(EXACT(M1763,$A$46)=TRUE,45,IF(EXACT(M1763,$A$47)=TRUE,46,IF(EXACT(M1763,$A$48)=TRUE,47,IF(EXACT(M1763,$A$49)=TRUE,48,IF(EXACT(M1763,$A$50)=TRUE,49,IF(EXACT(M1763,$A$51)=TRUE,50,IF(EXACT(M1763,$A$52)=TRUE,51,IF(EXACT(M1763,$A$53)=TRUE,52,IF(EXACT(M1763,$A$54)=TRUE,53,IF(EXACT(M1763,$A$55)=TRUE,54,IF(EXACT(M1763,$A$56)=TRUE,55,IF(EXACT(M1763,$A$57)=TRUE,56,IF(EXACT(M1763,$A$58)=TRUE,57,IF(EXACT(M1763,$A$59)=TRUE,58,IF(EXACT(M1763,$A$60)=TRUE,59,IF(EXACT(M1763,$A$61)=TRUE,60,IF(EXACT(M1763,$A$62)=TRUE,61))))))))))))))))))))))))))))))))))))))))))))))))))))))))))))))*61^$L1763</f>
        <v>0</v>
      </c>
    </row>
    <row r="1764" spans="11:14" x14ac:dyDescent="0.55000000000000004">
      <c r="K1764">
        <v>1764</v>
      </c>
      <c r="L1764">
        <f t="shared" si="55"/>
        <v>0</v>
      </c>
      <c r="M1764" t="str">
        <f t="shared" si="54"/>
        <v/>
      </c>
      <c r="N1764">
        <f>IF(EXACT(M1764,$A$1)=TRUE,0,IF(EXACT(M1764,$A$2)=TRUE,1,IF(EXACT(M1764,$A$3)=TRUE,2,IF(EXACT(M1764,$A$4)=TRUE,3,IF(EXACT(M1764,$A$5)=TRUE,4,IF(EXACT(M1764,$A$6)=TRUE,5,IF(EXACT(M1764,$A$7)=TRUE,6,IF(EXACT(M1764,$A$8)=TRUE,7,IF(EXACT(M1764,$A$9)=TRUE,8,IF(EXACT(M1764,$A$10)=TRUE,9,IF(EXACT(M1764,$A$11)=TRUE,10,IF(EXACT(M1764,$A$12)=TRUE,11,IF(EXACT(M1764,$A$13)=TRUE,12,IF(EXACT(M1764,$A$14)=TRUE,13,IF(EXACT(M1764,$A$15)=TRUE,14,IF(EXACT(M1764,$A$16)=TRUE,15,IF(EXACT(M1764,$A$17)=TRUE,16,IF(EXACT(M1764,$A$18)=TRUE,17,IF(EXACT(M1764,$A$19)=TRUE,18,IF(EXACT(M1764,$A$20)=TRUE,19,IF(EXACT(M1764,$A$21)=TRUE,20,IF(EXACT(M1764,$A$22)=TRUE,21,IF(EXACT(M1764,$A$23)=TRUE,22,IF(EXACT(M1764,$A$24)=TRUE,23,IF(EXACT(M1764,$A$25)=TRUE,24,IF(EXACT(M1764,$A$26)=TRUE,25,IF(EXACT(M1764,$A$27)=TRUE,26,IF(EXACT(M1764,$A$28)=TRUE,27,IF(EXACT(M1764,$A$29)=TRUE,28,IF(EXACT(M1764,$A$30)=TRUE,29,IF(EXACT(M1764,$A$31)=TRUE,30,IF(EXACT(M1764,$A$32)=TRUE,31,IF(EXACT(M1764,$A$33)=TRUE,32,IF(EXACT(M1764,$A$34)=TRUE,33,IF(EXACT(M1764,$A$35)=TRUE,34,IF(EXACT(M1764,$A$36)=TRUE,35,IF(EXACT(M1764,$A$37)=TRUE,36,IF(EXACT(M1764,$A$38)=TRUE,37,IF(EXACT(M1764,$A$39)=TRUE,38,IF(EXACT(M1764,$A$40)=TRUE,39,IF(EXACT(M1764,$A$41)=TRUE,40,IF(EXACT(M1764,$A$42)=TRUE,41,IF(EXACT(M1764,$A$43)=TRUE,42,IF(EXACT(M1764,$A$44)=TRUE,43,IF(EXACT(M1764,$A$45)=TRUE,44,IF(EXACT(M1764,$A$46)=TRUE,45,IF(EXACT(M1764,$A$47)=TRUE,46,IF(EXACT(M1764,$A$48)=TRUE,47,IF(EXACT(M1764,$A$49)=TRUE,48,IF(EXACT(M1764,$A$50)=TRUE,49,IF(EXACT(M1764,$A$51)=TRUE,50,IF(EXACT(M1764,$A$52)=TRUE,51,IF(EXACT(M1764,$A$53)=TRUE,52,IF(EXACT(M1764,$A$54)=TRUE,53,IF(EXACT(M1764,$A$55)=TRUE,54,IF(EXACT(M1764,$A$56)=TRUE,55,IF(EXACT(M1764,$A$57)=TRUE,56,IF(EXACT(M1764,$A$58)=TRUE,57,IF(EXACT(M1764,$A$59)=TRUE,58,IF(EXACT(M1764,$A$60)=TRUE,59,IF(EXACT(M1764,$A$61)=TRUE,60,IF(EXACT(M1764,$A$62)=TRUE,61))))))))))))))))))))))))))))))))))))))))))))))))))))))))))))))*61^$L1764</f>
        <v>0</v>
      </c>
    </row>
    <row r="1765" spans="11:14" x14ac:dyDescent="0.55000000000000004">
      <c r="K1765">
        <v>1765</v>
      </c>
      <c r="L1765">
        <f t="shared" si="55"/>
        <v>5</v>
      </c>
      <c r="M1765" t="str">
        <f t="shared" si="54"/>
        <v/>
      </c>
      <c r="N1765" t="b">
        <f>IF(EXACT(M1765,$A$1)=TRUE,"コア",IF(EXACT(M1765,$A$2)=TRUE,"弓玉",IF(EXACT(M1765,$A$3)=TRUE,"銃玉",IF(EXACT(M1765,$A$4)=TRUE,"剣玉",IF(EXACT(M1765,$A$5)=TRUE,"盾玉",IF(EXACT(M1765,$A$6)=TRUE,"爆玉",IF(EXACT(M1765,$A$7)=TRUE,"魔玉",IF(EXACT(M1765,$A$8)=TRUE,"弩玉",IF(EXACT(M1765,$A$9)=TRUE,"槍玉",IF(EXACT(M1765,$A$10)=TRUE,"砲玉",IF(EXACT(M1765,$A$11)=TRUE,"薙玉",IF(EXACT(M1765,$A$12)=TRUE,"跳玉",IF(EXACT(M1765,$A$13)=TRUE,"裂玉",IF(EXACT(M1765,$A$14)=TRUE,"散玉",IF(EXACT(M1765,$A$15)=TRUE,"狙玉",IF(EXACT(M1765,$A$16)=TRUE,"浮玉",IF(EXACT(M1765,$A$17)=TRUE,"導玉",IF(EXACT(M1765,$A$18)=TRUE,"繕玉",IF(EXACT(M1765,$A$19)=TRUE,"癒玉",IF(EXACT(M1765,$A$20)=TRUE,"壁玉",IF(EXACT(M1765,$A$21)=TRUE,"飛玉",IF(EXACT(M1765,$A$22)=TRUE,"戦玉",IF(EXACT(M1765,$A$23)=TRUE,"機玉",IF(EXACT(M1765,$A$24)=TRUE,"変玉",IF(EXACT(M1765,$A$25)=TRUE,"界玉",IF(EXACT(M1765,$A$26)=TRUE,"木壁",IF(EXACT(M1765,$A$27)=TRUE,"石壁",IF(EXACT(M1765,$A$28)=TRUE,"紙壁",IF(EXACT(M1765,$A$29)=TRUE,"鉄壁",IF(EXACT(M1765,$A$30)=TRUE,"ジェット",IF(EXACT(M1765,$A$31)=TRUE,"ターボ",IF(EXACT(M1765,$A$32)=TRUE,"骨玉",IF(EXACT(M1765,$A$33)=TRUE,"撃玉",IF(EXACT(M1765,$A$34)=TRUE,"弾玉",IF(EXACT(M1765,$A$35)=TRUE,"聖玉",IF(EXACT(M1765,$A$36)=TRUE,"忍玉",IF(EXACT(M1765,$A$37)=TRUE,"障玉",IF(EXACT(M1765,$A$38)=TRUE,"花玉",IF(EXACT(M1765,$A$39)=TRUE,"反玉",IF(EXACT(M1765,$A$40)=TRUE,"押玉",IF(EXACT(M1765,$A$41)=TRUE,"迎玉",IF(EXACT(M1765,$A$42)=TRUE,"贄玉",IF(EXACT(M1765,$A$43)=TRUE,"的玉",IF(EXACT(M1765,$A$44)=TRUE,"墜玉",IF(EXACT(M1765,$A$45)=TRUE,"箱玉",IF(EXACT(M1765,$A$46)=TRUE,"闇玉",IF(EXACT(M1765,$A$47)=TRUE,"旋玉",IF(EXACT(M1765,$A$48)=TRUE,"采玉",IF(EXACT(M1765,$A$49)=TRUE,"騎玉",IF(EXACT(M1765,$A$50)=TRUE,"核玉",IF(EXACT(M1765,$A$51)=TRUE,"射玉",IF(EXACT(M1765,$A$52)=TRUE,"星玉",IF(EXACT(M1765,$A$53)=TRUE,"梱玉",IF(EXACT(M1765,$A$54)=TRUE,"貫玉",IF(EXACT(M1765,$A$55)=TRUE,"査玉",IF(EXACT(M1765,$A$56)=TRUE,"近壁",IF(EXACT(M1765,$A$57)=TRUE,"遠壁",IF(EXACT(M1765,$A$58)=TRUE,"広壁",IF(EXACT(M1765,$A$59)=TRUE,"狭壁",IF(EXACT(M1765,$A$60)=TRUE,"タゲ壁",IF(EXACT(M1765,$A$61)=TRUE,"エレ壁")))))))))))))))))))))))))))))))))))))))))))))))))))))))))))))</f>
        <v>0</v>
      </c>
    </row>
    <row r="1766" spans="11:14" x14ac:dyDescent="0.55000000000000004">
      <c r="K1766">
        <v>1766</v>
      </c>
      <c r="L1766">
        <f t="shared" si="55"/>
        <v>4</v>
      </c>
      <c r="M1766" t="str">
        <f t="shared" si="54"/>
        <v/>
      </c>
      <c r="N1766">
        <f>IF(EXACT(M1766,$A$1)=TRUE,0,IF(EXACT(M1766,$A$2)=TRUE,1,IF(EXACT(M1766,$A$3)=TRUE,2,IF(EXACT(M1766,$A$4)=TRUE,3,IF(EXACT(M1766,$A$5)=TRUE,4,IF(EXACT(M1766,$A$6)=TRUE,5,IF(EXACT(M1766,$A$7)=TRUE,6,IF(EXACT(M1766,$A$8)=TRUE,7,IF(EXACT(M1766,$A$9)=TRUE,8,IF(EXACT(M1766,$A$10)=TRUE,9,IF(EXACT(M1766,$A$11)=TRUE,10,IF(EXACT(M1766,$A$12)=TRUE,11,IF(EXACT(M1766,$A$13)=TRUE,12,IF(EXACT(M1766,$A$14)=TRUE,13,IF(EXACT(M1766,$A$15)=TRUE,14,IF(EXACT(M1766,$A$16)=TRUE,15,IF(EXACT(M1766,$A$17)=TRUE,16,IF(EXACT(M1766,$A$18)=TRUE,17,IF(EXACT(M1766,$A$19)=TRUE,18,IF(EXACT(M1766,$A$20)=TRUE,19,IF(EXACT(M1766,$A$21)=TRUE,20,IF(EXACT(M1766,$A$22)=TRUE,21,IF(EXACT(M1766,$A$23)=TRUE,22,IF(EXACT(M1766,$A$24)=TRUE,23,IF(EXACT(M1766,$A$25)=TRUE,24,IF(EXACT(M1766,$A$26)=TRUE,25,IF(EXACT(M1766,$A$27)=TRUE,26,IF(EXACT(M1766,$A$28)=TRUE,27,IF(EXACT(M1766,$A$29)=TRUE,28,IF(EXACT(M1766,$A$30)=TRUE,29,IF(EXACT(M1766,$A$31)=TRUE,30,IF(EXACT(M1766,$A$32)=TRUE,31,IF(EXACT(M1766,$A$33)=TRUE,32,IF(EXACT(M1766,$A$34)=TRUE,33,IF(EXACT(M1766,$A$35)=TRUE,34,IF(EXACT(M1766,$A$36)=TRUE,35,IF(EXACT(M1766,$A$37)=TRUE,36,IF(EXACT(M1766,$A$38)=TRUE,37,IF(EXACT(M1766,$A$39)=TRUE,38,IF(EXACT(M1766,$A$40)=TRUE,39,IF(EXACT(M1766,$A$41)=TRUE,40,IF(EXACT(M1766,$A$42)=TRUE,41,IF(EXACT(M1766,$A$43)=TRUE,42,IF(EXACT(M1766,$A$44)=TRUE,43,IF(EXACT(M1766,$A$45)=TRUE,44,IF(EXACT(M1766,$A$46)=TRUE,45,IF(EXACT(M1766,$A$47)=TRUE,46,IF(EXACT(M1766,$A$48)=TRUE,47,IF(EXACT(M1766,$A$49)=TRUE,48,IF(EXACT(M1766,$A$50)=TRUE,49,IF(EXACT(M1766,$A$51)=TRUE,50,IF(EXACT(M1766,$A$52)=TRUE,51,IF(EXACT(M1766,$A$53)=TRUE,52,IF(EXACT(M1766,$A$54)=TRUE,53,IF(EXACT(M1766,$A$55)=TRUE,54,IF(EXACT(M1766,$A$56)=TRUE,55,IF(EXACT(M1766,$A$57)=TRUE,56,IF(EXACT(M1766,$A$58)=TRUE,57,IF(EXACT(M1766,$A$59)=TRUE,58,IF(EXACT(M1766,$A$60)=TRUE,59,IF(EXACT(M1766,$A$61)=TRUE,60,IF(EXACT(M1766,$A$62)=TRUE,61))))))))))))))))))))))))))))))))))))))))))))))))))))))))))))))*61^$L1766</f>
        <v>0</v>
      </c>
    </row>
    <row r="1767" spans="11:14" x14ac:dyDescent="0.55000000000000004">
      <c r="K1767">
        <v>1767</v>
      </c>
      <c r="L1767">
        <f t="shared" si="55"/>
        <v>3</v>
      </c>
      <c r="M1767" t="str">
        <f t="shared" si="54"/>
        <v/>
      </c>
      <c r="N1767">
        <f>IF(EXACT(M1767,$A$1)=TRUE,0,IF(EXACT(M1767,$A$2)=TRUE,1,IF(EXACT(M1767,$A$3)=TRUE,2,IF(EXACT(M1767,$A$4)=TRUE,3,IF(EXACT(M1767,$A$5)=TRUE,4,IF(EXACT(M1767,$A$6)=TRUE,5,IF(EXACT(M1767,$A$7)=TRUE,6,IF(EXACT(M1767,$A$8)=TRUE,7,IF(EXACT(M1767,$A$9)=TRUE,8,IF(EXACT(M1767,$A$10)=TRUE,9,IF(EXACT(M1767,$A$11)=TRUE,10,IF(EXACT(M1767,$A$12)=TRUE,11,IF(EXACT(M1767,$A$13)=TRUE,12,IF(EXACT(M1767,$A$14)=TRUE,13,IF(EXACT(M1767,$A$15)=TRUE,14,IF(EXACT(M1767,$A$16)=TRUE,15,IF(EXACT(M1767,$A$17)=TRUE,16,IF(EXACT(M1767,$A$18)=TRUE,17,IF(EXACT(M1767,$A$19)=TRUE,18,IF(EXACT(M1767,$A$20)=TRUE,19,IF(EXACT(M1767,$A$21)=TRUE,20,IF(EXACT(M1767,$A$22)=TRUE,21,IF(EXACT(M1767,$A$23)=TRUE,22,IF(EXACT(M1767,$A$24)=TRUE,23,IF(EXACT(M1767,$A$25)=TRUE,24,IF(EXACT(M1767,$A$26)=TRUE,25,IF(EXACT(M1767,$A$27)=TRUE,26,IF(EXACT(M1767,$A$28)=TRUE,27,IF(EXACT(M1767,$A$29)=TRUE,28,IF(EXACT(M1767,$A$30)=TRUE,29,IF(EXACT(M1767,$A$31)=TRUE,30,IF(EXACT(M1767,$A$32)=TRUE,31,IF(EXACT(M1767,$A$33)=TRUE,32,IF(EXACT(M1767,$A$34)=TRUE,33,IF(EXACT(M1767,$A$35)=TRUE,34,IF(EXACT(M1767,$A$36)=TRUE,35,IF(EXACT(M1767,$A$37)=TRUE,36,IF(EXACT(M1767,$A$38)=TRUE,37,IF(EXACT(M1767,$A$39)=TRUE,38,IF(EXACT(M1767,$A$40)=TRUE,39,IF(EXACT(M1767,$A$41)=TRUE,40,IF(EXACT(M1767,$A$42)=TRUE,41,IF(EXACT(M1767,$A$43)=TRUE,42,IF(EXACT(M1767,$A$44)=TRUE,43,IF(EXACT(M1767,$A$45)=TRUE,44,IF(EXACT(M1767,$A$46)=TRUE,45,IF(EXACT(M1767,$A$47)=TRUE,46,IF(EXACT(M1767,$A$48)=TRUE,47,IF(EXACT(M1767,$A$49)=TRUE,48,IF(EXACT(M1767,$A$50)=TRUE,49,IF(EXACT(M1767,$A$51)=TRUE,50,IF(EXACT(M1767,$A$52)=TRUE,51,IF(EXACT(M1767,$A$53)=TRUE,52,IF(EXACT(M1767,$A$54)=TRUE,53,IF(EXACT(M1767,$A$55)=TRUE,54,IF(EXACT(M1767,$A$56)=TRUE,55,IF(EXACT(M1767,$A$57)=TRUE,56,IF(EXACT(M1767,$A$58)=TRUE,57,IF(EXACT(M1767,$A$59)=TRUE,58,IF(EXACT(M1767,$A$60)=TRUE,59,IF(EXACT(M1767,$A$61)=TRUE,60,IF(EXACT(M1767,$A$62)=TRUE,61))))))))))))))))))))))))))))))))))))))))))))))))))))))))))))))*61^$L1767</f>
        <v>0</v>
      </c>
    </row>
    <row r="1768" spans="11:14" x14ac:dyDescent="0.55000000000000004">
      <c r="K1768">
        <v>1768</v>
      </c>
      <c r="L1768">
        <f t="shared" si="55"/>
        <v>2</v>
      </c>
      <c r="M1768" t="str">
        <f t="shared" si="54"/>
        <v/>
      </c>
      <c r="N1768">
        <f>IF(EXACT(M1768,$A$1)=TRUE,0,IF(EXACT(M1768,$A$2)=TRUE,1,IF(EXACT(M1768,$A$3)=TRUE,2,IF(EXACT(M1768,$A$4)=TRUE,3,IF(EXACT(M1768,$A$5)=TRUE,4,IF(EXACT(M1768,$A$6)=TRUE,5,IF(EXACT(M1768,$A$7)=TRUE,6,IF(EXACT(M1768,$A$8)=TRUE,7,IF(EXACT(M1768,$A$9)=TRUE,8,IF(EXACT(M1768,$A$10)=TRUE,9,IF(EXACT(M1768,$A$11)=TRUE,10,IF(EXACT(M1768,$A$12)=TRUE,11,IF(EXACT(M1768,$A$13)=TRUE,12,IF(EXACT(M1768,$A$14)=TRUE,13,IF(EXACT(M1768,$A$15)=TRUE,14,IF(EXACT(M1768,$A$16)=TRUE,15,IF(EXACT(M1768,$A$17)=TRUE,16,IF(EXACT(M1768,$A$18)=TRUE,17,IF(EXACT(M1768,$A$19)=TRUE,18,IF(EXACT(M1768,$A$20)=TRUE,19,IF(EXACT(M1768,$A$21)=TRUE,20,IF(EXACT(M1768,$A$22)=TRUE,21,IF(EXACT(M1768,$A$23)=TRUE,22,IF(EXACT(M1768,$A$24)=TRUE,23,IF(EXACT(M1768,$A$25)=TRUE,24,IF(EXACT(M1768,$A$26)=TRUE,25,IF(EXACT(M1768,$A$27)=TRUE,26,IF(EXACT(M1768,$A$28)=TRUE,27,IF(EXACT(M1768,$A$29)=TRUE,28,IF(EXACT(M1768,$A$30)=TRUE,29,IF(EXACT(M1768,$A$31)=TRUE,30,IF(EXACT(M1768,$A$32)=TRUE,31,IF(EXACT(M1768,$A$33)=TRUE,32,IF(EXACT(M1768,$A$34)=TRUE,33,IF(EXACT(M1768,$A$35)=TRUE,34,IF(EXACT(M1768,$A$36)=TRUE,35,IF(EXACT(M1768,$A$37)=TRUE,36,IF(EXACT(M1768,$A$38)=TRUE,37,IF(EXACT(M1768,$A$39)=TRUE,38,IF(EXACT(M1768,$A$40)=TRUE,39,IF(EXACT(M1768,$A$41)=TRUE,40,IF(EXACT(M1768,$A$42)=TRUE,41,IF(EXACT(M1768,$A$43)=TRUE,42,IF(EXACT(M1768,$A$44)=TRUE,43,IF(EXACT(M1768,$A$45)=TRUE,44,IF(EXACT(M1768,$A$46)=TRUE,45,IF(EXACT(M1768,$A$47)=TRUE,46,IF(EXACT(M1768,$A$48)=TRUE,47,IF(EXACT(M1768,$A$49)=TRUE,48,IF(EXACT(M1768,$A$50)=TRUE,49,IF(EXACT(M1768,$A$51)=TRUE,50,IF(EXACT(M1768,$A$52)=TRUE,51,IF(EXACT(M1768,$A$53)=TRUE,52,IF(EXACT(M1768,$A$54)=TRUE,53,IF(EXACT(M1768,$A$55)=TRUE,54,IF(EXACT(M1768,$A$56)=TRUE,55,IF(EXACT(M1768,$A$57)=TRUE,56,IF(EXACT(M1768,$A$58)=TRUE,57,IF(EXACT(M1768,$A$59)=TRUE,58,IF(EXACT(M1768,$A$60)=TRUE,59,IF(EXACT(M1768,$A$61)=TRUE,60,IF(EXACT(M1768,$A$62)=TRUE,61))))))))))))))))))))))))))))))))))))))))))))))))))))))))))))))*61^$L1768</f>
        <v>0</v>
      </c>
    </row>
    <row r="1769" spans="11:14" x14ac:dyDescent="0.55000000000000004">
      <c r="K1769">
        <v>1769</v>
      </c>
      <c r="L1769">
        <f t="shared" si="55"/>
        <v>1</v>
      </c>
      <c r="M1769" t="str">
        <f t="shared" si="54"/>
        <v/>
      </c>
      <c r="N1769">
        <f>IF(EXACT(M1769,$A$1)=TRUE,0,IF(EXACT(M1769,$A$2)=TRUE,1,IF(EXACT(M1769,$A$3)=TRUE,2,IF(EXACT(M1769,$A$4)=TRUE,3,IF(EXACT(M1769,$A$5)=TRUE,4,IF(EXACT(M1769,$A$6)=TRUE,5,IF(EXACT(M1769,$A$7)=TRUE,6,IF(EXACT(M1769,$A$8)=TRUE,7,IF(EXACT(M1769,$A$9)=TRUE,8,IF(EXACT(M1769,$A$10)=TRUE,9,IF(EXACT(M1769,$A$11)=TRUE,10,IF(EXACT(M1769,$A$12)=TRUE,11,IF(EXACT(M1769,$A$13)=TRUE,12,IF(EXACT(M1769,$A$14)=TRUE,13,IF(EXACT(M1769,$A$15)=TRUE,14,IF(EXACT(M1769,$A$16)=TRUE,15,IF(EXACT(M1769,$A$17)=TRUE,16,IF(EXACT(M1769,$A$18)=TRUE,17,IF(EXACT(M1769,$A$19)=TRUE,18,IF(EXACT(M1769,$A$20)=TRUE,19,IF(EXACT(M1769,$A$21)=TRUE,20,IF(EXACT(M1769,$A$22)=TRUE,21,IF(EXACT(M1769,$A$23)=TRUE,22,IF(EXACT(M1769,$A$24)=TRUE,23,IF(EXACT(M1769,$A$25)=TRUE,24,IF(EXACT(M1769,$A$26)=TRUE,25,IF(EXACT(M1769,$A$27)=TRUE,26,IF(EXACT(M1769,$A$28)=TRUE,27,IF(EXACT(M1769,$A$29)=TRUE,28,IF(EXACT(M1769,$A$30)=TRUE,29,IF(EXACT(M1769,$A$31)=TRUE,30,IF(EXACT(M1769,$A$32)=TRUE,31,IF(EXACT(M1769,$A$33)=TRUE,32,IF(EXACT(M1769,$A$34)=TRUE,33,IF(EXACT(M1769,$A$35)=TRUE,34,IF(EXACT(M1769,$A$36)=TRUE,35,IF(EXACT(M1769,$A$37)=TRUE,36,IF(EXACT(M1769,$A$38)=TRUE,37,IF(EXACT(M1769,$A$39)=TRUE,38,IF(EXACT(M1769,$A$40)=TRUE,39,IF(EXACT(M1769,$A$41)=TRUE,40,IF(EXACT(M1769,$A$42)=TRUE,41,IF(EXACT(M1769,$A$43)=TRUE,42,IF(EXACT(M1769,$A$44)=TRUE,43,IF(EXACT(M1769,$A$45)=TRUE,44,IF(EXACT(M1769,$A$46)=TRUE,45,IF(EXACT(M1769,$A$47)=TRUE,46,IF(EXACT(M1769,$A$48)=TRUE,47,IF(EXACT(M1769,$A$49)=TRUE,48,IF(EXACT(M1769,$A$50)=TRUE,49,IF(EXACT(M1769,$A$51)=TRUE,50,IF(EXACT(M1769,$A$52)=TRUE,51,IF(EXACT(M1769,$A$53)=TRUE,52,IF(EXACT(M1769,$A$54)=TRUE,53,IF(EXACT(M1769,$A$55)=TRUE,54,IF(EXACT(M1769,$A$56)=TRUE,55,IF(EXACT(M1769,$A$57)=TRUE,56,IF(EXACT(M1769,$A$58)=TRUE,57,IF(EXACT(M1769,$A$59)=TRUE,58,IF(EXACT(M1769,$A$60)=TRUE,59,IF(EXACT(M1769,$A$61)=TRUE,60,IF(EXACT(M1769,$A$62)=TRUE,61))))))))))))))))))))))))))))))))))))))))))))))))))))))))))))))*61^$L1769</f>
        <v>0</v>
      </c>
    </row>
    <row r="1770" spans="11:14" x14ac:dyDescent="0.55000000000000004">
      <c r="K1770">
        <v>1770</v>
      </c>
      <c r="L1770">
        <f t="shared" si="55"/>
        <v>0</v>
      </c>
      <c r="M1770" t="str">
        <f t="shared" si="54"/>
        <v/>
      </c>
      <c r="N1770">
        <f>IF(EXACT(M1770,$A$1)=TRUE,0,IF(EXACT(M1770,$A$2)=TRUE,1,IF(EXACT(M1770,$A$3)=TRUE,2,IF(EXACT(M1770,$A$4)=TRUE,3,IF(EXACT(M1770,$A$5)=TRUE,4,IF(EXACT(M1770,$A$6)=TRUE,5,IF(EXACT(M1770,$A$7)=TRUE,6,IF(EXACT(M1770,$A$8)=TRUE,7,IF(EXACT(M1770,$A$9)=TRUE,8,IF(EXACT(M1770,$A$10)=TRUE,9,IF(EXACT(M1770,$A$11)=TRUE,10,IF(EXACT(M1770,$A$12)=TRUE,11,IF(EXACT(M1770,$A$13)=TRUE,12,IF(EXACT(M1770,$A$14)=TRUE,13,IF(EXACT(M1770,$A$15)=TRUE,14,IF(EXACT(M1770,$A$16)=TRUE,15,IF(EXACT(M1770,$A$17)=TRUE,16,IF(EXACT(M1770,$A$18)=TRUE,17,IF(EXACT(M1770,$A$19)=TRUE,18,IF(EXACT(M1770,$A$20)=TRUE,19,IF(EXACT(M1770,$A$21)=TRUE,20,IF(EXACT(M1770,$A$22)=TRUE,21,IF(EXACT(M1770,$A$23)=TRUE,22,IF(EXACT(M1770,$A$24)=TRUE,23,IF(EXACT(M1770,$A$25)=TRUE,24,IF(EXACT(M1770,$A$26)=TRUE,25,IF(EXACT(M1770,$A$27)=TRUE,26,IF(EXACT(M1770,$A$28)=TRUE,27,IF(EXACT(M1770,$A$29)=TRUE,28,IF(EXACT(M1770,$A$30)=TRUE,29,IF(EXACT(M1770,$A$31)=TRUE,30,IF(EXACT(M1770,$A$32)=TRUE,31,IF(EXACT(M1770,$A$33)=TRUE,32,IF(EXACT(M1770,$A$34)=TRUE,33,IF(EXACT(M1770,$A$35)=TRUE,34,IF(EXACT(M1770,$A$36)=TRUE,35,IF(EXACT(M1770,$A$37)=TRUE,36,IF(EXACT(M1770,$A$38)=TRUE,37,IF(EXACT(M1770,$A$39)=TRUE,38,IF(EXACT(M1770,$A$40)=TRUE,39,IF(EXACT(M1770,$A$41)=TRUE,40,IF(EXACT(M1770,$A$42)=TRUE,41,IF(EXACT(M1770,$A$43)=TRUE,42,IF(EXACT(M1770,$A$44)=TRUE,43,IF(EXACT(M1770,$A$45)=TRUE,44,IF(EXACT(M1770,$A$46)=TRUE,45,IF(EXACT(M1770,$A$47)=TRUE,46,IF(EXACT(M1770,$A$48)=TRUE,47,IF(EXACT(M1770,$A$49)=TRUE,48,IF(EXACT(M1770,$A$50)=TRUE,49,IF(EXACT(M1770,$A$51)=TRUE,50,IF(EXACT(M1770,$A$52)=TRUE,51,IF(EXACT(M1770,$A$53)=TRUE,52,IF(EXACT(M1770,$A$54)=TRUE,53,IF(EXACT(M1770,$A$55)=TRUE,54,IF(EXACT(M1770,$A$56)=TRUE,55,IF(EXACT(M1770,$A$57)=TRUE,56,IF(EXACT(M1770,$A$58)=TRUE,57,IF(EXACT(M1770,$A$59)=TRUE,58,IF(EXACT(M1770,$A$60)=TRUE,59,IF(EXACT(M1770,$A$61)=TRUE,60,IF(EXACT(M1770,$A$62)=TRUE,61))))))))))))))))))))))))))))))))))))))))))))))))))))))))))))))*61^$L1770</f>
        <v>0</v>
      </c>
    </row>
    <row r="1771" spans="11:14" x14ac:dyDescent="0.55000000000000004">
      <c r="K1771">
        <v>1771</v>
      </c>
      <c r="L1771">
        <f t="shared" si="55"/>
        <v>5</v>
      </c>
      <c r="M1771" t="str">
        <f t="shared" si="54"/>
        <v/>
      </c>
      <c r="N1771" t="b">
        <f>IF(EXACT(M1771,$A$1)=TRUE,"コア",IF(EXACT(M1771,$A$2)=TRUE,"弓玉",IF(EXACT(M1771,$A$3)=TRUE,"銃玉",IF(EXACT(M1771,$A$4)=TRUE,"剣玉",IF(EXACT(M1771,$A$5)=TRUE,"盾玉",IF(EXACT(M1771,$A$6)=TRUE,"爆玉",IF(EXACT(M1771,$A$7)=TRUE,"魔玉",IF(EXACT(M1771,$A$8)=TRUE,"弩玉",IF(EXACT(M1771,$A$9)=TRUE,"槍玉",IF(EXACT(M1771,$A$10)=TRUE,"砲玉",IF(EXACT(M1771,$A$11)=TRUE,"薙玉",IF(EXACT(M1771,$A$12)=TRUE,"跳玉",IF(EXACT(M1771,$A$13)=TRUE,"裂玉",IF(EXACT(M1771,$A$14)=TRUE,"散玉",IF(EXACT(M1771,$A$15)=TRUE,"狙玉",IF(EXACT(M1771,$A$16)=TRUE,"浮玉",IF(EXACT(M1771,$A$17)=TRUE,"導玉",IF(EXACT(M1771,$A$18)=TRUE,"繕玉",IF(EXACT(M1771,$A$19)=TRUE,"癒玉",IF(EXACT(M1771,$A$20)=TRUE,"壁玉",IF(EXACT(M1771,$A$21)=TRUE,"飛玉",IF(EXACT(M1771,$A$22)=TRUE,"戦玉",IF(EXACT(M1771,$A$23)=TRUE,"機玉",IF(EXACT(M1771,$A$24)=TRUE,"変玉",IF(EXACT(M1771,$A$25)=TRUE,"界玉",IF(EXACT(M1771,$A$26)=TRUE,"木壁",IF(EXACT(M1771,$A$27)=TRUE,"石壁",IF(EXACT(M1771,$A$28)=TRUE,"紙壁",IF(EXACT(M1771,$A$29)=TRUE,"鉄壁",IF(EXACT(M1771,$A$30)=TRUE,"ジェット",IF(EXACT(M1771,$A$31)=TRUE,"ターボ",IF(EXACT(M1771,$A$32)=TRUE,"骨玉",IF(EXACT(M1771,$A$33)=TRUE,"撃玉",IF(EXACT(M1771,$A$34)=TRUE,"弾玉",IF(EXACT(M1771,$A$35)=TRUE,"聖玉",IF(EXACT(M1771,$A$36)=TRUE,"忍玉",IF(EXACT(M1771,$A$37)=TRUE,"障玉",IF(EXACT(M1771,$A$38)=TRUE,"花玉",IF(EXACT(M1771,$A$39)=TRUE,"反玉",IF(EXACT(M1771,$A$40)=TRUE,"押玉",IF(EXACT(M1771,$A$41)=TRUE,"迎玉",IF(EXACT(M1771,$A$42)=TRUE,"贄玉",IF(EXACT(M1771,$A$43)=TRUE,"的玉",IF(EXACT(M1771,$A$44)=TRUE,"墜玉",IF(EXACT(M1771,$A$45)=TRUE,"箱玉",IF(EXACT(M1771,$A$46)=TRUE,"闇玉",IF(EXACT(M1771,$A$47)=TRUE,"旋玉",IF(EXACT(M1771,$A$48)=TRUE,"采玉",IF(EXACT(M1771,$A$49)=TRUE,"騎玉",IF(EXACT(M1771,$A$50)=TRUE,"核玉",IF(EXACT(M1771,$A$51)=TRUE,"射玉",IF(EXACT(M1771,$A$52)=TRUE,"星玉",IF(EXACT(M1771,$A$53)=TRUE,"梱玉",IF(EXACT(M1771,$A$54)=TRUE,"貫玉",IF(EXACT(M1771,$A$55)=TRUE,"査玉",IF(EXACT(M1771,$A$56)=TRUE,"近壁",IF(EXACT(M1771,$A$57)=TRUE,"遠壁",IF(EXACT(M1771,$A$58)=TRUE,"広壁",IF(EXACT(M1771,$A$59)=TRUE,"狭壁",IF(EXACT(M1771,$A$60)=TRUE,"タゲ壁",IF(EXACT(M1771,$A$61)=TRUE,"エレ壁")))))))))))))))))))))))))))))))))))))))))))))))))))))))))))))</f>
        <v>0</v>
      </c>
    </row>
    <row r="1772" spans="11:14" x14ac:dyDescent="0.55000000000000004">
      <c r="K1772">
        <v>1772</v>
      </c>
      <c r="L1772">
        <f t="shared" si="55"/>
        <v>4</v>
      </c>
      <c r="M1772" t="str">
        <f t="shared" si="54"/>
        <v/>
      </c>
      <c r="N1772">
        <f>IF(EXACT(M1772,$A$1)=TRUE,0,IF(EXACT(M1772,$A$2)=TRUE,1,IF(EXACT(M1772,$A$3)=TRUE,2,IF(EXACT(M1772,$A$4)=TRUE,3,IF(EXACT(M1772,$A$5)=TRUE,4,IF(EXACT(M1772,$A$6)=TRUE,5,IF(EXACT(M1772,$A$7)=TRUE,6,IF(EXACT(M1772,$A$8)=TRUE,7,IF(EXACT(M1772,$A$9)=TRUE,8,IF(EXACT(M1772,$A$10)=TRUE,9,IF(EXACT(M1772,$A$11)=TRUE,10,IF(EXACT(M1772,$A$12)=TRUE,11,IF(EXACT(M1772,$A$13)=TRUE,12,IF(EXACT(M1772,$A$14)=TRUE,13,IF(EXACT(M1772,$A$15)=TRUE,14,IF(EXACT(M1772,$A$16)=TRUE,15,IF(EXACT(M1772,$A$17)=TRUE,16,IF(EXACT(M1772,$A$18)=TRUE,17,IF(EXACT(M1772,$A$19)=TRUE,18,IF(EXACT(M1772,$A$20)=TRUE,19,IF(EXACT(M1772,$A$21)=TRUE,20,IF(EXACT(M1772,$A$22)=TRUE,21,IF(EXACT(M1772,$A$23)=TRUE,22,IF(EXACT(M1772,$A$24)=TRUE,23,IF(EXACT(M1772,$A$25)=TRUE,24,IF(EXACT(M1772,$A$26)=TRUE,25,IF(EXACT(M1772,$A$27)=TRUE,26,IF(EXACT(M1772,$A$28)=TRUE,27,IF(EXACT(M1772,$A$29)=TRUE,28,IF(EXACT(M1772,$A$30)=TRUE,29,IF(EXACT(M1772,$A$31)=TRUE,30,IF(EXACT(M1772,$A$32)=TRUE,31,IF(EXACT(M1772,$A$33)=TRUE,32,IF(EXACT(M1772,$A$34)=TRUE,33,IF(EXACT(M1772,$A$35)=TRUE,34,IF(EXACT(M1772,$A$36)=TRUE,35,IF(EXACT(M1772,$A$37)=TRUE,36,IF(EXACT(M1772,$A$38)=TRUE,37,IF(EXACT(M1772,$A$39)=TRUE,38,IF(EXACT(M1772,$A$40)=TRUE,39,IF(EXACT(M1772,$A$41)=TRUE,40,IF(EXACT(M1772,$A$42)=TRUE,41,IF(EXACT(M1772,$A$43)=TRUE,42,IF(EXACT(M1772,$A$44)=TRUE,43,IF(EXACT(M1772,$A$45)=TRUE,44,IF(EXACT(M1772,$A$46)=TRUE,45,IF(EXACT(M1772,$A$47)=TRUE,46,IF(EXACT(M1772,$A$48)=TRUE,47,IF(EXACT(M1772,$A$49)=TRUE,48,IF(EXACT(M1772,$A$50)=TRUE,49,IF(EXACT(M1772,$A$51)=TRUE,50,IF(EXACT(M1772,$A$52)=TRUE,51,IF(EXACT(M1772,$A$53)=TRUE,52,IF(EXACT(M1772,$A$54)=TRUE,53,IF(EXACT(M1772,$A$55)=TRUE,54,IF(EXACT(M1772,$A$56)=TRUE,55,IF(EXACT(M1772,$A$57)=TRUE,56,IF(EXACT(M1772,$A$58)=TRUE,57,IF(EXACT(M1772,$A$59)=TRUE,58,IF(EXACT(M1772,$A$60)=TRUE,59,IF(EXACT(M1772,$A$61)=TRUE,60,IF(EXACT(M1772,$A$62)=TRUE,61))))))))))))))))))))))))))))))))))))))))))))))))))))))))))))))*61^$L1772</f>
        <v>0</v>
      </c>
    </row>
    <row r="1773" spans="11:14" x14ac:dyDescent="0.55000000000000004">
      <c r="K1773">
        <v>1773</v>
      </c>
      <c r="L1773">
        <f t="shared" si="55"/>
        <v>3</v>
      </c>
      <c r="M1773" t="str">
        <f t="shared" si="54"/>
        <v/>
      </c>
      <c r="N1773">
        <f>IF(EXACT(M1773,$A$1)=TRUE,0,IF(EXACT(M1773,$A$2)=TRUE,1,IF(EXACT(M1773,$A$3)=TRUE,2,IF(EXACT(M1773,$A$4)=TRUE,3,IF(EXACT(M1773,$A$5)=TRUE,4,IF(EXACT(M1773,$A$6)=TRUE,5,IF(EXACT(M1773,$A$7)=TRUE,6,IF(EXACT(M1773,$A$8)=TRUE,7,IF(EXACT(M1773,$A$9)=TRUE,8,IF(EXACT(M1773,$A$10)=TRUE,9,IF(EXACT(M1773,$A$11)=TRUE,10,IF(EXACT(M1773,$A$12)=TRUE,11,IF(EXACT(M1773,$A$13)=TRUE,12,IF(EXACT(M1773,$A$14)=TRUE,13,IF(EXACT(M1773,$A$15)=TRUE,14,IF(EXACT(M1773,$A$16)=TRUE,15,IF(EXACT(M1773,$A$17)=TRUE,16,IF(EXACT(M1773,$A$18)=TRUE,17,IF(EXACT(M1773,$A$19)=TRUE,18,IF(EXACT(M1773,$A$20)=TRUE,19,IF(EXACT(M1773,$A$21)=TRUE,20,IF(EXACT(M1773,$A$22)=TRUE,21,IF(EXACT(M1773,$A$23)=TRUE,22,IF(EXACT(M1773,$A$24)=TRUE,23,IF(EXACT(M1773,$A$25)=TRUE,24,IF(EXACT(M1773,$A$26)=TRUE,25,IF(EXACT(M1773,$A$27)=TRUE,26,IF(EXACT(M1773,$A$28)=TRUE,27,IF(EXACT(M1773,$A$29)=TRUE,28,IF(EXACT(M1773,$A$30)=TRUE,29,IF(EXACT(M1773,$A$31)=TRUE,30,IF(EXACT(M1773,$A$32)=TRUE,31,IF(EXACT(M1773,$A$33)=TRUE,32,IF(EXACT(M1773,$A$34)=TRUE,33,IF(EXACT(M1773,$A$35)=TRUE,34,IF(EXACT(M1773,$A$36)=TRUE,35,IF(EXACT(M1773,$A$37)=TRUE,36,IF(EXACT(M1773,$A$38)=TRUE,37,IF(EXACT(M1773,$A$39)=TRUE,38,IF(EXACT(M1773,$A$40)=TRUE,39,IF(EXACT(M1773,$A$41)=TRUE,40,IF(EXACT(M1773,$A$42)=TRUE,41,IF(EXACT(M1773,$A$43)=TRUE,42,IF(EXACT(M1773,$A$44)=TRUE,43,IF(EXACT(M1773,$A$45)=TRUE,44,IF(EXACT(M1773,$A$46)=TRUE,45,IF(EXACT(M1773,$A$47)=TRUE,46,IF(EXACT(M1773,$A$48)=TRUE,47,IF(EXACT(M1773,$A$49)=TRUE,48,IF(EXACT(M1773,$A$50)=TRUE,49,IF(EXACT(M1773,$A$51)=TRUE,50,IF(EXACT(M1773,$A$52)=TRUE,51,IF(EXACT(M1773,$A$53)=TRUE,52,IF(EXACT(M1773,$A$54)=TRUE,53,IF(EXACT(M1773,$A$55)=TRUE,54,IF(EXACT(M1773,$A$56)=TRUE,55,IF(EXACT(M1773,$A$57)=TRUE,56,IF(EXACT(M1773,$A$58)=TRUE,57,IF(EXACT(M1773,$A$59)=TRUE,58,IF(EXACT(M1773,$A$60)=TRUE,59,IF(EXACT(M1773,$A$61)=TRUE,60,IF(EXACT(M1773,$A$62)=TRUE,61))))))))))))))))))))))))))))))))))))))))))))))))))))))))))))))*61^$L1773</f>
        <v>0</v>
      </c>
    </row>
    <row r="1774" spans="11:14" x14ac:dyDescent="0.55000000000000004">
      <c r="K1774">
        <v>1774</v>
      </c>
      <c r="L1774">
        <f t="shared" si="55"/>
        <v>2</v>
      </c>
      <c r="M1774" t="str">
        <f t="shared" si="54"/>
        <v/>
      </c>
      <c r="N1774">
        <f>IF(EXACT(M1774,$A$1)=TRUE,0,IF(EXACT(M1774,$A$2)=TRUE,1,IF(EXACT(M1774,$A$3)=TRUE,2,IF(EXACT(M1774,$A$4)=TRUE,3,IF(EXACT(M1774,$A$5)=TRUE,4,IF(EXACT(M1774,$A$6)=TRUE,5,IF(EXACT(M1774,$A$7)=TRUE,6,IF(EXACT(M1774,$A$8)=TRUE,7,IF(EXACT(M1774,$A$9)=TRUE,8,IF(EXACT(M1774,$A$10)=TRUE,9,IF(EXACT(M1774,$A$11)=TRUE,10,IF(EXACT(M1774,$A$12)=TRUE,11,IF(EXACT(M1774,$A$13)=TRUE,12,IF(EXACT(M1774,$A$14)=TRUE,13,IF(EXACT(M1774,$A$15)=TRUE,14,IF(EXACT(M1774,$A$16)=TRUE,15,IF(EXACT(M1774,$A$17)=TRUE,16,IF(EXACT(M1774,$A$18)=TRUE,17,IF(EXACT(M1774,$A$19)=TRUE,18,IF(EXACT(M1774,$A$20)=TRUE,19,IF(EXACT(M1774,$A$21)=TRUE,20,IF(EXACT(M1774,$A$22)=TRUE,21,IF(EXACT(M1774,$A$23)=TRUE,22,IF(EXACT(M1774,$A$24)=TRUE,23,IF(EXACT(M1774,$A$25)=TRUE,24,IF(EXACT(M1774,$A$26)=TRUE,25,IF(EXACT(M1774,$A$27)=TRUE,26,IF(EXACT(M1774,$A$28)=TRUE,27,IF(EXACT(M1774,$A$29)=TRUE,28,IF(EXACT(M1774,$A$30)=TRUE,29,IF(EXACT(M1774,$A$31)=TRUE,30,IF(EXACT(M1774,$A$32)=TRUE,31,IF(EXACT(M1774,$A$33)=TRUE,32,IF(EXACT(M1774,$A$34)=TRUE,33,IF(EXACT(M1774,$A$35)=TRUE,34,IF(EXACT(M1774,$A$36)=TRUE,35,IF(EXACT(M1774,$A$37)=TRUE,36,IF(EXACT(M1774,$A$38)=TRUE,37,IF(EXACT(M1774,$A$39)=TRUE,38,IF(EXACT(M1774,$A$40)=TRUE,39,IF(EXACT(M1774,$A$41)=TRUE,40,IF(EXACT(M1774,$A$42)=TRUE,41,IF(EXACT(M1774,$A$43)=TRUE,42,IF(EXACT(M1774,$A$44)=TRUE,43,IF(EXACT(M1774,$A$45)=TRUE,44,IF(EXACT(M1774,$A$46)=TRUE,45,IF(EXACT(M1774,$A$47)=TRUE,46,IF(EXACT(M1774,$A$48)=TRUE,47,IF(EXACT(M1774,$A$49)=TRUE,48,IF(EXACT(M1774,$A$50)=TRUE,49,IF(EXACT(M1774,$A$51)=TRUE,50,IF(EXACT(M1774,$A$52)=TRUE,51,IF(EXACT(M1774,$A$53)=TRUE,52,IF(EXACT(M1774,$A$54)=TRUE,53,IF(EXACT(M1774,$A$55)=TRUE,54,IF(EXACT(M1774,$A$56)=TRUE,55,IF(EXACT(M1774,$A$57)=TRUE,56,IF(EXACT(M1774,$A$58)=TRUE,57,IF(EXACT(M1774,$A$59)=TRUE,58,IF(EXACT(M1774,$A$60)=TRUE,59,IF(EXACT(M1774,$A$61)=TRUE,60,IF(EXACT(M1774,$A$62)=TRUE,61))))))))))))))))))))))))))))))))))))))))))))))))))))))))))))))*61^$L1774</f>
        <v>0</v>
      </c>
    </row>
    <row r="1775" spans="11:14" x14ac:dyDescent="0.55000000000000004">
      <c r="K1775">
        <v>1775</v>
      </c>
      <c r="L1775">
        <f t="shared" si="55"/>
        <v>1</v>
      </c>
      <c r="M1775" t="str">
        <f t="shared" si="54"/>
        <v/>
      </c>
      <c r="N1775">
        <f>IF(EXACT(M1775,$A$1)=TRUE,0,IF(EXACT(M1775,$A$2)=TRUE,1,IF(EXACT(M1775,$A$3)=TRUE,2,IF(EXACT(M1775,$A$4)=TRUE,3,IF(EXACT(M1775,$A$5)=TRUE,4,IF(EXACT(M1775,$A$6)=TRUE,5,IF(EXACT(M1775,$A$7)=TRUE,6,IF(EXACT(M1775,$A$8)=TRUE,7,IF(EXACT(M1775,$A$9)=TRUE,8,IF(EXACT(M1775,$A$10)=TRUE,9,IF(EXACT(M1775,$A$11)=TRUE,10,IF(EXACT(M1775,$A$12)=TRUE,11,IF(EXACT(M1775,$A$13)=TRUE,12,IF(EXACT(M1775,$A$14)=TRUE,13,IF(EXACT(M1775,$A$15)=TRUE,14,IF(EXACT(M1775,$A$16)=TRUE,15,IF(EXACT(M1775,$A$17)=TRUE,16,IF(EXACT(M1775,$A$18)=TRUE,17,IF(EXACT(M1775,$A$19)=TRUE,18,IF(EXACT(M1775,$A$20)=TRUE,19,IF(EXACT(M1775,$A$21)=TRUE,20,IF(EXACT(M1775,$A$22)=TRUE,21,IF(EXACT(M1775,$A$23)=TRUE,22,IF(EXACT(M1775,$A$24)=TRUE,23,IF(EXACT(M1775,$A$25)=TRUE,24,IF(EXACT(M1775,$A$26)=TRUE,25,IF(EXACT(M1775,$A$27)=TRUE,26,IF(EXACT(M1775,$A$28)=TRUE,27,IF(EXACT(M1775,$A$29)=TRUE,28,IF(EXACT(M1775,$A$30)=TRUE,29,IF(EXACT(M1775,$A$31)=TRUE,30,IF(EXACT(M1775,$A$32)=TRUE,31,IF(EXACT(M1775,$A$33)=TRUE,32,IF(EXACT(M1775,$A$34)=TRUE,33,IF(EXACT(M1775,$A$35)=TRUE,34,IF(EXACT(M1775,$A$36)=TRUE,35,IF(EXACT(M1775,$A$37)=TRUE,36,IF(EXACT(M1775,$A$38)=TRUE,37,IF(EXACT(M1775,$A$39)=TRUE,38,IF(EXACT(M1775,$A$40)=TRUE,39,IF(EXACT(M1775,$A$41)=TRUE,40,IF(EXACT(M1775,$A$42)=TRUE,41,IF(EXACT(M1775,$A$43)=TRUE,42,IF(EXACT(M1775,$A$44)=TRUE,43,IF(EXACT(M1775,$A$45)=TRUE,44,IF(EXACT(M1775,$A$46)=TRUE,45,IF(EXACT(M1775,$A$47)=TRUE,46,IF(EXACT(M1775,$A$48)=TRUE,47,IF(EXACT(M1775,$A$49)=TRUE,48,IF(EXACT(M1775,$A$50)=TRUE,49,IF(EXACT(M1775,$A$51)=TRUE,50,IF(EXACT(M1775,$A$52)=TRUE,51,IF(EXACT(M1775,$A$53)=TRUE,52,IF(EXACT(M1775,$A$54)=TRUE,53,IF(EXACT(M1775,$A$55)=TRUE,54,IF(EXACT(M1775,$A$56)=TRUE,55,IF(EXACT(M1775,$A$57)=TRUE,56,IF(EXACT(M1775,$A$58)=TRUE,57,IF(EXACT(M1775,$A$59)=TRUE,58,IF(EXACT(M1775,$A$60)=TRUE,59,IF(EXACT(M1775,$A$61)=TRUE,60,IF(EXACT(M1775,$A$62)=TRUE,61))))))))))))))))))))))))))))))))))))))))))))))))))))))))))))))*61^$L1775</f>
        <v>0</v>
      </c>
    </row>
    <row r="1776" spans="11:14" x14ac:dyDescent="0.55000000000000004">
      <c r="K1776">
        <v>1776</v>
      </c>
      <c r="L1776">
        <f t="shared" si="55"/>
        <v>0</v>
      </c>
      <c r="M1776" t="str">
        <f t="shared" si="54"/>
        <v/>
      </c>
      <c r="N1776">
        <f>IF(EXACT(M1776,$A$1)=TRUE,0,IF(EXACT(M1776,$A$2)=TRUE,1,IF(EXACT(M1776,$A$3)=TRUE,2,IF(EXACT(M1776,$A$4)=TRUE,3,IF(EXACT(M1776,$A$5)=TRUE,4,IF(EXACT(M1776,$A$6)=TRUE,5,IF(EXACT(M1776,$A$7)=TRUE,6,IF(EXACT(M1776,$A$8)=TRUE,7,IF(EXACT(M1776,$A$9)=TRUE,8,IF(EXACT(M1776,$A$10)=TRUE,9,IF(EXACT(M1776,$A$11)=TRUE,10,IF(EXACT(M1776,$A$12)=TRUE,11,IF(EXACT(M1776,$A$13)=TRUE,12,IF(EXACT(M1776,$A$14)=TRUE,13,IF(EXACT(M1776,$A$15)=TRUE,14,IF(EXACT(M1776,$A$16)=TRUE,15,IF(EXACT(M1776,$A$17)=TRUE,16,IF(EXACT(M1776,$A$18)=TRUE,17,IF(EXACT(M1776,$A$19)=TRUE,18,IF(EXACT(M1776,$A$20)=TRUE,19,IF(EXACT(M1776,$A$21)=TRUE,20,IF(EXACT(M1776,$A$22)=TRUE,21,IF(EXACT(M1776,$A$23)=TRUE,22,IF(EXACT(M1776,$A$24)=TRUE,23,IF(EXACT(M1776,$A$25)=TRUE,24,IF(EXACT(M1776,$A$26)=TRUE,25,IF(EXACT(M1776,$A$27)=TRUE,26,IF(EXACT(M1776,$A$28)=TRUE,27,IF(EXACT(M1776,$A$29)=TRUE,28,IF(EXACT(M1776,$A$30)=TRUE,29,IF(EXACT(M1776,$A$31)=TRUE,30,IF(EXACT(M1776,$A$32)=TRUE,31,IF(EXACT(M1776,$A$33)=TRUE,32,IF(EXACT(M1776,$A$34)=TRUE,33,IF(EXACT(M1776,$A$35)=TRUE,34,IF(EXACT(M1776,$A$36)=TRUE,35,IF(EXACT(M1776,$A$37)=TRUE,36,IF(EXACT(M1776,$A$38)=TRUE,37,IF(EXACT(M1776,$A$39)=TRUE,38,IF(EXACT(M1776,$A$40)=TRUE,39,IF(EXACT(M1776,$A$41)=TRUE,40,IF(EXACT(M1776,$A$42)=TRUE,41,IF(EXACT(M1776,$A$43)=TRUE,42,IF(EXACT(M1776,$A$44)=TRUE,43,IF(EXACT(M1776,$A$45)=TRUE,44,IF(EXACT(M1776,$A$46)=TRUE,45,IF(EXACT(M1776,$A$47)=TRUE,46,IF(EXACT(M1776,$A$48)=TRUE,47,IF(EXACT(M1776,$A$49)=TRUE,48,IF(EXACT(M1776,$A$50)=TRUE,49,IF(EXACT(M1776,$A$51)=TRUE,50,IF(EXACT(M1776,$A$52)=TRUE,51,IF(EXACT(M1776,$A$53)=TRUE,52,IF(EXACT(M1776,$A$54)=TRUE,53,IF(EXACT(M1776,$A$55)=TRUE,54,IF(EXACT(M1776,$A$56)=TRUE,55,IF(EXACT(M1776,$A$57)=TRUE,56,IF(EXACT(M1776,$A$58)=TRUE,57,IF(EXACT(M1776,$A$59)=TRUE,58,IF(EXACT(M1776,$A$60)=TRUE,59,IF(EXACT(M1776,$A$61)=TRUE,60,IF(EXACT(M1776,$A$62)=TRUE,61))))))))))))))))))))))))))))))))))))))))))))))))))))))))))))))*61^$L1776</f>
        <v>0</v>
      </c>
    </row>
    <row r="1777" spans="11:14" x14ac:dyDescent="0.55000000000000004">
      <c r="K1777">
        <v>1777</v>
      </c>
      <c r="L1777">
        <f t="shared" si="55"/>
        <v>5</v>
      </c>
      <c r="M1777" t="str">
        <f t="shared" si="54"/>
        <v/>
      </c>
      <c r="N1777" t="b">
        <f>IF(EXACT(M1777,$A$1)=TRUE,"コア",IF(EXACT(M1777,$A$2)=TRUE,"弓玉",IF(EXACT(M1777,$A$3)=TRUE,"銃玉",IF(EXACT(M1777,$A$4)=TRUE,"剣玉",IF(EXACT(M1777,$A$5)=TRUE,"盾玉",IF(EXACT(M1777,$A$6)=TRUE,"爆玉",IF(EXACT(M1777,$A$7)=TRUE,"魔玉",IF(EXACT(M1777,$A$8)=TRUE,"弩玉",IF(EXACT(M1777,$A$9)=TRUE,"槍玉",IF(EXACT(M1777,$A$10)=TRUE,"砲玉",IF(EXACT(M1777,$A$11)=TRUE,"薙玉",IF(EXACT(M1777,$A$12)=TRUE,"跳玉",IF(EXACT(M1777,$A$13)=TRUE,"裂玉",IF(EXACT(M1777,$A$14)=TRUE,"散玉",IF(EXACT(M1777,$A$15)=TRUE,"狙玉",IF(EXACT(M1777,$A$16)=TRUE,"浮玉",IF(EXACT(M1777,$A$17)=TRUE,"導玉",IF(EXACT(M1777,$A$18)=TRUE,"繕玉",IF(EXACT(M1777,$A$19)=TRUE,"癒玉",IF(EXACT(M1777,$A$20)=TRUE,"壁玉",IF(EXACT(M1777,$A$21)=TRUE,"飛玉",IF(EXACT(M1777,$A$22)=TRUE,"戦玉",IF(EXACT(M1777,$A$23)=TRUE,"機玉",IF(EXACT(M1777,$A$24)=TRUE,"変玉",IF(EXACT(M1777,$A$25)=TRUE,"界玉",IF(EXACT(M1777,$A$26)=TRUE,"木壁",IF(EXACT(M1777,$A$27)=TRUE,"石壁",IF(EXACT(M1777,$A$28)=TRUE,"紙壁",IF(EXACT(M1777,$A$29)=TRUE,"鉄壁",IF(EXACT(M1777,$A$30)=TRUE,"ジェット",IF(EXACT(M1777,$A$31)=TRUE,"ターボ",IF(EXACT(M1777,$A$32)=TRUE,"骨玉",IF(EXACT(M1777,$A$33)=TRUE,"撃玉",IF(EXACT(M1777,$A$34)=TRUE,"弾玉",IF(EXACT(M1777,$A$35)=TRUE,"聖玉",IF(EXACT(M1777,$A$36)=TRUE,"忍玉",IF(EXACT(M1777,$A$37)=TRUE,"障玉",IF(EXACT(M1777,$A$38)=TRUE,"花玉",IF(EXACT(M1777,$A$39)=TRUE,"反玉",IF(EXACT(M1777,$A$40)=TRUE,"押玉",IF(EXACT(M1777,$A$41)=TRUE,"迎玉",IF(EXACT(M1777,$A$42)=TRUE,"贄玉",IF(EXACT(M1777,$A$43)=TRUE,"的玉",IF(EXACT(M1777,$A$44)=TRUE,"墜玉",IF(EXACT(M1777,$A$45)=TRUE,"箱玉",IF(EXACT(M1777,$A$46)=TRUE,"闇玉",IF(EXACT(M1777,$A$47)=TRUE,"旋玉",IF(EXACT(M1777,$A$48)=TRUE,"采玉",IF(EXACT(M1777,$A$49)=TRUE,"騎玉",IF(EXACT(M1777,$A$50)=TRUE,"核玉",IF(EXACT(M1777,$A$51)=TRUE,"射玉",IF(EXACT(M1777,$A$52)=TRUE,"星玉",IF(EXACT(M1777,$A$53)=TRUE,"梱玉",IF(EXACT(M1777,$A$54)=TRUE,"貫玉",IF(EXACT(M1777,$A$55)=TRUE,"査玉",IF(EXACT(M1777,$A$56)=TRUE,"近壁",IF(EXACT(M1777,$A$57)=TRUE,"遠壁",IF(EXACT(M1777,$A$58)=TRUE,"広壁",IF(EXACT(M1777,$A$59)=TRUE,"狭壁",IF(EXACT(M1777,$A$60)=TRUE,"タゲ壁",IF(EXACT(M1777,$A$61)=TRUE,"エレ壁")))))))))))))))))))))))))))))))))))))))))))))))))))))))))))))</f>
        <v>0</v>
      </c>
    </row>
    <row r="1778" spans="11:14" x14ac:dyDescent="0.55000000000000004">
      <c r="K1778">
        <v>1778</v>
      </c>
      <c r="L1778">
        <f t="shared" si="55"/>
        <v>4</v>
      </c>
      <c r="M1778" t="str">
        <f t="shared" si="54"/>
        <v/>
      </c>
      <c r="N1778">
        <f>IF(EXACT(M1778,$A$1)=TRUE,0,IF(EXACT(M1778,$A$2)=TRUE,1,IF(EXACT(M1778,$A$3)=TRUE,2,IF(EXACT(M1778,$A$4)=TRUE,3,IF(EXACT(M1778,$A$5)=TRUE,4,IF(EXACT(M1778,$A$6)=TRUE,5,IF(EXACT(M1778,$A$7)=TRUE,6,IF(EXACT(M1778,$A$8)=TRUE,7,IF(EXACT(M1778,$A$9)=TRUE,8,IF(EXACT(M1778,$A$10)=TRUE,9,IF(EXACT(M1778,$A$11)=TRUE,10,IF(EXACT(M1778,$A$12)=TRUE,11,IF(EXACT(M1778,$A$13)=TRUE,12,IF(EXACT(M1778,$A$14)=TRUE,13,IF(EXACT(M1778,$A$15)=TRUE,14,IF(EXACT(M1778,$A$16)=TRUE,15,IF(EXACT(M1778,$A$17)=TRUE,16,IF(EXACT(M1778,$A$18)=TRUE,17,IF(EXACT(M1778,$A$19)=TRUE,18,IF(EXACT(M1778,$A$20)=TRUE,19,IF(EXACT(M1778,$A$21)=TRUE,20,IF(EXACT(M1778,$A$22)=TRUE,21,IF(EXACT(M1778,$A$23)=TRUE,22,IF(EXACT(M1778,$A$24)=TRUE,23,IF(EXACT(M1778,$A$25)=TRUE,24,IF(EXACT(M1778,$A$26)=TRUE,25,IF(EXACT(M1778,$A$27)=TRUE,26,IF(EXACT(M1778,$A$28)=TRUE,27,IF(EXACT(M1778,$A$29)=TRUE,28,IF(EXACT(M1778,$A$30)=TRUE,29,IF(EXACT(M1778,$A$31)=TRUE,30,IF(EXACT(M1778,$A$32)=TRUE,31,IF(EXACT(M1778,$A$33)=TRUE,32,IF(EXACT(M1778,$A$34)=TRUE,33,IF(EXACT(M1778,$A$35)=TRUE,34,IF(EXACT(M1778,$A$36)=TRUE,35,IF(EXACT(M1778,$A$37)=TRUE,36,IF(EXACT(M1778,$A$38)=TRUE,37,IF(EXACT(M1778,$A$39)=TRUE,38,IF(EXACT(M1778,$A$40)=TRUE,39,IF(EXACT(M1778,$A$41)=TRUE,40,IF(EXACT(M1778,$A$42)=TRUE,41,IF(EXACT(M1778,$A$43)=TRUE,42,IF(EXACT(M1778,$A$44)=TRUE,43,IF(EXACT(M1778,$A$45)=TRUE,44,IF(EXACT(M1778,$A$46)=TRUE,45,IF(EXACT(M1778,$A$47)=TRUE,46,IF(EXACT(M1778,$A$48)=TRUE,47,IF(EXACT(M1778,$A$49)=TRUE,48,IF(EXACT(M1778,$A$50)=TRUE,49,IF(EXACT(M1778,$A$51)=TRUE,50,IF(EXACT(M1778,$A$52)=TRUE,51,IF(EXACT(M1778,$A$53)=TRUE,52,IF(EXACT(M1778,$A$54)=TRUE,53,IF(EXACT(M1778,$A$55)=TRUE,54,IF(EXACT(M1778,$A$56)=TRUE,55,IF(EXACT(M1778,$A$57)=TRUE,56,IF(EXACT(M1778,$A$58)=TRUE,57,IF(EXACT(M1778,$A$59)=TRUE,58,IF(EXACT(M1778,$A$60)=TRUE,59,IF(EXACT(M1778,$A$61)=TRUE,60,IF(EXACT(M1778,$A$62)=TRUE,61))))))))))))))))))))))))))))))))))))))))))))))))))))))))))))))*61^$L1778</f>
        <v>0</v>
      </c>
    </row>
    <row r="1779" spans="11:14" x14ac:dyDescent="0.55000000000000004">
      <c r="K1779">
        <v>1779</v>
      </c>
      <c r="L1779">
        <f t="shared" si="55"/>
        <v>3</v>
      </c>
      <c r="M1779" t="str">
        <f t="shared" si="54"/>
        <v/>
      </c>
      <c r="N1779">
        <f>IF(EXACT(M1779,$A$1)=TRUE,0,IF(EXACT(M1779,$A$2)=TRUE,1,IF(EXACT(M1779,$A$3)=TRUE,2,IF(EXACT(M1779,$A$4)=TRUE,3,IF(EXACT(M1779,$A$5)=TRUE,4,IF(EXACT(M1779,$A$6)=TRUE,5,IF(EXACT(M1779,$A$7)=TRUE,6,IF(EXACT(M1779,$A$8)=TRUE,7,IF(EXACT(M1779,$A$9)=TRUE,8,IF(EXACT(M1779,$A$10)=TRUE,9,IF(EXACT(M1779,$A$11)=TRUE,10,IF(EXACT(M1779,$A$12)=TRUE,11,IF(EXACT(M1779,$A$13)=TRUE,12,IF(EXACT(M1779,$A$14)=TRUE,13,IF(EXACT(M1779,$A$15)=TRUE,14,IF(EXACT(M1779,$A$16)=TRUE,15,IF(EXACT(M1779,$A$17)=TRUE,16,IF(EXACT(M1779,$A$18)=TRUE,17,IF(EXACT(M1779,$A$19)=TRUE,18,IF(EXACT(M1779,$A$20)=TRUE,19,IF(EXACT(M1779,$A$21)=TRUE,20,IF(EXACT(M1779,$A$22)=TRUE,21,IF(EXACT(M1779,$A$23)=TRUE,22,IF(EXACT(M1779,$A$24)=TRUE,23,IF(EXACT(M1779,$A$25)=TRUE,24,IF(EXACT(M1779,$A$26)=TRUE,25,IF(EXACT(M1779,$A$27)=TRUE,26,IF(EXACT(M1779,$A$28)=TRUE,27,IF(EXACT(M1779,$A$29)=TRUE,28,IF(EXACT(M1779,$A$30)=TRUE,29,IF(EXACT(M1779,$A$31)=TRUE,30,IF(EXACT(M1779,$A$32)=TRUE,31,IF(EXACT(M1779,$A$33)=TRUE,32,IF(EXACT(M1779,$A$34)=TRUE,33,IF(EXACT(M1779,$A$35)=TRUE,34,IF(EXACT(M1779,$A$36)=TRUE,35,IF(EXACT(M1779,$A$37)=TRUE,36,IF(EXACT(M1779,$A$38)=TRUE,37,IF(EXACT(M1779,$A$39)=TRUE,38,IF(EXACT(M1779,$A$40)=TRUE,39,IF(EXACT(M1779,$A$41)=TRUE,40,IF(EXACT(M1779,$A$42)=TRUE,41,IF(EXACT(M1779,$A$43)=TRUE,42,IF(EXACT(M1779,$A$44)=TRUE,43,IF(EXACT(M1779,$A$45)=TRUE,44,IF(EXACT(M1779,$A$46)=TRUE,45,IF(EXACT(M1779,$A$47)=TRUE,46,IF(EXACT(M1779,$A$48)=TRUE,47,IF(EXACT(M1779,$A$49)=TRUE,48,IF(EXACT(M1779,$A$50)=TRUE,49,IF(EXACT(M1779,$A$51)=TRUE,50,IF(EXACT(M1779,$A$52)=TRUE,51,IF(EXACT(M1779,$A$53)=TRUE,52,IF(EXACT(M1779,$A$54)=TRUE,53,IF(EXACT(M1779,$A$55)=TRUE,54,IF(EXACT(M1779,$A$56)=TRUE,55,IF(EXACT(M1779,$A$57)=TRUE,56,IF(EXACT(M1779,$A$58)=TRUE,57,IF(EXACT(M1779,$A$59)=TRUE,58,IF(EXACT(M1779,$A$60)=TRUE,59,IF(EXACT(M1779,$A$61)=TRUE,60,IF(EXACT(M1779,$A$62)=TRUE,61))))))))))))))))))))))))))))))))))))))))))))))))))))))))))))))*61^$L1779</f>
        <v>0</v>
      </c>
    </row>
    <row r="1780" spans="11:14" x14ac:dyDescent="0.55000000000000004">
      <c r="K1780">
        <v>1780</v>
      </c>
      <c r="L1780">
        <f t="shared" si="55"/>
        <v>2</v>
      </c>
      <c r="M1780" t="str">
        <f t="shared" si="54"/>
        <v/>
      </c>
      <c r="N1780">
        <f>IF(EXACT(M1780,$A$1)=TRUE,0,IF(EXACT(M1780,$A$2)=TRUE,1,IF(EXACT(M1780,$A$3)=TRUE,2,IF(EXACT(M1780,$A$4)=TRUE,3,IF(EXACT(M1780,$A$5)=TRUE,4,IF(EXACT(M1780,$A$6)=TRUE,5,IF(EXACT(M1780,$A$7)=TRUE,6,IF(EXACT(M1780,$A$8)=TRUE,7,IF(EXACT(M1780,$A$9)=TRUE,8,IF(EXACT(M1780,$A$10)=TRUE,9,IF(EXACT(M1780,$A$11)=TRUE,10,IF(EXACT(M1780,$A$12)=TRUE,11,IF(EXACT(M1780,$A$13)=TRUE,12,IF(EXACT(M1780,$A$14)=TRUE,13,IF(EXACT(M1780,$A$15)=TRUE,14,IF(EXACT(M1780,$A$16)=TRUE,15,IF(EXACT(M1780,$A$17)=TRUE,16,IF(EXACT(M1780,$A$18)=TRUE,17,IF(EXACT(M1780,$A$19)=TRUE,18,IF(EXACT(M1780,$A$20)=TRUE,19,IF(EXACT(M1780,$A$21)=TRUE,20,IF(EXACT(M1780,$A$22)=TRUE,21,IF(EXACT(M1780,$A$23)=TRUE,22,IF(EXACT(M1780,$A$24)=TRUE,23,IF(EXACT(M1780,$A$25)=TRUE,24,IF(EXACT(M1780,$A$26)=TRUE,25,IF(EXACT(M1780,$A$27)=TRUE,26,IF(EXACT(M1780,$A$28)=TRUE,27,IF(EXACT(M1780,$A$29)=TRUE,28,IF(EXACT(M1780,$A$30)=TRUE,29,IF(EXACT(M1780,$A$31)=TRUE,30,IF(EXACT(M1780,$A$32)=TRUE,31,IF(EXACT(M1780,$A$33)=TRUE,32,IF(EXACT(M1780,$A$34)=TRUE,33,IF(EXACT(M1780,$A$35)=TRUE,34,IF(EXACT(M1780,$A$36)=TRUE,35,IF(EXACT(M1780,$A$37)=TRUE,36,IF(EXACT(M1780,$A$38)=TRUE,37,IF(EXACT(M1780,$A$39)=TRUE,38,IF(EXACT(M1780,$A$40)=TRUE,39,IF(EXACT(M1780,$A$41)=TRUE,40,IF(EXACT(M1780,$A$42)=TRUE,41,IF(EXACT(M1780,$A$43)=TRUE,42,IF(EXACT(M1780,$A$44)=TRUE,43,IF(EXACT(M1780,$A$45)=TRUE,44,IF(EXACT(M1780,$A$46)=TRUE,45,IF(EXACT(M1780,$A$47)=TRUE,46,IF(EXACT(M1780,$A$48)=TRUE,47,IF(EXACT(M1780,$A$49)=TRUE,48,IF(EXACT(M1780,$A$50)=TRUE,49,IF(EXACT(M1780,$A$51)=TRUE,50,IF(EXACT(M1780,$A$52)=TRUE,51,IF(EXACT(M1780,$A$53)=TRUE,52,IF(EXACT(M1780,$A$54)=TRUE,53,IF(EXACT(M1780,$A$55)=TRUE,54,IF(EXACT(M1780,$A$56)=TRUE,55,IF(EXACT(M1780,$A$57)=TRUE,56,IF(EXACT(M1780,$A$58)=TRUE,57,IF(EXACT(M1780,$A$59)=TRUE,58,IF(EXACT(M1780,$A$60)=TRUE,59,IF(EXACT(M1780,$A$61)=TRUE,60,IF(EXACT(M1780,$A$62)=TRUE,61))))))))))))))))))))))))))))))))))))))))))))))))))))))))))))))*61^$L1780</f>
        <v>0</v>
      </c>
    </row>
    <row r="1781" spans="11:14" x14ac:dyDescent="0.55000000000000004">
      <c r="K1781">
        <v>1781</v>
      </c>
      <c r="L1781">
        <f t="shared" si="55"/>
        <v>1</v>
      </c>
      <c r="M1781" t="str">
        <f t="shared" si="54"/>
        <v/>
      </c>
      <c r="N1781">
        <f>IF(EXACT(M1781,$A$1)=TRUE,0,IF(EXACT(M1781,$A$2)=TRUE,1,IF(EXACT(M1781,$A$3)=TRUE,2,IF(EXACT(M1781,$A$4)=TRUE,3,IF(EXACT(M1781,$A$5)=TRUE,4,IF(EXACT(M1781,$A$6)=TRUE,5,IF(EXACT(M1781,$A$7)=TRUE,6,IF(EXACT(M1781,$A$8)=TRUE,7,IF(EXACT(M1781,$A$9)=TRUE,8,IF(EXACT(M1781,$A$10)=TRUE,9,IF(EXACT(M1781,$A$11)=TRUE,10,IF(EXACT(M1781,$A$12)=TRUE,11,IF(EXACT(M1781,$A$13)=TRUE,12,IF(EXACT(M1781,$A$14)=TRUE,13,IF(EXACT(M1781,$A$15)=TRUE,14,IF(EXACT(M1781,$A$16)=TRUE,15,IF(EXACT(M1781,$A$17)=TRUE,16,IF(EXACT(M1781,$A$18)=TRUE,17,IF(EXACT(M1781,$A$19)=TRUE,18,IF(EXACT(M1781,$A$20)=TRUE,19,IF(EXACT(M1781,$A$21)=TRUE,20,IF(EXACT(M1781,$A$22)=TRUE,21,IF(EXACT(M1781,$A$23)=TRUE,22,IF(EXACT(M1781,$A$24)=TRUE,23,IF(EXACT(M1781,$A$25)=TRUE,24,IF(EXACT(M1781,$A$26)=TRUE,25,IF(EXACT(M1781,$A$27)=TRUE,26,IF(EXACT(M1781,$A$28)=TRUE,27,IF(EXACT(M1781,$A$29)=TRUE,28,IF(EXACT(M1781,$A$30)=TRUE,29,IF(EXACT(M1781,$A$31)=TRUE,30,IF(EXACT(M1781,$A$32)=TRUE,31,IF(EXACT(M1781,$A$33)=TRUE,32,IF(EXACT(M1781,$A$34)=TRUE,33,IF(EXACT(M1781,$A$35)=TRUE,34,IF(EXACT(M1781,$A$36)=TRUE,35,IF(EXACT(M1781,$A$37)=TRUE,36,IF(EXACT(M1781,$A$38)=TRUE,37,IF(EXACT(M1781,$A$39)=TRUE,38,IF(EXACT(M1781,$A$40)=TRUE,39,IF(EXACT(M1781,$A$41)=TRUE,40,IF(EXACT(M1781,$A$42)=TRUE,41,IF(EXACT(M1781,$A$43)=TRUE,42,IF(EXACT(M1781,$A$44)=TRUE,43,IF(EXACT(M1781,$A$45)=TRUE,44,IF(EXACT(M1781,$A$46)=TRUE,45,IF(EXACT(M1781,$A$47)=TRUE,46,IF(EXACT(M1781,$A$48)=TRUE,47,IF(EXACT(M1781,$A$49)=TRUE,48,IF(EXACT(M1781,$A$50)=TRUE,49,IF(EXACT(M1781,$A$51)=TRUE,50,IF(EXACT(M1781,$A$52)=TRUE,51,IF(EXACT(M1781,$A$53)=TRUE,52,IF(EXACT(M1781,$A$54)=TRUE,53,IF(EXACT(M1781,$A$55)=TRUE,54,IF(EXACT(M1781,$A$56)=TRUE,55,IF(EXACT(M1781,$A$57)=TRUE,56,IF(EXACT(M1781,$A$58)=TRUE,57,IF(EXACT(M1781,$A$59)=TRUE,58,IF(EXACT(M1781,$A$60)=TRUE,59,IF(EXACT(M1781,$A$61)=TRUE,60,IF(EXACT(M1781,$A$62)=TRUE,61))))))))))))))))))))))))))))))))))))))))))))))))))))))))))))))*61^$L1781</f>
        <v>0</v>
      </c>
    </row>
    <row r="1782" spans="11:14" x14ac:dyDescent="0.55000000000000004">
      <c r="K1782">
        <v>1782</v>
      </c>
      <c r="L1782">
        <f t="shared" si="55"/>
        <v>0</v>
      </c>
      <c r="M1782" t="str">
        <f t="shared" si="54"/>
        <v/>
      </c>
      <c r="N1782">
        <f>IF(EXACT(M1782,$A$1)=TRUE,0,IF(EXACT(M1782,$A$2)=TRUE,1,IF(EXACT(M1782,$A$3)=TRUE,2,IF(EXACT(M1782,$A$4)=TRUE,3,IF(EXACT(M1782,$A$5)=TRUE,4,IF(EXACT(M1782,$A$6)=TRUE,5,IF(EXACT(M1782,$A$7)=TRUE,6,IF(EXACT(M1782,$A$8)=TRUE,7,IF(EXACT(M1782,$A$9)=TRUE,8,IF(EXACT(M1782,$A$10)=TRUE,9,IF(EXACT(M1782,$A$11)=TRUE,10,IF(EXACT(M1782,$A$12)=TRUE,11,IF(EXACT(M1782,$A$13)=TRUE,12,IF(EXACT(M1782,$A$14)=TRUE,13,IF(EXACT(M1782,$A$15)=TRUE,14,IF(EXACT(M1782,$A$16)=TRUE,15,IF(EXACT(M1782,$A$17)=TRUE,16,IF(EXACT(M1782,$A$18)=TRUE,17,IF(EXACT(M1782,$A$19)=TRUE,18,IF(EXACT(M1782,$A$20)=TRUE,19,IF(EXACT(M1782,$A$21)=TRUE,20,IF(EXACT(M1782,$A$22)=TRUE,21,IF(EXACT(M1782,$A$23)=TRUE,22,IF(EXACT(M1782,$A$24)=TRUE,23,IF(EXACT(M1782,$A$25)=TRUE,24,IF(EXACT(M1782,$A$26)=TRUE,25,IF(EXACT(M1782,$A$27)=TRUE,26,IF(EXACT(M1782,$A$28)=TRUE,27,IF(EXACT(M1782,$A$29)=TRUE,28,IF(EXACT(M1782,$A$30)=TRUE,29,IF(EXACT(M1782,$A$31)=TRUE,30,IF(EXACT(M1782,$A$32)=TRUE,31,IF(EXACT(M1782,$A$33)=TRUE,32,IF(EXACT(M1782,$A$34)=TRUE,33,IF(EXACT(M1782,$A$35)=TRUE,34,IF(EXACT(M1782,$A$36)=TRUE,35,IF(EXACT(M1782,$A$37)=TRUE,36,IF(EXACT(M1782,$A$38)=TRUE,37,IF(EXACT(M1782,$A$39)=TRUE,38,IF(EXACT(M1782,$A$40)=TRUE,39,IF(EXACT(M1782,$A$41)=TRUE,40,IF(EXACT(M1782,$A$42)=TRUE,41,IF(EXACT(M1782,$A$43)=TRUE,42,IF(EXACT(M1782,$A$44)=TRUE,43,IF(EXACT(M1782,$A$45)=TRUE,44,IF(EXACT(M1782,$A$46)=TRUE,45,IF(EXACT(M1782,$A$47)=TRUE,46,IF(EXACT(M1782,$A$48)=TRUE,47,IF(EXACT(M1782,$A$49)=TRUE,48,IF(EXACT(M1782,$A$50)=TRUE,49,IF(EXACT(M1782,$A$51)=TRUE,50,IF(EXACT(M1782,$A$52)=TRUE,51,IF(EXACT(M1782,$A$53)=TRUE,52,IF(EXACT(M1782,$A$54)=TRUE,53,IF(EXACT(M1782,$A$55)=TRUE,54,IF(EXACT(M1782,$A$56)=TRUE,55,IF(EXACT(M1782,$A$57)=TRUE,56,IF(EXACT(M1782,$A$58)=TRUE,57,IF(EXACT(M1782,$A$59)=TRUE,58,IF(EXACT(M1782,$A$60)=TRUE,59,IF(EXACT(M1782,$A$61)=TRUE,60,IF(EXACT(M1782,$A$62)=TRUE,61))))))))))))))))))))))))))))))))))))))))))))))))))))))))))))))*61^$L1782</f>
        <v>0</v>
      </c>
    </row>
    <row r="1783" spans="11:14" x14ac:dyDescent="0.55000000000000004">
      <c r="K1783">
        <v>1783</v>
      </c>
      <c r="L1783">
        <f t="shared" si="55"/>
        <v>5</v>
      </c>
      <c r="M1783" t="str">
        <f t="shared" si="54"/>
        <v/>
      </c>
      <c r="N1783" t="b">
        <f>IF(EXACT(M1783,$A$1)=TRUE,"コア",IF(EXACT(M1783,$A$2)=TRUE,"弓玉",IF(EXACT(M1783,$A$3)=TRUE,"銃玉",IF(EXACT(M1783,$A$4)=TRUE,"剣玉",IF(EXACT(M1783,$A$5)=TRUE,"盾玉",IF(EXACT(M1783,$A$6)=TRUE,"爆玉",IF(EXACT(M1783,$A$7)=TRUE,"魔玉",IF(EXACT(M1783,$A$8)=TRUE,"弩玉",IF(EXACT(M1783,$A$9)=TRUE,"槍玉",IF(EXACT(M1783,$A$10)=TRUE,"砲玉",IF(EXACT(M1783,$A$11)=TRUE,"薙玉",IF(EXACT(M1783,$A$12)=TRUE,"跳玉",IF(EXACT(M1783,$A$13)=TRUE,"裂玉",IF(EXACT(M1783,$A$14)=TRUE,"散玉",IF(EXACT(M1783,$A$15)=TRUE,"狙玉",IF(EXACT(M1783,$A$16)=TRUE,"浮玉",IF(EXACT(M1783,$A$17)=TRUE,"導玉",IF(EXACT(M1783,$A$18)=TRUE,"繕玉",IF(EXACT(M1783,$A$19)=TRUE,"癒玉",IF(EXACT(M1783,$A$20)=TRUE,"壁玉",IF(EXACT(M1783,$A$21)=TRUE,"飛玉",IF(EXACT(M1783,$A$22)=TRUE,"戦玉",IF(EXACT(M1783,$A$23)=TRUE,"機玉",IF(EXACT(M1783,$A$24)=TRUE,"変玉",IF(EXACT(M1783,$A$25)=TRUE,"界玉",IF(EXACT(M1783,$A$26)=TRUE,"木壁",IF(EXACT(M1783,$A$27)=TRUE,"石壁",IF(EXACT(M1783,$A$28)=TRUE,"紙壁",IF(EXACT(M1783,$A$29)=TRUE,"鉄壁",IF(EXACT(M1783,$A$30)=TRUE,"ジェット",IF(EXACT(M1783,$A$31)=TRUE,"ターボ",IF(EXACT(M1783,$A$32)=TRUE,"骨玉",IF(EXACT(M1783,$A$33)=TRUE,"撃玉",IF(EXACT(M1783,$A$34)=TRUE,"弾玉",IF(EXACT(M1783,$A$35)=TRUE,"聖玉",IF(EXACT(M1783,$A$36)=TRUE,"忍玉",IF(EXACT(M1783,$A$37)=TRUE,"障玉",IF(EXACT(M1783,$A$38)=TRUE,"花玉",IF(EXACT(M1783,$A$39)=TRUE,"反玉",IF(EXACT(M1783,$A$40)=TRUE,"押玉",IF(EXACT(M1783,$A$41)=TRUE,"迎玉",IF(EXACT(M1783,$A$42)=TRUE,"贄玉",IF(EXACT(M1783,$A$43)=TRUE,"的玉",IF(EXACT(M1783,$A$44)=TRUE,"墜玉",IF(EXACT(M1783,$A$45)=TRUE,"箱玉",IF(EXACT(M1783,$A$46)=TRUE,"闇玉",IF(EXACT(M1783,$A$47)=TRUE,"旋玉",IF(EXACT(M1783,$A$48)=TRUE,"采玉",IF(EXACT(M1783,$A$49)=TRUE,"騎玉",IF(EXACT(M1783,$A$50)=TRUE,"核玉",IF(EXACT(M1783,$A$51)=TRUE,"射玉",IF(EXACT(M1783,$A$52)=TRUE,"星玉",IF(EXACT(M1783,$A$53)=TRUE,"梱玉",IF(EXACT(M1783,$A$54)=TRUE,"貫玉",IF(EXACT(M1783,$A$55)=TRUE,"査玉",IF(EXACT(M1783,$A$56)=TRUE,"近壁",IF(EXACT(M1783,$A$57)=TRUE,"遠壁",IF(EXACT(M1783,$A$58)=TRUE,"広壁",IF(EXACT(M1783,$A$59)=TRUE,"狭壁",IF(EXACT(M1783,$A$60)=TRUE,"タゲ壁",IF(EXACT(M1783,$A$61)=TRUE,"エレ壁")))))))))))))))))))))))))))))))))))))))))))))))))))))))))))))</f>
        <v>0</v>
      </c>
    </row>
    <row r="1784" spans="11:14" x14ac:dyDescent="0.55000000000000004">
      <c r="K1784">
        <v>1784</v>
      </c>
      <c r="L1784">
        <f t="shared" si="55"/>
        <v>4</v>
      </c>
      <c r="M1784" t="str">
        <f t="shared" si="54"/>
        <v/>
      </c>
      <c r="N1784">
        <f>IF(EXACT(M1784,$A$1)=TRUE,0,IF(EXACT(M1784,$A$2)=TRUE,1,IF(EXACT(M1784,$A$3)=TRUE,2,IF(EXACT(M1784,$A$4)=TRUE,3,IF(EXACT(M1784,$A$5)=TRUE,4,IF(EXACT(M1784,$A$6)=TRUE,5,IF(EXACT(M1784,$A$7)=TRUE,6,IF(EXACT(M1784,$A$8)=TRUE,7,IF(EXACT(M1784,$A$9)=TRUE,8,IF(EXACT(M1784,$A$10)=TRUE,9,IF(EXACT(M1784,$A$11)=TRUE,10,IF(EXACT(M1784,$A$12)=TRUE,11,IF(EXACT(M1784,$A$13)=TRUE,12,IF(EXACT(M1784,$A$14)=TRUE,13,IF(EXACT(M1784,$A$15)=TRUE,14,IF(EXACT(M1784,$A$16)=TRUE,15,IF(EXACT(M1784,$A$17)=TRUE,16,IF(EXACT(M1784,$A$18)=TRUE,17,IF(EXACT(M1784,$A$19)=TRUE,18,IF(EXACT(M1784,$A$20)=TRUE,19,IF(EXACT(M1784,$A$21)=TRUE,20,IF(EXACT(M1784,$A$22)=TRUE,21,IF(EXACT(M1784,$A$23)=TRUE,22,IF(EXACT(M1784,$A$24)=TRUE,23,IF(EXACT(M1784,$A$25)=TRUE,24,IF(EXACT(M1784,$A$26)=TRUE,25,IF(EXACT(M1784,$A$27)=TRUE,26,IF(EXACT(M1784,$A$28)=TRUE,27,IF(EXACT(M1784,$A$29)=TRUE,28,IF(EXACT(M1784,$A$30)=TRUE,29,IF(EXACT(M1784,$A$31)=TRUE,30,IF(EXACT(M1784,$A$32)=TRUE,31,IF(EXACT(M1784,$A$33)=TRUE,32,IF(EXACT(M1784,$A$34)=TRUE,33,IF(EXACT(M1784,$A$35)=TRUE,34,IF(EXACT(M1784,$A$36)=TRUE,35,IF(EXACT(M1784,$A$37)=TRUE,36,IF(EXACT(M1784,$A$38)=TRUE,37,IF(EXACT(M1784,$A$39)=TRUE,38,IF(EXACT(M1784,$A$40)=TRUE,39,IF(EXACT(M1784,$A$41)=TRUE,40,IF(EXACT(M1784,$A$42)=TRUE,41,IF(EXACT(M1784,$A$43)=TRUE,42,IF(EXACT(M1784,$A$44)=TRUE,43,IF(EXACT(M1784,$A$45)=TRUE,44,IF(EXACT(M1784,$A$46)=TRUE,45,IF(EXACT(M1784,$A$47)=TRUE,46,IF(EXACT(M1784,$A$48)=TRUE,47,IF(EXACT(M1784,$A$49)=TRUE,48,IF(EXACT(M1784,$A$50)=TRUE,49,IF(EXACT(M1784,$A$51)=TRUE,50,IF(EXACT(M1784,$A$52)=TRUE,51,IF(EXACT(M1784,$A$53)=TRUE,52,IF(EXACT(M1784,$A$54)=TRUE,53,IF(EXACT(M1784,$A$55)=TRUE,54,IF(EXACT(M1784,$A$56)=TRUE,55,IF(EXACT(M1784,$A$57)=TRUE,56,IF(EXACT(M1784,$A$58)=TRUE,57,IF(EXACT(M1784,$A$59)=TRUE,58,IF(EXACT(M1784,$A$60)=TRUE,59,IF(EXACT(M1784,$A$61)=TRUE,60,IF(EXACT(M1784,$A$62)=TRUE,61))))))))))))))))))))))))))))))))))))))))))))))))))))))))))))))*61^$L1784</f>
        <v>0</v>
      </c>
    </row>
    <row r="1785" spans="11:14" x14ac:dyDescent="0.55000000000000004">
      <c r="K1785">
        <v>1785</v>
      </c>
      <c r="L1785">
        <f t="shared" si="55"/>
        <v>3</v>
      </c>
      <c r="M1785" t="str">
        <f t="shared" si="54"/>
        <v/>
      </c>
      <c r="N1785">
        <f>IF(EXACT(M1785,$A$1)=TRUE,0,IF(EXACT(M1785,$A$2)=TRUE,1,IF(EXACT(M1785,$A$3)=TRUE,2,IF(EXACT(M1785,$A$4)=TRUE,3,IF(EXACT(M1785,$A$5)=TRUE,4,IF(EXACT(M1785,$A$6)=TRUE,5,IF(EXACT(M1785,$A$7)=TRUE,6,IF(EXACT(M1785,$A$8)=TRUE,7,IF(EXACT(M1785,$A$9)=TRUE,8,IF(EXACT(M1785,$A$10)=TRUE,9,IF(EXACT(M1785,$A$11)=TRUE,10,IF(EXACT(M1785,$A$12)=TRUE,11,IF(EXACT(M1785,$A$13)=TRUE,12,IF(EXACT(M1785,$A$14)=TRUE,13,IF(EXACT(M1785,$A$15)=TRUE,14,IF(EXACT(M1785,$A$16)=TRUE,15,IF(EXACT(M1785,$A$17)=TRUE,16,IF(EXACT(M1785,$A$18)=TRUE,17,IF(EXACT(M1785,$A$19)=TRUE,18,IF(EXACT(M1785,$A$20)=TRUE,19,IF(EXACT(M1785,$A$21)=TRUE,20,IF(EXACT(M1785,$A$22)=TRUE,21,IF(EXACT(M1785,$A$23)=TRUE,22,IF(EXACT(M1785,$A$24)=TRUE,23,IF(EXACT(M1785,$A$25)=TRUE,24,IF(EXACT(M1785,$A$26)=TRUE,25,IF(EXACT(M1785,$A$27)=TRUE,26,IF(EXACT(M1785,$A$28)=TRUE,27,IF(EXACT(M1785,$A$29)=TRUE,28,IF(EXACT(M1785,$A$30)=TRUE,29,IF(EXACT(M1785,$A$31)=TRUE,30,IF(EXACT(M1785,$A$32)=TRUE,31,IF(EXACT(M1785,$A$33)=TRUE,32,IF(EXACT(M1785,$A$34)=TRUE,33,IF(EXACT(M1785,$A$35)=TRUE,34,IF(EXACT(M1785,$A$36)=TRUE,35,IF(EXACT(M1785,$A$37)=TRUE,36,IF(EXACT(M1785,$A$38)=TRUE,37,IF(EXACT(M1785,$A$39)=TRUE,38,IF(EXACT(M1785,$A$40)=TRUE,39,IF(EXACT(M1785,$A$41)=TRUE,40,IF(EXACT(M1785,$A$42)=TRUE,41,IF(EXACT(M1785,$A$43)=TRUE,42,IF(EXACT(M1785,$A$44)=TRUE,43,IF(EXACT(M1785,$A$45)=TRUE,44,IF(EXACT(M1785,$A$46)=TRUE,45,IF(EXACT(M1785,$A$47)=TRUE,46,IF(EXACT(M1785,$A$48)=TRUE,47,IF(EXACT(M1785,$A$49)=TRUE,48,IF(EXACT(M1785,$A$50)=TRUE,49,IF(EXACT(M1785,$A$51)=TRUE,50,IF(EXACT(M1785,$A$52)=TRUE,51,IF(EXACT(M1785,$A$53)=TRUE,52,IF(EXACT(M1785,$A$54)=TRUE,53,IF(EXACT(M1785,$A$55)=TRUE,54,IF(EXACT(M1785,$A$56)=TRUE,55,IF(EXACT(M1785,$A$57)=TRUE,56,IF(EXACT(M1785,$A$58)=TRUE,57,IF(EXACT(M1785,$A$59)=TRUE,58,IF(EXACT(M1785,$A$60)=TRUE,59,IF(EXACT(M1785,$A$61)=TRUE,60,IF(EXACT(M1785,$A$62)=TRUE,61))))))))))))))))))))))))))))))))))))))))))))))))))))))))))))))*61^$L1785</f>
        <v>0</v>
      </c>
    </row>
    <row r="1786" spans="11:14" x14ac:dyDescent="0.55000000000000004">
      <c r="K1786">
        <v>1786</v>
      </c>
      <c r="L1786">
        <f t="shared" si="55"/>
        <v>2</v>
      </c>
      <c r="M1786" t="str">
        <f t="shared" si="54"/>
        <v/>
      </c>
      <c r="N1786">
        <f>IF(EXACT(M1786,$A$1)=TRUE,0,IF(EXACT(M1786,$A$2)=TRUE,1,IF(EXACT(M1786,$A$3)=TRUE,2,IF(EXACT(M1786,$A$4)=TRUE,3,IF(EXACT(M1786,$A$5)=TRUE,4,IF(EXACT(M1786,$A$6)=TRUE,5,IF(EXACT(M1786,$A$7)=TRUE,6,IF(EXACT(M1786,$A$8)=TRUE,7,IF(EXACT(M1786,$A$9)=TRUE,8,IF(EXACT(M1786,$A$10)=TRUE,9,IF(EXACT(M1786,$A$11)=TRUE,10,IF(EXACT(M1786,$A$12)=TRUE,11,IF(EXACT(M1786,$A$13)=TRUE,12,IF(EXACT(M1786,$A$14)=TRUE,13,IF(EXACT(M1786,$A$15)=TRUE,14,IF(EXACT(M1786,$A$16)=TRUE,15,IF(EXACT(M1786,$A$17)=TRUE,16,IF(EXACT(M1786,$A$18)=TRUE,17,IF(EXACT(M1786,$A$19)=TRUE,18,IF(EXACT(M1786,$A$20)=TRUE,19,IF(EXACT(M1786,$A$21)=TRUE,20,IF(EXACT(M1786,$A$22)=TRUE,21,IF(EXACT(M1786,$A$23)=TRUE,22,IF(EXACT(M1786,$A$24)=TRUE,23,IF(EXACT(M1786,$A$25)=TRUE,24,IF(EXACT(M1786,$A$26)=TRUE,25,IF(EXACT(M1786,$A$27)=TRUE,26,IF(EXACT(M1786,$A$28)=TRUE,27,IF(EXACT(M1786,$A$29)=TRUE,28,IF(EXACT(M1786,$A$30)=TRUE,29,IF(EXACT(M1786,$A$31)=TRUE,30,IF(EXACT(M1786,$A$32)=TRUE,31,IF(EXACT(M1786,$A$33)=TRUE,32,IF(EXACT(M1786,$A$34)=TRUE,33,IF(EXACT(M1786,$A$35)=TRUE,34,IF(EXACT(M1786,$A$36)=TRUE,35,IF(EXACT(M1786,$A$37)=TRUE,36,IF(EXACT(M1786,$A$38)=TRUE,37,IF(EXACT(M1786,$A$39)=TRUE,38,IF(EXACT(M1786,$A$40)=TRUE,39,IF(EXACT(M1786,$A$41)=TRUE,40,IF(EXACT(M1786,$A$42)=TRUE,41,IF(EXACT(M1786,$A$43)=TRUE,42,IF(EXACT(M1786,$A$44)=TRUE,43,IF(EXACT(M1786,$A$45)=TRUE,44,IF(EXACT(M1786,$A$46)=TRUE,45,IF(EXACT(M1786,$A$47)=TRUE,46,IF(EXACT(M1786,$A$48)=TRUE,47,IF(EXACT(M1786,$A$49)=TRUE,48,IF(EXACT(M1786,$A$50)=TRUE,49,IF(EXACT(M1786,$A$51)=TRUE,50,IF(EXACT(M1786,$A$52)=TRUE,51,IF(EXACT(M1786,$A$53)=TRUE,52,IF(EXACT(M1786,$A$54)=TRUE,53,IF(EXACT(M1786,$A$55)=TRUE,54,IF(EXACT(M1786,$A$56)=TRUE,55,IF(EXACT(M1786,$A$57)=TRUE,56,IF(EXACT(M1786,$A$58)=TRUE,57,IF(EXACT(M1786,$A$59)=TRUE,58,IF(EXACT(M1786,$A$60)=TRUE,59,IF(EXACT(M1786,$A$61)=TRUE,60,IF(EXACT(M1786,$A$62)=TRUE,61))))))))))))))))))))))))))))))))))))))))))))))))))))))))))))))*61^$L1786</f>
        <v>0</v>
      </c>
    </row>
    <row r="1787" spans="11:14" x14ac:dyDescent="0.55000000000000004">
      <c r="K1787">
        <v>1787</v>
      </c>
      <c r="L1787">
        <f t="shared" si="55"/>
        <v>1</v>
      </c>
      <c r="M1787" t="str">
        <f t="shared" si="54"/>
        <v/>
      </c>
      <c r="N1787">
        <f>IF(EXACT(M1787,$A$1)=TRUE,0,IF(EXACT(M1787,$A$2)=TRUE,1,IF(EXACT(M1787,$A$3)=TRUE,2,IF(EXACT(M1787,$A$4)=TRUE,3,IF(EXACT(M1787,$A$5)=TRUE,4,IF(EXACT(M1787,$A$6)=TRUE,5,IF(EXACT(M1787,$A$7)=TRUE,6,IF(EXACT(M1787,$A$8)=TRUE,7,IF(EXACT(M1787,$A$9)=TRUE,8,IF(EXACT(M1787,$A$10)=TRUE,9,IF(EXACT(M1787,$A$11)=TRUE,10,IF(EXACT(M1787,$A$12)=TRUE,11,IF(EXACT(M1787,$A$13)=TRUE,12,IF(EXACT(M1787,$A$14)=TRUE,13,IF(EXACT(M1787,$A$15)=TRUE,14,IF(EXACT(M1787,$A$16)=TRUE,15,IF(EXACT(M1787,$A$17)=TRUE,16,IF(EXACT(M1787,$A$18)=TRUE,17,IF(EXACT(M1787,$A$19)=TRUE,18,IF(EXACT(M1787,$A$20)=TRUE,19,IF(EXACT(M1787,$A$21)=TRUE,20,IF(EXACT(M1787,$A$22)=TRUE,21,IF(EXACT(M1787,$A$23)=TRUE,22,IF(EXACT(M1787,$A$24)=TRUE,23,IF(EXACT(M1787,$A$25)=TRUE,24,IF(EXACT(M1787,$A$26)=TRUE,25,IF(EXACT(M1787,$A$27)=TRUE,26,IF(EXACT(M1787,$A$28)=TRUE,27,IF(EXACT(M1787,$A$29)=TRUE,28,IF(EXACT(M1787,$A$30)=TRUE,29,IF(EXACT(M1787,$A$31)=TRUE,30,IF(EXACT(M1787,$A$32)=TRUE,31,IF(EXACT(M1787,$A$33)=TRUE,32,IF(EXACT(M1787,$A$34)=TRUE,33,IF(EXACT(M1787,$A$35)=TRUE,34,IF(EXACT(M1787,$A$36)=TRUE,35,IF(EXACT(M1787,$A$37)=TRUE,36,IF(EXACT(M1787,$A$38)=TRUE,37,IF(EXACT(M1787,$A$39)=TRUE,38,IF(EXACT(M1787,$A$40)=TRUE,39,IF(EXACT(M1787,$A$41)=TRUE,40,IF(EXACT(M1787,$A$42)=TRUE,41,IF(EXACT(M1787,$A$43)=TRUE,42,IF(EXACT(M1787,$A$44)=TRUE,43,IF(EXACT(M1787,$A$45)=TRUE,44,IF(EXACT(M1787,$A$46)=TRUE,45,IF(EXACT(M1787,$A$47)=TRUE,46,IF(EXACT(M1787,$A$48)=TRUE,47,IF(EXACT(M1787,$A$49)=TRUE,48,IF(EXACT(M1787,$A$50)=TRUE,49,IF(EXACT(M1787,$A$51)=TRUE,50,IF(EXACT(M1787,$A$52)=TRUE,51,IF(EXACT(M1787,$A$53)=TRUE,52,IF(EXACT(M1787,$A$54)=TRUE,53,IF(EXACT(M1787,$A$55)=TRUE,54,IF(EXACT(M1787,$A$56)=TRUE,55,IF(EXACT(M1787,$A$57)=TRUE,56,IF(EXACT(M1787,$A$58)=TRUE,57,IF(EXACT(M1787,$A$59)=TRUE,58,IF(EXACT(M1787,$A$60)=TRUE,59,IF(EXACT(M1787,$A$61)=TRUE,60,IF(EXACT(M1787,$A$62)=TRUE,61))))))))))))))))))))))))))))))))))))))))))))))))))))))))))))))*61^$L1787</f>
        <v>0</v>
      </c>
    </row>
    <row r="1788" spans="11:14" x14ac:dyDescent="0.55000000000000004">
      <c r="K1788">
        <v>1788</v>
      </c>
      <c r="L1788">
        <f t="shared" si="55"/>
        <v>0</v>
      </c>
      <c r="M1788" t="str">
        <f t="shared" si="54"/>
        <v/>
      </c>
      <c r="N1788">
        <f>IF(EXACT(M1788,$A$1)=TRUE,0,IF(EXACT(M1788,$A$2)=TRUE,1,IF(EXACT(M1788,$A$3)=TRUE,2,IF(EXACT(M1788,$A$4)=TRUE,3,IF(EXACT(M1788,$A$5)=TRUE,4,IF(EXACT(M1788,$A$6)=TRUE,5,IF(EXACT(M1788,$A$7)=TRUE,6,IF(EXACT(M1788,$A$8)=TRUE,7,IF(EXACT(M1788,$A$9)=TRUE,8,IF(EXACT(M1788,$A$10)=TRUE,9,IF(EXACT(M1788,$A$11)=TRUE,10,IF(EXACT(M1788,$A$12)=TRUE,11,IF(EXACT(M1788,$A$13)=TRUE,12,IF(EXACT(M1788,$A$14)=TRUE,13,IF(EXACT(M1788,$A$15)=TRUE,14,IF(EXACT(M1788,$A$16)=TRUE,15,IF(EXACT(M1788,$A$17)=TRUE,16,IF(EXACT(M1788,$A$18)=TRUE,17,IF(EXACT(M1788,$A$19)=TRUE,18,IF(EXACT(M1788,$A$20)=TRUE,19,IF(EXACT(M1788,$A$21)=TRUE,20,IF(EXACT(M1788,$A$22)=TRUE,21,IF(EXACT(M1788,$A$23)=TRUE,22,IF(EXACT(M1788,$A$24)=TRUE,23,IF(EXACT(M1788,$A$25)=TRUE,24,IF(EXACT(M1788,$A$26)=TRUE,25,IF(EXACT(M1788,$A$27)=TRUE,26,IF(EXACT(M1788,$A$28)=TRUE,27,IF(EXACT(M1788,$A$29)=TRUE,28,IF(EXACT(M1788,$A$30)=TRUE,29,IF(EXACT(M1788,$A$31)=TRUE,30,IF(EXACT(M1788,$A$32)=TRUE,31,IF(EXACT(M1788,$A$33)=TRUE,32,IF(EXACT(M1788,$A$34)=TRUE,33,IF(EXACT(M1788,$A$35)=TRUE,34,IF(EXACT(M1788,$A$36)=TRUE,35,IF(EXACT(M1788,$A$37)=TRUE,36,IF(EXACT(M1788,$A$38)=TRUE,37,IF(EXACT(M1788,$A$39)=TRUE,38,IF(EXACT(M1788,$A$40)=TRUE,39,IF(EXACT(M1788,$A$41)=TRUE,40,IF(EXACT(M1788,$A$42)=TRUE,41,IF(EXACT(M1788,$A$43)=TRUE,42,IF(EXACT(M1788,$A$44)=TRUE,43,IF(EXACT(M1788,$A$45)=TRUE,44,IF(EXACT(M1788,$A$46)=TRUE,45,IF(EXACT(M1788,$A$47)=TRUE,46,IF(EXACT(M1788,$A$48)=TRUE,47,IF(EXACT(M1788,$A$49)=TRUE,48,IF(EXACT(M1788,$A$50)=TRUE,49,IF(EXACT(M1788,$A$51)=TRUE,50,IF(EXACT(M1788,$A$52)=TRUE,51,IF(EXACT(M1788,$A$53)=TRUE,52,IF(EXACT(M1788,$A$54)=TRUE,53,IF(EXACT(M1788,$A$55)=TRUE,54,IF(EXACT(M1788,$A$56)=TRUE,55,IF(EXACT(M1788,$A$57)=TRUE,56,IF(EXACT(M1788,$A$58)=TRUE,57,IF(EXACT(M1788,$A$59)=TRUE,58,IF(EXACT(M1788,$A$60)=TRUE,59,IF(EXACT(M1788,$A$61)=TRUE,60,IF(EXACT(M1788,$A$62)=TRUE,61))))))))))))))))))))))))))))))))))))))))))))))))))))))))))))))*61^$L1788</f>
        <v>0</v>
      </c>
    </row>
    <row r="1789" spans="11:14" x14ac:dyDescent="0.55000000000000004">
      <c r="K1789">
        <v>1789</v>
      </c>
      <c r="L1789">
        <f t="shared" si="55"/>
        <v>5</v>
      </c>
      <c r="M1789" t="str">
        <f t="shared" si="54"/>
        <v/>
      </c>
      <c r="N1789" t="b">
        <f>IF(EXACT(M1789,$A$1)=TRUE,"コア",IF(EXACT(M1789,$A$2)=TRUE,"弓玉",IF(EXACT(M1789,$A$3)=TRUE,"銃玉",IF(EXACT(M1789,$A$4)=TRUE,"剣玉",IF(EXACT(M1789,$A$5)=TRUE,"盾玉",IF(EXACT(M1789,$A$6)=TRUE,"爆玉",IF(EXACT(M1789,$A$7)=TRUE,"魔玉",IF(EXACT(M1789,$A$8)=TRUE,"弩玉",IF(EXACT(M1789,$A$9)=TRUE,"槍玉",IF(EXACT(M1789,$A$10)=TRUE,"砲玉",IF(EXACT(M1789,$A$11)=TRUE,"薙玉",IF(EXACT(M1789,$A$12)=TRUE,"跳玉",IF(EXACT(M1789,$A$13)=TRUE,"裂玉",IF(EXACT(M1789,$A$14)=TRUE,"散玉",IF(EXACT(M1789,$A$15)=TRUE,"狙玉",IF(EXACT(M1789,$A$16)=TRUE,"浮玉",IF(EXACT(M1789,$A$17)=TRUE,"導玉",IF(EXACT(M1789,$A$18)=TRUE,"繕玉",IF(EXACT(M1789,$A$19)=TRUE,"癒玉",IF(EXACT(M1789,$A$20)=TRUE,"壁玉",IF(EXACT(M1789,$A$21)=TRUE,"飛玉",IF(EXACT(M1789,$A$22)=TRUE,"戦玉",IF(EXACT(M1789,$A$23)=TRUE,"機玉",IF(EXACT(M1789,$A$24)=TRUE,"変玉",IF(EXACT(M1789,$A$25)=TRUE,"界玉",IF(EXACT(M1789,$A$26)=TRUE,"木壁",IF(EXACT(M1789,$A$27)=TRUE,"石壁",IF(EXACT(M1789,$A$28)=TRUE,"紙壁",IF(EXACT(M1789,$A$29)=TRUE,"鉄壁",IF(EXACT(M1789,$A$30)=TRUE,"ジェット",IF(EXACT(M1789,$A$31)=TRUE,"ターボ",IF(EXACT(M1789,$A$32)=TRUE,"骨玉",IF(EXACT(M1789,$A$33)=TRUE,"撃玉",IF(EXACT(M1789,$A$34)=TRUE,"弾玉",IF(EXACT(M1789,$A$35)=TRUE,"聖玉",IF(EXACT(M1789,$A$36)=TRUE,"忍玉",IF(EXACT(M1789,$A$37)=TRUE,"障玉",IF(EXACT(M1789,$A$38)=TRUE,"花玉",IF(EXACT(M1789,$A$39)=TRUE,"反玉",IF(EXACT(M1789,$A$40)=TRUE,"押玉",IF(EXACT(M1789,$A$41)=TRUE,"迎玉",IF(EXACT(M1789,$A$42)=TRUE,"贄玉",IF(EXACT(M1789,$A$43)=TRUE,"的玉",IF(EXACT(M1789,$A$44)=TRUE,"墜玉",IF(EXACT(M1789,$A$45)=TRUE,"箱玉",IF(EXACT(M1789,$A$46)=TRUE,"闇玉",IF(EXACT(M1789,$A$47)=TRUE,"旋玉",IF(EXACT(M1789,$A$48)=TRUE,"采玉",IF(EXACT(M1789,$A$49)=TRUE,"騎玉",IF(EXACT(M1789,$A$50)=TRUE,"核玉",IF(EXACT(M1789,$A$51)=TRUE,"射玉",IF(EXACT(M1789,$A$52)=TRUE,"星玉",IF(EXACT(M1789,$A$53)=TRUE,"梱玉",IF(EXACT(M1789,$A$54)=TRUE,"貫玉",IF(EXACT(M1789,$A$55)=TRUE,"査玉",IF(EXACT(M1789,$A$56)=TRUE,"近壁",IF(EXACT(M1789,$A$57)=TRUE,"遠壁",IF(EXACT(M1789,$A$58)=TRUE,"広壁",IF(EXACT(M1789,$A$59)=TRUE,"狭壁",IF(EXACT(M1789,$A$60)=TRUE,"タゲ壁",IF(EXACT(M1789,$A$61)=TRUE,"エレ壁")))))))))))))))))))))))))))))))))))))))))))))))))))))))))))))</f>
        <v>0</v>
      </c>
    </row>
    <row r="1790" spans="11:14" x14ac:dyDescent="0.55000000000000004">
      <c r="K1790">
        <v>1790</v>
      </c>
      <c r="L1790">
        <f t="shared" si="55"/>
        <v>4</v>
      </c>
      <c r="M1790" t="str">
        <f t="shared" si="54"/>
        <v/>
      </c>
      <c r="N1790">
        <f>IF(EXACT(M1790,$A$1)=TRUE,0,IF(EXACT(M1790,$A$2)=TRUE,1,IF(EXACT(M1790,$A$3)=TRUE,2,IF(EXACT(M1790,$A$4)=TRUE,3,IF(EXACT(M1790,$A$5)=TRUE,4,IF(EXACT(M1790,$A$6)=TRUE,5,IF(EXACT(M1790,$A$7)=TRUE,6,IF(EXACT(M1790,$A$8)=TRUE,7,IF(EXACT(M1790,$A$9)=TRUE,8,IF(EXACT(M1790,$A$10)=TRUE,9,IF(EXACT(M1790,$A$11)=TRUE,10,IF(EXACT(M1790,$A$12)=TRUE,11,IF(EXACT(M1790,$A$13)=TRUE,12,IF(EXACT(M1790,$A$14)=TRUE,13,IF(EXACT(M1790,$A$15)=TRUE,14,IF(EXACT(M1790,$A$16)=TRUE,15,IF(EXACT(M1790,$A$17)=TRUE,16,IF(EXACT(M1790,$A$18)=TRUE,17,IF(EXACT(M1790,$A$19)=TRUE,18,IF(EXACT(M1790,$A$20)=TRUE,19,IF(EXACT(M1790,$A$21)=TRUE,20,IF(EXACT(M1790,$A$22)=TRUE,21,IF(EXACT(M1790,$A$23)=TRUE,22,IF(EXACT(M1790,$A$24)=TRUE,23,IF(EXACT(M1790,$A$25)=TRUE,24,IF(EXACT(M1790,$A$26)=TRUE,25,IF(EXACT(M1790,$A$27)=TRUE,26,IF(EXACT(M1790,$A$28)=TRUE,27,IF(EXACT(M1790,$A$29)=TRUE,28,IF(EXACT(M1790,$A$30)=TRUE,29,IF(EXACT(M1790,$A$31)=TRUE,30,IF(EXACT(M1790,$A$32)=TRUE,31,IF(EXACT(M1790,$A$33)=TRUE,32,IF(EXACT(M1790,$A$34)=TRUE,33,IF(EXACT(M1790,$A$35)=TRUE,34,IF(EXACT(M1790,$A$36)=TRUE,35,IF(EXACT(M1790,$A$37)=TRUE,36,IF(EXACT(M1790,$A$38)=TRUE,37,IF(EXACT(M1790,$A$39)=TRUE,38,IF(EXACT(M1790,$A$40)=TRUE,39,IF(EXACT(M1790,$A$41)=TRUE,40,IF(EXACT(M1790,$A$42)=TRUE,41,IF(EXACT(M1790,$A$43)=TRUE,42,IF(EXACT(M1790,$A$44)=TRUE,43,IF(EXACT(M1790,$A$45)=TRUE,44,IF(EXACT(M1790,$A$46)=TRUE,45,IF(EXACT(M1790,$A$47)=TRUE,46,IF(EXACT(M1790,$A$48)=TRUE,47,IF(EXACT(M1790,$A$49)=TRUE,48,IF(EXACT(M1790,$A$50)=TRUE,49,IF(EXACT(M1790,$A$51)=TRUE,50,IF(EXACT(M1790,$A$52)=TRUE,51,IF(EXACT(M1790,$A$53)=TRUE,52,IF(EXACT(M1790,$A$54)=TRUE,53,IF(EXACT(M1790,$A$55)=TRUE,54,IF(EXACT(M1790,$A$56)=TRUE,55,IF(EXACT(M1790,$A$57)=TRUE,56,IF(EXACT(M1790,$A$58)=TRUE,57,IF(EXACT(M1790,$A$59)=TRUE,58,IF(EXACT(M1790,$A$60)=TRUE,59,IF(EXACT(M1790,$A$61)=TRUE,60,IF(EXACT(M1790,$A$62)=TRUE,61))))))))))))))))))))))))))))))))))))))))))))))))))))))))))))))*61^$L1790</f>
        <v>0</v>
      </c>
    </row>
    <row r="1791" spans="11:14" x14ac:dyDescent="0.55000000000000004">
      <c r="K1791">
        <v>1791</v>
      </c>
      <c r="L1791">
        <f t="shared" si="55"/>
        <v>3</v>
      </c>
      <c r="M1791" t="str">
        <f t="shared" si="54"/>
        <v/>
      </c>
      <c r="N1791">
        <f>IF(EXACT(M1791,$A$1)=TRUE,0,IF(EXACT(M1791,$A$2)=TRUE,1,IF(EXACT(M1791,$A$3)=TRUE,2,IF(EXACT(M1791,$A$4)=TRUE,3,IF(EXACT(M1791,$A$5)=TRUE,4,IF(EXACT(M1791,$A$6)=TRUE,5,IF(EXACT(M1791,$A$7)=TRUE,6,IF(EXACT(M1791,$A$8)=TRUE,7,IF(EXACT(M1791,$A$9)=TRUE,8,IF(EXACT(M1791,$A$10)=TRUE,9,IF(EXACT(M1791,$A$11)=TRUE,10,IF(EXACT(M1791,$A$12)=TRUE,11,IF(EXACT(M1791,$A$13)=TRUE,12,IF(EXACT(M1791,$A$14)=TRUE,13,IF(EXACT(M1791,$A$15)=TRUE,14,IF(EXACT(M1791,$A$16)=TRUE,15,IF(EXACT(M1791,$A$17)=TRUE,16,IF(EXACT(M1791,$A$18)=TRUE,17,IF(EXACT(M1791,$A$19)=TRUE,18,IF(EXACT(M1791,$A$20)=TRUE,19,IF(EXACT(M1791,$A$21)=TRUE,20,IF(EXACT(M1791,$A$22)=TRUE,21,IF(EXACT(M1791,$A$23)=TRUE,22,IF(EXACT(M1791,$A$24)=TRUE,23,IF(EXACT(M1791,$A$25)=TRUE,24,IF(EXACT(M1791,$A$26)=TRUE,25,IF(EXACT(M1791,$A$27)=TRUE,26,IF(EXACT(M1791,$A$28)=TRUE,27,IF(EXACT(M1791,$A$29)=TRUE,28,IF(EXACT(M1791,$A$30)=TRUE,29,IF(EXACT(M1791,$A$31)=TRUE,30,IF(EXACT(M1791,$A$32)=TRUE,31,IF(EXACT(M1791,$A$33)=TRUE,32,IF(EXACT(M1791,$A$34)=TRUE,33,IF(EXACT(M1791,$A$35)=TRUE,34,IF(EXACT(M1791,$A$36)=TRUE,35,IF(EXACT(M1791,$A$37)=TRUE,36,IF(EXACT(M1791,$A$38)=TRUE,37,IF(EXACT(M1791,$A$39)=TRUE,38,IF(EXACT(M1791,$A$40)=TRUE,39,IF(EXACT(M1791,$A$41)=TRUE,40,IF(EXACT(M1791,$A$42)=TRUE,41,IF(EXACT(M1791,$A$43)=TRUE,42,IF(EXACT(M1791,$A$44)=TRUE,43,IF(EXACT(M1791,$A$45)=TRUE,44,IF(EXACT(M1791,$A$46)=TRUE,45,IF(EXACT(M1791,$A$47)=TRUE,46,IF(EXACT(M1791,$A$48)=TRUE,47,IF(EXACT(M1791,$A$49)=TRUE,48,IF(EXACT(M1791,$A$50)=TRUE,49,IF(EXACT(M1791,$A$51)=TRUE,50,IF(EXACT(M1791,$A$52)=TRUE,51,IF(EXACT(M1791,$A$53)=TRUE,52,IF(EXACT(M1791,$A$54)=TRUE,53,IF(EXACT(M1791,$A$55)=TRUE,54,IF(EXACT(M1791,$A$56)=TRUE,55,IF(EXACT(M1791,$A$57)=TRUE,56,IF(EXACT(M1791,$A$58)=TRUE,57,IF(EXACT(M1791,$A$59)=TRUE,58,IF(EXACT(M1791,$A$60)=TRUE,59,IF(EXACT(M1791,$A$61)=TRUE,60,IF(EXACT(M1791,$A$62)=TRUE,61))))))))))))))))))))))))))))))))))))))))))))))))))))))))))))))*61^$L1791</f>
        <v>0</v>
      </c>
    </row>
    <row r="1792" spans="11:14" x14ac:dyDescent="0.55000000000000004">
      <c r="K1792">
        <v>1792</v>
      </c>
      <c r="L1792">
        <f t="shared" si="55"/>
        <v>2</v>
      </c>
      <c r="M1792" t="str">
        <f t="shared" si="54"/>
        <v/>
      </c>
      <c r="N1792">
        <f>IF(EXACT(M1792,$A$1)=TRUE,0,IF(EXACT(M1792,$A$2)=TRUE,1,IF(EXACT(M1792,$A$3)=TRUE,2,IF(EXACT(M1792,$A$4)=TRUE,3,IF(EXACT(M1792,$A$5)=TRUE,4,IF(EXACT(M1792,$A$6)=TRUE,5,IF(EXACT(M1792,$A$7)=TRUE,6,IF(EXACT(M1792,$A$8)=TRUE,7,IF(EXACT(M1792,$A$9)=TRUE,8,IF(EXACT(M1792,$A$10)=TRUE,9,IF(EXACT(M1792,$A$11)=TRUE,10,IF(EXACT(M1792,$A$12)=TRUE,11,IF(EXACT(M1792,$A$13)=TRUE,12,IF(EXACT(M1792,$A$14)=TRUE,13,IF(EXACT(M1792,$A$15)=TRUE,14,IF(EXACT(M1792,$A$16)=TRUE,15,IF(EXACT(M1792,$A$17)=TRUE,16,IF(EXACT(M1792,$A$18)=TRUE,17,IF(EXACT(M1792,$A$19)=TRUE,18,IF(EXACT(M1792,$A$20)=TRUE,19,IF(EXACT(M1792,$A$21)=TRUE,20,IF(EXACT(M1792,$A$22)=TRUE,21,IF(EXACT(M1792,$A$23)=TRUE,22,IF(EXACT(M1792,$A$24)=TRUE,23,IF(EXACT(M1792,$A$25)=TRUE,24,IF(EXACT(M1792,$A$26)=TRUE,25,IF(EXACT(M1792,$A$27)=TRUE,26,IF(EXACT(M1792,$A$28)=TRUE,27,IF(EXACT(M1792,$A$29)=TRUE,28,IF(EXACT(M1792,$A$30)=TRUE,29,IF(EXACT(M1792,$A$31)=TRUE,30,IF(EXACT(M1792,$A$32)=TRUE,31,IF(EXACT(M1792,$A$33)=TRUE,32,IF(EXACT(M1792,$A$34)=TRUE,33,IF(EXACT(M1792,$A$35)=TRUE,34,IF(EXACT(M1792,$A$36)=TRUE,35,IF(EXACT(M1792,$A$37)=TRUE,36,IF(EXACT(M1792,$A$38)=TRUE,37,IF(EXACT(M1792,$A$39)=TRUE,38,IF(EXACT(M1792,$A$40)=TRUE,39,IF(EXACT(M1792,$A$41)=TRUE,40,IF(EXACT(M1792,$A$42)=TRUE,41,IF(EXACT(M1792,$A$43)=TRUE,42,IF(EXACT(M1792,$A$44)=TRUE,43,IF(EXACT(M1792,$A$45)=TRUE,44,IF(EXACT(M1792,$A$46)=TRUE,45,IF(EXACT(M1792,$A$47)=TRUE,46,IF(EXACT(M1792,$A$48)=TRUE,47,IF(EXACT(M1792,$A$49)=TRUE,48,IF(EXACT(M1792,$A$50)=TRUE,49,IF(EXACT(M1792,$A$51)=TRUE,50,IF(EXACT(M1792,$A$52)=TRUE,51,IF(EXACT(M1792,$A$53)=TRUE,52,IF(EXACT(M1792,$A$54)=TRUE,53,IF(EXACT(M1792,$A$55)=TRUE,54,IF(EXACT(M1792,$A$56)=TRUE,55,IF(EXACT(M1792,$A$57)=TRUE,56,IF(EXACT(M1792,$A$58)=TRUE,57,IF(EXACT(M1792,$A$59)=TRUE,58,IF(EXACT(M1792,$A$60)=TRUE,59,IF(EXACT(M1792,$A$61)=TRUE,60,IF(EXACT(M1792,$A$62)=TRUE,61))))))))))))))))))))))))))))))))))))))))))))))))))))))))))))))*61^$L1792</f>
        <v>0</v>
      </c>
    </row>
    <row r="1793" spans="11:14" x14ac:dyDescent="0.55000000000000004">
      <c r="K1793">
        <v>1793</v>
      </c>
      <c r="L1793">
        <f t="shared" si="55"/>
        <v>1</v>
      </c>
      <c r="M1793" t="str">
        <f t="shared" ref="M1793:M1812" si="56">MID(D$2,$K1793,1)</f>
        <v/>
      </c>
      <c r="N1793">
        <f>IF(EXACT(M1793,$A$1)=TRUE,0,IF(EXACT(M1793,$A$2)=TRUE,1,IF(EXACT(M1793,$A$3)=TRUE,2,IF(EXACT(M1793,$A$4)=TRUE,3,IF(EXACT(M1793,$A$5)=TRUE,4,IF(EXACT(M1793,$A$6)=TRUE,5,IF(EXACT(M1793,$A$7)=TRUE,6,IF(EXACT(M1793,$A$8)=TRUE,7,IF(EXACT(M1793,$A$9)=TRUE,8,IF(EXACT(M1793,$A$10)=TRUE,9,IF(EXACT(M1793,$A$11)=TRUE,10,IF(EXACT(M1793,$A$12)=TRUE,11,IF(EXACT(M1793,$A$13)=TRUE,12,IF(EXACT(M1793,$A$14)=TRUE,13,IF(EXACT(M1793,$A$15)=TRUE,14,IF(EXACT(M1793,$A$16)=TRUE,15,IF(EXACT(M1793,$A$17)=TRUE,16,IF(EXACT(M1793,$A$18)=TRUE,17,IF(EXACT(M1793,$A$19)=TRUE,18,IF(EXACT(M1793,$A$20)=TRUE,19,IF(EXACT(M1793,$A$21)=TRUE,20,IF(EXACT(M1793,$A$22)=TRUE,21,IF(EXACT(M1793,$A$23)=TRUE,22,IF(EXACT(M1793,$A$24)=TRUE,23,IF(EXACT(M1793,$A$25)=TRUE,24,IF(EXACT(M1793,$A$26)=TRUE,25,IF(EXACT(M1793,$A$27)=TRUE,26,IF(EXACT(M1793,$A$28)=TRUE,27,IF(EXACT(M1793,$A$29)=TRUE,28,IF(EXACT(M1793,$A$30)=TRUE,29,IF(EXACT(M1793,$A$31)=TRUE,30,IF(EXACT(M1793,$A$32)=TRUE,31,IF(EXACT(M1793,$A$33)=TRUE,32,IF(EXACT(M1793,$A$34)=TRUE,33,IF(EXACT(M1793,$A$35)=TRUE,34,IF(EXACT(M1793,$A$36)=TRUE,35,IF(EXACT(M1793,$A$37)=TRUE,36,IF(EXACT(M1793,$A$38)=TRUE,37,IF(EXACT(M1793,$A$39)=TRUE,38,IF(EXACT(M1793,$A$40)=TRUE,39,IF(EXACT(M1793,$A$41)=TRUE,40,IF(EXACT(M1793,$A$42)=TRUE,41,IF(EXACT(M1793,$A$43)=TRUE,42,IF(EXACT(M1793,$A$44)=TRUE,43,IF(EXACT(M1793,$A$45)=TRUE,44,IF(EXACT(M1793,$A$46)=TRUE,45,IF(EXACT(M1793,$A$47)=TRUE,46,IF(EXACT(M1793,$A$48)=TRUE,47,IF(EXACT(M1793,$A$49)=TRUE,48,IF(EXACT(M1793,$A$50)=TRUE,49,IF(EXACT(M1793,$A$51)=TRUE,50,IF(EXACT(M1793,$A$52)=TRUE,51,IF(EXACT(M1793,$A$53)=TRUE,52,IF(EXACT(M1793,$A$54)=TRUE,53,IF(EXACT(M1793,$A$55)=TRUE,54,IF(EXACT(M1793,$A$56)=TRUE,55,IF(EXACT(M1793,$A$57)=TRUE,56,IF(EXACT(M1793,$A$58)=TRUE,57,IF(EXACT(M1793,$A$59)=TRUE,58,IF(EXACT(M1793,$A$60)=TRUE,59,IF(EXACT(M1793,$A$61)=TRUE,60,IF(EXACT(M1793,$A$62)=TRUE,61))))))))))))))))))))))))))))))))))))))))))))))))))))))))))))))*61^$L1793</f>
        <v>0</v>
      </c>
    </row>
    <row r="1794" spans="11:14" x14ac:dyDescent="0.55000000000000004">
      <c r="K1794">
        <v>1794</v>
      </c>
      <c r="L1794">
        <f t="shared" ref="L1794:L1812" si="57">MOD(LEN($D$2)-K1794,6)</f>
        <v>0</v>
      </c>
      <c r="M1794" t="str">
        <f t="shared" si="56"/>
        <v/>
      </c>
      <c r="N1794">
        <f>IF(EXACT(M1794,$A$1)=TRUE,0,IF(EXACT(M1794,$A$2)=TRUE,1,IF(EXACT(M1794,$A$3)=TRUE,2,IF(EXACT(M1794,$A$4)=TRUE,3,IF(EXACT(M1794,$A$5)=TRUE,4,IF(EXACT(M1794,$A$6)=TRUE,5,IF(EXACT(M1794,$A$7)=TRUE,6,IF(EXACT(M1794,$A$8)=TRUE,7,IF(EXACT(M1794,$A$9)=TRUE,8,IF(EXACT(M1794,$A$10)=TRUE,9,IF(EXACT(M1794,$A$11)=TRUE,10,IF(EXACT(M1794,$A$12)=TRUE,11,IF(EXACT(M1794,$A$13)=TRUE,12,IF(EXACT(M1794,$A$14)=TRUE,13,IF(EXACT(M1794,$A$15)=TRUE,14,IF(EXACT(M1794,$A$16)=TRUE,15,IF(EXACT(M1794,$A$17)=TRUE,16,IF(EXACT(M1794,$A$18)=TRUE,17,IF(EXACT(M1794,$A$19)=TRUE,18,IF(EXACT(M1794,$A$20)=TRUE,19,IF(EXACT(M1794,$A$21)=TRUE,20,IF(EXACT(M1794,$A$22)=TRUE,21,IF(EXACT(M1794,$A$23)=TRUE,22,IF(EXACT(M1794,$A$24)=TRUE,23,IF(EXACT(M1794,$A$25)=TRUE,24,IF(EXACT(M1794,$A$26)=TRUE,25,IF(EXACT(M1794,$A$27)=TRUE,26,IF(EXACT(M1794,$A$28)=TRUE,27,IF(EXACT(M1794,$A$29)=TRUE,28,IF(EXACT(M1794,$A$30)=TRUE,29,IF(EXACT(M1794,$A$31)=TRUE,30,IF(EXACT(M1794,$A$32)=TRUE,31,IF(EXACT(M1794,$A$33)=TRUE,32,IF(EXACT(M1794,$A$34)=TRUE,33,IF(EXACT(M1794,$A$35)=TRUE,34,IF(EXACT(M1794,$A$36)=TRUE,35,IF(EXACT(M1794,$A$37)=TRUE,36,IF(EXACT(M1794,$A$38)=TRUE,37,IF(EXACT(M1794,$A$39)=TRUE,38,IF(EXACT(M1794,$A$40)=TRUE,39,IF(EXACT(M1794,$A$41)=TRUE,40,IF(EXACT(M1794,$A$42)=TRUE,41,IF(EXACT(M1794,$A$43)=TRUE,42,IF(EXACT(M1794,$A$44)=TRUE,43,IF(EXACT(M1794,$A$45)=TRUE,44,IF(EXACT(M1794,$A$46)=TRUE,45,IF(EXACT(M1794,$A$47)=TRUE,46,IF(EXACT(M1794,$A$48)=TRUE,47,IF(EXACT(M1794,$A$49)=TRUE,48,IF(EXACT(M1794,$A$50)=TRUE,49,IF(EXACT(M1794,$A$51)=TRUE,50,IF(EXACT(M1794,$A$52)=TRUE,51,IF(EXACT(M1794,$A$53)=TRUE,52,IF(EXACT(M1794,$A$54)=TRUE,53,IF(EXACT(M1794,$A$55)=TRUE,54,IF(EXACT(M1794,$A$56)=TRUE,55,IF(EXACT(M1794,$A$57)=TRUE,56,IF(EXACT(M1794,$A$58)=TRUE,57,IF(EXACT(M1794,$A$59)=TRUE,58,IF(EXACT(M1794,$A$60)=TRUE,59,IF(EXACT(M1794,$A$61)=TRUE,60,IF(EXACT(M1794,$A$62)=TRUE,61))))))))))))))))))))))))))))))))))))))))))))))))))))))))))))))*61^$L1794</f>
        <v>0</v>
      </c>
    </row>
    <row r="1795" spans="11:14" x14ac:dyDescent="0.55000000000000004">
      <c r="K1795">
        <v>1795</v>
      </c>
      <c r="L1795">
        <f t="shared" si="57"/>
        <v>5</v>
      </c>
      <c r="M1795" t="str">
        <f t="shared" si="56"/>
        <v/>
      </c>
      <c r="N1795" t="b">
        <f>IF(EXACT(M1795,$A$1)=TRUE,"コア",IF(EXACT(M1795,$A$2)=TRUE,"弓玉",IF(EXACT(M1795,$A$3)=TRUE,"銃玉",IF(EXACT(M1795,$A$4)=TRUE,"剣玉",IF(EXACT(M1795,$A$5)=TRUE,"盾玉",IF(EXACT(M1795,$A$6)=TRUE,"爆玉",IF(EXACT(M1795,$A$7)=TRUE,"魔玉",IF(EXACT(M1795,$A$8)=TRUE,"弩玉",IF(EXACT(M1795,$A$9)=TRUE,"槍玉",IF(EXACT(M1795,$A$10)=TRUE,"砲玉",IF(EXACT(M1795,$A$11)=TRUE,"薙玉",IF(EXACT(M1795,$A$12)=TRUE,"跳玉",IF(EXACT(M1795,$A$13)=TRUE,"裂玉",IF(EXACT(M1795,$A$14)=TRUE,"散玉",IF(EXACT(M1795,$A$15)=TRUE,"狙玉",IF(EXACT(M1795,$A$16)=TRUE,"浮玉",IF(EXACT(M1795,$A$17)=TRUE,"導玉",IF(EXACT(M1795,$A$18)=TRUE,"繕玉",IF(EXACT(M1795,$A$19)=TRUE,"癒玉",IF(EXACT(M1795,$A$20)=TRUE,"壁玉",IF(EXACT(M1795,$A$21)=TRUE,"飛玉",IF(EXACT(M1795,$A$22)=TRUE,"戦玉",IF(EXACT(M1795,$A$23)=TRUE,"機玉",IF(EXACT(M1795,$A$24)=TRUE,"変玉",IF(EXACT(M1795,$A$25)=TRUE,"界玉",IF(EXACT(M1795,$A$26)=TRUE,"木壁",IF(EXACT(M1795,$A$27)=TRUE,"石壁",IF(EXACT(M1795,$A$28)=TRUE,"紙壁",IF(EXACT(M1795,$A$29)=TRUE,"鉄壁",IF(EXACT(M1795,$A$30)=TRUE,"ジェット",IF(EXACT(M1795,$A$31)=TRUE,"ターボ",IF(EXACT(M1795,$A$32)=TRUE,"骨玉",IF(EXACT(M1795,$A$33)=TRUE,"撃玉",IF(EXACT(M1795,$A$34)=TRUE,"弾玉",IF(EXACT(M1795,$A$35)=TRUE,"聖玉",IF(EXACT(M1795,$A$36)=TRUE,"忍玉",IF(EXACT(M1795,$A$37)=TRUE,"障玉",IF(EXACT(M1795,$A$38)=TRUE,"花玉",IF(EXACT(M1795,$A$39)=TRUE,"反玉",IF(EXACT(M1795,$A$40)=TRUE,"押玉",IF(EXACT(M1795,$A$41)=TRUE,"迎玉",IF(EXACT(M1795,$A$42)=TRUE,"贄玉",IF(EXACT(M1795,$A$43)=TRUE,"的玉",IF(EXACT(M1795,$A$44)=TRUE,"墜玉",IF(EXACT(M1795,$A$45)=TRUE,"箱玉",IF(EXACT(M1795,$A$46)=TRUE,"闇玉",IF(EXACT(M1795,$A$47)=TRUE,"旋玉",IF(EXACT(M1795,$A$48)=TRUE,"采玉",IF(EXACT(M1795,$A$49)=TRUE,"騎玉",IF(EXACT(M1795,$A$50)=TRUE,"核玉",IF(EXACT(M1795,$A$51)=TRUE,"射玉",IF(EXACT(M1795,$A$52)=TRUE,"星玉",IF(EXACT(M1795,$A$53)=TRUE,"梱玉",IF(EXACT(M1795,$A$54)=TRUE,"貫玉",IF(EXACT(M1795,$A$55)=TRUE,"査玉",IF(EXACT(M1795,$A$56)=TRUE,"近壁",IF(EXACT(M1795,$A$57)=TRUE,"遠壁",IF(EXACT(M1795,$A$58)=TRUE,"広壁",IF(EXACT(M1795,$A$59)=TRUE,"狭壁",IF(EXACT(M1795,$A$60)=TRUE,"タゲ壁",IF(EXACT(M1795,$A$61)=TRUE,"エレ壁")))))))))))))))))))))))))))))))))))))))))))))))))))))))))))))</f>
        <v>0</v>
      </c>
    </row>
    <row r="1796" spans="11:14" x14ac:dyDescent="0.55000000000000004">
      <c r="K1796">
        <v>1796</v>
      </c>
      <c r="L1796">
        <f t="shared" si="57"/>
        <v>4</v>
      </c>
      <c r="M1796" t="str">
        <f t="shared" si="56"/>
        <v/>
      </c>
      <c r="N1796">
        <f>IF(EXACT(M1796,$A$1)=TRUE,0,IF(EXACT(M1796,$A$2)=TRUE,1,IF(EXACT(M1796,$A$3)=TRUE,2,IF(EXACT(M1796,$A$4)=TRUE,3,IF(EXACT(M1796,$A$5)=TRUE,4,IF(EXACT(M1796,$A$6)=TRUE,5,IF(EXACT(M1796,$A$7)=TRUE,6,IF(EXACT(M1796,$A$8)=TRUE,7,IF(EXACT(M1796,$A$9)=TRUE,8,IF(EXACT(M1796,$A$10)=TRUE,9,IF(EXACT(M1796,$A$11)=TRUE,10,IF(EXACT(M1796,$A$12)=TRUE,11,IF(EXACT(M1796,$A$13)=TRUE,12,IF(EXACT(M1796,$A$14)=TRUE,13,IF(EXACT(M1796,$A$15)=TRUE,14,IF(EXACT(M1796,$A$16)=TRUE,15,IF(EXACT(M1796,$A$17)=TRUE,16,IF(EXACT(M1796,$A$18)=TRUE,17,IF(EXACT(M1796,$A$19)=TRUE,18,IF(EXACT(M1796,$A$20)=TRUE,19,IF(EXACT(M1796,$A$21)=TRUE,20,IF(EXACT(M1796,$A$22)=TRUE,21,IF(EXACT(M1796,$A$23)=TRUE,22,IF(EXACT(M1796,$A$24)=TRUE,23,IF(EXACT(M1796,$A$25)=TRUE,24,IF(EXACT(M1796,$A$26)=TRUE,25,IF(EXACT(M1796,$A$27)=TRUE,26,IF(EXACT(M1796,$A$28)=TRUE,27,IF(EXACT(M1796,$A$29)=TRUE,28,IF(EXACT(M1796,$A$30)=TRUE,29,IF(EXACT(M1796,$A$31)=TRUE,30,IF(EXACT(M1796,$A$32)=TRUE,31,IF(EXACT(M1796,$A$33)=TRUE,32,IF(EXACT(M1796,$A$34)=TRUE,33,IF(EXACT(M1796,$A$35)=TRUE,34,IF(EXACT(M1796,$A$36)=TRUE,35,IF(EXACT(M1796,$A$37)=TRUE,36,IF(EXACT(M1796,$A$38)=TRUE,37,IF(EXACT(M1796,$A$39)=TRUE,38,IF(EXACT(M1796,$A$40)=TRUE,39,IF(EXACT(M1796,$A$41)=TRUE,40,IF(EXACT(M1796,$A$42)=TRUE,41,IF(EXACT(M1796,$A$43)=TRUE,42,IF(EXACT(M1796,$A$44)=TRUE,43,IF(EXACT(M1796,$A$45)=TRUE,44,IF(EXACT(M1796,$A$46)=TRUE,45,IF(EXACT(M1796,$A$47)=TRUE,46,IF(EXACT(M1796,$A$48)=TRUE,47,IF(EXACT(M1796,$A$49)=TRUE,48,IF(EXACT(M1796,$A$50)=TRUE,49,IF(EXACT(M1796,$A$51)=TRUE,50,IF(EXACT(M1796,$A$52)=TRUE,51,IF(EXACT(M1796,$A$53)=TRUE,52,IF(EXACT(M1796,$A$54)=TRUE,53,IF(EXACT(M1796,$A$55)=TRUE,54,IF(EXACT(M1796,$A$56)=TRUE,55,IF(EXACT(M1796,$A$57)=TRUE,56,IF(EXACT(M1796,$A$58)=TRUE,57,IF(EXACT(M1796,$A$59)=TRUE,58,IF(EXACT(M1796,$A$60)=TRUE,59,IF(EXACT(M1796,$A$61)=TRUE,60,IF(EXACT(M1796,$A$62)=TRUE,61))))))))))))))))))))))))))))))))))))))))))))))))))))))))))))))*61^$L1796</f>
        <v>0</v>
      </c>
    </row>
    <row r="1797" spans="11:14" x14ac:dyDescent="0.55000000000000004">
      <c r="K1797">
        <v>1797</v>
      </c>
      <c r="L1797">
        <f t="shared" si="57"/>
        <v>3</v>
      </c>
      <c r="M1797" t="str">
        <f t="shared" si="56"/>
        <v/>
      </c>
      <c r="N1797">
        <f>IF(EXACT(M1797,$A$1)=TRUE,0,IF(EXACT(M1797,$A$2)=TRUE,1,IF(EXACT(M1797,$A$3)=TRUE,2,IF(EXACT(M1797,$A$4)=TRUE,3,IF(EXACT(M1797,$A$5)=TRUE,4,IF(EXACT(M1797,$A$6)=TRUE,5,IF(EXACT(M1797,$A$7)=TRUE,6,IF(EXACT(M1797,$A$8)=TRUE,7,IF(EXACT(M1797,$A$9)=TRUE,8,IF(EXACT(M1797,$A$10)=TRUE,9,IF(EXACT(M1797,$A$11)=TRUE,10,IF(EXACT(M1797,$A$12)=TRUE,11,IF(EXACT(M1797,$A$13)=TRUE,12,IF(EXACT(M1797,$A$14)=TRUE,13,IF(EXACT(M1797,$A$15)=TRUE,14,IF(EXACT(M1797,$A$16)=TRUE,15,IF(EXACT(M1797,$A$17)=TRUE,16,IF(EXACT(M1797,$A$18)=TRUE,17,IF(EXACT(M1797,$A$19)=TRUE,18,IF(EXACT(M1797,$A$20)=TRUE,19,IF(EXACT(M1797,$A$21)=TRUE,20,IF(EXACT(M1797,$A$22)=TRUE,21,IF(EXACT(M1797,$A$23)=TRUE,22,IF(EXACT(M1797,$A$24)=TRUE,23,IF(EXACT(M1797,$A$25)=TRUE,24,IF(EXACT(M1797,$A$26)=TRUE,25,IF(EXACT(M1797,$A$27)=TRUE,26,IF(EXACT(M1797,$A$28)=TRUE,27,IF(EXACT(M1797,$A$29)=TRUE,28,IF(EXACT(M1797,$A$30)=TRUE,29,IF(EXACT(M1797,$A$31)=TRUE,30,IF(EXACT(M1797,$A$32)=TRUE,31,IF(EXACT(M1797,$A$33)=TRUE,32,IF(EXACT(M1797,$A$34)=TRUE,33,IF(EXACT(M1797,$A$35)=TRUE,34,IF(EXACT(M1797,$A$36)=TRUE,35,IF(EXACT(M1797,$A$37)=TRUE,36,IF(EXACT(M1797,$A$38)=TRUE,37,IF(EXACT(M1797,$A$39)=TRUE,38,IF(EXACT(M1797,$A$40)=TRUE,39,IF(EXACT(M1797,$A$41)=TRUE,40,IF(EXACT(M1797,$A$42)=TRUE,41,IF(EXACT(M1797,$A$43)=TRUE,42,IF(EXACT(M1797,$A$44)=TRUE,43,IF(EXACT(M1797,$A$45)=TRUE,44,IF(EXACT(M1797,$A$46)=TRUE,45,IF(EXACT(M1797,$A$47)=TRUE,46,IF(EXACT(M1797,$A$48)=TRUE,47,IF(EXACT(M1797,$A$49)=TRUE,48,IF(EXACT(M1797,$A$50)=TRUE,49,IF(EXACT(M1797,$A$51)=TRUE,50,IF(EXACT(M1797,$A$52)=TRUE,51,IF(EXACT(M1797,$A$53)=TRUE,52,IF(EXACT(M1797,$A$54)=TRUE,53,IF(EXACT(M1797,$A$55)=TRUE,54,IF(EXACT(M1797,$A$56)=TRUE,55,IF(EXACT(M1797,$A$57)=TRUE,56,IF(EXACT(M1797,$A$58)=TRUE,57,IF(EXACT(M1797,$A$59)=TRUE,58,IF(EXACT(M1797,$A$60)=TRUE,59,IF(EXACT(M1797,$A$61)=TRUE,60,IF(EXACT(M1797,$A$62)=TRUE,61))))))))))))))))))))))))))))))))))))))))))))))))))))))))))))))*61^$L1797</f>
        <v>0</v>
      </c>
    </row>
    <row r="1798" spans="11:14" x14ac:dyDescent="0.55000000000000004">
      <c r="K1798">
        <v>1798</v>
      </c>
      <c r="L1798">
        <f t="shared" si="57"/>
        <v>2</v>
      </c>
      <c r="M1798" t="str">
        <f t="shared" si="56"/>
        <v/>
      </c>
      <c r="N1798">
        <f>IF(EXACT(M1798,$A$1)=TRUE,0,IF(EXACT(M1798,$A$2)=TRUE,1,IF(EXACT(M1798,$A$3)=TRUE,2,IF(EXACT(M1798,$A$4)=TRUE,3,IF(EXACT(M1798,$A$5)=TRUE,4,IF(EXACT(M1798,$A$6)=TRUE,5,IF(EXACT(M1798,$A$7)=TRUE,6,IF(EXACT(M1798,$A$8)=TRUE,7,IF(EXACT(M1798,$A$9)=TRUE,8,IF(EXACT(M1798,$A$10)=TRUE,9,IF(EXACT(M1798,$A$11)=TRUE,10,IF(EXACT(M1798,$A$12)=TRUE,11,IF(EXACT(M1798,$A$13)=TRUE,12,IF(EXACT(M1798,$A$14)=TRUE,13,IF(EXACT(M1798,$A$15)=TRUE,14,IF(EXACT(M1798,$A$16)=TRUE,15,IF(EXACT(M1798,$A$17)=TRUE,16,IF(EXACT(M1798,$A$18)=TRUE,17,IF(EXACT(M1798,$A$19)=TRUE,18,IF(EXACT(M1798,$A$20)=TRUE,19,IF(EXACT(M1798,$A$21)=TRUE,20,IF(EXACT(M1798,$A$22)=TRUE,21,IF(EXACT(M1798,$A$23)=TRUE,22,IF(EXACT(M1798,$A$24)=TRUE,23,IF(EXACT(M1798,$A$25)=TRUE,24,IF(EXACT(M1798,$A$26)=TRUE,25,IF(EXACT(M1798,$A$27)=TRUE,26,IF(EXACT(M1798,$A$28)=TRUE,27,IF(EXACT(M1798,$A$29)=TRUE,28,IF(EXACT(M1798,$A$30)=TRUE,29,IF(EXACT(M1798,$A$31)=TRUE,30,IF(EXACT(M1798,$A$32)=TRUE,31,IF(EXACT(M1798,$A$33)=TRUE,32,IF(EXACT(M1798,$A$34)=TRUE,33,IF(EXACT(M1798,$A$35)=TRUE,34,IF(EXACT(M1798,$A$36)=TRUE,35,IF(EXACT(M1798,$A$37)=TRUE,36,IF(EXACT(M1798,$A$38)=TRUE,37,IF(EXACT(M1798,$A$39)=TRUE,38,IF(EXACT(M1798,$A$40)=TRUE,39,IF(EXACT(M1798,$A$41)=TRUE,40,IF(EXACT(M1798,$A$42)=TRUE,41,IF(EXACT(M1798,$A$43)=TRUE,42,IF(EXACT(M1798,$A$44)=TRUE,43,IF(EXACT(M1798,$A$45)=TRUE,44,IF(EXACT(M1798,$A$46)=TRUE,45,IF(EXACT(M1798,$A$47)=TRUE,46,IF(EXACT(M1798,$A$48)=TRUE,47,IF(EXACT(M1798,$A$49)=TRUE,48,IF(EXACT(M1798,$A$50)=TRUE,49,IF(EXACT(M1798,$A$51)=TRUE,50,IF(EXACT(M1798,$A$52)=TRUE,51,IF(EXACT(M1798,$A$53)=TRUE,52,IF(EXACT(M1798,$A$54)=TRUE,53,IF(EXACT(M1798,$A$55)=TRUE,54,IF(EXACT(M1798,$A$56)=TRUE,55,IF(EXACT(M1798,$A$57)=TRUE,56,IF(EXACT(M1798,$A$58)=TRUE,57,IF(EXACT(M1798,$A$59)=TRUE,58,IF(EXACT(M1798,$A$60)=TRUE,59,IF(EXACT(M1798,$A$61)=TRUE,60,IF(EXACT(M1798,$A$62)=TRUE,61))))))))))))))))))))))))))))))))))))))))))))))))))))))))))))))*61^$L1798</f>
        <v>0</v>
      </c>
    </row>
    <row r="1799" spans="11:14" x14ac:dyDescent="0.55000000000000004">
      <c r="K1799">
        <v>1799</v>
      </c>
      <c r="L1799">
        <f t="shared" si="57"/>
        <v>1</v>
      </c>
      <c r="M1799" t="str">
        <f t="shared" si="56"/>
        <v/>
      </c>
      <c r="N1799">
        <f>IF(EXACT(M1799,$A$1)=TRUE,0,IF(EXACT(M1799,$A$2)=TRUE,1,IF(EXACT(M1799,$A$3)=TRUE,2,IF(EXACT(M1799,$A$4)=TRUE,3,IF(EXACT(M1799,$A$5)=TRUE,4,IF(EXACT(M1799,$A$6)=TRUE,5,IF(EXACT(M1799,$A$7)=TRUE,6,IF(EXACT(M1799,$A$8)=TRUE,7,IF(EXACT(M1799,$A$9)=TRUE,8,IF(EXACT(M1799,$A$10)=TRUE,9,IF(EXACT(M1799,$A$11)=TRUE,10,IF(EXACT(M1799,$A$12)=TRUE,11,IF(EXACT(M1799,$A$13)=TRUE,12,IF(EXACT(M1799,$A$14)=TRUE,13,IF(EXACT(M1799,$A$15)=TRUE,14,IF(EXACT(M1799,$A$16)=TRUE,15,IF(EXACT(M1799,$A$17)=TRUE,16,IF(EXACT(M1799,$A$18)=TRUE,17,IF(EXACT(M1799,$A$19)=TRUE,18,IF(EXACT(M1799,$A$20)=TRUE,19,IF(EXACT(M1799,$A$21)=TRUE,20,IF(EXACT(M1799,$A$22)=TRUE,21,IF(EXACT(M1799,$A$23)=TRUE,22,IF(EXACT(M1799,$A$24)=TRUE,23,IF(EXACT(M1799,$A$25)=TRUE,24,IF(EXACT(M1799,$A$26)=TRUE,25,IF(EXACT(M1799,$A$27)=TRUE,26,IF(EXACT(M1799,$A$28)=TRUE,27,IF(EXACT(M1799,$A$29)=TRUE,28,IF(EXACT(M1799,$A$30)=TRUE,29,IF(EXACT(M1799,$A$31)=TRUE,30,IF(EXACT(M1799,$A$32)=TRUE,31,IF(EXACT(M1799,$A$33)=TRUE,32,IF(EXACT(M1799,$A$34)=TRUE,33,IF(EXACT(M1799,$A$35)=TRUE,34,IF(EXACT(M1799,$A$36)=TRUE,35,IF(EXACT(M1799,$A$37)=TRUE,36,IF(EXACT(M1799,$A$38)=TRUE,37,IF(EXACT(M1799,$A$39)=TRUE,38,IF(EXACT(M1799,$A$40)=TRUE,39,IF(EXACT(M1799,$A$41)=TRUE,40,IF(EXACT(M1799,$A$42)=TRUE,41,IF(EXACT(M1799,$A$43)=TRUE,42,IF(EXACT(M1799,$A$44)=TRUE,43,IF(EXACT(M1799,$A$45)=TRUE,44,IF(EXACT(M1799,$A$46)=TRUE,45,IF(EXACT(M1799,$A$47)=TRUE,46,IF(EXACT(M1799,$A$48)=TRUE,47,IF(EXACT(M1799,$A$49)=TRUE,48,IF(EXACT(M1799,$A$50)=TRUE,49,IF(EXACT(M1799,$A$51)=TRUE,50,IF(EXACT(M1799,$A$52)=TRUE,51,IF(EXACT(M1799,$A$53)=TRUE,52,IF(EXACT(M1799,$A$54)=TRUE,53,IF(EXACT(M1799,$A$55)=TRUE,54,IF(EXACT(M1799,$A$56)=TRUE,55,IF(EXACT(M1799,$A$57)=TRUE,56,IF(EXACT(M1799,$A$58)=TRUE,57,IF(EXACT(M1799,$A$59)=TRUE,58,IF(EXACT(M1799,$A$60)=TRUE,59,IF(EXACT(M1799,$A$61)=TRUE,60,IF(EXACT(M1799,$A$62)=TRUE,61))))))))))))))))))))))))))))))))))))))))))))))))))))))))))))))*61^$L1799</f>
        <v>0</v>
      </c>
    </row>
    <row r="1800" spans="11:14" x14ac:dyDescent="0.55000000000000004">
      <c r="K1800">
        <v>1800</v>
      </c>
      <c r="L1800">
        <f t="shared" si="57"/>
        <v>0</v>
      </c>
      <c r="M1800" t="str">
        <f t="shared" si="56"/>
        <v/>
      </c>
      <c r="N1800">
        <f>IF(EXACT(M1800,$A$1)=TRUE,0,IF(EXACT(M1800,$A$2)=TRUE,1,IF(EXACT(M1800,$A$3)=TRUE,2,IF(EXACT(M1800,$A$4)=TRUE,3,IF(EXACT(M1800,$A$5)=TRUE,4,IF(EXACT(M1800,$A$6)=TRUE,5,IF(EXACT(M1800,$A$7)=TRUE,6,IF(EXACT(M1800,$A$8)=TRUE,7,IF(EXACT(M1800,$A$9)=TRUE,8,IF(EXACT(M1800,$A$10)=TRUE,9,IF(EXACT(M1800,$A$11)=TRUE,10,IF(EXACT(M1800,$A$12)=TRUE,11,IF(EXACT(M1800,$A$13)=TRUE,12,IF(EXACT(M1800,$A$14)=TRUE,13,IF(EXACT(M1800,$A$15)=TRUE,14,IF(EXACT(M1800,$A$16)=TRUE,15,IF(EXACT(M1800,$A$17)=TRUE,16,IF(EXACT(M1800,$A$18)=TRUE,17,IF(EXACT(M1800,$A$19)=TRUE,18,IF(EXACT(M1800,$A$20)=TRUE,19,IF(EXACT(M1800,$A$21)=TRUE,20,IF(EXACT(M1800,$A$22)=TRUE,21,IF(EXACT(M1800,$A$23)=TRUE,22,IF(EXACT(M1800,$A$24)=TRUE,23,IF(EXACT(M1800,$A$25)=TRUE,24,IF(EXACT(M1800,$A$26)=TRUE,25,IF(EXACT(M1800,$A$27)=TRUE,26,IF(EXACT(M1800,$A$28)=TRUE,27,IF(EXACT(M1800,$A$29)=TRUE,28,IF(EXACT(M1800,$A$30)=TRUE,29,IF(EXACT(M1800,$A$31)=TRUE,30,IF(EXACT(M1800,$A$32)=TRUE,31,IF(EXACT(M1800,$A$33)=TRUE,32,IF(EXACT(M1800,$A$34)=TRUE,33,IF(EXACT(M1800,$A$35)=TRUE,34,IF(EXACT(M1800,$A$36)=TRUE,35,IF(EXACT(M1800,$A$37)=TRUE,36,IF(EXACT(M1800,$A$38)=TRUE,37,IF(EXACT(M1800,$A$39)=TRUE,38,IF(EXACT(M1800,$A$40)=TRUE,39,IF(EXACT(M1800,$A$41)=TRUE,40,IF(EXACT(M1800,$A$42)=TRUE,41,IF(EXACT(M1800,$A$43)=TRUE,42,IF(EXACT(M1800,$A$44)=TRUE,43,IF(EXACT(M1800,$A$45)=TRUE,44,IF(EXACT(M1800,$A$46)=TRUE,45,IF(EXACT(M1800,$A$47)=TRUE,46,IF(EXACT(M1800,$A$48)=TRUE,47,IF(EXACT(M1800,$A$49)=TRUE,48,IF(EXACT(M1800,$A$50)=TRUE,49,IF(EXACT(M1800,$A$51)=TRUE,50,IF(EXACT(M1800,$A$52)=TRUE,51,IF(EXACT(M1800,$A$53)=TRUE,52,IF(EXACT(M1800,$A$54)=TRUE,53,IF(EXACT(M1800,$A$55)=TRUE,54,IF(EXACT(M1800,$A$56)=TRUE,55,IF(EXACT(M1800,$A$57)=TRUE,56,IF(EXACT(M1800,$A$58)=TRUE,57,IF(EXACT(M1800,$A$59)=TRUE,58,IF(EXACT(M1800,$A$60)=TRUE,59,IF(EXACT(M1800,$A$61)=TRUE,60,IF(EXACT(M1800,$A$62)=TRUE,61))))))))))))))))))))))))))))))))))))))))))))))))))))))))))))))*61^$L1800</f>
        <v>0</v>
      </c>
    </row>
    <row r="1801" spans="11:14" x14ac:dyDescent="0.55000000000000004">
      <c r="K1801">
        <v>1801</v>
      </c>
      <c r="L1801">
        <f t="shared" si="57"/>
        <v>5</v>
      </c>
      <c r="M1801" t="str">
        <f t="shared" si="56"/>
        <v/>
      </c>
      <c r="N1801" t="b">
        <f>IF(EXACT(M1801,$A$1)=TRUE,"コア",IF(EXACT(M1801,$A$2)=TRUE,"弓玉",IF(EXACT(M1801,$A$3)=TRUE,"銃玉",IF(EXACT(M1801,$A$4)=TRUE,"剣玉",IF(EXACT(M1801,$A$5)=TRUE,"盾玉",IF(EXACT(M1801,$A$6)=TRUE,"爆玉",IF(EXACT(M1801,$A$7)=TRUE,"魔玉",IF(EXACT(M1801,$A$8)=TRUE,"弩玉",IF(EXACT(M1801,$A$9)=TRUE,"槍玉",IF(EXACT(M1801,$A$10)=TRUE,"砲玉",IF(EXACT(M1801,$A$11)=TRUE,"薙玉",IF(EXACT(M1801,$A$12)=TRUE,"跳玉",IF(EXACT(M1801,$A$13)=TRUE,"裂玉",IF(EXACT(M1801,$A$14)=TRUE,"散玉",IF(EXACT(M1801,$A$15)=TRUE,"狙玉",IF(EXACT(M1801,$A$16)=TRUE,"浮玉",IF(EXACT(M1801,$A$17)=TRUE,"導玉",IF(EXACT(M1801,$A$18)=TRUE,"繕玉",IF(EXACT(M1801,$A$19)=TRUE,"癒玉",IF(EXACT(M1801,$A$20)=TRUE,"壁玉",IF(EXACT(M1801,$A$21)=TRUE,"飛玉",IF(EXACT(M1801,$A$22)=TRUE,"戦玉",IF(EXACT(M1801,$A$23)=TRUE,"機玉",IF(EXACT(M1801,$A$24)=TRUE,"変玉",IF(EXACT(M1801,$A$25)=TRUE,"界玉",IF(EXACT(M1801,$A$26)=TRUE,"木壁",IF(EXACT(M1801,$A$27)=TRUE,"石壁",IF(EXACT(M1801,$A$28)=TRUE,"紙壁",IF(EXACT(M1801,$A$29)=TRUE,"鉄壁",IF(EXACT(M1801,$A$30)=TRUE,"ジェット",IF(EXACT(M1801,$A$31)=TRUE,"ターボ",IF(EXACT(M1801,$A$32)=TRUE,"骨玉",IF(EXACT(M1801,$A$33)=TRUE,"撃玉",IF(EXACT(M1801,$A$34)=TRUE,"弾玉",IF(EXACT(M1801,$A$35)=TRUE,"聖玉",IF(EXACT(M1801,$A$36)=TRUE,"忍玉",IF(EXACT(M1801,$A$37)=TRUE,"障玉",IF(EXACT(M1801,$A$38)=TRUE,"花玉",IF(EXACT(M1801,$A$39)=TRUE,"反玉",IF(EXACT(M1801,$A$40)=TRUE,"押玉",IF(EXACT(M1801,$A$41)=TRUE,"迎玉",IF(EXACT(M1801,$A$42)=TRUE,"贄玉",IF(EXACT(M1801,$A$43)=TRUE,"的玉",IF(EXACT(M1801,$A$44)=TRUE,"墜玉",IF(EXACT(M1801,$A$45)=TRUE,"箱玉",IF(EXACT(M1801,$A$46)=TRUE,"闇玉",IF(EXACT(M1801,$A$47)=TRUE,"旋玉",IF(EXACT(M1801,$A$48)=TRUE,"采玉",IF(EXACT(M1801,$A$49)=TRUE,"騎玉",IF(EXACT(M1801,$A$50)=TRUE,"核玉",IF(EXACT(M1801,$A$51)=TRUE,"射玉",IF(EXACT(M1801,$A$52)=TRUE,"星玉",IF(EXACT(M1801,$A$53)=TRUE,"梱玉",IF(EXACT(M1801,$A$54)=TRUE,"貫玉",IF(EXACT(M1801,$A$55)=TRUE,"査玉",IF(EXACT(M1801,$A$56)=TRUE,"近壁",IF(EXACT(M1801,$A$57)=TRUE,"遠壁",IF(EXACT(M1801,$A$58)=TRUE,"広壁",IF(EXACT(M1801,$A$59)=TRUE,"狭壁",IF(EXACT(M1801,$A$60)=TRUE,"タゲ壁",IF(EXACT(M1801,$A$61)=TRUE,"エレ壁")))))))))))))))))))))))))))))))))))))))))))))))))))))))))))))</f>
        <v>0</v>
      </c>
    </row>
    <row r="1802" spans="11:14" x14ac:dyDescent="0.55000000000000004">
      <c r="K1802">
        <v>1802</v>
      </c>
      <c r="L1802">
        <f t="shared" si="57"/>
        <v>4</v>
      </c>
      <c r="M1802" t="str">
        <f t="shared" si="56"/>
        <v/>
      </c>
      <c r="N1802">
        <f>IF(EXACT(M1802,$A$1)=TRUE,0,IF(EXACT(M1802,$A$2)=TRUE,1,IF(EXACT(M1802,$A$3)=TRUE,2,IF(EXACT(M1802,$A$4)=TRUE,3,IF(EXACT(M1802,$A$5)=TRUE,4,IF(EXACT(M1802,$A$6)=TRUE,5,IF(EXACT(M1802,$A$7)=TRUE,6,IF(EXACT(M1802,$A$8)=TRUE,7,IF(EXACT(M1802,$A$9)=TRUE,8,IF(EXACT(M1802,$A$10)=TRUE,9,IF(EXACT(M1802,$A$11)=TRUE,10,IF(EXACT(M1802,$A$12)=TRUE,11,IF(EXACT(M1802,$A$13)=TRUE,12,IF(EXACT(M1802,$A$14)=TRUE,13,IF(EXACT(M1802,$A$15)=TRUE,14,IF(EXACT(M1802,$A$16)=TRUE,15,IF(EXACT(M1802,$A$17)=TRUE,16,IF(EXACT(M1802,$A$18)=TRUE,17,IF(EXACT(M1802,$A$19)=TRUE,18,IF(EXACT(M1802,$A$20)=TRUE,19,IF(EXACT(M1802,$A$21)=TRUE,20,IF(EXACT(M1802,$A$22)=TRUE,21,IF(EXACT(M1802,$A$23)=TRUE,22,IF(EXACT(M1802,$A$24)=TRUE,23,IF(EXACT(M1802,$A$25)=TRUE,24,IF(EXACT(M1802,$A$26)=TRUE,25,IF(EXACT(M1802,$A$27)=TRUE,26,IF(EXACT(M1802,$A$28)=TRUE,27,IF(EXACT(M1802,$A$29)=TRUE,28,IF(EXACT(M1802,$A$30)=TRUE,29,IF(EXACT(M1802,$A$31)=TRUE,30,IF(EXACT(M1802,$A$32)=TRUE,31,IF(EXACT(M1802,$A$33)=TRUE,32,IF(EXACT(M1802,$A$34)=TRUE,33,IF(EXACT(M1802,$A$35)=TRUE,34,IF(EXACT(M1802,$A$36)=TRUE,35,IF(EXACT(M1802,$A$37)=TRUE,36,IF(EXACT(M1802,$A$38)=TRUE,37,IF(EXACT(M1802,$A$39)=TRUE,38,IF(EXACT(M1802,$A$40)=TRUE,39,IF(EXACT(M1802,$A$41)=TRUE,40,IF(EXACT(M1802,$A$42)=TRUE,41,IF(EXACT(M1802,$A$43)=TRUE,42,IF(EXACT(M1802,$A$44)=TRUE,43,IF(EXACT(M1802,$A$45)=TRUE,44,IF(EXACT(M1802,$A$46)=TRUE,45,IF(EXACT(M1802,$A$47)=TRUE,46,IF(EXACT(M1802,$A$48)=TRUE,47,IF(EXACT(M1802,$A$49)=TRUE,48,IF(EXACT(M1802,$A$50)=TRUE,49,IF(EXACT(M1802,$A$51)=TRUE,50,IF(EXACT(M1802,$A$52)=TRUE,51,IF(EXACT(M1802,$A$53)=TRUE,52,IF(EXACT(M1802,$A$54)=TRUE,53,IF(EXACT(M1802,$A$55)=TRUE,54,IF(EXACT(M1802,$A$56)=TRUE,55,IF(EXACT(M1802,$A$57)=TRUE,56,IF(EXACT(M1802,$A$58)=TRUE,57,IF(EXACT(M1802,$A$59)=TRUE,58,IF(EXACT(M1802,$A$60)=TRUE,59,IF(EXACT(M1802,$A$61)=TRUE,60,IF(EXACT(M1802,$A$62)=TRUE,61))))))))))))))))))))))))))))))))))))))))))))))))))))))))))))))*61^$L1802</f>
        <v>0</v>
      </c>
    </row>
    <row r="1803" spans="11:14" x14ac:dyDescent="0.55000000000000004">
      <c r="K1803">
        <v>1803</v>
      </c>
      <c r="L1803">
        <f t="shared" si="57"/>
        <v>3</v>
      </c>
      <c r="M1803" t="str">
        <f t="shared" si="56"/>
        <v/>
      </c>
      <c r="N1803">
        <f>IF(EXACT(M1803,$A$1)=TRUE,0,IF(EXACT(M1803,$A$2)=TRUE,1,IF(EXACT(M1803,$A$3)=TRUE,2,IF(EXACT(M1803,$A$4)=TRUE,3,IF(EXACT(M1803,$A$5)=TRUE,4,IF(EXACT(M1803,$A$6)=TRUE,5,IF(EXACT(M1803,$A$7)=TRUE,6,IF(EXACT(M1803,$A$8)=TRUE,7,IF(EXACT(M1803,$A$9)=TRUE,8,IF(EXACT(M1803,$A$10)=TRUE,9,IF(EXACT(M1803,$A$11)=TRUE,10,IF(EXACT(M1803,$A$12)=TRUE,11,IF(EXACT(M1803,$A$13)=TRUE,12,IF(EXACT(M1803,$A$14)=TRUE,13,IF(EXACT(M1803,$A$15)=TRUE,14,IF(EXACT(M1803,$A$16)=TRUE,15,IF(EXACT(M1803,$A$17)=TRUE,16,IF(EXACT(M1803,$A$18)=TRUE,17,IF(EXACT(M1803,$A$19)=TRUE,18,IF(EXACT(M1803,$A$20)=TRUE,19,IF(EXACT(M1803,$A$21)=TRUE,20,IF(EXACT(M1803,$A$22)=TRUE,21,IF(EXACT(M1803,$A$23)=TRUE,22,IF(EXACT(M1803,$A$24)=TRUE,23,IF(EXACT(M1803,$A$25)=TRUE,24,IF(EXACT(M1803,$A$26)=TRUE,25,IF(EXACT(M1803,$A$27)=TRUE,26,IF(EXACT(M1803,$A$28)=TRUE,27,IF(EXACT(M1803,$A$29)=TRUE,28,IF(EXACT(M1803,$A$30)=TRUE,29,IF(EXACT(M1803,$A$31)=TRUE,30,IF(EXACT(M1803,$A$32)=TRUE,31,IF(EXACT(M1803,$A$33)=TRUE,32,IF(EXACT(M1803,$A$34)=TRUE,33,IF(EXACT(M1803,$A$35)=TRUE,34,IF(EXACT(M1803,$A$36)=TRUE,35,IF(EXACT(M1803,$A$37)=TRUE,36,IF(EXACT(M1803,$A$38)=TRUE,37,IF(EXACT(M1803,$A$39)=TRUE,38,IF(EXACT(M1803,$A$40)=TRUE,39,IF(EXACT(M1803,$A$41)=TRUE,40,IF(EXACT(M1803,$A$42)=TRUE,41,IF(EXACT(M1803,$A$43)=TRUE,42,IF(EXACT(M1803,$A$44)=TRUE,43,IF(EXACT(M1803,$A$45)=TRUE,44,IF(EXACT(M1803,$A$46)=TRUE,45,IF(EXACT(M1803,$A$47)=TRUE,46,IF(EXACT(M1803,$A$48)=TRUE,47,IF(EXACT(M1803,$A$49)=TRUE,48,IF(EXACT(M1803,$A$50)=TRUE,49,IF(EXACT(M1803,$A$51)=TRUE,50,IF(EXACT(M1803,$A$52)=TRUE,51,IF(EXACT(M1803,$A$53)=TRUE,52,IF(EXACT(M1803,$A$54)=TRUE,53,IF(EXACT(M1803,$A$55)=TRUE,54,IF(EXACT(M1803,$A$56)=TRUE,55,IF(EXACT(M1803,$A$57)=TRUE,56,IF(EXACT(M1803,$A$58)=TRUE,57,IF(EXACT(M1803,$A$59)=TRUE,58,IF(EXACT(M1803,$A$60)=TRUE,59,IF(EXACT(M1803,$A$61)=TRUE,60,IF(EXACT(M1803,$A$62)=TRUE,61))))))))))))))))))))))))))))))))))))))))))))))))))))))))))))))*61^$L1803</f>
        <v>0</v>
      </c>
    </row>
    <row r="1804" spans="11:14" x14ac:dyDescent="0.55000000000000004">
      <c r="K1804">
        <v>1804</v>
      </c>
      <c r="L1804">
        <f t="shared" si="57"/>
        <v>2</v>
      </c>
      <c r="M1804" t="str">
        <f t="shared" si="56"/>
        <v/>
      </c>
      <c r="N1804">
        <f>IF(EXACT(M1804,$A$1)=TRUE,0,IF(EXACT(M1804,$A$2)=TRUE,1,IF(EXACT(M1804,$A$3)=TRUE,2,IF(EXACT(M1804,$A$4)=TRUE,3,IF(EXACT(M1804,$A$5)=TRUE,4,IF(EXACT(M1804,$A$6)=TRUE,5,IF(EXACT(M1804,$A$7)=TRUE,6,IF(EXACT(M1804,$A$8)=TRUE,7,IF(EXACT(M1804,$A$9)=TRUE,8,IF(EXACT(M1804,$A$10)=TRUE,9,IF(EXACT(M1804,$A$11)=TRUE,10,IF(EXACT(M1804,$A$12)=TRUE,11,IF(EXACT(M1804,$A$13)=TRUE,12,IF(EXACT(M1804,$A$14)=TRUE,13,IF(EXACT(M1804,$A$15)=TRUE,14,IF(EXACT(M1804,$A$16)=TRUE,15,IF(EXACT(M1804,$A$17)=TRUE,16,IF(EXACT(M1804,$A$18)=TRUE,17,IF(EXACT(M1804,$A$19)=TRUE,18,IF(EXACT(M1804,$A$20)=TRUE,19,IF(EXACT(M1804,$A$21)=TRUE,20,IF(EXACT(M1804,$A$22)=TRUE,21,IF(EXACT(M1804,$A$23)=TRUE,22,IF(EXACT(M1804,$A$24)=TRUE,23,IF(EXACT(M1804,$A$25)=TRUE,24,IF(EXACT(M1804,$A$26)=TRUE,25,IF(EXACT(M1804,$A$27)=TRUE,26,IF(EXACT(M1804,$A$28)=TRUE,27,IF(EXACT(M1804,$A$29)=TRUE,28,IF(EXACT(M1804,$A$30)=TRUE,29,IF(EXACT(M1804,$A$31)=TRUE,30,IF(EXACT(M1804,$A$32)=TRUE,31,IF(EXACT(M1804,$A$33)=TRUE,32,IF(EXACT(M1804,$A$34)=TRUE,33,IF(EXACT(M1804,$A$35)=TRUE,34,IF(EXACT(M1804,$A$36)=TRUE,35,IF(EXACT(M1804,$A$37)=TRUE,36,IF(EXACT(M1804,$A$38)=TRUE,37,IF(EXACT(M1804,$A$39)=TRUE,38,IF(EXACT(M1804,$A$40)=TRUE,39,IF(EXACT(M1804,$A$41)=TRUE,40,IF(EXACT(M1804,$A$42)=TRUE,41,IF(EXACT(M1804,$A$43)=TRUE,42,IF(EXACT(M1804,$A$44)=TRUE,43,IF(EXACT(M1804,$A$45)=TRUE,44,IF(EXACT(M1804,$A$46)=TRUE,45,IF(EXACT(M1804,$A$47)=TRUE,46,IF(EXACT(M1804,$A$48)=TRUE,47,IF(EXACT(M1804,$A$49)=TRUE,48,IF(EXACT(M1804,$A$50)=TRUE,49,IF(EXACT(M1804,$A$51)=TRUE,50,IF(EXACT(M1804,$A$52)=TRUE,51,IF(EXACT(M1804,$A$53)=TRUE,52,IF(EXACT(M1804,$A$54)=TRUE,53,IF(EXACT(M1804,$A$55)=TRUE,54,IF(EXACT(M1804,$A$56)=TRUE,55,IF(EXACT(M1804,$A$57)=TRUE,56,IF(EXACT(M1804,$A$58)=TRUE,57,IF(EXACT(M1804,$A$59)=TRUE,58,IF(EXACT(M1804,$A$60)=TRUE,59,IF(EXACT(M1804,$A$61)=TRUE,60,IF(EXACT(M1804,$A$62)=TRUE,61))))))))))))))))))))))))))))))))))))))))))))))))))))))))))))))*61^$L1804</f>
        <v>0</v>
      </c>
    </row>
    <row r="1805" spans="11:14" x14ac:dyDescent="0.55000000000000004">
      <c r="K1805">
        <v>1805</v>
      </c>
      <c r="L1805">
        <f t="shared" si="57"/>
        <v>1</v>
      </c>
      <c r="M1805" t="str">
        <f t="shared" si="56"/>
        <v/>
      </c>
      <c r="N1805">
        <f>IF(EXACT(M1805,$A$1)=TRUE,0,IF(EXACT(M1805,$A$2)=TRUE,1,IF(EXACT(M1805,$A$3)=TRUE,2,IF(EXACT(M1805,$A$4)=TRUE,3,IF(EXACT(M1805,$A$5)=TRUE,4,IF(EXACT(M1805,$A$6)=TRUE,5,IF(EXACT(M1805,$A$7)=TRUE,6,IF(EXACT(M1805,$A$8)=TRUE,7,IF(EXACT(M1805,$A$9)=TRUE,8,IF(EXACT(M1805,$A$10)=TRUE,9,IF(EXACT(M1805,$A$11)=TRUE,10,IF(EXACT(M1805,$A$12)=TRUE,11,IF(EXACT(M1805,$A$13)=TRUE,12,IF(EXACT(M1805,$A$14)=TRUE,13,IF(EXACT(M1805,$A$15)=TRUE,14,IF(EXACT(M1805,$A$16)=TRUE,15,IF(EXACT(M1805,$A$17)=TRUE,16,IF(EXACT(M1805,$A$18)=TRUE,17,IF(EXACT(M1805,$A$19)=TRUE,18,IF(EXACT(M1805,$A$20)=TRUE,19,IF(EXACT(M1805,$A$21)=TRUE,20,IF(EXACT(M1805,$A$22)=TRUE,21,IF(EXACT(M1805,$A$23)=TRUE,22,IF(EXACT(M1805,$A$24)=TRUE,23,IF(EXACT(M1805,$A$25)=TRUE,24,IF(EXACT(M1805,$A$26)=TRUE,25,IF(EXACT(M1805,$A$27)=TRUE,26,IF(EXACT(M1805,$A$28)=TRUE,27,IF(EXACT(M1805,$A$29)=TRUE,28,IF(EXACT(M1805,$A$30)=TRUE,29,IF(EXACT(M1805,$A$31)=TRUE,30,IF(EXACT(M1805,$A$32)=TRUE,31,IF(EXACT(M1805,$A$33)=TRUE,32,IF(EXACT(M1805,$A$34)=TRUE,33,IF(EXACT(M1805,$A$35)=TRUE,34,IF(EXACT(M1805,$A$36)=TRUE,35,IF(EXACT(M1805,$A$37)=TRUE,36,IF(EXACT(M1805,$A$38)=TRUE,37,IF(EXACT(M1805,$A$39)=TRUE,38,IF(EXACT(M1805,$A$40)=TRUE,39,IF(EXACT(M1805,$A$41)=TRUE,40,IF(EXACT(M1805,$A$42)=TRUE,41,IF(EXACT(M1805,$A$43)=TRUE,42,IF(EXACT(M1805,$A$44)=TRUE,43,IF(EXACT(M1805,$A$45)=TRUE,44,IF(EXACT(M1805,$A$46)=TRUE,45,IF(EXACT(M1805,$A$47)=TRUE,46,IF(EXACT(M1805,$A$48)=TRUE,47,IF(EXACT(M1805,$A$49)=TRUE,48,IF(EXACT(M1805,$A$50)=TRUE,49,IF(EXACT(M1805,$A$51)=TRUE,50,IF(EXACT(M1805,$A$52)=TRUE,51,IF(EXACT(M1805,$A$53)=TRUE,52,IF(EXACT(M1805,$A$54)=TRUE,53,IF(EXACT(M1805,$A$55)=TRUE,54,IF(EXACT(M1805,$A$56)=TRUE,55,IF(EXACT(M1805,$A$57)=TRUE,56,IF(EXACT(M1805,$A$58)=TRUE,57,IF(EXACT(M1805,$A$59)=TRUE,58,IF(EXACT(M1805,$A$60)=TRUE,59,IF(EXACT(M1805,$A$61)=TRUE,60,IF(EXACT(M1805,$A$62)=TRUE,61))))))))))))))))))))))))))))))))))))))))))))))))))))))))))))))*61^$L1805</f>
        <v>0</v>
      </c>
    </row>
    <row r="1806" spans="11:14" x14ac:dyDescent="0.55000000000000004">
      <c r="K1806">
        <v>1806</v>
      </c>
      <c r="L1806">
        <f t="shared" si="57"/>
        <v>0</v>
      </c>
      <c r="M1806" t="str">
        <f t="shared" si="56"/>
        <v/>
      </c>
      <c r="N1806">
        <f>IF(EXACT(M1806,$A$1)=TRUE,0,IF(EXACT(M1806,$A$2)=TRUE,1,IF(EXACT(M1806,$A$3)=TRUE,2,IF(EXACT(M1806,$A$4)=TRUE,3,IF(EXACT(M1806,$A$5)=TRUE,4,IF(EXACT(M1806,$A$6)=TRUE,5,IF(EXACT(M1806,$A$7)=TRUE,6,IF(EXACT(M1806,$A$8)=TRUE,7,IF(EXACT(M1806,$A$9)=TRUE,8,IF(EXACT(M1806,$A$10)=TRUE,9,IF(EXACT(M1806,$A$11)=TRUE,10,IF(EXACT(M1806,$A$12)=TRUE,11,IF(EXACT(M1806,$A$13)=TRUE,12,IF(EXACT(M1806,$A$14)=TRUE,13,IF(EXACT(M1806,$A$15)=TRUE,14,IF(EXACT(M1806,$A$16)=TRUE,15,IF(EXACT(M1806,$A$17)=TRUE,16,IF(EXACT(M1806,$A$18)=TRUE,17,IF(EXACT(M1806,$A$19)=TRUE,18,IF(EXACT(M1806,$A$20)=TRUE,19,IF(EXACT(M1806,$A$21)=TRUE,20,IF(EXACT(M1806,$A$22)=TRUE,21,IF(EXACT(M1806,$A$23)=TRUE,22,IF(EXACT(M1806,$A$24)=TRUE,23,IF(EXACT(M1806,$A$25)=TRUE,24,IF(EXACT(M1806,$A$26)=TRUE,25,IF(EXACT(M1806,$A$27)=TRUE,26,IF(EXACT(M1806,$A$28)=TRUE,27,IF(EXACT(M1806,$A$29)=TRUE,28,IF(EXACT(M1806,$A$30)=TRUE,29,IF(EXACT(M1806,$A$31)=TRUE,30,IF(EXACT(M1806,$A$32)=TRUE,31,IF(EXACT(M1806,$A$33)=TRUE,32,IF(EXACT(M1806,$A$34)=TRUE,33,IF(EXACT(M1806,$A$35)=TRUE,34,IF(EXACT(M1806,$A$36)=TRUE,35,IF(EXACT(M1806,$A$37)=TRUE,36,IF(EXACT(M1806,$A$38)=TRUE,37,IF(EXACT(M1806,$A$39)=TRUE,38,IF(EXACT(M1806,$A$40)=TRUE,39,IF(EXACT(M1806,$A$41)=TRUE,40,IF(EXACT(M1806,$A$42)=TRUE,41,IF(EXACT(M1806,$A$43)=TRUE,42,IF(EXACT(M1806,$A$44)=TRUE,43,IF(EXACT(M1806,$A$45)=TRUE,44,IF(EXACT(M1806,$A$46)=TRUE,45,IF(EXACT(M1806,$A$47)=TRUE,46,IF(EXACT(M1806,$A$48)=TRUE,47,IF(EXACT(M1806,$A$49)=TRUE,48,IF(EXACT(M1806,$A$50)=TRUE,49,IF(EXACT(M1806,$A$51)=TRUE,50,IF(EXACT(M1806,$A$52)=TRUE,51,IF(EXACT(M1806,$A$53)=TRUE,52,IF(EXACT(M1806,$A$54)=TRUE,53,IF(EXACT(M1806,$A$55)=TRUE,54,IF(EXACT(M1806,$A$56)=TRUE,55,IF(EXACT(M1806,$A$57)=TRUE,56,IF(EXACT(M1806,$A$58)=TRUE,57,IF(EXACT(M1806,$A$59)=TRUE,58,IF(EXACT(M1806,$A$60)=TRUE,59,IF(EXACT(M1806,$A$61)=TRUE,60,IF(EXACT(M1806,$A$62)=TRUE,61))))))))))))))))))))))))))))))))))))))))))))))))))))))))))))))*61^$L1806</f>
        <v>0</v>
      </c>
    </row>
    <row r="1807" spans="11:14" x14ac:dyDescent="0.55000000000000004">
      <c r="K1807">
        <v>1807</v>
      </c>
      <c r="L1807">
        <f t="shared" si="57"/>
        <v>5</v>
      </c>
      <c r="M1807" t="str">
        <f t="shared" si="56"/>
        <v/>
      </c>
      <c r="N1807" t="b">
        <f>IF(EXACT(M1807,$A$1)=TRUE,"コア",IF(EXACT(M1807,$A$2)=TRUE,"弓玉",IF(EXACT(M1807,$A$3)=TRUE,"銃玉",IF(EXACT(M1807,$A$4)=TRUE,"剣玉",IF(EXACT(M1807,$A$5)=TRUE,"盾玉",IF(EXACT(M1807,$A$6)=TRUE,"爆玉",IF(EXACT(M1807,$A$7)=TRUE,"魔玉",IF(EXACT(M1807,$A$8)=TRUE,"弩玉",IF(EXACT(M1807,$A$9)=TRUE,"槍玉",IF(EXACT(M1807,$A$10)=TRUE,"砲玉",IF(EXACT(M1807,$A$11)=TRUE,"薙玉",IF(EXACT(M1807,$A$12)=TRUE,"跳玉",IF(EXACT(M1807,$A$13)=TRUE,"裂玉",IF(EXACT(M1807,$A$14)=TRUE,"散玉",IF(EXACT(M1807,$A$15)=TRUE,"狙玉",IF(EXACT(M1807,$A$16)=TRUE,"浮玉",IF(EXACT(M1807,$A$17)=TRUE,"導玉",IF(EXACT(M1807,$A$18)=TRUE,"繕玉",IF(EXACT(M1807,$A$19)=TRUE,"癒玉",IF(EXACT(M1807,$A$20)=TRUE,"壁玉",IF(EXACT(M1807,$A$21)=TRUE,"飛玉",IF(EXACT(M1807,$A$22)=TRUE,"戦玉",IF(EXACT(M1807,$A$23)=TRUE,"機玉",IF(EXACT(M1807,$A$24)=TRUE,"変玉",IF(EXACT(M1807,$A$25)=TRUE,"界玉",IF(EXACT(M1807,$A$26)=TRUE,"木壁",IF(EXACT(M1807,$A$27)=TRUE,"石壁",IF(EXACT(M1807,$A$28)=TRUE,"紙壁",IF(EXACT(M1807,$A$29)=TRUE,"鉄壁",IF(EXACT(M1807,$A$30)=TRUE,"ジェット",IF(EXACT(M1807,$A$31)=TRUE,"ターボ",IF(EXACT(M1807,$A$32)=TRUE,"骨玉",IF(EXACT(M1807,$A$33)=TRUE,"撃玉",IF(EXACT(M1807,$A$34)=TRUE,"弾玉",IF(EXACT(M1807,$A$35)=TRUE,"聖玉",IF(EXACT(M1807,$A$36)=TRUE,"忍玉",IF(EXACT(M1807,$A$37)=TRUE,"障玉",IF(EXACT(M1807,$A$38)=TRUE,"花玉",IF(EXACT(M1807,$A$39)=TRUE,"反玉",IF(EXACT(M1807,$A$40)=TRUE,"押玉",IF(EXACT(M1807,$A$41)=TRUE,"迎玉",IF(EXACT(M1807,$A$42)=TRUE,"贄玉",IF(EXACT(M1807,$A$43)=TRUE,"的玉",IF(EXACT(M1807,$A$44)=TRUE,"墜玉",IF(EXACT(M1807,$A$45)=TRUE,"箱玉",IF(EXACT(M1807,$A$46)=TRUE,"闇玉",IF(EXACT(M1807,$A$47)=TRUE,"旋玉",IF(EXACT(M1807,$A$48)=TRUE,"采玉",IF(EXACT(M1807,$A$49)=TRUE,"騎玉",IF(EXACT(M1807,$A$50)=TRUE,"核玉",IF(EXACT(M1807,$A$51)=TRUE,"射玉",IF(EXACT(M1807,$A$52)=TRUE,"星玉",IF(EXACT(M1807,$A$53)=TRUE,"梱玉",IF(EXACT(M1807,$A$54)=TRUE,"貫玉",IF(EXACT(M1807,$A$55)=TRUE,"査玉",IF(EXACT(M1807,$A$56)=TRUE,"近壁",IF(EXACT(M1807,$A$57)=TRUE,"遠壁",IF(EXACT(M1807,$A$58)=TRUE,"広壁",IF(EXACT(M1807,$A$59)=TRUE,"狭壁",IF(EXACT(M1807,$A$60)=TRUE,"タゲ壁",IF(EXACT(M1807,$A$61)=TRUE,"エレ壁")))))))))))))))))))))))))))))))))))))))))))))))))))))))))))))</f>
        <v>0</v>
      </c>
    </row>
    <row r="1808" spans="11:14" x14ac:dyDescent="0.55000000000000004">
      <c r="K1808">
        <v>1808</v>
      </c>
      <c r="L1808">
        <f t="shared" si="57"/>
        <v>4</v>
      </c>
      <c r="M1808" t="str">
        <f t="shared" si="56"/>
        <v/>
      </c>
      <c r="N1808">
        <f>IF(EXACT(M1808,$A$1)=TRUE,0,IF(EXACT(M1808,$A$2)=TRUE,1,IF(EXACT(M1808,$A$3)=TRUE,2,IF(EXACT(M1808,$A$4)=TRUE,3,IF(EXACT(M1808,$A$5)=TRUE,4,IF(EXACT(M1808,$A$6)=TRUE,5,IF(EXACT(M1808,$A$7)=TRUE,6,IF(EXACT(M1808,$A$8)=TRUE,7,IF(EXACT(M1808,$A$9)=TRUE,8,IF(EXACT(M1808,$A$10)=TRUE,9,IF(EXACT(M1808,$A$11)=TRUE,10,IF(EXACT(M1808,$A$12)=TRUE,11,IF(EXACT(M1808,$A$13)=TRUE,12,IF(EXACT(M1808,$A$14)=TRUE,13,IF(EXACT(M1808,$A$15)=TRUE,14,IF(EXACT(M1808,$A$16)=TRUE,15,IF(EXACT(M1808,$A$17)=TRUE,16,IF(EXACT(M1808,$A$18)=TRUE,17,IF(EXACT(M1808,$A$19)=TRUE,18,IF(EXACT(M1808,$A$20)=TRUE,19,IF(EXACT(M1808,$A$21)=TRUE,20,IF(EXACT(M1808,$A$22)=TRUE,21,IF(EXACT(M1808,$A$23)=TRUE,22,IF(EXACT(M1808,$A$24)=TRUE,23,IF(EXACT(M1808,$A$25)=TRUE,24,IF(EXACT(M1808,$A$26)=TRUE,25,IF(EXACT(M1808,$A$27)=TRUE,26,IF(EXACT(M1808,$A$28)=TRUE,27,IF(EXACT(M1808,$A$29)=TRUE,28,IF(EXACT(M1808,$A$30)=TRUE,29,IF(EXACT(M1808,$A$31)=TRUE,30,IF(EXACT(M1808,$A$32)=TRUE,31,IF(EXACT(M1808,$A$33)=TRUE,32,IF(EXACT(M1808,$A$34)=TRUE,33,IF(EXACT(M1808,$A$35)=TRUE,34,IF(EXACT(M1808,$A$36)=TRUE,35,IF(EXACT(M1808,$A$37)=TRUE,36,IF(EXACT(M1808,$A$38)=TRUE,37,IF(EXACT(M1808,$A$39)=TRUE,38,IF(EXACT(M1808,$A$40)=TRUE,39,IF(EXACT(M1808,$A$41)=TRUE,40,IF(EXACT(M1808,$A$42)=TRUE,41,IF(EXACT(M1808,$A$43)=TRUE,42,IF(EXACT(M1808,$A$44)=TRUE,43,IF(EXACT(M1808,$A$45)=TRUE,44,IF(EXACT(M1808,$A$46)=TRUE,45,IF(EXACT(M1808,$A$47)=TRUE,46,IF(EXACT(M1808,$A$48)=TRUE,47,IF(EXACT(M1808,$A$49)=TRUE,48,IF(EXACT(M1808,$A$50)=TRUE,49,IF(EXACT(M1808,$A$51)=TRUE,50,IF(EXACT(M1808,$A$52)=TRUE,51,IF(EXACT(M1808,$A$53)=TRUE,52,IF(EXACT(M1808,$A$54)=TRUE,53,IF(EXACT(M1808,$A$55)=TRUE,54,IF(EXACT(M1808,$A$56)=TRUE,55,IF(EXACT(M1808,$A$57)=TRUE,56,IF(EXACT(M1808,$A$58)=TRUE,57,IF(EXACT(M1808,$A$59)=TRUE,58,IF(EXACT(M1808,$A$60)=TRUE,59,IF(EXACT(M1808,$A$61)=TRUE,60,IF(EXACT(M1808,$A$62)=TRUE,61))))))))))))))))))))))))))))))))))))))))))))))))))))))))))))))*61^$L1808</f>
        <v>0</v>
      </c>
    </row>
    <row r="1809" spans="11:14" x14ac:dyDescent="0.55000000000000004">
      <c r="K1809">
        <v>1809</v>
      </c>
      <c r="L1809">
        <f t="shared" si="57"/>
        <v>3</v>
      </c>
      <c r="M1809" t="str">
        <f t="shared" si="56"/>
        <v/>
      </c>
      <c r="N1809">
        <f>IF(EXACT(M1809,$A$1)=TRUE,0,IF(EXACT(M1809,$A$2)=TRUE,1,IF(EXACT(M1809,$A$3)=TRUE,2,IF(EXACT(M1809,$A$4)=TRUE,3,IF(EXACT(M1809,$A$5)=TRUE,4,IF(EXACT(M1809,$A$6)=TRUE,5,IF(EXACT(M1809,$A$7)=TRUE,6,IF(EXACT(M1809,$A$8)=TRUE,7,IF(EXACT(M1809,$A$9)=TRUE,8,IF(EXACT(M1809,$A$10)=TRUE,9,IF(EXACT(M1809,$A$11)=TRUE,10,IF(EXACT(M1809,$A$12)=TRUE,11,IF(EXACT(M1809,$A$13)=TRUE,12,IF(EXACT(M1809,$A$14)=TRUE,13,IF(EXACT(M1809,$A$15)=TRUE,14,IF(EXACT(M1809,$A$16)=TRUE,15,IF(EXACT(M1809,$A$17)=TRUE,16,IF(EXACT(M1809,$A$18)=TRUE,17,IF(EXACT(M1809,$A$19)=TRUE,18,IF(EXACT(M1809,$A$20)=TRUE,19,IF(EXACT(M1809,$A$21)=TRUE,20,IF(EXACT(M1809,$A$22)=TRUE,21,IF(EXACT(M1809,$A$23)=TRUE,22,IF(EXACT(M1809,$A$24)=TRUE,23,IF(EXACT(M1809,$A$25)=TRUE,24,IF(EXACT(M1809,$A$26)=TRUE,25,IF(EXACT(M1809,$A$27)=TRUE,26,IF(EXACT(M1809,$A$28)=TRUE,27,IF(EXACT(M1809,$A$29)=TRUE,28,IF(EXACT(M1809,$A$30)=TRUE,29,IF(EXACT(M1809,$A$31)=TRUE,30,IF(EXACT(M1809,$A$32)=TRUE,31,IF(EXACT(M1809,$A$33)=TRUE,32,IF(EXACT(M1809,$A$34)=TRUE,33,IF(EXACT(M1809,$A$35)=TRUE,34,IF(EXACT(M1809,$A$36)=TRUE,35,IF(EXACT(M1809,$A$37)=TRUE,36,IF(EXACT(M1809,$A$38)=TRUE,37,IF(EXACT(M1809,$A$39)=TRUE,38,IF(EXACT(M1809,$A$40)=TRUE,39,IF(EXACT(M1809,$A$41)=TRUE,40,IF(EXACT(M1809,$A$42)=TRUE,41,IF(EXACT(M1809,$A$43)=TRUE,42,IF(EXACT(M1809,$A$44)=TRUE,43,IF(EXACT(M1809,$A$45)=TRUE,44,IF(EXACT(M1809,$A$46)=TRUE,45,IF(EXACT(M1809,$A$47)=TRUE,46,IF(EXACT(M1809,$A$48)=TRUE,47,IF(EXACT(M1809,$A$49)=TRUE,48,IF(EXACT(M1809,$A$50)=TRUE,49,IF(EXACT(M1809,$A$51)=TRUE,50,IF(EXACT(M1809,$A$52)=TRUE,51,IF(EXACT(M1809,$A$53)=TRUE,52,IF(EXACT(M1809,$A$54)=TRUE,53,IF(EXACT(M1809,$A$55)=TRUE,54,IF(EXACT(M1809,$A$56)=TRUE,55,IF(EXACT(M1809,$A$57)=TRUE,56,IF(EXACT(M1809,$A$58)=TRUE,57,IF(EXACT(M1809,$A$59)=TRUE,58,IF(EXACT(M1809,$A$60)=TRUE,59,IF(EXACT(M1809,$A$61)=TRUE,60,IF(EXACT(M1809,$A$62)=TRUE,61))))))))))))))))))))))))))))))))))))))))))))))))))))))))))))))*61^$L1809</f>
        <v>0</v>
      </c>
    </row>
    <row r="1810" spans="11:14" x14ac:dyDescent="0.55000000000000004">
      <c r="K1810">
        <v>1810</v>
      </c>
      <c r="L1810">
        <f t="shared" si="57"/>
        <v>2</v>
      </c>
      <c r="M1810" t="str">
        <f t="shared" si="56"/>
        <v/>
      </c>
      <c r="N1810">
        <f>IF(EXACT(M1810,$A$1)=TRUE,0,IF(EXACT(M1810,$A$2)=TRUE,1,IF(EXACT(M1810,$A$3)=TRUE,2,IF(EXACT(M1810,$A$4)=TRUE,3,IF(EXACT(M1810,$A$5)=TRUE,4,IF(EXACT(M1810,$A$6)=TRUE,5,IF(EXACT(M1810,$A$7)=TRUE,6,IF(EXACT(M1810,$A$8)=TRUE,7,IF(EXACT(M1810,$A$9)=TRUE,8,IF(EXACT(M1810,$A$10)=TRUE,9,IF(EXACT(M1810,$A$11)=TRUE,10,IF(EXACT(M1810,$A$12)=TRUE,11,IF(EXACT(M1810,$A$13)=TRUE,12,IF(EXACT(M1810,$A$14)=TRUE,13,IF(EXACT(M1810,$A$15)=TRUE,14,IF(EXACT(M1810,$A$16)=TRUE,15,IF(EXACT(M1810,$A$17)=TRUE,16,IF(EXACT(M1810,$A$18)=TRUE,17,IF(EXACT(M1810,$A$19)=TRUE,18,IF(EXACT(M1810,$A$20)=TRUE,19,IF(EXACT(M1810,$A$21)=TRUE,20,IF(EXACT(M1810,$A$22)=TRUE,21,IF(EXACT(M1810,$A$23)=TRUE,22,IF(EXACT(M1810,$A$24)=TRUE,23,IF(EXACT(M1810,$A$25)=TRUE,24,IF(EXACT(M1810,$A$26)=TRUE,25,IF(EXACT(M1810,$A$27)=TRUE,26,IF(EXACT(M1810,$A$28)=TRUE,27,IF(EXACT(M1810,$A$29)=TRUE,28,IF(EXACT(M1810,$A$30)=TRUE,29,IF(EXACT(M1810,$A$31)=TRUE,30,IF(EXACT(M1810,$A$32)=TRUE,31,IF(EXACT(M1810,$A$33)=TRUE,32,IF(EXACT(M1810,$A$34)=TRUE,33,IF(EXACT(M1810,$A$35)=TRUE,34,IF(EXACT(M1810,$A$36)=TRUE,35,IF(EXACT(M1810,$A$37)=TRUE,36,IF(EXACT(M1810,$A$38)=TRUE,37,IF(EXACT(M1810,$A$39)=TRUE,38,IF(EXACT(M1810,$A$40)=TRUE,39,IF(EXACT(M1810,$A$41)=TRUE,40,IF(EXACT(M1810,$A$42)=TRUE,41,IF(EXACT(M1810,$A$43)=TRUE,42,IF(EXACT(M1810,$A$44)=TRUE,43,IF(EXACT(M1810,$A$45)=TRUE,44,IF(EXACT(M1810,$A$46)=TRUE,45,IF(EXACT(M1810,$A$47)=TRUE,46,IF(EXACT(M1810,$A$48)=TRUE,47,IF(EXACT(M1810,$A$49)=TRUE,48,IF(EXACT(M1810,$A$50)=TRUE,49,IF(EXACT(M1810,$A$51)=TRUE,50,IF(EXACT(M1810,$A$52)=TRUE,51,IF(EXACT(M1810,$A$53)=TRUE,52,IF(EXACT(M1810,$A$54)=TRUE,53,IF(EXACT(M1810,$A$55)=TRUE,54,IF(EXACT(M1810,$A$56)=TRUE,55,IF(EXACT(M1810,$A$57)=TRUE,56,IF(EXACT(M1810,$A$58)=TRUE,57,IF(EXACT(M1810,$A$59)=TRUE,58,IF(EXACT(M1810,$A$60)=TRUE,59,IF(EXACT(M1810,$A$61)=TRUE,60,IF(EXACT(M1810,$A$62)=TRUE,61))))))))))))))))))))))))))))))))))))))))))))))))))))))))))))))*61^$L1810</f>
        <v>0</v>
      </c>
    </row>
    <row r="1811" spans="11:14" x14ac:dyDescent="0.55000000000000004">
      <c r="K1811">
        <v>1811</v>
      </c>
      <c r="L1811">
        <f t="shared" si="57"/>
        <v>1</v>
      </c>
      <c r="M1811" t="str">
        <f t="shared" si="56"/>
        <v/>
      </c>
      <c r="N1811">
        <f>IF(EXACT(M1811,$A$1)=TRUE,0,IF(EXACT(M1811,$A$2)=TRUE,1,IF(EXACT(M1811,$A$3)=TRUE,2,IF(EXACT(M1811,$A$4)=TRUE,3,IF(EXACT(M1811,$A$5)=TRUE,4,IF(EXACT(M1811,$A$6)=TRUE,5,IF(EXACT(M1811,$A$7)=TRUE,6,IF(EXACT(M1811,$A$8)=TRUE,7,IF(EXACT(M1811,$A$9)=TRUE,8,IF(EXACT(M1811,$A$10)=TRUE,9,IF(EXACT(M1811,$A$11)=TRUE,10,IF(EXACT(M1811,$A$12)=TRUE,11,IF(EXACT(M1811,$A$13)=TRUE,12,IF(EXACT(M1811,$A$14)=TRUE,13,IF(EXACT(M1811,$A$15)=TRUE,14,IF(EXACT(M1811,$A$16)=TRUE,15,IF(EXACT(M1811,$A$17)=TRUE,16,IF(EXACT(M1811,$A$18)=TRUE,17,IF(EXACT(M1811,$A$19)=TRUE,18,IF(EXACT(M1811,$A$20)=TRUE,19,IF(EXACT(M1811,$A$21)=TRUE,20,IF(EXACT(M1811,$A$22)=TRUE,21,IF(EXACT(M1811,$A$23)=TRUE,22,IF(EXACT(M1811,$A$24)=TRUE,23,IF(EXACT(M1811,$A$25)=TRUE,24,IF(EXACT(M1811,$A$26)=TRUE,25,IF(EXACT(M1811,$A$27)=TRUE,26,IF(EXACT(M1811,$A$28)=TRUE,27,IF(EXACT(M1811,$A$29)=TRUE,28,IF(EXACT(M1811,$A$30)=TRUE,29,IF(EXACT(M1811,$A$31)=TRUE,30,IF(EXACT(M1811,$A$32)=TRUE,31,IF(EXACT(M1811,$A$33)=TRUE,32,IF(EXACT(M1811,$A$34)=TRUE,33,IF(EXACT(M1811,$A$35)=TRUE,34,IF(EXACT(M1811,$A$36)=TRUE,35,IF(EXACT(M1811,$A$37)=TRUE,36,IF(EXACT(M1811,$A$38)=TRUE,37,IF(EXACT(M1811,$A$39)=TRUE,38,IF(EXACT(M1811,$A$40)=TRUE,39,IF(EXACT(M1811,$A$41)=TRUE,40,IF(EXACT(M1811,$A$42)=TRUE,41,IF(EXACT(M1811,$A$43)=TRUE,42,IF(EXACT(M1811,$A$44)=TRUE,43,IF(EXACT(M1811,$A$45)=TRUE,44,IF(EXACT(M1811,$A$46)=TRUE,45,IF(EXACT(M1811,$A$47)=TRUE,46,IF(EXACT(M1811,$A$48)=TRUE,47,IF(EXACT(M1811,$A$49)=TRUE,48,IF(EXACT(M1811,$A$50)=TRUE,49,IF(EXACT(M1811,$A$51)=TRUE,50,IF(EXACT(M1811,$A$52)=TRUE,51,IF(EXACT(M1811,$A$53)=TRUE,52,IF(EXACT(M1811,$A$54)=TRUE,53,IF(EXACT(M1811,$A$55)=TRUE,54,IF(EXACT(M1811,$A$56)=TRUE,55,IF(EXACT(M1811,$A$57)=TRUE,56,IF(EXACT(M1811,$A$58)=TRUE,57,IF(EXACT(M1811,$A$59)=TRUE,58,IF(EXACT(M1811,$A$60)=TRUE,59,IF(EXACT(M1811,$A$61)=TRUE,60,IF(EXACT(M1811,$A$62)=TRUE,61))))))))))))))))))))))))))))))))))))))))))))))))))))))))))))))*61^$L1811</f>
        <v>0</v>
      </c>
    </row>
    <row r="1812" spans="11:14" x14ac:dyDescent="0.55000000000000004">
      <c r="K1812">
        <v>1812</v>
      </c>
      <c r="L1812">
        <f t="shared" si="57"/>
        <v>0</v>
      </c>
      <c r="M1812" t="str">
        <f t="shared" si="56"/>
        <v/>
      </c>
      <c r="N1812">
        <f>IF(EXACT(M1812,$A$1)=TRUE,0,IF(EXACT(M1812,$A$2)=TRUE,1,IF(EXACT(M1812,$A$3)=TRUE,2,IF(EXACT(M1812,$A$4)=TRUE,3,IF(EXACT(M1812,$A$5)=TRUE,4,IF(EXACT(M1812,$A$6)=TRUE,5,IF(EXACT(M1812,$A$7)=TRUE,6,IF(EXACT(M1812,$A$8)=TRUE,7,IF(EXACT(M1812,$A$9)=TRUE,8,IF(EXACT(M1812,$A$10)=TRUE,9,IF(EXACT(M1812,$A$11)=TRUE,10,IF(EXACT(M1812,$A$12)=TRUE,11,IF(EXACT(M1812,$A$13)=TRUE,12,IF(EXACT(M1812,$A$14)=TRUE,13,IF(EXACT(M1812,$A$15)=TRUE,14,IF(EXACT(M1812,$A$16)=TRUE,15,IF(EXACT(M1812,$A$17)=TRUE,16,IF(EXACT(M1812,$A$18)=TRUE,17,IF(EXACT(M1812,$A$19)=TRUE,18,IF(EXACT(M1812,$A$20)=TRUE,19,IF(EXACT(M1812,$A$21)=TRUE,20,IF(EXACT(M1812,$A$22)=TRUE,21,IF(EXACT(M1812,$A$23)=TRUE,22,IF(EXACT(M1812,$A$24)=TRUE,23,IF(EXACT(M1812,$A$25)=TRUE,24,IF(EXACT(M1812,$A$26)=TRUE,25,IF(EXACT(M1812,$A$27)=TRUE,26,IF(EXACT(M1812,$A$28)=TRUE,27,IF(EXACT(M1812,$A$29)=TRUE,28,IF(EXACT(M1812,$A$30)=TRUE,29,IF(EXACT(M1812,$A$31)=TRUE,30,IF(EXACT(M1812,$A$32)=TRUE,31,IF(EXACT(M1812,$A$33)=TRUE,32,IF(EXACT(M1812,$A$34)=TRUE,33,IF(EXACT(M1812,$A$35)=TRUE,34,IF(EXACT(M1812,$A$36)=TRUE,35,IF(EXACT(M1812,$A$37)=TRUE,36,IF(EXACT(M1812,$A$38)=TRUE,37,IF(EXACT(M1812,$A$39)=TRUE,38,IF(EXACT(M1812,$A$40)=TRUE,39,IF(EXACT(M1812,$A$41)=TRUE,40,IF(EXACT(M1812,$A$42)=TRUE,41,IF(EXACT(M1812,$A$43)=TRUE,42,IF(EXACT(M1812,$A$44)=TRUE,43,IF(EXACT(M1812,$A$45)=TRUE,44,IF(EXACT(M1812,$A$46)=TRUE,45,IF(EXACT(M1812,$A$47)=TRUE,46,IF(EXACT(M1812,$A$48)=TRUE,47,IF(EXACT(M1812,$A$49)=TRUE,48,IF(EXACT(M1812,$A$50)=TRUE,49,IF(EXACT(M1812,$A$51)=TRUE,50,IF(EXACT(M1812,$A$52)=TRUE,51,IF(EXACT(M1812,$A$53)=TRUE,52,IF(EXACT(M1812,$A$54)=TRUE,53,IF(EXACT(M1812,$A$55)=TRUE,54,IF(EXACT(M1812,$A$56)=TRUE,55,IF(EXACT(M1812,$A$57)=TRUE,56,IF(EXACT(M1812,$A$58)=TRUE,57,IF(EXACT(M1812,$A$59)=TRUE,58,IF(EXACT(M1812,$A$60)=TRUE,59,IF(EXACT(M1812,$A$61)=TRUE,60,IF(EXACT(M1812,$A$62)=TRUE,61))))))))))))))))))))))))))))))))))))))))))))))))))))))))))))))*61^$L1812</f>
        <v>0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F7B4C-3BD3-46EC-A66A-EB2B7DB8F93D}">
  <dimension ref="A1:N142"/>
  <sheetViews>
    <sheetView workbookViewId="0">
      <selection activeCell="X5" sqref="X5"/>
    </sheetView>
  </sheetViews>
  <sheetFormatPr defaultRowHeight="18" x14ac:dyDescent="0.55000000000000004"/>
  <sheetData>
    <row r="1" spans="1:14" ht="18.5" thickBot="1" x14ac:dyDescent="0.55000000000000004">
      <c r="A1" s="29" t="s">
        <v>3065</v>
      </c>
      <c r="B1" s="30" t="s">
        <v>3066</v>
      </c>
      <c r="C1" s="31" t="s">
        <v>3067</v>
      </c>
      <c r="D1" s="30" t="s">
        <v>3068</v>
      </c>
      <c r="E1" s="30" t="s">
        <v>3069</v>
      </c>
      <c r="F1" s="30" t="s">
        <v>3070</v>
      </c>
      <c r="G1" s="32" t="s">
        <v>3071</v>
      </c>
      <c r="H1" s="30" t="s">
        <v>3072</v>
      </c>
      <c r="I1" s="30" t="s">
        <v>3073</v>
      </c>
      <c r="J1" s="30" t="s">
        <v>3074</v>
      </c>
      <c r="K1" s="30" t="s">
        <v>3075</v>
      </c>
      <c r="L1" s="33" t="s">
        <v>3076</v>
      </c>
      <c r="M1" s="34" t="s">
        <v>3077</v>
      </c>
      <c r="N1" s="36" t="s">
        <v>3078</v>
      </c>
    </row>
    <row r="2" spans="1:14" ht="18.5" thickBot="1" x14ac:dyDescent="0.3">
      <c r="A2" s="19">
        <v>344</v>
      </c>
      <c r="B2" s="20" t="s">
        <v>1213</v>
      </c>
      <c r="C2" s="17">
        <v>1500</v>
      </c>
      <c r="D2" s="15" t="s">
        <v>1214</v>
      </c>
      <c r="E2" s="15"/>
      <c r="F2" s="15" t="s">
        <v>114</v>
      </c>
      <c r="G2" s="16" t="s">
        <v>1215</v>
      </c>
      <c r="H2" s="15" t="s">
        <v>116</v>
      </c>
      <c r="I2" s="17">
        <v>6</v>
      </c>
      <c r="J2" s="15"/>
      <c r="K2" s="15" t="s">
        <v>209</v>
      </c>
      <c r="L2" s="15"/>
      <c r="M2" s="18">
        <v>112</v>
      </c>
      <c r="N2">
        <v>1559.9890287323285</v>
      </c>
    </row>
    <row r="3" spans="1:14" ht="18.5" thickBot="1" x14ac:dyDescent="0.3">
      <c r="A3" s="19">
        <v>897</v>
      </c>
      <c r="B3" s="15" t="s">
        <v>2778</v>
      </c>
      <c r="C3" s="17">
        <v>1500</v>
      </c>
      <c r="D3" s="15" t="s">
        <v>2324</v>
      </c>
      <c r="E3" s="15" t="s">
        <v>159</v>
      </c>
      <c r="F3" s="15" t="s">
        <v>221</v>
      </c>
      <c r="G3" s="16" t="s">
        <v>2779</v>
      </c>
      <c r="H3" s="15" t="s">
        <v>116</v>
      </c>
      <c r="I3" s="17">
        <v>1</v>
      </c>
      <c r="J3" s="21">
        <v>1007103</v>
      </c>
      <c r="K3" s="35"/>
      <c r="L3" s="15"/>
      <c r="M3" s="18">
        <v>157</v>
      </c>
      <c r="N3">
        <v>2486.4533452713599</v>
      </c>
    </row>
    <row r="4" spans="1:14" ht="18.5" thickBot="1" x14ac:dyDescent="0.3">
      <c r="A4" s="19">
        <v>750</v>
      </c>
      <c r="B4" s="20" t="s">
        <v>2365</v>
      </c>
      <c r="C4" s="21">
        <v>1500</v>
      </c>
      <c r="D4" s="15" t="s">
        <v>2366</v>
      </c>
      <c r="E4" s="15"/>
      <c r="F4" s="20" t="s">
        <v>110</v>
      </c>
      <c r="G4" s="16" t="s">
        <v>2367</v>
      </c>
      <c r="H4" s="15" t="s">
        <v>139</v>
      </c>
      <c r="I4" s="17">
        <v>0</v>
      </c>
      <c r="J4" s="15"/>
      <c r="K4" s="35"/>
      <c r="L4" s="15"/>
      <c r="M4" s="18">
        <v>247</v>
      </c>
      <c r="N4">
        <v>2168.7532565901847</v>
      </c>
    </row>
    <row r="5" spans="1:14" ht="18.5" thickBot="1" x14ac:dyDescent="0.3">
      <c r="A5" s="19">
        <v>935</v>
      </c>
      <c r="B5" s="20" t="s">
        <v>2889</v>
      </c>
      <c r="C5" s="21">
        <v>1500</v>
      </c>
      <c r="D5" s="15" t="s">
        <v>2890</v>
      </c>
      <c r="E5" s="15"/>
      <c r="F5" s="15" t="s">
        <v>110</v>
      </c>
      <c r="G5" s="16" t="s">
        <v>2891</v>
      </c>
      <c r="H5" s="15" t="s">
        <v>107</v>
      </c>
      <c r="I5" s="17">
        <v>0</v>
      </c>
      <c r="J5" s="15"/>
      <c r="K5" s="15"/>
      <c r="L5" s="15"/>
      <c r="M5" s="18">
        <v>293</v>
      </c>
      <c r="N5">
        <v>1526.1277389059844</v>
      </c>
    </row>
    <row r="6" spans="1:14" ht="18.5" thickBot="1" x14ac:dyDescent="0.3">
      <c r="A6" s="19">
        <v>483</v>
      </c>
      <c r="B6" s="15" t="s">
        <v>1606</v>
      </c>
      <c r="C6" s="17">
        <v>1500</v>
      </c>
      <c r="D6" s="15" t="s">
        <v>1607</v>
      </c>
      <c r="E6" s="15"/>
      <c r="F6" s="15" t="s">
        <v>158</v>
      </c>
      <c r="G6" s="16" t="s">
        <v>1608</v>
      </c>
      <c r="H6" s="15" t="s">
        <v>115</v>
      </c>
      <c r="I6" s="17">
        <v>0</v>
      </c>
      <c r="J6" s="15"/>
      <c r="K6" s="15"/>
      <c r="L6" s="15"/>
      <c r="M6" s="18">
        <v>314</v>
      </c>
      <c r="N6">
        <v>1398.6608791368308</v>
      </c>
    </row>
    <row r="7" spans="1:14" ht="18.5" thickBot="1" x14ac:dyDescent="0.3">
      <c r="A7" s="19">
        <v>860</v>
      </c>
      <c r="B7" s="20" t="s">
        <v>2675</v>
      </c>
      <c r="C7" s="21">
        <v>1320</v>
      </c>
      <c r="D7" s="15" t="s">
        <v>2676</v>
      </c>
      <c r="E7" s="15"/>
      <c r="F7" s="15" t="s">
        <v>114</v>
      </c>
      <c r="G7" s="16" t="s">
        <v>2677</v>
      </c>
      <c r="H7" s="15" t="s">
        <v>131</v>
      </c>
      <c r="I7" s="17">
        <v>6</v>
      </c>
      <c r="J7" s="15"/>
      <c r="K7" s="15"/>
      <c r="L7" s="15"/>
      <c r="M7" s="18">
        <v>428</v>
      </c>
      <c r="N7">
        <v>1134.9957787595513</v>
      </c>
    </row>
    <row r="8" spans="1:14" ht="18.5" thickBot="1" x14ac:dyDescent="0.3">
      <c r="A8" s="19">
        <v>929</v>
      </c>
      <c r="B8" s="20" t="s">
        <v>2873</v>
      </c>
      <c r="C8" s="21">
        <v>1480</v>
      </c>
      <c r="D8" s="15" t="s">
        <v>2874</v>
      </c>
      <c r="E8" s="15"/>
      <c r="F8" s="15" t="s">
        <v>106</v>
      </c>
      <c r="G8" s="16" t="s">
        <v>2875</v>
      </c>
      <c r="H8" s="15" t="s">
        <v>116</v>
      </c>
      <c r="I8" s="17">
        <v>2</v>
      </c>
      <c r="J8" s="15"/>
      <c r="K8" s="15"/>
      <c r="L8" s="15"/>
      <c r="M8" s="18">
        <v>469</v>
      </c>
      <c r="N8">
        <v>1685.4055351353829</v>
      </c>
    </row>
    <row r="9" spans="1:14" ht="18.5" thickBot="1" x14ac:dyDescent="0.3">
      <c r="A9" s="19">
        <v>610</v>
      </c>
      <c r="B9" s="20" t="s">
        <v>1975</v>
      </c>
      <c r="C9" s="21">
        <v>1500</v>
      </c>
      <c r="D9" s="15" t="s">
        <v>1976</v>
      </c>
      <c r="E9" s="15" t="s">
        <v>1906</v>
      </c>
      <c r="F9" s="15" t="s">
        <v>106</v>
      </c>
      <c r="G9" s="16" t="s">
        <v>1977</v>
      </c>
      <c r="H9" s="15" t="s">
        <v>107</v>
      </c>
      <c r="I9" s="17">
        <v>0</v>
      </c>
      <c r="J9" s="21">
        <v>1002111</v>
      </c>
      <c r="K9" s="15"/>
      <c r="L9" s="15"/>
      <c r="M9" s="18">
        <v>576</v>
      </c>
      <c r="N9">
        <v>2243.8073193889886</v>
      </c>
    </row>
    <row r="10" spans="1:14" ht="18.5" thickBot="1" x14ac:dyDescent="0.3">
      <c r="A10" s="19">
        <v>660</v>
      </c>
      <c r="B10" s="20" t="s">
        <v>2120</v>
      </c>
      <c r="C10" s="21">
        <v>1500</v>
      </c>
      <c r="D10" s="15" t="s">
        <v>2121</v>
      </c>
      <c r="E10" s="15"/>
      <c r="F10" s="15" t="s">
        <v>106</v>
      </c>
      <c r="G10" s="16" t="s">
        <v>2122</v>
      </c>
      <c r="H10" s="15" t="s">
        <v>115</v>
      </c>
      <c r="I10" s="17">
        <v>0</v>
      </c>
      <c r="J10" s="15"/>
      <c r="K10" s="15"/>
      <c r="L10" s="15"/>
      <c r="M10" s="18">
        <v>614</v>
      </c>
      <c r="N10">
        <v>847.43208158829543</v>
      </c>
    </row>
    <row r="11" spans="1:14" ht="18.5" thickBot="1" x14ac:dyDescent="0.3">
      <c r="A11" s="19">
        <v>437</v>
      </c>
      <c r="B11" s="15" t="s">
        <v>1479</v>
      </c>
      <c r="C11" s="17">
        <v>1500</v>
      </c>
      <c r="D11" s="15" t="s">
        <v>118</v>
      </c>
      <c r="E11" s="15" t="s">
        <v>1192</v>
      </c>
      <c r="F11" s="15" t="s">
        <v>106</v>
      </c>
      <c r="G11" s="16" t="s">
        <v>1480</v>
      </c>
      <c r="H11" s="15" t="s">
        <v>139</v>
      </c>
      <c r="I11" s="17">
        <v>0</v>
      </c>
      <c r="J11" s="15"/>
      <c r="K11" s="15"/>
      <c r="L11" s="15"/>
      <c r="M11" s="18">
        <v>614</v>
      </c>
      <c r="N11">
        <v>1673.5974702755721</v>
      </c>
    </row>
    <row r="12" spans="1:14" ht="18.5" thickBot="1" x14ac:dyDescent="0.3">
      <c r="A12" s="19">
        <v>953</v>
      </c>
      <c r="B12" s="20" t="s">
        <v>2938</v>
      </c>
      <c r="C12" s="21">
        <v>1400</v>
      </c>
      <c r="D12" s="15" t="s">
        <v>2939</v>
      </c>
      <c r="E12" s="15"/>
      <c r="F12" s="15" t="s">
        <v>114</v>
      </c>
      <c r="G12" s="16" t="s">
        <v>2940</v>
      </c>
      <c r="H12" s="15" t="s">
        <v>115</v>
      </c>
      <c r="I12" s="17">
        <v>10</v>
      </c>
      <c r="J12" s="15"/>
      <c r="K12" s="15"/>
      <c r="L12" s="15"/>
      <c r="M12" s="18">
        <v>626</v>
      </c>
      <c r="N12">
        <v>1175.2588895708795</v>
      </c>
    </row>
    <row r="13" spans="1:14" ht="18.5" thickBot="1" x14ac:dyDescent="0.3">
      <c r="A13" s="19">
        <v>732</v>
      </c>
      <c r="B13" s="20" t="s">
        <v>2315</v>
      </c>
      <c r="C13" s="21">
        <v>1495</v>
      </c>
      <c r="D13" s="15" t="s">
        <v>2316</v>
      </c>
      <c r="E13" s="15"/>
      <c r="F13" s="15" t="s">
        <v>106</v>
      </c>
      <c r="G13" s="16" t="s">
        <v>2317</v>
      </c>
      <c r="H13" s="15" t="s">
        <v>111</v>
      </c>
      <c r="I13" s="17">
        <v>0</v>
      </c>
      <c r="J13" s="15"/>
      <c r="K13" s="15"/>
      <c r="L13" s="15"/>
      <c r="M13" s="18">
        <v>648</v>
      </c>
      <c r="N13">
        <v>1574.342872082887</v>
      </c>
    </row>
    <row r="14" spans="1:14" ht="18.5" thickBot="1" x14ac:dyDescent="0.3">
      <c r="A14" s="19">
        <v>729</v>
      </c>
      <c r="B14" s="20" t="s">
        <v>2308</v>
      </c>
      <c r="C14" s="21">
        <v>1495</v>
      </c>
      <c r="D14" s="15" t="s">
        <v>2309</v>
      </c>
      <c r="E14" s="15"/>
      <c r="F14" s="15" t="s">
        <v>158</v>
      </c>
      <c r="G14" s="16" t="s">
        <v>2310</v>
      </c>
      <c r="H14" s="15" t="s">
        <v>107</v>
      </c>
      <c r="I14" s="17">
        <v>1</v>
      </c>
      <c r="J14" s="15"/>
      <c r="K14" s="15"/>
      <c r="L14" s="15"/>
      <c r="M14" s="18">
        <v>828</v>
      </c>
      <c r="N14">
        <v>1147.9113064154456</v>
      </c>
    </row>
    <row r="15" spans="1:14" ht="18.5" thickBot="1" x14ac:dyDescent="0.3">
      <c r="A15" s="19">
        <v>492</v>
      </c>
      <c r="B15" s="20" t="s">
        <v>1630</v>
      </c>
      <c r="C15" s="17">
        <v>1500</v>
      </c>
      <c r="D15" s="15" t="s">
        <v>1631</v>
      </c>
      <c r="E15" s="15"/>
      <c r="F15" s="15" t="s">
        <v>106</v>
      </c>
      <c r="G15" s="16" t="s">
        <v>1632</v>
      </c>
      <c r="H15" s="15" t="s">
        <v>127</v>
      </c>
      <c r="I15" s="17">
        <v>0</v>
      </c>
      <c r="J15" s="15"/>
      <c r="K15" s="15"/>
      <c r="L15" s="15"/>
      <c r="M15" s="18">
        <v>942</v>
      </c>
      <c r="N15">
        <v>1409.5484824098282</v>
      </c>
    </row>
    <row r="16" spans="1:14" ht="18.5" thickBot="1" x14ac:dyDescent="0.3">
      <c r="A16" s="19">
        <v>333</v>
      </c>
      <c r="B16" s="20" t="s">
        <v>1182</v>
      </c>
      <c r="C16" s="17">
        <v>1480</v>
      </c>
      <c r="D16" s="15" t="s">
        <v>121</v>
      </c>
      <c r="E16" s="15"/>
      <c r="F16" s="15" t="s">
        <v>106</v>
      </c>
      <c r="G16" s="16" t="s">
        <v>1183</v>
      </c>
      <c r="H16" s="15" t="s">
        <v>122</v>
      </c>
      <c r="I16" s="17">
        <v>0</v>
      </c>
      <c r="J16" s="15"/>
      <c r="K16" s="15"/>
      <c r="L16" s="15"/>
      <c r="M16" s="18">
        <v>1115</v>
      </c>
      <c r="N16">
        <v>1875.1735359229249</v>
      </c>
    </row>
    <row r="17" spans="1:14" ht="18.5" thickBot="1" x14ac:dyDescent="0.3">
      <c r="A17" s="19">
        <v>540</v>
      </c>
      <c r="B17" s="20" t="s">
        <v>1768</v>
      </c>
      <c r="C17" s="21">
        <v>1500</v>
      </c>
      <c r="D17" s="15" t="s">
        <v>1769</v>
      </c>
      <c r="E17" s="15" t="s">
        <v>1770</v>
      </c>
      <c r="F17" s="15" t="s">
        <v>106</v>
      </c>
      <c r="G17" s="16" t="s">
        <v>1771</v>
      </c>
      <c r="H17" s="15" t="s">
        <v>115</v>
      </c>
      <c r="I17" s="17">
        <v>3</v>
      </c>
      <c r="J17" s="21">
        <v>1002113</v>
      </c>
      <c r="K17" s="15"/>
      <c r="L17" s="15"/>
      <c r="M17" s="18">
        <v>1185</v>
      </c>
      <c r="N17">
        <v>1364.2111064364769</v>
      </c>
    </row>
    <row r="18" spans="1:14" ht="18.5" thickBot="1" x14ac:dyDescent="0.3">
      <c r="A18" s="19">
        <v>972</v>
      </c>
      <c r="B18" s="20" t="s">
        <v>2987</v>
      </c>
      <c r="C18" s="21">
        <v>1280</v>
      </c>
      <c r="D18" s="15" t="s">
        <v>2988</v>
      </c>
      <c r="E18" s="15"/>
      <c r="F18" s="15" t="s">
        <v>106</v>
      </c>
      <c r="G18" s="16" t="s">
        <v>2989</v>
      </c>
      <c r="H18" s="15" t="s">
        <v>116</v>
      </c>
      <c r="I18" s="17">
        <v>0</v>
      </c>
      <c r="J18" s="15"/>
      <c r="K18" s="15"/>
      <c r="L18" s="15"/>
      <c r="M18" s="18">
        <v>1218</v>
      </c>
      <c r="N18">
        <v>971.04397042453616</v>
      </c>
    </row>
    <row r="19" spans="1:14" ht="18.5" thickBot="1" x14ac:dyDescent="0.3">
      <c r="A19" s="19">
        <v>854</v>
      </c>
      <c r="B19" s="20" t="s">
        <v>2659</v>
      </c>
      <c r="C19" s="21">
        <v>1500</v>
      </c>
      <c r="D19" s="15" t="s">
        <v>2660</v>
      </c>
      <c r="E19" s="15"/>
      <c r="F19" s="15" t="s">
        <v>114</v>
      </c>
      <c r="G19" s="16" t="s">
        <v>2661</v>
      </c>
      <c r="H19" s="15" t="s">
        <v>116</v>
      </c>
      <c r="I19" s="17">
        <v>13</v>
      </c>
      <c r="J19" s="15"/>
      <c r="K19" s="15"/>
      <c r="L19" s="15"/>
      <c r="M19" s="18">
        <v>1399</v>
      </c>
      <c r="N19">
        <v>1526.376984470799</v>
      </c>
    </row>
    <row r="20" spans="1:14" ht="18.5" thickBot="1" x14ac:dyDescent="0.3">
      <c r="A20" s="19">
        <v>655</v>
      </c>
      <c r="B20" s="20" t="s">
        <v>2106</v>
      </c>
      <c r="C20" s="21">
        <v>1500</v>
      </c>
      <c r="D20" s="15" t="s">
        <v>2107</v>
      </c>
      <c r="E20" s="15" t="s">
        <v>827</v>
      </c>
      <c r="F20" s="15" t="s">
        <v>114</v>
      </c>
      <c r="G20" s="16" t="s">
        <v>2108</v>
      </c>
      <c r="H20" s="15" t="s">
        <v>107</v>
      </c>
      <c r="I20" s="17">
        <v>7</v>
      </c>
      <c r="J20" s="15"/>
      <c r="K20" s="15"/>
      <c r="L20" s="15"/>
      <c r="M20" s="18">
        <v>1455</v>
      </c>
      <c r="N20">
        <v>1465.6780620304439</v>
      </c>
    </row>
    <row r="21" spans="1:14" ht="18.5" thickBot="1" x14ac:dyDescent="0.3">
      <c r="A21" s="19">
        <v>498</v>
      </c>
      <c r="B21" s="15" t="s">
        <v>1647</v>
      </c>
      <c r="C21" s="17">
        <v>1480</v>
      </c>
      <c r="D21" s="15" t="s">
        <v>179</v>
      </c>
      <c r="E21" s="15"/>
      <c r="F21" s="15" t="s">
        <v>106</v>
      </c>
      <c r="G21" s="16" t="s">
        <v>1648</v>
      </c>
      <c r="H21" s="15" t="s">
        <v>116</v>
      </c>
      <c r="I21" s="17">
        <v>1</v>
      </c>
      <c r="J21" s="15"/>
      <c r="K21" s="15"/>
      <c r="L21" s="15"/>
      <c r="M21" s="18">
        <v>1607</v>
      </c>
      <c r="N21">
        <v>2036.5240961163997</v>
      </c>
    </row>
    <row r="22" spans="1:14" ht="18.5" thickBot="1" x14ac:dyDescent="0.3">
      <c r="A22" s="19">
        <v>319</v>
      </c>
      <c r="B22" s="15" t="s">
        <v>1142</v>
      </c>
      <c r="C22" s="17">
        <v>1490</v>
      </c>
      <c r="D22" s="15" t="s">
        <v>1143</v>
      </c>
      <c r="E22" s="15"/>
      <c r="F22" s="15" t="s">
        <v>106</v>
      </c>
      <c r="G22" s="16" t="s">
        <v>1144</v>
      </c>
      <c r="H22" s="15" t="s">
        <v>115</v>
      </c>
      <c r="I22" s="17">
        <v>0</v>
      </c>
      <c r="J22" s="15"/>
      <c r="K22" s="15"/>
      <c r="L22" s="15"/>
      <c r="M22" s="18">
        <v>1627</v>
      </c>
      <c r="N22">
        <v>1274.7822725907888</v>
      </c>
    </row>
    <row r="23" spans="1:14" ht="18.5" thickBot="1" x14ac:dyDescent="0.3">
      <c r="A23" s="19">
        <v>902</v>
      </c>
      <c r="B23" s="20" t="s">
        <v>2792</v>
      </c>
      <c r="C23" s="21">
        <v>1500</v>
      </c>
      <c r="D23" s="15" t="s">
        <v>2793</v>
      </c>
      <c r="E23" s="15"/>
      <c r="F23" s="15" t="s">
        <v>114</v>
      </c>
      <c r="G23" s="16" t="s">
        <v>2794</v>
      </c>
      <c r="H23" s="15" t="s">
        <v>131</v>
      </c>
      <c r="I23" s="17">
        <v>6</v>
      </c>
      <c r="J23" s="21"/>
      <c r="K23" s="15"/>
      <c r="L23" s="15"/>
      <c r="M23" s="18">
        <v>1705</v>
      </c>
      <c r="N23">
        <v>1628.7431743417999</v>
      </c>
    </row>
    <row r="24" spans="1:14" ht="18.5" thickBot="1" x14ac:dyDescent="0.3">
      <c r="A24" s="19">
        <v>962</v>
      </c>
      <c r="B24" s="15" t="s">
        <v>2960</v>
      </c>
      <c r="C24" s="15"/>
      <c r="D24" s="15" t="s">
        <v>2961</v>
      </c>
      <c r="E24" s="15" t="s">
        <v>195</v>
      </c>
      <c r="F24" s="15" t="s">
        <v>110</v>
      </c>
      <c r="G24" s="16" t="s">
        <v>2962</v>
      </c>
      <c r="H24" s="15" t="s">
        <v>116</v>
      </c>
      <c r="I24" s="17">
        <v>2</v>
      </c>
      <c r="J24" s="15"/>
      <c r="K24" s="15"/>
      <c r="L24" s="15"/>
      <c r="M24" s="18">
        <v>1890</v>
      </c>
      <c r="N24">
        <v>2624.965480368191</v>
      </c>
    </row>
    <row r="25" spans="1:14" ht="18.5" thickBot="1" x14ac:dyDescent="0.3">
      <c r="A25" s="19">
        <v>166</v>
      </c>
      <c r="B25" s="13" t="s">
        <v>709</v>
      </c>
      <c r="C25" s="17">
        <v>1500</v>
      </c>
      <c r="D25" s="15" t="s">
        <v>710</v>
      </c>
      <c r="E25" s="15"/>
      <c r="F25" s="15" t="s">
        <v>221</v>
      </c>
      <c r="G25" s="16" t="s">
        <v>711</v>
      </c>
      <c r="H25" s="15" t="s">
        <v>107</v>
      </c>
      <c r="I25" s="17">
        <v>0</v>
      </c>
      <c r="J25" s="15"/>
      <c r="K25" s="15" t="s">
        <v>223</v>
      </c>
      <c r="L25" s="15"/>
      <c r="M25" s="18">
        <v>2005</v>
      </c>
      <c r="N25">
        <v>2589.0026864587221</v>
      </c>
    </row>
    <row r="26" spans="1:14" ht="18.5" thickBot="1" x14ac:dyDescent="0.3">
      <c r="A26" s="19">
        <v>931</v>
      </c>
      <c r="B26" s="15" t="s">
        <v>2879</v>
      </c>
      <c r="C26" s="21">
        <v>1500</v>
      </c>
      <c r="D26" s="15" t="s">
        <v>2880</v>
      </c>
      <c r="E26" s="15" t="s">
        <v>195</v>
      </c>
      <c r="F26" s="15" t="s">
        <v>114</v>
      </c>
      <c r="G26" s="16" t="s">
        <v>2881</v>
      </c>
      <c r="H26" s="15" t="s">
        <v>115</v>
      </c>
      <c r="I26" s="17">
        <v>7</v>
      </c>
      <c r="J26" s="15"/>
      <c r="K26" s="15"/>
      <c r="L26" s="15"/>
      <c r="M26" s="18">
        <v>2115</v>
      </c>
      <c r="N26">
        <v>2173.5707317427068</v>
      </c>
    </row>
    <row r="27" spans="1:14" ht="18.5" thickBot="1" x14ac:dyDescent="0.3">
      <c r="A27" s="19">
        <v>684</v>
      </c>
      <c r="B27" s="20" t="s">
        <v>2182</v>
      </c>
      <c r="C27" s="21">
        <v>1495</v>
      </c>
      <c r="D27" s="15" t="s">
        <v>2183</v>
      </c>
      <c r="E27" s="15"/>
      <c r="F27" s="15" t="s">
        <v>106</v>
      </c>
      <c r="G27" s="16" t="s">
        <v>2184</v>
      </c>
      <c r="H27" s="15" t="s">
        <v>107</v>
      </c>
      <c r="I27" s="17">
        <v>0</v>
      </c>
      <c r="J27" s="15"/>
      <c r="K27" s="15"/>
      <c r="L27" s="15"/>
      <c r="M27" s="18">
        <v>2476</v>
      </c>
      <c r="N27">
        <v>1905.0564864001481</v>
      </c>
    </row>
    <row r="28" spans="1:14" ht="18.5" thickBot="1" x14ac:dyDescent="0.3">
      <c r="A28" s="19">
        <v>725</v>
      </c>
      <c r="B28" s="20" t="s">
        <v>2296</v>
      </c>
      <c r="C28" s="21">
        <v>1500</v>
      </c>
      <c r="D28" s="20" t="s">
        <v>2297</v>
      </c>
      <c r="E28" s="20" t="s">
        <v>2298</v>
      </c>
      <c r="F28" s="15" t="s">
        <v>158</v>
      </c>
      <c r="G28" s="16" t="s">
        <v>2299</v>
      </c>
      <c r="H28" s="15" t="s">
        <v>111</v>
      </c>
      <c r="I28" s="17">
        <v>0</v>
      </c>
      <c r="J28" s="15"/>
      <c r="K28" s="35"/>
      <c r="L28" s="15"/>
      <c r="M28" s="18">
        <v>2541</v>
      </c>
      <c r="N28">
        <v>1702.9990277092145</v>
      </c>
    </row>
    <row r="29" spans="1:14" ht="18.5" thickBot="1" x14ac:dyDescent="0.3">
      <c r="A29" s="19">
        <v>918</v>
      </c>
      <c r="B29" s="20" t="s">
        <v>2842</v>
      </c>
      <c r="C29" s="21">
        <v>1500</v>
      </c>
      <c r="D29" s="15" t="s">
        <v>2843</v>
      </c>
      <c r="E29" s="15"/>
      <c r="F29" s="15" t="s">
        <v>110</v>
      </c>
      <c r="G29" s="16" t="s">
        <v>2844</v>
      </c>
      <c r="H29" s="15" t="s">
        <v>115</v>
      </c>
      <c r="I29" s="17">
        <v>2</v>
      </c>
      <c r="J29" s="15"/>
      <c r="K29" s="15"/>
      <c r="L29" s="15"/>
      <c r="M29" s="18">
        <v>2713</v>
      </c>
      <c r="N29">
        <v>2083.5964172124768</v>
      </c>
    </row>
    <row r="30" spans="1:14" ht="18.5" thickBot="1" x14ac:dyDescent="0.3">
      <c r="A30" s="19">
        <v>866</v>
      </c>
      <c r="B30" s="20" t="s">
        <v>2690</v>
      </c>
      <c r="C30" s="21">
        <v>1500</v>
      </c>
      <c r="D30" s="15" t="s">
        <v>2691</v>
      </c>
      <c r="E30" s="15"/>
      <c r="F30" s="15" t="s">
        <v>114</v>
      </c>
      <c r="G30" s="16" t="s">
        <v>2692</v>
      </c>
      <c r="H30" s="15" t="s">
        <v>116</v>
      </c>
      <c r="I30" s="17">
        <v>11</v>
      </c>
      <c r="J30" s="15"/>
      <c r="K30" s="15"/>
      <c r="L30" s="15"/>
      <c r="M30" s="18">
        <v>3136</v>
      </c>
      <c r="N30">
        <v>1707.0401120066588</v>
      </c>
    </row>
    <row r="31" spans="1:14" ht="18.5" thickBot="1" x14ac:dyDescent="0.3">
      <c r="A31" s="12">
        <v>14</v>
      </c>
      <c r="B31" s="13" t="s">
        <v>244</v>
      </c>
      <c r="C31" s="14">
        <v>1500</v>
      </c>
      <c r="D31" s="13" t="s">
        <v>245</v>
      </c>
      <c r="E31" s="15"/>
      <c r="F31" s="15" t="s">
        <v>221</v>
      </c>
      <c r="G31" s="16" t="s">
        <v>246</v>
      </c>
      <c r="H31" s="15" t="s">
        <v>131</v>
      </c>
      <c r="I31" s="17">
        <v>0</v>
      </c>
      <c r="J31" s="15"/>
      <c r="K31" s="15" t="s">
        <v>247</v>
      </c>
      <c r="L31" s="15"/>
      <c r="M31" s="18">
        <v>3478</v>
      </c>
      <c r="N31">
        <v>1654.6890831854982</v>
      </c>
    </row>
    <row r="32" spans="1:14" ht="18.5" thickBot="1" x14ac:dyDescent="0.3">
      <c r="A32" s="19">
        <v>878</v>
      </c>
      <c r="B32" s="15" t="s">
        <v>2726</v>
      </c>
      <c r="C32" s="17">
        <v>1500</v>
      </c>
      <c r="D32" s="15" t="s">
        <v>2727</v>
      </c>
      <c r="E32" s="15" t="s">
        <v>2556</v>
      </c>
      <c r="F32" s="15" t="s">
        <v>106</v>
      </c>
      <c r="G32" s="16" t="s">
        <v>2728</v>
      </c>
      <c r="H32" s="15" t="s">
        <v>107</v>
      </c>
      <c r="I32" s="17">
        <v>2</v>
      </c>
      <c r="J32" s="15"/>
      <c r="K32" s="15"/>
      <c r="L32" s="15"/>
      <c r="M32" s="18">
        <v>3599</v>
      </c>
      <c r="N32">
        <v>2385.4179770061819</v>
      </c>
    </row>
    <row r="33" spans="1:14" ht="18.5" thickBot="1" x14ac:dyDescent="0.3">
      <c r="A33" s="19">
        <v>266</v>
      </c>
      <c r="B33" s="20" t="s">
        <v>1000</v>
      </c>
      <c r="C33" s="21">
        <v>1500</v>
      </c>
      <c r="D33" s="20" t="s">
        <v>901</v>
      </c>
      <c r="E33" s="20" t="s">
        <v>1001</v>
      </c>
      <c r="F33" s="15" t="s">
        <v>106</v>
      </c>
      <c r="G33" s="16" t="s">
        <v>1002</v>
      </c>
      <c r="H33" s="15" t="s">
        <v>116</v>
      </c>
      <c r="I33" s="17">
        <v>0</v>
      </c>
      <c r="J33" s="15"/>
      <c r="K33" s="15"/>
      <c r="L33" s="15"/>
      <c r="M33" s="18">
        <v>3798</v>
      </c>
      <c r="N33">
        <v>2078.0718289751344</v>
      </c>
    </row>
    <row r="34" spans="1:14" ht="18.5" thickBot="1" x14ac:dyDescent="0.3">
      <c r="A34" s="19">
        <v>803</v>
      </c>
      <c r="B34" s="15" t="s">
        <v>2511</v>
      </c>
      <c r="C34" s="21">
        <v>1500</v>
      </c>
      <c r="D34" s="15" t="s">
        <v>2512</v>
      </c>
      <c r="E34" s="15" t="s">
        <v>174</v>
      </c>
      <c r="F34" s="15" t="s">
        <v>106</v>
      </c>
      <c r="G34" s="16" t="s">
        <v>2513</v>
      </c>
      <c r="H34" s="15" t="s">
        <v>131</v>
      </c>
      <c r="I34" s="17">
        <v>0</v>
      </c>
      <c r="J34" s="15"/>
      <c r="K34" s="35"/>
      <c r="L34" s="15"/>
      <c r="M34" s="18">
        <v>3854</v>
      </c>
      <c r="N34">
        <v>1733.8735226129668</v>
      </c>
    </row>
    <row r="35" spans="1:14" ht="18.5" thickBot="1" x14ac:dyDescent="0.3">
      <c r="A35" s="19">
        <v>644</v>
      </c>
      <c r="B35" s="20" t="s">
        <v>2073</v>
      </c>
      <c r="C35" s="21">
        <v>1500</v>
      </c>
      <c r="D35" s="15" t="s">
        <v>2074</v>
      </c>
      <c r="E35" s="15"/>
      <c r="F35" s="15" t="s">
        <v>106</v>
      </c>
      <c r="G35" s="16" t="s">
        <v>2075</v>
      </c>
      <c r="H35" s="15" t="s">
        <v>122</v>
      </c>
      <c r="I35" s="17">
        <v>3</v>
      </c>
      <c r="J35" s="15"/>
      <c r="K35" s="35"/>
      <c r="L35" s="15"/>
      <c r="M35" s="18">
        <v>3868</v>
      </c>
      <c r="N35">
        <v>2387.613251806571</v>
      </c>
    </row>
    <row r="36" spans="1:14" ht="18.5" thickBot="1" x14ac:dyDescent="0.3">
      <c r="A36" s="19">
        <v>843</v>
      </c>
      <c r="B36" s="15" t="s">
        <v>2629</v>
      </c>
      <c r="C36" s="17">
        <v>1500</v>
      </c>
      <c r="D36" s="15" t="s">
        <v>2630</v>
      </c>
      <c r="E36" s="15" t="s">
        <v>195</v>
      </c>
      <c r="F36" s="15" t="s">
        <v>114</v>
      </c>
      <c r="G36" s="16" t="s">
        <v>2631</v>
      </c>
      <c r="H36" s="15" t="s">
        <v>111</v>
      </c>
      <c r="I36" s="17">
        <v>12</v>
      </c>
      <c r="J36" s="15"/>
      <c r="K36" s="15"/>
      <c r="L36" s="15"/>
      <c r="M36" s="18">
        <v>4014</v>
      </c>
      <c r="N36">
        <v>2026.4631112339396</v>
      </c>
    </row>
    <row r="37" spans="1:14" ht="18.5" thickBot="1" x14ac:dyDescent="0.3">
      <c r="A37" s="19">
        <v>460</v>
      </c>
      <c r="B37" s="15" t="s">
        <v>1542</v>
      </c>
      <c r="C37" s="17">
        <v>1500</v>
      </c>
      <c r="D37" s="15" t="s">
        <v>1543</v>
      </c>
      <c r="E37" s="15"/>
      <c r="F37" s="15" t="s">
        <v>114</v>
      </c>
      <c r="G37" s="16" t="s">
        <v>1544</v>
      </c>
      <c r="H37" s="15" t="s">
        <v>122</v>
      </c>
      <c r="I37" s="17">
        <v>11</v>
      </c>
      <c r="J37" s="15"/>
      <c r="K37" s="15"/>
      <c r="L37" s="15"/>
      <c r="M37" s="18">
        <v>4178</v>
      </c>
      <c r="N37">
        <v>1340.6925476164852</v>
      </c>
    </row>
    <row r="38" spans="1:14" ht="18.5" thickBot="1" x14ac:dyDescent="0.3">
      <c r="A38" s="19">
        <v>563</v>
      </c>
      <c r="B38" s="20" t="s">
        <v>1834</v>
      </c>
      <c r="C38" s="21">
        <v>1500</v>
      </c>
      <c r="D38" s="15" t="s">
        <v>1835</v>
      </c>
      <c r="E38" s="15" t="s">
        <v>320</v>
      </c>
      <c r="F38" s="15" t="s">
        <v>114</v>
      </c>
      <c r="G38" s="16" t="s">
        <v>1836</v>
      </c>
      <c r="H38" s="15" t="s">
        <v>131</v>
      </c>
      <c r="I38" s="17">
        <v>2</v>
      </c>
      <c r="J38" s="15"/>
      <c r="K38" s="15"/>
      <c r="L38" s="15"/>
      <c r="M38" s="18">
        <v>4410</v>
      </c>
      <c r="N38">
        <v>2117.0661172534578</v>
      </c>
    </row>
    <row r="39" spans="1:14" ht="18.5" thickBot="1" x14ac:dyDescent="0.3">
      <c r="A39" s="19">
        <v>565</v>
      </c>
      <c r="B39" s="20" t="s">
        <v>1838</v>
      </c>
      <c r="C39" s="21">
        <v>1495</v>
      </c>
      <c r="D39" s="15" t="s">
        <v>1839</v>
      </c>
      <c r="E39" s="15"/>
      <c r="F39" s="15" t="s">
        <v>114</v>
      </c>
      <c r="G39" s="16" t="s">
        <v>1840</v>
      </c>
      <c r="H39" s="15" t="s">
        <v>122</v>
      </c>
      <c r="I39" s="17">
        <v>6</v>
      </c>
      <c r="J39" s="15"/>
      <c r="K39" s="35"/>
      <c r="L39" s="15"/>
      <c r="M39" s="18">
        <v>4417</v>
      </c>
      <c r="N39">
        <v>2395.1615738950868</v>
      </c>
    </row>
    <row r="40" spans="1:14" ht="18.5" thickBot="1" x14ac:dyDescent="0.3">
      <c r="A40" s="19">
        <v>921</v>
      </c>
      <c r="B40" s="20" t="s">
        <v>2851</v>
      </c>
      <c r="C40" s="21">
        <v>1500</v>
      </c>
      <c r="D40" s="15" t="s">
        <v>1449</v>
      </c>
      <c r="E40" s="15" t="s">
        <v>330</v>
      </c>
      <c r="F40" s="15" t="s">
        <v>110</v>
      </c>
      <c r="G40" s="16" t="s">
        <v>2852</v>
      </c>
      <c r="H40" s="15" t="s">
        <v>122</v>
      </c>
      <c r="I40" s="17">
        <v>0</v>
      </c>
      <c r="J40" s="15"/>
      <c r="K40" s="15"/>
      <c r="L40" s="15"/>
      <c r="M40" s="18">
        <v>4430</v>
      </c>
      <c r="N40">
        <v>1875.0301551274674</v>
      </c>
    </row>
    <row r="41" spans="1:14" ht="18.5" thickBot="1" x14ac:dyDescent="0.3">
      <c r="A41" s="19">
        <v>267</v>
      </c>
      <c r="B41" s="20" t="s">
        <v>1003</v>
      </c>
      <c r="C41" s="21">
        <v>1500</v>
      </c>
      <c r="D41" s="20" t="s">
        <v>989</v>
      </c>
      <c r="E41" s="20" t="s">
        <v>1001</v>
      </c>
      <c r="F41" s="15" t="s">
        <v>221</v>
      </c>
      <c r="G41" s="16" t="s">
        <v>1004</v>
      </c>
      <c r="H41" s="15" t="s">
        <v>122</v>
      </c>
      <c r="I41" s="17">
        <v>0</v>
      </c>
      <c r="J41" s="15"/>
      <c r="K41" s="15" t="s">
        <v>273</v>
      </c>
      <c r="L41" s="15"/>
      <c r="M41" s="18">
        <v>4518</v>
      </c>
      <c r="N41">
        <v>1918.3678755047008</v>
      </c>
    </row>
    <row r="42" spans="1:14" ht="18.5" thickBot="1" x14ac:dyDescent="0.3">
      <c r="A42" s="19">
        <v>170</v>
      </c>
      <c r="B42" s="13" t="s">
        <v>720</v>
      </c>
      <c r="C42" s="17">
        <v>1500</v>
      </c>
      <c r="D42" s="15" t="s">
        <v>721</v>
      </c>
      <c r="E42" s="15"/>
      <c r="F42" s="15" t="s">
        <v>106</v>
      </c>
      <c r="G42" s="16" t="s">
        <v>722</v>
      </c>
      <c r="H42" s="15" t="s">
        <v>122</v>
      </c>
      <c r="I42" s="17">
        <v>2</v>
      </c>
      <c r="J42" s="15"/>
      <c r="K42" s="35"/>
      <c r="L42" s="15"/>
      <c r="M42" s="18">
        <v>4554</v>
      </c>
      <c r="N42">
        <v>2490.4907418996791</v>
      </c>
    </row>
    <row r="43" spans="1:14" ht="18.5" thickBot="1" x14ac:dyDescent="0.3">
      <c r="A43" s="19">
        <v>400</v>
      </c>
      <c r="B43" s="20" t="s">
        <v>1369</v>
      </c>
      <c r="C43" s="17">
        <v>1500</v>
      </c>
      <c r="D43" s="15" t="s">
        <v>1370</v>
      </c>
      <c r="E43" s="15"/>
      <c r="F43" s="15" t="s">
        <v>114</v>
      </c>
      <c r="G43" s="16" t="s">
        <v>1371</v>
      </c>
      <c r="H43" s="15" t="s">
        <v>175</v>
      </c>
      <c r="I43" s="17">
        <v>3</v>
      </c>
      <c r="J43" s="15"/>
      <c r="K43" s="15" t="s">
        <v>209</v>
      </c>
      <c r="L43" s="15"/>
      <c r="M43" s="18">
        <v>4724</v>
      </c>
      <c r="N43">
        <v>2502.7599172218361</v>
      </c>
    </row>
    <row r="44" spans="1:14" ht="18.5" thickBot="1" x14ac:dyDescent="0.3">
      <c r="A44" s="19">
        <v>489</v>
      </c>
      <c r="B44" s="20" t="s">
        <v>1622</v>
      </c>
      <c r="C44" s="17">
        <v>1500</v>
      </c>
      <c r="D44" s="15" t="s">
        <v>1623</v>
      </c>
      <c r="E44" s="15"/>
      <c r="F44" s="15" t="s">
        <v>221</v>
      </c>
      <c r="G44" s="16" t="s">
        <v>1624</v>
      </c>
      <c r="H44" s="15" t="s">
        <v>111</v>
      </c>
      <c r="I44" s="17">
        <v>0</v>
      </c>
      <c r="J44" s="15"/>
      <c r="K44" s="15"/>
      <c r="L44" s="15"/>
      <c r="M44" s="18">
        <v>4816</v>
      </c>
      <c r="N44">
        <v>2165.4055899518171</v>
      </c>
    </row>
    <row r="45" spans="1:14" ht="18.5" thickBot="1" x14ac:dyDescent="0.3">
      <c r="A45" s="12">
        <v>12</v>
      </c>
      <c r="B45" s="13" t="s">
        <v>237</v>
      </c>
      <c r="C45" s="14">
        <v>1500</v>
      </c>
      <c r="D45" s="13" t="s">
        <v>238</v>
      </c>
      <c r="E45" s="15"/>
      <c r="F45" s="15" t="s">
        <v>158</v>
      </c>
      <c r="G45" s="16" t="s">
        <v>239</v>
      </c>
      <c r="H45" s="15" t="s">
        <v>107</v>
      </c>
      <c r="I45" s="17">
        <v>4</v>
      </c>
      <c r="J45" s="15"/>
      <c r="K45" s="15" t="s">
        <v>132</v>
      </c>
      <c r="L45" s="15"/>
      <c r="M45" s="18">
        <v>4935</v>
      </c>
      <c r="N45">
        <v>2773.5414999376749</v>
      </c>
    </row>
    <row r="46" spans="1:14" ht="18.5" thickBot="1" x14ac:dyDescent="0.3">
      <c r="A46" s="19">
        <v>108</v>
      </c>
      <c r="B46" s="13" t="s">
        <v>536</v>
      </c>
      <c r="C46" s="17">
        <v>1500</v>
      </c>
      <c r="D46" s="15" t="s">
        <v>537</v>
      </c>
      <c r="E46" s="15"/>
      <c r="F46" s="15" t="s">
        <v>106</v>
      </c>
      <c r="G46" s="16" t="s">
        <v>538</v>
      </c>
      <c r="H46" s="15" t="s">
        <v>122</v>
      </c>
      <c r="I46" s="17">
        <v>5</v>
      </c>
      <c r="J46" s="15"/>
      <c r="K46" s="15"/>
      <c r="L46" s="15"/>
      <c r="M46" s="18">
        <v>4969</v>
      </c>
      <c r="N46">
        <v>2553.96211872808</v>
      </c>
    </row>
    <row r="47" spans="1:14" ht="18.5" thickBot="1" x14ac:dyDescent="0.3">
      <c r="A47" s="19">
        <v>475</v>
      </c>
      <c r="B47" s="15" t="s">
        <v>1584</v>
      </c>
      <c r="C47" s="17">
        <v>1500</v>
      </c>
      <c r="D47" s="15" t="s">
        <v>799</v>
      </c>
      <c r="E47" s="15" t="s">
        <v>1505</v>
      </c>
      <c r="F47" s="15" t="s">
        <v>106</v>
      </c>
      <c r="G47" s="16" t="s">
        <v>1585</v>
      </c>
      <c r="H47" s="15" t="s">
        <v>107</v>
      </c>
      <c r="I47" s="17">
        <v>0</v>
      </c>
      <c r="J47" s="15"/>
      <c r="K47" s="15"/>
      <c r="L47" s="15"/>
      <c r="M47" s="18">
        <v>4973</v>
      </c>
      <c r="N47">
        <v>2461.4760272861399</v>
      </c>
    </row>
    <row r="48" spans="1:14" ht="18.5" thickBot="1" x14ac:dyDescent="0.3">
      <c r="A48" s="19">
        <v>763</v>
      </c>
      <c r="B48" s="20" t="s">
        <v>2404</v>
      </c>
      <c r="C48" s="21">
        <v>1500</v>
      </c>
      <c r="D48" s="15" t="s">
        <v>121</v>
      </c>
      <c r="E48" s="15"/>
      <c r="F48" s="15" t="s">
        <v>106</v>
      </c>
      <c r="G48" s="16" t="s">
        <v>2405</v>
      </c>
      <c r="H48" s="15" t="s">
        <v>122</v>
      </c>
      <c r="I48" s="17">
        <v>0</v>
      </c>
      <c r="J48" s="15"/>
      <c r="K48" s="15"/>
      <c r="L48" s="15"/>
      <c r="M48" s="18">
        <v>5051</v>
      </c>
      <c r="N48">
        <v>2171.3832229788964</v>
      </c>
    </row>
    <row r="49" spans="1:14" ht="18.5" thickBot="1" x14ac:dyDescent="0.3">
      <c r="A49" s="19">
        <v>590</v>
      </c>
      <c r="B49" s="20" t="s">
        <v>1911</v>
      </c>
      <c r="C49" s="21">
        <v>1500</v>
      </c>
      <c r="D49" s="20" t="s">
        <v>1912</v>
      </c>
      <c r="E49" s="20" t="s">
        <v>1913</v>
      </c>
      <c r="F49" s="15" t="s">
        <v>114</v>
      </c>
      <c r="G49" s="16" t="s">
        <v>1914</v>
      </c>
      <c r="H49" s="15" t="s">
        <v>122</v>
      </c>
      <c r="I49" s="17">
        <v>12</v>
      </c>
      <c r="J49" s="15"/>
      <c r="K49" s="15" t="s">
        <v>209</v>
      </c>
      <c r="L49" s="15"/>
      <c r="M49" s="18">
        <v>5100</v>
      </c>
      <c r="N49">
        <v>1942.6084688190965</v>
      </c>
    </row>
    <row r="50" spans="1:14" ht="18.5" thickBot="1" x14ac:dyDescent="0.3">
      <c r="A50" s="19">
        <v>470</v>
      </c>
      <c r="B50" s="15" t="s">
        <v>1569</v>
      </c>
      <c r="C50" s="17">
        <v>1500</v>
      </c>
      <c r="D50" s="15" t="s">
        <v>1570</v>
      </c>
      <c r="E50" s="15" t="s">
        <v>1125</v>
      </c>
      <c r="F50" s="15" t="s">
        <v>114</v>
      </c>
      <c r="G50" s="16" t="s">
        <v>1571</v>
      </c>
      <c r="H50" s="15" t="s">
        <v>139</v>
      </c>
      <c r="I50" s="17">
        <v>13</v>
      </c>
      <c r="J50" s="15"/>
      <c r="K50" s="15" t="s">
        <v>209</v>
      </c>
      <c r="L50" s="15"/>
      <c r="M50" s="18">
        <v>5120</v>
      </c>
      <c r="N50">
        <v>2053.2000158560845</v>
      </c>
    </row>
    <row r="51" spans="1:14" ht="18.5" thickBot="1" x14ac:dyDescent="0.3">
      <c r="A51" s="19">
        <v>419</v>
      </c>
      <c r="B51" s="20" t="s">
        <v>1428</v>
      </c>
      <c r="C51" s="17">
        <v>1500</v>
      </c>
      <c r="D51" s="15" t="s">
        <v>1429</v>
      </c>
      <c r="E51" s="15"/>
      <c r="F51" s="15" t="s">
        <v>221</v>
      </c>
      <c r="G51" s="16" t="s">
        <v>1430</v>
      </c>
      <c r="H51" s="15" t="s">
        <v>107</v>
      </c>
      <c r="I51" s="17">
        <v>0</v>
      </c>
      <c r="J51" s="15"/>
      <c r="K51" s="15"/>
      <c r="L51" s="15"/>
      <c r="M51" s="18">
        <v>5137</v>
      </c>
      <c r="N51">
        <v>2658.7433370203116</v>
      </c>
    </row>
    <row r="52" spans="1:14" ht="18.5" thickBot="1" x14ac:dyDescent="0.3">
      <c r="A52" s="19">
        <v>761</v>
      </c>
      <c r="B52" s="20" t="s">
        <v>2399</v>
      </c>
      <c r="C52" s="21">
        <v>1500</v>
      </c>
      <c r="D52" s="15" t="s">
        <v>1011</v>
      </c>
      <c r="E52" s="15" t="s">
        <v>1996</v>
      </c>
      <c r="F52" s="15" t="s">
        <v>106</v>
      </c>
      <c r="G52" s="16" t="s">
        <v>2400</v>
      </c>
      <c r="H52" s="15" t="s">
        <v>111</v>
      </c>
      <c r="I52" s="17">
        <v>2</v>
      </c>
      <c r="J52" s="21">
        <v>1001114</v>
      </c>
      <c r="K52" s="35"/>
      <c r="L52" s="15"/>
      <c r="M52" s="18">
        <v>5174</v>
      </c>
      <c r="N52">
        <v>2628.6184783990302</v>
      </c>
    </row>
    <row r="53" spans="1:14" ht="18.5" thickBot="1" x14ac:dyDescent="0.3">
      <c r="A53" s="12">
        <v>20</v>
      </c>
      <c r="B53" s="13" t="s">
        <v>264</v>
      </c>
      <c r="C53" s="14">
        <v>1500</v>
      </c>
      <c r="D53" s="13" t="s">
        <v>265</v>
      </c>
      <c r="E53" s="15"/>
      <c r="F53" s="15" t="s">
        <v>110</v>
      </c>
      <c r="G53" s="16" t="s">
        <v>266</v>
      </c>
      <c r="H53" s="15" t="s">
        <v>107</v>
      </c>
      <c r="I53" s="17">
        <v>0</v>
      </c>
      <c r="J53" s="15"/>
      <c r="K53" s="26" t="s">
        <v>165</v>
      </c>
      <c r="L53" s="15"/>
      <c r="M53" s="18">
        <v>5175</v>
      </c>
      <c r="N53">
        <v>2129.1605223774559</v>
      </c>
    </row>
    <row r="54" spans="1:14" ht="18.5" thickBot="1" x14ac:dyDescent="0.3">
      <c r="A54" s="19">
        <v>526</v>
      </c>
      <c r="B54" s="20" t="s">
        <v>1725</v>
      </c>
      <c r="C54" s="17">
        <v>1500</v>
      </c>
      <c r="D54" s="15" t="s">
        <v>1726</v>
      </c>
      <c r="E54" s="15"/>
      <c r="F54" s="15" t="s">
        <v>106</v>
      </c>
      <c r="G54" s="16" t="s">
        <v>1727</v>
      </c>
      <c r="H54" s="15" t="s">
        <v>107</v>
      </c>
      <c r="I54" s="17">
        <v>0</v>
      </c>
      <c r="J54" s="15"/>
      <c r="K54" s="15"/>
      <c r="L54" s="15"/>
      <c r="M54" s="18">
        <v>5181</v>
      </c>
      <c r="N54">
        <v>2303.8097734527801</v>
      </c>
    </row>
    <row r="55" spans="1:14" ht="18.5" thickBot="1" x14ac:dyDescent="0.3">
      <c r="A55" s="19">
        <v>679</v>
      </c>
      <c r="B55" s="20" t="s">
        <v>2168</v>
      </c>
      <c r="C55" s="21">
        <v>1500</v>
      </c>
      <c r="D55" s="15" t="s">
        <v>2169</v>
      </c>
      <c r="E55" s="15"/>
      <c r="F55" s="15" t="s">
        <v>114</v>
      </c>
      <c r="G55" s="16" t="s">
        <v>2170</v>
      </c>
      <c r="H55" s="15" t="s">
        <v>122</v>
      </c>
      <c r="I55" s="17">
        <v>8</v>
      </c>
      <c r="J55" s="15"/>
      <c r="K55" s="35"/>
      <c r="L55" s="15"/>
      <c r="M55" s="18">
        <v>5325</v>
      </c>
      <c r="N55">
        <v>2144.2550333706254</v>
      </c>
    </row>
    <row r="56" spans="1:14" ht="18.5" thickBot="1" x14ac:dyDescent="0.3">
      <c r="A56" s="19">
        <v>432</v>
      </c>
      <c r="B56" s="20" t="s">
        <v>1465</v>
      </c>
      <c r="C56" s="17">
        <v>1500</v>
      </c>
      <c r="D56" s="15" t="s">
        <v>1466</v>
      </c>
      <c r="E56" s="15"/>
      <c r="F56" s="15" t="s">
        <v>106</v>
      </c>
      <c r="G56" s="16" t="s">
        <v>1467</v>
      </c>
      <c r="H56" s="15" t="s">
        <v>115</v>
      </c>
      <c r="I56" s="17">
        <v>0</v>
      </c>
      <c r="J56" s="15"/>
      <c r="K56" s="15"/>
      <c r="L56" s="15"/>
      <c r="M56" s="18">
        <v>5383</v>
      </c>
      <c r="N56">
        <v>2432.0776399261222</v>
      </c>
    </row>
    <row r="57" spans="1:14" ht="18.5" thickBot="1" x14ac:dyDescent="0.3">
      <c r="A57" s="19">
        <v>230</v>
      </c>
      <c r="B57" s="20" t="s">
        <v>894</v>
      </c>
      <c r="C57" s="21">
        <v>1500</v>
      </c>
      <c r="D57" s="20" t="s">
        <v>121</v>
      </c>
      <c r="E57" s="20" t="s">
        <v>895</v>
      </c>
      <c r="F57" s="15" t="s">
        <v>106</v>
      </c>
      <c r="G57" s="16" t="s">
        <v>896</v>
      </c>
      <c r="H57" s="15" t="s">
        <v>122</v>
      </c>
      <c r="I57" s="17">
        <v>3</v>
      </c>
      <c r="J57" s="15"/>
      <c r="K57" s="15"/>
      <c r="L57" s="15"/>
      <c r="M57" s="18">
        <v>5430</v>
      </c>
      <c r="N57">
        <v>2410.1043393357031</v>
      </c>
    </row>
    <row r="58" spans="1:14" ht="18.5" thickBot="1" x14ac:dyDescent="0.3">
      <c r="A58" s="19">
        <v>442</v>
      </c>
      <c r="B58" s="20" t="s">
        <v>1490</v>
      </c>
      <c r="C58" s="17">
        <v>1500</v>
      </c>
      <c r="D58" s="15" t="s">
        <v>1491</v>
      </c>
      <c r="E58" s="15"/>
      <c r="F58" s="15" t="s">
        <v>106</v>
      </c>
      <c r="G58" s="16" t="s">
        <v>1492</v>
      </c>
      <c r="H58" s="15" t="s">
        <v>116</v>
      </c>
      <c r="I58" s="17">
        <v>0</v>
      </c>
      <c r="J58" s="15"/>
      <c r="K58" s="15"/>
      <c r="L58" s="15"/>
      <c r="M58" s="18">
        <v>5511</v>
      </c>
      <c r="N58">
        <v>1866.9320491385668</v>
      </c>
    </row>
    <row r="59" spans="1:14" ht="18.5" thickBot="1" x14ac:dyDescent="0.3">
      <c r="A59" s="19">
        <v>193</v>
      </c>
      <c r="B59" s="15" t="s">
        <v>784</v>
      </c>
      <c r="C59" s="17">
        <v>1500</v>
      </c>
      <c r="D59" s="15" t="s">
        <v>785</v>
      </c>
      <c r="E59" s="15" t="s">
        <v>105</v>
      </c>
      <c r="F59" s="15" t="s">
        <v>106</v>
      </c>
      <c r="G59" s="16" t="s">
        <v>786</v>
      </c>
      <c r="H59" s="15" t="s">
        <v>107</v>
      </c>
      <c r="I59" s="17">
        <v>1</v>
      </c>
      <c r="J59" s="15"/>
      <c r="K59" s="15"/>
      <c r="L59" s="15"/>
      <c r="M59" s="18">
        <v>5619</v>
      </c>
      <c r="N59">
        <v>2613.871465312011</v>
      </c>
    </row>
    <row r="60" spans="1:14" ht="18.5" thickBot="1" x14ac:dyDescent="0.3">
      <c r="A60" s="19">
        <v>785</v>
      </c>
      <c r="B60" s="20" t="s">
        <v>2466</v>
      </c>
      <c r="C60" s="21">
        <v>1500</v>
      </c>
      <c r="D60" s="15" t="s">
        <v>1511</v>
      </c>
      <c r="E60" s="15" t="s">
        <v>146</v>
      </c>
      <c r="F60" s="15" t="s">
        <v>114</v>
      </c>
      <c r="G60" s="16" t="s">
        <v>2467</v>
      </c>
      <c r="H60" s="15" t="s">
        <v>122</v>
      </c>
      <c r="I60" s="17">
        <v>7</v>
      </c>
      <c r="J60" s="15"/>
      <c r="K60" s="15"/>
      <c r="L60" s="15"/>
      <c r="M60" s="18">
        <v>5629</v>
      </c>
      <c r="N60">
        <v>2649.8530443892196</v>
      </c>
    </row>
    <row r="61" spans="1:14" ht="18.5" thickBot="1" x14ac:dyDescent="0.3">
      <c r="A61" s="19">
        <v>867</v>
      </c>
      <c r="B61" s="15" t="s">
        <v>2693</v>
      </c>
      <c r="C61" s="21">
        <v>1500</v>
      </c>
      <c r="D61" s="15" t="s">
        <v>2694</v>
      </c>
      <c r="E61" s="15" t="s">
        <v>2649</v>
      </c>
      <c r="F61" s="15" t="s">
        <v>158</v>
      </c>
      <c r="G61" s="16" t="s">
        <v>2695</v>
      </c>
      <c r="H61" s="15" t="s">
        <v>107</v>
      </c>
      <c r="I61" s="17">
        <v>0</v>
      </c>
      <c r="J61" s="15"/>
      <c r="K61" s="15"/>
      <c r="L61" s="15"/>
      <c r="M61" s="18">
        <v>5642</v>
      </c>
      <c r="N61">
        <v>1532.3802360781758</v>
      </c>
    </row>
    <row r="62" spans="1:14" ht="18.5" thickBot="1" x14ac:dyDescent="0.3">
      <c r="A62" s="19">
        <v>665</v>
      </c>
      <c r="B62" s="15" t="s">
        <v>2132</v>
      </c>
      <c r="C62" s="21">
        <v>1500</v>
      </c>
      <c r="D62" s="15" t="s">
        <v>989</v>
      </c>
      <c r="E62" s="15" t="s">
        <v>1733</v>
      </c>
      <c r="F62" s="15" t="s">
        <v>221</v>
      </c>
      <c r="G62" s="16" t="s">
        <v>2133</v>
      </c>
      <c r="H62" s="15" t="s">
        <v>122</v>
      </c>
      <c r="I62" s="17">
        <v>4</v>
      </c>
      <c r="J62" s="15"/>
      <c r="K62" s="15"/>
      <c r="L62" s="15"/>
      <c r="M62" s="18">
        <v>5647</v>
      </c>
      <c r="N62">
        <v>2282.0028606437145</v>
      </c>
    </row>
    <row r="63" spans="1:14" ht="18.5" thickBot="1" x14ac:dyDescent="0.3">
      <c r="A63" s="19">
        <v>781</v>
      </c>
      <c r="B63" s="20" t="s">
        <v>2453</v>
      </c>
      <c r="C63" s="21">
        <v>1500</v>
      </c>
      <c r="D63" s="15" t="s">
        <v>2454</v>
      </c>
      <c r="E63" s="15" t="s">
        <v>2455</v>
      </c>
      <c r="F63" s="15" t="s">
        <v>106</v>
      </c>
      <c r="G63" s="16" t="s">
        <v>2456</v>
      </c>
      <c r="H63" s="15" t="s">
        <v>122</v>
      </c>
      <c r="I63" s="17">
        <v>0</v>
      </c>
      <c r="J63" s="21">
        <v>1001117</v>
      </c>
      <c r="K63" s="15"/>
      <c r="L63" s="15"/>
      <c r="M63" s="18">
        <v>5659</v>
      </c>
      <c r="N63">
        <v>1987.146855106103</v>
      </c>
    </row>
    <row r="64" spans="1:14" ht="18.5" thickBot="1" x14ac:dyDescent="0.3">
      <c r="A64" s="19">
        <v>270</v>
      </c>
      <c r="B64" s="13" t="s">
        <v>1010</v>
      </c>
      <c r="C64" s="17">
        <v>1500</v>
      </c>
      <c r="D64" s="15" t="s">
        <v>1011</v>
      </c>
      <c r="E64" s="15"/>
      <c r="F64" s="15" t="s">
        <v>106</v>
      </c>
      <c r="G64" s="16" t="s">
        <v>1012</v>
      </c>
      <c r="H64" s="15" t="s">
        <v>111</v>
      </c>
      <c r="I64" s="17">
        <v>1</v>
      </c>
      <c r="J64" s="15"/>
      <c r="K64" s="15"/>
      <c r="L64" s="15"/>
      <c r="M64" s="18">
        <v>5695</v>
      </c>
      <c r="N64">
        <v>2446.4552729218285</v>
      </c>
    </row>
    <row r="65" spans="1:14" ht="18.5" thickBot="1" x14ac:dyDescent="0.3">
      <c r="A65" s="19">
        <v>608</v>
      </c>
      <c r="B65" s="20" t="s">
        <v>1969</v>
      </c>
      <c r="C65" s="21">
        <v>1500</v>
      </c>
      <c r="D65" s="15" t="s">
        <v>1970</v>
      </c>
      <c r="E65" s="15" t="s">
        <v>119</v>
      </c>
      <c r="F65" s="15" t="s">
        <v>106</v>
      </c>
      <c r="G65" s="16" t="s">
        <v>1971</v>
      </c>
      <c r="H65" s="15" t="s">
        <v>107</v>
      </c>
      <c r="I65" s="17">
        <v>1</v>
      </c>
      <c r="J65" s="15"/>
      <c r="K65" s="15"/>
      <c r="L65" s="15"/>
      <c r="M65" s="18">
        <v>5700</v>
      </c>
      <c r="N65">
        <v>2635.0128963416164</v>
      </c>
    </row>
    <row r="66" spans="1:14" ht="18.5" thickBot="1" x14ac:dyDescent="0.3">
      <c r="A66" s="19">
        <v>797</v>
      </c>
      <c r="B66" s="20" t="s">
        <v>2497</v>
      </c>
      <c r="C66" s="21">
        <v>1500</v>
      </c>
      <c r="D66" s="15" t="s">
        <v>234</v>
      </c>
      <c r="E66" s="15" t="s">
        <v>1982</v>
      </c>
      <c r="F66" s="15" t="s">
        <v>110</v>
      </c>
      <c r="G66" s="16" t="s">
        <v>2498</v>
      </c>
      <c r="H66" s="15" t="s">
        <v>107</v>
      </c>
      <c r="I66" s="17">
        <v>0</v>
      </c>
      <c r="J66" s="21">
        <v>1002115</v>
      </c>
      <c r="K66" s="15"/>
      <c r="L66" s="15"/>
      <c r="M66" s="18">
        <v>5721</v>
      </c>
      <c r="N66">
        <v>2029.2516975387325</v>
      </c>
    </row>
    <row r="67" spans="1:14" ht="18.5" thickBot="1" x14ac:dyDescent="0.3">
      <c r="A67" s="19">
        <v>477</v>
      </c>
      <c r="B67" s="15" t="s">
        <v>1588</v>
      </c>
      <c r="C67" s="17">
        <v>1500</v>
      </c>
      <c r="D67" s="15" t="s">
        <v>1589</v>
      </c>
      <c r="E67" s="15" t="s">
        <v>178</v>
      </c>
      <c r="F67" s="15" t="s">
        <v>110</v>
      </c>
      <c r="G67" s="16" t="s">
        <v>1590</v>
      </c>
      <c r="H67" s="15" t="s">
        <v>127</v>
      </c>
      <c r="I67" s="17">
        <v>1</v>
      </c>
      <c r="J67" s="15"/>
      <c r="K67" s="15"/>
      <c r="L67" s="15"/>
      <c r="M67" s="18">
        <v>5815</v>
      </c>
      <c r="N67">
        <v>3105.4408005256964</v>
      </c>
    </row>
    <row r="68" spans="1:14" ht="18.5" thickBot="1" x14ac:dyDescent="0.3">
      <c r="A68" s="19">
        <v>549</v>
      </c>
      <c r="B68" s="20" t="s">
        <v>1793</v>
      </c>
      <c r="C68" s="21">
        <v>1500</v>
      </c>
      <c r="D68" s="15" t="s">
        <v>537</v>
      </c>
      <c r="E68" s="15" t="s">
        <v>675</v>
      </c>
      <c r="F68" s="15" t="s">
        <v>106</v>
      </c>
      <c r="G68" s="16" t="s">
        <v>1794</v>
      </c>
      <c r="H68" s="15" t="s">
        <v>116</v>
      </c>
      <c r="I68" s="17">
        <v>0</v>
      </c>
      <c r="J68" s="21">
        <v>1001106</v>
      </c>
      <c r="K68" s="15"/>
      <c r="L68" s="15"/>
      <c r="M68" s="18">
        <v>5824</v>
      </c>
      <c r="N68">
        <v>2235.5615498492289</v>
      </c>
    </row>
    <row r="69" spans="1:14" ht="18.5" thickBot="1" x14ac:dyDescent="0.3">
      <c r="A69" s="19">
        <v>122</v>
      </c>
      <c r="B69" s="13" t="s">
        <v>579</v>
      </c>
      <c r="C69" s="17">
        <v>1500</v>
      </c>
      <c r="D69" s="15" t="s">
        <v>580</v>
      </c>
      <c r="E69" s="15"/>
      <c r="F69" s="15" t="s">
        <v>110</v>
      </c>
      <c r="G69" s="16" t="s">
        <v>581</v>
      </c>
      <c r="H69" s="15" t="s">
        <v>111</v>
      </c>
      <c r="I69" s="17">
        <v>0</v>
      </c>
      <c r="J69" s="15"/>
      <c r="K69" s="26" t="s">
        <v>165</v>
      </c>
      <c r="L69" s="15"/>
      <c r="M69" s="18">
        <v>5827</v>
      </c>
      <c r="N69">
        <v>2561.9081476658421</v>
      </c>
    </row>
    <row r="70" spans="1:14" ht="18.5" thickBot="1" x14ac:dyDescent="0.3">
      <c r="A70" s="19">
        <v>293</v>
      </c>
      <c r="B70" s="15" t="s">
        <v>1071</v>
      </c>
      <c r="C70" s="17">
        <v>1500</v>
      </c>
      <c r="D70" s="15" t="s">
        <v>1072</v>
      </c>
      <c r="E70" s="15" t="s">
        <v>1062</v>
      </c>
      <c r="F70" s="15" t="s">
        <v>114</v>
      </c>
      <c r="G70" s="16" t="s">
        <v>1073</v>
      </c>
      <c r="H70" s="15" t="s">
        <v>107</v>
      </c>
      <c r="I70" s="17">
        <v>5</v>
      </c>
      <c r="J70" s="15"/>
      <c r="K70" s="15" t="s">
        <v>292</v>
      </c>
      <c r="L70" s="15"/>
      <c r="M70" s="18">
        <v>5869</v>
      </c>
      <c r="N70">
        <v>2666.9180939946996</v>
      </c>
    </row>
    <row r="71" spans="1:14" ht="18.5" thickBot="1" x14ac:dyDescent="0.3">
      <c r="A71" s="19">
        <v>269</v>
      </c>
      <c r="B71" s="13" t="s">
        <v>1008</v>
      </c>
      <c r="C71" s="17">
        <v>1495</v>
      </c>
      <c r="D71" s="15" t="s">
        <v>326</v>
      </c>
      <c r="E71" s="15"/>
      <c r="F71" s="15" t="s">
        <v>106</v>
      </c>
      <c r="G71" s="16" t="s">
        <v>1009</v>
      </c>
      <c r="H71" s="15" t="s">
        <v>107</v>
      </c>
      <c r="I71" s="17">
        <v>0</v>
      </c>
      <c r="J71" s="15"/>
      <c r="K71" s="15" t="s">
        <v>147</v>
      </c>
      <c r="L71" s="15"/>
      <c r="M71" s="18">
        <v>5871</v>
      </c>
      <c r="N71">
        <v>1927.2401165363583</v>
      </c>
    </row>
    <row r="72" spans="1:14" ht="18.5" thickBot="1" x14ac:dyDescent="0.3">
      <c r="A72" s="19">
        <v>409</v>
      </c>
      <c r="B72" s="15" t="s">
        <v>1398</v>
      </c>
      <c r="C72" s="17">
        <v>1500</v>
      </c>
      <c r="D72" s="15" t="s">
        <v>907</v>
      </c>
      <c r="E72" s="15" t="s">
        <v>1396</v>
      </c>
      <c r="F72" s="15" t="s">
        <v>221</v>
      </c>
      <c r="G72" s="16" t="s">
        <v>1399</v>
      </c>
      <c r="H72" s="15" t="s">
        <v>127</v>
      </c>
      <c r="I72" s="17">
        <v>0</v>
      </c>
      <c r="J72" s="15"/>
      <c r="K72" s="15"/>
      <c r="L72" s="15"/>
      <c r="M72" s="18">
        <v>5948</v>
      </c>
      <c r="N72">
        <v>1897.7066317672163</v>
      </c>
    </row>
    <row r="73" spans="1:14" ht="18.5" thickBot="1" x14ac:dyDescent="0.3">
      <c r="A73" s="19">
        <v>889</v>
      </c>
      <c r="B73" s="15" t="s">
        <v>2757</v>
      </c>
      <c r="C73" s="17">
        <v>1500</v>
      </c>
      <c r="D73" s="15" t="s">
        <v>2758</v>
      </c>
      <c r="E73" s="15" t="s">
        <v>439</v>
      </c>
      <c r="F73" s="15" t="s">
        <v>106</v>
      </c>
      <c r="G73" s="16" t="s">
        <v>2759</v>
      </c>
      <c r="H73" s="15" t="s">
        <v>107</v>
      </c>
      <c r="I73" s="17">
        <v>1</v>
      </c>
      <c r="J73" s="15"/>
      <c r="K73" s="35"/>
      <c r="L73" s="15"/>
      <c r="M73" s="18">
        <v>6014</v>
      </c>
      <c r="N73">
        <v>2594.9933278563362</v>
      </c>
    </row>
    <row r="74" spans="1:14" ht="18.5" thickBot="1" x14ac:dyDescent="0.3">
      <c r="A74" s="19">
        <v>187</v>
      </c>
      <c r="B74" s="13" t="s">
        <v>768</v>
      </c>
      <c r="C74" s="17">
        <v>1500</v>
      </c>
      <c r="D74" s="15" t="s">
        <v>769</v>
      </c>
      <c r="E74" s="15" t="s">
        <v>701</v>
      </c>
      <c r="F74" s="15" t="s">
        <v>106</v>
      </c>
      <c r="G74" s="16" t="s">
        <v>770</v>
      </c>
      <c r="H74" s="15" t="s">
        <v>107</v>
      </c>
      <c r="I74" s="17">
        <v>0</v>
      </c>
      <c r="J74" s="17">
        <v>1003103</v>
      </c>
      <c r="K74" s="15"/>
      <c r="L74" s="15"/>
      <c r="M74" s="18">
        <v>6124</v>
      </c>
      <c r="N74">
        <v>2148.8306249304305</v>
      </c>
    </row>
    <row r="75" spans="1:14" ht="18.5" thickBot="1" x14ac:dyDescent="0.3">
      <c r="A75" s="19">
        <v>620</v>
      </c>
      <c r="B75" s="20" t="s">
        <v>2003</v>
      </c>
      <c r="C75" s="21">
        <v>1500</v>
      </c>
      <c r="D75" s="20" t="s">
        <v>265</v>
      </c>
      <c r="E75" s="20" t="s">
        <v>171</v>
      </c>
      <c r="F75" s="15" t="s">
        <v>110</v>
      </c>
      <c r="G75" s="16" t="s">
        <v>2004</v>
      </c>
      <c r="H75" s="15" t="s">
        <v>115</v>
      </c>
      <c r="I75" s="17">
        <v>0</v>
      </c>
      <c r="J75" s="15"/>
      <c r="K75" s="15"/>
      <c r="L75" s="15"/>
      <c r="M75" s="18">
        <v>6136</v>
      </c>
      <c r="N75">
        <v>2082.8957231700342</v>
      </c>
    </row>
    <row r="76" spans="1:14" ht="18.5" thickBot="1" x14ac:dyDescent="0.3">
      <c r="A76" s="19">
        <v>612</v>
      </c>
      <c r="B76" s="20" t="s">
        <v>1981</v>
      </c>
      <c r="C76" s="21">
        <v>1500</v>
      </c>
      <c r="D76" s="15" t="s">
        <v>809</v>
      </c>
      <c r="E76" s="15" t="s">
        <v>1982</v>
      </c>
      <c r="F76" s="15" t="s">
        <v>106</v>
      </c>
      <c r="G76" s="16" t="s">
        <v>1983</v>
      </c>
      <c r="H76" s="15" t="s">
        <v>107</v>
      </c>
      <c r="I76" s="17">
        <v>2</v>
      </c>
      <c r="J76" s="21">
        <v>1001120</v>
      </c>
      <c r="K76" s="15"/>
      <c r="L76" s="15"/>
      <c r="M76" s="18">
        <v>6142</v>
      </c>
      <c r="N76">
        <v>2711.9018775836475</v>
      </c>
    </row>
    <row r="77" spans="1:14" ht="18.5" thickBot="1" x14ac:dyDescent="0.3">
      <c r="A77" s="19">
        <v>996</v>
      </c>
      <c r="B77" s="20" t="s">
        <v>3051</v>
      </c>
      <c r="C77" s="21">
        <v>1500</v>
      </c>
      <c r="D77" s="15" t="s">
        <v>601</v>
      </c>
      <c r="E77" s="15"/>
      <c r="F77" s="15" t="s">
        <v>106</v>
      </c>
      <c r="G77" s="16" t="s">
        <v>3052</v>
      </c>
      <c r="H77" s="15" t="s">
        <v>116</v>
      </c>
      <c r="I77" s="17">
        <v>0</v>
      </c>
      <c r="J77" s="15"/>
      <c r="K77" s="35"/>
      <c r="L77" s="15"/>
      <c r="M77" s="18">
        <v>6158</v>
      </c>
      <c r="N77">
        <v>2147.0850319077258</v>
      </c>
    </row>
    <row r="78" spans="1:14" ht="18.5" thickBot="1" x14ac:dyDescent="0.3">
      <c r="A78" s="19">
        <v>78</v>
      </c>
      <c r="B78" s="15" t="s">
        <v>447</v>
      </c>
      <c r="C78" s="17">
        <v>1500</v>
      </c>
      <c r="D78" s="15" t="s">
        <v>448</v>
      </c>
      <c r="E78" s="15" t="s">
        <v>330</v>
      </c>
      <c r="F78" s="15" t="s">
        <v>110</v>
      </c>
      <c r="G78" s="16" t="s">
        <v>449</v>
      </c>
      <c r="H78" s="15" t="s">
        <v>115</v>
      </c>
      <c r="I78" s="17">
        <v>0</v>
      </c>
      <c r="J78" s="15"/>
      <c r="K78" s="26" t="s">
        <v>165</v>
      </c>
      <c r="L78" s="15"/>
      <c r="M78" s="18">
        <v>6191</v>
      </c>
      <c r="N78">
        <v>2289.5152415934795</v>
      </c>
    </row>
    <row r="79" spans="1:14" ht="18.5" thickBot="1" x14ac:dyDescent="0.3">
      <c r="A79" s="19">
        <v>178</v>
      </c>
      <c r="B79" s="15" t="s">
        <v>742</v>
      </c>
      <c r="C79" s="17">
        <v>1500</v>
      </c>
      <c r="D79" s="15" t="s">
        <v>743</v>
      </c>
      <c r="E79" s="15" t="s">
        <v>178</v>
      </c>
      <c r="F79" s="15" t="s">
        <v>221</v>
      </c>
      <c r="G79" s="16" t="s">
        <v>744</v>
      </c>
      <c r="H79" s="15" t="s">
        <v>127</v>
      </c>
      <c r="I79" s="17">
        <v>2</v>
      </c>
      <c r="J79" s="15"/>
      <c r="K79" s="15" t="s">
        <v>745</v>
      </c>
      <c r="L79" s="15"/>
      <c r="M79" s="18">
        <v>6232</v>
      </c>
      <c r="N79">
        <v>2703.0783690149897</v>
      </c>
    </row>
    <row r="80" spans="1:14" ht="18.5" thickBot="1" x14ac:dyDescent="0.3">
      <c r="A80" s="19">
        <v>98</v>
      </c>
      <c r="B80" s="15" t="s">
        <v>505</v>
      </c>
      <c r="C80" s="17">
        <v>1500</v>
      </c>
      <c r="D80" s="15" t="s">
        <v>506</v>
      </c>
      <c r="E80" s="15" t="s">
        <v>105</v>
      </c>
      <c r="F80" s="15" t="s">
        <v>114</v>
      </c>
      <c r="G80" s="16" t="s">
        <v>507</v>
      </c>
      <c r="H80" s="15" t="s">
        <v>111</v>
      </c>
      <c r="I80" s="17">
        <v>8</v>
      </c>
      <c r="J80" s="15"/>
      <c r="K80" s="15" t="s">
        <v>209</v>
      </c>
      <c r="L80" s="15"/>
      <c r="M80" s="18">
        <v>6259</v>
      </c>
      <c r="N80">
        <v>2237.4011887275487</v>
      </c>
    </row>
    <row r="81" spans="1:14" ht="18.5" thickBot="1" x14ac:dyDescent="0.3">
      <c r="A81" s="19">
        <v>468</v>
      </c>
      <c r="B81" s="15" t="s">
        <v>1563</v>
      </c>
      <c r="C81" s="17">
        <v>1500</v>
      </c>
      <c r="D81" s="15" t="s">
        <v>1564</v>
      </c>
      <c r="E81" s="15" t="s">
        <v>340</v>
      </c>
      <c r="F81" s="15" t="s">
        <v>158</v>
      </c>
      <c r="G81" s="16" t="s">
        <v>1565</v>
      </c>
      <c r="H81" s="15" t="s">
        <v>107</v>
      </c>
      <c r="I81" s="17">
        <v>6</v>
      </c>
      <c r="J81" s="15"/>
      <c r="K81" s="15"/>
      <c r="L81" s="15"/>
      <c r="M81" s="18">
        <v>6309</v>
      </c>
      <c r="N81">
        <v>2576.6423094578445</v>
      </c>
    </row>
    <row r="82" spans="1:14" ht="18.5" thickBot="1" x14ac:dyDescent="0.3">
      <c r="A82" s="12">
        <v>42</v>
      </c>
      <c r="B82" s="15" t="s">
        <v>332</v>
      </c>
      <c r="C82" s="17">
        <v>1500</v>
      </c>
      <c r="D82" s="15" t="s">
        <v>333</v>
      </c>
      <c r="E82" s="15" t="s">
        <v>330</v>
      </c>
      <c r="F82" s="15" t="s">
        <v>110</v>
      </c>
      <c r="G82" s="16" t="s">
        <v>334</v>
      </c>
      <c r="H82" s="15" t="s">
        <v>115</v>
      </c>
      <c r="I82" s="17">
        <v>0</v>
      </c>
      <c r="J82" s="15"/>
      <c r="K82" s="26" t="s">
        <v>165</v>
      </c>
      <c r="L82" s="15"/>
      <c r="M82" s="18">
        <v>6324</v>
      </c>
      <c r="N82">
        <v>2104.3335301943998</v>
      </c>
    </row>
    <row r="83" spans="1:14" ht="18.5" thickBot="1" x14ac:dyDescent="0.3">
      <c r="A83" s="12">
        <v>41</v>
      </c>
      <c r="B83" s="15" t="s">
        <v>328</v>
      </c>
      <c r="C83" s="17">
        <v>1500</v>
      </c>
      <c r="D83" s="15" t="s">
        <v>329</v>
      </c>
      <c r="E83" s="15" t="s">
        <v>330</v>
      </c>
      <c r="F83" s="15" t="s">
        <v>110</v>
      </c>
      <c r="G83" s="16" t="s">
        <v>331</v>
      </c>
      <c r="H83" s="15" t="s">
        <v>131</v>
      </c>
      <c r="I83" s="17">
        <v>0</v>
      </c>
      <c r="J83" s="15"/>
      <c r="K83" s="15" t="s">
        <v>236</v>
      </c>
      <c r="L83" s="15"/>
      <c r="M83" s="18">
        <v>6510</v>
      </c>
      <c r="N83">
        <v>1400.5673759655535</v>
      </c>
    </row>
    <row r="84" spans="1:14" ht="18.5" thickBot="1" x14ac:dyDescent="0.3">
      <c r="A84" s="19">
        <v>653</v>
      </c>
      <c r="B84" s="15" t="s">
        <v>2100</v>
      </c>
      <c r="C84" s="21">
        <v>1500</v>
      </c>
      <c r="D84" s="15" t="s">
        <v>2101</v>
      </c>
      <c r="E84" s="15" t="s">
        <v>105</v>
      </c>
      <c r="F84" s="15" t="s">
        <v>114</v>
      </c>
      <c r="G84" s="16" t="s">
        <v>2102</v>
      </c>
      <c r="H84" s="15" t="s">
        <v>111</v>
      </c>
      <c r="I84" s="17">
        <v>5</v>
      </c>
      <c r="J84" s="15"/>
      <c r="K84" s="15"/>
      <c r="L84" s="15"/>
      <c r="M84" s="18">
        <v>6537</v>
      </c>
      <c r="N84">
        <v>2461.4171094800777</v>
      </c>
    </row>
    <row r="85" spans="1:14" ht="18.5" thickBot="1" x14ac:dyDescent="0.3">
      <c r="A85" s="19">
        <v>114</v>
      </c>
      <c r="B85" s="13" t="s">
        <v>556</v>
      </c>
      <c r="C85" s="17">
        <v>1495</v>
      </c>
      <c r="D85" s="15" t="s">
        <v>557</v>
      </c>
      <c r="E85" s="15"/>
      <c r="F85" s="15" t="s">
        <v>114</v>
      </c>
      <c r="G85" s="16" t="s">
        <v>558</v>
      </c>
      <c r="H85" s="15" t="s">
        <v>122</v>
      </c>
      <c r="I85" s="17">
        <v>13</v>
      </c>
      <c r="J85" s="15"/>
      <c r="K85" s="15" t="s">
        <v>209</v>
      </c>
      <c r="L85" s="15"/>
      <c r="M85" s="18">
        <v>6554</v>
      </c>
      <c r="N85">
        <v>1945.7736103050804</v>
      </c>
    </row>
    <row r="86" spans="1:14" ht="18.5" thickBot="1" x14ac:dyDescent="0.3">
      <c r="A86" s="19">
        <v>587</v>
      </c>
      <c r="B86" s="20" t="s">
        <v>1901</v>
      </c>
      <c r="C86" s="21">
        <v>1500</v>
      </c>
      <c r="D86" s="15" t="s">
        <v>1902</v>
      </c>
      <c r="E86" s="15"/>
      <c r="F86" s="15" t="s">
        <v>106</v>
      </c>
      <c r="G86" s="16" t="s">
        <v>1903</v>
      </c>
      <c r="H86" s="15" t="s">
        <v>116</v>
      </c>
      <c r="I86" s="17">
        <v>0</v>
      </c>
      <c r="J86" s="15"/>
      <c r="K86" s="35"/>
      <c r="L86" s="15"/>
      <c r="M86" s="18">
        <v>6555</v>
      </c>
      <c r="N86">
        <v>2290.3526122724697</v>
      </c>
    </row>
    <row r="87" spans="1:14" ht="18.5" thickBot="1" x14ac:dyDescent="0.3">
      <c r="A87" s="19">
        <v>933</v>
      </c>
      <c r="B87" s="15" t="s">
        <v>2885</v>
      </c>
      <c r="C87" s="21">
        <v>1500</v>
      </c>
      <c r="D87" s="15" t="s">
        <v>1557</v>
      </c>
      <c r="E87" s="15" t="s">
        <v>2837</v>
      </c>
      <c r="F87" s="15" t="s">
        <v>114</v>
      </c>
      <c r="G87" s="16" t="s">
        <v>2886</v>
      </c>
      <c r="H87" s="15" t="s">
        <v>127</v>
      </c>
      <c r="I87" s="17">
        <v>9</v>
      </c>
      <c r="J87" s="15"/>
      <c r="K87" s="15"/>
      <c r="L87" s="15"/>
      <c r="M87" s="18">
        <v>6654</v>
      </c>
      <c r="N87">
        <v>2088.348915804449</v>
      </c>
    </row>
    <row r="88" spans="1:14" ht="18.5" thickBot="1" x14ac:dyDescent="0.3">
      <c r="A88" s="19">
        <v>821</v>
      </c>
      <c r="B88" s="15" t="s">
        <v>2563</v>
      </c>
      <c r="C88" s="21">
        <v>1500</v>
      </c>
      <c r="D88" s="15" t="s">
        <v>2564</v>
      </c>
      <c r="E88" s="15" t="s">
        <v>1567</v>
      </c>
      <c r="F88" s="15" t="s">
        <v>106</v>
      </c>
      <c r="G88" s="16" t="s">
        <v>2565</v>
      </c>
      <c r="H88" s="15" t="s">
        <v>107</v>
      </c>
      <c r="I88" s="17">
        <v>0</v>
      </c>
      <c r="J88" s="15"/>
      <c r="K88" s="15"/>
      <c r="L88" s="15"/>
      <c r="M88" s="18">
        <v>6731</v>
      </c>
      <c r="N88">
        <v>2522.4648306839058</v>
      </c>
    </row>
    <row r="89" spans="1:14" ht="18.5" thickBot="1" x14ac:dyDescent="0.3">
      <c r="A89" s="19">
        <v>913</v>
      </c>
      <c r="B89" s="20" t="s">
        <v>2826</v>
      </c>
      <c r="C89" s="21">
        <v>1500</v>
      </c>
      <c r="D89" s="15" t="s">
        <v>2827</v>
      </c>
      <c r="E89" s="15" t="s">
        <v>168</v>
      </c>
      <c r="F89" s="15" t="s">
        <v>114</v>
      </c>
      <c r="G89" s="16" t="s">
        <v>2828</v>
      </c>
      <c r="H89" s="15" t="s">
        <v>111</v>
      </c>
      <c r="I89" s="17">
        <v>7</v>
      </c>
      <c r="J89" s="21"/>
      <c r="K89" s="15"/>
      <c r="L89" s="15"/>
      <c r="M89" s="18">
        <v>6822</v>
      </c>
      <c r="N89">
        <v>2622.3968362056144</v>
      </c>
    </row>
    <row r="90" spans="1:14" ht="18.5" thickBot="1" x14ac:dyDescent="0.3">
      <c r="A90" s="19">
        <v>346</v>
      </c>
      <c r="B90" s="20" t="s">
        <v>1219</v>
      </c>
      <c r="C90" s="17">
        <v>1500</v>
      </c>
      <c r="D90" s="15" t="s">
        <v>121</v>
      </c>
      <c r="E90" s="15" t="s">
        <v>146</v>
      </c>
      <c r="F90" s="15" t="s">
        <v>106</v>
      </c>
      <c r="G90" s="16" t="s">
        <v>1220</v>
      </c>
      <c r="H90" s="15" t="s">
        <v>122</v>
      </c>
      <c r="I90" s="17">
        <v>1</v>
      </c>
      <c r="J90" s="15"/>
      <c r="K90" s="15"/>
      <c r="L90" s="15"/>
      <c r="M90" s="18">
        <v>6865</v>
      </c>
      <c r="N90">
        <v>2375.3614290109217</v>
      </c>
    </row>
    <row r="91" spans="1:14" ht="18.5" thickBot="1" x14ac:dyDescent="0.3">
      <c r="A91" s="19">
        <v>100</v>
      </c>
      <c r="B91" s="15" t="s">
        <v>511</v>
      </c>
      <c r="C91" s="17">
        <v>1500</v>
      </c>
      <c r="D91" s="15" t="s">
        <v>512</v>
      </c>
      <c r="E91" s="15" t="s">
        <v>513</v>
      </c>
      <c r="F91" s="15" t="s">
        <v>158</v>
      </c>
      <c r="G91" s="16" t="s">
        <v>514</v>
      </c>
      <c r="H91" s="15" t="s">
        <v>115</v>
      </c>
      <c r="I91" s="17">
        <v>1</v>
      </c>
      <c r="J91" s="15"/>
      <c r="K91" s="15" t="s">
        <v>132</v>
      </c>
      <c r="L91" s="15"/>
      <c r="M91" s="18">
        <v>6906</v>
      </c>
      <c r="N91">
        <v>2849.5900846463533</v>
      </c>
    </row>
    <row r="92" spans="1:14" ht="18.5" thickBot="1" x14ac:dyDescent="0.3">
      <c r="A92" s="19">
        <v>138</v>
      </c>
      <c r="B92" s="15" t="s">
        <v>624</v>
      </c>
      <c r="C92" s="14">
        <v>1500</v>
      </c>
      <c r="D92" s="13" t="s">
        <v>121</v>
      </c>
      <c r="E92" s="15" t="s">
        <v>625</v>
      </c>
      <c r="F92" s="15" t="s">
        <v>106</v>
      </c>
      <c r="G92" s="16" t="s">
        <v>626</v>
      </c>
      <c r="H92" s="15" t="s">
        <v>122</v>
      </c>
      <c r="I92" s="17">
        <v>0</v>
      </c>
      <c r="J92" s="15"/>
      <c r="K92" s="35"/>
      <c r="L92" s="15"/>
      <c r="M92" s="18">
        <v>6920</v>
      </c>
      <c r="N92">
        <v>2100.1839479982405</v>
      </c>
    </row>
    <row r="93" spans="1:14" ht="18.5" thickBot="1" x14ac:dyDescent="0.3">
      <c r="A93" s="19">
        <v>708</v>
      </c>
      <c r="B93" s="15" t="s">
        <v>2250</v>
      </c>
      <c r="C93" s="21">
        <v>1500</v>
      </c>
      <c r="D93" s="15" t="s">
        <v>2251</v>
      </c>
      <c r="E93" s="15" t="s">
        <v>1929</v>
      </c>
      <c r="F93" s="15" t="s">
        <v>158</v>
      </c>
      <c r="G93" s="16" t="s">
        <v>2252</v>
      </c>
      <c r="H93" s="15" t="s">
        <v>127</v>
      </c>
      <c r="I93" s="17">
        <v>1</v>
      </c>
      <c r="J93" s="21"/>
      <c r="K93" s="15"/>
      <c r="L93" s="15"/>
      <c r="M93" s="18">
        <v>6964</v>
      </c>
      <c r="N93">
        <v>2975.1482646281274</v>
      </c>
    </row>
    <row r="94" spans="1:14" ht="18.5" thickBot="1" x14ac:dyDescent="0.3">
      <c r="A94" s="19">
        <v>473</v>
      </c>
      <c r="B94" s="15" t="s">
        <v>1577</v>
      </c>
      <c r="C94" s="17">
        <v>1500</v>
      </c>
      <c r="D94" s="15" t="s">
        <v>1578</v>
      </c>
      <c r="E94" s="15" t="s">
        <v>1197</v>
      </c>
      <c r="F94" s="15" t="s">
        <v>114</v>
      </c>
      <c r="G94" s="16" t="s">
        <v>1579</v>
      </c>
      <c r="H94" s="15" t="s">
        <v>107</v>
      </c>
      <c r="I94" s="17">
        <v>6</v>
      </c>
      <c r="J94" s="15"/>
      <c r="K94" s="15"/>
      <c r="L94" s="15"/>
      <c r="M94" s="18">
        <v>6977</v>
      </c>
      <c r="N94">
        <v>2360.9428029194332</v>
      </c>
    </row>
    <row r="95" spans="1:14" ht="18.5" thickBot="1" x14ac:dyDescent="0.3">
      <c r="A95" s="19">
        <v>358</v>
      </c>
      <c r="B95" s="15" t="s">
        <v>1252</v>
      </c>
      <c r="C95" s="17">
        <v>1500</v>
      </c>
      <c r="D95" s="15" t="s">
        <v>1253</v>
      </c>
      <c r="E95" s="15" t="s">
        <v>1254</v>
      </c>
      <c r="F95" s="15" t="s">
        <v>158</v>
      </c>
      <c r="G95" s="16" t="s">
        <v>1255</v>
      </c>
      <c r="H95" s="15" t="s">
        <v>116</v>
      </c>
      <c r="I95" s="17">
        <v>0</v>
      </c>
      <c r="J95" s="15"/>
      <c r="K95" s="35" t="s">
        <v>132</v>
      </c>
      <c r="L95" s="15"/>
      <c r="M95" s="18">
        <v>6988</v>
      </c>
      <c r="N95">
        <v>1801.9272713127941</v>
      </c>
    </row>
    <row r="96" spans="1:14" ht="18.5" thickBot="1" x14ac:dyDescent="0.3">
      <c r="A96" s="19">
        <v>543</v>
      </c>
      <c r="B96" s="20" t="s">
        <v>1777</v>
      </c>
      <c r="C96" s="21">
        <v>1500</v>
      </c>
      <c r="D96" s="15" t="s">
        <v>1778</v>
      </c>
      <c r="E96" s="15" t="s">
        <v>476</v>
      </c>
      <c r="F96" s="15" t="s">
        <v>114</v>
      </c>
      <c r="G96" s="16" t="s">
        <v>1779</v>
      </c>
      <c r="H96" s="15" t="s">
        <v>122</v>
      </c>
      <c r="I96" s="17">
        <v>7</v>
      </c>
      <c r="J96" s="15"/>
      <c r="K96" s="35"/>
      <c r="L96" s="15"/>
      <c r="M96" s="18">
        <v>7094</v>
      </c>
      <c r="N96">
        <v>2288.0752191879965</v>
      </c>
    </row>
    <row r="97" spans="1:14" ht="18.5" thickBot="1" x14ac:dyDescent="0.3">
      <c r="A97" s="19">
        <v>371</v>
      </c>
      <c r="B97" s="15" t="s">
        <v>1289</v>
      </c>
      <c r="C97" s="17">
        <v>1500</v>
      </c>
      <c r="D97" s="15" t="s">
        <v>983</v>
      </c>
      <c r="E97" s="15" t="s">
        <v>1097</v>
      </c>
      <c r="F97" s="15" t="s">
        <v>110</v>
      </c>
      <c r="G97" s="16" t="s">
        <v>1290</v>
      </c>
      <c r="H97" s="15" t="s">
        <v>111</v>
      </c>
      <c r="I97" s="17">
        <v>1</v>
      </c>
      <c r="J97" s="15"/>
      <c r="K97" s="26" t="s">
        <v>165</v>
      </c>
      <c r="L97" s="15"/>
      <c r="M97" s="18">
        <v>7114</v>
      </c>
      <c r="N97">
        <v>2400.9454241554258</v>
      </c>
    </row>
    <row r="98" spans="1:14" ht="18.5" thickBot="1" x14ac:dyDescent="0.3">
      <c r="A98" s="19">
        <v>791</v>
      </c>
      <c r="B98" s="20" t="s">
        <v>2482</v>
      </c>
      <c r="C98" s="21">
        <v>1500</v>
      </c>
      <c r="D98" s="15" t="s">
        <v>475</v>
      </c>
      <c r="E98" s="15"/>
      <c r="F98" s="15" t="s">
        <v>106</v>
      </c>
      <c r="G98" s="16" t="s">
        <v>2483</v>
      </c>
      <c r="H98" s="15" t="s">
        <v>122</v>
      </c>
      <c r="I98" s="17">
        <v>4</v>
      </c>
      <c r="J98" s="15"/>
      <c r="K98" s="35"/>
      <c r="L98" s="15"/>
      <c r="M98" s="18">
        <v>7137</v>
      </c>
      <c r="N98">
        <v>2677.651720909194</v>
      </c>
    </row>
    <row r="99" spans="1:14" ht="18.5" thickBot="1" x14ac:dyDescent="0.3">
      <c r="A99" s="12">
        <v>16</v>
      </c>
      <c r="B99" s="13" t="s">
        <v>251</v>
      </c>
      <c r="C99" s="14">
        <v>1500</v>
      </c>
      <c r="D99" s="13" t="s">
        <v>252</v>
      </c>
      <c r="E99" s="15"/>
      <c r="F99" s="15" t="s">
        <v>106</v>
      </c>
      <c r="G99" s="16" t="s">
        <v>253</v>
      </c>
      <c r="H99" s="15" t="s">
        <v>122</v>
      </c>
      <c r="I99" s="17">
        <v>2</v>
      </c>
      <c r="J99" s="15"/>
      <c r="K99" s="15"/>
      <c r="L99" s="15"/>
      <c r="M99" s="18">
        <v>7206</v>
      </c>
      <c r="N99">
        <v>2463.3145072207667</v>
      </c>
    </row>
    <row r="100" spans="1:14" ht="18.5" thickBot="1" x14ac:dyDescent="0.3">
      <c r="A100" s="19">
        <v>367</v>
      </c>
      <c r="B100" s="15" t="s">
        <v>1279</v>
      </c>
      <c r="C100" s="17">
        <v>1500</v>
      </c>
      <c r="D100" s="15" t="s">
        <v>1280</v>
      </c>
      <c r="E100" s="15" t="s">
        <v>914</v>
      </c>
      <c r="F100" s="15" t="s">
        <v>110</v>
      </c>
      <c r="G100" s="16" t="s">
        <v>1281</v>
      </c>
      <c r="H100" s="15" t="s">
        <v>116</v>
      </c>
      <c r="I100" s="17">
        <v>2</v>
      </c>
      <c r="J100" s="15"/>
      <c r="K100" s="26" t="s">
        <v>165</v>
      </c>
      <c r="L100" s="15"/>
      <c r="M100" s="18">
        <v>7226</v>
      </c>
      <c r="N100">
        <v>2502.955344363198</v>
      </c>
    </row>
    <row r="101" spans="1:14" ht="18.5" thickBot="1" x14ac:dyDescent="0.3">
      <c r="A101" s="19">
        <v>524</v>
      </c>
      <c r="B101" s="15" t="s">
        <v>1719</v>
      </c>
      <c r="C101" s="17">
        <v>1500</v>
      </c>
      <c r="D101" s="15" t="s">
        <v>1720</v>
      </c>
      <c r="E101" s="15" t="s">
        <v>1567</v>
      </c>
      <c r="F101" s="15" t="s">
        <v>110</v>
      </c>
      <c r="G101" s="16" t="s">
        <v>1721</v>
      </c>
      <c r="H101" s="15" t="s">
        <v>139</v>
      </c>
      <c r="I101" s="17">
        <v>0</v>
      </c>
      <c r="J101" s="15"/>
      <c r="K101" s="15"/>
      <c r="L101" s="15"/>
      <c r="M101" s="18">
        <v>7322</v>
      </c>
      <c r="N101">
        <v>2012.6424237217593</v>
      </c>
    </row>
    <row r="102" spans="1:14" ht="18.5" thickBot="1" x14ac:dyDescent="0.3">
      <c r="A102" s="12">
        <v>43</v>
      </c>
      <c r="B102" s="15" t="s">
        <v>335</v>
      </c>
      <c r="C102" s="17">
        <v>1500</v>
      </c>
      <c r="D102" s="15" t="s">
        <v>336</v>
      </c>
      <c r="E102" s="15" t="s">
        <v>330</v>
      </c>
      <c r="F102" s="15" t="s">
        <v>114</v>
      </c>
      <c r="G102" s="16" t="s">
        <v>337</v>
      </c>
      <c r="H102" s="15" t="s">
        <v>122</v>
      </c>
      <c r="I102" s="17">
        <v>6</v>
      </c>
      <c r="J102" s="15"/>
      <c r="K102" s="15" t="s">
        <v>209</v>
      </c>
      <c r="L102" s="15"/>
      <c r="M102" s="18">
        <v>7335</v>
      </c>
      <c r="N102">
        <v>2253.5058363943872</v>
      </c>
    </row>
    <row r="103" spans="1:14" ht="18.5" thickBot="1" x14ac:dyDescent="0.3">
      <c r="A103" s="19">
        <v>663</v>
      </c>
      <c r="B103" s="15" t="s">
        <v>2127</v>
      </c>
      <c r="C103" s="21">
        <v>1500</v>
      </c>
      <c r="D103" s="15" t="s">
        <v>2128</v>
      </c>
      <c r="E103" s="15" t="s">
        <v>109</v>
      </c>
      <c r="F103" s="15" t="s">
        <v>110</v>
      </c>
      <c r="G103" s="16" t="s">
        <v>2129</v>
      </c>
      <c r="H103" s="15" t="s">
        <v>127</v>
      </c>
      <c r="I103" s="17">
        <v>1</v>
      </c>
      <c r="J103" s="15"/>
      <c r="K103" s="15"/>
      <c r="L103" s="15"/>
      <c r="M103" s="18">
        <v>7403</v>
      </c>
      <c r="N103">
        <v>2977.9650666928114</v>
      </c>
    </row>
    <row r="104" spans="1:14" ht="18.5" thickBot="1" x14ac:dyDescent="0.3">
      <c r="A104" s="19">
        <v>181</v>
      </c>
      <c r="B104" s="15" t="s">
        <v>751</v>
      </c>
      <c r="C104" s="17">
        <v>1500</v>
      </c>
      <c r="D104" s="15" t="s">
        <v>752</v>
      </c>
      <c r="E104" s="15" t="s">
        <v>171</v>
      </c>
      <c r="F104" s="15" t="s">
        <v>114</v>
      </c>
      <c r="G104" s="16" t="s">
        <v>753</v>
      </c>
      <c r="H104" s="15" t="s">
        <v>107</v>
      </c>
      <c r="I104" s="17">
        <v>6</v>
      </c>
      <c r="J104" s="15"/>
      <c r="K104" s="15" t="s">
        <v>292</v>
      </c>
      <c r="L104" s="15"/>
      <c r="M104" s="18">
        <v>7408</v>
      </c>
      <c r="N104">
        <v>2246.9426956224888</v>
      </c>
    </row>
    <row r="105" spans="1:14" ht="18.5" thickBot="1" x14ac:dyDescent="0.3">
      <c r="A105" s="19">
        <v>877</v>
      </c>
      <c r="B105" s="15" t="s">
        <v>2723</v>
      </c>
      <c r="C105" s="17">
        <v>1500</v>
      </c>
      <c r="D105" s="15" t="s">
        <v>2724</v>
      </c>
      <c r="E105" s="15"/>
      <c r="F105" s="15" t="s">
        <v>114</v>
      </c>
      <c r="G105" s="16" t="s">
        <v>2725</v>
      </c>
      <c r="H105" s="15" t="s">
        <v>131</v>
      </c>
      <c r="I105" s="17">
        <v>9</v>
      </c>
      <c r="J105" s="21"/>
      <c r="K105" s="15"/>
      <c r="L105" s="15"/>
      <c r="M105" s="18">
        <v>7419</v>
      </c>
      <c r="N105">
        <v>2317.2334452065938</v>
      </c>
    </row>
    <row r="106" spans="1:14" ht="18.5" thickBot="1" x14ac:dyDescent="0.3">
      <c r="A106" s="19">
        <v>341</v>
      </c>
      <c r="B106" s="20" t="s">
        <v>1205</v>
      </c>
      <c r="C106" s="17">
        <v>1500</v>
      </c>
      <c r="D106" s="15" t="s">
        <v>234</v>
      </c>
      <c r="E106" s="15"/>
      <c r="F106" s="15" t="s">
        <v>110</v>
      </c>
      <c r="G106" s="16" t="s">
        <v>1206</v>
      </c>
      <c r="H106" s="15" t="s">
        <v>116</v>
      </c>
      <c r="I106" s="17">
        <v>0</v>
      </c>
      <c r="J106" s="15"/>
      <c r="K106" s="26" t="s">
        <v>165</v>
      </c>
      <c r="L106" s="15"/>
      <c r="M106" s="18">
        <v>7429</v>
      </c>
      <c r="N106">
        <v>2197.9333295147831</v>
      </c>
    </row>
    <row r="107" spans="1:14" ht="18.5" thickBot="1" x14ac:dyDescent="0.3">
      <c r="A107" s="19">
        <v>556</v>
      </c>
      <c r="B107" s="20" t="s">
        <v>1813</v>
      </c>
      <c r="C107" s="21">
        <v>1500</v>
      </c>
      <c r="D107" s="15" t="s">
        <v>1814</v>
      </c>
      <c r="E107" s="15" t="s">
        <v>171</v>
      </c>
      <c r="F107" s="15" t="s">
        <v>106</v>
      </c>
      <c r="G107" s="16" t="s">
        <v>1815</v>
      </c>
      <c r="H107" s="15" t="s">
        <v>116</v>
      </c>
      <c r="I107" s="17">
        <v>0</v>
      </c>
      <c r="J107" s="15"/>
      <c r="K107" s="15"/>
      <c r="L107" s="15"/>
      <c r="M107" s="18">
        <v>7434</v>
      </c>
      <c r="N107">
        <v>1982.961150468504</v>
      </c>
    </row>
    <row r="108" spans="1:14" ht="18.5" thickBot="1" x14ac:dyDescent="0.3">
      <c r="A108" s="19">
        <v>559</v>
      </c>
      <c r="B108" s="20" t="s">
        <v>1822</v>
      </c>
      <c r="C108" s="21">
        <v>1500</v>
      </c>
      <c r="D108" s="15" t="s">
        <v>1093</v>
      </c>
      <c r="E108" s="15" t="s">
        <v>914</v>
      </c>
      <c r="F108" s="15" t="s">
        <v>106</v>
      </c>
      <c r="G108" s="16" t="s">
        <v>1823</v>
      </c>
      <c r="H108" s="15" t="s">
        <v>122</v>
      </c>
      <c r="I108" s="17">
        <v>0</v>
      </c>
      <c r="J108" s="15"/>
      <c r="K108" s="15"/>
      <c r="L108" s="15"/>
      <c r="M108" s="18">
        <v>7490</v>
      </c>
      <c r="N108">
        <v>2454.6533430182349</v>
      </c>
    </row>
    <row r="109" spans="1:14" ht="18.5" thickBot="1" x14ac:dyDescent="0.3">
      <c r="A109" s="19">
        <v>330</v>
      </c>
      <c r="B109" s="15" t="s">
        <v>1173</v>
      </c>
      <c r="C109" s="17">
        <v>1500</v>
      </c>
      <c r="D109" s="15" t="s">
        <v>1174</v>
      </c>
      <c r="E109" s="15" t="s">
        <v>831</v>
      </c>
      <c r="F109" s="15" t="s">
        <v>110</v>
      </c>
      <c r="G109" s="16" t="s">
        <v>1175</v>
      </c>
      <c r="H109" s="15" t="s">
        <v>115</v>
      </c>
      <c r="I109" s="17">
        <v>0</v>
      </c>
      <c r="J109" s="15"/>
      <c r="K109" s="26" t="s">
        <v>165</v>
      </c>
      <c r="L109" s="15"/>
      <c r="M109" s="18">
        <v>7521</v>
      </c>
      <c r="N109">
        <v>2234.7628241341845</v>
      </c>
    </row>
    <row r="110" spans="1:14" ht="18.5" thickBot="1" x14ac:dyDescent="0.3">
      <c r="A110" s="19">
        <v>92</v>
      </c>
      <c r="B110" s="15" t="s">
        <v>486</v>
      </c>
      <c r="C110" s="17">
        <v>1500</v>
      </c>
      <c r="D110" s="15" t="s">
        <v>487</v>
      </c>
      <c r="E110" s="15" t="s">
        <v>105</v>
      </c>
      <c r="F110" s="15" t="s">
        <v>106</v>
      </c>
      <c r="G110" s="16" t="s">
        <v>488</v>
      </c>
      <c r="H110" s="15" t="s">
        <v>107</v>
      </c>
      <c r="I110" s="17">
        <v>0</v>
      </c>
      <c r="J110" s="15"/>
      <c r="K110" s="15"/>
      <c r="L110" s="15"/>
      <c r="M110" s="18">
        <v>7563</v>
      </c>
      <c r="N110">
        <v>2523.7284879740619</v>
      </c>
    </row>
    <row r="111" spans="1:14" ht="18.5" thickBot="1" x14ac:dyDescent="0.3">
      <c r="A111" s="19">
        <v>208</v>
      </c>
      <c r="B111" s="15" t="s">
        <v>829</v>
      </c>
      <c r="C111" s="17">
        <v>1500</v>
      </c>
      <c r="D111" s="15" t="s">
        <v>830</v>
      </c>
      <c r="E111" s="15" t="s">
        <v>831</v>
      </c>
      <c r="F111" s="15" t="s">
        <v>106</v>
      </c>
      <c r="G111" s="16" t="s">
        <v>832</v>
      </c>
      <c r="H111" s="15" t="s">
        <v>107</v>
      </c>
      <c r="I111" s="17">
        <v>1</v>
      </c>
      <c r="J111" s="15"/>
      <c r="K111" s="15"/>
      <c r="L111" s="15"/>
      <c r="M111" s="18">
        <v>7579</v>
      </c>
      <c r="N111">
        <v>2943.8825492752703</v>
      </c>
    </row>
    <row r="112" spans="1:14" ht="18.5" thickBot="1" x14ac:dyDescent="0.3">
      <c r="A112" s="19">
        <v>290</v>
      </c>
      <c r="B112" s="15" t="s">
        <v>1064</v>
      </c>
      <c r="C112" s="17">
        <v>1500</v>
      </c>
      <c r="D112" s="15" t="s">
        <v>853</v>
      </c>
      <c r="E112" s="15" t="s">
        <v>1062</v>
      </c>
      <c r="F112" s="15" t="s">
        <v>114</v>
      </c>
      <c r="G112" s="16" t="s">
        <v>1065</v>
      </c>
      <c r="H112" s="15" t="s">
        <v>116</v>
      </c>
      <c r="I112" s="17">
        <v>9</v>
      </c>
      <c r="J112" s="15"/>
      <c r="K112" s="15" t="s">
        <v>209</v>
      </c>
      <c r="L112" s="15"/>
      <c r="M112" s="18">
        <v>7617</v>
      </c>
      <c r="N112">
        <v>2427.888524399264</v>
      </c>
    </row>
    <row r="113" spans="1:14" ht="18.5" thickBot="1" x14ac:dyDescent="0.3">
      <c r="A113" s="12">
        <v>76</v>
      </c>
      <c r="B113" s="15" t="s">
        <v>441</v>
      </c>
      <c r="C113" s="17">
        <v>1500</v>
      </c>
      <c r="D113" s="15" t="s">
        <v>442</v>
      </c>
      <c r="E113" s="15" t="s">
        <v>330</v>
      </c>
      <c r="F113" s="15" t="s">
        <v>114</v>
      </c>
      <c r="G113" s="16" t="s">
        <v>443</v>
      </c>
      <c r="H113" s="15" t="s">
        <v>122</v>
      </c>
      <c r="I113" s="17">
        <v>7</v>
      </c>
      <c r="J113" s="15"/>
      <c r="K113" s="15" t="s">
        <v>209</v>
      </c>
      <c r="L113" s="15"/>
      <c r="M113" s="18">
        <v>7626</v>
      </c>
      <c r="N113">
        <v>2318.4980750631998</v>
      </c>
    </row>
    <row r="114" spans="1:14" ht="18.5" thickBot="1" x14ac:dyDescent="0.3">
      <c r="A114" s="12">
        <v>45</v>
      </c>
      <c r="B114" s="13" t="s">
        <v>342</v>
      </c>
      <c r="C114" s="14">
        <v>1500</v>
      </c>
      <c r="D114" s="13" t="s">
        <v>343</v>
      </c>
      <c r="E114" s="13" t="s">
        <v>156</v>
      </c>
      <c r="F114" s="15" t="s">
        <v>114</v>
      </c>
      <c r="G114" s="16" t="s">
        <v>344</v>
      </c>
      <c r="H114" s="15" t="s">
        <v>127</v>
      </c>
      <c r="I114" s="17">
        <v>10</v>
      </c>
      <c r="J114" s="15"/>
      <c r="K114" s="15" t="s">
        <v>209</v>
      </c>
      <c r="L114" s="15"/>
      <c r="M114" s="18">
        <v>7637</v>
      </c>
      <c r="N114">
        <v>2268.3332682143887</v>
      </c>
    </row>
    <row r="115" spans="1:14" ht="18.5" thickBot="1" x14ac:dyDescent="0.3">
      <c r="A115" s="19">
        <v>808</v>
      </c>
      <c r="B115" s="15" t="s">
        <v>2526</v>
      </c>
      <c r="C115" s="21">
        <v>1500</v>
      </c>
      <c r="D115" s="15" t="s">
        <v>2527</v>
      </c>
      <c r="E115" s="15" t="s">
        <v>945</v>
      </c>
      <c r="F115" s="20" t="s">
        <v>106</v>
      </c>
      <c r="G115" s="16" t="s">
        <v>2528</v>
      </c>
      <c r="H115" s="15" t="s">
        <v>122</v>
      </c>
      <c r="I115" s="17">
        <v>4</v>
      </c>
      <c r="J115" s="21"/>
      <c r="K115" s="15"/>
      <c r="L115" s="15"/>
      <c r="M115" s="18">
        <v>7783</v>
      </c>
      <c r="N115">
        <v>2829.3985554076862</v>
      </c>
    </row>
    <row r="116" spans="1:14" ht="18.5" thickBot="1" x14ac:dyDescent="0.3">
      <c r="A116" s="19">
        <v>65</v>
      </c>
      <c r="B116" s="15" t="s">
        <v>405</v>
      </c>
      <c r="C116" s="17">
        <v>1500</v>
      </c>
      <c r="D116" s="15" t="s">
        <v>353</v>
      </c>
      <c r="E116" s="15" t="s">
        <v>105</v>
      </c>
      <c r="F116" s="15" t="s">
        <v>158</v>
      </c>
      <c r="G116" s="16" t="s">
        <v>406</v>
      </c>
      <c r="H116" s="15" t="s">
        <v>107</v>
      </c>
      <c r="I116" s="17">
        <v>0</v>
      </c>
      <c r="J116" s="15"/>
      <c r="K116" s="15" t="s">
        <v>132</v>
      </c>
      <c r="L116" s="15"/>
      <c r="M116" s="18">
        <v>7818</v>
      </c>
      <c r="N116">
        <v>2689.1206989180696</v>
      </c>
    </row>
    <row r="117" spans="1:14" ht="18.5" thickBot="1" x14ac:dyDescent="0.3">
      <c r="A117" s="19">
        <v>352</v>
      </c>
      <c r="B117" s="15" t="s">
        <v>1236</v>
      </c>
      <c r="C117" s="17">
        <v>1500</v>
      </c>
      <c r="D117" s="15" t="s">
        <v>638</v>
      </c>
      <c r="E117" s="15" t="s">
        <v>1237</v>
      </c>
      <c r="F117" s="15" t="s">
        <v>106</v>
      </c>
      <c r="G117" s="16" t="s">
        <v>1238</v>
      </c>
      <c r="H117" s="15" t="s">
        <v>116</v>
      </c>
      <c r="I117" s="17">
        <v>2</v>
      </c>
      <c r="J117" s="15"/>
      <c r="K117" s="15"/>
      <c r="L117" s="15"/>
      <c r="M117" s="18">
        <v>7887</v>
      </c>
      <c r="N117">
        <v>2498.6651900576294</v>
      </c>
    </row>
    <row r="118" spans="1:14" ht="18.5" thickBot="1" x14ac:dyDescent="0.3">
      <c r="A118" s="19">
        <v>157</v>
      </c>
      <c r="B118" s="15" t="s">
        <v>683</v>
      </c>
      <c r="C118" s="17">
        <v>1500</v>
      </c>
      <c r="D118" s="15" t="s">
        <v>684</v>
      </c>
      <c r="E118" s="15" t="s">
        <v>130</v>
      </c>
      <c r="F118" s="15" t="s">
        <v>110</v>
      </c>
      <c r="G118" s="16" t="s">
        <v>685</v>
      </c>
      <c r="H118" s="15" t="s">
        <v>116</v>
      </c>
      <c r="I118" s="17">
        <v>1</v>
      </c>
      <c r="J118" s="15"/>
      <c r="K118" s="26" t="s">
        <v>165</v>
      </c>
      <c r="L118" s="15"/>
      <c r="M118" s="18">
        <v>7895</v>
      </c>
      <c r="N118">
        <v>2479.8653098252612</v>
      </c>
    </row>
    <row r="119" spans="1:14" ht="18.5" thickBot="1" x14ac:dyDescent="0.3">
      <c r="A119" s="19">
        <v>237</v>
      </c>
      <c r="B119" s="15" t="s">
        <v>916</v>
      </c>
      <c r="C119" s="17">
        <v>1500</v>
      </c>
      <c r="D119" s="15" t="s">
        <v>917</v>
      </c>
      <c r="E119" s="20" t="s">
        <v>838</v>
      </c>
      <c r="F119" s="15" t="s">
        <v>221</v>
      </c>
      <c r="G119" s="16" t="s">
        <v>918</v>
      </c>
      <c r="H119" s="15" t="s">
        <v>122</v>
      </c>
      <c r="I119" s="17">
        <v>0</v>
      </c>
      <c r="J119" s="15"/>
      <c r="K119" s="15" t="s">
        <v>273</v>
      </c>
      <c r="L119" s="15"/>
      <c r="M119" s="18">
        <v>8051</v>
      </c>
      <c r="N119">
        <v>1937.0441014780486</v>
      </c>
    </row>
    <row r="120" spans="1:14" ht="18.5" thickBot="1" x14ac:dyDescent="0.3">
      <c r="A120" s="19">
        <v>970</v>
      </c>
      <c r="B120" s="15" t="s">
        <v>2982</v>
      </c>
      <c r="C120" s="21">
        <v>1500</v>
      </c>
      <c r="D120" s="15" t="s">
        <v>752</v>
      </c>
      <c r="E120" s="15" t="s">
        <v>2284</v>
      </c>
      <c r="F120" s="15" t="s">
        <v>114</v>
      </c>
      <c r="G120" s="16" t="s">
        <v>2983</v>
      </c>
      <c r="H120" s="15" t="s">
        <v>107</v>
      </c>
      <c r="I120" s="17">
        <v>6</v>
      </c>
      <c r="J120" s="15"/>
      <c r="K120" s="15"/>
      <c r="L120" s="15"/>
      <c r="M120" s="18">
        <v>8066</v>
      </c>
      <c r="N120">
        <v>2227.7054388964589</v>
      </c>
    </row>
    <row r="121" spans="1:14" ht="18.5" thickBot="1" x14ac:dyDescent="0.3">
      <c r="A121" s="19">
        <v>382</v>
      </c>
      <c r="B121" s="15" t="s">
        <v>1318</v>
      </c>
      <c r="C121" s="17">
        <v>1500</v>
      </c>
      <c r="D121" s="15" t="s">
        <v>650</v>
      </c>
      <c r="E121" s="15" t="s">
        <v>340</v>
      </c>
      <c r="F121" s="15" t="s">
        <v>158</v>
      </c>
      <c r="G121" s="16" t="s">
        <v>1319</v>
      </c>
      <c r="H121" s="15" t="s">
        <v>111</v>
      </c>
      <c r="I121" s="17">
        <v>2</v>
      </c>
      <c r="J121" s="15"/>
      <c r="K121" s="15" t="s">
        <v>132</v>
      </c>
      <c r="L121" s="15"/>
      <c r="M121" s="18">
        <v>8119</v>
      </c>
      <c r="N121">
        <v>2340.9865778662502</v>
      </c>
    </row>
    <row r="122" spans="1:14" ht="18.5" thickBot="1" x14ac:dyDescent="0.3">
      <c r="A122" s="12">
        <v>74</v>
      </c>
      <c r="B122" s="15" t="s">
        <v>434</v>
      </c>
      <c r="C122" s="17">
        <v>1500</v>
      </c>
      <c r="D122" s="15" t="s">
        <v>435</v>
      </c>
      <c r="E122" s="15" t="s">
        <v>130</v>
      </c>
      <c r="F122" s="15" t="s">
        <v>106</v>
      </c>
      <c r="G122" s="16" t="s">
        <v>436</v>
      </c>
      <c r="H122" s="15" t="s">
        <v>122</v>
      </c>
      <c r="I122" s="17">
        <v>0</v>
      </c>
      <c r="J122" s="15"/>
      <c r="K122" s="15"/>
      <c r="L122" s="15"/>
      <c r="M122" s="18">
        <v>8165</v>
      </c>
      <c r="N122">
        <v>2120.5094579530719</v>
      </c>
    </row>
    <row r="123" spans="1:14" ht="18.5" thickBot="1" x14ac:dyDescent="0.3">
      <c r="A123" s="19">
        <v>278</v>
      </c>
      <c r="B123" s="15" t="s">
        <v>1032</v>
      </c>
      <c r="C123" s="17">
        <v>1500</v>
      </c>
      <c r="D123" s="15" t="s">
        <v>802</v>
      </c>
      <c r="E123" s="15" t="s">
        <v>330</v>
      </c>
      <c r="F123" s="15" t="s">
        <v>106</v>
      </c>
      <c r="G123" s="16" t="s">
        <v>1033</v>
      </c>
      <c r="H123" s="15" t="s">
        <v>127</v>
      </c>
      <c r="I123" s="17">
        <v>1</v>
      </c>
      <c r="J123" s="15"/>
      <c r="K123" s="15"/>
      <c r="L123" s="15"/>
      <c r="M123" s="18">
        <v>8303</v>
      </c>
      <c r="N123">
        <v>2948.7167620245655</v>
      </c>
    </row>
    <row r="124" spans="1:14" ht="18.5" thickBot="1" x14ac:dyDescent="0.3">
      <c r="A124" s="19">
        <v>199</v>
      </c>
      <c r="B124" s="20" t="s">
        <v>801</v>
      </c>
      <c r="C124" s="21">
        <v>1500</v>
      </c>
      <c r="D124" s="20" t="s">
        <v>802</v>
      </c>
      <c r="E124" s="20" t="s">
        <v>803</v>
      </c>
      <c r="F124" s="15" t="s">
        <v>110</v>
      </c>
      <c r="G124" s="16" t="s">
        <v>804</v>
      </c>
      <c r="H124" s="15" t="s">
        <v>127</v>
      </c>
      <c r="I124" s="17">
        <v>0</v>
      </c>
      <c r="J124" s="15"/>
      <c r="K124" s="26" t="s">
        <v>165</v>
      </c>
      <c r="L124" s="15"/>
      <c r="M124" s="18">
        <v>8371</v>
      </c>
      <c r="N124">
        <v>2676.9099513166325</v>
      </c>
    </row>
    <row r="125" spans="1:14" ht="18.5" thickBot="1" x14ac:dyDescent="0.3">
      <c r="A125" s="19">
        <v>279</v>
      </c>
      <c r="B125" s="15" t="s">
        <v>1034</v>
      </c>
      <c r="C125" s="17">
        <v>1500</v>
      </c>
      <c r="D125" s="15" t="s">
        <v>1035</v>
      </c>
      <c r="E125" s="15" t="s">
        <v>330</v>
      </c>
      <c r="F125" s="15" t="s">
        <v>114</v>
      </c>
      <c r="G125" s="16" t="s">
        <v>1036</v>
      </c>
      <c r="H125" s="15" t="s">
        <v>131</v>
      </c>
      <c r="I125" s="17">
        <v>6</v>
      </c>
      <c r="J125" s="15"/>
      <c r="K125" s="15" t="s">
        <v>209</v>
      </c>
      <c r="L125" s="15"/>
      <c r="M125" s="18">
        <v>8413</v>
      </c>
      <c r="N125">
        <v>2354.4724047161963</v>
      </c>
    </row>
    <row r="126" spans="1:14" ht="18.5" thickBot="1" x14ac:dyDescent="0.3">
      <c r="A126" s="19">
        <v>433</v>
      </c>
      <c r="B126" s="15" t="s">
        <v>1468</v>
      </c>
      <c r="C126" s="17">
        <v>1500</v>
      </c>
      <c r="D126" s="15" t="s">
        <v>475</v>
      </c>
      <c r="E126" s="15" t="s">
        <v>135</v>
      </c>
      <c r="F126" s="15" t="s">
        <v>114</v>
      </c>
      <c r="G126" s="16" t="s">
        <v>1469</v>
      </c>
      <c r="H126" s="15" t="s">
        <v>122</v>
      </c>
      <c r="I126" s="17">
        <v>4</v>
      </c>
      <c r="J126" s="15"/>
      <c r="K126" s="15"/>
      <c r="L126" s="15"/>
      <c r="M126" s="18">
        <v>8623</v>
      </c>
      <c r="N126">
        <v>2676.0023822573557</v>
      </c>
    </row>
    <row r="127" spans="1:14" ht="18.5" thickBot="1" x14ac:dyDescent="0.3">
      <c r="A127" s="19">
        <v>243</v>
      </c>
      <c r="B127" s="15" t="s">
        <v>934</v>
      </c>
      <c r="C127" s="17">
        <v>1500</v>
      </c>
      <c r="D127" s="15" t="s">
        <v>935</v>
      </c>
      <c r="E127" s="15" t="s">
        <v>476</v>
      </c>
      <c r="F127" s="15" t="s">
        <v>106</v>
      </c>
      <c r="G127" s="16" t="s">
        <v>936</v>
      </c>
      <c r="H127" s="15" t="s">
        <v>107</v>
      </c>
      <c r="I127" s="17">
        <v>1</v>
      </c>
      <c r="J127" s="15"/>
      <c r="K127" s="15"/>
      <c r="L127" s="15"/>
      <c r="M127" s="18">
        <v>8652</v>
      </c>
      <c r="N127">
        <v>2488.7838893198523</v>
      </c>
    </row>
    <row r="128" spans="1:14" ht="18.5" thickBot="1" x14ac:dyDescent="0.3">
      <c r="A128" s="12">
        <v>75</v>
      </c>
      <c r="B128" s="15" t="s">
        <v>437</v>
      </c>
      <c r="C128" s="17">
        <v>1500</v>
      </c>
      <c r="D128" s="15" t="s">
        <v>438</v>
      </c>
      <c r="E128" s="15" t="s">
        <v>439</v>
      </c>
      <c r="F128" s="15" t="s">
        <v>110</v>
      </c>
      <c r="G128" s="16" t="s">
        <v>440</v>
      </c>
      <c r="H128" s="15" t="s">
        <v>115</v>
      </c>
      <c r="I128" s="17">
        <v>1</v>
      </c>
      <c r="J128" s="15"/>
      <c r="K128" s="15" t="s">
        <v>236</v>
      </c>
      <c r="L128" s="15"/>
      <c r="M128" s="18">
        <v>8681</v>
      </c>
      <c r="N128">
        <v>2562.5221779280514</v>
      </c>
    </row>
    <row r="129" spans="1:14" ht="18.5" thickBot="1" x14ac:dyDescent="0.3">
      <c r="A129" s="19">
        <v>547</v>
      </c>
      <c r="B129" s="20" t="s">
        <v>1787</v>
      </c>
      <c r="C129" s="21">
        <v>1500</v>
      </c>
      <c r="D129" s="15" t="s">
        <v>1788</v>
      </c>
      <c r="E129" s="15" t="s">
        <v>130</v>
      </c>
      <c r="F129" s="15" t="s">
        <v>106</v>
      </c>
      <c r="G129" s="16" t="s">
        <v>1789</v>
      </c>
      <c r="H129" s="15" t="s">
        <v>107</v>
      </c>
      <c r="I129" s="17">
        <v>3</v>
      </c>
      <c r="J129" s="15"/>
      <c r="K129" s="15"/>
      <c r="L129" s="15"/>
      <c r="M129" s="18">
        <v>8747</v>
      </c>
      <c r="N129">
        <v>2684.0210780010002</v>
      </c>
    </row>
    <row r="130" spans="1:14" ht="18.5" thickBot="1" x14ac:dyDescent="0.3">
      <c r="A130" s="19">
        <v>130</v>
      </c>
      <c r="B130" s="24" t="s">
        <v>600</v>
      </c>
      <c r="C130" s="17">
        <v>1500</v>
      </c>
      <c r="D130" s="15" t="s">
        <v>601</v>
      </c>
      <c r="E130" s="15" t="s">
        <v>150</v>
      </c>
      <c r="F130" s="15" t="s">
        <v>106</v>
      </c>
      <c r="G130" s="16" t="s">
        <v>602</v>
      </c>
      <c r="H130" s="15" t="s">
        <v>116</v>
      </c>
      <c r="I130" s="17">
        <v>0</v>
      </c>
      <c r="J130" s="15"/>
      <c r="K130" s="15"/>
      <c r="L130" s="15"/>
      <c r="M130" s="18">
        <v>8934</v>
      </c>
      <c r="N130">
        <v>2027.9487097177166</v>
      </c>
    </row>
    <row r="131" spans="1:14" ht="18.5" thickBot="1" x14ac:dyDescent="0.3">
      <c r="A131" s="19">
        <v>946</v>
      </c>
      <c r="B131" s="15" t="s">
        <v>2918</v>
      </c>
      <c r="C131" s="21">
        <v>1500</v>
      </c>
      <c r="D131" s="15" t="s">
        <v>294</v>
      </c>
      <c r="E131" s="15" t="s">
        <v>150</v>
      </c>
      <c r="F131" s="20" t="s">
        <v>106</v>
      </c>
      <c r="G131" s="16" t="s">
        <v>2919</v>
      </c>
      <c r="H131" s="15" t="s">
        <v>107</v>
      </c>
      <c r="I131" s="17">
        <v>0</v>
      </c>
      <c r="J131" s="21"/>
      <c r="K131" s="15"/>
      <c r="L131" s="15"/>
      <c r="M131" s="18">
        <v>8958</v>
      </c>
      <c r="N131">
        <v>2134.5431664995353</v>
      </c>
    </row>
    <row r="132" spans="1:14" ht="18.5" thickBot="1" x14ac:dyDescent="0.3">
      <c r="A132" s="19">
        <v>132</v>
      </c>
      <c r="B132" s="15" t="s">
        <v>606</v>
      </c>
      <c r="C132" s="17">
        <v>1500</v>
      </c>
      <c r="D132" s="15" t="s">
        <v>375</v>
      </c>
      <c r="E132" s="15" t="s">
        <v>363</v>
      </c>
      <c r="F132" s="15" t="s">
        <v>110</v>
      </c>
      <c r="G132" s="16" t="s">
        <v>607</v>
      </c>
      <c r="H132" s="15" t="s">
        <v>107</v>
      </c>
      <c r="I132" s="17">
        <v>1</v>
      </c>
      <c r="J132" s="15"/>
      <c r="K132" s="26" t="s">
        <v>165</v>
      </c>
      <c r="L132" s="15"/>
      <c r="M132" s="18">
        <v>9008</v>
      </c>
      <c r="N132">
        <v>2549.8309154842791</v>
      </c>
    </row>
    <row r="133" spans="1:14" ht="18.5" thickBot="1" x14ac:dyDescent="0.3">
      <c r="A133" s="19">
        <v>264</v>
      </c>
      <c r="B133" s="20" t="s">
        <v>994</v>
      </c>
      <c r="C133" s="21">
        <v>1500</v>
      </c>
      <c r="D133" s="20" t="s">
        <v>995</v>
      </c>
      <c r="E133" s="20" t="s">
        <v>819</v>
      </c>
      <c r="F133" s="15" t="s">
        <v>106</v>
      </c>
      <c r="G133" s="16" t="s">
        <v>996</v>
      </c>
      <c r="H133" s="15" t="s">
        <v>107</v>
      </c>
      <c r="I133" s="17">
        <v>1</v>
      </c>
      <c r="J133" s="15"/>
      <c r="K133" s="15"/>
      <c r="L133" s="15"/>
      <c r="M133" s="18">
        <v>9025</v>
      </c>
      <c r="N133">
        <v>2893.3769239785915</v>
      </c>
    </row>
    <row r="134" spans="1:14" ht="18.5" thickBot="1" x14ac:dyDescent="0.3">
      <c r="A134" s="19">
        <v>282</v>
      </c>
      <c r="B134" s="15" t="s">
        <v>183</v>
      </c>
      <c r="C134" s="17">
        <v>1500</v>
      </c>
      <c r="D134" s="15" t="s">
        <v>184</v>
      </c>
      <c r="E134" s="15" t="s">
        <v>185</v>
      </c>
      <c r="F134" s="15" t="s">
        <v>106</v>
      </c>
      <c r="G134" s="16" t="s">
        <v>1041</v>
      </c>
      <c r="H134" s="15" t="s">
        <v>127</v>
      </c>
      <c r="I134" s="17">
        <v>0</v>
      </c>
      <c r="J134" s="15"/>
      <c r="K134" s="15"/>
      <c r="L134" s="15"/>
      <c r="M134" s="18">
        <v>9235</v>
      </c>
      <c r="N134">
        <v>2519.8153419729438</v>
      </c>
    </row>
    <row r="135" spans="1:14" ht="18.5" thickBot="1" x14ac:dyDescent="0.3">
      <c r="A135" s="19">
        <v>183</v>
      </c>
      <c r="B135" s="13" t="s">
        <v>757</v>
      </c>
      <c r="C135" s="17">
        <v>1500</v>
      </c>
      <c r="D135" s="15" t="s">
        <v>490</v>
      </c>
      <c r="E135" s="15" t="s">
        <v>376</v>
      </c>
      <c r="F135" s="15" t="s">
        <v>110</v>
      </c>
      <c r="G135" s="16" t="s">
        <v>758</v>
      </c>
      <c r="H135" s="15" t="s">
        <v>111</v>
      </c>
      <c r="I135" s="17">
        <v>0</v>
      </c>
      <c r="J135" s="15"/>
      <c r="K135" s="15" t="s">
        <v>236</v>
      </c>
      <c r="L135" s="15"/>
      <c r="M135" s="18">
        <v>9339</v>
      </c>
      <c r="N135">
        <v>2690.3254778561036</v>
      </c>
    </row>
    <row r="136" spans="1:14" ht="18.5" thickBot="1" x14ac:dyDescent="0.3">
      <c r="A136" s="12">
        <v>125</v>
      </c>
      <c r="B136" s="15" t="s">
        <v>586</v>
      </c>
      <c r="C136" s="17">
        <v>1500</v>
      </c>
      <c r="D136" s="15" t="s">
        <v>587</v>
      </c>
      <c r="E136" s="15" t="s">
        <v>130</v>
      </c>
      <c r="F136" s="15" t="s">
        <v>158</v>
      </c>
      <c r="G136" s="16" t="s">
        <v>588</v>
      </c>
      <c r="H136" s="15" t="s">
        <v>116</v>
      </c>
      <c r="I136" s="17">
        <v>1</v>
      </c>
      <c r="J136" s="15"/>
      <c r="K136" s="15" t="s">
        <v>132</v>
      </c>
      <c r="L136" s="15"/>
      <c r="M136" s="18">
        <v>9533</v>
      </c>
      <c r="N136">
        <v>2671.0701830377775</v>
      </c>
    </row>
    <row r="137" spans="1:14" ht="18.5" thickBot="1" x14ac:dyDescent="0.3">
      <c r="A137" s="12">
        <v>53</v>
      </c>
      <c r="B137" s="13" t="s">
        <v>368</v>
      </c>
      <c r="C137" s="14">
        <v>1500</v>
      </c>
      <c r="D137" s="13" t="s">
        <v>369</v>
      </c>
      <c r="E137" s="15" t="s">
        <v>256</v>
      </c>
      <c r="F137" s="15" t="s">
        <v>158</v>
      </c>
      <c r="G137" s="16" t="s">
        <v>370</v>
      </c>
      <c r="H137" s="15" t="s">
        <v>111</v>
      </c>
      <c r="I137" s="17">
        <v>1</v>
      </c>
      <c r="J137" s="15"/>
      <c r="K137" s="15" t="s">
        <v>132</v>
      </c>
      <c r="L137" s="15"/>
      <c r="M137" s="18">
        <v>9542</v>
      </c>
      <c r="N137">
        <v>3112.7460893189204</v>
      </c>
    </row>
    <row r="138" spans="1:14" ht="18.5" thickBot="1" x14ac:dyDescent="0.3">
      <c r="A138" s="12">
        <v>79</v>
      </c>
      <c r="B138" s="15" t="s">
        <v>450</v>
      </c>
      <c r="C138" s="17">
        <v>1500</v>
      </c>
      <c r="D138" s="15" t="s">
        <v>167</v>
      </c>
      <c r="E138" s="15" t="s">
        <v>451</v>
      </c>
      <c r="F138" s="15" t="s">
        <v>110</v>
      </c>
      <c r="G138" s="16" t="s">
        <v>452</v>
      </c>
      <c r="H138" s="15" t="s">
        <v>127</v>
      </c>
      <c r="I138" s="17">
        <v>0</v>
      </c>
      <c r="J138" s="15"/>
      <c r="K138" s="26" t="s">
        <v>165</v>
      </c>
      <c r="L138" s="15"/>
      <c r="M138" s="18">
        <v>9601</v>
      </c>
      <c r="N138">
        <v>2851.2396024986879</v>
      </c>
    </row>
    <row r="139" spans="1:14" ht="18.5" thickBot="1" x14ac:dyDescent="0.3">
      <c r="A139" s="19">
        <v>338</v>
      </c>
      <c r="B139" s="15" t="s">
        <v>1196</v>
      </c>
      <c r="C139" s="17">
        <v>1500</v>
      </c>
      <c r="D139" s="15" t="s">
        <v>1046</v>
      </c>
      <c r="E139" s="15" t="s">
        <v>1197</v>
      </c>
      <c r="F139" s="15" t="s">
        <v>106</v>
      </c>
      <c r="G139" s="16" t="s">
        <v>1198</v>
      </c>
      <c r="H139" s="15" t="s">
        <v>111</v>
      </c>
      <c r="I139" s="17">
        <v>0</v>
      </c>
      <c r="J139" s="15"/>
      <c r="K139" s="15"/>
      <c r="L139" s="15"/>
      <c r="M139" s="18">
        <v>9642</v>
      </c>
      <c r="N139">
        <v>2927.4462266393944</v>
      </c>
    </row>
    <row r="140" spans="1:14" ht="18.5" thickBot="1" x14ac:dyDescent="0.3">
      <c r="A140" s="19">
        <v>537</v>
      </c>
      <c r="B140" s="15" t="s">
        <v>1761</v>
      </c>
      <c r="C140" s="17">
        <v>1500</v>
      </c>
      <c r="D140" s="15" t="s">
        <v>638</v>
      </c>
      <c r="E140" s="15" t="s">
        <v>612</v>
      </c>
      <c r="F140" s="15" t="s">
        <v>106</v>
      </c>
      <c r="G140" s="16" t="s">
        <v>1762</v>
      </c>
      <c r="H140" s="15" t="s">
        <v>116</v>
      </c>
      <c r="I140" s="17">
        <v>1</v>
      </c>
      <c r="J140" s="15"/>
      <c r="K140" s="15"/>
      <c r="L140" s="15"/>
      <c r="M140" s="18">
        <v>9700</v>
      </c>
      <c r="N140">
        <v>2569.2646351418257</v>
      </c>
    </row>
    <row r="141" spans="1:14" ht="18.5" thickBot="1" x14ac:dyDescent="0.3">
      <c r="A141" s="19">
        <v>737</v>
      </c>
      <c r="B141" s="15" t="s">
        <v>2328</v>
      </c>
      <c r="C141" s="21">
        <v>1500</v>
      </c>
      <c r="D141" s="15" t="s">
        <v>2329</v>
      </c>
      <c r="E141" s="15" t="s">
        <v>109</v>
      </c>
      <c r="F141" s="15" t="s">
        <v>158</v>
      </c>
      <c r="G141" s="16" t="s">
        <v>2330</v>
      </c>
      <c r="H141" s="15" t="s">
        <v>111</v>
      </c>
      <c r="I141" s="17">
        <v>1</v>
      </c>
      <c r="J141" s="15"/>
      <c r="K141" s="15"/>
      <c r="L141" s="15"/>
      <c r="M141" s="18">
        <v>9986</v>
      </c>
      <c r="N141">
        <v>3490.4809831607167</v>
      </c>
    </row>
    <row r="142" spans="1:14" x14ac:dyDescent="0.55000000000000004">
      <c r="N142" s="1">
        <f>CORREL($M2:$M141,N2:N141)</f>
        <v>0.66448794180154358</v>
      </c>
    </row>
  </sheetData>
  <autoFilter ref="A1:N1" xr:uid="{C29F7B4C-3BD3-46EC-A66A-EB2B7DB8F93D}">
    <sortState xmlns:xlrd2="http://schemas.microsoft.com/office/spreadsheetml/2017/richdata2" ref="A2:N142">
      <sortCondition ref="M1"/>
    </sortState>
  </autoFilter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91C09-3D9E-42D7-9CA3-A446010987D7}">
  <dimension ref="A1:N999"/>
  <sheetViews>
    <sheetView topLeftCell="A406" workbookViewId="0">
      <selection activeCell="O435" sqref="O435"/>
    </sheetView>
  </sheetViews>
  <sheetFormatPr defaultRowHeight="18" x14ac:dyDescent="0.55000000000000004"/>
  <sheetData>
    <row r="1" spans="1:14" ht="18.5" thickBot="1" x14ac:dyDescent="0.35">
      <c r="A1" t="s">
        <v>198</v>
      </c>
      <c r="B1" s="29" t="s">
        <v>3065</v>
      </c>
      <c r="C1" s="30" t="s">
        <v>3066</v>
      </c>
      <c r="D1" s="31" t="s">
        <v>3067</v>
      </c>
      <c r="E1" s="30" t="s">
        <v>3068</v>
      </c>
      <c r="F1" s="30" t="s">
        <v>3069</v>
      </c>
      <c r="G1" s="30" t="s">
        <v>3070</v>
      </c>
      <c r="H1" s="32" t="s">
        <v>3071</v>
      </c>
      <c r="I1" s="30" t="s">
        <v>3072</v>
      </c>
      <c r="J1" s="30" t="s">
        <v>3073</v>
      </c>
      <c r="K1" s="30" t="s">
        <v>3074</v>
      </c>
      <c r="L1" s="30" t="s">
        <v>3075</v>
      </c>
      <c r="M1" s="33" t="s">
        <v>3076</v>
      </c>
      <c r="N1" s="34" t="s">
        <v>3077</v>
      </c>
    </row>
    <row r="2" spans="1:14" ht="18.5" thickBot="1" x14ac:dyDescent="0.3">
      <c r="A2">
        <f t="shared" ref="A2:A65" ca="1" si="0">RAND()</f>
        <v>0.68844112144056957</v>
      </c>
      <c r="B2" s="4">
        <v>551</v>
      </c>
      <c r="C2" s="8" t="s">
        <v>1799</v>
      </c>
      <c r="D2" s="9">
        <v>1500</v>
      </c>
      <c r="E2" s="6" t="s">
        <v>1800</v>
      </c>
      <c r="F2" s="6"/>
      <c r="G2" s="6" t="s">
        <v>110</v>
      </c>
      <c r="H2" s="10" t="s">
        <v>1801</v>
      </c>
      <c r="I2" s="6" t="s">
        <v>107</v>
      </c>
      <c r="J2" s="5">
        <v>0</v>
      </c>
      <c r="K2" s="6"/>
      <c r="L2" s="6"/>
      <c r="M2" s="6"/>
      <c r="N2" s="7">
        <v>5413</v>
      </c>
    </row>
    <row r="3" spans="1:14" ht="18.5" thickBot="1" x14ac:dyDescent="0.3">
      <c r="A3">
        <f t="shared" ca="1" si="0"/>
        <v>0.77905532249148668</v>
      </c>
      <c r="B3" s="19">
        <v>374</v>
      </c>
      <c r="C3" s="15" t="s">
        <v>1295</v>
      </c>
      <c r="D3" s="17">
        <v>1500</v>
      </c>
      <c r="E3" s="15" t="s">
        <v>1296</v>
      </c>
      <c r="F3" s="15" t="s">
        <v>1297</v>
      </c>
      <c r="G3" s="15" t="s">
        <v>110</v>
      </c>
      <c r="H3" s="16" t="s">
        <v>1298</v>
      </c>
      <c r="I3" s="15" t="s">
        <v>127</v>
      </c>
      <c r="J3" s="17">
        <v>0</v>
      </c>
      <c r="K3" s="15"/>
      <c r="L3" s="26" t="s">
        <v>165</v>
      </c>
      <c r="M3" s="15"/>
      <c r="N3" s="18">
        <v>7491</v>
      </c>
    </row>
    <row r="4" spans="1:14" ht="18.5" thickBot="1" x14ac:dyDescent="0.3">
      <c r="A4">
        <f t="shared" ca="1" si="0"/>
        <v>0.16087981841489052</v>
      </c>
      <c r="B4" s="19">
        <v>523</v>
      </c>
      <c r="C4" s="15" t="s">
        <v>1716</v>
      </c>
      <c r="D4" s="17">
        <v>1390</v>
      </c>
      <c r="E4" s="15" t="s">
        <v>1717</v>
      </c>
      <c r="F4" s="15"/>
      <c r="G4" s="15" t="s">
        <v>110</v>
      </c>
      <c r="H4" s="16" t="s">
        <v>1718</v>
      </c>
      <c r="I4" s="15" t="s">
        <v>116</v>
      </c>
      <c r="J4" s="17">
        <v>2</v>
      </c>
      <c r="K4" s="15"/>
      <c r="L4" s="15"/>
      <c r="M4" s="15"/>
      <c r="N4" s="15"/>
    </row>
    <row r="5" spans="1:14" ht="18.5" thickBot="1" x14ac:dyDescent="0.3">
      <c r="A5">
        <f t="shared" ca="1" si="0"/>
        <v>0.54498225978739967</v>
      </c>
      <c r="B5" s="19">
        <v>328</v>
      </c>
      <c r="C5" s="15" t="s">
        <v>1167</v>
      </c>
      <c r="D5" s="17">
        <v>1500</v>
      </c>
      <c r="E5" s="15" t="s">
        <v>1168</v>
      </c>
      <c r="F5" s="15" t="s">
        <v>340</v>
      </c>
      <c r="G5" s="15" t="s">
        <v>106</v>
      </c>
      <c r="H5" s="16" t="s">
        <v>1169</v>
      </c>
      <c r="I5" s="15" t="s">
        <v>116</v>
      </c>
      <c r="J5" s="17">
        <v>0</v>
      </c>
      <c r="K5" s="15"/>
      <c r="L5" s="15"/>
      <c r="M5" s="15"/>
      <c r="N5" s="18">
        <v>8521</v>
      </c>
    </row>
    <row r="6" spans="1:14" ht="18.5" thickBot="1" x14ac:dyDescent="0.3">
      <c r="A6">
        <f t="shared" ca="1" si="0"/>
        <v>0.29181745219511146</v>
      </c>
      <c r="B6" s="19">
        <v>716</v>
      </c>
      <c r="C6" s="20" t="s">
        <v>2272</v>
      </c>
      <c r="D6" s="21">
        <v>1420</v>
      </c>
      <c r="E6" s="15" t="s">
        <v>2273</v>
      </c>
      <c r="F6" s="15"/>
      <c r="G6" s="20" t="s">
        <v>221</v>
      </c>
      <c r="H6" s="16" t="s">
        <v>2274</v>
      </c>
      <c r="I6" s="15" t="s">
        <v>175</v>
      </c>
      <c r="J6" s="17">
        <v>0</v>
      </c>
      <c r="K6" s="15"/>
      <c r="L6" s="15"/>
      <c r="M6" s="15"/>
      <c r="N6" s="18"/>
    </row>
    <row r="7" spans="1:14" ht="18.5" thickBot="1" x14ac:dyDescent="0.3">
      <c r="A7">
        <f t="shared" ca="1" si="0"/>
        <v>6.7588649928134514E-2</v>
      </c>
      <c r="B7" s="19">
        <v>656</v>
      </c>
      <c r="C7" s="20" t="s">
        <v>2109</v>
      </c>
      <c r="D7" s="21">
        <v>1480</v>
      </c>
      <c r="E7" s="15" t="s">
        <v>2110</v>
      </c>
      <c r="F7" s="15"/>
      <c r="G7" s="15" t="s">
        <v>106</v>
      </c>
      <c r="H7" s="16" t="s">
        <v>2111</v>
      </c>
      <c r="I7" s="15" t="s">
        <v>116</v>
      </c>
      <c r="J7" s="17">
        <v>0</v>
      </c>
      <c r="K7" s="15"/>
      <c r="L7" s="15"/>
      <c r="M7" s="15"/>
      <c r="N7" s="26"/>
    </row>
    <row r="8" spans="1:14" ht="18.5" thickBot="1" x14ac:dyDescent="0.3">
      <c r="A8">
        <f t="shared" ca="1" si="0"/>
        <v>1.8037901127922473E-2</v>
      </c>
      <c r="B8" s="19">
        <v>179</v>
      </c>
      <c r="C8" s="15" t="s">
        <v>746</v>
      </c>
      <c r="D8" s="17">
        <v>1500</v>
      </c>
      <c r="E8" s="15" t="s">
        <v>747</v>
      </c>
      <c r="F8" s="15" t="s">
        <v>171</v>
      </c>
      <c r="G8" s="15" t="s">
        <v>221</v>
      </c>
      <c r="H8" s="16" t="s">
        <v>748</v>
      </c>
      <c r="I8" s="15" t="s">
        <v>107</v>
      </c>
      <c r="J8" s="17">
        <v>0</v>
      </c>
      <c r="K8" s="15"/>
      <c r="L8" s="15" t="s">
        <v>273</v>
      </c>
      <c r="M8" s="15"/>
      <c r="N8" s="18">
        <v>6142</v>
      </c>
    </row>
    <row r="9" spans="1:14" ht="18.5" thickBot="1" x14ac:dyDescent="0.3">
      <c r="A9">
        <f t="shared" ca="1" si="0"/>
        <v>0.50819362383929234</v>
      </c>
      <c r="B9" s="19">
        <v>944</v>
      </c>
      <c r="C9" s="15" t="s">
        <v>2913</v>
      </c>
      <c r="D9" s="21">
        <v>1500</v>
      </c>
      <c r="E9" s="15" t="s">
        <v>356</v>
      </c>
      <c r="F9" s="15" t="s">
        <v>2709</v>
      </c>
      <c r="G9" s="15" t="s">
        <v>110</v>
      </c>
      <c r="H9" s="16" t="s">
        <v>2914</v>
      </c>
      <c r="I9" s="15" t="s">
        <v>111</v>
      </c>
      <c r="J9" s="17">
        <v>0</v>
      </c>
      <c r="K9" s="15"/>
      <c r="L9" s="15"/>
      <c r="M9" s="15"/>
      <c r="N9" s="18">
        <v>7643</v>
      </c>
    </row>
    <row r="10" spans="1:14" ht="18.5" thickBot="1" x14ac:dyDescent="0.3">
      <c r="A10">
        <f t="shared" ca="1" si="0"/>
        <v>0.67837215724831756</v>
      </c>
      <c r="B10" s="19">
        <v>756</v>
      </c>
      <c r="C10" s="20" t="s">
        <v>2383</v>
      </c>
      <c r="D10" s="21">
        <v>1500</v>
      </c>
      <c r="E10" s="15" t="s">
        <v>2384</v>
      </c>
      <c r="F10" s="15" t="s">
        <v>2385</v>
      </c>
      <c r="G10" s="15" t="s">
        <v>106</v>
      </c>
      <c r="H10" s="16" t="s">
        <v>2386</v>
      </c>
      <c r="I10" s="15" t="s">
        <v>111</v>
      </c>
      <c r="J10" s="17">
        <v>1</v>
      </c>
      <c r="K10" s="21">
        <v>1002105</v>
      </c>
      <c r="L10" s="15"/>
      <c r="M10" s="15"/>
      <c r="N10" s="18">
        <v>5805</v>
      </c>
    </row>
    <row r="11" spans="1:14" ht="18.5" thickBot="1" x14ac:dyDescent="0.3">
      <c r="A11">
        <f t="shared" ca="1" si="0"/>
        <v>0.52329770028026446</v>
      </c>
      <c r="B11" s="19">
        <v>966</v>
      </c>
      <c r="C11" s="15" t="s">
        <v>2972</v>
      </c>
      <c r="D11" s="15"/>
      <c r="E11" s="15" t="s">
        <v>2973</v>
      </c>
      <c r="F11" s="15" t="s">
        <v>195</v>
      </c>
      <c r="G11" s="15" t="s">
        <v>110</v>
      </c>
      <c r="H11" s="16" t="s">
        <v>2974</v>
      </c>
      <c r="I11" s="15" t="s">
        <v>127</v>
      </c>
      <c r="J11" s="17">
        <v>0</v>
      </c>
      <c r="K11" s="15"/>
      <c r="L11" s="35"/>
      <c r="M11" s="15"/>
      <c r="N11" s="18">
        <v>4545</v>
      </c>
    </row>
    <row r="12" spans="1:14" ht="18.5" thickBot="1" x14ac:dyDescent="0.3">
      <c r="A12">
        <f t="shared" ca="1" si="0"/>
        <v>0.67770382717284727</v>
      </c>
      <c r="B12" s="19">
        <v>681</v>
      </c>
      <c r="C12" s="20" t="s">
        <v>2174</v>
      </c>
      <c r="D12" s="21">
        <v>1470</v>
      </c>
      <c r="E12" s="15" t="s">
        <v>806</v>
      </c>
      <c r="F12" s="15"/>
      <c r="G12" s="15" t="s">
        <v>158</v>
      </c>
      <c r="H12" s="16" t="s">
        <v>2175</v>
      </c>
      <c r="I12" s="15" t="s">
        <v>116</v>
      </c>
      <c r="J12" s="17">
        <v>0</v>
      </c>
      <c r="K12" s="15"/>
      <c r="L12" s="15"/>
      <c r="M12" s="15"/>
      <c r="N12" s="15"/>
    </row>
    <row r="13" spans="1:14" ht="18.5" thickBot="1" x14ac:dyDescent="0.3">
      <c r="A13">
        <f t="shared" ca="1" si="0"/>
        <v>0.77280676076302368</v>
      </c>
      <c r="B13" s="19">
        <v>124</v>
      </c>
      <c r="C13" s="13" t="s">
        <v>186</v>
      </c>
      <c r="D13" s="17">
        <v>1500</v>
      </c>
      <c r="E13" s="15" t="s">
        <v>187</v>
      </c>
      <c r="F13" s="15" t="s">
        <v>188</v>
      </c>
      <c r="G13" s="15" t="s">
        <v>106</v>
      </c>
      <c r="H13" s="16" t="s">
        <v>585</v>
      </c>
      <c r="I13" s="15" t="s">
        <v>116</v>
      </c>
      <c r="J13" s="17">
        <v>1</v>
      </c>
      <c r="K13" s="15"/>
      <c r="L13" s="15"/>
      <c r="M13" s="15"/>
      <c r="N13" s="18">
        <v>8047</v>
      </c>
    </row>
    <row r="14" spans="1:14" ht="18.5" thickBot="1" x14ac:dyDescent="0.3">
      <c r="A14">
        <f t="shared" ca="1" si="0"/>
        <v>0.34639347883338734</v>
      </c>
      <c r="B14" s="19">
        <v>817</v>
      </c>
      <c r="C14" s="15" t="s">
        <v>2551</v>
      </c>
      <c r="D14" s="21">
        <v>1500</v>
      </c>
      <c r="E14" s="15" t="s">
        <v>2552</v>
      </c>
      <c r="F14" s="15" t="s">
        <v>195</v>
      </c>
      <c r="G14" s="15" t="s">
        <v>106</v>
      </c>
      <c r="H14" s="16" t="s">
        <v>2553</v>
      </c>
      <c r="I14" s="15" t="s">
        <v>131</v>
      </c>
      <c r="J14" s="17">
        <v>0</v>
      </c>
      <c r="K14" s="15"/>
      <c r="L14" s="15"/>
      <c r="M14" s="15"/>
      <c r="N14" s="26"/>
    </row>
    <row r="15" spans="1:14" ht="18.5" thickBot="1" x14ac:dyDescent="0.3">
      <c r="A15">
        <f t="shared" ca="1" si="0"/>
        <v>0.85767450457440686</v>
      </c>
      <c r="B15" s="19">
        <v>908</v>
      </c>
      <c r="C15" s="20" t="s">
        <v>2811</v>
      </c>
      <c r="D15" s="21">
        <v>1500</v>
      </c>
      <c r="E15" s="15" t="s">
        <v>2812</v>
      </c>
      <c r="F15" s="15"/>
      <c r="G15" s="15" t="s">
        <v>106</v>
      </c>
      <c r="H15" s="16" t="s">
        <v>2813</v>
      </c>
      <c r="I15" s="15" t="s">
        <v>107</v>
      </c>
      <c r="J15" s="17">
        <v>0</v>
      </c>
      <c r="K15" s="15"/>
      <c r="L15" s="15"/>
      <c r="M15" s="15"/>
      <c r="N15" s="18">
        <v>3356</v>
      </c>
    </row>
    <row r="16" spans="1:14" ht="18.5" thickBot="1" x14ac:dyDescent="0.3">
      <c r="A16">
        <f t="shared" ca="1" si="0"/>
        <v>7.6095677709057008E-2</v>
      </c>
      <c r="B16" s="19">
        <v>979</v>
      </c>
      <c r="C16" s="20" t="s">
        <v>3004</v>
      </c>
      <c r="D16" s="21">
        <v>1495</v>
      </c>
      <c r="E16" s="15" t="s">
        <v>3005</v>
      </c>
      <c r="F16" s="15"/>
      <c r="G16" s="15" t="s">
        <v>114</v>
      </c>
      <c r="H16" s="16" t="s">
        <v>3006</v>
      </c>
      <c r="I16" s="15" t="s">
        <v>116</v>
      </c>
      <c r="J16" s="17">
        <v>10</v>
      </c>
      <c r="K16" s="15"/>
      <c r="L16" s="15"/>
      <c r="M16" s="15"/>
      <c r="N16" s="18">
        <v>2992</v>
      </c>
    </row>
    <row r="17" spans="1:14" ht="18.5" thickBot="1" x14ac:dyDescent="0.3">
      <c r="A17">
        <f t="shared" ca="1" si="0"/>
        <v>0.49630668923866161</v>
      </c>
      <c r="B17" s="19">
        <v>427</v>
      </c>
      <c r="C17" s="20" t="s">
        <v>1451</v>
      </c>
      <c r="D17" s="17">
        <v>1480</v>
      </c>
      <c r="E17" s="15" t="s">
        <v>1452</v>
      </c>
      <c r="F17" s="15"/>
      <c r="G17" s="15" t="s">
        <v>106</v>
      </c>
      <c r="H17" s="16" t="s">
        <v>1453</v>
      </c>
      <c r="I17" s="15" t="s">
        <v>116</v>
      </c>
      <c r="J17" s="17">
        <v>0</v>
      </c>
      <c r="K17" s="15"/>
      <c r="L17" s="15"/>
      <c r="M17" s="15"/>
      <c r="N17" s="26"/>
    </row>
    <row r="18" spans="1:14" ht="18.5" thickBot="1" x14ac:dyDescent="0.3">
      <c r="A18">
        <f t="shared" ca="1" si="0"/>
        <v>0.68493707143241211</v>
      </c>
      <c r="B18" s="19">
        <v>167</v>
      </c>
      <c r="C18" s="13" t="s">
        <v>712</v>
      </c>
      <c r="D18" s="17">
        <v>1500</v>
      </c>
      <c r="E18" s="15" t="s">
        <v>713</v>
      </c>
      <c r="F18" s="15"/>
      <c r="G18" s="15" t="s">
        <v>110</v>
      </c>
      <c r="H18" s="16" t="s">
        <v>714</v>
      </c>
      <c r="I18" s="15" t="s">
        <v>116</v>
      </c>
      <c r="J18" s="17">
        <v>0</v>
      </c>
      <c r="K18" s="15"/>
      <c r="L18" s="26" t="s">
        <v>165</v>
      </c>
      <c r="M18" s="15"/>
      <c r="N18" s="18">
        <v>2962</v>
      </c>
    </row>
    <row r="19" spans="1:14" ht="18.5" thickBot="1" x14ac:dyDescent="0.3">
      <c r="A19">
        <f t="shared" ca="1" si="0"/>
        <v>0.90854232411276703</v>
      </c>
      <c r="B19" s="19">
        <v>104</v>
      </c>
      <c r="C19" s="15" t="s">
        <v>524</v>
      </c>
      <c r="D19" s="17">
        <v>1500</v>
      </c>
      <c r="E19" s="15" t="s">
        <v>525</v>
      </c>
      <c r="F19" s="15" t="s">
        <v>105</v>
      </c>
      <c r="G19" s="15" t="s">
        <v>106</v>
      </c>
      <c r="H19" s="16" t="s">
        <v>526</v>
      </c>
      <c r="I19" s="15" t="s">
        <v>116</v>
      </c>
      <c r="J19" s="17">
        <v>0</v>
      </c>
      <c r="K19" s="15"/>
      <c r="L19" s="15"/>
      <c r="M19" s="15"/>
      <c r="N19" s="18">
        <v>6400</v>
      </c>
    </row>
    <row r="20" spans="1:14" ht="18.5" thickBot="1" x14ac:dyDescent="0.3">
      <c r="A20">
        <f t="shared" ca="1" si="0"/>
        <v>1.2429615536341476E-2</v>
      </c>
      <c r="B20" s="19">
        <v>735</v>
      </c>
      <c r="C20" s="15" t="s">
        <v>2323</v>
      </c>
      <c r="D20" s="21">
        <v>1500</v>
      </c>
      <c r="E20" s="15" t="s">
        <v>2324</v>
      </c>
      <c r="F20" s="15" t="s">
        <v>126</v>
      </c>
      <c r="G20" s="20" t="s">
        <v>221</v>
      </c>
      <c r="H20" s="16" t="s">
        <v>2325</v>
      </c>
      <c r="I20" s="15" t="s">
        <v>131</v>
      </c>
      <c r="J20" s="17">
        <v>0</v>
      </c>
      <c r="K20" s="21">
        <v>1005103</v>
      </c>
      <c r="L20" s="15"/>
      <c r="M20" s="15"/>
      <c r="N20" s="18">
        <v>2397</v>
      </c>
    </row>
    <row r="21" spans="1:14" ht="18.5" thickBot="1" x14ac:dyDescent="0.3">
      <c r="A21">
        <f t="shared" ca="1" si="0"/>
        <v>0.22900531384867506</v>
      </c>
      <c r="B21" s="19">
        <v>149</v>
      </c>
      <c r="C21" s="13" t="s">
        <v>181</v>
      </c>
      <c r="D21" s="17">
        <v>1500</v>
      </c>
      <c r="E21" s="15" t="s">
        <v>182</v>
      </c>
      <c r="F21" s="15" t="s">
        <v>150</v>
      </c>
      <c r="G21" s="15" t="s">
        <v>106</v>
      </c>
      <c r="H21" s="16" t="s">
        <v>660</v>
      </c>
      <c r="I21" s="15" t="s">
        <v>107</v>
      </c>
      <c r="J21" s="17">
        <v>0</v>
      </c>
      <c r="K21" s="15"/>
      <c r="L21" s="35" t="s">
        <v>147</v>
      </c>
      <c r="M21" s="15"/>
      <c r="N21" s="18">
        <v>9765</v>
      </c>
    </row>
    <row r="22" spans="1:14" ht="18.5" thickBot="1" x14ac:dyDescent="0.3">
      <c r="A22">
        <f t="shared" ca="1" si="0"/>
        <v>0.39973696543263426</v>
      </c>
      <c r="B22" s="19">
        <v>859</v>
      </c>
      <c r="C22" s="15" t="s">
        <v>2672</v>
      </c>
      <c r="D22" s="21">
        <v>1500</v>
      </c>
      <c r="E22" s="15" t="s">
        <v>853</v>
      </c>
      <c r="F22" s="15" t="s">
        <v>2673</v>
      </c>
      <c r="G22" s="15" t="s">
        <v>114</v>
      </c>
      <c r="H22" s="16" t="s">
        <v>2674</v>
      </c>
      <c r="I22" s="15" t="s">
        <v>116</v>
      </c>
      <c r="J22" s="17">
        <v>12</v>
      </c>
      <c r="K22" s="15"/>
      <c r="L22" s="15"/>
      <c r="M22" s="15"/>
      <c r="N22" s="18">
        <v>5289</v>
      </c>
    </row>
    <row r="23" spans="1:14" ht="18.5" thickBot="1" x14ac:dyDescent="0.3">
      <c r="A23">
        <f t="shared" ca="1" si="0"/>
        <v>0.64642302830983844</v>
      </c>
      <c r="B23" s="12">
        <v>159</v>
      </c>
      <c r="C23" s="15" t="s">
        <v>144</v>
      </c>
      <c r="D23" s="17">
        <v>1500</v>
      </c>
      <c r="E23" s="15" t="s">
        <v>145</v>
      </c>
      <c r="F23" s="15" t="s">
        <v>146</v>
      </c>
      <c r="G23" s="15" t="s">
        <v>106</v>
      </c>
      <c r="H23" s="16" t="s">
        <v>689</v>
      </c>
      <c r="I23" s="15" t="s">
        <v>107</v>
      </c>
      <c r="J23" s="17">
        <v>0</v>
      </c>
      <c r="K23" s="15"/>
      <c r="L23" s="15" t="s">
        <v>147</v>
      </c>
      <c r="M23" s="15"/>
      <c r="N23" s="18">
        <v>10253</v>
      </c>
    </row>
    <row r="24" spans="1:14" ht="18.5" thickBot="1" x14ac:dyDescent="0.3">
      <c r="A24">
        <f t="shared" ca="1" si="0"/>
        <v>0.45266923060130515</v>
      </c>
      <c r="B24" s="19">
        <v>717</v>
      </c>
      <c r="C24" s="20" t="s">
        <v>2275</v>
      </c>
      <c r="D24" s="21">
        <v>1455</v>
      </c>
      <c r="E24" s="15" t="s">
        <v>292</v>
      </c>
      <c r="F24" s="15"/>
      <c r="G24" s="15" t="s">
        <v>114</v>
      </c>
      <c r="H24" s="16" t="s">
        <v>2276</v>
      </c>
      <c r="I24" s="15" t="s">
        <v>116</v>
      </c>
      <c r="J24" s="17">
        <v>6</v>
      </c>
      <c r="K24" s="15"/>
      <c r="L24" s="15"/>
      <c r="M24" s="15"/>
      <c r="N24" s="18">
        <v>3441</v>
      </c>
    </row>
    <row r="25" spans="1:14" ht="18.5" thickBot="1" x14ac:dyDescent="0.3">
      <c r="A25">
        <f t="shared" ca="1" si="0"/>
        <v>1.1592068825091451E-3</v>
      </c>
      <c r="B25" s="19">
        <v>5</v>
      </c>
      <c r="C25" s="20" t="s">
        <v>213</v>
      </c>
      <c r="D25" s="21">
        <v>1495</v>
      </c>
      <c r="E25" s="20" t="s">
        <v>214</v>
      </c>
      <c r="F25" s="15"/>
      <c r="G25" s="15"/>
      <c r="H25" s="16" t="s">
        <v>215</v>
      </c>
      <c r="I25" s="15"/>
      <c r="J25" s="15"/>
      <c r="K25" s="15"/>
      <c r="L25" s="15"/>
      <c r="M25" s="15"/>
      <c r="N25" s="15"/>
    </row>
    <row r="26" spans="1:14" ht="18.5" thickBot="1" x14ac:dyDescent="0.3">
      <c r="A26">
        <f t="shared" ca="1" si="0"/>
        <v>0.56258549481297737</v>
      </c>
      <c r="B26" s="19">
        <v>698</v>
      </c>
      <c r="C26" s="20" t="s">
        <v>2219</v>
      </c>
      <c r="D26" s="21">
        <v>1500</v>
      </c>
      <c r="E26" s="15" t="s">
        <v>2220</v>
      </c>
      <c r="F26" s="15"/>
      <c r="G26" s="15" t="s">
        <v>114</v>
      </c>
      <c r="H26" s="16" t="s">
        <v>2221</v>
      </c>
      <c r="I26" s="15" t="s">
        <v>122</v>
      </c>
      <c r="J26" s="17">
        <v>6</v>
      </c>
      <c r="K26" s="21"/>
      <c r="L26" s="15"/>
      <c r="M26" s="15"/>
      <c r="N26" s="18">
        <v>6076</v>
      </c>
    </row>
    <row r="27" spans="1:14" ht="18.5" thickBot="1" x14ac:dyDescent="0.3">
      <c r="A27">
        <f t="shared" ca="1" si="0"/>
        <v>0.69771831545007157</v>
      </c>
      <c r="B27" s="19">
        <v>169</v>
      </c>
      <c r="C27" s="13" t="s">
        <v>718</v>
      </c>
      <c r="D27" s="17">
        <v>1500</v>
      </c>
      <c r="E27" s="15" t="s">
        <v>234</v>
      </c>
      <c r="F27" s="15"/>
      <c r="G27" s="15" t="s">
        <v>110</v>
      </c>
      <c r="H27" s="16" t="s">
        <v>719</v>
      </c>
      <c r="I27" s="15" t="s">
        <v>116</v>
      </c>
      <c r="J27" s="17">
        <v>0</v>
      </c>
      <c r="K27" s="15"/>
      <c r="L27" s="15" t="s">
        <v>236</v>
      </c>
      <c r="M27" s="15"/>
      <c r="N27" s="18">
        <v>6449</v>
      </c>
    </row>
    <row r="28" spans="1:14" ht="18.5" thickBot="1" x14ac:dyDescent="0.3">
      <c r="A28">
        <f t="shared" ca="1" si="0"/>
        <v>0.50339211978657428</v>
      </c>
      <c r="B28" s="12">
        <v>36</v>
      </c>
      <c r="C28" s="13" t="s">
        <v>314</v>
      </c>
      <c r="D28" s="14">
        <v>1500</v>
      </c>
      <c r="E28" s="13" t="s">
        <v>315</v>
      </c>
      <c r="F28" s="15"/>
      <c r="G28" s="15" t="s">
        <v>114</v>
      </c>
      <c r="H28" s="16" t="s">
        <v>316</v>
      </c>
      <c r="I28" s="15" t="s">
        <v>116</v>
      </c>
      <c r="J28" s="17">
        <v>9</v>
      </c>
      <c r="K28" s="15"/>
      <c r="L28" s="15" t="s">
        <v>209</v>
      </c>
      <c r="M28" s="15"/>
      <c r="N28" s="18">
        <v>7650</v>
      </c>
    </row>
    <row r="29" spans="1:14" ht="18.5" thickBot="1" x14ac:dyDescent="0.3">
      <c r="A29">
        <f t="shared" ca="1" si="0"/>
        <v>0.77773497376093426</v>
      </c>
      <c r="B29" s="19">
        <v>343</v>
      </c>
      <c r="C29" s="15" t="s">
        <v>1210</v>
      </c>
      <c r="D29" s="17">
        <v>1500</v>
      </c>
      <c r="E29" s="15" t="s">
        <v>1211</v>
      </c>
      <c r="F29" s="15" t="s">
        <v>914</v>
      </c>
      <c r="G29" s="15" t="s">
        <v>114</v>
      </c>
      <c r="H29" s="16" t="s">
        <v>1212</v>
      </c>
      <c r="I29" s="15" t="s">
        <v>139</v>
      </c>
      <c r="J29" s="17">
        <v>7</v>
      </c>
      <c r="K29" s="15"/>
      <c r="L29" s="15" t="s">
        <v>209</v>
      </c>
      <c r="M29" s="15"/>
      <c r="N29" s="18">
        <v>5985</v>
      </c>
    </row>
    <row r="30" spans="1:14" ht="18.5" thickBot="1" x14ac:dyDescent="0.3">
      <c r="A30">
        <f t="shared" ca="1" si="0"/>
        <v>0.17570879200235978</v>
      </c>
      <c r="B30" s="19">
        <v>94</v>
      </c>
      <c r="C30" s="15" t="s">
        <v>492</v>
      </c>
      <c r="D30" s="17">
        <v>1500</v>
      </c>
      <c r="E30" s="15" t="s">
        <v>493</v>
      </c>
      <c r="F30" s="15" t="s">
        <v>105</v>
      </c>
      <c r="G30" s="15" t="s">
        <v>106</v>
      </c>
      <c r="H30" s="16" t="s">
        <v>494</v>
      </c>
      <c r="I30" s="15" t="s">
        <v>116</v>
      </c>
      <c r="J30" s="17">
        <v>0</v>
      </c>
      <c r="K30" s="15"/>
      <c r="L30" s="15"/>
      <c r="M30" s="15"/>
      <c r="N30" s="18">
        <v>7760</v>
      </c>
    </row>
    <row r="31" spans="1:14" ht="18.5" thickBot="1" x14ac:dyDescent="0.3">
      <c r="A31">
        <f t="shared" ca="1" si="0"/>
        <v>0.86780485837405508</v>
      </c>
      <c r="B31" s="19">
        <v>68</v>
      </c>
      <c r="C31" s="15" t="s">
        <v>413</v>
      </c>
      <c r="D31" s="17">
        <v>1500</v>
      </c>
      <c r="E31" s="15" t="s">
        <v>414</v>
      </c>
      <c r="F31" s="15" t="s">
        <v>415</v>
      </c>
      <c r="G31" s="15" t="s">
        <v>158</v>
      </c>
      <c r="H31" s="16" t="s">
        <v>416</v>
      </c>
      <c r="I31" s="15" t="s">
        <v>116</v>
      </c>
      <c r="J31" s="17">
        <v>1</v>
      </c>
      <c r="K31" s="15"/>
      <c r="L31" s="35" t="s">
        <v>132</v>
      </c>
      <c r="M31" s="15"/>
      <c r="N31" s="18">
        <v>6576</v>
      </c>
    </row>
    <row r="32" spans="1:14" ht="18.5" thickBot="1" x14ac:dyDescent="0.3">
      <c r="A32">
        <f t="shared" ca="1" si="0"/>
        <v>0.60693767864014891</v>
      </c>
      <c r="B32" s="19">
        <v>853</v>
      </c>
      <c r="C32" s="15" t="s">
        <v>2656</v>
      </c>
      <c r="D32" s="17">
        <v>1500</v>
      </c>
      <c r="E32" s="15" t="s">
        <v>2657</v>
      </c>
      <c r="F32" s="15" t="s">
        <v>195</v>
      </c>
      <c r="G32" s="20" t="s">
        <v>110</v>
      </c>
      <c r="H32" s="16" t="s">
        <v>2658</v>
      </c>
      <c r="I32" s="15" t="s">
        <v>131</v>
      </c>
      <c r="J32" s="17">
        <v>5</v>
      </c>
      <c r="K32" s="15"/>
      <c r="L32" s="15"/>
      <c r="M32" s="15"/>
      <c r="N32" s="18">
        <v>4448</v>
      </c>
    </row>
    <row r="33" spans="1:14" ht="18.5" thickBot="1" x14ac:dyDescent="0.3">
      <c r="A33">
        <f t="shared" ca="1" si="0"/>
        <v>0.88263043208958225</v>
      </c>
      <c r="B33" s="19">
        <v>780</v>
      </c>
      <c r="C33" s="15" t="s">
        <v>2450</v>
      </c>
      <c r="D33" s="21">
        <v>1500</v>
      </c>
      <c r="E33" s="15" t="s">
        <v>2451</v>
      </c>
      <c r="F33" s="15" t="s">
        <v>195</v>
      </c>
      <c r="G33" s="15" t="s">
        <v>158</v>
      </c>
      <c r="H33" s="16" t="s">
        <v>2452</v>
      </c>
      <c r="I33" s="15" t="s">
        <v>116</v>
      </c>
      <c r="J33" s="17">
        <v>0</v>
      </c>
      <c r="K33" s="15"/>
      <c r="L33" s="15"/>
      <c r="M33" s="15"/>
      <c r="N33" s="18"/>
    </row>
    <row r="34" spans="1:14" ht="18.5" thickBot="1" x14ac:dyDescent="0.3">
      <c r="A34">
        <f t="shared" ca="1" si="0"/>
        <v>0.53051556637646358</v>
      </c>
      <c r="B34" s="12">
        <v>80</v>
      </c>
      <c r="C34" s="15" t="s">
        <v>453</v>
      </c>
      <c r="D34" s="17">
        <v>1500</v>
      </c>
      <c r="E34" s="15" t="s">
        <v>454</v>
      </c>
      <c r="F34" s="15" t="s">
        <v>130</v>
      </c>
      <c r="G34" s="15" t="s">
        <v>221</v>
      </c>
      <c r="H34" s="16" t="s">
        <v>455</v>
      </c>
      <c r="I34" s="15" t="s">
        <v>107</v>
      </c>
      <c r="J34" s="17">
        <v>0</v>
      </c>
      <c r="K34" s="15"/>
      <c r="L34" s="15" t="s">
        <v>273</v>
      </c>
      <c r="M34" s="15"/>
      <c r="N34" s="18">
        <v>8103</v>
      </c>
    </row>
    <row r="35" spans="1:14" ht="18.5" thickBot="1" x14ac:dyDescent="0.3">
      <c r="A35">
        <f t="shared" ca="1" si="0"/>
        <v>0.80011157180320591</v>
      </c>
      <c r="B35" s="19">
        <v>214</v>
      </c>
      <c r="C35" s="15" t="s">
        <v>848</v>
      </c>
      <c r="D35" s="17">
        <v>1500</v>
      </c>
      <c r="E35" s="15" t="s">
        <v>818</v>
      </c>
      <c r="F35" s="20" t="s">
        <v>838</v>
      </c>
      <c r="G35" s="15" t="s">
        <v>221</v>
      </c>
      <c r="H35" s="16" t="s">
        <v>849</v>
      </c>
      <c r="I35" s="15" t="s">
        <v>107</v>
      </c>
      <c r="J35" s="17">
        <v>0</v>
      </c>
      <c r="K35" s="15"/>
      <c r="L35" s="15" t="s">
        <v>273</v>
      </c>
      <c r="M35" s="15"/>
      <c r="N35" s="18">
        <v>6502</v>
      </c>
    </row>
    <row r="36" spans="1:14" ht="18.5" thickBot="1" x14ac:dyDescent="0.3">
      <c r="A36">
        <f t="shared" ca="1" si="0"/>
        <v>0.97348097737466555</v>
      </c>
      <c r="B36" s="12">
        <v>95</v>
      </c>
      <c r="C36" s="15" t="s">
        <v>495</v>
      </c>
      <c r="D36" s="17">
        <v>1500</v>
      </c>
      <c r="E36" s="15" t="s">
        <v>496</v>
      </c>
      <c r="F36" s="15" t="s">
        <v>105</v>
      </c>
      <c r="G36" s="15" t="s">
        <v>114</v>
      </c>
      <c r="H36" s="16" t="s">
        <v>497</v>
      </c>
      <c r="I36" s="15" t="s">
        <v>175</v>
      </c>
      <c r="J36" s="17">
        <v>13</v>
      </c>
      <c r="K36" s="15"/>
      <c r="L36" s="15" t="s">
        <v>209</v>
      </c>
      <c r="M36" s="15"/>
      <c r="N36" s="18">
        <v>5905</v>
      </c>
    </row>
    <row r="37" spans="1:14" ht="18.5" thickBot="1" x14ac:dyDescent="0.3">
      <c r="A37">
        <f t="shared" ca="1" si="0"/>
        <v>0.14314511954990183</v>
      </c>
      <c r="B37" s="19">
        <v>541</v>
      </c>
      <c r="C37" s="20" t="s">
        <v>1772</v>
      </c>
      <c r="D37" s="21">
        <v>1480</v>
      </c>
      <c r="E37" s="15" t="s">
        <v>1773</v>
      </c>
      <c r="F37" s="15"/>
      <c r="G37" s="15" t="s">
        <v>221</v>
      </c>
      <c r="H37" s="16" t="s">
        <v>1774</v>
      </c>
      <c r="I37" s="15" t="s">
        <v>111</v>
      </c>
      <c r="J37" s="17">
        <v>0</v>
      </c>
      <c r="K37" s="15"/>
      <c r="L37" s="15"/>
      <c r="M37" s="15"/>
      <c r="N37" s="18"/>
    </row>
    <row r="38" spans="1:14" ht="18.5" thickBot="1" x14ac:dyDescent="0.3">
      <c r="A38">
        <f t="shared" ca="1" si="0"/>
        <v>0.61611867504935591</v>
      </c>
      <c r="B38" s="12">
        <v>55</v>
      </c>
      <c r="C38" s="13" t="s">
        <v>374</v>
      </c>
      <c r="D38" s="14">
        <v>1500</v>
      </c>
      <c r="E38" s="13" t="s">
        <v>375</v>
      </c>
      <c r="F38" s="15" t="s">
        <v>376</v>
      </c>
      <c r="G38" s="15" t="s">
        <v>158</v>
      </c>
      <c r="H38" s="16" t="s">
        <v>377</v>
      </c>
      <c r="I38" s="15" t="s">
        <v>111</v>
      </c>
      <c r="J38" s="17">
        <v>1</v>
      </c>
      <c r="K38" s="15"/>
      <c r="L38" s="15" t="s">
        <v>132</v>
      </c>
      <c r="M38" s="15"/>
      <c r="N38" s="18">
        <v>5929</v>
      </c>
    </row>
    <row r="39" spans="1:14" ht="18.5" thickBot="1" x14ac:dyDescent="0.3">
      <c r="A39">
        <f t="shared" ca="1" si="0"/>
        <v>0.80079395594272373</v>
      </c>
      <c r="B39" s="19">
        <v>898</v>
      </c>
      <c r="C39" s="15" t="s">
        <v>2780</v>
      </c>
      <c r="D39" s="17">
        <v>1500</v>
      </c>
      <c r="E39" s="15" t="s">
        <v>2781</v>
      </c>
      <c r="F39" s="15"/>
      <c r="G39" s="15" t="s">
        <v>106</v>
      </c>
      <c r="H39" s="16" t="s">
        <v>2782</v>
      </c>
      <c r="I39" s="15" t="s">
        <v>107</v>
      </c>
      <c r="J39" s="17">
        <v>0</v>
      </c>
      <c r="K39" s="15"/>
      <c r="L39" s="35"/>
      <c r="M39" s="15"/>
      <c r="N39" s="18">
        <v>994</v>
      </c>
    </row>
    <row r="40" spans="1:14" ht="18.5" thickBot="1" x14ac:dyDescent="0.3">
      <c r="A40">
        <f t="shared" ca="1" si="0"/>
        <v>0.37593055456921121</v>
      </c>
      <c r="B40" s="19">
        <v>571</v>
      </c>
      <c r="C40" s="20" t="s">
        <v>1856</v>
      </c>
      <c r="D40" s="21">
        <v>1055</v>
      </c>
      <c r="E40" s="15" t="s">
        <v>1857</v>
      </c>
      <c r="F40" s="15"/>
      <c r="G40" s="15" t="s">
        <v>106</v>
      </c>
      <c r="H40" s="16" t="s">
        <v>1858</v>
      </c>
      <c r="I40" s="15" t="s">
        <v>116</v>
      </c>
      <c r="J40" s="17">
        <v>0</v>
      </c>
      <c r="K40" s="15"/>
      <c r="L40" s="15"/>
      <c r="M40" s="15"/>
      <c r="N40" s="15"/>
    </row>
    <row r="41" spans="1:14" ht="18.5" thickBot="1" x14ac:dyDescent="0.3">
      <c r="A41">
        <f t="shared" ca="1" si="0"/>
        <v>0.56810648392443786</v>
      </c>
      <c r="B41" s="19">
        <v>530</v>
      </c>
      <c r="C41" s="15" t="s">
        <v>1738</v>
      </c>
      <c r="D41" s="17">
        <v>1500</v>
      </c>
      <c r="E41" s="15" t="s">
        <v>1739</v>
      </c>
      <c r="F41" s="15"/>
      <c r="G41" s="15" t="s">
        <v>110</v>
      </c>
      <c r="H41" s="16" t="s">
        <v>1740</v>
      </c>
      <c r="I41" s="15" t="s">
        <v>131</v>
      </c>
      <c r="J41" s="17">
        <v>0</v>
      </c>
      <c r="K41" s="15"/>
      <c r="L41" s="15"/>
      <c r="M41" s="15"/>
      <c r="N41" s="15"/>
    </row>
    <row r="42" spans="1:14" ht="18.5" thickBot="1" x14ac:dyDescent="0.3">
      <c r="A42">
        <f t="shared" ca="1" si="0"/>
        <v>0.64655218255583546</v>
      </c>
      <c r="B42" s="19">
        <v>403</v>
      </c>
      <c r="C42" s="15" t="s">
        <v>1378</v>
      </c>
      <c r="D42" s="17">
        <v>1500</v>
      </c>
      <c r="E42" s="15" t="s">
        <v>961</v>
      </c>
      <c r="F42" s="15" t="s">
        <v>612</v>
      </c>
      <c r="G42" s="15" t="s">
        <v>106</v>
      </c>
      <c r="H42" s="16" t="s">
        <v>1379</v>
      </c>
      <c r="I42" s="15" t="s">
        <v>116</v>
      </c>
      <c r="J42" s="17">
        <v>0</v>
      </c>
      <c r="K42" s="15"/>
      <c r="L42" s="15"/>
      <c r="M42" s="15"/>
      <c r="N42" s="18">
        <v>6671</v>
      </c>
    </row>
    <row r="43" spans="1:14" ht="18.5" thickBot="1" x14ac:dyDescent="0.3">
      <c r="A43">
        <f t="shared" ca="1" si="0"/>
        <v>0.34448352269874294</v>
      </c>
      <c r="B43" s="19">
        <v>567</v>
      </c>
      <c r="C43" s="20" t="s">
        <v>1844</v>
      </c>
      <c r="D43" s="21">
        <v>1500</v>
      </c>
      <c r="E43" s="15" t="s">
        <v>1845</v>
      </c>
      <c r="F43" s="15"/>
      <c r="G43" s="15" t="s">
        <v>106</v>
      </c>
      <c r="H43" s="16" t="s">
        <v>1846</v>
      </c>
      <c r="I43" s="15" t="s">
        <v>116</v>
      </c>
      <c r="J43" s="17">
        <v>0</v>
      </c>
      <c r="K43" s="15"/>
      <c r="L43" s="35"/>
      <c r="M43" s="15"/>
      <c r="N43" s="26"/>
    </row>
    <row r="44" spans="1:14" ht="18.5" thickBot="1" x14ac:dyDescent="0.3">
      <c r="A44">
        <f t="shared" ca="1" si="0"/>
        <v>0.11016278892759379</v>
      </c>
      <c r="B44" s="19">
        <v>211</v>
      </c>
      <c r="C44" s="20" t="s">
        <v>840</v>
      </c>
      <c r="D44" s="21">
        <v>1500</v>
      </c>
      <c r="E44" s="20" t="s">
        <v>841</v>
      </c>
      <c r="F44" s="20" t="s">
        <v>838</v>
      </c>
      <c r="G44" s="15" t="s">
        <v>114</v>
      </c>
      <c r="H44" s="16" t="s">
        <v>842</v>
      </c>
      <c r="I44" s="15" t="s">
        <v>111</v>
      </c>
      <c r="J44" s="17">
        <v>2</v>
      </c>
      <c r="K44" s="15"/>
      <c r="L44" s="15" t="s">
        <v>292</v>
      </c>
      <c r="M44" s="15"/>
      <c r="N44" s="18">
        <v>8156</v>
      </c>
    </row>
    <row r="45" spans="1:14" ht="18.5" thickBot="1" x14ac:dyDescent="0.3">
      <c r="A45">
        <f t="shared" ca="1" si="0"/>
        <v>0.23618181392852233</v>
      </c>
      <c r="B45" s="19">
        <v>584</v>
      </c>
      <c r="C45" s="20" t="s">
        <v>1893</v>
      </c>
      <c r="D45" s="21">
        <v>1500</v>
      </c>
      <c r="E45" s="15" t="s">
        <v>1894</v>
      </c>
      <c r="F45" s="15"/>
      <c r="G45" s="15" t="s">
        <v>106</v>
      </c>
      <c r="H45" s="16" t="s">
        <v>1895</v>
      </c>
      <c r="I45" s="15" t="s">
        <v>107</v>
      </c>
      <c r="J45" s="17">
        <v>1</v>
      </c>
      <c r="K45" s="15"/>
      <c r="L45" s="15"/>
      <c r="M45" s="15"/>
      <c r="N45" s="18">
        <v>2952</v>
      </c>
    </row>
    <row r="46" spans="1:14" ht="18.5" thickBot="1" x14ac:dyDescent="0.3">
      <c r="A46">
        <f t="shared" ca="1" si="0"/>
        <v>7.6459949473680844E-2</v>
      </c>
      <c r="B46" s="19">
        <v>643</v>
      </c>
      <c r="C46" s="15" t="s">
        <v>2071</v>
      </c>
      <c r="D46" s="21">
        <v>1500</v>
      </c>
      <c r="E46" s="15" t="s">
        <v>2065</v>
      </c>
      <c r="F46" s="15" t="s">
        <v>2066</v>
      </c>
      <c r="G46" s="15" t="s">
        <v>158</v>
      </c>
      <c r="H46" s="16" t="s">
        <v>2072</v>
      </c>
      <c r="I46" s="15" t="s">
        <v>115</v>
      </c>
      <c r="J46" s="17">
        <v>0</v>
      </c>
      <c r="K46" s="15"/>
      <c r="L46" s="15"/>
      <c r="M46" s="15"/>
      <c r="N46" s="15"/>
    </row>
    <row r="47" spans="1:14" ht="18.5" thickBot="1" x14ac:dyDescent="0.3">
      <c r="A47">
        <f t="shared" ca="1" si="0"/>
        <v>0.9015839602885295</v>
      </c>
      <c r="B47" s="19">
        <v>6</v>
      </c>
      <c r="C47" s="13" t="s">
        <v>216</v>
      </c>
      <c r="D47" s="14">
        <v>1500</v>
      </c>
      <c r="E47" s="13" t="s">
        <v>217</v>
      </c>
      <c r="F47" s="15"/>
      <c r="G47" s="15" t="s">
        <v>158</v>
      </c>
      <c r="H47" s="16" t="s">
        <v>218</v>
      </c>
      <c r="I47" s="15" t="s">
        <v>107</v>
      </c>
      <c r="J47" s="17">
        <v>0</v>
      </c>
      <c r="K47" s="15"/>
      <c r="L47" s="15" t="s">
        <v>132</v>
      </c>
      <c r="M47" s="15"/>
      <c r="N47" s="18">
        <v>2407</v>
      </c>
    </row>
    <row r="48" spans="1:14" ht="18.5" thickBot="1" x14ac:dyDescent="0.3">
      <c r="A48">
        <f t="shared" ca="1" si="0"/>
        <v>0.40321623328988832</v>
      </c>
      <c r="B48" s="19">
        <v>436</v>
      </c>
      <c r="C48" s="15" t="s">
        <v>1476</v>
      </c>
      <c r="D48" s="17">
        <v>1500</v>
      </c>
      <c r="E48" s="15" t="s">
        <v>1477</v>
      </c>
      <c r="F48" s="15"/>
      <c r="G48" s="15" t="s">
        <v>158</v>
      </c>
      <c r="H48" s="16" t="s">
        <v>1478</v>
      </c>
      <c r="I48" s="15" t="s">
        <v>139</v>
      </c>
      <c r="J48" s="17">
        <v>0</v>
      </c>
      <c r="K48" s="15"/>
      <c r="L48" s="15"/>
      <c r="M48" s="15"/>
      <c r="N48" s="15"/>
    </row>
    <row r="49" spans="1:14" ht="18.5" thickBot="1" x14ac:dyDescent="0.3">
      <c r="A49">
        <f t="shared" ca="1" si="0"/>
        <v>0.9995196815646169</v>
      </c>
      <c r="B49" s="19">
        <v>554</v>
      </c>
      <c r="C49" s="20" t="s">
        <v>1808</v>
      </c>
      <c r="D49" s="21">
        <v>1500</v>
      </c>
      <c r="E49" s="15" t="s">
        <v>1809</v>
      </c>
      <c r="F49" s="15"/>
      <c r="G49" s="15" t="s">
        <v>106</v>
      </c>
      <c r="H49" s="16" t="s">
        <v>1810</v>
      </c>
      <c r="I49" s="15" t="s">
        <v>116</v>
      </c>
      <c r="J49" s="17">
        <v>0</v>
      </c>
      <c r="K49" s="15"/>
      <c r="L49" s="15"/>
      <c r="M49" s="15"/>
      <c r="N49" s="18">
        <v>1186</v>
      </c>
    </row>
    <row r="50" spans="1:14" ht="18.5" thickBot="1" x14ac:dyDescent="0.3">
      <c r="A50">
        <f t="shared" ca="1" si="0"/>
        <v>0.36153349969524551</v>
      </c>
      <c r="B50" s="19">
        <v>819</v>
      </c>
      <c r="C50" s="15" t="s">
        <v>2558</v>
      </c>
      <c r="D50" s="21">
        <v>1500</v>
      </c>
      <c r="E50" s="15" t="s">
        <v>2559</v>
      </c>
      <c r="F50" s="15"/>
      <c r="G50" s="20" t="s">
        <v>110</v>
      </c>
      <c r="H50" s="16" t="s">
        <v>2560</v>
      </c>
      <c r="I50" s="15" t="s">
        <v>111</v>
      </c>
      <c r="J50" s="17">
        <v>0</v>
      </c>
      <c r="K50" s="21"/>
      <c r="L50" s="35"/>
      <c r="M50" s="15"/>
      <c r="N50" s="18">
        <v>9503</v>
      </c>
    </row>
    <row r="51" spans="1:14" ht="18.5" thickBot="1" x14ac:dyDescent="0.3">
      <c r="A51">
        <f t="shared" ca="1" si="0"/>
        <v>0.63551507514418304</v>
      </c>
      <c r="B51" s="19">
        <v>261</v>
      </c>
      <c r="C51" s="15" t="s">
        <v>985</v>
      </c>
      <c r="D51" s="17">
        <v>1500</v>
      </c>
      <c r="E51" s="15" t="s">
        <v>986</v>
      </c>
      <c r="F51" s="15" t="s">
        <v>914</v>
      </c>
      <c r="G51" s="15" t="s">
        <v>106</v>
      </c>
      <c r="H51" s="16" t="s">
        <v>987</v>
      </c>
      <c r="I51" s="15" t="s">
        <v>127</v>
      </c>
      <c r="J51" s="17">
        <v>1</v>
      </c>
      <c r="K51" s="15"/>
      <c r="L51" s="15"/>
      <c r="M51" s="15"/>
      <c r="N51" s="18">
        <v>8806</v>
      </c>
    </row>
    <row r="52" spans="1:14" ht="18.5" thickBot="1" x14ac:dyDescent="0.3">
      <c r="A52">
        <f t="shared" ca="1" si="0"/>
        <v>9.5936620626487779E-2</v>
      </c>
      <c r="B52" s="19">
        <v>201</v>
      </c>
      <c r="C52" s="20" t="s">
        <v>808</v>
      </c>
      <c r="D52" s="21">
        <v>1500</v>
      </c>
      <c r="E52" s="20" t="s">
        <v>809</v>
      </c>
      <c r="F52" s="24" t="s">
        <v>803</v>
      </c>
      <c r="G52" s="15" t="s">
        <v>106</v>
      </c>
      <c r="H52" s="16" t="s">
        <v>810</v>
      </c>
      <c r="I52" s="15" t="s">
        <v>107</v>
      </c>
      <c r="J52" s="17">
        <v>2</v>
      </c>
      <c r="K52" s="15"/>
      <c r="L52" s="15"/>
      <c r="M52" s="15"/>
      <c r="N52" s="18">
        <v>8567</v>
      </c>
    </row>
    <row r="53" spans="1:14" ht="18.5" thickBot="1" x14ac:dyDescent="0.3">
      <c r="A53">
        <f t="shared" ca="1" si="0"/>
        <v>0.61106250856513411</v>
      </c>
      <c r="B53" s="19">
        <v>836</v>
      </c>
      <c r="C53" s="15" t="s">
        <v>2612</v>
      </c>
      <c r="D53" s="21">
        <v>1500</v>
      </c>
      <c r="E53" s="15" t="s">
        <v>2613</v>
      </c>
      <c r="F53" s="15" t="s">
        <v>174</v>
      </c>
      <c r="G53" s="15" t="s">
        <v>106</v>
      </c>
      <c r="H53" s="16" t="s">
        <v>2614</v>
      </c>
      <c r="I53" s="15" t="s">
        <v>107</v>
      </c>
      <c r="J53" s="17">
        <v>1</v>
      </c>
      <c r="K53" s="15"/>
      <c r="L53" s="15"/>
      <c r="M53" s="15"/>
      <c r="N53" s="18">
        <v>4878</v>
      </c>
    </row>
    <row r="54" spans="1:14" ht="18.5" thickBot="1" x14ac:dyDescent="0.3">
      <c r="A54">
        <f t="shared" ca="1" si="0"/>
        <v>0.52975563421225491</v>
      </c>
      <c r="B54" s="19">
        <v>139</v>
      </c>
      <c r="C54" s="23" t="s">
        <v>627</v>
      </c>
      <c r="D54" s="14">
        <v>1500</v>
      </c>
      <c r="E54" s="13" t="s">
        <v>628</v>
      </c>
      <c r="F54" s="15" t="s">
        <v>629</v>
      </c>
      <c r="G54" s="15" t="s">
        <v>106</v>
      </c>
      <c r="H54" s="16" t="s">
        <v>630</v>
      </c>
      <c r="I54" s="15" t="s">
        <v>116</v>
      </c>
      <c r="J54" s="17">
        <v>0</v>
      </c>
      <c r="K54" s="15"/>
      <c r="L54" s="15"/>
      <c r="M54" s="15"/>
      <c r="N54" s="18">
        <v>7264</v>
      </c>
    </row>
    <row r="55" spans="1:14" ht="18.5" thickBot="1" x14ac:dyDescent="0.3">
      <c r="A55">
        <f t="shared" ca="1" si="0"/>
        <v>0.33443900338025212</v>
      </c>
      <c r="B55" s="12">
        <v>27</v>
      </c>
      <c r="C55" s="13" t="s">
        <v>286</v>
      </c>
      <c r="D55" s="14">
        <v>1500</v>
      </c>
      <c r="E55" s="13" t="s">
        <v>121</v>
      </c>
      <c r="F55" s="15"/>
      <c r="G55" s="15" t="s">
        <v>106</v>
      </c>
      <c r="H55" s="16" t="s">
        <v>287</v>
      </c>
      <c r="I55" s="15" t="s">
        <v>122</v>
      </c>
      <c r="J55" s="17">
        <v>0</v>
      </c>
      <c r="K55" s="15"/>
      <c r="L55" s="15"/>
      <c r="M55" s="15"/>
      <c r="N55" s="18">
        <v>4407</v>
      </c>
    </row>
    <row r="56" spans="1:14" ht="18.5" thickBot="1" x14ac:dyDescent="0.3">
      <c r="A56">
        <f t="shared" ca="1" si="0"/>
        <v>0.75823637521479359</v>
      </c>
      <c r="B56" s="19">
        <v>360</v>
      </c>
      <c r="C56" s="15" t="s">
        <v>1259</v>
      </c>
      <c r="D56" s="17">
        <v>1500</v>
      </c>
      <c r="E56" s="15" t="s">
        <v>1260</v>
      </c>
      <c r="F56" s="15" t="s">
        <v>150</v>
      </c>
      <c r="G56" s="15" t="s">
        <v>110</v>
      </c>
      <c r="H56" s="16" t="s">
        <v>1261</v>
      </c>
      <c r="I56" s="15" t="s">
        <v>115</v>
      </c>
      <c r="J56" s="17">
        <v>0</v>
      </c>
      <c r="K56" s="15"/>
      <c r="L56" s="26" t="s">
        <v>165</v>
      </c>
      <c r="M56" s="15"/>
      <c r="N56" s="18">
        <v>9095</v>
      </c>
    </row>
    <row r="57" spans="1:14" ht="18.5" thickBot="1" x14ac:dyDescent="0.3">
      <c r="A57">
        <f t="shared" ca="1" si="0"/>
        <v>0.22193912681947292</v>
      </c>
      <c r="B57" s="12">
        <v>30</v>
      </c>
      <c r="C57" s="13" t="s">
        <v>296</v>
      </c>
      <c r="D57" s="14">
        <v>1500</v>
      </c>
      <c r="E57" s="13" t="s">
        <v>297</v>
      </c>
      <c r="F57" s="15"/>
      <c r="G57" s="15" t="s">
        <v>110</v>
      </c>
      <c r="H57" s="16" t="s">
        <v>298</v>
      </c>
      <c r="I57" s="15" t="s">
        <v>127</v>
      </c>
      <c r="J57" s="17">
        <v>1</v>
      </c>
      <c r="K57" s="15"/>
      <c r="L57" s="26" t="s">
        <v>165</v>
      </c>
      <c r="M57" s="15"/>
      <c r="N57" s="18">
        <v>6572</v>
      </c>
    </row>
    <row r="58" spans="1:14" ht="18.5" thickBot="1" x14ac:dyDescent="0.3">
      <c r="A58">
        <f t="shared" ca="1" si="0"/>
        <v>0.44334964262734022</v>
      </c>
      <c r="B58" s="19">
        <v>645</v>
      </c>
      <c r="C58" s="15" t="s">
        <v>2076</v>
      </c>
      <c r="D58" s="21">
        <v>1500</v>
      </c>
      <c r="E58" s="15" t="s">
        <v>2059</v>
      </c>
      <c r="F58" s="15" t="s">
        <v>109</v>
      </c>
      <c r="G58" s="15" t="s">
        <v>158</v>
      </c>
      <c r="H58" s="16" t="s">
        <v>2077</v>
      </c>
      <c r="I58" s="15" t="s">
        <v>115</v>
      </c>
      <c r="J58" s="17">
        <v>0</v>
      </c>
      <c r="K58" s="15"/>
      <c r="L58" s="35"/>
      <c r="M58" s="15"/>
      <c r="N58" s="18">
        <v>9103</v>
      </c>
    </row>
    <row r="59" spans="1:14" ht="18.5" thickBot="1" x14ac:dyDescent="0.3">
      <c r="A59">
        <f t="shared" ca="1" si="0"/>
        <v>0.12810759326235899</v>
      </c>
      <c r="B59" s="12">
        <v>49</v>
      </c>
      <c r="C59" s="13" t="s">
        <v>355</v>
      </c>
      <c r="D59" s="14">
        <v>1500</v>
      </c>
      <c r="E59" s="13" t="s">
        <v>356</v>
      </c>
      <c r="F59" s="15"/>
      <c r="G59" s="15" t="s">
        <v>110</v>
      </c>
      <c r="H59" s="16" t="s">
        <v>357</v>
      </c>
      <c r="I59" s="15" t="s">
        <v>111</v>
      </c>
      <c r="J59" s="17">
        <v>0</v>
      </c>
      <c r="K59" s="15"/>
      <c r="L59" s="26" t="s">
        <v>165</v>
      </c>
      <c r="M59" s="15"/>
      <c r="N59" s="18">
        <v>6294</v>
      </c>
    </row>
    <row r="60" spans="1:14" ht="18.5" thickBot="1" x14ac:dyDescent="0.3">
      <c r="A60">
        <f t="shared" ca="1" si="0"/>
        <v>7.2810596619939272E-2</v>
      </c>
      <c r="B60" s="19">
        <v>528</v>
      </c>
      <c r="C60" s="15" t="s">
        <v>1731</v>
      </c>
      <c r="D60" s="17">
        <v>1500</v>
      </c>
      <c r="E60" s="15" t="s">
        <v>1732</v>
      </c>
      <c r="F60" s="15" t="s">
        <v>1733</v>
      </c>
      <c r="G60" s="15" t="s">
        <v>106</v>
      </c>
      <c r="H60" s="16" t="s">
        <v>1734</v>
      </c>
      <c r="I60" s="15" t="s">
        <v>107</v>
      </c>
      <c r="J60" s="17">
        <v>0</v>
      </c>
      <c r="K60" s="15"/>
      <c r="L60" s="15"/>
      <c r="M60" s="15"/>
      <c r="N60" s="18">
        <v>8490</v>
      </c>
    </row>
    <row r="61" spans="1:14" ht="18.5" thickBot="1" x14ac:dyDescent="0.3">
      <c r="A61">
        <f t="shared" ca="1" si="0"/>
        <v>0.39136930559151373</v>
      </c>
      <c r="B61" s="12">
        <v>33</v>
      </c>
      <c r="C61" s="13" t="s">
        <v>305</v>
      </c>
      <c r="D61" s="14">
        <v>1500</v>
      </c>
      <c r="E61" s="13" t="s">
        <v>306</v>
      </c>
      <c r="F61" s="15"/>
      <c r="G61" s="15" t="s">
        <v>114</v>
      </c>
      <c r="H61" s="16" t="s">
        <v>307</v>
      </c>
      <c r="I61" s="15" t="s">
        <v>122</v>
      </c>
      <c r="J61" s="17">
        <v>10</v>
      </c>
      <c r="K61" s="15"/>
      <c r="L61" s="15" t="s">
        <v>209</v>
      </c>
      <c r="M61" s="15"/>
      <c r="N61" s="18">
        <v>5681</v>
      </c>
    </row>
    <row r="62" spans="1:14" ht="18.5" thickBot="1" x14ac:dyDescent="0.3">
      <c r="A62">
        <f t="shared" ca="1" si="0"/>
        <v>0.63700949755034442</v>
      </c>
      <c r="B62" s="12">
        <v>18</v>
      </c>
      <c r="C62" s="13" t="s">
        <v>258</v>
      </c>
      <c r="D62" s="14">
        <v>1500</v>
      </c>
      <c r="E62" s="13" t="s">
        <v>259</v>
      </c>
      <c r="F62" s="15"/>
      <c r="G62" s="15" t="s">
        <v>106</v>
      </c>
      <c r="H62" s="16" t="s">
        <v>260</v>
      </c>
      <c r="I62" s="15" t="s">
        <v>131</v>
      </c>
      <c r="J62" s="17">
        <v>0</v>
      </c>
      <c r="K62" s="15"/>
      <c r="L62" s="15"/>
      <c r="M62" s="15"/>
      <c r="N62" s="18">
        <v>1718</v>
      </c>
    </row>
    <row r="63" spans="1:14" ht="18.5" thickBot="1" x14ac:dyDescent="0.3">
      <c r="A63">
        <f t="shared" ca="1" si="0"/>
        <v>0.81441312549899092</v>
      </c>
      <c r="B63" s="19">
        <v>852</v>
      </c>
      <c r="C63" s="15" t="s">
        <v>2653</v>
      </c>
      <c r="D63" s="21">
        <v>1500</v>
      </c>
      <c r="E63" s="15" t="s">
        <v>2654</v>
      </c>
      <c r="F63" s="15" t="s">
        <v>2284</v>
      </c>
      <c r="G63" s="15" t="s">
        <v>110</v>
      </c>
      <c r="H63" s="16" t="s">
        <v>2655</v>
      </c>
      <c r="I63" s="15" t="s">
        <v>111</v>
      </c>
      <c r="J63" s="17">
        <v>0</v>
      </c>
      <c r="K63" s="15"/>
      <c r="L63" s="15"/>
      <c r="M63" s="15"/>
      <c r="N63" s="18">
        <v>5111</v>
      </c>
    </row>
    <row r="64" spans="1:14" ht="18.5" thickBot="1" x14ac:dyDescent="0.3">
      <c r="A64">
        <f t="shared" ca="1" si="0"/>
        <v>0.38986790968484786</v>
      </c>
      <c r="B64" s="19">
        <v>466</v>
      </c>
      <c r="C64" s="15" t="s">
        <v>1559</v>
      </c>
      <c r="D64" s="17">
        <v>1120</v>
      </c>
      <c r="E64" s="15" t="s">
        <v>1560</v>
      </c>
      <c r="F64" s="15"/>
      <c r="G64" s="15" t="s">
        <v>158</v>
      </c>
      <c r="H64" s="16" t="s">
        <v>1561</v>
      </c>
      <c r="I64" s="15" t="s">
        <v>115</v>
      </c>
      <c r="J64" s="17">
        <v>0</v>
      </c>
      <c r="K64" s="15"/>
      <c r="L64" s="15"/>
      <c r="M64" s="15"/>
      <c r="N64" s="15"/>
    </row>
    <row r="65" spans="1:14" ht="18.5" thickBot="1" x14ac:dyDescent="0.3">
      <c r="A65">
        <f t="shared" ca="1" si="0"/>
        <v>0.31233059528275708</v>
      </c>
      <c r="B65" s="19">
        <v>520</v>
      </c>
      <c r="C65" s="15" t="s">
        <v>1707</v>
      </c>
      <c r="D65" s="17">
        <v>1500</v>
      </c>
      <c r="E65" s="15" t="s">
        <v>1708</v>
      </c>
      <c r="F65" s="15" t="s">
        <v>476</v>
      </c>
      <c r="G65" s="15" t="s">
        <v>106</v>
      </c>
      <c r="H65" s="16" t="s">
        <v>1709</v>
      </c>
      <c r="I65" s="15" t="s">
        <v>122</v>
      </c>
      <c r="J65" s="17">
        <v>0</v>
      </c>
      <c r="K65" s="15"/>
      <c r="L65" s="15"/>
      <c r="M65" s="15"/>
      <c r="N65" s="18">
        <v>6988</v>
      </c>
    </row>
    <row r="66" spans="1:14" ht="18.5" thickBot="1" x14ac:dyDescent="0.3">
      <c r="A66">
        <f t="shared" ref="A66:A129" ca="1" si="1">RAND()</f>
        <v>0.62503093787297159</v>
      </c>
      <c r="B66" s="19">
        <v>625</v>
      </c>
      <c r="C66" s="20" t="s">
        <v>2017</v>
      </c>
      <c r="D66" s="21">
        <v>1500</v>
      </c>
      <c r="E66" s="15" t="s">
        <v>187</v>
      </c>
      <c r="F66" s="15" t="s">
        <v>1964</v>
      </c>
      <c r="G66" s="15" t="s">
        <v>106</v>
      </c>
      <c r="H66" s="16" t="s">
        <v>2018</v>
      </c>
      <c r="I66" s="15" t="s">
        <v>116</v>
      </c>
      <c r="J66" s="17">
        <v>1</v>
      </c>
      <c r="K66" s="21">
        <v>1005102</v>
      </c>
      <c r="L66" s="15"/>
      <c r="M66" s="15"/>
      <c r="N66" s="18">
        <v>5808</v>
      </c>
    </row>
    <row r="67" spans="1:14" ht="18.5" thickBot="1" x14ac:dyDescent="0.3">
      <c r="A67">
        <f t="shared" ca="1" si="1"/>
        <v>0.87100627656778629</v>
      </c>
      <c r="B67" s="19">
        <v>788</v>
      </c>
      <c r="C67" s="20" t="s">
        <v>2474</v>
      </c>
      <c r="D67" s="21">
        <v>1500</v>
      </c>
      <c r="E67" s="15" t="s">
        <v>1269</v>
      </c>
      <c r="F67" s="15" t="s">
        <v>146</v>
      </c>
      <c r="G67" s="15" t="s">
        <v>114</v>
      </c>
      <c r="H67" s="16" t="s">
        <v>2475</v>
      </c>
      <c r="I67" s="15" t="s">
        <v>111</v>
      </c>
      <c r="J67" s="17">
        <v>5</v>
      </c>
      <c r="K67" s="15"/>
      <c r="L67" s="15"/>
      <c r="M67" s="15"/>
      <c r="N67" s="18">
        <v>6479</v>
      </c>
    </row>
    <row r="68" spans="1:14" ht="18.5" thickBot="1" x14ac:dyDescent="0.3">
      <c r="A68">
        <f t="shared" ca="1" si="1"/>
        <v>0.60570784732762306</v>
      </c>
      <c r="B68" s="19">
        <v>306</v>
      </c>
      <c r="C68" s="15" t="s">
        <v>1108</v>
      </c>
      <c r="D68" s="17">
        <v>1500</v>
      </c>
      <c r="E68" s="15" t="s">
        <v>1109</v>
      </c>
      <c r="F68" s="15" t="s">
        <v>1097</v>
      </c>
      <c r="G68" s="15" t="s">
        <v>106</v>
      </c>
      <c r="H68" s="16" t="s">
        <v>1110</v>
      </c>
      <c r="I68" s="15" t="s">
        <v>116</v>
      </c>
      <c r="J68" s="17">
        <v>0</v>
      </c>
      <c r="K68" s="15"/>
      <c r="L68" s="15"/>
      <c r="M68" s="15"/>
      <c r="N68" s="18">
        <v>6659</v>
      </c>
    </row>
    <row r="69" spans="1:14" ht="18.5" thickBot="1" x14ac:dyDescent="0.3">
      <c r="A69">
        <f t="shared" ca="1" si="1"/>
        <v>1.0779208749659208E-2</v>
      </c>
      <c r="B69" s="19">
        <v>150</v>
      </c>
      <c r="C69" s="13" t="s">
        <v>661</v>
      </c>
      <c r="D69" s="17">
        <v>1500</v>
      </c>
      <c r="E69" s="15" t="s">
        <v>662</v>
      </c>
      <c r="F69" s="15"/>
      <c r="G69" s="15" t="s">
        <v>221</v>
      </c>
      <c r="H69" s="16" t="s">
        <v>663</v>
      </c>
      <c r="I69" s="15" t="s">
        <v>122</v>
      </c>
      <c r="J69" s="17">
        <v>1</v>
      </c>
      <c r="K69" s="15"/>
      <c r="L69" s="15" t="s">
        <v>273</v>
      </c>
      <c r="M69" s="15"/>
      <c r="N69" s="18">
        <v>4443</v>
      </c>
    </row>
    <row r="70" spans="1:14" ht="18.5" thickBot="1" x14ac:dyDescent="0.3">
      <c r="A70">
        <f t="shared" ca="1" si="1"/>
        <v>0.80440416875828713</v>
      </c>
      <c r="B70" s="19">
        <v>706</v>
      </c>
      <c r="C70" s="20" t="s">
        <v>2243</v>
      </c>
      <c r="D70" s="21">
        <v>1500</v>
      </c>
      <c r="E70" s="15" t="s">
        <v>2244</v>
      </c>
      <c r="F70" s="15"/>
      <c r="G70" s="15" t="s">
        <v>106</v>
      </c>
      <c r="H70" s="16" t="s">
        <v>2245</v>
      </c>
      <c r="I70" s="15" t="s">
        <v>127</v>
      </c>
      <c r="J70" s="17">
        <v>0</v>
      </c>
      <c r="K70" s="15"/>
      <c r="L70" s="15"/>
      <c r="M70" s="15"/>
      <c r="N70" s="18">
        <v>508</v>
      </c>
    </row>
    <row r="71" spans="1:14" ht="18.5" thickBot="1" x14ac:dyDescent="0.3">
      <c r="A71">
        <f t="shared" ca="1" si="1"/>
        <v>0.75046628357184486</v>
      </c>
      <c r="B71" s="19">
        <v>618</v>
      </c>
      <c r="C71" s="20" t="s">
        <v>1998</v>
      </c>
      <c r="D71" s="21">
        <v>1500</v>
      </c>
      <c r="E71" s="15" t="s">
        <v>356</v>
      </c>
      <c r="F71" s="15" t="s">
        <v>282</v>
      </c>
      <c r="G71" s="15" t="s">
        <v>110</v>
      </c>
      <c r="H71" s="16" t="s">
        <v>1999</v>
      </c>
      <c r="I71" s="15" t="s">
        <v>107</v>
      </c>
      <c r="J71" s="17">
        <v>1</v>
      </c>
      <c r="K71" s="21">
        <v>1002119</v>
      </c>
      <c r="L71" s="15"/>
      <c r="M71" s="15"/>
      <c r="N71" s="18">
        <v>6761</v>
      </c>
    </row>
    <row r="72" spans="1:14" ht="18.5" thickBot="1" x14ac:dyDescent="0.3">
      <c r="A72">
        <f t="shared" ca="1" si="1"/>
        <v>0.45818582111990691</v>
      </c>
      <c r="B72" s="19">
        <v>926</v>
      </c>
      <c r="C72" s="20" t="s">
        <v>2864</v>
      </c>
      <c r="D72" s="21">
        <v>1500</v>
      </c>
      <c r="E72" s="15" t="s">
        <v>2865</v>
      </c>
      <c r="F72" s="15"/>
      <c r="G72" s="15" t="s">
        <v>106</v>
      </c>
      <c r="H72" s="16" t="s">
        <v>2866</v>
      </c>
      <c r="I72" s="15" t="s">
        <v>116</v>
      </c>
      <c r="J72" s="17">
        <v>0</v>
      </c>
      <c r="K72" s="15"/>
      <c r="L72" s="15"/>
      <c r="M72" s="15"/>
      <c r="N72" s="26"/>
    </row>
    <row r="73" spans="1:14" ht="18.5" thickBot="1" x14ac:dyDescent="0.3">
      <c r="A73">
        <f t="shared" ca="1" si="1"/>
        <v>8.2720152130069224E-2</v>
      </c>
      <c r="B73" s="19">
        <v>156</v>
      </c>
      <c r="C73" s="15" t="s">
        <v>680</v>
      </c>
      <c r="D73" s="17">
        <v>1500</v>
      </c>
      <c r="E73" s="15" t="s">
        <v>681</v>
      </c>
      <c r="F73" s="15" t="s">
        <v>130</v>
      </c>
      <c r="G73" s="15" t="s">
        <v>106</v>
      </c>
      <c r="H73" s="16" t="s">
        <v>682</v>
      </c>
      <c r="I73" s="15" t="s">
        <v>107</v>
      </c>
      <c r="J73" s="17">
        <v>0</v>
      </c>
      <c r="K73" s="15"/>
      <c r="L73" s="15" t="s">
        <v>147</v>
      </c>
      <c r="M73" s="15"/>
      <c r="N73" s="18">
        <v>9023</v>
      </c>
    </row>
    <row r="74" spans="1:14" ht="18.5" thickBot="1" x14ac:dyDescent="0.3">
      <c r="A74">
        <f t="shared" ca="1" si="1"/>
        <v>0.22983608171618597</v>
      </c>
      <c r="B74" s="19">
        <v>800</v>
      </c>
      <c r="C74" s="15" t="s">
        <v>2503</v>
      </c>
      <c r="D74" s="21">
        <v>1500</v>
      </c>
      <c r="E74" s="15" t="s">
        <v>2504</v>
      </c>
      <c r="F74" s="15" t="s">
        <v>363</v>
      </c>
      <c r="G74" s="15" t="s">
        <v>114</v>
      </c>
      <c r="H74" s="16" t="s">
        <v>2505</v>
      </c>
      <c r="I74" s="15" t="s">
        <v>131</v>
      </c>
      <c r="J74" s="17">
        <v>9</v>
      </c>
      <c r="K74" s="15"/>
      <c r="L74" s="15"/>
      <c r="M74" s="15"/>
      <c r="N74" s="18">
        <v>8246</v>
      </c>
    </row>
    <row r="75" spans="1:14" ht="18.5" thickBot="1" x14ac:dyDescent="0.3">
      <c r="A75">
        <f t="shared" ca="1" si="1"/>
        <v>0.31055301951062597</v>
      </c>
      <c r="B75" s="19">
        <v>662</v>
      </c>
      <c r="C75" s="15" t="s">
        <v>2125</v>
      </c>
      <c r="D75" s="21">
        <v>1500</v>
      </c>
      <c r="E75" s="15" t="s">
        <v>2065</v>
      </c>
      <c r="F75" s="15" t="s">
        <v>2066</v>
      </c>
      <c r="G75" s="15" t="s">
        <v>158</v>
      </c>
      <c r="H75" s="16" t="s">
        <v>2126</v>
      </c>
      <c r="I75" s="15" t="s">
        <v>116</v>
      </c>
      <c r="J75" s="17">
        <v>2</v>
      </c>
      <c r="K75" s="15"/>
      <c r="L75" s="15"/>
      <c r="M75" s="15"/>
      <c r="N75" s="15"/>
    </row>
    <row r="76" spans="1:14" ht="18.5" thickBot="1" x14ac:dyDescent="0.3">
      <c r="A76">
        <f t="shared" ca="1" si="1"/>
        <v>7.3753773622452501E-2</v>
      </c>
      <c r="B76" s="19">
        <v>827</v>
      </c>
      <c r="C76" s="20" t="s">
        <v>2582</v>
      </c>
      <c r="D76" s="21">
        <v>1500</v>
      </c>
      <c r="E76" s="15" t="s">
        <v>2583</v>
      </c>
      <c r="F76" s="15"/>
      <c r="G76" s="15" t="s">
        <v>106</v>
      </c>
      <c r="H76" s="16" t="s">
        <v>2584</v>
      </c>
      <c r="I76" s="15" t="s">
        <v>115</v>
      </c>
      <c r="J76" s="17">
        <v>0</v>
      </c>
      <c r="K76" s="15"/>
      <c r="L76" s="15"/>
      <c r="M76" s="15"/>
      <c r="N76" s="18"/>
    </row>
    <row r="77" spans="1:14" ht="18.5" thickBot="1" x14ac:dyDescent="0.3">
      <c r="A77">
        <f t="shared" ca="1" si="1"/>
        <v>0.52211253990154549</v>
      </c>
      <c r="B77" s="19">
        <v>508</v>
      </c>
      <c r="C77" s="15" t="s">
        <v>1672</v>
      </c>
      <c r="D77" s="17">
        <v>1340</v>
      </c>
      <c r="E77" s="15" t="s">
        <v>1673</v>
      </c>
      <c r="F77" s="15"/>
      <c r="G77" s="15" t="s">
        <v>106</v>
      </c>
      <c r="H77" s="16" t="s">
        <v>1674</v>
      </c>
      <c r="I77" s="15" t="s">
        <v>115</v>
      </c>
      <c r="J77" s="17">
        <v>0</v>
      </c>
      <c r="K77" s="15"/>
      <c r="L77" s="15"/>
      <c r="M77" s="15"/>
      <c r="N77" s="26"/>
    </row>
    <row r="78" spans="1:14" ht="18.5" thickBot="1" x14ac:dyDescent="0.3">
      <c r="A78">
        <f t="shared" ca="1" si="1"/>
        <v>0.90772548706571154</v>
      </c>
      <c r="B78" s="19">
        <v>157</v>
      </c>
      <c r="C78" s="15" t="s">
        <v>683</v>
      </c>
      <c r="D78" s="17">
        <v>1500</v>
      </c>
      <c r="E78" s="15" t="s">
        <v>684</v>
      </c>
      <c r="F78" s="15" t="s">
        <v>130</v>
      </c>
      <c r="G78" s="15" t="s">
        <v>110</v>
      </c>
      <c r="H78" s="16" t="s">
        <v>685</v>
      </c>
      <c r="I78" s="15" t="s">
        <v>116</v>
      </c>
      <c r="J78" s="17">
        <v>1</v>
      </c>
      <c r="K78" s="15"/>
      <c r="L78" s="26" t="s">
        <v>165</v>
      </c>
      <c r="M78" s="15"/>
      <c r="N78" s="18">
        <v>7895</v>
      </c>
    </row>
    <row r="79" spans="1:14" ht="18.5" thickBot="1" x14ac:dyDescent="0.3">
      <c r="A79">
        <f t="shared" ca="1" si="1"/>
        <v>0.9576636610814474</v>
      </c>
      <c r="B79" s="19">
        <v>970</v>
      </c>
      <c r="C79" s="15" t="s">
        <v>2982</v>
      </c>
      <c r="D79" s="21">
        <v>1500</v>
      </c>
      <c r="E79" s="15" t="s">
        <v>752</v>
      </c>
      <c r="F79" s="15" t="s">
        <v>2284</v>
      </c>
      <c r="G79" s="15" t="s">
        <v>114</v>
      </c>
      <c r="H79" s="16" t="s">
        <v>2983</v>
      </c>
      <c r="I79" s="15" t="s">
        <v>107</v>
      </c>
      <c r="J79" s="17">
        <v>6</v>
      </c>
      <c r="K79" s="15"/>
      <c r="L79" s="35"/>
      <c r="M79" s="15"/>
      <c r="N79" s="18">
        <v>8066</v>
      </c>
    </row>
    <row r="80" spans="1:14" ht="18.5" thickBot="1" x14ac:dyDescent="0.3">
      <c r="A80">
        <f t="shared" ca="1" si="1"/>
        <v>0.10441197466094143</v>
      </c>
      <c r="B80" s="19">
        <v>319</v>
      </c>
      <c r="C80" s="15" t="s">
        <v>1142</v>
      </c>
      <c r="D80" s="17">
        <v>1490</v>
      </c>
      <c r="E80" s="15" t="s">
        <v>1143</v>
      </c>
      <c r="F80" s="15"/>
      <c r="G80" s="15" t="s">
        <v>106</v>
      </c>
      <c r="H80" s="16" t="s">
        <v>1144</v>
      </c>
      <c r="I80" s="15" t="s">
        <v>115</v>
      </c>
      <c r="J80" s="17">
        <v>0</v>
      </c>
      <c r="K80" s="15"/>
      <c r="L80" s="35"/>
      <c r="M80" s="15"/>
      <c r="N80" s="18">
        <v>1627</v>
      </c>
    </row>
    <row r="81" spans="1:14" ht="18.5" thickBot="1" x14ac:dyDescent="0.3">
      <c r="A81">
        <f t="shared" ca="1" si="1"/>
        <v>0.82451191516883349</v>
      </c>
      <c r="B81" s="19">
        <v>437</v>
      </c>
      <c r="C81" s="15" t="s">
        <v>1479</v>
      </c>
      <c r="D81" s="17">
        <v>1500</v>
      </c>
      <c r="E81" s="15" t="s">
        <v>118</v>
      </c>
      <c r="F81" s="15" t="s">
        <v>1192</v>
      </c>
      <c r="G81" s="15" t="s">
        <v>106</v>
      </c>
      <c r="H81" s="16" t="s">
        <v>1480</v>
      </c>
      <c r="I81" s="15" t="s">
        <v>139</v>
      </c>
      <c r="J81" s="17">
        <v>0</v>
      </c>
      <c r="K81" s="15"/>
      <c r="L81" s="15"/>
      <c r="M81" s="15"/>
      <c r="N81" s="18">
        <v>614</v>
      </c>
    </row>
    <row r="82" spans="1:14" ht="18.5" thickBot="1" x14ac:dyDescent="0.3">
      <c r="A82">
        <f t="shared" ca="1" si="1"/>
        <v>0.74084236440985385</v>
      </c>
      <c r="B82" s="19">
        <v>559</v>
      </c>
      <c r="C82" s="20" t="s">
        <v>1822</v>
      </c>
      <c r="D82" s="21">
        <v>1500</v>
      </c>
      <c r="E82" s="15" t="s">
        <v>1093</v>
      </c>
      <c r="F82" s="15" t="s">
        <v>914</v>
      </c>
      <c r="G82" s="15" t="s">
        <v>106</v>
      </c>
      <c r="H82" s="16" t="s">
        <v>1823</v>
      </c>
      <c r="I82" s="15" t="s">
        <v>122</v>
      </c>
      <c r="J82" s="17">
        <v>0</v>
      </c>
      <c r="K82" s="15"/>
      <c r="L82" s="15"/>
      <c r="M82" s="15"/>
      <c r="N82" s="18">
        <v>7490</v>
      </c>
    </row>
    <row r="83" spans="1:14" ht="18.5" thickBot="1" x14ac:dyDescent="0.3">
      <c r="A83">
        <f t="shared" ca="1" si="1"/>
        <v>0.85637236596934962</v>
      </c>
      <c r="B83" s="19">
        <v>931</v>
      </c>
      <c r="C83" s="15" t="s">
        <v>2879</v>
      </c>
      <c r="D83" s="21">
        <v>1500</v>
      </c>
      <c r="E83" s="15" t="s">
        <v>2880</v>
      </c>
      <c r="F83" s="15" t="s">
        <v>195</v>
      </c>
      <c r="G83" s="15" t="s">
        <v>114</v>
      </c>
      <c r="H83" s="16" t="s">
        <v>2881</v>
      </c>
      <c r="I83" s="15" t="s">
        <v>115</v>
      </c>
      <c r="J83" s="17">
        <v>7</v>
      </c>
      <c r="K83" s="15"/>
      <c r="L83" s="15"/>
      <c r="M83" s="15"/>
      <c r="N83" s="18">
        <v>2115</v>
      </c>
    </row>
    <row r="84" spans="1:14" ht="18.5" thickBot="1" x14ac:dyDescent="0.3">
      <c r="A84">
        <f t="shared" ca="1" si="1"/>
        <v>0.5995602600015203</v>
      </c>
      <c r="B84" s="19">
        <v>902</v>
      </c>
      <c r="C84" s="20" t="s">
        <v>2792</v>
      </c>
      <c r="D84" s="21">
        <v>1500</v>
      </c>
      <c r="E84" s="15" t="s">
        <v>2793</v>
      </c>
      <c r="F84" s="15"/>
      <c r="G84" s="15" t="s">
        <v>114</v>
      </c>
      <c r="H84" s="16" t="s">
        <v>2794</v>
      </c>
      <c r="I84" s="15" t="s">
        <v>131</v>
      </c>
      <c r="J84" s="17">
        <v>6</v>
      </c>
      <c r="K84" s="21"/>
      <c r="L84" s="15"/>
      <c r="M84" s="15"/>
      <c r="N84" s="18">
        <v>1705</v>
      </c>
    </row>
    <row r="85" spans="1:14" ht="18.5" thickBot="1" x14ac:dyDescent="0.3">
      <c r="A85">
        <f t="shared" ca="1" si="1"/>
        <v>0.24323201805781669</v>
      </c>
      <c r="B85" s="19">
        <v>358</v>
      </c>
      <c r="C85" s="15" t="s">
        <v>1252</v>
      </c>
      <c r="D85" s="17">
        <v>1500</v>
      </c>
      <c r="E85" s="15" t="s">
        <v>1253</v>
      </c>
      <c r="F85" s="15" t="s">
        <v>1254</v>
      </c>
      <c r="G85" s="15" t="s">
        <v>158</v>
      </c>
      <c r="H85" s="16" t="s">
        <v>1255</v>
      </c>
      <c r="I85" s="15" t="s">
        <v>116</v>
      </c>
      <c r="J85" s="17">
        <v>0</v>
      </c>
      <c r="K85" s="15"/>
      <c r="L85" s="15" t="s">
        <v>132</v>
      </c>
      <c r="M85" s="15"/>
      <c r="N85" s="18">
        <v>6988</v>
      </c>
    </row>
    <row r="86" spans="1:14" ht="18.5" thickBot="1" x14ac:dyDescent="0.3">
      <c r="A86">
        <f t="shared" ca="1" si="1"/>
        <v>3.3224226977377258E-2</v>
      </c>
      <c r="B86" s="19">
        <v>556</v>
      </c>
      <c r="C86" s="20" t="s">
        <v>1813</v>
      </c>
      <c r="D86" s="21">
        <v>1500</v>
      </c>
      <c r="E86" s="15" t="s">
        <v>1814</v>
      </c>
      <c r="F86" s="15" t="s">
        <v>171</v>
      </c>
      <c r="G86" s="15" t="s">
        <v>106</v>
      </c>
      <c r="H86" s="16" t="s">
        <v>1815</v>
      </c>
      <c r="I86" s="15" t="s">
        <v>116</v>
      </c>
      <c r="J86" s="17">
        <v>0</v>
      </c>
      <c r="K86" s="15"/>
      <c r="L86" s="15"/>
      <c r="M86" s="15"/>
      <c r="N86" s="18">
        <v>7434</v>
      </c>
    </row>
    <row r="87" spans="1:14" ht="18.5" thickBot="1" x14ac:dyDescent="0.3">
      <c r="A87">
        <f t="shared" ca="1" si="1"/>
        <v>0.59831164390211866</v>
      </c>
      <c r="B87" s="12">
        <v>76</v>
      </c>
      <c r="C87" s="15" t="s">
        <v>441</v>
      </c>
      <c r="D87" s="17">
        <v>1500</v>
      </c>
      <c r="E87" s="15" t="s">
        <v>442</v>
      </c>
      <c r="F87" s="15" t="s">
        <v>330</v>
      </c>
      <c r="G87" s="15" t="s">
        <v>114</v>
      </c>
      <c r="H87" s="16" t="s">
        <v>443</v>
      </c>
      <c r="I87" s="15" t="s">
        <v>122</v>
      </c>
      <c r="J87" s="17">
        <v>7</v>
      </c>
      <c r="K87" s="15"/>
      <c r="L87" s="15" t="s">
        <v>209</v>
      </c>
      <c r="M87" s="15"/>
      <c r="N87" s="18">
        <v>7626</v>
      </c>
    </row>
    <row r="88" spans="1:14" ht="18.5" thickBot="1" x14ac:dyDescent="0.3">
      <c r="A88">
        <f t="shared" ca="1" si="1"/>
        <v>0.11074522440778012</v>
      </c>
      <c r="B88" s="19">
        <v>612</v>
      </c>
      <c r="C88" s="20" t="s">
        <v>1981</v>
      </c>
      <c r="D88" s="21">
        <v>1500</v>
      </c>
      <c r="E88" s="15" t="s">
        <v>809</v>
      </c>
      <c r="F88" s="15" t="s">
        <v>1982</v>
      </c>
      <c r="G88" s="15" t="s">
        <v>106</v>
      </c>
      <c r="H88" s="16" t="s">
        <v>1983</v>
      </c>
      <c r="I88" s="15" t="s">
        <v>107</v>
      </c>
      <c r="J88" s="17">
        <v>2</v>
      </c>
      <c r="K88" s="21">
        <v>1001120</v>
      </c>
      <c r="L88" s="15"/>
      <c r="M88" s="15"/>
      <c r="N88" s="18">
        <v>6142</v>
      </c>
    </row>
    <row r="89" spans="1:14" ht="18.5" thickBot="1" x14ac:dyDescent="0.3">
      <c r="A89">
        <f t="shared" ca="1" si="1"/>
        <v>0.19123234970774527</v>
      </c>
      <c r="B89" s="19">
        <v>473</v>
      </c>
      <c r="C89" s="15" t="s">
        <v>1577</v>
      </c>
      <c r="D89" s="17">
        <v>1500</v>
      </c>
      <c r="E89" s="15" t="s">
        <v>1578</v>
      </c>
      <c r="F89" s="15" t="s">
        <v>1197</v>
      </c>
      <c r="G89" s="15" t="s">
        <v>114</v>
      </c>
      <c r="H89" s="16" t="s">
        <v>1579</v>
      </c>
      <c r="I89" s="15" t="s">
        <v>107</v>
      </c>
      <c r="J89" s="17">
        <v>6</v>
      </c>
      <c r="K89" s="15"/>
      <c r="L89" s="15"/>
      <c r="M89" s="15"/>
      <c r="N89" s="18">
        <v>6977</v>
      </c>
    </row>
    <row r="90" spans="1:14" ht="18.5" thickBot="1" x14ac:dyDescent="0.3">
      <c r="A90">
        <f t="shared" ca="1" si="1"/>
        <v>0.35186621932433781</v>
      </c>
      <c r="B90" s="19">
        <v>270</v>
      </c>
      <c r="C90" s="13" t="s">
        <v>1010</v>
      </c>
      <c r="D90" s="17">
        <v>1500</v>
      </c>
      <c r="E90" s="15" t="s">
        <v>1011</v>
      </c>
      <c r="F90" s="15"/>
      <c r="G90" s="15" t="s">
        <v>106</v>
      </c>
      <c r="H90" s="16" t="s">
        <v>1012</v>
      </c>
      <c r="I90" s="15" t="s">
        <v>111</v>
      </c>
      <c r="J90" s="17">
        <v>1</v>
      </c>
      <c r="K90" s="15"/>
      <c r="L90" s="15"/>
      <c r="M90" s="15"/>
      <c r="N90" s="18">
        <v>5695</v>
      </c>
    </row>
    <row r="91" spans="1:14" ht="18.5" thickBot="1" x14ac:dyDescent="0.3">
      <c r="A91">
        <f t="shared" ca="1" si="1"/>
        <v>0.45782715628571446</v>
      </c>
      <c r="B91" s="19">
        <v>878</v>
      </c>
      <c r="C91" s="15" t="s">
        <v>2726</v>
      </c>
      <c r="D91" s="17">
        <v>1500</v>
      </c>
      <c r="E91" s="15" t="s">
        <v>2727</v>
      </c>
      <c r="F91" s="15" t="s">
        <v>2556</v>
      </c>
      <c r="G91" s="15" t="s">
        <v>106</v>
      </c>
      <c r="H91" s="16" t="s">
        <v>2728</v>
      </c>
      <c r="I91" s="15" t="s">
        <v>107</v>
      </c>
      <c r="J91" s="17">
        <v>2</v>
      </c>
      <c r="K91" s="15"/>
      <c r="L91" s="15"/>
      <c r="M91" s="15"/>
      <c r="N91" s="18">
        <v>3599</v>
      </c>
    </row>
    <row r="92" spans="1:14" ht="18.5" thickBot="1" x14ac:dyDescent="0.3">
      <c r="A92">
        <f t="shared" ca="1" si="1"/>
        <v>0.81903061981562508</v>
      </c>
      <c r="B92" s="19">
        <v>854</v>
      </c>
      <c r="C92" s="20" t="s">
        <v>2659</v>
      </c>
      <c r="D92" s="21">
        <v>1500</v>
      </c>
      <c r="E92" s="15" t="s">
        <v>2660</v>
      </c>
      <c r="F92" s="15"/>
      <c r="G92" s="15" t="s">
        <v>114</v>
      </c>
      <c r="H92" s="16" t="s">
        <v>2661</v>
      </c>
      <c r="I92" s="15" t="s">
        <v>116</v>
      </c>
      <c r="J92" s="17">
        <v>13</v>
      </c>
      <c r="K92" s="15"/>
      <c r="L92" s="15"/>
      <c r="M92" s="15"/>
      <c r="N92" s="18">
        <v>1399</v>
      </c>
    </row>
    <row r="93" spans="1:14" ht="18.5" thickBot="1" x14ac:dyDescent="0.3">
      <c r="A93">
        <f t="shared" ca="1" si="1"/>
        <v>0.64979192098946492</v>
      </c>
      <c r="B93" s="12">
        <v>75</v>
      </c>
      <c r="C93" s="15" t="s">
        <v>437</v>
      </c>
      <c r="D93" s="17">
        <v>1500</v>
      </c>
      <c r="E93" s="15" t="s">
        <v>438</v>
      </c>
      <c r="F93" s="15" t="s">
        <v>439</v>
      </c>
      <c r="G93" s="15" t="s">
        <v>110</v>
      </c>
      <c r="H93" s="16" t="s">
        <v>440</v>
      </c>
      <c r="I93" s="15" t="s">
        <v>115</v>
      </c>
      <c r="J93" s="17">
        <v>1</v>
      </c>
      <c r="K93" s="15"/>
      <c r="L93" s="15" t="s">
        <v>236</v>
      </c>
      <c r="M93" s="15"/>
      <c r="N93" s="18">
        <v>8681</v>
      </c>
    </row>
    <row r="94" spans="1:14" ht="18.5" thickBot="1" x14ac:dyDescent="0.3">
      <c r="A94">
        <f t="shared" ca="1" si="1"/>
        <v>0.297143927455921</v>
      </c>
      <c r="B94" s="19">
        <v>933</v>
      </c>
      <c r="C94" s="15" t="s">
        <v>2885</v>
      </c>
      <c r="D94" s="21">
        <v>1500</v>
      </c>
      <c r="E94" s="15" t="s">
        <v>1557</v>
      </c>
      <c r="F94" s="15" t="s">
        <v>2837</v>
      </c>
      <c r="G94" s="15" t="s">
        <v>114</v>
      </c>
      <c r="H94" s="16" t="s">
        <v>2886</v>
      </c>
      <c r="I94" s="15" t="s">
        <v>127</v>
      </c>
      <c r="J94" s="17">
        <v>9</v>
      </c>
      <c r="K94" s="15"/>
      <c r="L94" s="15"/>
      <c r="M94" s="15"/>
      <c r="N94" s="18">
        <v>6654</v>
      </c>
    </row>
    <row r="95" spans="1:14" ht="18.5" thickBot="1" x14ac:dyDescent="0.3">
      <c r="A95">
        <f t="shared" ca="1" si="1"/>
        <v>0.5658816973242532</v>
      </c>
      <c r="B95" s="19">
        <v>468</v>
      </c>
      <c r="C95" s="15" t="s">
        <v>1563</v>
      </c>
      <c r="D95" s="17">
        <v>1500</v>
      </c>
      <c r="E95" s="15" t="s">
        <v>1564</v>
      </c>
      <c r="F95" s="15" t="s">
        <v>340</v>
      </c>
      <c r="G95" s="15" t="s">
        <v>158</v>
      </c>
      <c r="H95" s="16" t="s">
        <v>1565</v>
      </c>
      <c r="I95" s="15" t="s">
        <v>107</v>
      </c>
      <c r="J95" s="17">
        <v>6</v>
      </c>
      <c r="K95" s="15"/>
      <c r="L95" s="15"/>
      <c r="M95" s="15"/>
      <c r="N95" s="18">
        <v>6309</v>
      </c>
    </row>
    <row r="96" spans="1:14" ht="18.5" thickBot="1" x14ac:dyDescent="0.3">
      <c r="A96">
        <f t="shared" ca="1" si="1"/>
        <v>8.9030534696697861E-2</v>
      </c>
      <c r="B96" s="12">
        <v>16</v>
      </c>
      <c r="C96" s="13" t="s">
        <v>251</v>
      </c>
      <c r="D96" s="14">
        <v>1500</v>
      </c>
      <c r="E96" s="13" t="s">
        <v>252</v>
      </c>
      <c r="F96" s="15"/>
      <c r="G96" s="15" t="s">
        <v>106</v>
      </c>
      <c r="H96" s="16" t="s">
        <v>253</v>
      </c>
      <c r="I96" s="15" t="s">
        <v>122</v>
      </c>
      <c r="J96" s="17">
        <v>2</v>
      </c>
      <c r="K96" s="15"/>
      <c r="L96" s="15"/>
      <c r="M96" s="15"/>
      <c r="N96" s="18">
        <v>7206</v>
      </c>
    </row>
    <row r="97" spans="1:14" ht="18.5" thickBot="1" x14ac:dyDescent="0.3">
      <c r="A97">
        <f t="shared" ca="1" si="1"/>
        <v>0.80379381041689568</v>
      </c>
      <c r="B97" s="19">
        <v>608</v>
      </c>
      <c r="C97" s="20" t="s">
        <v>1969</v>
      </c>
      <c r="D97" s="21">
        <v>1500</v>
      </c>
      <c r="E97" s="15" t="s">
        <v>1970</v>
      </c>
      <c r="F97" s="15" t="s">
        <v>119</v>
      </c>
      <c r="G97" s="15" t="s">
        <v>106</v>
      </c>
      <c r="H97" s="16" t="s">
        <v>1971</v>
      </c>
      <c r="I97" s="15" t="s">
        <v>107</v>
      </c>
      <c r="J97" s="17">
        <v>1</v>
      </c>
      <c r="K97" s="15"/>
      <c r="L97" s="15"/>
      <c r="M97" s="15"/>
      <c r="N97" s="18">
        <v>5700</v>
      </c>
    </row>
    <row r="98" spans="1:14" ht="18.5" thickBot="1" x14ac:dyDescent="0.3">
      <c r="A98">
        <f t="shared" ca="1" si="1"/>
        <v>0.37693198814457318</v>
      </c>
      <c r="B98" s="19">
        <v>199</v>
      </c>
      <c r="C98" s="20" t="s">
        <v>801</v>
      </c>
      <c r="D98" s="21">
        <v>1500</v>
      </c>
      <c r="E98" s="20" t="s">
        <v>802</v>
      </c>
      <c r="F98" s="20" t="s">
        <v>803</v>
      </c>
      <c r="G98" s="15" t="s">
        <v>110</v>
      </c>
      <c r="H98" s="16" t="s">
        <v>804</v>
      </c>
      <c r="I98" s="15" t="s">
        <v>127</v>
      </c>
      <c r="J98" s="17">
        <v>0</v>
      </c>
      <c r="K98" s="15"/>
      <c r="L98" s="26" t="s">
        <v>165</v>
      </c>
      <c r="M98" s="15"/>
      <c r="N98" s="18">
        <v>8371</v>
      </c>
    </row>
    <row r="99" spans="1:14" ht="18.5" thickBot="1" x14ac:dyDescent="0.3">
      <c r="A99">
        <f t="shared" ca="1" si="1"/>
        <v>0.9549808292384474</v>
      </c>
      <c r="B99" s="19">
        <v>400</v>
      </c>
      <c r="C99" s="20" t="s">
        <v>1369</v>
      </c>
      <c r="D99" s="17">
        <v>1500</v>
      </c>
      <c r="E99" s="15" t="s">
        <v>1370</v>
      </c>
      <c r="F99" s="15"/>
      <c r="G99" s="15" t="s">
        <v>114</v>
      </c>
      <c r="H99" s="16" t="s">
        <v>1371</v>
      </c>
      <c r="I99" s="15" t="s">
        <v>175</v>
      </c>
      <c r="J99" s="17">
        <v>3</v>
      </c>
      <c r="K99" s="15"/>
      <c r="L99" s="15" t="s">
        <v>209</v>
      </c>
      <c r="M99" s="15"/>
      <c r="N99" s="18">
        <v>4724</v>
      </c>
    </row>
    <row r="100" spans="1:14" ht="18.5" thickBot="1" x14ac:dyDescent="0.3">
      <c r="A100">
        <f t="shared" ca="1" si="1"/>
        <v>0.39018170469758628</v>
      </c>
      <c r="B100" s="12">
        <v>20</v>
      </c>
      <c r="C100" s="13" t="s">
        <v>264</v>
      </c>
      <c r="D100" s="14">
        <v>1500</v>
      </c>
      <c r="E100" s="13" t="s">
        <v>265</v>
      </c>
      <c r="F100" s="15"/>
      <c r="G100" s="15" t="s">
        <v>110</v>
      </c>
      <c r="H100" s="16" t="s">
        <v>266</v>
      </c>
      <c r="I100" s="15" t="s">
        <v>107</v>
      </c>
      <c r="J100" s="17">
        <v>0</v>
      </c>
      <c r="K100" s="15"/>
      <c r="L100" s="26" t="s">
        <v>165</v>
      </c>
      <c r="M100" s="15"/>
      <c r="N100" s="18">
        <v>5175</v>
      </c>
    </row>
    <row r="101" spans="1:14" ht="18.5" thickBot="1" x14ac:dyDescent="0.3">
      <c r="A101">
        <f t="shared" ca="1" si="1"/>
        <v>9.121383796322502E-2</v>
      </c>
      <c r="B101" s="19">
        <v>443</v>
      </c>
      <c r="C101" s="15" t="s">
        <v>1493</v>
      </c>
      <c r="D101" s="17">
        <v>1430</v>
      </c>
      <c r="E101" s="15" t="s">
        <v>1494</v>
      </c>
      <c r="F101" s="15"/>
      <c r="G101" s="15" t="s">
        <v>158</v>
      </c>
      <c r="H101" s="16" t="s">
        <v>1495</v>
      </c>
      <c r="I101" s="15" t="s">
        <v>116</v>
      </c>
      <c r="J101" s="17">
        <v>1</v>
      </c>
      <c r="K101" s="15"/>
      <c r="L101" s="15"/>
      <c r="M101" s="15"/>
      <c r="N101" s="15"/>
    </row>
    <row r="102" spans="1:14" ht="18.5" thickBot="1" x14ac:dyDescent="0.3">
      <c r="A102">
        <f t="shared" ca="1" si="1"/>
        <v>0.88896635065340546</v>
      </c>
      <c r="B102" s="19">
        <v>740</v>
      </c>
      <c r="C102" s="15" t="s">
        <v>2337</v>
      </c>
      <c r="D102" s="21">
        <v>1500</v>
      </c>
      <c r="E102" s="15" t="s">
        <v>2338</v>
      </c>
      <c r="F102" s="15" t="s">
        <v>282</v>
      </c>
      <c r="G102" s="20" t="s">
        <v>110</v>
      </c>
      <c r="H102" s="16" t="s">
        <v>2339</v>
      </c>
      <c r="I102" s="15" t="s">
        <v>127</v>
      </c>
      <c r="J102" s="17">
        <v>2</v>
      </c>
      <c r="K102" s="21">
        <v>1008121</v>
      </c>
      <c r="L102" s="35"/>
      <c r="M102" s="15"/>
      <c r="N102" s="18">
        <v>7842</v>
      </c>
    </row>
    <row r="103" spans="1:14" ht="18.5" thickBot="1" x14ac:dyDescent="0.3">
      <c r="A103">
        <f t="shared" ca="1" si="1"/>
        <v>0.57653144764116182</v>
      </c>
      <c r="B103" s="19">
        <v>752</v>
      </c>
      <c r="C103" s="20" t="s">
        <v>2371</v>
      </c>
      <c r="D103" s="21">
        <v>1500</v>
      </c>
      <c r="E103" s="15" t="s">
        <v>961</v>
      </c>
      <c r="F103" s="15" t="s">
        <v>2372</v>
      </c>
      <c r="G103" s="15" t="s">
        <v>106</v>
      </c>
      <c r="H103" s="16" t="s">
        <v>2373</v>
      </c>
      <c r="I103" s="15" t="s">
        <v>116</v>
      </c>
      <c r="J103" s="17">
        <v>0</v>
      </c>
      <c r="K103" s="21">
        <v>1001112</v>
      </c>
      <c r="L103" s="35"/>
      <c r="M103" s="15"/>
      <c r="N103" s="18">
        <v>6233</v>
      </c>
    </row>
    <row r="104" spans="1:14" ht="18.5" thickBot="1" x14ac:dyDescent="0.3">
      <c r="A104">
        <f t="shared" ca="1" si="1"/>
        <v>0.86193020581385271</v>
      </c>
      <c r="B104" s="19">
        <v>503</v>
      </c>
      <c r="C104" s="15" t="s">
        <v>1659</v>
      </c>
      <c r="D104" s="17">
        <v>1500</v>
      </c>
      <c r="E104" s="15" t="s">
        <v>1660</v>
      </c>
      <c r="F104" s="15"/>
      <c r="G104" s="15" t="s">
        <v>158</v>
      </c>
      <c r="H104" s="16" t="s">
        <v>1661</v>
      </c>
      <c r="I104" s="15" t="s">
        <v>116</v>
      </c>
      <c r="J104" s="17">
        <v>0</v>
      </c>
      <c r="K104" s="15"/>
      <c r="L104" s="15"/>
      <c r="M104" s="15"/>
      <c r="N104" s="15"/>
    </row>
    <row r="105" spans="1:14" ht="18.5" thickBot="1" x14ac:dyDescent="0.3">
      <c r="A105">
        <f t="shared" ca="1" si="1"/>
        <v>9.6695757670777649E-2</v>
      </c>
      <c r="B105" s="19">
        <v>548</v>
      </c>
      <c r="C105" s="20" t="s">
        <v>1790</v>
      </c>
      <c r="D105" s="21">
        <v>1500</v>
      </c>
      <c r="E105" s="15" t="s">
        <v>1791</v>
      </c>
      <c r="F105" s="15" t="s">
        <v>340</v>
      </c>
      <c r="G105" s="15" t="s">
        <v>114</v>
      </c>
      <c r="H105" s="16" t="s">
        <v>1792</v>
      </c>
      <c r="I105" s="15" t="s">
        <v>111</v>
      </c>
      <c r="J105" s="17">
        <v>1</v>
      </c>
      <c r="K105" s="15"/>
      <c r="L105" s="15"/>
      <c r="M105" s="15"/>
      <c r="N105" s="18">
        <v>7045</v>
      </c>
    </row>
    <row r="106" spans="1:14" ht="18.5" thickBot="1" x14ac:dyDescent="0.3">
      <c r="A106">
        <f t="shared" ca="1" si="1"/>
        <v>0.54756324594675232</v>
      </c>
      <c r="B106" s="19">
        <v>451</v>
      </c>
      <c r="C106" s="20" t="s">
        <v>1516</v>
      </c>
      <c r="D106" s="17">
        <v>1400</v>
      </c>
      <c r="E106" s="15" t="s">
        <v>1517</v>
      </c>
      <c r="F106" s="15"/>
      <c r="G106" s="15" t="s">
        <v>106</v>
      </c>
      <c r="H106" s="16" t="s">
        <v>1518</v>
      </c>
      <c r="I106" s="15" t="s">
        <v>116</v>
      </c>
      <c r="J106" s="17">
        <v>2</v>
      </c>
      <c r="K106" s="15"/>
      <c r="L106" s="15"/>
      <c r="M106" s="15"/>
      <c r="N106" s="15"/>
    </row>
    <row r="107" spans="1:14" ht="18.5" thickBot="1" x14ac:dyDescent="0.3">
      <c r="A107">
        <f t="shared" ca="1" si="1"/>
        <v>0.40400704553990718</v>
      </c>
      <c r="B107" s="19">
        <v>885</v>
      </c>
      <c r="C107" s="15" t="s">
        <v>2745</v>
      </c>
      <c r="D107" s="17">
        <v>1500</v>
      </c>
      <c r="E107" s="15" t="s">
        <v>2746</v>
      </c>
      <c r="F107" s="15" t="s">
        <v>2610</v>
      </c>
      <c r="G107" s="15" t="s">
        <v>106</v>
      </c>
      <c r="H107" s="16" t="s">
        <v>2747</v>
      </c>
      <c r="I107" s="15" t="s">
        <v>107</v>
      </c>
      <c r="J107" s="17">
        <v>0</v>
      </c>
      <c r="K107" s="15"/>
      <c r="L107" s="15"/>
      <c r="M107" s="15"/>
      <c r="N107" s="18">
        <v>6594</v>
      </c>
    </row>
    <row r="108" spans="1:14" ht="18.5" thickBot="1" x14ac:dyDescent="0.3">
      <c r="A108">
        <f t="shared" ca="1" si="1"/>
        <v>0.60549020981337554</v>
      </c>
      <c r="B108" s="19">
        <v>413</v>
      </c>
      <c r="C108" s="15" t="s">
        <v>1410</v>
      </c>
      <c r="D108" s="17">
        <v>1500</v>
      </c>
      <c r="E108" s="15" t="s">
        <v>1411</v>
      </c>
      <c r="F108" s="15" t="s">
        <v>476</v>
      </c>
      <c r="G108" s="15" t="s">
        <v>114</v>
      </c>
      <c r="H108" s="16" t="s">
        <v>1412</v>
      </c>
      <c r="I108" s="15" t="s">
        <v>116</v>
      </c>
      <c r="J108" s="17">
        <v>10</v>
      </c>
      <c r="K108" s="15"/>
      <c r="L108" s="15"/>
      <c r="M108" s="15"/>
      <c r="N108" s="18">
        <v>7339</v>
      </c>
    </row>
    <row r="109" spans="1:14" ht="18.5" thickBot="1" x14ac:dyDescent="0.3">
      <c r="A109">
        <f t="shared" ca="1" si="1"/>
        <v>0.35887431009008319</v>
      </c>
      <c r="B109" s="19">
        <v>171</v>
      </c>
      <c r="C109" s="13" t="s">
        <v>723</v>
      </c>
      <c r="D109" s="17">
        <v>1340</v>
      </c>
      <c r="E109" s="15" t="s">
        <v>724</v>
      </c>
      <c r="F109" s="15"/>
      <c r="G109" s="15"/>
      <c r="H109" s="16" t="s">
        <v>725</v>
      </c>
      <c r="I109" s="15"/>
      <c r="J109" s="15"/>
      <c r="K109" s="15"/>
      <c r="L109" s="15"/>
      <c r="M109" s="15"/>
      <c r="N109" s="15"/>
    </row>
    <row r="110" spans="1:14" ht="18.5" thickBot="1" x14ac:dyDescent="0.3">
      <c r="A110">
        <f t="shared" ca="1" si="1"/>
        <v>0.701095013256397</v>
      </c>
      <c r="B110" s="19">
        <v>262</v>
      </c>
      <c r="C110" s="15" t="s">
        <v>988</v>
      </c>
      <c r="D110" s="17">
        <v>1500</v>
      </c>
      <c r="E110" s="15" t="s">
        <v>989</v>
      </c>
      <c r="F110" s="15" t="s">
        <v>990</v>
      </c>
      <c r="G110" s="15" t="s">
        <v>221</v>
      </c>
      <c r="H110" s="16" t="s">
        <v>991</v>
      </c>
      <c r="I110" s="15" t="s">
        <v>122</v>
      </c>
      <c r="J110" s="17">
        <v>1</v>
      </c>
      <c r="K110" s="15"/>
      <c r="L110" s="15" t="s">
        <v>273</v>
      </c>
      <c r="M110" s="15"/>
      <c r="N110" s="18">
        <v>8754</v>
      </c>
    </row>
    <row r="111" spans="1:14" ht="18.5" thickBot="1" x14ac:dyDescent="0.3">
      <c r="A111">
        <f t="shared" ca="1" si="1"/>
        <v>0.30940635552760831</v>
      </c>
      <c r="B111" s="19">
        <v>499</v>
      </c>
      <c r="C111" s="15" t="s">
        <v>1649</v>
      </c>
      <c r="D111" s="17">
        <v>1500</v>
      </c>
      <c r="E111" s="15" t="s">
        <v>1650</v>
      </c>
      <c r="F111" s="15"/>
      <c r="G111" s="15" t="s">
        <v>110</v>
      </c>
      <c r="H111" s="16" t="s">
        <v>1651</v>
      </c>
      <c r="I111" s="15" t="s">
        <v>122</v>
      </c>
      <c r="J111" s="17">
        <v>0</v>
      </c>
      <c r="K111" s="15"/>
      <c r="L111" s="15"/>
      <c r="M111" s="15"/>
      <c r="N111" s="18">
        <v>1168</v>
      </c>
    </row>
    <row r="112" spans="1:14" ht="18.5" thickBot="1" x14ac:dyDescent="0.3">
      <c r="A112">
        <f t="shared" ca="1" si="1"/>
        <v>5.988217688131614E-2</v>
      </c>
      <c r="B112" s="19">
        <v>110</v>
      </c>
      <c r="C112" s="13" t="s">
        <v>543</v>
      </c>
      <c r="D112" s="17">
        <v>1500</v>
      </c>
      <c r="E112" s="15" t="s">
        <v>544</v>
      </c>
      <c r="F112" s="15"/>
      <c r="G112" s="15" t="s">
        <v>106</v>
      </c>
      <c r="H112" s="16" t="s">
        <v>545</v>
      </c>
      <c r="I112" s="15" t="s">
        <v>107</v>
      </c>
      <c r="J112" s="17">
        <v>0</v>
      </c>
      <c r="K112" s="15"/>
      <c r="L112" s="35"/>
      <c r="M112" s="15"/>
      <c r="N112" s="18">
        <v>5048</v>
      </c>
    </row>
    <row r="113" spans="1:14" ht="18.5" thickBot="1" x14ac:dyDescent="0.3">
      <c r="A113">
        <f t="shared" ca="1" si="1"/>
        <v>0.79863834279869927</v>
      </c>
      <c r="B113" s="19">
        <v>927</v>
      </c>
      <c r="C113" s="15" t="s">
        <v>2867</v>
      </c>
      <c r="D113" s="21">
        <v>1500</v>
      </c>
      <c r="E113" s="15" t="s">
        <v>2868</v>
      </c>
      <c r="F113" s="15" t="s">
        <v>195</v>
      </c>
      <c r="G113" s="15" t="s">
        <v>221</v>
      </c>
      <c r="H113" s="16" t="s">
        <v>2869</v>
      </c>
      <c r="I113" s="15" t="s">
        <v>115</v>
      </c>
      <c r="J113" s="17">
        <v>0</v>
      </c>
      <c r="K113" s="15"/>
      <c r="L113" s="15"/>
      <c r="M113" s="15"/>
      <c r="N113" s="18">
        <v>1595</v>
      </c>
    </row>
    <row r="114" spans="1:14" ht="18.5" thickBot="1" x14ac:dyDescent="0.3">
      <c r="A114">
        <f t="shared" ca="1" si="1"/>
        <v>0.38172314882223568</v>
      </c>
      <c r="B114" s="19">
        <v>792</v>
      </c>
      <c r="C114" s="20" t="s">
        <v>2484</v>
      </c>
      <c r="D114" s="21">
        <v>1485</v>
      </c>
      <c r="E114" s="15" t="s">
        <v>1882</v>
      </c>
      <c r="F114" s="15"/>
      <c r="G114" s="15" t="s">
        <v>106</v>
      </c>
      <c r="H114" s="16" t="s">
        <v>2485</v>
      </c>
      <c r="I114" s="15" t="s">
        <v>127</v>
      </c>
      <c r="J114" s="17">
        <v>0</v>
      </c>
      <c r="K114" s="15"/>
      <c r="L114" s="15"/>
      <c r="M114" s="15"/>
      <c r="N114" s="26"/>
    </row>
    <row r="115" spans="1:14" ht="18.5" thickBot="1" x14ac:dyDescent="0.3">
      <c r="A115">
        <f t="shared" ca="1" si="1"/>
        <v>0.80422315606638395</v>
      </c>
      <c r="B115" s="19">
        <v>814</v>
      </c>
      <c r="C115" s="20" t="s">
        <v>2543</v>
      </c>
      <c r="D115" s="21">
        <v>1500</v>
      </c>
      <c r="E115" s="15" t="s">
        <v>799</v>
      </c>
      <c r="F115" s="15"/>
      <c r="G115" s="15" t="s">
        <v>106</v>
      </c>
      <c r="H115" s="16" t="s">
        <v>2544</v>
      </c>
      <c r="I115" s="15" t="s">
        <v>107</v>
      </c>
      <c r="J115" s="17">
        <v>0</v>
      </c>
      <c r="K115" s="15"/>
      <c r="L115" s="15"/>
      <c r="M115" s="15"/>
      <c r="N115" s="18">
        <v>4157</v>
      </c>
    </row>
    <row r="116" spans="1:14" ht="18.5" thickBot="1" x14ac:dyDescent="0.3">
      <c r="A116">
        <f t="shared" ca="1" si="1"/>
        <v>0.44100039741585073</v>
      </c>
      <c r="B116" s="19">
        <v>99</v>
      </c>
      <c r="C116" s="15" t="s">
        <v>508</v>
      </c>
      <c r="D116" s="17">
        <v>1500</v>
      </c>
      <c r="E116" s="15" t="s">
        <v>509</v>
      </c>
      <c r="F116" s="15" t="s">
        <v>105</v>
      </c>
      <c r="G116" s="15" t="s">
        <v>106</v>
      </c>
      <c r="H116" s="16" t="s">
        <v>510</v>
      </c>
      <c r="I116" s="15" t="s">
        <v>139</v>
      </c>
      <c r="J116" s="17">
        <v>1</v>
      </c>
      <c r="K116" s="15"/>
      <c r="L116" s="15"/>
      <c r="M116" s="15"/>
      <c r="N116" s="18">
        <v>7192</v>
      </c>
    </row>
    <row r="117" spans="1:14" ht="18.5" thickBot="1" x14ac:dyDescent="0.3">
      <c r="A117">
        <f t="shared" ca="1" si="1"/>
        <v>0.80550683524315558</v>
      </c>
      <c r="B117" s="19">
        <v>229</v>
      </c>
      <c r="C117" s="13" t="s">
        <v>891</v>
      </c>
      <c r="D117" s="17">
        <v>1500</v>
      </c>
      <c r="E117" s="15" t="s">
        <v>892</v>
      </c>
      <c r="F117" s="15"/>
      <c r="G117" s="15" t="s">
        <v>106</v>
      </c>
      <c r="H117" s="16" t="s">
        <v>893</v>
      </c>
      <c r="I117" s="15" t="s">
        <v>122</v>
      </c>
      <c r="J117" s="17">
        <v>3</v>
      </c>
      <c r="K117" s="15"/>
      <c r="L117" s="15"/>
      <c r="M117" s="15"/>
      <c r="N117" s="18">
        <v>5679</v>
      </c>
    </row>
    <row r="118" spans="1:14" ht="18.5" thickBot="1" x14ac:dyDescent="0.3">
      <c r="A118">
        <f t="shared" ca="1" si="1"/>
        <v>0.59945368139075117</v>
      </c>
      <c r="B118" s="19">
        <v>249</v>
      </c>
      <c r="C118" s="20" t="s">
        <v>140</v>
      </c>
      <c r="D118" s="21">
        <v>1500</v>
      </c>
      <c r="E118" s="20" t="s">
        <v>121</v>
      </c>
      <c r="F118" s="20" t="s">
        <v>141</v>
      </c>
      <c r="G118" s="15" t="s">
        <v>106</v>
      </c>
      <c r="H118" s="16" t="s">
        <v>954</v>
      </c>
      <c r="I118" s="15" t="s">
        <v>122</v>
      </c>
      <c r="J118" s="17">
        <v>0</v>
      </c>
      <c r="K118" s="15"/>
      <c r="L118" s="15"/>
      <c r="M118" s="15"/>
      <c r="N118" s="18">
        <v>7036</v>
      </c>
    </row>
    <row r="119" spans="1:14" ht="18.5" thickBot="1" x14ac:dyDescent="0.3">
      <c r="A119">
        <f t="shared" ca="1" si="1"/>
        <v>0.8259450966665246</v>
      </c>
      <c r="B119" s="19">
        <v>191</v>
      </c>
      <c r="C119" s="15" t="s">
        <v>778</v>
      </c>
      <c r="D119" s="17">
        <v>1500</v>
      </c>
      <c r="E119" s="15" t="s">
        <v>779</v>
      </c>
      <c r="F119" s="15" t="s">
        <v>476</v>
      </c>
      <c r="G119" s="15" t="s">
        <v>221</v>
      </c>
      <c r="H119" s="16" t="s">
        <v>780</v>
      </c>
      <c r="I119" s="15" t="s">
        <v>122</v>
      </c>
      <c r="J119" s="17">
        <v>0</v>
      </c>
      <c r="K119" s="15"/>
      <c r="L119" s="15" t="s">
        <v>273</v>
      </c>
      <c r="M119" s="15"/>
      <c r="N119" s="18">
        <v>4791</v>
      </c>
    </row>
    <row r="120" spans="1:14" ht="18.5" thickBot="1" x14ac:dyDescent="0.3">
      <c r="A120">
        <f t="shared" ca="1" si="1"/>
        <v>0.55482483203962918</v>
      </c>
      <c r="B120" s="19">
        <v>703</v>
      </c>
      <c r="C120" s="20" t="s">
        <v>2234</v>
      </c>
      <c r="D120" s="21">
        <v>1500</v>
      </c>
      <c r="E120" s="15" t="s">
        <v>2235</v>
      </c>
      <c r="F120" s="15"/>
      <c r="G120" s="15" t="s">
        <v>106</v>
      </c>
      <c r="H120" s="16" t="s">
        <v>2236</v>
      </c>
      <c r="I120" s="15" t="s">
        <v>116</v>
      </c>
      <c r="J120" s="17">
        <v>0</v>
      </c>
      <c r="K120" s="15"/>
      <c r="L120" s="15"/>
      <c r="M120" s="15"/>
      <c r="N120" s="15"/>
    </row>
    <row r="121" spans="1:14" ht="18.5" thickBot="1" x14ac:dyDescent="0.3">
      <c r="A121">
        <f t="shared" ca="1" si="1"/>
        <v>0.68624651290541938</v>
      </c>
      <c r="B121" s="19">
        <v>784</v>
      </c>
      <c r="C121" s="20" t="s">
        <v>2463</v>
      </c>
      <c r="D121" s="21">
        <v>1500</v>
      </c>
      <c r="E121" s="15" t="s">
        <v>2464</v>
      </c>
      <c r="F121" s="15"/>
      <c r="G121" s="15" t="s">
        <v>221</v>
      </c>
      <c r="H121" s="16" t="s">
        <v>2465</v>
      </c>
      <c r="I121" s="15" t="s">
        <v>107</v>
      </c>
      <c r="J121" s="17">
        <v>4</v>
      </c>
      <c r="K121" s="15"/>
      <c r="L121" s="15"/>
      <c r="M121" s="15"/>
      <c r="N121" s="18">
        <v>1665</v>
      </c>
    </row>
    <row r="122" spans="1:14" ht="18.5" thickBot="1" x14ac:dyDescent="0.3">
      <c r="A122">
        <f t="shared" ca="1" si="1"/>
        <v>0.87953502139222017</v>
      </c>
      <c r="B122" s="19">
        <v>363</v>
      </c>
      <c r="C122" s="15" t="s">
        <v>1268</v>
      </c>
      <c r="D122" s="17">
        <v>1500</v>
      </c>
      <c r="E122" s="15" t="s">
        <v>1269</v>
      </c>
      <c r="F122" s="15" t="s">
        <v>1192</v>
      </c>
      <c r="G122" s="15" t="s">
        <v>114</v>
      </c>
      <c r="H122" s="16" t="s">
        <v>1270</v>
      </c>
      <c r="I122" s="15" t="s">
        <v>111</v>
      </c>
      <c r="J122" s="17">
        <v>2</v>
      </c>
      <c r="K122" s="15"/>
      <c r="L122" s="15" t="s">
        <v>292</v>
      </c>
      <c r="M122" s="15"/>
      <c r="N122" s="18">
        <v>2843</v>
      </c>
    </row>
    <row r="123" spans="1:14" ht="18.5" thickBot="1" x14ac:dyDescent="0.3">
      <c r="A123">
        <f t="shared" ca="1" si="1"/>
        <v>0.44324152133049877</v>
      </c>
      <c r="B123" s="19">
        <v>203</v>
      </c>
      <c r="C123" s="15" t="s">
        <v>814</v>
      </c>
      <c r="D123" s="17">
        <v>1500</v>
      </c>
      <c r="E123" s="15" t="s">
        <v>815</v>
      </c>
      <c r="F123" s="15" t="s">
        <v>330</v>
      </c>
      <c r="G123" s="15" t="s">
        <v>221</v>
      </c>
      <c r="H123" s="16" t="s">
        <v>816</v>
      </c>
      <c r="I123" s="15" t="s">
        <v>107</v>
      </c>
      <c r="J123" s="17">
        <v>1</v>
      </c>
      <c r="K123" s="15"/>
      <c r="L123" s="35" t="s">
        <v>499</v>
      </c>
      <c r="M123" s="15"/>
      <c r="N123" s="18">
        <v>8305</v>
      </c>
    </row>
    <row r="124" spans="1:14" ht="18.5" thickBot="1" x14ac:dyDescent="0.3">
      <c r="A124">
        <f t="shared" ca="1" si="1"/>
        <v>0.51908613537533976</v>
      </c>
      <c r="B124" s="19">
        <v>446</v>
      </c>
      <c r="C124" s="15" t="s">
        <v>1501</v>
      </c>
      <c r="D124" s="17">
        <v>1500</v>
      </c>
      <c r="E124" s="15" t="s">
        <v>179</v>
      </c>
      <c r="F124" s="15" t="s">
        <v>1125</v>
      </c>
      <c r="G124" s="15" t="s">
        <v>106</v>
      </c>
      <c r="H124" s="16" t="s">
        <v>1502</v>
      </c>
      <c r="I124" s="15" t="s">
        <v>116</v>
      </c>
      <c r="J124" s="17">
        <v>0</v>
      </c>
      <c r="K124" s="15"/>
      <c r="L124" s="15"/>
      <c r="M124" s="15"/>
      <c r="N124" s="18">
        <v>7910</v>
      </c>
    </row>
    <row r="125" spans="1:14" ht="18.5" thickBot="1" x14ac:dyDescent="0.3">
      <c r="A125">
        <f t="shared" ca="1" si="1"/>
        <v>0.13592000019449191</v>
      </c>
      <c r="B125" s="19">
        <v>831</v>
      </c>
      <c r="C125" s="15" t="s">
        <v>2595</v>
      </c>
      <c r="D125" s="21">
        <v>1500</v>
      </c>
      <c r="E125" s="15" t="s">
        <v>2596</v>
      </c>
      <c r="F125" s="15" t="s">
        <v>1982</v>
      </c>
      <c r="G125" s="20" t="s">
        <v>106</v>
      </c>
      <c r="H125" s="16" t="s">
        <v>2597</v>
      </c>
      <c r="I125" s="15" t="s">
        <v>116</v>
      </c>
      <c r="J125" s="17">
        <v>3</v>
      </c>
      <c r="K125" s="21">
        <v>1007109</v>
      </c>
      <c r="L125" s="15"/>
      <c r="M125" s="15"/>
      <c r="N125" s="18">
        <v>5080</v>
      </c>
    </row>
    <row r="126" spans="1:14" ht="18.5" thickBot="1" x14ac:dyDescent="0.3">
      <c r="A126">
        <f t="shared" ca="1" si="1"/>
        <v>0.14106129816566382</v>
      </c>
      <c r="B126" s="19">
        <v>69</v>
      </c>
      <c r="C126" s="15" t="s">
        <v>417</v>
      </c>
      <c r="D126" s="17">
        <v>1500</v>
      </c>
      <c r="E126" s="15" t="s">
        <v>418</v>
      </c>
      <c r="F126" s="15" t="s">
        <v>419</v>
      </c>
      <c r="G126" s="15"/>
      <c r="H126" s="16" t="s">
        <v>420</v>
      </c>
      <c r="I126" s="15"/>
      <c r="J126" s="15"/>
      <c r="K126" s="15"/>
      <c r="L126" s="15"/>
      <c r="M126" s="15"/>
      <c r="N126" s="15"/>
    </row>
    <row r="127" spans="1:14" ht="18.5" thickBot="1" x14ac:dyDescent="0.3">
      <c r="A127">
        <f t="shared" ca="1" si="1"/>
        <v>0.83669640999561323</v>
      </c>
      <c r="B127" s="19">
        <v>225</v>
      </c>
      <c r="C127" s="13" t="s">
        <v>879</v>
      </c>
      <c r="D127" s="17">
        <v>1500</v>
      </c>
      <c r="E127" s="15" t="s">
        <v>880</v>
      </c>
      <c r="F127" s="15"/>
      <c r="G127" s="15" t="s">
        <v>158</v>
      </c>
      <c r="H127" s="16" t="s">
        <v>881</v>
      </c>
      <c r="I127" s="15" t="s">
        <v>131</v>
      </c>
      <c r="J127" s="17">
        <v>1</v>
      </c>
      <c r="K127" s="15"/>
      <c r="L127" s="15" t="s">
        <v>132</v>
      </c>
      <c r="M127" s="15"/>
      <c r="N127" s="18">
        <v>7877</v>
      </c>
    </row>
    <row r="128" spans="1:14" ht="18.5" thickBot="1" x14ac:dyDescent="0.3">
      <c r="A128">
        <f t="shared" ca="1" si="1"/>
        <v>0.81196159389515377</v>
      </c>
      <c r="B128" s="19">
        <v>463</v>
      </c>
      <c r="C128" s="15" t="s">
        <v>1550</v>
      </c>
      <c r="D128" s="17">
        <v>1500</v>
      </c>
      <c r="E128" s="15" t="s">
        <v>1551</v>
      </c>
      <c r="F128" s="15"/>
      <c r="G128" s="15" t="s">
        <v>106</v>
      </c>
      <c r="H128" s="16" t="s">
        <v>1552</v>
      </c>
      <c r="I128" s="15" t="s">
        <v>107</v>
      </c>
      <c r="J128" s="17">
        <v>0</v>
      </c>
      <c r="K128" s="15"/>
      <c r="L128" s="15"/>
      <c r="M128" s="15"/>
      <c r="N128" s="18">
        <v>557</v>
      </c>
    </row>
    <row r="129" spans="1:14" ht="18.5" thickBot="1" x14ac:dyDescent="0.3">
      <c r="A129">
        <f t="shared" ca="1" si="1"/>
        <v>0.82044197574415878</v>
      </c>
      <c r="B129" s="12">
        <v>22</v>
      </c>
      <c r="C129" s="13" t="s">
        <v>270</v>
      </c>
      <c r="D129" s="14">
        <v>1500</v>
      </c>
      <c r="E129" s="13" t="s">
        <v>271</v>
      </c>
      <c r="F129" s="15"/>
      <c r="G129" s="15" t="s">
        <v>221</v>
      </c>
      <c r="H129" s="16" t="s">
        <v>272</v>
      </c>
      <c r="I129" s="15" t="s">
        <v>107</v>
      </c>
      <c r="J129" s="17">
        <v>1</v>
      </c>
      <c r="K129" s="15"/>
      <c r="L129" s="15" t="s">
        <v>273</v>
      </c>
      <c r="M129" s="15"/>
      <c r="N129" s="18">
        <v>6490</v>
      </c>
    </row>
    <row r="130" spans="1:14" ht="18.5" thickBot="1" x14ac:dyDescent="0.3">
      <c r="A130">
        <f t="shared" ref="A130:A193" ca="1" si="2">RAND()</f>
        <v>0.5130738552241173</v>
      </c>
      <c r="B130" s="19">
        <v>200</v>
      </c>
      <c r="C130" s="20" t="s">
        <v>805</v>
      </c>
      <c r="D130" s="21">
        <v>1500</v>
      </c>
      <c r="E130" s="20" t="s">
        <v>806</v>
      </c>
      <c r="F130" s="20" t="s">
        <v>803</v>
      </c>
      <c r="G130" s="15" t="s">
        <v>158</v>
      </c>
      <c r="H130" s="16" t="s">
        <v>807</v>
      </c>
      <c r="I130" s="15" t="s">
        <v>111</v>
      </c>
      <c r="J130" s="17">
        <v>0</v>
      </c>
      <c r="K130" s="15"/>
      <c r="L130" s="35" t="s">
        <v>132</v>
      </c>
      <c r="M130" s="15"/>
      <c r="N130" s="18">
        <v>5193</v>
      </c>
    </row>
    <row r="131" spans="1:14" ht="18.5" thickBot="1" x14ac:dyDescent="0.3">
      <c r="A131">
        <f t="shared" ca="1" si="2"/>
        <v>0.80964042876326581</v>
      </c>
      <c r="B131" s="19">
        <v>607</v>
      </c>
      <c r="C131" s="20" t="s">
        <v>1966</v>
      </c>
      <c r="D131" s="21">
        <v>1500</v>
      </c>
      <c r="E131" s="15" t="s">
        <v>1967</v>
      </c>
      <c r="F131" s="15"/>
      <c r="G131" s="15" t="s">
        <v>106</v>
      </c>
      <c r="H131" s="16" t="s">
        <v>1968</v>
      </c>
      <c r="I131" s="15" t="s">
        <v>111</v>
      </c>
      <c r="J131" s="17">
        <v>0</v>
      </c>
      <c r="K131" s="15"/>
      <c r="L131" s="15"/>
      <c r="M131" s="15"/>
      <c r="N131" s="15"/>
    </row>
    <row r="132" spans="1:14" ht="18.5" thickBot="1" x14ac:dyDescent="0.3">
      <c r="A132">
        <f t="shared" ca="1" si="2"/>
        <v>0.87417011836779213</v>
      </c>
      <c r="B132" s="19">
        <v>335</v>
      </c>
      <c r="C132" s="15" t="s">
        <v>1187</v>
      </c>
      <c r="D132" s="17">
        <v>1500</v>
      </c>
      <c r="E132" s="15" t="s">
        <v>1188</v>
      </c>
      <c r="F132" s="15"/>
      <c r="G132" s="15" t="s">
        <v>106</v>
      </c>
      <c r="H132" s="16" t="s">
        <v>1189</v>
      </c>
      <c r="I132" s="15" t="s">
        <v>107</v>
      </c>
      <c r="J132" s="17">
        <v>0</v>
      </c>
      <c r="K132" s="15"/>
      <c r="L132" s="15"/>
      <c r="M132" s="15"/>
      <c r="N132" s="18"/>
    </row>
    <row r="133" spans="1:14" ht="18.5" thickBot="1" x14ac:dyDescent="0.3">
      <c r="A133">
        <f t="shared" ca="1" si="2"/>
        <v>0.20663052118327629</v>
      </c>
      <c r="B133" s="19">
        <v>775</v>
      </c>
      <c r="C133" s="20" t="s">
        <v>2437</v>
      </c>
      <c r="D133" s="21">
        <v>1450</v>
      </c>
      <c r="E133" s="15" t="s">
        <v>2438</v>
      </c>
      <c r="F133" s="15"/>
      <c r="G133" s="15" t="s">
        <v>106</v>
      </c>
      <c r="H133" s="16" t="s">
        <v>2439</v>
      </c>
      <c r="I133" s="15" t="s">
        <v>127</v>
      </c>
      <c r="J133" s="17">
        <v>0</v>
      </c>
      <c r="K133" s="15"/>
      <c r="L133" s="35"/>
      <c r="M133" s="15"/>
      <c r="N133" s="18"/>
    </row>
    <row r="134" spans="1:14" ht="18.5" thickBot="1" x14ac:dyDescent="0.3">
      <c r="A134">
        <f t="shared" ca="1" si="2"/>
        <v>0.90685163576682548</v>
      </c>
      <c r="B134" s="19">
        <v>241</v>
      </c>
      <c r="C134" s="15" t="s">
        <v>928</v>
      </c>
      <c r="D134" s="17">
        <v>1500</v>
      </c>
      <c r="E134" s="15" t="s">
        <v>929</v>
      </c>
      <c r="F134" s="15" t="s">
        <v>130</v>
      </c>
      <c r="G134" s="15" t="s">
        <v>114</v>
      </c>
      <c r="H134" s="16" t="s">
        <v>930</v>
      </c>
      <c r="I134" s="15" t="s">
        <v>122</v>
      </c>
      <c r="J134" s="17">
        <v>7</v>
      </c>
      <c r="K134" s="15"/>
      <c r="L134" s="15" t="s">
        <v>209</v>
      </c>
      <c r="M134" s="15"/>
      <c r="N134" s="18">
        <v>7745</v>
      </c>
    </row>
    <row r="135" spans="1:14" ht="18.5" thickBot="1" x14ac:dyDescent="0.3">
      <c r="A135">
        <f t="shared" ca="1" si="2"/>
        <v>0.6821659785887958</v>
      </c>
      <c r="B135" s="19">
        <v>357</v>
      </c>
      <c r="C135" s="15" t="s">
        <v>1249</v>
      </c>
      <c r="D135" s="17">
        <v>1500</v>
      </c>
      <c r="E135" s="15" t="s">
        <v>1250</v>
      </c>
      <c r="F135" s="15" t="s">
        <v>625</v>
      </c>
      <c r="G135" s="15" t="s">
        <v>106</v>
      </c>
      <c r="H135" s="16" t="s">
        <v>1251</v>
      </c>
      <c r="I135" s="15" t="s">
        <v>116</v>
      </c>
      <c r="J135" s="17">
        <v>0</v>
      </c>
      <c r="K135" s="15"/>
      <c r="L135" s="15"/>
      <c r="M135" s="15"/>
      <c r="N135" s="18">
        <v>7798</v>
      </c>
    </row>
    <row r="136" spans="1:14" ht="18.5" thickBot="1" x14ac:dyDescent="0.3">
      <c r="A136">
        <f t="shared" ca="1" si="2"/>
        <v>0.84314146720167338</v>
      </c>
      <c r="B136" s="19">
        <v>592</v>
      </c>
      <c r="C136" s="20" t="s">
        <v>1918</v>
      </c>
      <c r="D136" s="21">
        <v>1500</v>
      </c>
      <c r="E136" s="15" t="s">
        <v>1919</v>
      </c>
      <c r="F136" s="15"/>
      <c r="G136" s="15" t="s">
        <v>106</v>
      </c>
      <c r="H136" s="16" t="s">
        <v>1920</v>
      </c>
      <c r="I136" s="15" t="s">
        <v>107</v>
      </c>
      <c r="J136" s="17">
        <v>0</v>
      </c>
      <c r="K136" s="15"/>
      <c r="L136" s="35"/>
      <c r="M136" s="15"/>
      <c r="N136" s="15"/>
    </row>
    <row r="137" spans="1:14" ht="18.5" thickBot="1" x14ac:dyDescent="0.3">
      <c r="A137">
        <f t="shared" ca="1" si="2"/>
        <v>0.65030323666878487</v>
      </c>
      <c r="B137" s="19">
        <v>997</v>
      </c>
      <c r="C137" s="20" t="s">
        <v>3053</v>
      </c>
      <c r="D137" s="21">
        <v>1300</v>
      </c>
      <c r="E137" s="15" t="s">
        <v>3054</v>
      </c>
      <c r="F137" s="15"/>
      <c r="G137" s="15" t="s">
        <v>158</v>
      </c>
      <c r="H137" s="16" t="s">
        <v>3055</v>
      </c>
      <c r="I137" s="15" t="s">
        <v>116</v>
      </c>
      <c r="J137" s="17">
        <v>0</v>
      </c>
      <c r="K137" s="15"/>
      <c r="L137" s="15"/>
      <c r="M137" s="15"/>
      <c r="N137" s="18">
        <v>662</v>
      </c>
    </row>
    <row r="138" spans="1:14" ht="18.5" thickBot="1" x14ac:dyDescent="0.3">
      <c r="A138">
        <f t="shared" ca="1" si="2"/>
        <v>0.13039526722957095</v>
      </c>
      <c r="B138" s="19">
        <v>640</v>
      </c>
      <c r="C138" s="15" t="s">
        <v>2061</v>
      </c>
      <c r="D138" s="21">
        <v>1500</v>
      </c>
      <c r="E138" s="15" t="s">
        <v>2062</v>
      </c>
      <c r="F138" s="15" t="s">
        <v>105</v>
      </c>
      <c r="G138" s="15" t="s">
        <v>106</v>
      </c>
      <c r="H138" s="16" t="s">
        <v>2063</v>
      </c>
      <c r="I138" s="15" t="s">
        <v>107</v>
      </c>
      <c r="J138" s="17">
        <v>0</v>
      </c>
      <c r="K138" s="15"/>
      <c r="L138" s="15"/>
      <c r="M138" s="15"/>
      <c r="N138" s="18">
        <v>7844</v>
      </c>
    </row>
    <row r="139" spans="1:14" ht="18.5" thickBot="1" x14ac:dyDescent="0.3">
      <c r="A139">
        <f t="shared" ca="1" si="2"/>
        <v>0.34757295908074703</v>
      </c>
      <c r="B139" s="19">
        <v>426</v>
      </c>
      <c r="C139" s="20" t="s">
        <v>1448</v>
      </c>
      <c r="D139" s="17">
        <v>1500</v>
      </c>
      <c r="E139" s="15" t="s">
        <v>1449</v>
      </c>
      <c r="F139" s="15"/>
      <c r="G139" s="15" t="s">
        <v>158</v>
      </c>
      <c r="H139" s="16" t="s">
        <v>1450</v>
      </c>
      <c r="I139" s="15" t="s">
        <v>122</v>
      </c>
      <c r="J139" s="17">
        <v>1</v>
      </c>
      <c r="K139" s="15"/>
      <c r="L139" s="15"/>
      <c r="M139" s="15"/>
      <c r="N139" s="18">
        <v>2686</v>
      </c>
    </row>
    <row r="140" spans="1:14" ht="18.5" thickBot="1" x14ac:dyDescent="0.3">
      <c r="A140">
        <f t="shared" ca="1" si="2"/>
        <v>0.74270012323834711</v>
      </c>
      <c r="B140" s="19">
        <v>965</v>
      </c>
      <c r="C140" s="15" t="s">
        <v>2969</v>
      </c>
      <c r="D140" s="15"/>
      <c r="E140" s="15" t="s">
        <v>2970</v>
      </c>
      <c r="F140" s="15" t="s">
        <v>195</v>
      </c>
      <c r="G140" s="15" t="s">
        <v>114</v>
      </c>
      <c r="H140" s="16" t="s">
        <v>2971</v>
      </c>
      <c r="I140" s="15" t="s">
        <v>131</v>
      </c>
      <c r="J140" s="17">
        <v>14</v>
      </c>
      <c r="K140" s="15"/>
      <c r="L140" s="15"/>
      <c r="M140" s="15"/>
      <c r="N140" s="18">
        <v>2943</v>
      </c>
    </row>
    <row r="141" spans="1:14" ht="18.5" thickBot="1" x14ac:dyDescent="0.3">
      <c r="A141">
        <f t="shared" ca="1" si="2"/>
        <v>0.14238258210745358</v>
      </c>
      <c r="B141" s="19">
        <v>806</v>
      </c>
      <c r="C141" s="20" t="s">
        <v>2520</v>
      </c>
      <c r="D141" s="21">
        <v>1500</v>
      </c>
      <c r="E141" s="15" t="s">
        <v>2521</v>
      </c>
      <c r="F141" s="15"/>
      <c r="G141" s="15" t="s">
        <v>106</v>
      </c>
      <c r="H141" s="16" t="s">
        <v>2522</v>
      </c>
      <c r="I141" s="15" t="s">
        <v>111</v>
      </c>
      <c r="J141" s="17">
        <v>0</v>
      </c>
      <c r="K141" s="15"/>
      <c r="L141" s="35"/>
      <c r="M141" s="15"/>
      <c r="N141" s="18">
        <v>1123</v>
      </c>
    </row>
    <row r="142" spans="1:14" ht="18.5" thickBot="1" x14ac:dyDescent="0.3">
      <c r="A142">
        <f t="shared" ca="1" si="2"/>
        <v>3.8019629618194273E-2</v>
      </c>
      <c r="B142" s="19">
        <v>135</v>
      </c>
      <c r="C142" s="23" t="s">
        <v>614</v>
      </c>
      <c r="D142" s="14">
        <v>1500</v>
      </c>
      <c r="E142" s="13" t="s">
        <v>615</v>
      </c>
      <c r="F142" s="15" t="s">
        <v>340</v>
      </c>
      <c r="G142" s="15" t="s">
        <v>110</v>
      </c>
      <c r="H142" s="16" t="s">
        <v>616</v>
      </c>
      <c r="I142" s="15" t="s">
        <v>115</v>
      </c>
      <c r="J142" s="17">
        <v>0</v>
      </c>
      <c r="K142" s="15"/>
      <c r="L142" s="26" t="s">
        <v>165</v>
      </c>
      <c r="M142" s="15"/>
      <c r="N142" s="18">
        <v>5898</v>
      </c>
    </row>
    <row r="143" spans="1:14" ht="18.5" thickBot="1" x14ac:dyDescent="0.3">
      <c r="A143">
        <f t="shared" ca="1" si="2"/>
        <v>0.5704973152578614</v>
      </c>
      <c r="B143" s="19">
        <v>391</v>
      </c>
      <c r="C143" s="15" t="s">
        <v>1344</v>
      </c>
      <c r="D143" s="17">
        <v>1450</v>
      </c>
      <c r="E143" s="15" t="s">
        <v>1345</v>
      </c>
      <c r="F143" s="15"/>
      <c r="G143" s="15" t="s">
        <v>106</v>
      </c>
      <c r="H143" s="16" t="s">
        <v>1346</v>
      </c>
      <c r="I143" s="15" t="s">
        <v>115</v>
      </c>
      <c r="J143" s="17">
        <v>0</v>
      </c>
      <c r="K143" s="15"/>
      <c r="L143" s="15"/>
      <c r="M143" s="15"/>
      <c r="N143" s="15"/>
    </row>
    <row r="144" spans="1:14" ht="18.5" thickBot="1" x14ac:dyDescent="0.3">
      <c r="A144">
        <f t="shared" ca="1" si="2"/>
        <v>0.84373918685301263</v>
      </c>
      <c r="B144" s="19">
        <v>999</v>
      </c>
      <c r="C144" s="15" t="s">
        <v>3058</v>
      </c>
      <c r="D144" s="21">
        <v>1500</v>
      </c>
      <c r="E144" s="15" t="s">
        <v>3059</v>
      </c>
      <c r="F144" s="15" t="s">
        <v>3060</v>
      </c>
      <c r="G144" s="15" t="s">
        <v>114</v>
      </c>
      <c r="H144" s="16" t="s">
        <v>3061</v>
      </c>
      <c r="I144" s="15" t="s">
        <v>122</v>
      </c>
      <c r="J144" s="17">
        <v>5</v>
      </c>
      <c r="K144" s="15"/>
      <c r="L144" s="15"/>
      <c r="M144" s="15"/>
      <c r="N144" s="18">
        <v>6374</v>
      </c>
    </row>
    <row r="145" spans="1:14" ht="18.5" thickBot="1" x14ac:dyDescent="0.3">
      <c r="A145">
        <f t="shared" ca="1" si="2"/>
        <v>0.83941803412154692</v>
      </c>
      <c r="B145" s="19">
        <v>659</v>
      </c>
      <c r="C145" s="15" t="s">
        <v>2117</v>
      </c>
      <c r="D145" s="21">
        <v>1500</v>
      </c>
      <c r="E145" s="15" t="s">
        <v>2118</v>
      </c>
      <c r="F145" s="15" t="s">
        <v>105</v>
      </c>
      <c r="G145" s="15" t="s">
        <v>106</v>
      </c>
      <c r="H145" s="16" t="s">
        <v>2119</v>
      </c>
      <c r="I145" s="15" t="s">
        <v>111</v>
      </c>
      <c r="J145" s="17">
        <v>1</v>
      </c>
      <c r="K145" s="15"/>
      <c r="L145" s="15"/>
      <c r="M145" s="15"/>
      <c r="N145" s="18">
        <v>7719</v>
      </c>
    </row>
    <row r="146" spans="1:14" ht="18.5" thickBot="1" x14ac:dyDescent="0.3">
      <c r="A146">
        <f t="shared" ca="1" si="2"/>
        <v>0.15024127427039646</v>
      </c>
      <c r="B146" s="19">
        <v>621</v>
      </c>
      <c r="C146" s="20" t="s">
        <v>2005</v>
      </c>
      <c r="D146" s="21">
        <v>1460</v>
      </c>
      <c r="E146" s="15" t="s">
        <v>2006</v>
      </c>
      <c r="F146" s="15"/>
      <c r="G146" s="15" t="s">
        <v>106</v>
      </c>
      <c r="H146" s="16" t="s">
        <v>2007</v>
      </c>
      <c r="I146" s="15" t="s">
        <v>116</v>
      </c>
      <c r="J146" s="17">
        <v>0</v>
      </c>
      <c r="K146" s="15"/>
      <c r="L146" s="15"/>
      <c r="M146" s="15"/>
      <c r="N146" s="26"/>
    </row>
    <row r="147" spans="1:14" ht="18.5" thickBot="1" x14ac:dyDescent="0.3">
      <c r="A147">
        <f t="shared" ca="1" si="2"/>
        <v>0.94118645362874742</v>
      </c>
      <c r="B147" s="19">
        <v>614</v>
      </c>
      <c r="C147" s="20" t="s">
        <v>1987</v>
      </c>
      <c r="D147" s="21">
        <v>1500</v>
      </c>
      <c r="E147" s="15" t="s">
        <v>1988</v>
      </c>
      <c r="F147" s="15"/>
      <c r="G147" s="15" t="s">
        <v>114</v>
      </c>
      <c r="H147" s="16" t="s">
        <v>1989</v>
      </c>
      <c r="I147" s="15" t="s">
        <v>116</v>
      </c>
      <c r="J147" s="17">
        <v>15</v>
      </c>
      <c r="K147" s="15"/>
      <c r="L147" s="35" t="s">
        <v>209</v>
      </c>
      <c r="M147" s="15"/>
      <c r="N147" s="18">
        <v>895</v>
      </c>
    </row>
    <row r="148" spans="1:14" ht="18.5" thickBot="1" x14ac:dyDescent="0.3">
      <c r="A148">
        <f t="shared" ca="1" si="2"/>
        <v>0.65818918655100256</v>
      </c>
      <c r="B148" s="19">
        <v>605</v>
      </c>
      <c r="C148" s="20" t="s">
        <v>1959</v>
      </c>
      <c r="D148" s="21">
        <v>1500</v>
      </c>
      <c r="E148" s="15" t="s">
        <v>1960</v>
      </c>
      <c r="F148" s="15" t="s">
        <v>180</v>
      </c>
      <c r="G148" s="15" t="s">
        <v>106</v>
      </c>
      <c r="H148" s="16" t="s">
        <v>1961</v>
      </c>
      <c r="I148" s="15" t="s">
        <v>116</v>
      </c>
      <c r="J148" s="17">
        <v>3</v>
      </c>
      <c r="K148" s="21">
        <v>1002118</v>
      </c>
      <c r="L148" s="15"/>
      <c r="M148" s="15"/>
      <c r="N148" s="18">
        <v>3266</v>
      </c>
    </row>
    <row r="149" spans="1:14" ht="18.5" thickBot="1" x14ac:dyDescent="0.3">
      <c r="A149">
        <f t="shared" ca="1" si="2"/>
        <v>0.19676100530256124</v>
      </c>
      <c r="B149" s="19">
        <v>638</v>
      </c>
      <c r="C149" s="15" t="s">
        <v>2055</v>
      </c>
      <c r="D149" s="21">
        <v>1500</v>
      </c>
      <c r="E149" s="15" t="s">
        <v>2056</v>
      </c>
      <c r="F149" s="15" t="s">
        <v>105</v>
      </c>
      <c r="G149" s="15" t="s">
        <v>106</v>
      </c>
      <c r="H149" s="16" t="s">
        <v>2057</v>
      </c>
      <c r="I149" s="15" t="s">
        <v>107</v>
      </c>
      <c r="J149" s="17">
        <v>0</v>
      </c>
      <c r="K149" s="15"/>
      <c r="L149" s="15"/>
      <c r="M149" s="15"/>
      <c r="N149" s="18">
        <v>8117</v>
      </c>
    </row>
    <row r="150" spans="1:14" ht="18.5" thickBot="1" x14ac:dyDescent="0.3">
      <c r="A150">
        <f t="shared" ca="1" si="2"/>
        <v>0.93157200314183441</v>
      </c>
      <c r="B150" s="19">
        <v>106</v>
      </c>
      <c r="C150" s="23" t="s">
        <v>530</v>
      </c>
      <c r="D150" s="17">
        <v>1500</v>
      </c>
      <c r="E150" s="15" t="s">
        <v>531</v>
      </c>
      <c r="F150" s="15" t="s">
        <v>150</v>
      </c>
      <c r="G150" s="15" t="s">
        <v>221</v>
      </c>
      <c r="H150" s="16" t="s">
        <v>532</v>
      </c>
      <c r="I150" s="15" t="s">
        <v>127</v>
      </c>
      <c r="J150" s="17">
        <v>1</v>
      </c>
      <c r="K150" s="15"/>
      <c r="L150" s="15" t="s">
        <v>273</v>
      </c>
      <c r="M150" s="15"/>
      <c r="N150" s="18">
        <v>7182</v>
      </c>
    </row>
    <row r="151" spans="1:14" ht="18.5" thickBot="1" x14ac:dyDescent="0.3">
      <c r="A151">
        <f t="shared" ca="1" si="2"/>
        <v>0.50013438353293482</v>
      </c>
      <c r="B151" s="19">
        <v>327</v>
      </c>
      <c r="C151" s="20" t="s">
        <v>1164</v>
      </c>
      <c r="D151" s="17">
        <v>1245</v>
      </c>
      <c r="E151" s="15" t="s">
        <v>1165</v>
      </c>
      <c r="F151" s="15"/>
      <c r="G151" s="15" t="s">
        <v>106</v>
      </c>
      <c r="H151" s="16" t="s">
        <v>1166</v>
      </c>
      <c r="I151" s="15" t="s">
        <v>111</v>
      </c>
      <c r="J151" s="17">
        <v>0</v>
      </c>
      <c r="K151" s="15"/>
      <c r="L151" s="15"/>
      <c r="M151" s="15"/>
      <c r="N151" s="15"/>
    </row>
    <row r="152" spans="1:14" ht="18.5" thickBot="1" x14ac:dyDescent="0.3">
      <c r="A152">
        <f t="shared" ca="1" si="2"/>
        <v>0.84806249369465503</v>
      </c>
      <c r="B152" s="19">
        <v>712</v>
      </c>
      <c r="C152" s="20" t="s">
        <v>2260</v>
      </c>
      <c r="D152" s="21">
        <v>1420</v>
      </c>
      <c r="E152" s="15" t="s">
        <v>2261</v>
      </c>
      <c r="F152" s="15"/>
      <c r="G152" s="20" t="s">
        <v>221</v>
      </c>
      <c r="H152" s="16" t="s">
        <v>2262</v>
      </c>
      <c r="I152" s="15" t="s">
        <v>127</v>
      </c>
      <c r="J152" s="17">
        <v>0</v>
      </c>
      <c r="K152" s="15"/>
      <c r="L152" s="15"/>
      <c r="M152" s="15"/>
      <c r="N152" s="18">
        <v>1529</v>
      </c>
    </row>
    <row r="153" spans="1:14" ht="18.5" thickBot="1" x14ac:dyDescent="0.3">
      <c r="A153">
        <f t="shared" ca="1" si="2"/>
        <v>0.33920166476442104</v>
      </c>
      <c r="B153" s="19">
        <v>529</v>
      </c>
      <c r="C153" s="15" t="s">
        <v>1735</v>
      </c>
      <c r="D153" s="17">
        <v>1500</v>
      </c>
      <c r="E153" s="15" t="s">
        <v>1736</v>
      </c>
      <c r="F153" s="15"/>
      <c r="G153" s="15" t="s">
        <v>221</v>
      </c>
      <c r="H153" s="16" t="s">
        <v>1737</v>
      </c>
      <c r="I153" s="15" t="s">
        <v>139</v>
      </c>
      <c r="J153" s="17">
        <v>0</v>
      </c>
      <c r="K153" s="15"/>
      <c r="L153" s="15"/>
      <c r="M153" s="15"/>
      <c r="N153" s="18">
        <v>640</v>
      </c>
    </row>
    <row r="154" spans="1:14" ht="18.5" thickBot="1" x14ac:dyDescent="0.3">
      <c r="A154">
        <f t="shared" ca="1" si="2"/>
        <v>0.48409860488240686</v>
      </c>
      <c r="B154" s="19">
        <v>445</v>
      </c>
      <c r="C154" s="20" t="s">
        <v>1498</v>
      </c>
      <c r="D154" s="17">
        <v>1500</v>
      </c>
      <c r="E154" s="15" t="s">
        <v>1499</v>
      </c>
      <c r="F154" s="15"/>
      <c r="G154" s="15" t="s">
        <v>114</v>
      </c>
      <c r="H154" s="16" t="s">
        <v>1500</v>
      </c>
      <c r="I154" s="15" t="s">
        <v>107</v>
      </c>
      <c r="J154" s="17">
        <v>5</v>
      </c>
      <c r="K154" s="15"/>
      <c r="L154" s="15"/>
      <c r="M154" s="15"/>
      <c r="N154" s="18">
        <v>5023</v>
      </c>
    </row>
    <row r="155" spans="1:14" ht="18.5" thickBot="1" x14ac:dyDescent="0.3">
      <c r="A155">
        <f t="shared" ca="1" si="2"/>
        <v>0.48409458807758754</v>
      </c>
      <c r="B155" s="19">
        <v>770</v>
      </c>
      <c r="C155" s="15" t="s">
        <v>2424</v>
      </c>
      <c r="D155" s="21">
        <v>1500</v>
      </c>
      <c r="E155" s="15" t="s">
        <v>2425</v>
      </c>
      <c r="F155" s="15" t="s">
        <v>195</v>
      </c>
      <c r="G155" s="15" t="s">
        <v>110</v>
      </c>
      <c r="H155" s="16" t="s">
        <v>2426</v>
      </c>
      <c r="I155" s="15" t="s">
        <v>116</v>
      </c>
      <c r="J155" s="17">
        <v>0</v>
      </c>
      <c r="K155" s="15"/>
      <c r="L155" s="15"/>
      <c r="M155" s="15"/>
      <c r="N155" s="18">
        <v>1346</v>
      </c>
    </row>
    <row r="156" spans="1:14" ht="18.5" thickBot="1" x14ac:dyDescent="0.3">
      <c r="A156">
        <f t="shared" ca="1" si="2"/>
        <v>0.99469084454211776</v>
      </c>
      <c r="B156" s="19">
        <v>842</v>
      </c>
      <c r="C156" s="20" t="s">
        <v>2626</v>
      </c>
      <c r="D156" s="21">
        <v>1500</v>
      </c>
      <c r="E156" s="15" t="s">
        <v>2627</v>
      </c>
      <c r="F156" s="15"/>
      <c r="G156" s="15" t="s">
        <v>221</v>
      </c>
      <c r="H156" s="16" t="s">
        <v>2628</v>
      </c>
      <c r="I156" s="15" t="s">
        <v>107</v>
      </c>
      <c r="J156" s="17">
        <v>1</v>
      </c>
      <c r="K156" s="15"/>
      <c r="L156" s="15"/>
      <c r="M156" s="15"/>
      <c r="N156" s="18">
        <v>5418</v>
      </c>
    </row>
    <row r="157" spans="1:14" ht="18.5" thickBot="1" x14ac:dyDescent="0.3">
      <c r="A157">
        <f t="shared" ca="1" si="2"/>
        <v>0.925051619485459</v>
      </c>
      <c r="B157" s="19">
        <v>594</v>
      </c>
      <c r="C157" s="20" t="s">
        <v>1924</v>
      </c>
      <c r="D157" s="21">
        <v>1500</v>
      </c>
      <c r="E157" s="15" t="s">
        <v>1925</v>
      </c>
      <c r="F157" s="15"/>
      <c r="G157" s="15" t="s">
        <v>106</v>
      </c>
      <c r="H157" s="16" t="s">
        <v>1926</v>
      </c>
      <c r="I157" s="15" t="s">
        <v>111</v>
      </c>
      <c r="J157" s="17">
        <v>0</v>
      </c>
      <c r="K157" s="15"/>
      <c r="L157" s="15"/>
      <c r="M157" s="15"/>
      <c r="N157" s="15"/>
    </row>
    <row r="158" spans="1:14" ht="18.5" thickBot="1" x14ac:dyDescent="0.3">
      <c r="A158">
        <f t="shared" ca="1" si="2"/>
        <v>0.53786890241363483</v>
      </c>
      <c r="B158" s="19">
        <v>404</v>
      </c>
      <c r="C158" s="15" t="s">
        <v>1380</v>
      </c>
      <c r="D158" s="17">
        <v>1500</v>
      </c>
      <c r="E158" s="15" t="s">
        <v>1381</v>
      </c>
      <c r="F158" s="15" t="s">
        <v>990</v>
      </c>
      <c r="G158" s="15" t="s">
        <v>114</v>
      </c>
      <c r="H158" s="16" t="s">
        <v>1382</v>
      </c>
      <c r="I158" s="15" t="s">
        <v>111</v>
      </c>
      <c r="J158" s="17">
        <v>12</v>
      </c>
      <c r="K158" s="15"/>
      <c r="L158" s="35" t="s">
        <v>209</v>
      </c>
      <c r="M158" s="15"/>
      <c r="N158" s="18">
        <v>4762</v>
      </c>
    </row>
    <row r="159" spans="1:14" ht="18.5" thickBot="1" x14ac:dyDescent="0.3">
      <c r="A159">
        <f t="shared" ca="1" si="2"/>
        <v>0.209183042593718</v>
      </c>
      <c r="B159" s="19">
        <v>285</v>
      </c>
      <c r="C159" s="15" t="s">
        <v>1048</v>
      </c>
      <c r="D159" s="17">
        <v>1500</v>
      </c>
      <c r="E159" s="15" t="s">
        <v>1049</v>
      </c>
      <c r="F159" s="15" t="s">
        <v>1050</v>
      </c>
      <c r="G159" s="15" t="s">
        <v>158</v>
      </c>
      <c r="H159" s="16" t="s">
        <v>1051</v>
      </c>
      <c r="I159" s="15" t="s">
        <v>111</v>
      </c>
      <c r="J159" s="17">
        <v>0</v>
      </c>
      <c r="K159" s="15"/>
      <c r="L159" s="15" t="s">
        <v>132</v>
      </c>
      <c r="M159" s="15"/>
      <c r="N159" s="15"/>
    </row>
    <row r="160" spans="1:14" ht="18.5" thickBot="1" x14ac:dyDescent="0.3">
      <c r="A160">
        <f t="shared" ca="1" si="2"/>
        <v>0.68047181719251459</v>
      </c>
      <c r="B160" s="19">
        <v>719</v>
      </c>
      <c r="C160" s="15" t="s">
        <v>2280</v>
      </c>
      <c r="D160" s="21">
        <v>1500</v>
      </c>
      <c r="E160" s="15" t="s">
        <v>1723</v>
      </c>
      <c r="F160" s="15" t="s">
        <v>1929</v>
      </c>
      <c r="G160" s="15" t="s">
        <v>106</v>
      </c>
      <c r="H160" s="16" t="s">
        <v>2281</v>
      </c>
      <c r="I160" s="15" t="s">
        <v>107</v>
      </c>
      <c r="J160" s="17">
        <v>1</v>
      </c>
      <c r="K160" s="21"/>
      <c r="L160" s="15"/>
      <c r="M160" s="15"/>
      <c r="N160" s="18">
        <v>6952</v>
      </c>
    </row>
    <row r="161" spans="1:14" ht="18.5" thickBot="1" x14ac:dyDescent="0.3">
      <c r="A161">
        <f t="shared" ca="1" si="2"/>
        <v>0.69559196514178256</v>
      </c>
      <c r="B161" s="19">
        <v>197</v>
      </c>
      <c r="C161" s="13" t="s">
        <v>796</v>
      </c>
      <c r="D161" s="17">
        <v>1500</v>
      </c>
      <c r="E161" s="15" t="s">
        <v>697</v>
      </c>
      <c r="F161" s="15" t="s">
        <v>150</v>
      </c>
      <c r="G161" s="15" t="s">
        <v>158</v>
      </c>
      <c r="H161" s="16" t="s">
        <v>797</v>
      </c>
      <c r="I161" s="15" t="s">
        <v>111</v>
      </c>
      <c r="J161" s="17">
        <v>1</v>
      </c>
      <c r="K161" s="15"/>
      <c r="L161" s="15" t="s">
        <v>132</v>
      </c>
      <c r="M161" s="15"/>
      <c r="N161" s="18">
        <v>8182</v>
      </c>
    </row>
    <row r="162" spans="1:14" ht="18.5" thickBot="1" x14ac:dyDescent="0.3">
      <c r="A162">
        <f t="shared" ca="1" si="2"/>
        <v>3.763077813966087E-2</v>
      </c>
      <c r="B162" s="19">
        <v>136</v>
      </c>
      <c r="C162" s="23" t="s">
        <v>617</v>
      </c>
      <c r="D162" s="14">
        <v>1500</v>
      </c>
      <c r="E162" s="13" t="s">
        <v>618</v>
      </c>
      <c r="F162" s="15" t="s">
        <v>150</v>
      </c>
      <c r="G162" s="15" t="s">
        <v>114</v>
      </c>
      <c r="H162" s="16" t="s">
        <v>619</v>
      </c>
      <c r="I162" s="15" t="s">
        <v>111</v>
      </c>
      <c r="J162" s="17">
        <v>10</v>
      </c>
      <c r="K162" s="15"/>
      <c r="L162" s="15" t="s">
        <v>209</v>
      </c>
      <c r="M162" s="15"/>
      <c r="N162" s="18">
        <v>7570</v>
      </c>
    </row>
    <row r="163" spans="1:14" ht="18.5" thickBot="1" x14ac:dyDescent="0.3">
      <c r="A163">
        <f t="shared" ca="1" si="2"/>
        <v>0.788883795353716</v>
      </c>
      <c r="B163" s="19">
        <v>967</v>
      </c>
      <c r="C163" s="27" t="s">
        <v>176</v>
      </c>
      <c r="D163" s="21">
        <v>1500</v>
      </c>
      <c r="E163" s="20" t="s">
        <v>177</v>
      </c>
      <c r="F163" s="20" t="s">
        <v>178</v>
      </c>
      <c r="G163" s="15" t="s">
        <v>158</v>
      </c>
      <c r="H163" s="16" t="s">
        <v>2975</v>
      </c>
      <c r="I163" s="15" t="s">
        <v>111</v>
      </c>
      <c r="J163" s="17">
        <v>0</v>
      </c>
      <c r="K163" s="15"/>
      <c r="L163" s="15"/>
      <c r="M163" s="15"/>
      <c r="N163" s="18">
        <v>5273</v>
      </c>
    </row>
    <row r="164" spans="1:14" ht="18.5" thickBot="1" x14ac:dyDescent="0.3">
      <c r="A164">
        <f t="shared" ca="1" si="2"/>
        <v>0.43015918738299785</v>
      </c>
      <c r="B164" s="19">
        <v>682</v>
      </c>
      <c r="C164" s="20" t="s">
        <v>2176</v>
      </c>
      <c r="D164" s="21">
        <v>1500</v>
      </c>
      <c r="E164" s="15" t="s">
        <v>2177</v>
      </c>
      <c r="F164" s="15"/>
      <c r="G164" s="15" t="s">
        <v>106</v>
      </c>
      <c r="H164" s="16" t="s">
        <v>2178</v>
      </c>
      <c r="I164" s="15" t="s">
        <v>115</v>
      </c>
      <c r="J164" s="17">
        <v>0</v>
      </c>
      <c r="K164" s="15"/>
      <c r="L164" s="15"/>
      <c r="M164" s="15"/>
      <c r="N164" s="15"/>
    </row>
    <row r="165" spans="1:14" ht="18.5" thickBot="1" x14ac:dyDescent="0.3">
      <c r="A165">
        <f t="shared" ca="1" si="2"/>
        <v>0.56251614288448382</v>
      </c>
      <c r="B165" s="19">
        <v>823</v>
      </c>
      <c r="C165" s="20" t="s">
        <v>2569</v>
      </c>
      <c r="D165" s="21">
        <v>1480</v>
      </c>
      <c r="E165" s="15" t="s">
        <v>2570</v>
      </c>
      <c r="F165" s="15"/>
      <c r="G165" s="15" t="s">
        <v>106</v>
      </c>
      <c r="H165" s="16" t="s">
        <v>2571</v>
      </c>
      <c r="I165" s="15" t="s">
        <v>115</v>
      </c>
      <c r="J165" s="17">
        <v>0</v>
      </c>
      <c r="K165" s="15"/>
      <c r="L165" s="15"/>
      <c r="M165" s="15"/>
      <c r="N165" s="18"/>
    </row>
    <row r="166" spans="1:14" ht="18.5" thickBot="1" x14ac:dyDescent="0.3">
      <c r="A166">
        <f t="shared" ca="1" si="2"/>
        <v>0.23340364437400996</v>
      </c>
      <c r="B166" s="19">
        <v>182</v>
      </c>
      <c r="C166" s="15" t="s">
        <v>754</v>
      </c>
      <c r="D166" s="17">
        <v>1500</v>
      </c>
      <c r="E166" s="15" t="s">
        <v>755</v>
      </c>
      <c r="F166" s="15" t="s">
        <v>171</v>
      </c>
      <c r="G166" s="15" t="s">
        <v>106</v>
      </c>
      <c r="H166" s="16" t="s">
        <v>756</v>
      </c>
      <c r="I166" s="15" t="s">
        <v>107</v>
      </c>
      <c r="J166" s="17">
        <v>1</v>
      </c>
      <c r="K166" s="15"/>
      <c r="L166" s="15"/>
      <c r="M166" s="15"/>
      <c r="N166" s="18">
        <v>8086</v>
      </c>
    </row>
    <row r="167" spans="1:14" ht="18.5" thickBot="1" x14ac:dyDescent="0.3">
      <c r="A167">
        <f t="shared" ca="1" si="2"/>
        <v>0.81772666853940046</v>
      </c>
      <c r="B167" s="19">
        <v>704</v>
      </c>
      <c r="C167" s="20" t="s">
        <v>2237</v>
      </c>
      <c r="D167" s="21">
        <v>1500</v>
      </c>
      <c r="E167" s="15" t="s">
        <v>2238</v>
      </c>
      <c r="F167" s="15" t="s">
        <v>171</v>
      </c>
      <c r="G167" s="15" t="s">
        <v>106</v>
      </c>
      <c r="H167" s="16" t="s">
        <v>2239</v>
      </c>
      <c r="I167" s="15" t="s">
        <v>116</v>
      </c>
      <c r="J167" s="17">
        <v>0</v>
      </c>
      <c r="K167" s="21">
        <v>1001101</v>
      </c>
      <c r="L167" s="15"/>
      <c r="M167" s="15"/>
      <c r="N167" s="18">
        <v>5106</v>
      </c>
    </row>
    <row r="168" spans="1:14" ht="18.5" thickBot="1" x14ac:dyDescent="0.3">
      <c r="A168">
        <f t="shared" ca="1" si="2"/>
        <v>0.67784156362941994</v>
      </c>
      <c r="B168" s="19">
        <v>864</v>
      </c>
      <c r="C168" s="15" t="s">
        <v>2685</v>
      </c>
      <c r="D168" s="17">
        <v>1500</v>
      </c>
      <c r="E168" s="15" t="s">
        <v>2686</v>
      </c>
      <c r="F168" s="15" t="s">
        <v>195</v>
      </c>
      <c r="G168" s="15" t="s">
        <v>114</v>
      </c>
      <c r="H168" s="16" t="s">
        <v>2687</v>
      </c>
      <c r="I168" s="15" t="s">
        <v>111</v>
      </c>
      <c r="J168" s="17">
        <v>5</v>
      </c>
      <c r="K168" s="15"/>
      <c r="L168" s="35"/>
      <c r="M168" s="15"/>
      <c r="N168" s="18">
        <v>3329</v>
      </c>
    </row>
    <row r="169" spans="1:14" ht="18.5" thickBot="1" x14ac:dyDescent="0.3">
      <c r="A169">
        <f t="shared" ca="1" si="2"/>
        <v>0.41540717008299577</v>
      </c>
      <c r="B169" s="19">
        <v>161</v>
      </c>
      <c r="C169" s="13" t="s">
        <v>693</v>
      </c>
      <c r="D169" s="17">
        <v>1485</v>
      </c>
      <c r="E169" s="15" t="s">
        <v>694</v>
      </c>
      <c r="F169" s="15"/>
      <c r="G169" s="15"/>
      <c r="H169" s="16" t="s">
        <v>695</v>
      </c>
      <c r="I169" s="15"/>
      <c r="J169" s="15"/>
      <c r="K169" s="15"/>
      <c r="L169" s="15"/>
      <c r="M169" s="15"/>
      <c r="N169" s="15"/>
    </row>
    <row r="170" spans="1:14" ht="18.5" thickBot="1" x14ac:dyDescent="0.3">
      <c r="A170">
        <f t="shared" ca="1" si="2"/>
        <v>0.12947104848101931</v>
      </c>
      <c r="B170" s="19">
        <v>467</v>
      </c>
      <c r="C170" s="15" t="s">
        <v>154</v>
      </c>
      <c r="D170" s="17">
        <v>1500</v>
      </c>
      <c r="E170" s="15" t="s">
        <v>155</v>
      </c>
      <c r="F170" s="15" t="s">
        <v>156</v>
      </c>
      <c r="G170" s="15" t="s">
        <v>114</v>
      </c>
      <c r="H170" s="16" t="s">
        <v>1562</v>
      </c>
      <c r="I170" s="15" t="s">
        <v>127</v>
      </c>
      <c r="J170" s="17">
        <v>10</v>
      </c>
      <c r="K170" s="15"/>
      <c r="L170" s="15"/>
      <c r="M170" s="15"/>
      <c r="N170" s="18">
        <v>7200</v>
      </c>
    </row>
    <row r="171" spans="1:14" ht="18.5" thickBot="1" x14ac:dyDescent="0.3">
      <c r="A171">
        <f t="shared" ca="1" si="2"/>
        <v>0.58384709966887072</v>
      </c>
      <c r="B171" s="19">
        <v>633</v>
      </c>
      <c r="C171" s="20" t="s">
        <v>2039</v>
      </c>
      <c r="D171" s="21">
        <v>1380</v>
      </c>
      <c r="E171" s="15" t="s">
        <v>2040</v>
      </c>
      <c r="F171" s="15"/>
      <c r="G171" s="15" t="s">
        <v>106</v>
      </c>
      <c r="H171" s="16" t="s">
        <v>2041</v>
      </c>
      <c r="I171" s="15" t="s">
        <v>116</v>
      </c>
      <c r="J171" s="17">
        <v>2</v>
      </c>
      <c r="K171" s="15"/>
      <c r="L171" s="15"/>
      <c r="M171" s="15"/>
      <c r="N171" s="18"/>
    </row>
    <row r="172" spans="1:14" ht="18.5" thickBot="1" x14ac:dyDescent="0.3">
      <c r="A172">
        <f t="shared" ca="1" si="2"/>
        <v>0.64937637706127216</v>
      </c>
      <c r="B172" s="19">
        <v>873</v>
      </c>
      <c r="C172" s="15" t="s">
        <v>2711</v>
      </c>
      <c r="D172" s="17">
        <v>1485</v>
      </c>
      <c r="E172" s="15" t="s">
        <v>2712</v>
      </c>
      <c r="F172" s="15"/>
      <c r="G172" s="15" t="s">
        <v>158</v>
      </c>
      <c r="H172" s="16" t="s">
        <v>2713</v>
      </c>
      <c r="I172" s="15" t="s">
        <v>116</v>
      </c>
      <c r="J172" s="17">
        <v>0</v>
      </c>
      <c r="K172" s="15"/>
      <c r="L172" s="15"/>
      <c r="M172" s="15"/>
      <c r="N172" s="18"/>
    </row>
    <row r="173" spans="1:14" ht="18.5" thickBot="1" x14ac:dyDescent="0.3">
      <c r="A173">
        <f t="shared" ca="1" si="2"/>
        <v>0.57374333037599756</v>
      </c>
      <c r="B173" s="19">
        <v>354</v>
      </c>
      <c r="C173" s="15" t="s">
        <v>1242</v>
      </c>
      <c r="D173" s="17">
        <v>1500</v>
      </c>
      <c r="E173" s="15" t="s">
        <v>1243</v>
      </c>
      <c r="F173" s="15" t="s">
        <v>476</v>
      </c>
      <c r="G173" s="15" t="s">
        <v>158</v>
      </c>
      <c r="H173" s="16" t="s">
        <v>1244</v>
      </c>
      <c r="I173" s="15" t="s">
        <v>175</v>
      </c>
      <c r="J173" s="17">
        <v>0</v>
      </c>
      <c r="K173" s="15"/>
      <c r="L173" s="15" t="s">
        <v>132</v>
      </c>
      <c r="M173" s="15"/>
      <c r="N173" s="18">
        <v>6838</v>
      </c>
    </row>
    <row r="174" spans="1:14" ht="18.5" thickBot="1" x14ac:dyDescent="0.3">
      <c r="A174">
        <f t="shared" ca="1" si="2"/>
        <v>0.39521744674371062</v>
      </c>
      <c r="B174" s="19">
        <v>469</v>
      </c>
      <c r="C174" s="15" t="s">
        <v>1566</v>
      </c>
      <c r="D174" s="17">
        <v>1500</v>
      </c>
      <c r="E174" s="15" t="s">
        <v>466</v>
      </c>
      <c r="F174" s="15" t="s">
        <v>1567</v>
      </c>
      <c r="G174" s="15" t="s">
        <v>106</v>
      </c>
      <c r="H174" s="16" t="s">
        <v>1568</v>
      </c>
      <c r="I174" s="15" t="s">
        <v>122</v>
      </c>
      <c r="J174" s="17">
        <v>0</v>
      </c>
      <c r="K174" s="15"/>
      <c r="L174" s="15"/>
      <c r="M174" s="15"/>
      <c r="N174" s="18">
        <v>7828</v>
      </c>
    </row>
    <row r="175" spans="1:14" ht="18.5" thickBot="1" x14ac:dyDescent="0.3">
      <c r="A175">
        <f t="shared" ca="1" si="2"/>
        <v>0.23203032419067982</v>
      </c>
      <c r="B175" s="19">
        <v>297</v>
      </c>
      <c r="C175" s="15" t="s">
        <v>1082</v>
      </c>
      <c r="D175" s="17">
        <v>1500</v>
      </c>
      <c r="E175" s="15" t="s">
        <v>1083</v>
      </c>
      <c r="F175" s="15">
        <v>2069</v>
      </c>
      <c r="G175" s="15" t="s">
        <v>114</v>
      </c>
      <c r="H175" s="16" t="s">
        <v>1084</v>
      </c>
      <c r="I175" s="15" t="s">
        <v>111</v>
      </c>
      <c r="J175" s="17">
        <v>9</v>
      </c>
      <c r="K175" s="15"/>
      <c r="L175" s="15" t="s">
        <v>209</v>
      </c>
      <c r="M175" s="15"/>
      <c r="N175" s="18">
        <v>8651</v>
      </c>
    </row>
    <row r="176" spans="1:14" ht="18.5" thickBot="1" x14ac:dyDescent="0.3">
      <c r="A176">
        <f t="shared" ca="1" si="2"/>
        <v>0.39437055141133015</v>
      </c>
      <c r="B176" s="19">
        <v>462</v>
      </c>
      <c r="C176" s="15" t="s">
        <v>1548</v>
      </c>
      <c r="D176" s="17">
        <v>1500</v>
      </c>
      <c r="E176" s="15" t="s">
        <v>806</v>
      </c>
      <c r="F176" s="15" t="s">
        <v>476</v>
      </c>
      <c r="G176" s="15" t="s">
        <v>158</v>
      </c>
      <c r="H176" s="16" t="s">
        <v>1549</v>
      </c>
      <c r="I176" s="15" t="s">
        <v>111</v>
      </c>
      <c r="J176" s="17">
        <v>0</v>
      </c>
      <c r="K176" s="15"/>
      <c r="L176" s="15"/>
      <c r="M176" s="15"/>
      <c r="N176" s="18">
        <v>6137</v>
      </c>
    </row>
    <row r="177" spans="1:14" ht="18.5" thickBot="1" x14ac:dyDescent="0.3">
      <c r="A177">
        <f t="shared" ca="1" si="2"/>
        <v>0.12892062183535991</v>
      </c>
      <c r="B177" s="19">
        <v>70</v>
      </c>
      <c r="C177" s="13" t="s">
        <v>421</v>
      </c>
      <c r="D177" s="17">
        <v>1500</v>
      </c>
      <c r="E177" s="15" t="s">
        <v>422</v>
      </c>
      <c r="F177" s="15"/>
      <c r="G177" s="15" t="s">
        <v>114</v>
      </c>
      <c r="H177" s="16" t="s">
        <v>423</v>
      </c>
      <c r="I177" s="15" t="s">
        <v>111</v>
      </c>
      <c r="J177" s="17">
        <v>12</v>
      </c>
      <c r="K177" s="15"/>
      <c r="L177" s="15" t="s">
        <v>209</v>
      </c>
      <c r="M177" s="15"/>
      <c r="N177" s="18">
        <v>4465</v>
      </c>
    </row>
    <row r="178" spans="1:14" ht="18.5" thickBot="1" x14ac:dyDescent="0.3">
      <c r="A178">
        <f t="shared" ca="1" si="2"/>
        <v>0.44905194188061881</v>
      </c>
      <c r="B178" s="19">
        <v>313</v>
      </c>
      <c r="C178" s="20" t="s">
        <v>1127</v>
      </c>
      <c r="D178" s="17">
        <v>1500</v>
      </c>
      <c r="E178" s="15" t="s">
        <v>1128</v>
      </c>
      <c r="F178" s="15"/>
      <c r="G178" s="15" t="s">
        <v>106</v>
      </c>
      <c r="H178" s="16" t="s">
        <v>1129</v>
      </c>
      <c r="I178" s="15" t="s">
        <v>122</v>
      </c>
      <c r="J178" s="17">
        <v>0</v>
      </c>
      <c r="K178" s="15"/>
      <c r="L178" s="15"/>
      <c r="M178" s="15"/>
      <c r="N178" s="18">
        <v>6783</v>
      </c>
    </row>
    <row r="179" spans="1:14" ht="18.5" thickBot="1" x14ac:dyDescent="0.3">
      <c r="A179">
        <f t="shared" ca="1" si="2"/>
        <v>0.80677438583094641</v>
      </c>
      <c r="B179" s="19">
        <v>855</v>
      </c>
      <c r="C179" s="15" t="s">
        <v>2662</v>
      </c>
      <c r="D179" s="21">
        <v>1500</v>
      </c>
      <c r="E179" s="15" t="s">
        <v>1083</v>
      </c>
      <c r="F179" s="15" t="s">
        <v>174</v>
      </c>
      <c r="G179" s="15" t="s">
        <v>114</v>
      </c>
      <c r="H179" s="16" t="s">
        <v>2663</v>
      </c>
      <c r="I179" s="15" t="s">
        <v>111</v>
      </c>
      <c r="J179" s="17">
        <v>10</v>
      </c>
      <c r="K179" s="15"/>
      <c r="L179" s="15"/>
      <c r="M179" s="15"/>
      <c r="N179" s="18">
        <v>7450</v>
      </c>
    </row>
    <row r="180" spans="1:14" ht="18.5" thickBot="1" x14ac:dyDescent="0.3">
      <c r="A180">
        <f t="shared" ca="1" si="2"/>
        <v>0.18129522350296523</v>
      </c>
      <c r="B180" s="19">
        <v>500</v>
      </c>
      <c r="C180" s="15" t="s">
        <v>1652</v>
      </c>
      <c r="D180" s="17">
        <v>1500</v>
      </c>
      <c r="E180" s="15" t="s">
        <v>799</v>
      </c>
      <c r="F180" s="15"/>
      <c r="G180" s="15" t="s">
        <v>106</v>
      </c>
      <c r="H180" s="16" t="s">
        <v>1653</v>
      </c>
      <c r="I180" s="15" t="s">
        <v>107</v>
      </c>
      <c r="J180" s="17">
        <v>0</v>
      </c>
      <c r="K180" s="15"/>
      <c r="L180" s="15"/>
      <c r="M180" s="15"/>
      <c r="N180" s="18"/>
    </row>
    <row r="181" spans="1:14" ht="18.5" thickBot="1" x14ac:dyDescent="0.3">
      <c r="A181">
        <f t="shared" ca="1" si="2"/>
        <v>0.80977645883416016</v>
      </c>
      <c r="B181" s="19">
        <v>347</v>
      </c>
      <c r="C181" s="20" t="s">
        <v>1221</v>
      </c>
      <c r="D181" s="17">
        <v>1500</v>
      </c>
      <c r="E181" s="15" t="s">
        <v>537</v>
      </c>
      <c r="F181" s="15"/>
      <c r="G181" s="15" t="s">
        <v>106</v>
      </c>
      <c r="H181" s="16" t="s">
        <v>1222</v>
      </c>
      <c r="I181" s="15" t="s">
        <v>116</v>
      </c>
      <c r="J181" s="17">
        <v>0</v>
      </c>
      <c r="K181" s="15"/>
      <c r="L181" s="15"/>
      <c r="M181" s="15"/>
      <c r="N181" s="18"/>
    </row>
    <row r="182" spans="1:14" ht="18.5" thickBot="1" x14ac:dyDescent="0.3">
      <c r="A182">
        <f t="shared" ca="1" si="2"/>
        <v>0.20140532624708496</v>
      </c>
      <c r="B182" s="19">
        <v>258</v>
      </c>
      <c r="C182" s="13" t="s">
        <v>977</v>
      </c>
      <c r="D182" s="17">
        <v>1500</v>
      </c>
      <c r="E182" s="15" t="s">
        <v>179</v>
      </c>
      <c r="F182" s="15"/>
      <c r="G182" s="15" t="s">
        <v>106</v>
      </c>
      <c r="H182" s="16" t="s">
        <v>978</v>
      </c>
      <c r="I182" s="15" t="s">
        <v>116</v>
      </c>
      <c r="J182" s="17">
        <v>0</v>
      </c>
      <c r="K182" s="15"/>
      <c r="L182" s="15"/>
      <c r="M182" s="15"/>
      <c r="N182" s="18">
        <v>3798</v>
      </c>
    </row>
    <row r="183" spans="1:14" ht="18.5" thickBot="1" x14ac:dyDescent="0.3">
      <c r="A183">
        <f t="shared" ca="1" si="2"/>
        <v>0.69412459859925058</v>
      </c>
      <c r="B183" s="19">
        <v>287</v>
      </c>
      <c r="C183" s="15" t="s">
        <v>1055</v>
      </c>
      <c r="D183" s="17">
        <v>1500</v>
      </c>
      <c r="E183" s="15" t="s">
        <v>475</v>
      </c>
      <c r="F183" s="15" t="s">
        <v>1056</v>
      </c>
      <c r="G183" s="15" t="s">
        <v>114</v>
      </c>
      <c r="H183" s="16" t="s">
        <v>1057</v>
      </c>
      <c r="I183" s="15" t="s">
        <v>122</v>
      </c>
      <c r="J183" s="17">
        <v>6</v>
      </c>
      <c r="K183" s="15"/>
      <c r="L183" s="15" t="s">
        <v>209</v>
      </c>
      <c r="M183" s="15"/>
      <c r="N183" s="18">
        <v>5613</v>
      </c>
    </row>
    <row r="184" spans="1:14" ht="18.5" thickBot="1" x14ac:dyDescent="0.3">
      <c r="A184">
        <f t="shared" ca="1" si="2"/>
        <v>0.45489377167574285</v>
      </c>
      <c r="B184" s="12">
        <v>67</v>
      </c>
      <c r="C184" s="15" t="s">
        <v>410</v>
      </c>
      <c r="D184" s="17">
        <v>1500</v>
      </c>
      <c r="E184" s="15" t="s">
        <v>411</v>
      </c>
      <c r="F184" s="15" t="s">
        <v>105</v>
      </c>
      <c r="G184" s="15" t="s">
        <v>158</v>
      </c>
      <c r="H184" s="16" t="s">
        <v>412</v>
      </c>
      <c r="I184" s="15" t="s">
        <v>111</v>
      </c>
      <c r="J184" s="17">
        <v>1</v>
      </c>
      <c r="K184" s="15"/>
      <c r="L184" s="15" t="s">
        <v>132</v>
      </c>
      <c r="M184" s="15"/>
      <c r="N184" s="18">
        <v>8703</v>
      </c>
    </row>
    <row r="185" spans="1:14" ht="18.5" thickBot="1" x14ac:dyDescent="0.3">
      <c r="A185">
        <f t="shared" ca="1" si="2"/>
        <v>0.70603282733380812</v>
      </c>
      <c r="B185" s="19">
        <v>399</v>
      </c>
      <c r="C185" s="15" t="s">
        <v>1366</v>
      </c>
      <c r="D185" s="17">
        <v>1500</v>
      </c>
      <c r="E185" s="15" t="s">
        <v>1367</v>
      </c>
      <c r="F185" s="15" t="s">
        <v>146</v>
      </c>
      <c r="G185" s="15" t="s">
        <v>114</v>
      </c>
      <c r="H185" s="16" t="s">
        <v>1368</v>
      </c>
      <c r="I185" s="15" t="s">
        <v>122</v>
      </c>
      <c r="J185" s="17">
        <v>10</v>
      </c>
      <c r="K185" s="15"/>
      <c r="L185" s="15" t="s">
        <v>209</v>
      </c>
      <c r="M185" s="15"/>
      <c r="N185" s="18">
        <v>6451</v>
      </c>
    </row>
    <row r="186" spans="1:14" ht="18.5" thickBot="1" x14ac:dyDescent="0.3">
      <c r="A186">
        <f t="shared" ca="1" si="2"/>
        <v>7.8625674294157788E-2</v>
      </c>
      <c r="B186" s="19">
        <v>353</v>
      </c>
      <c r="C186" s="15" t="s">
        <v>1239</v>
      </c>
      <c r="D186" s="17">
        <v>1500</v>
      </c>
      <c r="E186" s="15" t="s">
        <v>1240</v>
      </c>
      <c r="F186" s="15" t="s">
        <v>156</v>
      </c>
      <c r="G186" s="15" t="s">
        <v>158</v>
      </c>
      <c r="H186" s="16" t="s">
        <v>1241</v>
      </c>
      <c r="I186" s="15" t="s">
        <v>111</v>
      </c>
      <c r="J186" s="17">
        <v>1</v>
      </c>
      <c r="K186" s="15"/>
      <c r="L186" s="15" t="s">
        <v>132</v>
      </c>
      <c r="M186" s="15"/>
      <c r="N186" s="18">
        <v>7286</v>
      </c>
    </row>
    <row r="187" spans="1:14" ht="18.5" thickBot="1" x14ac:dyDescent="0.3">
      <c r="A187">
        <f t="shared" ca="1" si="2"/>
        <v>0.41908944638390344</v>
      </c>
      <c r="B187" s="19">
        <v>289</v>
      </c>
      <c r="C187" s="15" t="s">
        <v>1061</v>
      </c>
      <c r="D187" s="17">
        <v>1500</v>
      </c>
      <c r="E187" s="15" t="s">
        <v>1046</v>
      </c>
      <c r="F187" s="15" t="s">
        <v>1062</v>
      </c>
      <c r="G187" s="20" t="s">
        <v>106</v>
      </c>
      <c r="H187" s="16" t="s">
        <v>1063</v>
      </c>
      <c r="I187" s="15" t="s">
        <v>111</v>
      </c>
      <c r="J187" s="17">
        <v>0</v>
      </c>
      <c r="K187" s="15"/>
      <c r="L187" s="15"/>
      <c r="M187" s="15"/>
      <c r="N187" s="18">
        <v>9021</v>
      </c>
    </row>
    <row r="188" spans="1:14" ht="18.5" thickBot="1" x14ac:dyDescent="0.3">
      <c r="A188">
        <f t="shared" ca="1" si="2"/>
        <v>0.75175079090850427</v>
      </c>
      <c r="B188" s="12">
        <v>40</v>
      </c>
      <c r="C188" s="13" t="s">
        <v>325</v>
      </c>
      <c r="D188" s="14">
        <v>1500</v>
      </c>
      <c r="E188" s="13" t="s">
        <v>326</v>
      </c>
      <c r="F188" s="15"/>
      <c r="G188" s="15" t="s">
        <v>106</v>
      </c>
      <c r="H188" s="16" t="s">
        <v>327</v>
      </c>
      <c r="I188" s="15" t="s">
        <v>107</v>
      </c>
      <c r="J188" s="17">
        <v>0</v>
      </c>
      <c r="K188" s="15"/>
      <c r="L188" s="15" t="s">
        <v>147</v>
      </c>
      <c r="M188" s="15"/>
      <c r="N188" s="18">
        <v>7419</v>
      </c>
    </row>
    <row r="189" spans="1:14" ht="18.5" thickBot="1" x14ac:dyDescent="0.3">
      <c r="A189">
        <f t="shared" ca="1" si="2"/>
        <v>0.69894527660917427</v>
      </c>
      <c r="B189" s="19">
        <v>491</v>
      </c>
      <c r="C189" s="15" t="s">
        <v>1627</v>
      </c>
      <c r="D189" s="17">
        <v>1500</v>
      </c>
      <c r="E189" s="15" t="s">
        <v>1628</v>
      </c>
      <c r="F189" s="15"/>
      <c r="G189" s="15" t="s">
        <v>110</v>
      </c>
      <c r="H189" s="16" t="s">
        <v>1629</v>
      </c>
      <c r="I189" s="15" t="s">
        <v>111</v>
      </c>
      <c r="J189" s="17">
        <v>0</v>
      </c>
      <c r="K189" s="15"/>
      <c r="L189" s="15"/>
      <c r="M189" s="15"/>
      <c r="N189" s="15"/>
    </row>
    <row r="190" spans="1:14" ht="18.5" thickBot="1" x14ac:dyDescent="0.3">
      <c r="A190">
        <f t="shared" ca="1" si="2"/>
        <v>9.2472529126780612E-2</v>
      </c>
      <c r="B190" s="19">
        <v>753</v>
      </c>
      <c r="C190" s="20" t="s">
        <v>2374</v>
      </c>
      <c r="D190" s="21">
        <v>1495</v>
      </c>
      <c r="E190" s="15" t="s">
        <v>1578</v>
      </c>
      <c r="F190" s="15" t="s">
        <v>201</v>
      </c>
      <c r="G190" s="20" t="s">
        <v>114</v>
      </c>
      <c r="H190" s="16" t="s">
        <v>2375</v>
      </c>
      <c r="I190" s="15" t="s">
        <v>107</v>
      </c>
      <c r="J190" s="17">
        <v>5</v>
      </c>
      <c r="K190" s="21">
        <v>1001115</v>
      </c>
      <c r="L190" s="15" t="s">
        <v>292</v>
      </c>
      <c r="M190" s="15"/>
      <c r="N190" s="18">
        <v>7231</v>
      </c>
    </row>
    <row r="191" spans="1:14" ht="18.5" thickBot="1" x14ac:dyDescent="0.3">
      <c r="A191">
        <f t="shared" ca="1" si="2"/>
        <v>0.92314634400329398</v>
      </c>
      <c r="B191" s="19">
        <v>506</v>
      </c>
      <c r="C191" s="20" t="s">
        <v>1667</v>
      </c>
      <c r="D191" s="17">
        <v>1500</v>
      </c>
      <c r="E191" s="15" t="s">
        <v>356</v>
      </c>
      <c r="F191" s="15" t="s">
        <v>109</v>
      </c>
      <c r="G191" s="15" t="s">
        <v>110</v>
      </c>
      <c r="H191" s="16" t="s">
        <v>1668</v>
      </c>
      <c r="I191" s="15" t="s">
        <v>111</v>
      </c>
      <c r="J191" s="17">
        <v>0</v>
      </c>
      <c r="K191" s="15"/>
      <c r="L191" s="15"/>
      <c r="M191" s="15"/>
      <c r="N191" s="18">
        <v>7579</v>
      </c>
    </row>
    <row r="192" spans="1:14" ht="18.5" thickBot="1" x14ac:dyDescent="0.3">
      <c r="A192">
        <f t="shared" ca="1" si="2"/>
        <v>0.36105966664641076</v>
      </c>
      <c r="B192" s="19">
        <v>519</v>
      </c>
      <c r="C192" s="15" t="s">
        <v>1704</v>
      </c>
      <c r="D192" s="17">
        <v>1490</v>
      </c>
      <c r="E192" s="15" t="s">
        <v>1705</v>
      </c>
      <c r="F192" s="15"/>
      <c r="G192" s="15" t="s">
        <v>106</v>
      </c>
      <c r="H192" s="16" t="s">
        <v>1706</v>
      </c>
      <c r="I192" s="15" t="s">
        <v>131</v>
      </c>
      <c r="J192" s="17">
        <v>0</v>
      </c>
      <c r="K192" s="15"/>
      <c r="L192" s="15"/>
      <c r="M192" s="15"/>
      <c r="N192" s="18">
        <v>2777</v>
      </c>
    </row>
    <row r="193" spans="1:14" ht="18.5" thickBot="1" x14ac:dyDescent="0.3">
      <c r="A193">
        <f t="shared" ca="1" si="2"/>
        <v>0.3527275580079231</v>
      </c>
      <c r="B193" s="19">
        <v>120</v>
      </c>
      <c r="C193" s="13" t="s">
        <v>573</v>
      </c>
      <c r="D193" s="17">
        <v>1500</v>
      </c>
      <c r="E193" s="15" t="s">
        <v>574</v>
      </c>
      <c r="F193" s="15"/>
      <c r="G193" s="15" t="s">
        <v>106</v>
      </c>
      <c r="H193" s="16" t="s">
        <v>575</v>
      </c>
      <c r="I193" s="15" t="s">
        <v>107</v>
      </c>
      <c r="J193" s="17">
        <v>0</v>
      </c>
      <c r="K193" s="15"/>
      <c r="L193" s="15"/>
      <c r="M193" s="15"/>
      <c r="N193" s="18">
        <v>7962</v>
      </c>
    </row>
    <row r="194" spans="1:14" ht="18.5" thickBot="1" x14ac:dyDescent="0.3">
      <c r="A194">
        <f t="shared" ref="A194:A257" ca="1" si="3">RAND()</f>
        <v>0.89616506813357144</v>
      </c>
      <c r="B194" s="19">
        <v>394</v>
      </c>
      <c r="C194" s="20" t="s">
        <v>1352</v>
      </c>
      <c r="D194" s="17">
        <v>1500</v>
      </c>
      <c r="E194" s="15" t="s">
        <v>1353</v>
      </c>
      <c r="F194" s="15"/>
      <c r="G194" s="15" t="s">
        <v>106</v>
      </c>
      <c r="H194" s="16" t="s">
        <v>1354</v>
      </c>
      <c r="I194" s="15" t="s">
        <v>116</v>
      </c>
      <c r="J194" s="17">
        <v>0</v>
      </c>
      <c r="K194" s="15"/>
      <c r="L194" s="15"/>
      <c r="M194" s="15"/>
      <c r="N194" s="18">
        <v>7089</v>
      </c>
    </row>
    <row r="195" spans="1:14" ht="18.5" thickBot="1" x14ac:dyDescent="0.3">
      <c r="A195">
        <f t="shared" ca="1" si="3"/>
        <v>0.15324061406726797</v>
      </c>
      <c r="B195" s="19">
        <v>779</v>
      </c>
      <c r="C195" s="15" t="s">
        <v>2448</v>
      </c>
      <c r="D195" s="21">
        <v>1500</v>
      </c>
      <c r="E195" s="15" t="s">
        <v>425</v>
      </c>
      <c r="F195" s="15" t="s">
        <v>2392</v>
      </c>
      <c r="G195" s="15" t="s">
        <v>106</v>
      </c>
      <c r="H195" s="16" t="s">
        <v>2449</v>
      </c>
      <c r="I195" s="15" t="s">
        <v>107</v>
      </c>
      <c r="J195" s="17">
        <v>0</v>
      </c>
      <c r="K195" s="21">
        <v>1006105</v>
      </c>
      <c r="L195" s="15"/>
      <c r="M195" s="15"/>
      <c r="N195" s="18">
        <v>1323</v>
      </c>
    </row>
    <row r="196" spans="1:14" ht="18.5" thickBot="1" x14ac:dyDescent="0.3">
      <c r="A196">
        <f t="shared" ca="1" si="3"/>
        <v>0.40584309823991327</v>
      </c>
      <c r="B196" s="19">
        <v>884</v>
      </c>
      <c r="C196" s="15" t="s">
        <v>2742</v>
      </c>
      <c r="D196" s="17">
        <v>1500</v>
      </c>
      <c r="E196" s="15" t="s">
        <v>2743</v>
      </c>
      <c r="F196" s="15"/>
      <c r="G196" s="15" t="s">
        <v>158</v>
      </c>
      <c r="H196" s="16" t="s">
        <v>2744</v>
      </c>
      <c r="I196" s="15" t="s">
        <v>111</v>
      </c>
      <c r="J196" s="17">
        <v>0</v>
      </c>
      <c r="K196" s="15"/>
      <c r="L196" s="15"/>
      <c r="M196" s="15"/>
      <c r="N196" s="18"/>
    </row>
    <row r="197" spans="1:14" ht="18.5" thickBot="1" x14ac:dyDescent="0.3">
      <c r="A197">
        <f t="shared" ca="1" si="3"/>
        <v>0.27411772173477444</v>
      </c>
      <c r="B197" s="19">
        <v>432</v>
      </c>
      <c r="C197" s="20" t="s">
        <v>1465</v>
      </c>
      <c r="D197" s="17">
        <v>1500</v>
      </c>
      <c r="E197" s="15" t="s">
        <v>1466</v>
      </c>
      <c r="F197" s="15"/>
      <c r="G197" s="15" t="s">
        <v>106</v>
      </c>
      <c r="H197" s="16" t="s">
        <v>1467</v>
      </c>
      <c r="I197" s="15" t="s">
        <v>115</v>
      </c>
      <c r="J197" s="17">
        <v>0</v>
      </c>
      <c r="K197" s="15"/>
      <c r="L197" s="15"/>
      <c r="M197" s="15"/>
      <c r="N197" s="18">
        <v>5383</v>
      </c>
    </row>
    <row r="198" spans="1:14" ht="18.5" thickBot="1" x14ac:dyDescent="0.3">
      <c r="A198">
        <f t="shared" ca="1" si="3"/>
        <v>0.36653482574577689</v>
      </c>
      <c r="B198" s="19">
        <v>114</v>
      </c>
      <c r="C198" s="13" t="s">
        <v>556</v>
      </c>
      <c r="D198" s="17">
        <v>1495</v>
      </c>
      <c r="E198" s="15" t="s">
        <v>557</v>
      </c>
      <c r="F198" s="15"/>
      <c r="G198" s="15" t="s">
        <v>114</v>
      </c>
      <c r="H198" s="16" t="s">
        <v>558</v>
      </c>
      <c r="I198" s="15" t="s">
        <v>122</v>
      </c>
      <c r="J198" s="17">
        <v>13</v>
      </c>
      <c r="K198" s="15"/>
      <c r="L198" s="15" t="s">
        <v>209</v>
      </c>
      <c r="M198" s="15"/>
      <c r="N198" s="18">
        <v>6554</v>
      </c>
    </row>
    <row r="199" spans="1:14" ht="18.5" thickBot="1" x14ac:dyDescent="0.3">
      <c r="A199">
        <f t="shared" ca="1" si="3"/>
        <v>0.58256703937805765</v>
      </c>
      <c r="B199" s="12">
        <v>42</v>
      </c>
      <c r="C199" s="15" t="s">
        <v>332</v>
      </c>
      <c r="D199" s="17">
        <v>1500</v>
      </c>
      <c r="E199" s="15" t="s">
        <v>333</v>
      </c>
      <c r="F199" s="15" t="s">
        <v>330</v>
      </c>
      <c r="G199" s="15" t="s">
        <v>110</v>
      </c>
      <c r="H199" s="16" t="s">
        <v>334</v>
      </c>
      <c r="I199" s="15" t="s">
        <v>115</v>
      </c>
      <c r="J199" s="17">
        <v>0</v>
      </c>
      <c r="K199" s="15"/>
      <c r="L199" s="26" t="s">
        <v>165</v>
      </c>
      <c r="M199" s="15"/>
      <c r="N199" s="18">
        <v>6324</v>
      </c>
    </row>
    <row r="200" spans="1:14" ht="18.5" thickBot="1" x14ac:dyDescent="0.3">
      <c r="A200">
        <f t="shared" ca="1" si="3"/>
        <v>0.31126955006960411</v>
      </c>
      <c r="B200" s="19">
        <v>860</v>
      </c>
      <c r="C200" s="20" t="s">
        <v>2675</v>
      </c>
      <c r="D200" s="21">
        <v>1320</v>
      </c>
      <c r="E200" s="15" t="s">
        <v>2676</v>
      </c>
      <c r="F200" s="15"/>
      <c r="G200" s="15" t="s">
        <v>114</v>
      </c>
      <c r="H200" s="16" t="s">
        <v>2677</v>
      </c>
      <c r="I200" s="15" t="s">
        <v>131</v>
      </c>
      <c r="J200" s="17">
        <v>6</v>
      </c>
      <c r="K200" s="15"/>
      <c r="L200" s="35"/>
      <c r="M200" s="15"/>
      <c r="N200" s="18">
        <v>428</v>
      </c>
    </row>
    <row r="201" spans="1:14" ht="18.5" thickBot="1" x14ac:dyDescent="0.3">
      <c r="A201">
        <f t="shared" ca="1" si="3"/>
        <v>5.5207842474665481E-2</v>
      </c>
      <c r="B201" s="12">
        <v>79</v>
      </c>
      <c r="C201" s="15" t="s">
        <v>450</v>
      </c>
      <c r="D201" s="17">
        <v>1500</v>
      </c>
      <c r="E201" s="15" t="s">
        <v>167</v>
      </c>
      <c r="F201" s="15" t="s">
        <v>451</v>
      </c>
      <c r="G201" s="15" t="s">
        <v>110</v>
      </c>
      <c r="H201" s="16" t="s">
        <v>452</v>
      </c>
      <c r="I201" s="15" t="s">
        <v>127</v>
      </c>
      <c r="J201" s="17">
        <v>0</v>
      </c>
      <c r="K201" s="15"/>
      <c r="L201" s="26" t="s">
        <v>165</v>
      </c>
      <c r="M201" s="15"/>
      <c r="N201" s="18">
        <v>9601</v>
      </c>
    </row>
    <row r="202" spans="1:14" ht="18.5" thickBot="1" x14ac:dyDescent="0.3">
      <c r="A202">
        <f t="shared" ca="1" si="3"/>
        <v>0.31046596108242186</v>
      </c>
      <c r="B202" s="19">
        <v>237</v>
      </c>
      <c r="C202" s="15" t="s">
        <v>916</v>
      </c>
      <c r="D202" s="17">
        <v>1500</v>
      </c>
      <c r="E202" s="15" t="s">
        <v>917</v>
      </c>
      <c r="F202" s="20" t="s">
        <v>838</v>
      </c>
      <c r="G202" s="15" t="s">
        <v>221</v>
      </c>
      <c r="H202" s="16" t="s">
        <v>918</v>
      </c>
      <c r="I202" s="15" t="s">
        <v>122</v>
      </c>
      <c r="J202" s="17">
        <v>0</v>
      </c>
      <c r="K202" s="15"/>
      <c r="L202" s="15" t="s">
        <v>273</v>
      </c>
      <c r="M202" s="15"/>
      <c r="N202" s="18">
        <v>8051</v>
      </c>
    </row>
    <row r="203" spans="1:14" ht="18.5" thickBot="1" x14ac:dyDescent="0.3">
      <c r="A203">
        <f t="shared" ca="1" si="3"/>
        <v>0.65765010800330059</v>
      </c>
      <c r="B203" s="19">
        <v>130</v>
      </c>
      <c r="C203" s="24" t="s">
        <v>600</v>
      </c>
      <c r="D203" s="17">
        <v>1500</v>
      </c>
      <c r="E203" s="15" t="s">
        <v>601</v>
      </c>
      <c r="F203" s="15" t="s">
        <v>150</v>
      </c>
      <c r="G203" s="15" t="s">
        <v>106</v>
      </c>
      <c r="H203" s="16" t="s">
        <v>602</v>
      </c>
      <c r="I203" s="15" t="s">
        <v>116</v>
      </c>
      <c r="J203" s="17">
        <v>0</v>
      </c>
      <c r="K203" s="15"/>
      <c r="L203" s="15"/>
      <c r="M203" s="15"/>
      <c r="N203" s="18">
        <v>8934</v>
      </c>
    </row>
    <row r="204" spans="1:14" ht="18.5" thickBot="1" x14ac:dyDescent="0.3">
      <c r="A204">
        <f t="shared" ca="1" si="3"/>
        <v>0.32819933408133561</v>
      </c>
      <c r="B204" s="19">
        <v>543</v>
      </c>
      <c r="C204" s="20" t="s">
        <v>1777</v>
      </c>
      <c r="D204" s="21">
        <v>1500</v>
      </c>
      <c r="E204" s="15" t="s">
        <v>1778</v>
      </c>
      <c r="F204" s="15" t="s">
        <v>476</v>
      </c>
      <c r="G204" s="15" t="s">
        <v>114</v>
      </c>
      <c r="H204" s="16" t="s">
        <v>1779</v>
      </c>
      <c r="I204" s="15" t="s">
        <v>122</v>
      </c>
      <c r="J204" s="17">
        <v>7</v>
      </c>
      <c r="K204" s="15"/>
      <c r="L204" s="15"/>
      <c r="M204" s="15"/>
      <c r="N204" s="18">
        <v>7094</v>
      </c>
    </row>
    <row r="205" spans="1:14" ht="18.5" thickBot="1" x14ac:dyDescent="0.3">
      <c r="A205">
        <f t="shared" ca="1" si="3"/>
        <v>6.3697777205013573E-2</v>
      </c>
      <c r="B205" s="19">
        <v>821</v>
      </c>
      <c r="C205" s="15" t="s">
        <v>2563</v>
      </c>
      <c r="D205" s="21">
        <v>1500</v>
      </c>
      <c r="E205" s="15" t="s">
        <v>2564</v>
      </c>
      <c r="F205" s="15" t="s">
        <v>1567</v>
      </c>
      <c r="G205" s="15" t="s">
        <v>106</v>
      </c>
      <c r="H205" s="16" t="s">
        <v>2565</v>
      </c>
      <c r="I205" s="15" t="s">
        <v>107</v>
      </c>
      <c r="J205" s="17">
        <v>0</v>
      </c>
      <c r="K205" s="15"/>
      <c r="L205" s="15"/>
      <c r="M205" s="15"/>
      <c r="N205" s="18">
        <v>6731</v>
      </c>
    </row>
    <row r="206" spans="1:14" ht="18.5" thickBot="1" x14ac:dyDescent="0.3">
      <c r="A206">
        <f t="shared" ca="1" si="3"/>
        <v>0.11979978606684305</v>
      </c>
      <c r="B206" s="19">
        <v>803</v>
      </c>
      <c r="C206" s="15" t="s">
        <v>2511</v>
      </c>
      <c r="D206" s="21">
        <v>1500</v>
      </c>
      <c r="E206" s="15" t="s">
        <v>2512</v>
      </c>
      <c r="F206" s="15" t="s">
        <v>174</v>
      </c>
      <c r="G206" s="15" t="s">
        <v>106</v>
      </c>
      <c r="H206" s="16" t="s">
        <v>2513</v>
      </c>
      <c r="I206" s="15" t="s">
        <v>131</v>
      </c>
      <c r="J206" s="17">
        <v>0</v>
      </c>
      <c r="K206" s="15"/>
      <c r="L206" s="35"/>
      <c r="M206" s="15"/>
      <c r="N206" s="18">
        <v>3854</v>
      </c>
    </row>
    <row r="207" spans="1:14" ht="18.5" thickBot="1" x14ac:dyDescent="0.3">
      <c r="A207">
        <f t="shared" ca="1" si="3"/>
        <v>0.43625520773901028</v>
      </c>
      <c r="B207" s="19">
        <v>371</v>
      </c>
      <c r="C207" s="15" t="s">
        <v>1289</v>
      </c>
      <c r="D207" s="17">
        <v>1500</v>
      </c>
      <c r="E207" s="15" t="s">
        <v>983</v>
      </c>
      <c r="F207" s="15" t="s">
        <v>1097</v>
      </c>
      <c r="G207" s="15" t="s">
        <v>110</v>
      </c>
      <c r="H207" s="16" t="s">
        <v>1290</v>
      </c>
      <c r="I207" s="15" t="s">
        <v>111</v>
      </c>
      <c r="J207" s="17">
        <v>1</v>
      </c>
      <c r="K207" s="15"/>
      <c r="L207" s="22" t="s">
        <v>165</v>
      </c>
      <c r="M207" s="15"/>
      <c r="N207" s="18">
        <v>7114</v>
      </c>
    </row>
    <row r="208" spans="1:14" ht="18.5" thickBot="1" x14ac:dyDescent="0.3">
      <c r="A208">
        <f t="shared" ca="1" si="3"/>
        <v>0.83834646023886905</v>
      </c>
      <c r="B208" s="19">
        <v>524</v>
      </c>
      <c r="C208" s="15" t="s">
        <v>1719</v>
      </c>
      <c r="D208" s="17">
        <v>1500</v>
      </c>
      <c r="E208" s="15" t="s">
        <v>1720</v>
      </c>
      <c r="F208" s="15" t="s">
        <v>1567</v>
      </c>
      <c r="G208" s="15" t="s">
        <v>110</v>
      </c>
      <c r="H208" s="16" t="s">
        <v>1721</v>
      </c>
      <c r="I208" s="15" t="s">
        <v>139</v>
      </c>
      <c r="J208" s="17">
        <v>0</v>
      </c>
      <c r="K208" s="15"/>
      <c r="L208" s="15"/>
      <c r="M208" s="15"/>
      <c r="N208" s="18">
        <v>7322</v>
      </c>
    </row>
    <row r="209" spans="1:14" ht="18.5" thickBot="1" x14ac:dyDescent="0.3">
      <c r="A209">
        <f t="shared" ca="1" si="3"/>
        <v>0.90317220927124942</v>
      </c>
      <c r="B209" s="12">
        <v>41</v>
      </c>
      <c r="C209" s="15" t="s">
        <v>328</v>
      </c>
      <c r="D209" s="17">
        <v>1500</v>
      </c>
      <c r="E209" s="15" t="s">
        <v>329</v>
      </c>
      <c r="F209" s="15" t="s">
        <v>330</v>
      </c>
      <c r="G209" s="15" t="s">
        <v>110</v>
      </c>
      <c r="H209" s="16" t="s">
        <v>331</v>
      </c>
      <c r="I209" s="15" t="s">
        <v>131</v>
      </c>
      <c r="J209" s="17">
        <v>0</v>
      </c>
      <c r="K209" s="15"/>
      <c r="L209" s="15" t="s">
        <v>236</v>
      </c>
      <c r="M209" s="15"/>
      <c r="N209" s="18">
        <v>6510</v>
      </c>
    </row>
    <row r="210" spans="1:14" ht="18.5" thickBot="1" x14ac:dyDescent="0.3">
      <c r="A210">
        <f t="shared" ca="1" si="3"/>
        <v>0.16619450216462173</v>
      </c>
      <c r="B210" s="19">
        <v>545</v>
      </c>
      <c r="C210" s="20" t="s">
        <v>1782</v>
      </c>
      <c r="D210" s="21">
        <v>1140</v>
      </c>
      <c r="E210" s="15" t="s">
        <v>1783</v>
      </c>
      <c r="F210" s="15"/>
      <c r="G210" s="15" t="s">
        <v>158</v>
      </c>
      <c r="H210" s="16" t="s">
        <v>1784</v>
      </c>
      <c r="I210" s="15" t="s">
        <v>111</v>
      </c>
      <c r="J210" s="17">
        <v>1</v>
      </c>
      <c r="K210" s="15"/>
      <c r="L210" s="35"/>
      <c r="M210" s="15"/>
      <c r="N210" s="15"/>
    </row>
    <row r="211" spans="1:14" ht="18.5" thickBot="1" x14ac:dyDescent="0.3">
      <c r="A211">
        <f t="shared" ca="1" si="3"/>
        <v>0.40155266284175506</v>
      </c>
      <c r="B211" s="19">
        <v>667</v>
      </c>
      <c r="C211" s="15" t="s">
        <v>2137</v>
      </c>
      <c r="D211" s="21">
        <v>1500</v>
      </c>
      <c r="E211" s="15" t="s">
        <v>802</v>
      </c>
      <c r="F211" s="15" t="s">
        <v>2138</v>
      </c>
      <c r="G211" s="15" t="s">
        <v>106</v>
      </c>
      <c r="H211" s="16" t="s">
        <v>2139</v>
      </c>
      <c r="I211" s="15" t="s">
        <v>127</v>
      </c>
      <c r="J211" s="17">
        <v>0</v>
      </c>
      <c r="K211" s="15"/>
      <c r="L211" s="15"/>
      <c r="M211" s="15"/>
      <c r="N211" s="18">
        <v>9838</v>
      </c>
    </row>
    <row r="212" spans="1:14" ht="18.5" thickBot="1" x14ac:dyDescent="0.3">
      <c r="A212">
        <f t="shared" ca="1" si="3"/>
        <v>0.29047897711089543</v>
      </c>
      <c r="B212" s="19">
        <v>856</v>
      </c>
      <c r="C212" s="15" t="s">
        <v>2664</v>
      </c>
      <c r="D212" s="17">
        <v>1500</v>
      </c>
      <c r="E212" s="15" t="s">
        <v>2665</v>
      </c>
      <c r="F212" s="15" t="s">
        <v>109</v>
      </c>
      <c r="G212" s="20" t="s">
        <v>158</v>
      </c>
      <c r="H212" s="16" t="s">
        <v>2666</v>
      </c>
      <c r="I212" s="15" t="s">
        <v>111</v>
      </c>
      <c r="J212" s="17">
        <v>2</v>
      </c>
      <c r="K212" s="15"/>
      <c r="L212" s="15"/>
      <c r="M212" s="15"/>
      <c r="N212" s="18">
        <v>8691</v>
      </c>
    </row>
    <row r="213" spans="1:14" ht="18.5" thickBot="1" x14ac:dyDescent="0.3">
      <c r="A213">
        <f t="shared" ca="1" si="3"/>
        <v>0.1587504637374636</v>
      </c>
      <c r="B213" s="19">
        <v>914</v>
      </c>
      <c r="C213" s="15" t="s">
        <v>2829</v>
      </c>
      <c r="D213" s="21">
        <v>1500</v>
      </c>
      <c r="E213" s="15" t="s">
        <v>2830</v>
      </c>
      <c r="F213" s="15" t="s">
        <v>701</v>
      </c>
      <c r="G213" s="20" t="s">
        <v>106</v>
      </c>
      <c r="H213" s="16" t="s">
        <v>2831</v>
      </c>
      <c r="I213" s="15" t="s">
        <v>107</v>
      </c>
      <c r="J213" s="17">
        <v>2</v>
      </c>
      <c r="K213" s="21">
        <v>1009126</v>
      </c>
      <c r="L213" s="15"/>
      <c r="M213" s="15"/>
      <c r="N213" s="18">
        <v>5742</v>
      </c>
    </row>
    <row r="214" spans="1:14" ht="18.5" thickBot="1" x14ac:dyDescent="0.3">
      <c r="A214">
        <f t="shared" ca="1" si="3"/>
        <v>0.35906766791923861</v>
      </c>
      <c r="B214" s="19">
        <v>731</v>
      </c>
      <c r="C214" s="20" t="s">
        <v>117</v>
      </c>
      <c r="D214" s="21">
        <v>1500</v>
      </c>
      <c r="E214" s="15" t="s">
        <v>118</v>
      </c>
      <c r="F214" s="15" t="s">
        <v>119</v>
      </c>
      <c r="G214" s="15" t="s">
        <v>106</v>
      </c>
      <c r="H214" s="16" t="s">
        <v>2314</v>
      </c>
      <c r="I214" s="15" t="s">
        <v>107</v>
      </c>
      <c r="J214" s="17">
        <v>0</v>
      </c>
      <c r="K214" s="21">
        <v>1001104</v>
      </c>
      <c r="L214" s="15"/>
      <c r="M214" s="15"/>
      <c r="N214" s="18">
        <v>6033</v>
      </c>
    </row>
    <row r="215" spans="1:14" ht="18.5" thickBot="1" x14ac:dyDescent="0.3">
      <c r="A215">
        <f t="shared" ca="1" si="3"/>
        <v>9.3877796574944883E-3</v>
      </c>
      <c r="B215" s="19">
        <v>733</v>
      </c>
      <c r="C215" s="20" t="s">
        <v>2318</v>
      </c>
      <c r="D215" s="21">
        <v>1500</v>
      </c>
      <c r="E215" s="15" t="s">
        <v>234</v>
      </c>
      <c r="F215" s="15" t="s">
        <v>150</v>
      </c>
      <c r="G215" s="20" t="s">
        <v>110</v>
      </c>
      <c r="H215" s="16" t="s">
        <v>2319</v>
      </c>
      <c r="I215" s="15" t="s">
        <v>115</v>
      </c>
      <c r="J215" s="17">
        <v>0</v>
      </c>
      <c r="K215" s="15"/>
      <c r="L215" s="15"/>
      <c r="M215" s="15"/>
      <c r="N215" s="18">
        <v>6943</v>
      </c>
    </row>
    <row r="216" spans="1:14" ht="18.5" thickBot="1" x14ac:dyDescent="0.3">
      <c r="A216">
        <f t="shared" ca="1" si="3"/>
        <v>0.3568202336630486</v>
      </c>
      <c r="B216" s="19">
        <v>284</v>
      </c>
      <c r="C216" s="15" t="s">
        <v>1045</v>
      </c>
      <c r="D216" s="17">
        <v>1500</v>
      </c>
      <c r="E216" s="15" t="s">
        <v>1046</v>
      </c>
      <c r="F216" s="15" t="s">
        <v>185</v>
      </c>
      <c r="G216" s="15" t="s">
        <v>106</v>
      </c>
      <c r="H216" s="16" t="s">
        <v>1047</v>
      </c>
      <c r="I216" s="15" t="s">
        <v>111</v>
      </c>
      <c r="J216" s="17">
        <v>0</v>
      </c>
      <c r="K216" s="15"/>
      <c r="L216" s="15"/>
      <c r="M216" s="15"/>
      <c r="N216" s="18">
        <v>9386</v>
      </c>
    </row>
    <row r="217" spans="1:14" ht="18.5" thickBot="1" x14ac:dyDescent="0.3">
      <c r="A217">
        <f t="shared" ca="1" si="3"/>
        <v>0.99108089086749906</v>
      </c>
      <c r="B217" s="19">
        <v>174</v>
      </c>
      <c r="C217" s="15" t="s">
        <v>730</v>
      </c>
      <c r="D217" s="17">
        <v>1500</v>
      </c>
      <c r="E217" s="15" t="s">
        <v>731</v>
      </c>
      <c r="F217" s="15" t="s">
        <v>171</v>
      </c>
      <c r="G217" s="15" t="s">
        <v>158</v>
      </c>
      <c r="H217" s="16" t="s">
        <v>732</v>
      </c>
      <c r="I217" s="15" t="s">
        <v>116</v>
      </c>
      <c r="J217" s="17">
        <v>0</v>
      </c>
      <c r="K217" s="15"/>
      <c r="L217" s="15" t="s">
        <v>132</v>
      </c>
      <c r="M217" s="15"/>
      <c r="N217" s="18">
        <v>6256</v>
      </c>
    </row>
    <row r="218" spans="1:14" ht="18.5" thickBot="1" x14ac:dyDescent="0.3">
      <c r="A218">
        <f t="shared" ca="1" si="3"/>
        <v>0.36242693191159092</v>
      </c>
      <c r="B218" s="19">
        <v>928</v>
      </c>
      <c r="C218" s="20" t="s">
        <v>2870</v>
      </c>
      <c r="D218" s="21">
        <v>1200</v>
      </c>
      <c r="E218" s="15" t="s">
        <v>2871</v>
      </c>
      <c r="F218" s="15"/>
      <c r="G218" s="15" t="s">
        <v>158</v>
      </c>
      <c r="H218" s="16" t="s">
        <v>2872</v>
      </c>
      <c r="I218" s="15" t="s">
        <v>115</v>
      </c>
      <c r="J218" s="17">
        <v>0</v>
      </c>
      <c r="K218" s="15"/>
      <c r="L218" s="15"/>
      <c r="M218" s="15"/>
      <c r="N218" s="18"/>
    </row>
    <row r="219" spans="1:14" ht="18.5" thickBot="1" x14ac:dyDescent="0.3">
      <c r="A219">
        <f t="shared" ca="1" si="3"/>
        <v>0.36104921516260702</v>
      </c>
      <c r="B219" s="19">
        <v>406</v>
      </c>
      <c r="C219" s="15" t="s">
        <v>1387</v>
      </c>
      <c r="D219" s="17">
        <v>1500</v>
      </c>
      <c r="E219" s="15" t="s">
        <v>1388</v>
      </c>
      <c r="F219" s="15" t="s">
        <v>1389</v>
      </c>
      <c r="G219" s="15" t="s">
        <v>106</v>
      </c>
      <c r="H219" s="16" t="s">
        <v>1390</v>
      </c>
      <c r="I219" s="15" t="s">
        <v>107</v>
      </c>
      <c r="J219" s="17">
        <v>0</v>
      </c>
      <c r="K219" s="15"/>
      <c r="L219" s="15"/>
      <c r="M219" s="15"/>
      <c r="N219" s="18">
        <v>4746</v>
      </c>
    </row>
    <row r="220" spans="1:14" ht="18.5" thickBot="1" x14ac:dyDescent="0.3">
      <c r="A220">
        <f t="shared" ca="1" si="3"/>
        <v>0.94787515596218841</v>
      </c>
      <c r="B220" s="19">
        <v>381</v>
      </c>
      <c r="C220" s="15" t="s">
        <v>1316</v>
      </c>
      <c r="D220" s="17">
        <v>1500</v>
      </c>
      <c r="E220" s="15" t="s">
        <v>650</v>
      </c>
      <c r="F220" s="15" t="s">
        <v>612</v>
      </c>
      <c r="G220" s="15" t="s">
        <v>158</v>
      </c>
      <c r="H220" s="16" t="s">
        <v>1317</v>
      </c>
      <c r="I220" s="15" t="s">
        <v>111</v>
      </c>
      <c r="J220" s="17">
        <v>2</v>
      </c>
      <c r="K220" s="15"/>
      <c r="L220" s="15" t="s">
        <v>132</v>
      </c>
      <c r="M220" s="15"/>
      <c r="N220" s="18">
        <v>8457</v>
      </c>
    </row>
    <row r="221" spans="1:14" ht="18.5" thickBot="1" x14ac:dyDescent="0.3">
      <c r="A221">
        <f t="shared" ca="1" si="3"/>
        <v>0.51175945931441058</v>
      </c>
      <c r="B221" s="19">
        <v>601</v>
      </c>
      <c r="C221" s="20" t="s">
        <v>1946</v>
      </c>
      <c r="D221" s="21">
        <v>1280</v>
      </c>
      <c r="E221" s="15" t="s">
        <v>1947</v>
      </c>
      <c r="F221" s="15"/>
      <c r="G221" s="15" t="s">
        <v>106</v>
      </c>
      <c r="H221" s="16" t="s">
        <v>1948</v>
      </c>
      <c r="I221" s="15" t="s">
        <v>116</v>
      </c>
      <c r="J221" s="17">
        <v>0</v>
      </c>
      <c r="K221" s="15"/>
      <c r="L221" s="15"/>
      <c r="M221" s="15"/>
      <c r="N221" s="15"/>
    </row>
    <row r="222" spans="1:14" ht="18.5" thickBot="1" x14ac:dyDescent="0.3">
      <c r="A222">
        <f t="shared" ca="1" si="3"/>
        <v>0.97507858470513953</v>
      </c>
      <c r="B222" s="19">
        <v>250</v>
      </c>
      <c r="C222" s="13" t="s">
        <v>955</v>
      </c>
      <c r="D222" s="21">
        <v>1500</v>
      </c>
      <c r="E222" s="20" t="s">
        <v>234</v>
      </c>
      <c r="F222" s="20"/>
      <c r="G222" s="15" t="s">
        <v>110</v>
      </c>
      <c r="H222" s="16" t="s">
        <v>956</v>
      </c>
      <c r="I222" s="15" t="s">
        <v>116</v>
      </c>
      <c r="J222" s="17">
        <v>0</v>
      </c>
      <c r="K222" s="15"/>
      <c r="L222" s="22" t="s">
        <v>165</v>
      </c>
      <c r="M222" s="15"/>
      <c r="N222" s="18">
        <v>5143</v>
      </c>
    </row>
    <row r="223" spans="1:14" ht="18.5" thickBot="1" x14ac:dyDescent="0.3">
      <c r="A223">
        <f t="shared" ca="1" si="3"/>
        <v>0.52180477192870367</v>
      </c>
      <c r="B223" s="19">
        <v>207</v>
      </c>
      <c r="C223" s="25" t="s">
        <v>825</v>
      </c>
      <c r="D223" s="17">
        <v>1500</v>
      </c>
      <c r="E223" s="15" t="s">
        <v>826</v>
      </c>
      <c r="F223" s="15" t="s">
        <v>827</v>
      </c>
      <c r="G223" s="15"/>
      <c r="H223" s="16" t="s">
        <v>828</v>
      </c>
      <c r="I223" s="15"/>
      <c r="J223" s="15"/>
      <c r="K223" s="15"/>
      <c r="L223" s="35"/>
      <c r="M223" s="15"/>
      <c r="N223" s="15"/>
    </row>
    <row r="224" spans="1:14" ht="18.5" thickBot="1" x14ac:dyDescent="0.3">
      <c r="A224">
        <f t="shared" ca="1" si="3"/>
        <v>0.62438339802310971</v>
      </c>
      <c r="B224" s="19">
        <v>204</v>
      </c>
      <c r="C224" s="15" t="s">
        <v>817</v>
      </c>
      <c r="D224" s="17">
        <v>1500</v>
      </c>
      <c r="E224" s="15" t="s">
        <v>818</v>
      </c>
      <c r="F224" s="15" t="s">
        <v>819</v>
      </c>
      <c r="G224" s="15" t="s">
        <v>221</v>
      </c>
      <c r="H224" s="16" t="s">
        <v>820</v>
      </c>
      <c r="I224" s="15" t="s">
        <v>107</v>
      </c>
      <c r="J224" s="17">
        <v>0</v>
      </c>
      <c r="K224" s="15"/>
      <c r="L224" s="15" t="s">
        <v>273</v>
      </c>
      <c r="M224" s="15"/>
      <c r="N224" s="18">
        <v>6662</v>
      </c>
    </row>
    <row r="225" spans="1:14" ht="18.5" thickBot="1" x14ac:dyDescent="0.3">
      <c r="A225">
        <f t="shared" ca="1" si="3"/>
        <v>0.24600176532728291</v>
      </c>
      <c r="B225" s="19">
        <v>936</v>
      </c>
      <c r="C225" s="20" t="s">
        <v>2892</v>
      </c>
      <c r="D225" s="21">
        <v>1460</v>
      </c>
      <c r="E225" s="15" t="s">
        <v>2893</v>
      </c>
      <c r="F225" s="15"/>
      <c r="G225" s="15" t="s">
        <v>221</v>
      </c>
      <c r="H225" s="16" t="s">
        <v>2894</v>
      </c>
      <c r="I225" s="15" t="s">
        <v>111</v>
      </c>
      <c r="J225" s="17">
        <v>0</v>
      </c>
      <c r="K225" s="15"/>
      <c r="L225" s="35"/>
      <c r="M225" s="15"/>
      <c r="N225" s="18">
        <v>1427</v>
      </c>
    </row>
    <row r="226" spans="1:14" ht="18.5" thickBot="1" x14ac:dyDescent="0.3">
      <c r="A226">
        <f t="shared" ca="1" si="3"/>
        <v>7.5326615752990933E-2</v>
      </c>
      <c r="B226" s="19">
        <v>301</v>
      </c>
      <c r="C226" s="15" t="s">
        <v>1092</v>
      </c>
      <c r="D226" s="17">
        <v>1500</v>
      </c>
      <c r="E226" s="15" t="s">
        <v>1093</v>
      </c>
      <c r="F226" s="15" t="s">
        <v>185</v>
      </c>
      <c r="G226" s="15" t="s">
        <v>106</v>
      </c>
      <c r="H226" s="16" t="s">
        <v>1094</v>
      </c>
      <c r="I226" s="15" t="s">
        <v>122</v>
      </c>
      <c r="J226" s="17">
        <v>0</v>
      </c>
      <c r="K226" s="15"/>
      <c r="L226" s="15"/>
      <c r="M226" s="15"/>
      <c r="N226" s="18">
        <v>8956</v>
      </c>
    </row>
    <row r="227" spans="1:14" ht="18.5" thickBot="1" x14ac:dyDescent="0.3">
      <c r="A227">
        <f t="shared" ca="1" si="3"/>
        <v>0.55278088155382299</v>
      </c>
      <c r="B227" s="19">
        <v>874</v>
      </c>
      <c r="C227" s="15" t="s">
        <v>2714</v>
      </c>
      <c r="D227" s="17">
        <v>1500</v>
      </c>
      <c r="E227" s="15" t="s">
        <v>2715</v>
      </c>
      <c r="F227" s="15" t="s">
        <v>701</v>
      </c>
      <c r="G227" s="15" t="s">
        <v>106</v>
      </c>
      <c r="H227" s="16" t="s">
        <v>2716</v>
      </c>
      <c r="I227" s="15" t="s">
        <v>115</v>
      </c>
      <c r="J227" s="17">
        <v>0</v>
      </c>
      <c r="K227" s="21">
        <v>1006114</v>
      </c>
      <c r="L227" s="15"/>
      <c r="M227" s="15"/>
      <c r="N227" s="18">
        <v>2653</v>
      </c>
    </row>
    <row r="228" spans="1:14" ht="18.5" thickBot="1" x14ac:dyDescent="0.3">
      <c r="A228">
        <f t="shared" ca="1" si="3"/>
        <v>0.75531164603362311</v>
      </c>
      <c r="B228" s="19">
        <v>783</v>
      </c>
      <c r="C228" s="20" t="s">
        <v>2460</v>
      </c>
      <c r="D228" s="21">
        <v>1500</v>
      </c>
      <c r="E228" s="15" t="s">
        <v>2461</v>
      </c>
      <c r="F228" s="15" t="s">
        <v>1770</v>
      </c>
      <c r="G228" s="20" t="s">
        <v>110</v>
      </c>
      <c r="H228" s="16" t="s">
        <v>2462</v>
      </c>
      <c r="I228" s="15" t="s">
        <v>115</v>
      </c>
      <c r="J228" s="17">
        <v>1</v>
      </c>
      <c r="K228" s="21">
        <v>1001116</v>
      </c>
      <c r="L228" s="15"/>
      <c r="M228" s="15"/>
      <c r="N228" s="18"/>
    </row>
    <row r="229" spans="1:14" ht="18.5" thickBot="1" x14ac:dyDescent="0.3">
      <c r="A229">
        <f t="shared" ca="1" si="3"/>
        <v>0.74910707383636188</v>
      </c>
      <c r="B229" s="19">
        <v>217</v>
      </c>
      <c r="C229" s="13" t="s">
        <v>855</v>
      </c>
      <c r="D229" s="17">
        <v>1440</v>
      </c>
      <c r="E229" s="15" t="s">
        <v>856</v>
      </c>
      <c r="F229" s="15"/>
      <c r="G229" s="15" t="s">
        <v>158</v>
      </c>
      <c r="H229" s="16" t="s">
        <v>857</v>
      </c>
      <c r="I229" s="15" t="s">
        <v>122</v>
      </c>
      <c r="J229" s="17">
        <v>1</v>
      </c>
      <c r="K229" s="15"/>
      <c r="L229" s="15" t="s">
        <v>132</v>
      </c>
      <c r="M229" s="15"/>
      <c r="N229" s="15"/>
    </row>
    <row r="230" spans="1:14" ht="18.5" thickBot="1" x14ac:dyDescent="0.3">
      <c r="A230">
        <f t="shared" ca="1" si="3"/>
        <v>0.95707258586068833</v>
      </c>
      <c r="B230" s="19">
        <v>539</v>
      </c>
      <c r="C230" s="20" t="s">
        <v>1765</v>
      </c>
      <c r="D230" s="21">
        <v>1500</v>
      </c>
      <c r="E230" s="15" t="s">
        <v>1766</v>
      </c>
      <c r="F230" s="15"/>
      <c r="G230" s="15" t="s">
        <v>106</v>
      </c>
      <c r="H230" s="16" t="s">
        <v>1767</v>
      </c>
      <c r="I230" s="15" t="s">
        <v>107</v>
      </c>
      <c r="J230" s="17">
        <v>1</v>
      </c>
      <c r="K230" s="15"/>
      <c r="L230" s="15"/>
      <c r="M230" s="15"/>
      <c r="N230" s="18">
        <v>8497</v>
      </c>
    </row>
    <row r="231" spans="1:14" ht="18.5" thickBot="1" x14ac:dyDescent="0.3">
      <c r="A231">
        <f t="shared" ca="1" si="3"/>
        <v>0.85015837447033216</v>
      </c>
      <c r="B231" s="19">
        <v>268</v>
      </c>
      <c r="C231" s="13" t="s">
        <v>1005</v>
      </c>
      <c r="D231" s="17">
        <v>1430</v>
      </c>
      <c r="E231" s="15" t="s">
        <v>1006</v>
      </c>
      <c r="F231" s="15"/>
      <c r="G231" s="15" t="s">
        <v>106</v>
      </c>
      <c r="H231" s="16" t="s">
        <v>1007</v>
      </c>
      <c r="I231" s="15" t="s">
        <v>127</v>
      </c>
      <c r="J231" s="17">
        <v>0</v>
      </c>
      <c r="K231" s="15"/>
      <c r="L231" s="15"/>
      <c r="M231" s="15"/>
      <c r="N231" s="15"/>
    </row>
    <row r="232" spans="1:14" ht="18.5" thickBot="1" x14ac:dyDescent="0.3">
      <c r="A232">
        <f t="shared" ca="1" si="3"/>
        <v>0.27324369228737211</v>
      </c>
      <c r="B232" s="19">
        <v>236</v>
      </c>
      <c r="C232" s="15" t="s">
        <v>912</v>
      </c>
      <c r="D232" s="17">
        <v>1500</v>
      </c>
      <c r="E232" s="15" t="s">
        <v>913</v>
      </c>
      <c r="F232" s="15" t="s">
        <v>914</v>
      </c>
      <c r="G232" s="15" t="s">
        <v>221</v>
      </c>
      <c r="H232" s="16" t="s">
        <v>915</v>
      </c>
      <c r="I232" s="15" t="s">
        <v>107</v>
      </c>
      <c r="J232" s="17">
        <v>0</v>
      </c>
      <c r="K232" s="15"/>
      <c r="L232" s="15" t="s">
        <v>273</v>
      </c>
      <c r="M232" s="15"/>
      <c r="N232" s="18">
        <v>7903</v>
      </c>
    </row>
    <row r="233" spans="1:14" ht="18.5" thickBot="1" x14ac:dyDescent="0.3">
      <c r="A233">
        <f t="shared" ca="1" si="3"/>
        <v>0.80381351916005084</v>
      </c>
      <c r="B233" s="19">
        <v>402</v>
      </c>
      <c r="C233" s="15" t="s">
        <v>1375</v>
      </c>
      <c r="D233" s="17">
        <v>1500</v>
      </c>
      <c r="E233" s="15" t="s">
        <v>1376</v>
      </c>
      <c r="F233" s="15" t="s">
        <v>625</v>
      </c>
      <c r="G233" s="15" t="s">
        <v>106</v>
      </c>
      <c r="H233" s="16" t="s">
        <v>1377</v>
      </c>
      <c r="I233" s="15" t="s">
        <v>107</v>
      </c>
      <c r="J233" s="17">
        <v>2</v>
      </c>
      <c r="K233" s="15"/>
      <c r="L233" s="15"/>
      <c r="M233" s="15"/>
      <c r="N233" s="18">
        <v>9133</v>
      </c>
    </row>
    <row r="234" spans="1:14" ht="18.5" thickBot="1" x14ac:dyDescent="0.3">
      <c r="A234">
        <f t="shared" ca="1" si="3"/>
        <v>0.78345318966973498</v>
      </c>
      <c r="B234" s="19">
        <v>544</v>
      </c>
      <c r="C234" s="20" t="s">
        <v>1780</v>
      </c>
      <c r="D234" s="21">
        <v>1500</v>
      </c>
      <c r="E234" s="15" t="s">
        <v>1269</v>
      </c>
      <c r="F234" s="15" t="s">
        <v>168</v>
      </c>
      <c r="G234" s="15" t="s">
        <v>114</v>
      </c>
      <c r="H234" s="16" t="s">
        <v>1781</v>
      </c>
      <c r="I234" s="15" t="s">
        <v>111</v>
      </c>
      <c r="J234" s="17">
        <v>5</v>
      </c>
      <c r="K234" s="15"/>
      <c r="L234" s="15"/>
      <c r="M234" s="15"/>
      <c r="N234" s="18">
        <v>8122</v>
      </c>
    </row>
    <row r="235" spans="1:14" ht="18.5" thickBot="1" x14ac:dyDescent="0.3">
      <c r="A235">
        <f t="shared" ca="1" si="3"/>
        <v>0.89297972649554369</v>
      </c>
      <c r="B235" s="19">
        <v>430</v>
      </c>
      <c r="C235" s="15" t="s">
        <v>1460</v>
      </c>
      <c r="D235" s="17">
        <v>1460</v>
      </c>
      <c r="E235" s="15" t="s">
        <v>1461</v>
      </c>
      <c r="F235" s="15"/>
      <c r="G235" s="15" t="s">
        <v>110</v>
      </c>
      <c r="H235" s="16" t="s">
        <v>1462</v>
      </c>
      <c r="I235" s="15" t="s">
        <v>127</v>
      </c>
      <c r="J235" s="17">
        <v>5</v>
      </c>
      <c r="K235" s="15"/>
      <c r="L235" s="15"/>
      <c r="M235" s="15"/>
      <c r="N235" s="15"/>
    </row>
    <row r="236" spans="1:14" ht="18.5" thickBot="1" x14ac:dyDescent="0.3">
      <c r="A236">
        <f t="shared" ca="1" si="3"/>
        <v>0.94694171747903266</v>
      </c>
      <c r="B236" s="19">
        <v>162</v>
      </c>
      <c r="C236" s="13" t="s">
        <v>696</v>
      </c>
      <c r="D236" s="17">
        <v>1500</v>
      </c>
      <c r="E236" s="15" t="s">
        <v>697</v>
      </c>
      <c r="F236" s="15" t="s">
        <v>190</v>
      </c>
      <c r="G236" s="15" t="s">
        <v>158</v>
      </c>
      <c r="H236" s="16" t="s">
        <v>698</v>
      </c>
      <c r="I236" s="15" t="s">
        <v>116</v>
      </c>
      <c r="J236" s="17">
        <v>1</v>
      </c>
      <c r="K236" s="15"/>
      <c r="L236" s="15" t="s">
        <v>132</v>
      </c>
      <c r="M236" s="15"/>
      <c r="N236" s="18">
        <v>8673</v>
      </c>
    </row>
    <row r="237" spans="1:14" ht="18.5" thickBot="1" x14ac:dyDescent="0.3">
      <c r="A237">
        <f t="shared" ca="1" si="3"/>
        <v>0.15216178836815664</v>
      </c>
      <c r="B237" s="19">
        <v>760</v>
      </c>
      <c r="C237" s="15" t="s">
        <v>2397</v>
      </c>
      <c r="D237" s="21">
        <v>1500</v>
      </c>
      <c r="E237" s="15" t="s">
        <v>806</v>
      </c>
      <c r="F237" s="15" t="s">
        <v>195</v>
      </c>
      <c r="G237" s="15" t="s">
        <v>158</v>
      </c>
      <c r="H237" s="16" t="s">
        <v>2398</v>
      </c>
      <c r="I237" s="15" t="s">
        <v>131</v>
      </c>
      <c r="J237" s="17">
        <v>0</v>
      </c>
      <c r="K237" s="15"/>
      <c r="L237" s="15"/>
      <c r="M237" s="15"/>
      <c r="N237" s="18">
        <v>1499</v>
      </c>
    </row>
    <row r="238" spans="1:14" ht="18.5" thickBot="1" x14ac:dyDescent="0.3">
      <c r="A238">
        <f t="shared" ca="1" si="3"/>
        <v>0.91917241766939983</v>
      </c>
      <c r="B238" s="19">
        <v>383</v>
      </c>
      <c r="C238" s="15" t="s">
        <v>1320</v>
      </c>
      <c r="D238" s="17">
        <v>1500</v>
      </c>
      <c r="E238" s="15" t="s">
        <v>1321</v>
      </c>
      <c r="F238" s="15" t="s">
        <v>201</v>
      </c>
      <c r="G238" s="15" t="s">
        <v>158</v>
      </c>
      <c r="H238" s="16" t="s">
        <v>1322</v>
      </c>
      <c r="I238" s="15" t="s">
        <v>107</v>
      </c>
      <c r="J238" s="17">
        <v>0</v>
      </c>
      <c r="K238" s="15"/>
      <c r="L238" s="15" t="s">
        <v>650</v>
      </c>
      <c r="M238" s="15"/>
      <c r="N238" s="18">
        <v>6422</v>
      </c>
    </row>
    <row r="239" spans="1:14" ht="18.5" thickBot="1" x14ac:dyDescent="0.3">
      <c r="A239">
        <f t="shared" ca="1" si="3"/>
        <v>9.1778510281402714E-2</v>
      </c>
      <c r="B239" s="19">
        <v>118</v>
      </c>
      <c r="C239" s="13" t="s">
        <v>567</v>
      </c>
      <c r="D239" s="17">
        <v>1500</v>
      </c>
      <c r="E239" s="15" t="s">
        <v>568</v>
      </c>
      <c r="F239" s="15"/>
      <c r="G239" s="15" t="s">
        <v>106</v>
      </c>
      <c r="H239" s="16" t="s">
        <v>569</v>
      </c>
      <c r="I239" s="15" t="s">
        <v>122</v>
      </c>
      <c r="J239" s="17">
        <v>0</v>
      </c>
      <c r="K239" s="15"/>
      <c r="L239" s="15"/>
      <c r="M239" s="15"/>
      <c r="N239" s="18">
        <v>5124</v>
      </c>
    </row>
    <row r="240" spans="1:14" ht="18.5" thickBot="1" x14ac:dyDescent="0.3">
      <c r="A240">
        <f t="shared" ca="1" si="3"/>
        <v>0.5502913071311798</v>
      </c>
      <c r="B240" s="19">
        <v>905</v>
      </c>
      <c r="C240" s="15" t="s">
        <v>2801</v>
      </c>
      <c r="D240" s="21">
        <v>1500</v>
      </c>
      <c r="E240" s="15" t="s">
        <v>2802</v>
      </c>
      <c r="F240" s="15">
        <v>2069</v>
      </c>
      <c r="G240" s="15" t="s">
        <v>110</v>
      </c>
      <c r="H240" s="16" t="s">
        <v>2803</v>
      </c>
      <c r="I240" s="15" t="s">
        <v>127</v>
      </c>
      <c r="J240" s="17">
        <v>0</v>
      </c>
      <c r="K240" s="15"/>
      <c r="L240" s="15"/>
      <c r="M240" s="15"/>
      <c r="N240" s="18">
        <v>8167</v>
      </c>
    </row>
    <row r="241" spans="1:14" ht="18.5" thickBot="1" x14ac:dyDescent="0.3">
      <c r="A241">
        <f t="shared" ca="1" si="3"/>
        <v>0.51201802861821311</v>
      </c>
      <c r="B241" s="19">
        <v>772</v>
      </c>
      <c r="C241" s="20" t="s">
        <v>2428</v>
      </c>
      <c r="D241" s="21">
        <v>1500</v>
      </c>
      <c r="E241" s="15" t="s">
        <v>2429</v>
      </c>
      <c r="F241" s="15" t="s">
        <v>2001</v>
      </c>
      <c r="G241" s="20" t="s">
        <v>221</v>
      </c>
      <c r="H241" s="16" t="s">
        <v>2430</v>
      </c>
      <c r="I241" s="15" t="s">
        <v>116</v>
      </c>
      <c r="J241" s="17">
        <v>4</v>
      </c>
      <c r="K241" s="21">
        <v>1001121</v>
      </c>
      <c r="L241" s="15"/>
      <c r="M241" s="15"/>
      <c r="N241" s="18">
        <v>4862</v>
      </c>
    </row>
    <row r="242" spans="1:14" ht="18.5" thickBot="1" x14ac:dyDescent="0.3">
      <c r="A242">
        <f t="shared" ca="1" si="3"/>
        <v>0.59420680023487005</v>
      </c>
      <c r="B242" s="19">
        <v>111</v>
      </c>
      <c r="C242" s="13" t="s">
        <v>546</v>
      </c>
      <c r="D242" s="17">
        <v>1500</v>
      </c>
      <c r="E242" s="15" t="s">
        <v>547</v>
      </c>
      <c r="F242" s="15" t="s">
        <v>548</v>
      </c>
      <c r="G242" s="15" t="s">
        <v>110</v>
      </c>
      <c r="H242" s="16" t="s">
        <v>549</v>
      </c>
      <c r="I242" s="15" t="s">
        <v>107</v>
      </c>
      <c r="J242" s="17">
        <v>0</v>
      </c>
      <c r="K242" s="15"/>
      <c r="L242" s="26" t="s">
        <v>165</v>
      </c>
      <c r="M242" s="15"/>
      <c r="N242" s="18">
        <v>6716</v>
      </c>
    </row>
    <row r="243" spans="1:14" ht="18.5" thickBot="1" x14ac:dyDescent="0.3">
      <c r="A243">
        <f t="shared" ca="1" si="3"/>
        <v>0.28630063670969275</v>
      </c>
      <c r="B243" s="19">
        <v>480</v>
      </c>
      <c r="C243" s="15" t="s">
        <v>1596</v>
      </c>
      <c r="D243" s="17">
        <v>1500</v>
      </c>
      <c r="E243" s="15" t="s">
        <v>1597</v>
      </c>
      <c r="F243" s="15" t="s">
        <v>419</v>
      </c>
      <c r="G243" s="15" t="s">
        <v>114</v>
      </c>
      <c r="H243" s="16" t="s">
        <v>1598</v>
      </c>
      <c r="I243" s="15" t="s">
        <v>122</v>
      </c>
      <c r="J243" s="17">
        <v>14</v>
      </c>
      <c r="K243" s="15"/>
      <c r="L243" s="15" t="s">
        <v>209</v>
      </c>
      <c r="M243" s="15"/>
      <c r="N243" s="18">
        <v>3946</v>
      </c>
    </row>
    <row r="244" spans="1:14" ht="18.5" thickBot="1" x14ac:dyDescent="0.3">
      <c r="A244">
        <f t="shared" ca="1" si="3"/>
        <v>0.27345267610831347</v>
      </c>
      <c r="B244" s="19">
        <v>180</v>
      </c>
      <c r="C244" s="13" t="s">
        <v>749</v>
      </c>
      <c r="D244" s="17">
        <v>1500</v>
      </c>
      <c r="E244" s="15" t="s">
        <v>697</v>
      </c>
      <c r="F244" s="15"/>
      <c r="G244" s="15" t="s">
        <v>158</v>
      </c>
      <c r="H244" s="16" t="s">
        <v>750</v>
      </c>
      <c r="I244" s="15" t="s">
        <v>116</v>
      </c>
      <c r="J244" s="17">
        <v>1</v>
      </c>
      <c r="K244" s="15"/>
      <c r="L244" s="15" t="s">
        <v>132</v>
      </c>
      <c r="M244" s="15"/>
      <c r="N244" s="18">
        <v>5955</v>
      </c>
    </row>
    <row r="245" spans="1:14" ht="18.5" thickBot="1" x14ac:dyDescent="0.3">
      <c r="A245">
        <f t="shared" ca="1" si="3"/>
        <v>0.54635073035609494</v>
      </c>
      <c r="B245" s="19">
        <v>286</v>
      </c>
      <c r="C245" s="15" t="s">
        <v>1052</v>
      </c>
      <c r="D245" s="17">
        <v>1500</v>
      </c>
      <c r="E245" s="15" t="s">
        <v>1053</v>
      </c>
      <c r="F245" s="15" t="s">
        <v>914</v>
      </c>
      <c r="G245" s="15" t="s">
        <v>114</v>
      </c>
      <c r="H245" s="16" t="s">
        <v>1054</v>
      </c>
      <c r="I245" s="15" t="s">
        <v>111</v>
      </c>
      <c r="J245" s="17">
        <v>9</v>
      </c>
      <c r="K245" s="15"/>
      <c r="L245" s="15" t="s">
        <v>209</v>
      </c>
      <c r="M245" s="15"/>
      <c r="N245" s="18">
        <v>5570</v>
      </c>
    </row>
    <row r="246" spans="1:14" ht="18.5" thickBot="1" x14ac:dyDescent="0.3">
      <c r="A246">
        <f t="shared" ca="1" si="3"/>
        <v>0.85944031556493594</v>
      </c>
      <c r="B246" s="19">
        <v>734</v>
      </c>
      <c r="C246" s="20" t="s">
        <v>2320</v>
      </c>
      <c r="D246" s="21">
        <v>1495</v>
      </c>
      <c r="E246" s="15" t="s">
        <v>2321</v>
      </c>
      <c r="F246" s="15"/>
      <c r="G246" s="15" t="s">
        <v>106</v>
      </c>
      <c r="H246" s="16" t="s">
        <v>2322</v>
      </c>
      <c r="I246" s="15" t="s">
        <v>116</v>
      </c>
      <c r="J246" s="17">
        <v>0</v>
      </c>
      <c r="K246" s="15"/>
      <c r="L246" s="15"/>
      <c r="M246" s="15"/>
      <c r="N246" s="18"/>
    </row>
    <row r="247" spans="1:14" ht="18.5" thickBot="1" x14ac:dyDescent="0.3">
      <c r="A247">
        <f t="shared" ca="1" si="3"/>
        <v>0.92454176041585923</v>
      </c>
      <c r="B247" s="19">
        <v>946</v>
      </c>
      <c r="C247" s="15" t="s">
        <v>2918</v>
      </c>
      <c r="D247" s="21">
        <v>1500</v>
      </c>
      <c r="E247" s="15" t="s">
        <v>294</v>
      </c>
      <c r="F247" s="15" t="s">
        <v>150</v>
      </c>
      <c r="G247" s="20" t="s">
        <v>106</v>
      </c>
      <c r="H247" s="16" t="s">
        <v>2919</v>
      </c>
      <c r="I247" s="15" t="s">
        <v>107</v>
      </c>
      <c r="J247" s="17">
        <v>0</v>
      </c>
      <c r="K247" s="21"/>
      <c r="L247" s="15"/>
      <c r="M247" s="15"/>
      <c r="N247" s="18">
        <v>8958</v>
      </c>
    </row>
    <row r="248" spans="1:14" ht="18.5" thickBot="1" x14ac:dyDescent="0.3">
      <c r="A248">
        <f t="shared" ca="1" si="3"/>
        <v>0.52258324188866745</v>
      </c>
      <c r="B248" s="19">
        <v>208</v>
      </c>
      <c r="C248" s="15" t="s">
        <v>829</v>
      </c>
      <c r="D248" s="17">
        <v>1500</v>
      </c>
      <c r="E248" s="15" t="s">
        <v>830</v>
      </c>
      <c r="F248" s="15" t="s">
        <v>831</v>
      </c>
      <c r="G248" s="15" t="s">
        <v>106</v>
      </c>
      <c r="H248" s="16" t="s">
        <v>832</v>
      </c>
      <c r="I248" s="15" t="s">
        <v>107</v>
      </c>
      <c r="J248" s="17">
        <v>1</v>
      </c>
      <c r="K248" s="15"/>
      <c r="L248" s="35"/>
      <c r="M248" s="15"/>
      <c r="N248" s="18">
        <v>7579</v>
      </c>
    </row>
    <row r="249" spans="1:14" ht="18.5" thickBot="1" x14ac:dyDescent="0.3">
      <c r="A249">
        <f t="shared" ca="1" si="3"/>
        <v>9.1526498115620858E-2</v>
      </c>
      <c r="B249" s="19">
        <v>409</v>
      </c>
      <c r="C249" s="15" t="s">
        <v>1398</v>
      </c>
      <c r="D249" s="17">
        <v>1500</v>
      </c>
      <c r="E249" s="15" t="s">
        <v>907</v>
      </c>
      <c r="F249" s="15" t="s">
        <v>1396</v>
      </c>
      <c r="G249" s="15" t="s">
        <v>221</v>
      </c>
      <c r="H249" s="16" t="s">
        <v>1399</v>
      </c>
      <c r="I249" s="15" t="s">
        <v>127</v>
      </c>
      <c r="J249" s="17">
        <v>0</v>
      </c>
      <c r="K249" s="15"/>
      <c r="L249" s="15"/>
      <c r="M249" s="15"/>
      <c r="N249" s="18">
        <v>5948</v>
      </c>
    </row>
    <row r="250" spans="1:14" ht="18.5" thickBot="1" x14ac:dyDescent="0.3">
      <c r="A250">
        <f t="shared" ca="1" si="3"/>
        <v>0.33165090202258363</v>
      </c>
      <c r="B250" s="12">
        <v>43</v>
      </c>
      <c r="C250" s="15" t="s">
        <v>335</v>
      </c>
      <c r="D250" s="17">
        <v>1500</v>
      </c>
      <c r="E250" s="15" t="s">
        <v>336</v>
      </c>
      <c r="F250" s="15" t="s">
        <v>330</v>
      </c>
      <c r="G250" s="15" t="s">
        <v>114</v>
      </c>
      <c r="H250" s="16" t="s">
        <v>337</v>
      </c>
      <c r="I250" s="15" t="s">
        <v>122</v>
      </c>
      <c r="J250" s="17">
        <v>6</v>
      </c>
      <c r="K250" s="15"/>
      <c r="L250" s="15" t="s">
        <v>209</v>
      </c>
      <c r="M250" s="15"/>
      <c r="N250" s="18">
        <v>7335</v>
      </c>
    </row>
    <row r="251" spans="1:14" ht="18.5" thickBot="1" x14ac:dyDescent="0.3">
      <c r="A251">
        <f t="shared" ca="1" si="3"/>
        <v>0.46743719968861408</v>
      </c>
      <c r="B251" s="19">
        <v>537</v>
      </c>
      <c r="C251" s="15" t="s">
        <v>1761</v>
      </c>
      <c r="D251" s="17">
        <v>1500</v>
      </c>
      <c r="E251" s="15" t="s">
        <v>638</v>
      </c>
      <c r="F251" s="15" t="s">
        <v>612</v>
      </c>
      <c r="G251" s="15" t="s">
        <v>106</v>
      </c>
      <c r="H251" s="16" t="s">
        <v>1762</v>
      </c>
      <c r="I251" s="15" t="s">
        <v>116</v>
      </c>
      <c r="J251" s="17">
        <v>1</v>
      </c>
      <c r="K251" s="15"/>
      <c r="L251" s="35"/>
      <c r="M251" s="15"/>
      <c r="N251" s="18">
        <v>9700</v>
      </c>
    </row>
    <row r="252" spans="1:14" ht="18.5" thickBot="1" x14ac:dyDescent="0.3">
      <c r="A252">
        <f t="shared" ca="1" si="3"/>
        <v>0.27267772754789765</v>
      </c>
      <c r="B252" s="19">
        <v>526</v>
      </c>
      <c r="C252" s="20" t="s">
        <v>1725</v>
      </c>
      <c r="D252" s="17">
        <v>1500</v>
      </c>
      <c r="E252" s="15" t="s">
        <v>1726</v>
      </c>
      <c r="F252" s="15"/>
      <c r="G252" s="15" t="s">
        <v>106</v>
      </c>
      <c r="H252" s="16" t="s">
        <v>1727</v>
      </c>
      <c r="I252" s="15" t="s">
        <v>107</v>
      </c>
      <c r="J252" s="17">
        <v>0</v>
      </c>
      <c r="K252" s="15"/>
      <c r="L252" s="15"/>
      <c r="M252" s="15"/>
      <c r="N252" s="18">
        <v>5181</v>
      </c>
    </row>
    <row r="253" spans="1:14" ht="18.5" thickBot="1" x14ac:dyDescent="0.3">
      <c r="A253">
        <f t="shared" ca="1" si="3"/>
        <v>0.24519692185853248</v>
      </c>
      <c r="B253" s="19">
        <v>178</v>
      </c>
      <c r="C253" s="15" t="s">
        <v>742</v>
      </c>
      <c r="D253" s="17">
        <v>1500</v>
      </c>
      <c r="E253" s="15" t="s">
        <v>743</v>
      </c>
      <c r="F253" s="15" t="s">
        <v>178</v>
      </c>
      <c r="G253" s="15" t="s">
        <v>221</v>
      </c>
      <c r="H253" s="16" t="s">
        <v>744</v>
      </c>
      <c r="I253" s="15" t="s">
        <v>127</v>
      </c>
      <c r="J253" s="17">
        <v>2</v>
      </c>
      <c r="K253" s="15"/>
      <c r="L253" s="15" t="s">
        <v>745</v>
      </c>
      <c r="M253" s="15"/>
      <c r="N253" s="18">
        <v>6232</v>
      </c>
    </row>
    <row r="254" spans="1:14" ht="18.5" thickBot="1" x14ac:dyDescent="0.3">
      <c r="A254">
        <f t="shared" ca="1" si="3"/>
        <v>0.50639664891662006</v>
      </c>
      <c r="B254" s="19">
        <v>193</v>
      </c>
      <c r="C254" s="15" t="s">
        <v>784</v>
      </c>
      <c r="D254" s="17">
        <v>1500</v>
      </c>
      <c r="E254" s="15" t="s">
        <v>785</v>
      </c>
      <c r="F254" s="15" t="s">
        <v>105</v>
      </c>
      <c r="G254" s="15" t="s">
        <v>106</v>
      </c>
      <c r="H254" s="16" t="s">
        <v>786</v>
      </c>
      <c r="I254" s="15" t="s">
        <v>107</v>
      </c>
      <c r="J254" s="17">
        <v>1</v>
      </c>
      <c r="K254" s="15"/>
      <c r="L254" s="15"/>
      <c r="M254" s="15"/>
      <c r="N254" s="18">
        <v>5619</v>
      </c>
    </row>
    <row r="255" spans="1:14" ht="18.5" thickBot="1" x14ac:dyDescent="0.3">
      <c r="A255">
        <f t="shared" ca="1" si="3"/>
        <v>0.35314066551401635</v>
      </c>
      <c r="B255" s="19">
        <v>187</v>
      </c>
      <c r="C255" s="13" t="s">
        <v>768</v>
      </c>
      <c r="D255" s="17">
        <v>1500</v>
      </c>
      <c r="E255" s="15" t="s">
        <v>769</v>
      </c>
      <c r="F255" s="15" t="s">
        <v>701</v>
      </c>
      <c r="G255" s="15" t="s">
        <v>106</v>
      </c>
      <c r="H255" s="16" t="s">
        <v>770</v>
      </c>
      <c r="I255" s="15" t="s">
        <v>107</v>
      </c>
      <c r="J255" s="17">
        <v>0</v>
      </c>
      <c r="K255" s="17">
        <v>1003103</v>
      </c>
      <c r="L255" s="15"/>
      <c r="M255" s="15"/>
      <c r="N255" s="18">
        <v>6124</v>
      </c>
    </row>
    <row r="256" spans="1:14" ht="18.5" thickBot="1" x14ac:dyDescent="0.3">
      <c r="A256">
        <f t="shared" ca="1" si="3"/>
        <v>5.3565280314768482E-2</v>
      </c>
      <c r="B256" s="19">
        <v>729</v>
      </c>
      <c r="C256" s="20" t="s">
        <v>2308</v>
      </c>
      <c r="D256" s="21">
        <v>1495</v>
      </c>
      <c r="E256" s="15" t="s">
        <v>2309</v>
      </c>
      <c r="F256" s="15"/>
      <c r="G256" s="15" t="s">
        <v>158</v>
      </c>
      <c r="H256" s="16" t="s">
        <v>2310</v>
      </c>
      <c r="I256" s="15" t="s">
        <v>107</v>
      </c>
      <c r="J256" s="17">
        <v>1</v>
      </c>
      <c r="K256" s="15"/>
      <c r="L256" s="15"/>
      <c r="M256" s="15"/>
      <c r="N256" s="18">
        <v>828</v>
      </c>
    </row>
    <row r="257" spans="1:14" ht="18.5" thickBot="1" x14ac:dyDescent="0.3">
      <c r="A257">
        <f t="shared" ca="1" si="3"/>
        <v>0.92890174525938241</v>
      </c>
      <c r="B257" s="19">
        <v>470</v>
      </c>
      <c r="C257" s="15" t="s">
        <v>1569</v>
      </c>
      <c r="D257" s="17">
        <v>1500</v>
      </c>
      <c r="E257" s="15" t="s">
        <v>1570</v>
      </c>
      <c r="F257" s="15" t="s">
        <v>1125</v>
      </c>
      <c r="G257" s="15" t="s">
        <v>114</v>
      </c>
      <c r="H257" s="16" t="s">
        <v>1571</v>
      </c>
      <c r="I257" s="15" t="s">
        <v>139</v>
      </c>
      <c r="J257" s="17">
        <v>13</v>
      </c>
      <c r="K257" s="15"/>
      <c r="L257" s="15" t="s">
        <v>209</v>
      </c>
      <c r="M257" s="15"/>
      <c r="N257" s="18">
        <v>5120</v>
      </c>
    </row>
    <row r="258" spans="1:14" ht="18.5" thickBot="1" x14ac:dyDescent="0.3">
      <c r="A258">
        <f t="shared" ref="A258:A321" ca="1" si="4">RAND()</f>
        <v>0.95252265356000421</v>
      </c>
      <c r="B258" s="19">
        <v>665</v>
      </c>
      <c r="C258" s="15" t="s">
        <v>2132</v>
      </c>
      <c r="D258" s="21">
        <v>1500</v>
      </c>
      <c r="E258" s="15" t="s">
        <v>989</v>
      </c>
      <c r="F258" s="15" t="s">
        <v>1733</v>
      </c>
      <c r="G258" s="15" t="s">
        <v>221</v>
      </c>
      <c r="H258" s="16" t="s">
        <v>2133</v>
      </c>
      <c r="I258" s="15" t="s">
        <v>122</v>
      </c>
      <c r="J258" s="17">
        <v>4</v>
      </c>
      <c r="K258" s="15"/>
      <c r="L258" s="15"/>
      <c r="M258" s="15"/>
      <c r="N258" s="18">
        <v>5647</v>
      </c>
    </row>
    <row r="259" spans="1:14" ht="18.5" thickBot="1" x14ac:dyDescent="0.3">
      <c r="A259">
        <f t="shared" ca="1" si="4"/>
        <v>0.20773215506034282</v>
      </c>
      <c r="B259" s="19">
        <v>610</v>
      </c>
      <c r="C259" s="20" t="s">
        <v>1975</v>
      </c>
      <c r="D259" s="21">
        <v>1500</v>
      </c>
      <c r="E259" s="15" t="s">
        <v>1976</v>
      </c>
      <c r="F259" s="15" t="s">
        <v>1906</v>
      </c>
      <c r="G259" s="15" t="s">
        <v>106</v>
      </c>
      <c r="H259" s="16" t="s">
        <v>1977</v>
      </c>
      <c r="I259" s="15" t="s">
        <v>107</v>
      </c>
      <c r="J259" s="17">
        <v>0</v>
      </c>
      <c r="K259" s="21">
        <v>1002111</v>
      </c>
      <c r="L259" s="15"/>
      <c r="M259" s="15"/>
      <c r="N259" s="18">
        <v>576</v>
      </c>
    </row>
    <row r="260" spans="1:14" ht="18.5" thickBot="1" x14ac:dyDescent="0.3">
      <c r="A260">
        <f t="shared" ca="1" si="4"/>
        <v>0.11838872107076281</v>
      </c>
      <c r="B260" s="19">
        <v>962</v>
      </c>
      <c r="C260" s="15" t="s">
        <v>2960</v>
      </c>
      <c r="D260" s="15"/>
      <c r="E260" s="15" t="s">
        <v>2961</v>
      </c>
      <c r="F260" s="15" t="s">
        <v>195</v>
      </c>
      <c r="G260" s="15" t="s">
        <v>110</v>
      </c>
      <c r="H260" s="16" t="s">
        <v>2962</v>
      </c>
      <c r="I260" s="15" t="s">
        <v>116</v>
      </c>
      <c r="J260" s="17">
        <v>2</v>
      </c>
      <c r="K260" s="15"/>
      <c r="L260" s="15"/>
      <c r="M260" s="15"/>
      <c r="N260" s="18">
        <v>1890</v>
      </c>
    </row>
    <row r="261" spans="1:14" ht="18.5" thickBot="1" x14ac:dyDescent="0.3">
      <c r="A261">
        <f t="shared" ca="1" si="4"/>
        <v>0.23942465408380176</v>
      </c>
      <c r="B261" s="19">
        <v>433</v>
      </c>
      <c r="C261" s="15" t="s">
        <v>1468</v>
      </c>
      <c r="D261" s="17">
        <v>1500</v>
      </c>
      <c r="E261" s="15" t="s">
        <v>475</v>
      </c>
      <c r="F261" s="15" t="s">
        <v>135</v>
      </c>
      <c r="G261" s="15" t="s">
        <v>114</v>
      </c>
      <c r="H261" s="16" t="s">
        <v>1469</v>
      </c>
      <c r="I261" s="15" t="s">
        <v>122</v>
      </c>
      <c r="J261" s="17">
        <v>4</v>
      </c>
      <c r="K261" s="15"/>
      <c r="L261" s="35"/>
      <c r="M261" s="15"/>
      <c r="N261" s="18">
        <v>8623</v>
      </c>
    </row>
    <row r="262" spans="1:14" ht="18.5" thickBot="1" x14ac:dyDescent="0.3">
      <c r="A262">
        <f t="shared" ca="1" si="4"/>
        <v>0.60532263643795903</v>
      </c>
      <c r="B262" s="19">
        <v>953</v>
      </c>
      <c r="C262" s="20" t="s">
        <v>2938</v>
      </c>
      <c r="D262" s="21">
        <v>1400</v>
      </c>
      <c r="E262" s="15" t="s">
        <v>2939</v>
      </c>
      <c r="F262" s="15"/>
      <c r="G262" s="15" t="s">
        <v>114</v>
      </c>
      <c r="H262" s="16" t="s">
        <v>2940</v>
      </c>
      <c r="I262" s="15" t="s">
        <v>115</v>
      </c>
      <c r="J262" s="17">
        <v>10</v>
      </c>
      <c r="K262" s="15"/>
      <c r="L262" s="15"/>
      <c r="M262" s="15"/>
      <c r="N262" s="18">
        <v>626</v>
      </c>
    </row>
    <row r="263" spans="1:14" ht="18.5" thickBot="1" x14ac:dyDescent="0.3">
      <c r="A263">
        <f t="shared" ca="1" si="4"/>
        <v>0.74085316499018572</v>
      </c>
      <c r="B263" s="19">
        <v>183</v>
      </c>
      <c r="C263" s="13" t="s">
        <v>757</v>
      </c>
      <c r="D263" s="17">
        <v>1500</v>
      </c>
      <c r="E263" s="15" t="s">
        <v>490</v>
      </c>
      <c r="F263" s="15" t="s">
        <v>376</v>
      </c>
      <c r="G263" s="15" t="s">
        <v>110</v>
      </c>
      <c r="H263" s="16" t="s">
        <v>758</v>
      </c>
      <c r="I263" s="15" t="s">
        <v>111</v>
      </c>
      <c r="J263" s="17">
        <v>0</v>
      </c>
      <c r="K263" s="15"/>
      <c r="L263" s="15" t="s">
        <v>236</v>
      </c>
      <c r="M263" s="15"/>
      <c r="N263" s="18">
        <v>9339</v>
      </c>
    </row>
    <row r="264" spans="1:14" ht="18.5" thickBot="1" x14ac:dyDescent="0.3">
      <c r="A264">
        <f t="shared" ca="1" si="4"/>
        <v>0.5120890481507534</v>
      </c>
      <c r="B264" s="19">
        <v>279</v>
      </c>
      <c r="C264" s="15" t="s">
        <v>1034</v>
      </c>
      <c r="D264" s="17">
        <v>1500</v>
      </c>
      <c r="E264" s="15" t="s">
        <v>1035</v>
      </c>
      <c r="F264" s="15" t="s">
        <v>330</v>
      </c>
      <c r="G264" s="15" t="s">
        <v>114</v>
      </c>
      <c r="H264" s="16" t="s">
        <v>1036</v>
      </c>
      <c r="I264" s="15" t="s">
        <v>131</v>
      </c>
      <c r="J264" s="17">
        <v>6</v>
      </c>
      <c r="K264" s="15"/>
      <c r="L264" s="35" t="s">
        <v>209</v>
      </c>
      <c r="M264" s="15"/>
      <c r="N264" s="18">
        <v>8413</v>
      </c>
    </row>
    <row r="265" spans="1:14" ht="18.5" thickBot="1" x14ac:dyDescent="0.3">
      <c r="A265">
        <f t="shared" ca="1" si="4"/>
        <v>0.4750113429390469</v>
      </c>
      <c r="B265" s="19">
        <v>181</v>
      </c>
      <c r="C265" s="15" t="s">
        <v>751</v>
      </c>
      <c r="D265" s="17">
        <v>1500</v>
      </c>
      <c r="E265" s="15" t="s">
        <v>752</v>
      </c>
      <c r="F265" s="15" t="s">
        <v>171</v>
      </c>
      <c r="G265" s="15" t="s">
        <v>114</v>
      </c>
      <c r="H265" s="16" t="s">
        <v>753</v>
      </c>
      <c r="I265" s="15" t="s">
        <v>107</v>
      </c>
      <c r="J265" s="17">
        <v>6</v>
      </c>
      <c r="K265" s="15"/>
      <c r="L265" s="15" t="s">
        <v>292</v>
      </c>
      <c r="M265" s="15"/>
      <c r="N265" s="18">
        <v>7408</v>
      </c>
    </row>
    <row r="266" spans="1:14" ht="18.5" thickBot="1" x14ac:dyDescent="0.3">
      <c r="A266">
        <f t="shared" ca="1" si="4"/>
        <v>0.11998468505028126</v>
      </c>
      <c r="B266" s="19">
        <v>170</v>
      </c>
      <c r="C266" s="13" t="s">
        <v>720</v>
      </c>
      <c r="D266" s="17">
        <v>1500</v>
      </c>
      <c r="E266" s="15" t="s">
        <v>721</v>
      </c>
      <c r="F266" s="15"/>
      <c r="G266" s="15" t="s">
        <v>106</v>
      </c>
      <c r="H266" s="16" t="s">
        <v>722</v>
      </c>
      <c r="I266" s="15" t="s">
        <v>122</v>
      </c>
      <c r="J266" s="17">
        <v>2</v>
      </c>
      <c r="K266" s="15"/>
      <c r="L266" s="15"/>
      <c r="M266" s="15"/>
      <c r="N266" s="18">
        <v>4554</v>
      </c>
    </row>
    <row r="267" spans="1:14" ht="18.5" thickBot="1" x14ac:dyDescent="0.3">
      <c r="A267">
        <f t="shared" ca="1" si="4"/>
        <v>0.975464802825876</v>
      </c>
      <c r="B267" s="19">
        <v>843</v>
      </c>
      <c r="C267" s="15" t="s">
        <v>2629</v>
      </c>
      <c r="D267" s="17">
        <v>1500</v>
      </c>
      <c r="E267" s="15" t="s">
        <v>2630</v>
      </c>
      <c r="F267" s="15" t="s">
        <v>195</v>
      </c>
      <c r="G267" s="15" t="s">
        <v>114</v>
      </c>
      <c r="H267" s="16" t="s">
        <v>2631</v>
      </c>
      <c r="I267" s="15" t="s">
        <v>111</v>
      </c>
      <c r="J267" s="17">
        <v>12</v>
      </c>
      <c r="K267" s="15"/>
      <c r="L267" s="15"/>
      <c r="M267" s="15"/>
      <c r="N267" s="18">
        <v>4014</v>
      </c>
    </row>
    <row r="268" spans="1:14" ht="18.5" thickBot="1" x14ac:dyDescent="0.3">
      <c r="A268">
        <f t="shared" ca="1" si="4"/>
        <v>0.22091484612886081</v>
      </c>
      <c r="B268" s="19">
        <v>573</v>
      </c>
      <c r="C268" s="20" t="s">
        <v>1861</v>
      </c>
      <c r="D268" s="21">
        <v>750</v>
      </c>
      <c r="E268" s="15" t="s">
        <v>1862</v>
      </c>
      <c r="F268" s="15"/>
      <c r="G268" s="15" t="s">
        <v>106</v>
      </c>
      <c r="H268" s="16" t="s">
        <v>1863</v>
      </c>
      <c r="I268" s="15" t="s">
        <v>107</v>
      </c>
      <c r="J268" s="17">
        <v>0</v>
      </c>
      <c r="K268" s="15"/>
      <c r="L268" s="15"/>
      <c r="M268" s="15"/>
      <c r="N268" s="26"/>
    </row>
    <row r="269" spans="1:14" ht="18.5" thickBot="1" x14ac:dyDescent="0.3">
      <c r="A269">
        <f t="shared" ca="1" si="4"/>
        <v>0.73510621873583604</v>
      </c>
      <c r="B269" s="19">
        <v>34</v>
      </c>
      <c r="C269" s="20" t="s">
        <v>308</v>
      </c>
      <c r="D269" s="21">
        <v>1480</v>
      </c>
      <c r="E269" s="20" t="s">
        <v>309</v>
      </c>
      <c r="F269" s="15"/>
      <c r="G269" s="15"/>
      <c r="H269" s="16" t="s">
        <v>310</v>
      </c>
      <c r="I269" s="15"/>
      <c r="J269" s="15"/>
      <c r="K269" s="15"/>
      <c r="L269" s="15"/>
      <c r="M269" s="15"/>
      <c r="N269" s="15"/>
    </row>
    <row r="270" spans="1:14" ht="18.5" thickBot="1" x14ac:dyDescent="0.3">
      <c r="A270">
        <f t="shared" ca="1" si="4"/>
        <v>0.94349946744935431</v>
      </c>
      <c r="B270" s="19">
        <v>891</v>
      </c>
      <c r="C270" s="15" t="s">
        <v>2763</v>
      </c>
      <c r="D270" s="17">
        <v>1380</v>
      </c>
      <c r="E270" s="15" t="s">
        <v>958</v>
      </c>
      <c r="F270" s="15"/>
      <c r="G270" s="15" t="s">
        <v>106</v>
      </c>
      <c r="H270" s="16" t="s">
        <v>2764</v>
      </c>
      <c r="I270" s="15" t="s">
        <v>116</v>
      </c>
      <c r="J270" s="17">
        <v>0</v>
      </c>
      <c r="K270" s="15"/>
      <c r="L270" s="15"/>
      <c r="M270" s="15"/>
      <c r="N270" s="18">
        <v>57</v>
      </c>
    </row>
    <row r="271" spans="1:14" ht="18.5" thickBot="1" x14ac:dyDescent="0.3">
      <c r="A271">
        <f t="shared" ca="1" si="4"/>
        <v>0.5300774981574965</v>
      </c>
      <c r="B271" s="19">
        <v>242</v>
      </c>
      <c r="C271" s="15" t="s">
        <v>931</v>
      </c>
      <c r="D271" s="17">
        <v>1500</v>
      </c>
      <c r="E271" s="15" t="s">
        <v>932</v>
      </c>
      <c r="F271" s="15" t="s">
        <v>150</v>
      </c>
      <c r="G271" s="15" t="s">
        <v>114</v>
      </c>
      <c r="H271" s="16" t="s">
        <v>933</v>
      </c>
      <c r="I271" s="15" t="s">
        <v>122</v>
      </c>
      <c r="J271" s="17">
        <v>10</v>
      </c>
      <c r="K271" s="15"/>
      <c r="L271" s="15" t="s">
        <v>209</v>
      </c>
      <c r="M271" s="15"/>
      <c r="N271" s="18">
        <v>7686</v>
      </c>
    </row>
    <row r="272" spans="1:14" ht="18.5" thickBot="1" x14ac:dyDescent="0.3">
      <c r="A272">
        <f t="shared" ca="1" si="4"/>
        <v>0.45626002821667089</v>
      </c>
      <c r="B272" s="19">
        <v>440</v>
      </c>
      <c r="C272" s="15" t="s">
        <v>1486</v>
      </c>
      <c r="D272" s="17">
        <v>1500</v>
      </c>
      <c r="E272" s="15" t="s">
        <v>799</v>
      </c>
      <c r="F272" s="15"/>
      <c r="G272" s="15" t="s">
        <v>106</v>
      </c>
      <c r="H272" s="16" t="s">
        <v>1487</v>
      </c>
      <c r="I272" s="15" t="s">
        <v>107</v>
      </c>
      <c r="J272" s="17">
        <v>0</v>
      </c>
      <c r="K272" s="15"/>
      <c r="L272" s="15"/>
      <c r="M272" s="15"/>
      <c r="N272" s="18">
        <v>880</v>
      </c>
    </row>
    <row r="273" spans="1:14" ht="18.5" thickBot="1" x14ac:dyDescent="0.3">
      <c r="A273">
        <f t="shared" ca="1" si="4"/>
        <v>0.44792747055176618</v>
      </c>
      <c r="B273" s="19">
        <v>835</v>
      </c>
      <c r="C273" s="15" t="s">
        <v>2608</v>
      </c>
      <c r="D273" s="21">
        <v>1500</v>
      </c>
      <c r="E273" s="15" t="s">
        <v>2609</v>
      </c>
      <c r="F273" s="15" t="s">
        <v>2610</v>
      </c>
      <c r="G273" s="15" t="s">
        <v>106</v>
      </c>
      <c r="H273" s="16" t="s">
        <v>2611</v>
      </c>
      <c r="I273" s="15" t="s">
        <v>139</v>
      </c>
      <c r="J273" s="17">
        <v>0</v>
      </c>
      <c r="K273" s="15"/>
      <c r="L273" s="15"/>
      <c r="M273" s="15"/>
      <c r="N273" s="18">
        <v>7447</v>
      </c>
    </row>
    <row r="274" spans="1:14" ht="18.5" thickBot="1" x14ac:dyDescent="0.3">
      <c r="A274">
        <f t="shared" ca="1" si="4"/>
        <v>0.37132971799541614</v>
      </c>
      <c r="B274" s="19">
        <v>495</v>
      </c>
      <c r="C274" s="15" t="s">
        <v>1639</v>
      </c>
      <c r="D274" s="17">
        <v>1500</v>
      </c>
      <c r="E274" s="15" t="s">
        <v>1640</v>
      </c>
      <c r="F274" s="15" t="s">
        <v>476</v>
      </c>
      <c r="G274" s="15" t="s">
        <v>106</v>
      </c>
      <c r="H274" s="16" t="s">
        <v>1641</v>
      </c>
      <c r="I274" s="15" t="s">
        <v>175</v>
      </c>
      <c r="J274" s="17">
        <v>0</v>
      </c>
      <c r="K274" s="15"/>
      <c r="L274" s="35"/>
      <c r="M274" s="15"/>
      <c r="N274" s="18">
        <v>6488</v>
      </c>
    </row>
    <row r="275" spans="1:14" ht="18.5" thickBot="1" x14ac:dyDescent="0.3">
      <c r="A275">
        <f t="shared" ca="1" si="4"/>
        <v>0.94536010317065244</v>
      </c>
      <c r="B275" s="19">
        <v>448</v>
      </c>
      <c r="C275" s="15" t="s">
        <v>1507</v>
      </c>
      <c r="D275" s="17">
        <v>1500</v>
      </c>
      <c r="E275" s="15" t="s">
        <v>1508</v>
      </c>
      <c r="F275" s="15" t="s">
        <v>914</v>
      </c>
      <c r="G275" s="15" t="s">
        <v>110</v>
      </c>
      <c r="H275" s="16" t="s">
        <v>1509</v>
      </c>
      <c r="I275" s="15" t="s">
        <v>115</v>
      </c>
      <c r="J275" s="17">
        <v>0</v>
      </c>
      <c r="K275" s="15"/>
      <c r="L275" s="15"/>
      <c r="M275" s="15"/>
      <c r="N275" s="18">
        <v>6630</v>
      </c>
    </row>
    <row r="276" spans="1:14" ht="18.5" thickBot="1" x14ac:dyDescent="0.3">
      <c r="A276">
        <f t="shared" ca="1" si="4"/>
        <v>0.71510371326633337</v>
      </c>
      <c r="B276" s="19">
        <v>455</v>
      </c>
      <c r="C276" s="15" t="s">
        <v>1528</v>
      </c>
      <c r="D276" s="17">
        <v>1295</v>
      </c>
      <c r="E276" s="15" t="s">
        <v>1529</v>
      </c>
      <c r="F276" s="15"/>
      <c r="G276" s="15" t="s">
        <v>106</v>
      </c>
      <c r="H276" s="16" t="s">
        <v>1530</v>
      </c>
      <c r="I276" s="15" t="s">
        <v>107</v>
      </c>
      <c r="J276" s="17">
        <v>0</v>
      </c>
      <c r="K276" s="15"/>
      <c r="L276" s="15"/>
      <c r="M276" s="15"/>
      <c r="N276" s="15"/>
    </row>
    <row r="277" spans="1:14" ht="18.5" thickBot="1" x14ac:dyDescent="0.3">
      <c r="A277">
        <f t="shared" ca="1" si="4"/>
        <v>0.44684751877927897</v>
      </c>
      <c r="B277" s="19">
        <v>591</v>
      </c>
      <c r="C277" s="20" t="s">
        <v>1915</v>
      </c>
      <c r="D277" s="21">
        <v>1500</v>
      </c>
      <c r="E277" s="15" t="s">
        <v>1916</v>
      </c>
      <c r="F277" s="15"/>
      <c r="G277" s="15" t="s">
        <v>110</v>
      </c>
      <c r="H277" s="16" t="s">
        <v>1917</v>
      </c>
      <c r="I277" s="15" t="s">
        <v>116</v>
      </c>
      <c r="J277" s="17">
        <v>0</v>
      </c>
      <c r="K277" s="15"/>
      <c r="L277" s="35"/>
      <c r="M277" s="15"/>
      <c r="N277" s="18">
        <v>2880</v>
      </c>
    </row>
    <row r="278" spans="1:14" ht="18.5" thickBot="1" x14ac:dyDescent="0.3">
      <c r="A278">
        <f t="shared" ca="1" si="4"/>
        <v>0.39051837307051396</v>
      </c>
      <c r="B278" s="19">
        <v>277</v>
      </c>
      <c r="C278" s="15" t="s">
        <v>1029</v>
      </c>
      <c r="D278" s="17">
        <v>1500</v>
      </c>
      <c r="E278" s="15" t="s">
        <v>1030</v>
      </c>
      <c r="F278" s="15" t="s">
        <v>156</v>
      </c>
      <c r="G278" s="15" t="s">
        <v>110</v>
      </c>
      <c r="H278" s="16" t="s">
        <v>1031</v>
      </c>
      <c r="I278" s="15" t="s">
        <v>139</v>
      </c>
      <c r="J278" s="17">
        <v>0</v>
      </c>
      <c r="K278" s="15"/>
      <c r="L278" s="22" t="s">
        <v>165</v>
      </c>
      <c r="M278" s="15"/>
      <c r="N278" s="18">
        <v>8838</v>
      </c>
    </row>
    <row r="279" spans="1:14" ht="18.5" thickBot="1" x14ac:dyDescent="0.3">
      <c r="A279">
        <f t="shared" ca="1" si="4"/>
        <v>0.31000771813582517</v>
      </c>
      <c r="B279" s="19">
        <v>351</v>
      </c>
      <c r="C279" s="15" t="s">
        <v>1233</v>
      </c>
      <c r="D279" s="17">
        <v>1500</v>
      </c>
      <c r="E279" s="15" t="s">
        <v>1234</v>
      </c>
      <c r="F279" s="15" t="s">
        <v>914</v>
      </c>
      <c r="G279" s="15" t="s">
        <v>110</v>
      </c>
      <c r="H279" s="16" t="s">
        <v>1235</v>
      </c>
      <c r="I279" s="15" t="s">
        <v>131</v>
      </c>
      <c r="J279" s="17">
        <v>1</v>
      </c>
      <c r="K279" s="15"/>
      <c r="L279" s="26" t="s">
        <v>165</v>
      </c>
      <c r="M279" s="15"/>
      <c r="N279" s="18">
        <v>4485</v>
      </c>
    </row>
    <row r="280" spans="1:14" ht="18.5" thickBot="1" x14ac:dyDescent="0.3">
      <c r="A280">
        <f t="shared" ca="1" si="4"/>
        <v>0.59651672753741269</v>
      </c>
      <c r="B280" s="19">
        <v>423</v>
      </c>
      <c r="C280" s="20" t="s">
        <v>1440</v>
      </c>
      <c r="D280" s="17">
        <v>1500</v>
      </c>
      <c r="E280" s="15" t="s">
        <v>121</v>
      </c>
      <c r="F280" s="15"/>
      <c r="G280" s="15" t="s">
        <v>106</v>
      </c>
      <c r="H280" s="16" t="s">
        <v>1441</v>
      </c>
      <c r="I280" s="15" t="s">
        <v>122</v>
      </c>
      <c r="J280" s="17">
        <v>0</v>
      </c>
      <c r="K280" s="15"/>
      <c r="L280" s="15"/>
      <c r="M280" s="15"/>
      <c r="N280" s="18">
        <v>5585</v>
      </c>
    </row>
    <row r="281" spans="1:14" ht="18.5" thickBot="1" x14ac:dyDescent="0.3">
      <c r="A281">
        <f t="shared" ca="1" si="4"/>
        <v>0.57335476470077518</v>
      </c>
      <c r="B281" s="19">
        <v>190</v>
      </c>
      <c r="C281" s="15" t="s">
        <v>775</v>
      </c>
      <c r="D281" s="17">
        <v>1500</v>
      </c>
      <c r="E281" s="15" t="s">
        <v>776</v>
      </c>
      <c r="F281" s="15" t="s">
        <v>171</v>
      </c>
      <c r="G281" s="15" t="s">
        <v>114</v>
      </c>
      <c r="H281" s="16" t="s">
        <v>777</v>
      </c>
      <c r="I281" s="15" t="s">
        <v>122</v>
      </c>
      <c r="J281" s="17">
        <v>10</v>
      </c>
      <c r="K281" s="15"/>
      <c r="L281" s="15" t="s">
        <v>292</v>
      </c>
      <c r="M281" s="15"/>
      <c r="N281" s="18">
        <v>1894</v>
      </c>
    </row>
    <row r="282" spans="1:14" ht="18.5" thickBot="1" x14ac:dyDescent="0.3">
      <c r="A282">
        <f t="shared" ca="1" si="4"/>
        <v>0.92686295905932958</v>
      </c>
      <c r="B282" s="19">
        <v>115</v>
      </c>
      <c r="C282" s="13" t="s">
        <v>559</v>
      </c>
      <c r="D282" s="17">
        <v>1500</v>
      </c>
      <c r="E282" s="15" t="s">
        <v>560</v>
      </c>
      <c r="F282" s="15"/>
      <c r="G282" s="15" t="s">
        <v>106</v>
      </c>
      <c r="H282" s="16" t="s">
        <v>561</v>
      </c>
      <c r="I282" s="15" t="s">
        <v>107</v>
      </c>
      <c r="J282" s="17">
        <v>1</v>
      </c>
      <c r="K282" s="15"/>
      <c r="L282" s="15"/>
      <c r="M282" s="15"/>
      <c r="N282" s="18">
        <v>6991</v>
      </c>
    </row>
    <row r="283" spans="1:14" ht="18.5" thickBot="1" x14ac:dyDescent="0.3">
      <c r="A283">
        <f t="shared" ca="1" si="4"/>
        <v>0.77505012972098009</v>
      </c>
      <c r="B283" s="19">
        <v>586</v>
      </c>
      <c r="C283" s="20" t="s">
        <v>1899</v>
      </c>
      <c r="D283" s="21">
        <v>1500</v>
      </c>
      <c r="E283" s="15" t="s">
        <v>760</v>
      </c>
      <c r="F283" s="15"/>
      <c r="G283" s="15" t="s">
        <v>106</v>
      </c>
      <c r="H283" s="16" t="s">
        <v>1900</v>
      </c>
      <c r="I283" s="15" t="s">
        <v>116</v>
      </c>
      <c r="J283" s="17">
        <v>0</v>
      </c>
      <c r="K283" s="15"/>
      <c r="L283" s="15"/>
      <c r="M283" s="15"/>
      <c r="N283" s="18"/>
    </row>
    <row r="284" spans="1:14" ht="18.5" thickBot="1" x14ac:dyDescent="0.3">
      <c r="A284">
        <f t="shared" ca="1" si="4"/>
        <v>3.1620309788260137E-2</v>
      </c>
      <c r="B284" s="19">
        <v>907</v>
      </c>
      <c r="C284" s="15" t="s">
        <v>2807</v>
      </c>
      <c r="D284" s="21">
        <v>1500</v>
      </c>
      <c r="E284" s="15" t="s">
        <v>2808</v>
      </c>
      <c r="F284" s="15" t="s">
        <v>2809</v>
      </c>
      <c r="G284" s="15" t="s">
        <v>221</v>
      </c>
      <c r="H284" s="16" t="s">
        <v>2810</v>
      </c>
      <c r="I284" s="15" t="s">
        <v>127</v>
      </c>
      <c r="J284" s="17">
        <v>1</v>
      </c>
      <c r="K284" s="15"/>
      <c r="L284" s="15"/>
      <c r="M284" s="15"/>
      <c r="N284" s="18">
        <v>7308</v>
      </c>
    </row>
    <row r="285" spans="1:14" ht="18.5" thickBot="1" x14ac:dyDescent="0.3">
      <c r="A285">
        <f t="shared" ca="1" si="4"/>
        <v>0.36529388217363057</v>
      </c>
      <c r="B285" s="19">
        <v>219</v>
      </c>
      <c r="C285" s="13" t="s">
        <v>861</v>
      </c>
      <c r="D285" s="17">
        <v>1495</v>
      </c>
      <c r="E285" s="15" t="s">
        <v>862</v>
      </c>
      <c r="F285" s="15"/>
      <c r="G285" s="15" t="s">
        <v>158</v>
      </c>
      <c r="H285" s="16" t="s">
        <v>863</v>
      </c>
      <c r="I285" s="15" t="s">
        <v>116</v>
      </c>
      <c r="J285" s="17">
        <v>0</v>
      </c>
      <c r="K285" s="15"/>
      <c r="L285" s="15" t="s">
        <v>132</v>
      </c>
      <c r="M285" s="15"/>
      <c r="N285" s="18">
        <v>972</v>
      </c>
    </row>
    <row r="286" spans="1:14" ht="18.5" thickBot="1" x14ac:dyDescent="0.3">
      <c r="A286">
        <f t="shared" ca="1" si="4"/>
        <v>0.64830599734519567</v>
      </c>
      <c r="B286" s="19">
        <v>62</v>
      </c>
      <c r="C286" s="13" t="s">
        <v>396</v>
      </c>
      <c r="D286" s="17">
        <v>1500</v>
      </c>
      <c r="E286" s="15" t="s">
        <v>397</v>
      </c>
      <c r="F286" s="15"/>
      <c r="G286" s="15"/>
      <c r="H286" s="16" t="s">
        <v>398</v>
      </c>
      <c r="I286" s="15"/>
      <c r="J286" s="15"/>
      <c r="K286" s="15"/>
      <c r="L286" s="15"/>
      <c r="M286" s="15"/>
      <c r="N286" s="15"/>
    </row>
    <row r="287" spans="1:14" ht="18.5" thickBot="1" x14ac:dyDescent="0.3">
      <c r="A287">
        <f t="shared" ca="1" si="4"/>
        <v>0.72260066322842964</v>
      </c>
      <c r="B287" s="19">
        <v>709</v>
      </c>
      <c r="C287" s="20" t="s">
        <v>2253</v>
      </c>
      <c r="D287" s="21">
        <v>1360</v>
      </c>
      <c r="E287" s="15" t="s">
        <v>2254</v>
      </c>
      <c r="F287" s="15"/>
      <c r="G287" s="15" t="s">
        <v>106</v>
      </c>
      <c r="H287" s="16" t="s">
        <v>2255</v>
      </c>
      <c r="I287" s="15" t="s">
        <v>107</v>
      </c>
      <c r="J287" s="17">
        <v>0</v>
      </c>
      <c r="K287" s="15"/>
      <c r="L287" s="15"/>
      <c r="M287" s="15"/>
      <c r="N287" s="18"/>
    </row>
    <row r="288" spans="1:14" ht="18.5" thickBot="1" x14ac:dyDescent="0.3">
      <c r="A288">
        <f t="shared" ca="1" si="4"/>
        <v>0.89440645341030034</v>
      </c>
      <c r="B288" s="19">
        <v>296</v>
      </c>
      <c r="C288" s="15" t="s">
        <v>1079</v>
      </c>
      <c r="D288" s="17">
        <v>1500</v>
      </c>
      <c r="E288" s="15" t="s">
        <v>1080</v>
      </c>
      <c r="F288" s="15">
        <v>2069</v>
      </c>
      <c r="G288" s="15" t="s">
        <v>106</v>
      </c>
      <c r="H288" s="16" t="s">
        <v>1081</v>
      </c>
      <c r="I288" s="15" t="s">
        <v>111</v>
      </c>
      <c r="J288" s="17">
        <v>4</v>
      </c>
      <c r="K288" s="15"/>
      <c r="L288" s="15"/>
      <c r="M288" s="15"/>
      <c r="N288" s="18">
        <v>9437</v>
      </c>
    </row>
    <row r="289" spans="1:14" ht="18.5" thickBot="1" x14ac:dyDescent="0.3">
      <c r="A289">
        <f t="shared" ca="1" si="4"/>
        <v>6.6380819775430311E-2</v>
      </c>
      <c r="B289" s="19">
        <v>552</v>
      </c>
      <c r="C289" s="20" t="s">
        <v>1802</v>
      </c>
      <c r="D289" s="21">
        <v>1500</v>
      </c>
      <c r="E289" s="15" t="s">
        <v>1803</v>
      </c>
      <c r="F289" s="15" t="s">
        <v>119</v>
      </c>
      <c r="G289" s="15" t="s">
        <v>110</v>
      </c>
      <c r="H289" s="16" t="s">
        <v>1804</v>
      </c>
      <c r="I289" s="15" t="s">
        <v>127</v>
      </c>
      <c r="J289" s="17">
        <v>1</v>
      </c>
      <c r="K289" s="15"/>
      <c r="L289" s="15"/>
      <c r="M289" s="15"/>
      <c r="N289" s="18">
        <v>8529</v>
      </c>
    </row>
    <row r="290" spans="1:14" ht="18.5" thickBot="1" x14ac:dyDescent="0.3">
      <c r="A290">
        <f t="shared" ca="1" si="4"/>
        <v>0.87134976839062506</v>
      </c>
      <c r="B290" s="19">
        <v>893</v>
      </c>
      <c r="C290" s="15" t="s">
        <v>2767</v>
      </c>
      <c r="D290" s="17">
        <v>1000</v>
      </c>
      <c r="E290" s="15" t="s">
        <v>2768</v>
      </c>
      <c r="F290" s="15"/>
      <c r="G290" s="15" t="s">
        <v>158</v>
      </c>
      <c r="H290" s="16" t="s">
        <v>2769</v>
      </c>
      <c r="I290" s="15" t="s">
        <v>115</v>
      </c>
      <c r="J290" s="17">
        <v>0</v>
      </c>
      <c r="K290" s="15"/>
      <c r="L290" s="15"/>
      <c r="M290" s="15"/>
      <c r="N290" s="18"/>
    </row>
    <row r="291" spans="1:14" ht="18.5" thickBot="1" x14ac:dyDescent="0.3">
      <c r="A291">
        <f t="shared" ca="1" si="4"/>
        <v>0.53237126462903794</v>
      </c>
      <c r="B291" s="19">
        <v>221</v>
      </c>
      <c r="C291" s="13" t="s">
        <v>867</v>
      </c>
      <c r="D291" s="17">
        <v>1500</v>
      </c>
      <c r="E291" s="15" t="s">
        <v>868</v>
      </c>
      <c r="F291" s="15" t="s">
        <v>157</v>
      </c>
      <c r="G291" s="15" t="s">
        <v>110</v>
      </c>
      <c r="H291" s="16" t="s">
        <v>869</v>
      </c>
      <c r="I291" s="15" t="s">
        <v>111</v>
      </c>
      <c r="J291" s="17">
        <v>0</v>
      </c>
      <c r="K291" s="15"/>
      <c r="L291" s="26" t="s">
        <v>165</v>
      </c>
      <c r="M291" s="15"/>
      <c r="N291" s="18">
        <v>7490</v>
      </c>
    </row>
    <row r="292" spans="1:14" ht="18.5" thickBot="1" x14ac:dyDescent="0.3">
      <c r="A292">
        <f t="shared" ca="1" si="4"/>
        <v>4.7336776556908822E-2</v>
      </c>
      <c r="B292" s="19">
        <v>154</v>
      </c>
      <c r="C292" s="13" t="s">
        <v>673</v>
      </c>
      <c r="D292" s="17">
        <v>1500</v>
      </c>
      <c r="E292" s="15" t="s">
        <v>674</v>
      </c>
      <c r="F292" s="15" t="s">
        <v>675</v>
      </c>
      <c r="G292" s="15" t="s">
        <v>158</v>
      </c>
      <c r="H292" s="16" t="s">
        <v>676</v>
      </c>
      <c r="I292" s="15" t="s">
        <v>122</v>
      </c>
      <c r="J292" s="17">
        <v>0</v>
      </c>
      <c r="K292" s="17">
        <v>1010117</v>
      </c>
      <c r="L292" s="15" t="s">
        <v>132</v>
      </c>
      <c r="M292" s="15"/>
      <c r="N292" s="18">
        <v>3321</v>
      </c>
    </row>
    <row r="293" spans="1:14" ht="18.5" thickBot="1" x14ac:dyDescent="0.3">
      <c r="A293">
        <f t="shared" ca="1" si="4"/>
        <v>0.55501465406234685</v>
      </c>
      <c r="B293" s="19">
        <v>576</v>
      </c>
      <c r="C293" s="20" t="s">
        <v>1869</v>
      </c>
      <c r="D293" s="21">
        <v>1500</v>
      </c>
      <c r="E293" s="15" t="s">
        <v>1870</v>
      </c>
      <c r="F293" s="15"/>
      <c r="G293" s="15" t="s">
        <v>114</v>
      </c>
      <c r="H293" s="16" t="s">
        <v>1871</v>
      </c>
      <c r="I293" s="15" t="s">
        <v>175</v>
      </c>
      <c r="J293" s="17">
        <v>6</v>
      </c>
      <c r="K293" s="15"/>
      <c r="L293" s="35"/>
      <c r="M293" s="15"/>
      <c r="N293" s="18">
        <v>5992</v>
      </c>
    </row>
    <row r="294" spans="1:14" ht="18.5" thickBot="1" x14ac:dyDescent="0.3">
      <c r="A294">
        <f t="shared" ca="1" si="4"/>
        <v>0.94416565765239269</v>
      </c>
      <c r="B294" s="19">
        <v>444</v>
      </c>
      <c r="C294" s="15" t="s">
        <v>1496</v>
      </c>
      <c r="D294" s="17">
        <v>1500</v>
      </c>
      <c r="E294" s="15" t="s">
        <v>604</v>
      </c>
      <c r="F294" s="15" t="s">
        <v>109</v>
      </c>
      <c r="G294" s="15" t="s">
        <v>110</v>
      </c>
      <c r="H294" s="16" t="s">
        <v>1497</v>
      </c>
      <c r="I294" s="15" t="s">
        <v>111</v>
      </c>
      <c r="J294" s="17">
        <v>1</v>
      </c>
      <c r="K294" s="15"/>
      <c r="L294" s="15"/>
      <c r="M294" s="15"/>
      <c r="N294" s="18">
        <v>8621</v>
      </c>
    </row>
    <row r="295" spans="1:14" ht="18.5" thickBot="1" x14ac:dyDescent="0.3">
      <c r="A295">
        <f t="shared" ca="1" si="4"/>
        <v>0.21123581772772426</v>
      </c>
      <c r="B295" s="19">
        <v>738</v>
      </c>
      <c r="C295" s="15" t="s">
        <v>2331</v>
      </c>
      <c r="D295" s="21">
        <v>1500</v>
      </c>
      <c r="E295" s="15" t="s">
        <v>2332</v>
      </c>
      <c r="F295" s="15" t="s">
        <v>159</v>
      </c>
      <c r="G295" s="15" t="s">
        <v>106</v>
      </c>
      <c r="H295" s="16" t="s">
        <v>2333</v>
      </c>
      <c r="I295" s="15" t="s">
        <v>116</v>
      </c>
      <c r="J295" s="17">
        <v>1</v>
      </c>
      <c r="K295" s="21">
        <v>1006101</v>
      </c>
      <c r="L295" s="15"/>
      <c r="M295" s="15"/>
      <c r="N295" s="26"/>
    </row>
    <row r="296" spans="1:14" ht="18.5" thickBot="1" x14ac:dyDescent="0.3">
      <c r="A296">
        <f t="shared" ca="1" si="4"/>
        <v>0.90486555039125072</v>
      </c>
      <c r="B296" s="19">
        <v>213</v>
      </c>
      <c r="C296" s="20" t="s">
        <v>845</v>
      </c>
      <c r="D296" s="21">
        <v>1500</v>
      </c>
      <c r="E296" s="20" t="s">
        <v>846</v>
      </c>
      <c r="F296" s="20" t="s">
        <v>838</v>
      </c>
      <c r="G296" s="15" t="s">
        <v>158</v>
      </c>
      <c r="H296" s="16" t="s">
        <v>847</v>
      </c>
      <c r="I296" s="15" t="s">
        <v>107</v>
      </c>
      <c r="J296" s="17">
        <v>2</v>
      </c>
      <c r="K296" s="15"/>
      <c r="L296" s="15" t="s">
        <v>132</v>
      </c>
      <c r="M296" s="15"/>
      <c r="N296" s="18">
        <v>7159</v>
      </c>
    </row>
    <row r="297" spans="1:14" ht="18.5" thickBot="1" x14ac:dyDescent="0.3">
      <c r="A297">
        <f t="shared" ca="1" si="4"/>
        <v>0.99893898161656469</v>
      </c>
      <c r="B297" s="19">
        <v>741</v>
      </c>
      <c r="C297" s="20" t="s">
        <v>2340</v>
      </c>
      <c r="D297" s="21">
        <v>1500</v>
      </c>
      <c r="E297" s="15" t="s">
        <v>2341</v>
      </c>
      <c r="F297" s="15"/>
      <c r="G297" s="20" t="s">
        <v>221</v>
      </c>
      <c r="H297" s="16" t="s">
        <v>2342</v>
      </c>
      <c r="I297" s="15" t="s">
        <v>116</v>
      </c>
      <c r="J297" s="17">
        <v>0</v>
      </c>
      <c r="K297" s="15"/>
      <c r="L297" s="15"/>
      <c r="M297" s="15"/>
      <c r="N297" s="26"/>
    </row>
    <row r="298" spans="1:14" ht="18.5" thickBot="1" x14ac:dyDescent="0.3">
      <c r="A298">
        <f t="shared" ca="1" si="4"/>
        <v>0.51486524524055</v>
      </c>
      <c r="B298" s="19">
        <v>754</v>
      </c>
      <c r="C298" s="15" t="s">
        <v>2376</v>
      </c>
      <c r="D298" s="21">
        <v>1500</v>
      </c>
      <c r="E298" s="15" t="s">
        <v>2377</v>
      </c>
      <c r="F298" s="15" t="s">
        <v>2378</v>
      </c>
      <c r="G298" s="20" t="s">
        <v>221</v>
      </c>
      <c r="H298" s="16" t="s">
        <v>2379</v>
      </c>
      <c r="I298" s="15" t="s">
        <v>116</v>
      </c>
      <c r="J298" s="17">
        <v>0</v>
      </c>
      <c r="K298" s="21">
        <v>1010103</v>
      </c>
      <c r="L298" s="15"/>
      <c r="M298" s="15"/>
      <c r="N298" s="18">
        <v>3574</v>
      </c>
    </row>
    <row r="299" spans="1:14" ht="18.5" thickBot="1" x14ac:dyDescent="0.3">
      <c r="A299">
        <f t="shared" ca="1" si="4"/>
        <v>0.8821210070606379</v>
      </c>
      <c r="B299" s="12">
        <v>142</v>
      </c>
      <c r="C299" s="13" t="s">
        <v>637</v>
      </c>
      <c r="D299" s="14">
        <v>1500</v>
      </c>
      <c r="E299" s="13" t="s">
        <v>638</v>
      </c>
      <c r="F299" s="15" t="s">
        <v>130</v>
      </c>
      <c r="G299" s="15" t="s">
        <v>106</v>
      </c>
      <c r="H299" s="16" t="s">
        <v>639</v>
      </c>
      <c r="I299" s="15" t="s">
        <v>116</v>
      </c>
      <c r="J299" s="17">
        <v>1</v>
      </c>
      <c r="K299" s="15"/>
      <c r="L299" s="35"/>
      <c r="M299" s="15"/>
      <c r="N299" s="18">
        <v>8874</v>
      </c>
    </row>
    <row r="300" spans="1:14" ht="18.5" thickBot="1" x14ac:dyDescent="0.3">
      <c r="A300">
        <f t="shared" ca="1" si="4"/>
        <v>0.98312409476506624</v>
      </c>
      <c r="B300" s="19">
        <v>956</v>
      </c>
      <c r="C300" s="15" t="s">
        <v>2948</v>
      </c>
      <c r="D300" s="21">
        <v>1500</v>
      </c>
      <c r="E300" s="15" t="s">
        <v>2949</v>
      </c>
      <c r="F300" s="15" t="s">
        <v>195</v>
      </c>
      <c r="G300" s="15" t="s">
        <v>114</v>
      </c>
      <c r="H300" s="16" t="s">
        <v>2950</v>
      </c>
      <c r="I300" s="15" t="s">
        <v>127</v>
      </c>
      <c r="J300" s="17">
        <v>12</v>
      </c>
      <c r="K300" s="15"/>
      <c r="L300" s="15"/>
      <c r="M300" s="15"/>
      <c r="N300" s="18">
        <v>2925</v>
      </c>
    </row>
    <row r="301" spans="1:14" ht="18.5" thickBot="1" x14ac:dyDescent="0.3">
      <c r="A301">
        <f t="shared" ca="1" si="4"/>
        <v>0.17575016168314661</v>
      </c>
      <c r="B301" s="19">
        <v>776</v>
      </c>
      <c r="C301" s="20" t="s">
        <v>2440</v>
      </c>
      <c r="D301" s="21">
        <v>1500</v>
      </c>
      <c r="E301" s="15" t="s">
        <v>2441</v>
      </c>
      <c r="F301" s="15" t="s">
        <v>146</v>
      </c>
      <c r="G301" s="15" t="s">
        <v>114</v>
      </c>
      <c r="H301" s="16" t="s">
        <v>2442</v>
      </c>
      <c r="I301" s="15" t="s">
        <v>139</v>
      </c>
      <c r="J301" s="17">
        <v>7</v>
      </c>
      <c r="K301" s="15"/>
      <c r="L301" s="15"/>
      <c r="M301" s="15"/>
      <c r="N301" s="18">
        <v>6209</v>
      </c>
    </row>
    <row r="302" spans="1:14" ht="18.5" thickBot="1" x14ac:dyDescent="0.3">
      <c r="A302">
        <f t="shared" ca="1" si="4"/>
        <v>0.88377401637038544</v>
      </c>
      <c r="B302" s="12">
        <v>35</v>
      </c>
      <c r="C302" s="13" t="s">
        <v>311</v>
      </c>
      <c r="D302" s="14">
        <v>1500</v>
      </c>
      <c r="E302" s="13" t="s">
        <v>312</v>
      </c>
      <c r="F302" s="15"/>
      <c r="G302" s="15" t="s">
        <v>106</v>
      </c>
      <c r="H302" s="16" t="s">
        <v>313</v>
      </c>
      <c r="I302" s="15" t="s">
        <v>175</v>
      </c>
      <c r="J302" s="17">
        <v>2</v>
      </c>
      <c r="K302" s="15"/>
      <c r="L302" s="15"/>
      <c r="M302" s="15"/>
      <c r="N302" s="18">
        <v>4679</v>
      </c>
    </row>
    <row r="303" spans="1:14" ht="18.5" thickBot="1" x14ac:dyDescent="0.3">
      <c r="A303">
        <f t="shared" ca="1" si="4"/>
        <v>0.89434800153968741</v>
      </c>
      <c r="B303" s="19">
        <v>886</v>
      </c>
      <c r="C303" s="15" t="s">
        <v>2748</v>
      </c>
      <c r="D303" s="17">
        <v>1490</v>
      </c>
      <c r="E303" s="15" t="s">
        <v>2749</v>
      </c>
      <c r="F303" s="15"/>
      <c r="G303" s="15" t="s">
        <v>221</v>
      </c>
      <c r="H303" s="16" t="s">
        <v>2750</v>
      </c>
      <c r="I303" s="15" t="s">
        <v>107</v>
      </c>
      <c r="J303" s="17">
        <v>0</v>
      </c>
      <c r="K303" s="15"/>
      <c r="L303" s="15"/>
      <c r="M303" s="15"/>
      <c r="N303" s="18"/>
    </row>
    <row r="304" spans="1:14" ht="18.5" thickBot="1" x14ac:dyDescent="0.3">
      <c r="A304">
        <f t="shared" ca="1" si="4"/>
        <v>0.75431947818435918</v>
      </c>
      <c r="B304" s="19">
        <v>318</v>
      </c>
      <c r="C304" s="15" t="s">
        <v>1139</v>
      </c>
      <c r="D304" s="17">
        <v>1500</v>
      </c>
      <c r="E304" s="15" t="s">
        <v>1140</v>
      </c>
      <c r="F304" s="15" t="s">
        <v>914</v>
      </c>
      <c r="G304" s="15" t="s">
        <v>158</v>
      </c>
      <c r="H304" s="16" t="s">
        <v>1141</v>
      </c>
      <c r="I304" s="15" t="s">
        <v>111</v>
      </c>
      <c r="J304" s="17">
        <v>5</v>
      </c>
      <c r="K304" s="15"/>
      <c r="L304" s="15" t="s">
        <v>650</v>
      </c>
      <c r="M304" s="15"/>
      <c r="N304" s="18">
        <v>7689</v>
      </c>
    </row>
    <row r="305" spans="1:14" ht="18.5" thickBot="1" x14ac:dyDescent="0.3">
      <c r="A305">
        <f t="shared" ca="1" si="4"/>
        <v>1.8551369058957379E-2</v>
      </c>
      <c r="B305" s="19">
        <v>339</v>
      </c>
      <c r="C305" s="20" t="s">
        <v>1199</v>
      </c>
      <c r="D305" s="17">
        <v>1500</v>
      </c>
      <c r="E305" s="15" t="s">
        <v>1200</v>
      </c>
      <c r="F305" s="15" t="s">
        <v>201</v>
      </c>
      <c r="G305" s="15" t="s">
        <v>114</v>
      </c>
      <c r="H305" s="16" t="s">
        <v>1201</v>
      </c>
      <c r="I305" s="15" t="s">
        <v>111</v>
      </c>
      <c r="J305" s="17">
        <v>5</v>
      </c>
      <c r="K305" s="15"/>
      <c r="L305" s="15" t="s">
        <v>292</v>
      </c>
      <c r="M305" s="15"/>
      <c r="N305" s="18">
        <v>6033</v>
      </c>
    </row>
    <row r="306" spans="1:14" ht="18.5" thickBot="1" x14ac:dyDescent="0.3">
      <c r="A306">
        <f t="shared" ca="1" si="4"/>
        <v>0.28999354812421918</v>
      </c>
      <c r="B306" s="19">
        <v>263</v>
      </c>
      <c r="C306" s="20" t="s">
        <v>992</v>
      </c>
      <c r="D306" s="21">
        <v>1500</v>
      </c>
      <c r="E306" s="20" t="s">
        <v>448</v>
      </c>
      <c r="F306" s="20" t="s">
        <v>819</v>
      </c>
      <c r="G306" s="15" t="s">
        <v>110</v>
      </c>
      <c r="H306" s="16" t="s">
        <v>993</v>
      </c>
      <c r="I306" s="15" t="s">
        <v>139</v>
      </c>
      <c r="J306" s="17">
        <v>0</v>
      </c>
      <c r="K306" s="15"/>
      <c r="L306" s="26" t="s">
        <v>165</v>
      </c>
      <c r="M306" s="15"/>
      <c r="N306" s="18">
        <v>7793</v>
      </c>
    </row>
    <row r="307" spans="1:14" ht="18.5" thickBot="1" x14ac:dyDescent="0.3">
      <c r="A307">
        <f t="shared" ca="1" si="4"/>
        <v>0.3653093141888174</v>
      </c>
      <c r="B307" s="19">
        <v>585</v>
      </c>
      <c r="C307" s="20" t="s">
        <v>1896</v>
      </c>
      <c r="D307" s="21">
        <v>1500</v>
      </c>
      <c r="E307" s="15" t="s">
        <v>1897</v>
      </c>
      <c r="F307" s="15" t="s">
        <v>914</v>
      </c>
      <c r="G307" s="15" t="s">
        <v>110</v>
      </c>
      <c r="H307" s="16" t="s">
        <v>1898</v>
      </c>
      <c r="I307" s="15" t="s">
        <v>116</v>
      </c>
      <c r="J307" s="17">
        <v>1</v>
      </c>
      <c r="K307" s="15"/>
      <c r="L307" s="15"/>
      <c r="M307" s="15"/>
      <c r="N307" s="18">
        <v>6289</v>
      </c>
    </row>
    <row r="308" spans="1:14" ht="18.5" thickBot="1" x14ac:dyDescent="0.3">
      <c r="A308">
        <f t="shared" ca="1" si="4"/>
        <v>0.24484757122603618</v>
      </c>
      <c r="B308" s="19">
        <v>71</v>
      </c>
      <c r="C308" s="20" t="s">
        <v>424</v>
      </c>
      <c r="D308" s="17">
        <v>1500</v>
      </c>
      <c r="E308" s="15" t="s">
        <v>425</v>
      </c>
      <c r="F308" s="15"/>
      <c r="G308" s="15"/>
      <c r="H308" s="16" t="s">
        <v>426</v>
      </c>
      <c r="I308" s="15"/>
      <c r="J308" s="15"/>
      <c r="K308" s="15"/>
      <c r="L308" s="15"/>
      <c r="M308" s="15"/>
      <c r="N308" s="15"/>
    </row>
    <row r="309" spans="1:14" ht="18.5" thickBot="1" x14ac:dyDescent="0.3">
      <c r="A309">
        <f t="shared" ca="1" si="4"/>
        <v>0.23459057932758598</v>
      </c>
      <c r="B309" s="19">
        <v>271</v>
      </c>
      <c r="C309" s="13" t="s">
        <v>1013</v>
      </c>
      <c r="D309" s="17">
        <v>1500</v>
      </c>
      <c r="E309" s="15" t="s">
        <v>1014</v>
      </c>
      <c r="F309" s="15"/>
      <c r="G309" s="15" t="s">
        <v>114</v>
      </c>
      <c r="H309" s="16" t="s">
        <v>1015</v>
      </c>
      <c r="I309" s="15" t="s">
        <v>116</v>
      </c>
      <c r="J309" s="17">
        <v>12</v>
      </c>
      <c r="K309" s="15"/>
      <c r="L309" s="15" t="s">
        <v>209</v>
      </c>
      <c r="M309" s="15"/>
      <c r="N309" s="18">
        <v>4656</v>
      </c>
    </row>
    <row r="310" spans="1:14" ht="18.5" thickBot="1" x14ac:dyDescent="0.3">
      <c r="A310">
        <f t="shared" ca="1" si="4"/>
        <v>0.54691730537078698</v>
      </c>
      <c r="B310" s="19">
        <v>721</v>
      </c>
      <c r="C310" s="20" t="s">
        <v>2286</v>
      </c>
      <c r="D310" s="21">
        <v>1500</v>
      </c>
      <c r="E310" s="15" t="s">
        <v>164</v>
      </c>
      <c r="F310" s="15" t="s">
        <v>831</v>
      </c>
      <c r="G310" s="20" t="s">
        <v>110</v>
      </c>
      <c r="H310" s="16" t="s">
        <v>2287</v>
      </c>
      <c r="I310" s="15" t="s">
        <v>115</v>
      </c>
      <c r="J310" s="17">
        <v>0</v>
      </c>
      <c r="K310" s="21"/>
      <c r="L310" s="15"/>
      <c r="M310" s="15"/>
      <c r="N310" s="18">
        <v>6736</v>
      </c>
    </row>
    <row r="311" spans="1:14" ht="18.5" thickBot="1" x14ac:dyDescent="0.3">
      <c r="A311">
        <f t="shared" ca="1" si="4"/>
        <v>0.55682272574212988</v>
      </c>
      <c r="B311" s="19">
        <v>307</v>
      </c>
      <c r="C311" s="20" t="s">
        <v>1111</v>
      </c>
      <c r="D311" s="17">
        <v>1500</v>
      </c>
      <c r="E311" s="15" t="s">
        <v>975</v>
      </c>
      <c r="F311" s="15"/>
      <c r="G311" s="15" t="s">
        <v>106</v>
      </c>
      <c r="H311" s="16" t="s">
        <v>1112</v>
      </c>
      <c r="I311" s="15" t="s">
        <v>107</v>
      </c>
      <c r="J311" s="17">
        <v>1</v>
      </c>
      <c r="K311" s="15"/>
      <c r="L311" s="15"/>
      <c r="M311" s="15"/>
      <c r="N311" s="18">
        <v>6654</v>
      </c>
    </row>
    <row r="312" spans="1:14" ht="18.5" thickBot="1" x14ac:dyDescent="0.3">
      <c r="A312">
        <f t="shared" ca="1" si="4"/>
        <v>0.75713171608674557</v>
      </c>
      <c r="B312" s="19">
        <v>899</v>
      </c>
      <c r="C312" s="15" t="s">
        <v>2783</v>
      </c>
      <c r="D312" s="17">
        <v>1500</v>
      </c>
      <c r="E312" s="15" t="s">
        <v>2784</v>
      </c>
      <c r="F312" s="15" t="s">
        <v>126</v>
      </c>
      <c r="G312" s="15" t="s">
        <v>221</v>
      </c>
      <c r="H312" s="16" t="s">
        <v>2785</v>
      </c>
      <c r="I312" s="15" t="s">
        <v>116</v>
      </c>
      <c r="J312" s="17">
        <v>0</v>
      </c>
      <c r="K312" s="21">
        <v>1003115</v>
      </c>
      <c r="L312" s="15"/>
      <c r="M312" s="15"/>
      <c r="N312" s="18">
        <v>2517</v>
      </c>
    </row>
    <row r="313" spans="1:14" ht="18.5" thickBot="1" x14ac:dyDescent="0.3">
      <c r="A313">
        <f t="shared" ca="1" si="4"/>
        <v>0.71927760858240886</v>
      </c>
      <c r="B313" s="19">
        <v>434</v>
      </c>
      <c r="C313" s="20" t="s">
        <v>1470</v>
      </c>
      <c r="D313" s="17">
        <v>1500</v>
      </c>
      <c r="E313" s="15" t="s">
        <v>1471</v>
      </c>
      <c r="F313" s="15"/>
      <c r="G313" s="15" t="s">
        <v>158</v>
      </c>
      <c r="H313" s="16" t="s">
        <v>1472</v>
      </c>
      <c r="I313" s="15" t="s">
        <v>175</v>
      </c>
      <c r="J313" s="17">
        <v>0</v>
      </c>
      <c r="K313" s="15"/>
      <c r="L313" s="15"/>
      <c r="M313" s="15"/>
      <c r="N313" s="18">
        <v>5296</v>
      </c>
    </row>
    <row r="314" spans="1:14" ht="18.5" thickBot="1" x14ac:dyDescent="0.3">
      <c r="A314">
        <f t="shared" ca="1" si="4"/>
        <v>0.74573008454332723</v>
      </c>
      <c r="B314" s="19">
        <v>189</v>
      </c>
      <c r="C314" s="15" t="s">
        <v>169</v>
      </c>
      <c r="D314" s="17">
        <v>1500</v>
      </c>
      <c r="E314" s="15" t="s">
        <v>170</v>
      </c>
      <c r="F314" s="15" t="s">
        <v>171</v>
      </c>
      <c r="G314" s="15" t="s">
        <v>106</v>
      </c>
      <c r="H314" s="16" t="s">
        <v>774</v>
      </c>
      <c r="I314" s="15" t="s">
        <v>116</v>
      </c>
      <c r="J314" s="17">
        <v>0</v>
      </c>
      <c r="K314" s="15"/>
      <c r="L314" s="15"/>
      <c r="M314" s="15"/>
      <c r="N314" s="18">
        <v>8077</v>
      </c>
    </row>
    <row r="315" spans="1:14" ht="18.5" thickBot="1" x14ac:dyDescent="0.3">
      <c r="A315">
        <f t="shared" ca="1" si="4"/>
        <v>0.90104177082087822</v>
      </c>
      <c r="B315" s="19">
        <v>222</v>
      </c>
      <c r="C315" s="13" t="s">
        <v>870</v>
      </c>
      <c r="D315" s="17">
        <v>1500</v>
      </c>
      <c r="E315" s="15" t="s">
        <v>871</v>
      </c>
      <c r="F315" s="15"/>
      <c r="G315" s="15" t="s">
        <v>110</v>
      </c>
      <c r="H315" s="16" t="s">
        <v>872</v>
      </c>
      <c r="I315" s="15" t="s">
        <v>107</v>
      </c>
      <c r="J315" s="17">
        <v>0</v>
      </c>
      <c r="K315" s="15"/>
      <c r="L315" s="22" t="s">
        <v>165</v>
      </c>
      <c r="M315" s="15"/>
      <c r="N315" s="15"/>
    </row>
    <row r="316" spans="1:14" ht="18.5" thickBot="1" x14ac:dyDescent="0.3">
      <c r="A316">
        <f t="shared" ca="1" si="4"/>
        <v>0.62524137839913407</v>
      </c>
      <c r="B316" s="19">
        <v>972</v>
      </c>
      <c r="C316" s="20" t="s">
        <v>2987</v>
      </c>
      <c r="D316" s="21">
        <v>1280</v>
      </c>
      <c r="E316" s="15" t="s">
        <v>2988</v>
      </c>
      <c r="F316" s="15"/>
      <c r="G316" s="15" t="s">
        <v>106</v>
      </c>
      <c r="H316" s="16" t="s">
        <v>2989</v>
      </c>
      <c r="I316" s="15" t="s">
        <v>116</v>
      </c>
      <c r="J316" s="17">
        <v>0</v>
      </c>
      <c r="K316" s="15"/>
      <c r="L316" s="15"/>
      <c r="M316" s="15"/>
      <c r="N316" s="18">
        <v>1218</v>
      </c>
    </row>
    <row r="317" spans="1:14" ht="18.5" thickBot="1" x14ac:dyDescent="0.3">
      <c r="A317">
        <f t="shared" ca="1" si="4"/>
        <v>0.94245313227484018</v>
      </c>
      <c r="B317" s="19">
        <v>333</v>
      </c>
      <c r="C317" s="20" t="s">
        <v>1182</v>
      </c>
      <c r="D317" s="17">
        <v>1480</v>
      </c>
      <c r="E317" s="15" t="s">
        <v>121</v>
      </c>
      <c r="F317" s="15"/>
      <c r="G317" s="15" t="s">
        <v>106</v>
      </c>
      <c r="H317" s="16" t="s">
        <v>1183</v>
      </c>
      <c r="I317" s="15" t="s">
        <v>122</v>
      </c>
      <c r="J317" s="17">
        <v>0</v>
      </c>
      <c r="K317" s="15"/>
      <c r="L317" s="15"/>
      <c r="M317" s="15"/>
      <c r="N317" s="18">
        <v>1115</v>
      </c>
    </row>
    <row r="318" spans="1:14" ht="18.5" thickBot="1" x14ac:dyDescent="0.3">
      <c r="A318">
        <f t="shared" ca="1" si="4"/>
        <v>0.97430493497168857</v>
      </c>
      <c r="B318" s="19">
        <v>344</v>
      </c>
      <c r="C318" s="20" t="s">
        <v>1213</v>
      </c>
      <c r="D318" s="17">
        <v>1500</v>
      </c>
      <c r="E318" s="15" t="s">
        <v>1214</v>
      </c>
      <c r="F318" s="15"/>
      <c r="G318" s="15" t="s">
        <v>114</v>
      </c>
      <c r="H318" s="16" t="s">
        <v>1215</v>
      </c>
      <c r="I318" s="15" t="s">
        <v>116</v>
      </c>
      <c r="J318" s="17">
        <v>6</v>
      </c>
      <c r="K318" s="15"/>
      <c r="L318" s="15" t="s">
        <v>209</v>
      </c>
      <c r="M318" s="15"/>
      <c r="N318" s="18">
        <v>112</v>
      </c>
    </row>
    <row r="319" spans="1:14" ht="18.5" thickBot="1" x14ac:dyDescent="0.3">
      <c r="A319">
        <f t="shared" ca="1" si="4"/>
        <v>0.94941648050640615</v>
      </c>
      <c r="B319" s="19">
        <v>92</v>
      </c>
      <c r="C319" s="15" t="s">
        <v>486</v>
      </c>
      <c r="D319" s="17">
        <v>1500</v>
      </c>
      <c r="E319" s="15" t="s">
        <v>487</v>
      </c>
      <c r="F319" s="15" t="s">
        <v>105</v>
      </c>
      <c r="G319" s="15" t="s">
        <v>106</v>
      </c>
      <c r="H319" s="16" t="s">
        <v>488</v>
      </c>
      <c r="I319" s="15" t="s">
        <v>107</v>
      </c>
      <c r="J319" s="17">
        <v>0</v>
      </c>
      <c r="K319" s="15"/>
      <c r="L319" s="15"/>
      <c r="M319" s="15"/>
      <c r="N319" s="18">
        <v>7563</v>
      </c>
    </row>
    <row r="320" spans="1:14" ht="18.5" thickBot="1" x14ac:dyDescent="0.3">
      <c r="A320">
        <f t="shared" ca="1" si="4"/>
        <v>0.2848867102179391</v>
      </c>
      <c r="B320" s="19">
        <v>644</v>
      </c>
      <c r="C320" s="20" t="s">
        <v>2073</v>
      </c>
      <c r="D320" s="21">
        <v>1500</v>
      </c>
      <c r="E320" s="15" t="s">
        <v>2074</v>
      </c>
      <c r="F320" s="15"/>
      <c r="G320" s="15" t="s">
        <v>106</v>
      </c>
      <c r="H320" s="16" t="s">
        <v>2075</v>
      </c>
      <c r="I320" s="15" t="s">
        <v>122</v>
      </c>
      <c r="J320" s="17">
        <v>3</v>
      </c>
      <c r="K320" s="15"/>
      <c r="L320" s="15"/>
      <c r="M320" s="15"/>
      <c r="N320" s="18">
        <v>3868</v>
      </c>
    </row>
    <row r="321" spans="1:14" ht="18.5" thickBot="1" x14ac:dyDescent="0.3">
      <c r="A321">
        <f t="shared" ca="1" si="4"/>
        <v>0.66789418376008514</v>
      </c>
      <c r="B321" s="19">
        <v>346</v>
      </c>
      <c r="C321" s="20" t="s">
        <v>1219</v>
      </c>
      <c r="D321" s="17">
        <v>1500</v>
      </c>
      <c r="E321" s="15" t="s">
        <v>121</v>
      </c>
      <c r="F321" s="15" t="s">
        <v>146</v>
      </c>
      <c r="G321" s="15" t="s">
        <v>106</v>
      </c>
      <c r="H321" s="16" t="s">
        <v>1220</v>
      </c>
      <c r="I321" s="15" t="s">
        <v>122</v>
      </c>
      <c r="J321" s="17">
        <v>1</v>
      </c>
      <c r="K321" s="15"/>
      <c r="L321" s="15"/>
      <c r="M321" s="15"/>
      <c r="N321" s="18">
        <v>6865</v>
      </c>
    </row>
    <row r="322" spans="1:14" ht="18.5" thickBot="1" x14ac:dyDescent="0.3">
      <c r="A322">
        <f t="shared" ref="A322:A385" ca="1" si="5">RAND()</f>
        <v>0.10597944932718673</v>
      </c>
      <c r="B322" s="19">
        <v>750</v>
      </c>
      <c r="C322" s="20" t="s">
        <v>2365</v>
      </c>
      <c r="D322" s="21">
        <v>1500</v>
      </c>
      <c r="E322" s="15" t="s">
        <v>2366</v>
      </c>
      <c r="F322" s="15"/>
      <c r="G322" s="20" t="s">
        <v>110</v>
      </c>
      <c r="H322" s="16" t="s">
        <v>2367</v>
      </c>
      <c r="I322" s="15" t="s">
        <v>139</v>
      </c>
      <c r="J322" s="17">
        <v>0</v>
      </c>
      <c r="K322" s="15"/>
      <c r="L322" s="15"/>
      <c r="M322" s="15"/>
      <c r="N322" s="18">
        <v>247</v>
      </c>
    </row>
    <row r="323" spans="1:14" ht="18.5" thickBot="1" x14ac:dyDescent="0.3">
      <c r="A323">
        <f t="shared" ca="1" si="5"/>
        <v>0.63055712103704731</v>
      </c>
      <c r="B323" s="19">
        <v>808</v>
      </c>
      <c r="C323" s="15" t="s">
        <v>2526</v>
      </c>
      <c r="D323" s="21">
        <v>1500</v>
      </c>
      <c r="E323" s="15" t="s">
        <v>2527</v>
      </c>
      <c r="F323" s="15" t="s">
        <v>945</v>
      </c>
      <c r="G323" s="20" t="s">
        <v>106</v>
      </c>
      <c r="H323" s="16" t="s">
        <v>2528</v>
      </c>
      <c r="I323" s="15" t="s">
        <v>122</v>
      </c>
      <c r="J323" s="17">
        <v>4</v>
      </c>
      <c r="K323" s="21"/>
      <c r="L323" s="15"/>
      <c r="M323" s="15"/>
      <c r="N323" s="18">
        <v>7783</v>
      </c>
    </row>
    <row r="324" spans="1:14" ht="18.5" thickBot="1" x14ac:dyDescent="0.3">
      <c r="A324">
        <f t="shared" ca="1" si="5"/>
        <v>9.813955065173996E-2</v>
      </c>
      <c r="B324" s="19">
        <v>442</v>
      </c>
      <c r="C324" s="20" t="s">
        <v>1490</v>
      </c>
      <c r="D324" s="17">
        <v>1500</v>
      </c>
      <c r="E324" s="15" t="s">
        <v>1491</v>
      </c>
      <c r="F324" s="15"/>
      <c r="G324" s="15" t="s">
        <v>106</v>
      </c>
      <c r="H324" s="16" t="s">
        <v>1492</v>
      </c>
      <c r="I324" s="15" t="s">
        <v>116</v>
      </c>
      <c r="J324" s="17">
        <v>0</v>
      </c>
      <c r="K324" s="15"/>
      <c r="L324" s="15"/>
      <c r="M324" s="15"/>
      <c r="N324" s="18">
        <v>5511</v>
      </c>
    </row>
    <row r="325" spans="1:14" ht="18.5" thickBot="1" x14ac:dyDescent="0.3">
      <c r="A325">
        <f t="shared" ca="1" si="5"/>
        <v>0.97767732560265919</v>
      </c>
      <c r="B325" s="19">
        <v>338</v>
      </c>
      <c r="C325" s="15" t="s">
        <v>1196</v>
      </c>
      <c r="D325" s="17">
        <v>1500</v>
      </c>
      <c r="E325" s="15" t="s">
        <v>1046</v>
      </c>
      <c r="F325" s="15" t="s">
        <v>1197</v>
      </c>
      <c r="G325" s="15" t="s">
        <v>106</v>
      </c>
      <c r="H325" s="16" t="s">
        <v>1198</v>
      </c>
      <c r="I325" s="15" t="s">
        <v>111</v>
      </c>
      <c r="J325" s="17">
        <v>0</v>
      </c>
      <c r="K325" s="15"/>
      <c r="L325" s="15"/>
      <c r="M325" s="15"/>
      <c r="N325" s="18">
        <v>9642</v>
      </c>
    </row>
    <row r="326" spans="1:14" ht="18.5" thickBot="1" x14ac:dyDescent="0.3">
      <c r="A326">
        <f t="shared" ca="1" si="5"/>
        <v>0.84649395000378524</v>
      </c>
      <c r="B326" s="19">
        <v>929</v>
      </c>
      <c r="C326" s="20" t="s">
        <v>2873</v>
      </c>
      <c r="D326" s="21">
        <v>1480</v>
      </c>
      <c r="E326" s="15" t="s">
        <v>2874</v>
      </c>
      <c r="F326" s="15"/>
      <c r="G326" s="15" t="s">
        <v>106</v>
      </c>
      <c r="H326" s="16" t="s">
        <v>2875</v>
      </c>
      <c r="I326" s="15" t="s">
        <v>116</v>
      </c>
      <c r="J326" s="17">
        <v>2</v>
      </c>
      <c r="K326" s="15"/>
      <c r="L326" s="15"/>
      <c r="M326" s="15"/>
      <c r="N326" s="18">
        <v>469</v>
      </c>
    </row>
    <row r="327" spans="1:14" ht="18.5" thickBot="1" x14ac:dyDescent="0.3">
      <c r="A327">
        <f t="shared" ca="1" si="5"/>
        <v>0.17312723129154317</v>
      </c>
      <c r="B327" s="19">
        <v>574</v>
      </c>
      <c r="C327" s="20" t="s">
        <v>1864</v>
      </c>
      <c r="D327" s="21">
        <v>1500</v>
      </c>
      <c r="E327" s="15" t="s">
        <v>1865</v>
      </c>
      <c r="F327" s="15"/>
      <c r="G327" s="15" t="s">
        <v>106</v>
      </c>
      <c r="H327" s="16" t="s">
        <v>1833</v>
      </c>
      <c r="I327" s="15" t="s">
        <v>111</v>
      </c>
      <c r="J327" s="17">
        <v>0</v>
      </c>
      <c r="K327" s="15"/>
      <c r="L327" s="15"/>
      <c r="M327" s="15"/>
      <c r="N327" s="18"/>
    </row>
    <row r="328" spans="1:14" ht="18.5" thickBot="1" x14ac:dyDescent="0.3">
      <c r="A328">
        <f t="shared" ca="1" si="5"/>
        <v>0.98954902273832845</v>
      </c>
      <c r="B328" s="19">
        <v>475</v>
      </c>
      <c r="C328" s="15" t="s">
        <v>1584</v>
      </c>
      <c r="D328" s="17">
        <v>1500</v>
      </c>
      <c r="E328" s="15" t="s">
        <v>799</v>
      </c>
      <c r="F328" s="15" t="s">
        <v>1505</v>
      </c>
      <c r="G328" s="15" t="s">
        <v>106</v>
      </c>
      <c r="H328" s="16" t="s">
        <v>1585</v>
      </c>
      <c r="I328" s="15" t="s">
        <v>107</v>
      </c>
      <c r="J328" s="17">
        <v>0</v>
      </c>
      <c r="K328" s="15"/>
      <c r="L328" s="15"/>
      <c r="M328" s="15"/>
      <c r="N328" s="18">
        <v>4973</v>
      </c>
    </row>
    <row r="329" spans="1:14" ht="18.5" thickBot="1" x14ac:dyDescent="0.3">
      <c r="A329">
        <f t="shared" ca="1" si="5"/>
        <v>0.80389434764755285</v>
      </c>
      <c r="B329" s="19">
        <v>278</v>
      </c>
      <c r="C329" s="15" t="s">
        <v>1032</v>
      </c>
      <c r="D329" s="17">
        <v>1500</v>
      </c>
      <c r="E329" s="15" t="s">
        <v>802</v>
      </c>
      <c r="F329" s="15" t="s">
        <v>330</v>
      </c>
      <c r="G329" s="15" t="s">
        <v>106</v>
      </c>
      <c r="H329" s="16" t="s">
        <v>1033</v>
      </c>
      <c r="I329" s="15" t="s">
        <v>127</v>
      </c>
      <c r="J329" s="17">
        <v>1</v>
      </c>
      <c r="K329" s="15"/>
      <c r="L329" s="15"/>
      <c r="M329" s="15"/>
      <c r="N329" s="18">
        <v>8303</v>
      </c>
    </row>
    <row r="330" spans="1:14" ht="18.5" thickBot="1" x14ac:dyDescent="0.3">
      <c r="A330">
        <f t="shared" ca="1" si="5"/>
        <v>0.61658020742061481</v>
      </c>
      <c r="B330" s="19">
        <v>382</v>
      </c>
      <c r="C330" s="15" t="s">
        <v>1318</v>
      </c>
      <c r="D330" s="17">
        <v>1500</v>
      </c>
      <c r="E330" s="15" t="s">
        <v>650</v>
      </c>
      <c r="F330" s="15" t="s">
        <v>340</v>
      </c>
      <c r="G330" s="15" t="s">
        <v>158</v>
      </c>
      <c r="H330" s="16" t="s">
        <v>1319</v>
      </c>
      <c r="I330" s="15" t="s">
        <v>111</v>
      </c>
      <c r="J330" s="17">
        <v>2</v>
      </c>
      <c r="K330" s="15"/>
      <c r="L330" s="15" t="s">
        <v>132</v>
      </c>
      <c r="M330" s="15"/>
      <c r="N330" s="18">
        <v>8119</v>
      </c>
    </row>
    <row r="331" spans="1:14" ht="18.5" thickBot="1" x14ac:dyDescent="0.3">
      <c r="A331">
        <f t="shared" ca="1" si="5"/>
        <v>0.73418365280832032</v>
      </c>
      <c r="B331" s="12">
        <v>12</v>
      </c>
      <c r="C331" s="13" t="s">
        <v>237</v>
      </c>
      <c r="D331" s="14">
        <v>1500</v>
      </c>
      <c r="E331" s="13" t="s">
        <v>238</v>
      </c>
      <c r="F331" s="15"/>
      <c r="G331" s="15" t="s">
        <v>158</v>
      </c>
      <c r="H331" s="16" t="s">
        <v>239</v>
      </c>
      <c r="I331" s="15" t="s">
        <v>107</v>
      </c>
      <c r="J331" s="17">
        <v>4</v>
      </c>
      <c r="K331" s="15"/>
      <c r="L331" s="35" t="s">
        <v>132</v>
      </c>
      <c r="M331" s="15"/>
      <c r="N331" s="18">
        <v>4935</v>
      </c>
    </row>
    <row r="332" spans="1:14" ht="18.5" thickBot="1" x14ac:dyDescent="0.3">
      <c r="A332">
        <f t="shared" ca="1" si="5"/>
        <v>0.34862998496305664</v>
      </c>
      <c r="B332" s="19">
        <v>620</v>
      </c>
      <c r="C332" s="20" t="s">
        <v>2003</v>
      </c>
      <c r="D332" s="21">
        <v>1500</v>
      </c>
      <c r="E332" s="20" t="s">
        <v>265</v>
      </c>
      <c r="F332" s="20" t="s">
        <v>171</v>
      </c>
      <c r="G332" s="15" t="s">
        <v>110</v>
      </c>
      <c r="H332" s="16" t="s">
        <v>2004</v>
      </c>
      <c r="I332" s="15" t="s">
        <v>115</v>
      </c>
      <c r="J332" s="17">
        <v>0</v>
      </c>
      <c r="K332" s="15"/>
      <c r="L332" s="15"/>
      <c r="M332" s="15"/>
      <c r="N332" s="18">
        <v>6136</v>
      </c>
    </row>
    <row r="333" spans="1:14" ht="18.5" thickBot="1" x14ac:dyDescent="0.3">
      <c r="A333">
        <f t="shared" ca="1" si="5"/>
        <v>0.91172375883373113</v>
      </c>
      <c r="B333" s="19">
        <v>655</v>
      </c>
      <c r="C333" s="20" t="s">
        <v>2106</v>
      </c>
      <c r="D333" s="21">
        <v>1500</v>
      </c>
      <c r="E333" s="15" t="s">
        <v>2107</v>
      </c>
      <c r="F333" s="15" t="s">
        <v>827</v>
      </c>
      <c r="G333" s="15" t="s">
        <v>114</v>
      </c>
      <c r="H333" s="16" t="s">
        <v>2108</v>
      </c>
      <c r="I333" s="15" t="s">
        <v>107</v>
      </c>
      <c r="J333" s="17">
        <v>7</v>
      </c>
      <c r="K333" s="15"/>
      <c r="L333" s="15"/>
      <c r="M333" s="15"/>
      <c r="N333" s="18">
        <v>1455</v>
      </c>
    </row>
    <row r="334" spans="1:14" ht="18.5" thickBot="1" x14ac:dyDescent="0.3">
      <c r="A334">
        <f t="shared" ca="1" si="5"/>
        <v>0.92350448496136495</v>
      </c>
      <c r="B334" s="19">
        <v>290</v>
      </c>
      <c r="C334" s="15" t="s">
        <v>1064</v>
      </c>
      <c r="D334" s="17">
        <v>1500</v>
      </c>
      <c r="E334" s="15" t="s">
        <v>853</v>
      </c>
      <c r="F334" s="15" t="s">
        <v>1062</v>
      </c>
      <c r="G334" s="15" t="s">
        <v>114</v>
      </c>
      <c r="H334" s="16" t="s">
        <v>1065</v>
      </c>
      <c r="I334" s="15" t="s">
        <v>116</v>
      </c>
      <c r="J334" s="17">
        <v>9</v>
      </c>
      <c r="K334" s="15"/>
      <c r="L334" s="15" t="s">
        <v>209</v>
      </c>
      <c r="M334" s="15"/>
      <c r="N334" s="18">
        <v>7617</v>
      </c>
    </row>
    <row r="335" spans="1:14" ht="18.5" thickBot="1" x14ac:dyDescent="0.3">
      <c r="A335">
        <f t="shared" ca="1" si="5"/>
        <v>0.84712578693197371</v>
      </c>
      <c r="B335" s="19">
        <v>108</v>
      </c>
      <c r="C335" s="13" t="s">
        <v>536</v>
      </c>
      <c r="D335" s="17">
        <v>1500</v>
      </c>
      <c r="E335" s="15" t="s">
        <v>537</v>
      </c>
      <c r="F335" s="15"/>
      <c r="G335" s="15" t="s">
        <v>106</v>
      </c>
      <c r="H335" s="16" t="s">
        <v>538</v>
      </c>
      <c r="I335" s="15" t="s">
        <v>122</v>
      </c>
      <c r="J335" s="17">
        <v>5</v>
      </c>
      <c r="K335" s="15"/>
      <c r="L335" s="35"/>
      <c r="M335" s="15"/>
      <c r="N335" s="18">
        <v>4969</v>
      </c>
    </row>
    <row r="336" spans="1:14" ht="18.5" thickBot="1" x14ac:dyDescent="0.3">
      <c r="A336">
        <f t="shared" ca="1" si="5"/>
        <v>0.68830069587550902</v>
      </c>
      <c r="B336" s="19">
        <v>485</v>
      </c>
      <c r="C336" s="15" t="s">
        <v>1612</v>
      </c>
      <c r="D336" s="17">
        <v>1500</v>
      </c>
      <c r="E336" s="15" t="s">
        <v>1613</v>
      </c>
      <c r="F336" s="15"/>
      <c r="G336" s="15" t="s">
        <v>106</v>
      </c>
      <c r="H336" s="16" t="s">
        <v>1614</v>
      </c>
      <c r="I336" s="15" t="s">
        <v>116</v>
      </c>
      <c r="J336" s="17">
        <v>0</v>
      </c>
      <c r="K336" s="15"/>
      <c r="L336" s="15"/>
      <c r="M336" s="15"/>
      <c r="N336" s="15"/>
    </row>
    <row r="337" spans="1:14" ht="18.5" thickBot="1" x14ac:dyDescent="0.3">
      <c r="A337">
        <f t="shared" ca="1" si="5"/>
        <v>2.1553058072180997E-2</v>
      </c>
      <c r="B337" s="19">
        <v>961</v>
      </c>
      <c r="C337" s="15" t="s">
        <v>151</v>
      </c>
      <c r="D337" s="21">
        <v>1500</v>
      </c>
      <c r="E337" s="15" t="s">
        <v>152</v>
      </c>
      <c r="F337" s="15" t="s">
        <v>153</v>
      </c>
      <c r="G337" s="20" t="s">
        <v>110</v>
      </c>
      <c r="H337" s="16" t="s">
        <v>2959</v>
      </c>
      <c r="I337" s="15" t="s">
        <v>111</v>
      </c>
      <c r="J337" s="17">
        <v>0</v>
      </c>
      <c r="K337" s="21"/>
      <c r="L337" s="15"/>
      <c r="M337" s="15"/>
      <c r="N337" s="18">
        <v>8056</v>
      </c>
    </row>
    <row r="338" spans="1:14" ht="18.5" thickBot="1" x14ac:dyDescent="0.3">
      <c r="A338">
        <f t="shared" ca="1" si="5"/>
        <v>0.55145159990690784</v>
      </c>
      <c r="B338" s="19">
        <v>117</v>
      </c>
      <c r="C338" s="13" t="s">
        <v>564</v>
      </c>
      <c r="D338" s="17">
        <v>1500</v>
      </c>
      <c r="E338" s="15" t="s">
        <v>565</v>
      </c>
      <c r="F338" s="15" t="s">
        <v>150</v>
      </c>
      <c r="G338" s="15" t="s">
        <v>221</v>
      </c>
      <c r="H338" s="16" t="s">
        <v>566</v>
      </c>
      <c r="I338" s="15" t="s">
        <v>116</v>
      </c>
      <c r="J338" s="17">
        <v>0</v>
      </c>
      <c r="K338" s="15"/>
      <c r="L338" s="15" t="s">
        <v>273</v>
      </c>
      <c r="M338" s="15"/>
      <c r="N338" s="18">
        <v>6725</v>
      </c>
    </row>
    <row r="339" spans="1:14" ht="18.5" thickBot="1" x14ac:dyDescent="0.3">
      <c r="A339">
        <f t="shared" ca="1" si="5"/>
        <v>0.50261012822506923</v>
      </c>
      <c r="B339" s="19">
        <v>641</v>
      </c>
      <c r="C339" s="15" t="s">
        <v>2064</v>
      </c>
      <c r="D339" s="21">
        <v>1500</v>
      </c>
      <c r="E339" s="15" t="s">
        <v>2065</v>
      </c>
      <c r="F339" s="15" t="s">
        <v>2066</v>
      </c>
      <c r="G339" s="15" t="s">
        <v>158</v>
      </c>
      <c r="H339" s="16" t="s">
        <v>2067</v>
      </c>
      <c r="I339" s="15" t="s">
        <v>115</v>
      </c>
      <c r="J339" s="17">
        <v>0</v>
      </c>
      <c r="K339" s="15"/>
      <c r="L339" s="15"/>
      <c r="M339" s="15"/>
      <c r="N339" s="15"/>
    </row>
    <row r="340" spans="1:14" ht="18.5" thickBot="1" x14ac:dyDescent="0.3">
      <c r="A340">
        <f t="shared" ca="1" si="5"/>
        <v>0.97411306198732028</v>
      </c>
      <c r="B340" s="19">
        <v>847</v>
      </c>
      <c r="C340" s="15" t="s">
        <v>2639</v>
      </c>
      <c r="D340" s="21">
        <v>1500</v>
      </c>
      <c r="E340" s="15" t="s">
        <v>2640</v>
      </c>
      <c r="F340" s="15" t="s">
        <v>2641</v>
      </c>
      <c r="G340" s="20" t="s">
        <v>114</v>
      </c>
      <c r="H340" s="16" t="s">
        <v>2642</v>
      </c>
      <c r="I340" s="15" t="s">
        <v>122</v>
      </c>
      <c r="J340" s="17">
        <v>9</v>
      </c>
      <c r="K340" s="21">
        <v>1006115</v>
      </c>
      <c r="L340" s="15"/>
      <c r="M340" s="15"/>
      <c r="N340" s="18">
        <v>5474</v>
      </c>
    </row>
    <row r="341" spans="1:14" ht="18.5" thickBot="1" x14ac:dyDescent="0.3">
      <c r="A341">
        <f t="shared" ca="1" si="5"/>
        <v>1.8427452996972904E-2</v>
      </c>
      <c r="B341" s="19">
        <v>303</v>
      </c>
      <c r="C341" s="15" t="s">
        <v>1099</v>
      </c>
      <c r="D341" s="17">
        <v>1500</v>
      </c>
      <c r="E341" s="15" t="s">
        <v>1083</v>
      </c>
      <c r="F341" s="15" t="s">
        <v>1097</v>
      </c>
      <c r="G341" s="15" t="s">
        <v>114</v>
      </c>
      <c r="H341" s="16" t="s">
        <v>1100</v>
      </c>
      <c r="I341" s="15" t="s">
        <v>111</v>
      </c>
      <c r="J341" s="17">
        <v>9</v>
      </c>
      <c r="K341" s="15"/>
      <c r="L341" s="15" t="s">
        <v>209</v>
      </c>
      <c r="M341" s="15"/>
      <c r="N341" s="18">
        <v>9266</v>
      </c>
    </row>
    <row r="342" spans="1:14" ht="18.5" thickBot="1" x14ac:dyDescent="0.3">
      <c r="A342">
        <f t="shared" ca="1" si="5"/>
        <v>4.8659474887861931E-2</v>
      </c>
      <c r="B342" s="19">
        <v>484</v>
      </c>
      <c r="C342" s="15" t="s">
        <v>1609</v>
      </c>
      <c r="D342" s="17">
        <v>1500</v>
      </c>
      <c r="E342" s="15" t="s">
        <v>1610</v>
      </c>
      <c r="F342" s="15"/>
      <c r="G342" s="15" t="s">
        <v>221</v>
      </c>
      <c r="H342" s="16" t="s">
        <v>1611</v>
      </c>
      <c r="I342" s="15" t="s">
        <v>107</v>
      </c>
      <c r="J342" s="17">
        <v>1</v>
      </c>
      <c r="K342" s="15"/>
      <c r="L342" s="35"/>
      <c r="M342" s="15"/>
      <c r="N342" s="26"/>
    </row>
    <row r="343" spans="1:14" ht="18.5" thickBot="1" x14ac:dyDescent="0.3">
      <c r="A343">
        <f t="shared" ca="1" si="5"/>
        <v>0.30941007883237071</v>
      </c>
      <c r="B343" s="19">
        <v>531</v>
      </c>
      <c r="C343" s="20" t="s">
        <v>1741</v>
      </c>
      <c r="D343" s="17">
        <v>1500</v>
      </c>
      <c r="E343" s="15" t="s">
        <v>1742</v>
      </c>
      <c r="F343" s="15"/>
      <c r="G343" s="15" t="s">
        <v>110</v>
      </c>
      <c r="H343" s="16" t="s">
        <v>1743</v>
      </c>
      <c r="I343" s="15" t="s">
        <v>115</v>
      </c>
      <c r="J343" s="17">
        <v>3</v>
      </c>
      <c r="K343" s="15"/>
      <c r="L343" s="15"/>
      <c r="M343" s="15"/>
      <c r="N343" s="18">
        <v>2371</v>
      </c>
    </row>
    <row r="344" spans="1:14" ht="18.5" thickBot="1" x14ac:dyDescent="0.3">
      <c r="A344">
        <f t="shared" ca="1" si="5"/>
        <v>0.55676345392222837</v>
      </c>
      <c r="B344" s="19">
        <v>3</v>
      </c>
      <c r="C344" s="13" t="s">
        <v>206</v>
      </c>
      <c r="D344" s="14">
        <v>1500</v>
      </c>
      <c r="E344" s="13" t="s">
        <v>207</v>
      </c>
      <c r="F344" s="15"/>
      <c r="G344" s="15" t="s">
        <v>114</v>
      </c>
      <c r="H344" s="16" t="s">
        <v>208</v>
      </c>
      <c r="I344" s="15" t="s">
        <v>122</v>
      </c>
      <c r="J344" s="17">
        <v>7</v>
      </c>
      <c r="K344" s="15"/>
      <c r="L344" s="15" t="s">
        <v>209</v>
      </c>
      <c r="M344" s="15"/>
      <c r="N344" s="18">
        <v>5532</v>
      </c>
    </row>
    <row r="345" spans="1:14" ht="18.5" thickBot="1" x14ac:dyDescent="0.3">
      <c r="A345">
        <f t="shared" ca="1" si="5"/>
        <v>0.67008261539070135</v>
      </c>
      <c r="B345" s="19">
        <v>746</v>
      </c>
      <c r="C345" s="20" t="s">
        <v>2354</v>
      </c>
      <c r="D345" s="21">
        <v>1500</v>
      </c>
      <c r="E345" s="15" t="s">
        <v>2355</v>
      </c>
      <c r="F345" s="15"/>
      <c r="G345" s="20" t="s">
        <v>221</v>
      </c>
      <c r="H345" s="16" t="s">
        <v>2356</v>
      </c>
      <c r="I345" s="15" t="s">
        <v>107</v>
      </c>
      <c r="J345" s="17">
        <v>0</v>
      </c>
      <c r="K345" s="15"/>
      <c r="L345" s="15"/>
      <c r="M345" s="15"/>
      <c r="N345" s="18">
        <v>6901</v>
      </c>
    </row>
    <row r="346" spans="1:14" ht="18.5" thickBot="1" x14ac:dyDescent="0.3">
      <c r="A346">
        <f t="shared" ca="1" si="5"/>
        <v>8.9858651026974878E-2</v>
      </c>
      <c r="B346" s="19">
        <v>596</v>
      </c>
      <c r="C346" s="20" t="s">
        <v>1931</v>
      </c>
      <c r="D346" s="21">
        <v>1500</v>
      </c>
      <c r="E346" s="15" t="s">
        <v>1932</v>
      </c>
      <c r="F346" s="15"/>
      <c r="G346" s="15" t="s">
        <v>106</v>
      </c>
      <c r="H346" s="16" t="s">
        <v>1933</v>
      </c>
      <c r="I346" s="15" t="s">
        <v>116</v>
      </c>
      <c r="J346" s="17">
        <v>2</v>
      </c>
      <c r="K346" s="15"/>
      <c r="L346" s="35"/>
      <c r="M346" s="15"/>
      <c r="N346" s="18"/>
    </row>
    <row r="347" spans="1:14" ht="18.5" thickBot="1" x14ac:dyDescent="0.3">
      <c r="A347">
        <f t="shared" ca="1" si="5"/>
        <v>0.34181535771185867</v>
      </c>
      <c r="B347" s="19">
        <v>417</v>
      </c>
      <c r="C347" s="15" t="s">
        <v>1422</v>
      </c>
      <c r="D347" s="17">
        <v>1330</v>
      </c>
      <c r="E347" s="15" t="s">
        <v>1423</v>
      </c>
      <c r="F347" s="15"/>
      <c r="G347" s="15" t="s">
        <v>106</v>
      </c>
      <c r="H347" s="16" t="s">
        <v>1424</v>
      </c>
      <c r="I347" s="15" t="s">
        <v>139</v>
      </c>
      <c r="J347" s="17">
        <v>3</v>
      </c>
      <c r="K347" s="15"/>
      <c r="L347" s="15"/>
      <c r="M347" s="15"/>
      <c r="N347" s="15"/>
    </row>
    <row r="348" spans="1:14" ht="18.5" thickBot="1" x14ac:dyDescent="0.3">
      <c r="A348">
        <f t="shared" ca="1" si="5"/>
        <v>0.63900259948187765</v>
      </c>
      <c r="B348" s="19">
        <v>634</v>
      </c>
      <c r="C348" s="20" t="s">
        <v>2042</v>
      </c>
      <c r="D348" s="21">
        <v>1400</v>
      </c>
      <c r="E348" s="15" t="s">
        <v>2043</v>
      </c>
      <c r="F348" s="15"/>
      <c r="G348" s="15" t="s">
        <v>106</v>
      </c>
      <c r="H348" s="16" t="s">
        <v>2044</v>
      </c>
      <c r="I348" s="15" t="s">
        <v>116</v>
      </c>
      <c r="J348" s="17">
        <v>0</v>
      </c>
      <c r="K348" s="15"/>
      <c r="L348" s="15"/>
      <c r="M348" s="15"/>
      <c r="N348" s="15"/>
    </row>
    <row r="349" spans="1:14" ht="18.5" thickBot="1" x14ac:dyDescent="0.3">
      <c r="A349">
        <f t="shared" ca="1" si="5"/>
        <v>0.78926778114513751</v>
      </c>
      <c r="B349" s="19">
        <v>553</v>
      </c>
      <c r="C349" s="20" t="s">
        <v>1805</v>
      </c>
      <c r="D349" s="21">
        <v>1500</v>
      </c>
      <c r="E349" s="15" t="s">
        <v>1806</v>
      </c>
      <c r="F349" s="15" t="s">
        <v>330</v>
      </c>
      <c r="G349" s="15" t="s">
        <v>114</v>
      </c>
      <c r="H349" s="16" t="s">
        <v>1807</v>
      </c>
      <c r="I349" s="15" t="s">
        <v>122</v>
      </c>
      <c r="J349" s="17">
        <v>6</v>
      </c>
      <c r="K349" s="15"/>
      <c r="L349" s="15"/>
      <c r="M349" s="15"/>
      <c r="N349" s="18">
        <v>7481</v>
      </c>
    </row>
    <row r="350" spans="1:14" ht="18.5" thickBot="1" x14ac:dyDescent="0.3">
      <c r="A350">
        <f t="shared" ca="1" si="5"/>
        <v>0.1505303095182795</v>
      </c>
      <c r="B350" s="19">
        <v>595</v>
      </c>
      <c r="C350" s="20" t="s">
        <v>1927</v>
      </c>
      <c r="D350" s="21">
        <v>1500</v>
      </c>
      <c r="E350" s="15" t="s">
        <v>1928</v>
      </c>
      <c r="F350" s="20" t="s">
        <v>1929</v>
      </c>
      <c r="G350" s="15" t="s">
        <v>106</v>
      </c>
      <c r="H350" s="16" t="s">
        <v>1930</v>
      </c>
      <c r="I350" s="15" t="s">
        <v>107</v>
      </c>
      <c r="J350" s="17">
        <v>1</v>
      </c>
      <c r="K350" s="15"/>
      <c r="L350" s="15"/>
      <c r="M350" s="15"/>
      <c r="N350" s="18">
        <v>8121</v>
      </c>
    </row>
    <row r="351" spans="1:14" ht="18.5" thickBot="1" x14ac:dyDescent="0.3">
      <c r="A351">
        <f t="shared" ca="1" si="5"/>
        <v>0.63325538942188153</v>
      </c>
      <c r="B351" s="12">
        <v>48</v>
      </c>
      <c r="C351" s="13" t="s">
        <v>352</v>
      </c>
      <c r="D351" s="14">
        <v>1500</v>
      </c>
      <c r="E351" s="13" t="s">
        <v>353</v>
      </c>
      <c r="F351" s="13" t="s">
        <v>150</v>
      </c>
      <c r="G351" s="15" t="s">
        <v>158</v>
      </c>
      <c r="H351" s="16" t="s">
        <v>354</v>
      </c>
      <c r="I351" s="15" t="s">
        <v>107</v>
      </c>
      <c r="J351" s="17">
        <v>0</v>
      </c>
      <c r="K351" s="15"/>
      <c r="L351" s="15" t="s">
        <v>132</v>
      </c>
      <c r="M351" s="15"/>
      <c r="N351" s="18">
        <v>8644</v>
      </c>
    </row>
    <row r="352" spans="1:14" ht="18.5" thickBot="1" x14ac:dyDescent="0.3">
      <c r="A352">
        <f t="shared" ca="1" si="5"/>
        <v>0.25559772394545077</v>
      </c>
      <c r="B352" s="19">
        <v>838</v>
      </c>
      <c r="C352" s="15" t="s">
        <v>2617</v>
      </c>
      <c r="D352" s="21">
        <v>1500</v>
      </c>
      <c r="E352" s="15" t="s">
        <v>2065</v>
      </c>
      <c r="F352" s="15" t="s">
        <v>2066</v>
      </c>
      <c r="G352" s="20" t="s">
        <v>158</v>
      </c>
      <c r="H352" s="16" t="s">
        <v>2618</v>
      </c>
      <c r="I352" s="15" t="s">
        <v>111</v>
      </c>
      <c r="J352" s="17">
        <v>0</v>
      </c>
      <c r="K352" s="21"/>
      <c r="L352" s="35"/>
      <c r="M352" s="15"/>
      <c r="N352" s="18"/>
    </row>
    <row r="353" spans="1:14" ht="18.5" thickBot="1" x14ac:dyDescent="0.3">
      <c r="A353">
        <f t="shared" ca="1" si="5"/>
        <v>0.54044700471035023</v>
      </c>
      <c r="B353" s="19">
        <v>540</v>
      </c>
      <c r="C353" s="20" t="s">
        <v>1768</v>
      </c>
      <c r="D353" s="21">
        <v>1500</v>
      </c>
      <c r="E353" s="15" t="s">
        <v>1769</v>
      </c>
      <c r="F353" s="15" t="s">
        <v>1770</v>
      </c>
      <c r="G353" s="15" t="s">
        <v>106</v>
      </c>
      <c r="H353" s="16" t="s">
        <v>1771</v>
      </c>
      <c r="I353" s="15" t="s">
        <v>115</v>
      </c>
      <c r="J353" s="17">
        <v>3</v>
      </c>
      <c r="K353" s="21">
        <v>1002113</v>
      </c>
      <c r="L353" s="15"/>
      <c r="M353" s="15"/>
      <c r="N353" s="18">
        <v>1185</v>
      </c>
    </row>
    <row r="354" spans="1:14" ht="18.5" thickBot="1" x14ac:dyDescent="0.3">
      <c r="A354">
        <f t="shared" ca="1" si="5"/>
        <v>0.72770059854017466</v>
      </c>
      <c r="B354" s="19">
        <v>460</v>
      </c>
      <c r="C354" s="15" t="s">
        <v>1542</v>
      </c>
      <c r="D354" s="17">
        <v>1500</v>
      </c>
      <c r="E354" s="15" t="s">
        <v>1543</v>
      </c>
      <c r="F354" s="15"/>
      <c r="G354" s="15" t="s">
        <v>114</v>
      </c>
      <c r="H354" s="16" t="s">
        <v>1544</v>
      </c>
      <c r="I354" s="15" t="s">
        <v>122</v>
      </c>
      <c r="J354" s="17">
        <v>11</v>
      </c>
      <c r="K354" s="15"/>
      <c r="L354" s="15"/>
      <c r="M354" s="15"/>
      <c r="N354" s="18">
        <v>4178</v>
      </c>
    </row>
    <row r="355" spans="1:14" ht="18.5" thickBot="1" x14ac:dyDescent="0.3">
      <c r="A355">
        <f t="shared" ca="1" si="5"/>
        <v>0.97407834161388918</v>
      </c>
      <c r="B355" s="19">
        <v>684</v>
      </c>
      <c r="C355" s="20" t="s">
        <v>2182</v>
      </c>
      <c r="D355" s="21">
        <v>1495</v>
      </c>
      <c r="E355" s="15" t="s">
        <v>2183</v>
      </c>
      <c r="F355" s="15"/>
      <c r="G355" s="15" t="s">
        <v>106</v>
      </c>
      <c r="H355" s="16" t="s">
        <v>2184</v>
      </c>
      <c r="I355" s="15" t="s">
        <v>107</v>
      </c>
      <c r="J355" s="17">
        <v>0</v>
      </c>
      <c r="K355" s="15"/>
      <c r="L355" s="15"/>
      <c r="M355" s="15"/>
      <c r="N355" s="18">
        <v>2476</v>
      </c>
    </row>
    <row r="356" spans="1:14" ht="18.5" thickBot="1" x14ac:dyDescent="0.3">
      <c r="A356">
        <f t="shared" ca="1" si="5"/>
        <v>0.24802809258828595</v>
      </c>
      <c r="B356" s="19">
        <v>492</v>
      </c>
      <c r="C356" s="20" t="s">
        <v>1630</v>
      </c>
      <c r="D356" s="17">
        <v>1500</v>
      </c>
      <c r="E356" s="15" t="s">
        <v>1631</v>
      </c>
      <c r="F356" s="15"/>
      <c r="G356" s="15" t="s">
        <v>106</v>
      </c>
      <c r="H356" s="16" t="s">
        <v>1632</v>
      </c>
      <c r="I356" s="15" t="s">
        <v>127</v>
      </c>
      <c r="J356" s="17">
        <v>0</v>
      </c>
      <c r="K356" s="15"/>
      <c r="L356" s="15"/>
      <c r="M356" s="15"/>
      <c r="N356" s="18">
        <v>942</v>
      </c>
    </row>
    <row r="357" spans="1:14" ht="18.5" thickBot="1" x14ac:dyDescent="0.3">
      <c r="A357">
        <f t="shared" ca="1" si="5"/>
        <v>0.36263829873800069</v>
      </c>
      <c r="B357" s="19">
        <v>293</v>
      </c>
      <c r="C357" s="15" t="s">
        <v>1071</v>
      </c>
      <c r="D357" s="17">
        <v>1500</v>
      </c>
      <c r="E357" s="15" t="s">
        <v>1072</v>
      </c>
      <c r="F357" s="15" t="s">
        <v>1062</v>
      </c>
      <c r="G357" s="15" t="s">
        <v>114</v>
      </c>
      <c r="H357" s="16" t="s">
        <v>1073</v>
      </c>
      <c r="I357" s="15" t="s">
        <v>107</v>
      </c>
      <c r="J357" s="17">
        <v>5</v>
      </c>
      <c r="K357" s="15"/>
      <c r="L357" s="15" t="s">
        <v>292</v>
      </c>
      <c r="M357" s="15"/>
      <c r="N357" s="18">
        <v>5869</v>
      </c>
    </row>
    <row r="358" spans="1:14" ht="18.5" thickBot="1" x14ac:dyDescent="0.3">
      <c r="A358">
        <f t="shared" ca="1" si="5"/>
        <v>0.43020239078734324</v>
      </c>
      <c r="B358" s="12">
        <v>14</v>
      </c>
      <c r="C358" s="13" t="s">
        <v>244</v>
      </c>
      <c r="D358" s="14">
        <v>1500</v>
      </c>
      <c r="E358" s="13" t="s">
        <v>245</v>
      </c>
      <c r="F358" s="15"/>
      <c r="G358" s="15" t="s">
        <v>221</v>
      </c>
      <c r="H358" s="16" t="s">
        <v>246</v>
      </c>
      <c r="I358" s="15" t="s">
        <v>131</v>
      </c>
      <c r="J358" s="17">
        <v>0</v>
      </c>
      <c r="K358" s="15"/>
      <c r="L358" s="15" t="s">
        <v>247</v>
      </c>
      <c r="M358" s="15"/>
      <c r="N358" s="18">
        <v>3478</v>
      </c>
    </row>
    <row r="359" spans="1:14" ht="18.5" thickBot="1" x14ac:dyDescent="0.3">
      <c r="A359">
        <f t="shared" ca="1" si="5"/>
        <v>0.54644245398840585</v>
      </c>
      <c r="B359" s="19">
        <v>590</v>
      </c>
      <c r="C359" s="20" t="s">
        <v>1911</v>
      </c>
      <c r="D359" s="21">
        <v>1500</v>
      </c>
      <c r="E359" s="20" t="s">
        <v>1912</v>
      </c>
      <c r="F359" s="20" t="s">
        <v>1913</v>
      </c>
      <c r="G359" s="15" t="s">
        <v>114</v>
      </c>
      <c r="H359" s="16" t="s">
        <v>1914</v>
      </c>
      <c r="I359" s="15" t="s">
        <v>122</v>
      </c>
      <c r="J359" s="17">
        <v>12</v>
      </c>
      <c r="K359" s="15"/>
      <c r="L359" s="15" t="s">
        <v>209</v>
      </c>
      <c r="M359" s="15"/>
      <c r="N359" s="18">
        <v>5100</v>
      </c>
    </row>
    <row r="360" spans="1:14" ht="18.5" thickBot="1" x14ac:dyDescent="0.3">
      <c r="A360">
        <f t="shared" ca="1" si="5"/>
        <v>0.78145956107223713</v>
      </c>
      <c r="B360" s="19">
        <v>785</v>
      </c>
      <c r="C360" s="20" t="s">
        <v>2466</v>
      </c>
      <c r="D360" s="21">
        <v>1500</v>
      </c>
      <c r="E360" s="15" t="s">
        <v>1511</v>
      </c>
      <c r="F360" s="15" t="s">
        <v>146</v>
      </c>
      <c r="G360" s="15" t="s">
        <v>114</v>
      </c>
      <c r="H360" s="16" t="s">
        <v>2467</v>
      </c>
      <c r="I360" s="15" t="s">
        <v>122</v>
      </c>
      <c r="J360" s="17">
        <v>7</v>
      </c>
      <c r="K360" s="15"/>
      <c r="L360" s="15"/>
      <c r="M360" s="15"/>
      <c r="N360" s="18">
        <v>5629</v>
      </c>
    </row>
    <row r="361" spans="1:14" ht="18.5" thickBot="1" x14ac:dyDescent="0.3">
      <c r="A361">
        <f t="shared" ca="1" si="5"/>
        <v>0.26957498736193197</v>
      </c>
      <c r="B361" s="19">
        <v>679</v>
      </c>
      <c r="C361" s="20" t="s">
        <v>2168</v>
      </c>
      <c r="D361" s="21">
        <v>1500</v>
      </c>
      <c r="E361" s="15" t="s">
        <v>2169</v>
      </c>
      <c r="F361" s="15"/>
      <c r="G361" s="15" t="s">
        <v>114</v>
      </c>
      <c r="H361" s="16" t="s">
        <v>2170</v>
      </c>
      <c r="I361" s="15" t="s">
        <v>122</v>
      </c>
      <c r="J361" s="17">
        <v>8</v>
      </c>
      <c r="K361" s="15"/>
      <c r="L361" s="35"/>
      <c r="M361" s="15"/>
      <c r="N361" s="18">
        <v>5325</v>
      </c>
    </row>
    <row r="362" spans="1:14" ht="18.5" thickBot="1" x14ac:dyDescent="0.3">
      <c r="A362">
        <f t="shared" ca="1" si="5"/>
        <v>3.8590052153729348E-2</v>
      </c>
      <c r="B362" s="19">
        <v>797</v>
      </c>
      <c r="C362" s="20" t="s">
        <v>2497</v>
      </c>
      <c r="D362" s="21">
        <v>1500</v>
      </c>
      <c r="E362" s="15" t="s">
        <v>234</v>
      </c>
      <c r="F362" s="15" t="s">
        <v>1982</v>
      </c>
      <c r="G362" s="15" t="s">
        <v>110</v>
      </c>
      <c r="H362" s="16" t="s">
        <v>2498</v>
      </c>
      <c r="I362" s="15" t="s">
        <v>107</v>
      </c>
      <c r="J362" s="17">
        <v>0</v>
      </c>
      <c r="K362" s="21">
        <v>1002115</v>
      </c>
      <c r="L362" s="15"/>
      <c r="M362" s="15"/>
      <c r="N362" s="18">
        <v>5721</v>
      </c>
    </row>
    <row r="363" spans="1:14" ht="18.5" thickBot="1" x14ac:dyDescent="0.3">
      <c r="A363">
        <f t="shared" ca="1" si="5"/>
        <v>0.44411230903913124</v>
      </c>
      <c r="B363" s="12">
        <v>125</v>
      </c>
      <c r="C363" s="15" t="s">
        <v>586</v>
      </c>
      <c r="D363" s="17">
        <v>1500</v>
      </c>
      <c r="E363" s="15" t="s">
        <v>587</v>
      </c>
      <c r="F363" s="15" t="s">
        <v>130</v>
      </c>
      <c r="G363" s="15" t="s">
        <v>158</v>
      </c>
      <c r="H363" s="16" t="s">
        <v>588</v>
      </c>
      <c r="I363" s="15" t="s">
        <v>116</v>
      </c>
      <c r="J363" s="17">
        <v>1</v>
      </c>
      <c r="K363" s="15"/>
      <c r="L363" s="15" t="s">
        <v>132</v>
      </c>
      <c r="M363" s="15"/>
      <c r="N363" s="18">
        <v>9533</v>
      </c>
    </row>
    <row r="364" spans="1:14" ht="18.5" thickBot="1" x14ac:dyDescent="0.3">
      <c r="A364">
        <f t="shared" ca="1" si="5"/>
        <v>0.51306530813318585</v>
      </c>
      <c r="B364" s="19">
        <v>563</v>
      </c>
      <c r="C364" s="20" t="s">
        <v>1834</v>
      </c>
      <c r="D364" s="21">
        <v>1500</v>
      </c>
      <c r="E364" s="15" t="s">
        <v>1835</v>
      </c>
      <c r="F364" s="15" t="s">
        <v>320</v>
      </c>
      <c r="G364" s="15" t="s">
        <v>114</v>
      </c>
      <c r="H364" s="16" t="s">
        <v>1836</v>
      </c>
      <c r="I364" s="15" t="s">
        <v>131</v>
      </c>
      <c r="J364" s="17">
        <v>2</v>
      </c>
      <c r="K364" s="15"/>
      <c r="L364" s="15"/>
      <c r="M364" s="15"/>
      <c r="N364" s="18">
        <v>4410</v>
      </c>
    </row>
    <row r="365" spans="1:14" ht="18.5" thickBot="1" x14ac:dyDescent="0.3">
      <c r="A365">
        <f t="shared" ca="1" si="5"/>
        <v>0.12313122651131592</v>
      </c>
      <c r="B365" s="19">
        <v>418</v>
      </c>
      <c r="C365" s="15" t="s">
        <v>1425</v>
      </c>
      <c r="D365" s="17">
        <v>1400</v>
      </c>
      <c r="E365" s="15" t="s">
        <v>1426</v>
      </c>
      <c r="F365" s="15"/>
      <c r="G365" s="15" t="s">
        <v>106</v>
      </c>
      <c r="H365" s="16" t="s">
        <v>1427</v>
      </c>
      <c r="I365" s="15" t="s">
        <v>115</v>
      </c>
      <c r="J365" s="17">
        <v>0</v>
      </c>
      <c r="K365" s="15"/>
      <c r="L365" s="35"/>
      <c r="M365" s="15"/>
      <c r="N365" s="15"/>
    </row>
    <row r="366" spans="1:14" ht="18.5" thickBot="1" x14ac:dyDescent="0.3">
      <c r="A366">
        <f t="shared" ca="1" si="5"/>
        <v>0.18221118491420918</v>
      </c>
      <c r="B366" s="19">
        <v>166</v>
      </c>
      <c r="C366" s="13" t="s">
        <v>709</v>
      </c>
      <c r="D366" s="17">
        <v>1500</v>
      </c>
      <c r="E366" s="15" t="s">
        <v>710</v>
      </c>
      <c r="F366" s="15"/>
      <c r="G366" s="15" t="s">
        <v>221</v>
      </c>
      <c r="H366" s="16" t="s">
        <v>711</v>
      </c>
      <c r="I366" s="15" t="s">
        <v>107</v>
      </c>
      <c r="J366" s="17">
        <v>0</v>
      </c>
      <c r="K366" s="15"/>
      <c r="L366" s="15" t="s">
        <v>223</v>
      </c>
      <c r="M366" s="15"/>
      <c r="N366" s="18">
        <v>2005</v>
      </c>
    </row>
    <row r="367" spans="1:14" ht="18.5" thickBot="1" x14ac:dyDescent="0.3">
      <c r="A367">
        <f t="shared" ca="1" si="5"/>
        <v>0.14482315436227844</v>
      </c>
      <c r="B367" s="19">
        <v>65</v>
      </c>
      <c r="C367" s="15" t="s">
        <v>405</v>
      </c>
      <c r="D367" s="17">
        <v>1500</v>
      </c>
      <c r="E367" s="15" t="s">
        <v>353</v>
      </c>
      <c r="F367" s="15" t="s">
        <v>105</v>
      </c>
      <c r="G367" s="15" t="s">
        <v>158</v>
      </c>
      <c r="H367" s="16" t="s">
        <v>406</v>
      </c>
      <c r="I367" s="15" t="s">
        <v>107</v>
      </c>
      <c r="J367" s="17">
        <v>0</v>
      </c>
      <c r="K367" s="15"/>
      <c r="L367" s="15" t="s">
        <v>132</v>
      </c>
      <c r="M367" s="15"/>
      <c r="N367" s="18">
        <v>7818</v>
      </c>
    </row>
    <row r="368" spans="1:14" ht="18.5" thickBot="1" x14ac:dyDescent="0.3">
      <c r="A368">
        <f t="shared" ca="1" si="5"/>
        <v>0.22178902670865297</v>
      </c>
      <c r="B368" s="19">
        <v>243</v>
      </c>
      <c r="C368" s="15" t="s">
        <v>934</v>
      </c>
      <c r="D368" s="17">
        <v>1500</v>
      </c>
      <c r="E368" s="15" t="s">
        <v>935</v>
      </c>
      <c r="F368" s="15" t="s">
        <v>476</v>
      </c>
      <c r="G368" s="15" t="s">
        <v>106</v>
      </c>
      <c r="H368" s="16" t="s">
        <v>936</v>
      </c>
      <c r="I368" s="15" t="s">
        <v>107</v>
      </c>
      <c r="J368" s="17">
        <v>1</v>
      </c>
      <c r="K368" s="15"/>
      <c r="L368" s="35"/>
      <c r="M368" s="15"/>
      <c r="N368" s="18">
        <v>8652</v>
      </c>
    </row>
    <row r="369" spans="1:14" ht="18.5" thickBot="1" x14ac:dyDescent="0.3">
      <c r="A369">
        <f t="shared" ca="1" si="5"/>
        <v>0.56132125505367025</v>
      </c>
      <c r="B369" s="19">
        <v>763</v>
      </c>
      <c r="C369" s="20" t="s">
        <v>2404</v>
      </c>
      <c r="D369" s="21">
        <v>1500</v>
      </c>
      <c r="E369" s="15" t="s">
        <v>121</v>
      </c>
      <c r="F369" s="15"/>
      <c r="G369" s="15" t="s">
        <v>106</v>
      </c>
      <c r="H369" s="16" t="s">
        <v>2405</v>
      </c>
      <c r="I369" s="15" t="s">
        <v>122</v>
      </c>
      <c r="J369" s="17">
        <v>0</v>
      </c>
      <c r="K369" s="15"/>
      <c r="L369" s="15"/>
      <c r="M369" s="15"/>
      <c r="N369" s="18">
        <v>5051</v>
      </c>
    </row>
    <row r="370" spans="1:14" ht="18.5" thickBot="1" x14ac:dyDescent="0.3">
      <c r="A370">
        <f t="shared" ca="1" si="5"/>
        <v>0.47462528682455851</v>
      </c>
      <c r="B370" s="19">
        <v>269</v>
      </c>
      <c r="C370" s="13" t="s">
        <v>1008</v>
      </c>
      <c r="D370" s="17">
        <v>1495</v>
      </c>
      <c r="E370" s="15" t="s">
        <v>326</v>
      </c>
      <c r="F370" s="15"/>
      <c r="G370" s="15" t="s">
        <v>106</v>
      </c>
      <c r="H370" s="16" t="s">
        <v>1009</v>
      </c>
      <c r="I370" s="15" t="s">
        <v>107</v>
      </c>
      <c r="J370" s="17">
        <v>0</v>
      </c>
      <c r="K370" s="15"/>
      <c r="L370" s="15" t="s">
        <v>147</v>
      </c>
      <c r="M370" s="15"/>
      <c r="N370" s="18">
        <v>5871</v>
      </c>
    </row>
    <row r="371" spans="1:14" ht="18.5" thickBot="1" x14ac:dyDescent="0.3">
      <c r="A371">
        <f t="shared" ca="1" si="5"/>
        <v>0.57188493088801851</v>
      </c>
      <c r="B371" s="19">
        <v>98</v>
      </c>
      <c r="C371" s="15" t="s">
        <v>505</v>
      </c>
      <c r="D371" s="17">
        <v>1500</v>
      </c>
      <c r="E371" s="15" t="s">
        <v>506</v>
      </c>
      <c r="F371" s="15" t="s">
        <v>105</v>
      </c>
      <c r="G371" s="15" t="s">
        <v>114</v>
      </c>
      <c r="H371" s="16" t="s">
        <v>507</v>
      </c>
      <c r="I371" s="15" t="s">
        <v>111</v>
      </c>
      <c r="J371" s="17">
        <v>8</v>
      </c>
      <c r="K371" s="15"/>
      <c r="L371" s="35" t="s">
        <v>209</v>
      </c>
      <c r="M371" s="15"/>
      <c r="N371" s="18">
        <v>6259</v>
      </c>
    </row>
    <row r="372" spans="1:14" ht="18.5" thickBot="1" x14ac:dyDescent="0.3">
      <c r="A372">
        <f t="shared" ca="1" si="5"/>
        <v>0.42382299811519264</v>
      </c>
      <c r="B372" s="19">
        <v>230</v>
      </c>
      <c r="C372" s="20" t="s">
        <v>894</v>
      </c>
      <c r="D372" s="21">
        <v>1500</v>
      </c>
      <c r="E372" s="20" t="s">
        <v>121</v>
      </c>
      <c r="F372" s="20" t="s">
        <v>895</v>
      </c>
      <c r="G372" s="15" t="s">
        <v>106</v>
      </c>
      <c r="H372" s="16" t="s">
        <v>896</v>
      </c>
      <c r="I372" s="15" t="s">
        <v>122</v>
      </c>
      <c r="J372" s="17">
        <v>3</v>
      </c>
      <c r="K372" s="15"/>
      <c r="L372" s="35"/>
      <c r="M372" s="15"/>
      <c r="N372" s="18">
        <v>5430</v>
      </c>
    </row>
    <row r="373" spans="1:14" ht="18.5" thickBot="1" x14ac:dyDescent="0.3">
      <c r="A373">
        <f t="shared" ca="1" si="5"/>
        <v>0.10278286871877407</v>
      </c>
      <c r="B373" s="12">
        <v>45</v>
      </c>
      <c r="C373" s="13" t="s">
        <v>342</v>
      </c>
      <c r="D373" s="14">
        <v>1500</v>
      </c>
      <c r="E373" s="13" t="s">
        <v>343</v>
      </c>
      <c r="F373" s="13" t="s">
        <v>156</v>
      </c>
      <c r="G373" s="15" t="s">
        <v>114</v>
      </c>
      <c r="H373" s="16" t="s">
        <v>344</v>
      </c>
      <c r="I373" s="15" t="s">
        <v>127</v>
      </c>
      <c r="J373" s="17">
        <v>10</v>
      </c>
      <c r="K373" s="15"/>
      <c r="L373" s="15" t="s">
        <v>209</v>
      </c>
      <c r="M373" s="15"/>
      <c r="N373" s="18">
        <v>7637</v>
      </c>
    </row>
    <row r="374" spans="1:14" ht="18.5" thickBot="1" x14ac:dyDescent="0.3">
      <c r="A374">
        <f t="shared" ca="1" si="5"/>
        <v>0.31680584664486566</v>
      </c>
      <c r="B374" s="19">
        <v>654</v>
      </c>
      <c r="C374" s="20" t="s">
        <v>2103</v>
      </c>
      <c r="D374" s="21">
        <v>1500</v>
      </c>
      <c r="E374" s="15" t="s">
        <v>2104</v>
      </c>
      <c r="F374" s="15"/>
      <c r="G374" s="15" t="s">
        <v>114</v>
      </c>
      <c r="H374" s="16" t="s">
        <v>2105</v>
      </c>
      <c r="I374" s="15" t="s">
        <v>122</v>
      </c>
      <c r="J374" s="17">
        <v>14</v>
      </c>
      <c r="K374" s="15"/>
      <c r="L374" s="35" t="s">
        <v>209</v>
      </c>
      <c r="M374" s="15"/>
      <c r="N374" s="18"/>
    </row>
    <row r="375" spans="1:14" ht="18.5" thickBot="1" x14ac:dyDescent="0.3">
      <c r="A375">
        <f t="shared" ca="1" si="5"/>
        <v>0.81049549539830623</v>
      </c>
      <c r="B375" s="19">
        <v>100</v>
      </c>
      <c r="C375" s="15" t="s">
        <v>511</v>
      </c>
      <c r="D375" s="17">
        <v>1500</v>
      </c>
      <c r="E375" s="15" t="s">
        <v>512</v>
      </c>
      <c r="F375" s="15" t="s">
        <v>513</v>
      </c>
      <c r="G375" s="15" t="s">
        <v>158</v>
      </c>
      <c r="H375" s="16" t="s">
        <v>514</v>
      </c>
      <c r="I375" s="15" t="s">
        <v>115</v>
      </c>
      <c r="J375" s="17">
        <v>1</v>
      </c>
      <c r="K375" s="15"/>
      <c r="L375" s="35" t="s">
        <v>132</v>
      </c>
      <c r="M375" s="15"/>
      <c r="N375" s="18">
        <v>6906</v>
      </c>
    </row>
    <row r="376" spans="1:14" ht="18.5" thickBot="1" x14ac:dyDescent="0.3">
      <c r="A376">
        <f t="shared" ca="1" si="5"/>
        <v>0.88797981312843155</v>
      </c>
      <c r="B376" s="19">
        <v>477</v>
      </c>
      <c r="C376" s="15" t="s">
        <v>1588</v>
      </c>
      <c r="D376" s="17">
        <v>1500</v>
      </c>
      <c r="E376" s="15" t="s">
        <v>1589</v>
      </c>
      <c r="F376" s="15" t="s">
        <v>178</v>
      </c>
      <c r="G376" s="15" t="s">
        <v>110</v>
      </c>
      <c r="H376" s="16" t="s">
        <v>1590</v>
      </c>
      <c r="I376" s="15" t="s">
        <v>127</v>
      </c>
      <c r="J376" s="17">
        <v>1</v>
      </c>
      <c r="K376" s="15"/>
      <c r="L376" s="15"/>
      <c r="M376" s="15"/>
      <c r="N376" s="18">
        <v>5815</v>
      </c>
    </row>
    <row r="377" spans="1:14" ht="18.5" thickBot="1" x14ac:dyDescent="0.3">
      <c r="A377">
        <f t="shared" ca="1" si="5"/>
        <v>0.83659904283251663</v>
      </c>
      <c r="B377" s="19">
        <v>78</v>
      </c>
      <c r="C377" s="15" t="s">
        <v>447</v>
      </c>
      <c r="D377" s="17">
        <v>1500</v>
      </c>
      <c r="E377" s="15" t="s">
        <v>448</v>
      </c>
      <c r="F377" s="15" t="s">
        <v>330</v>
      </c>
      <c r="G377" s="15" t="s">
        <v>110</v>
      </c>
      <c r="H377" s="16" t="s">
        <v>449</v>
      </c>
      <c r="I377" s="15" t="s">
        <v>115</v>
      </c>
      <c r="J377" s="17">
        <v>0</v>
      </c>
      <c r="K377" s="15"/>
      <c r="L377" s="26" t="s">
        <v>165</v>
      </c>
      <c r="M377" s="15"/>
      <c r="N377" s="18">
        <v>6191</v>
      </c>
    </row>
    <row r="378" spans="1:14" ht="18.5" thickBot="1" x14ac:dyDescent="0.3">
      <c r="A378">
        <f t="shared" ca="1" si="5"/>
        <v>0.59752959620833357</v>
      </c>
      <c r="B378" s="19">
        <v>663</v>
      </c>
      <c r="C378" s="15" t="s">
        <v>2127</v>
      </c>
      <c r="D378" s="21">
        <v>1500</v>
      </c>
      <c r="E378" s="15" t="s">
        <v>2128</v>
      </c>
      <c r="F378" s="15" t="s">
        <v>109</v>
      </c>
      <c r="G378" s="15" t="s">
        <v>110</v>
      </c>
      <c r="H378" s="16" t="s">
        <v>2129</v>
      </c>
      <c r="I378" s="15" t="s">
        <v>127</v>
      </c>
      <c r="J378" s="17">
        <v>1</v>
      </c>
      <c r="K378" s="15"/>
      <c r="L378" s="15"/>
      <c r="M378" s="15"/>
      <c r="N378" s="18">
        <v>7403</v>
      </c>
    </row>
    <row r="379" spans="1:14" ht="18.5" thickBot="1" x14ac:dyDescent="0.3">
      <c r="A379">
        <f t="shared" ca="1" si="5"/>
        <v>0.89801881225376057</v>
      </c>
      <c r="B379" s="19">
        <v>877</v>
      </c>
      <c r="C379" s="15" t="s">
        <v>2723</v>
      </c>
      <c r="D379" s="17">
        <v>1500</v>
      </c>
      <c r="E379" s="15" t="s">
        <v>2724</v>
      </c>
      <c r="F379" s="15"/>
      <c r="G379" s="15" t="s">
        <v>114</v>
      </c>
      <c r="H379" s="16" t="s">
        <v>2725</v>
      </c>
      <c r="I379" s="15" t="s">
        <v>131</v>
      </c>
      <c r="J379" s="17">
        <v>9</v>
      </c>
      <c r="K379" s="21"/>
      <c r="L379" s="15"/>
      <c r="M379" s="15"/>
      <c r="N379" s="18">
        <v>7419</v>
      </c>
    </row>
    <row r="380" spans="1:14" ht="18.5" thickBot="1" x14ac:dyDescent="0.3">
      <c r="A380">
        <f t="shared" ca="1" si="5"/>
        <v>9.057165206018214E-2</v>
      </c>
      <c r="B380" s="19">
        <v>264</v>
      </c>
      <c r="C380" s="20" t="s">
        <v>994</v>
      </c>
      <c r="D380" s="21">
        <v>1500</v>
      </c>
      <c r="E380" s="20" t="s">
        <v>995</v>
      </c>
      <c r="F380" s="20" t="s">
        <v>819</v>
      </c>
      <c r="G380" s="15" t="s">
        <v>106</v>
      </c>
      <c r="H380" s="16" t="s">
        <v>996</v>
      </c>
      <c r="I380" s="15" t="s">
        <v>107</v>
      </c>
      <c r="J380" s="17">
        <v>1</v>
      </c>
      <c r="K380" s="15"/>
      <c r="L380" s="15"/>
      <c r="M380" s="15"/>
      <c r="N380" s="18">
        <v>9025</v>
      </c>
    </row>
    <row r="381" spans="1:14" ht="18.5" thickBot="1" x14ac:dyDescent="0.3">
      <c r="A381">
        <f t="shared" ca="1" si="5"/>
        <v>0.70569579731455534</v>
      </c>
      <c r="B381" s="19">
        <v>267</v>
      </c>
      <c r="C381" s="20" t="s">
        <v>1003</v>
      </c>
      <c r="D381" s="21">
        <v>1500</v>
      </c>
      <c r="E381" s="20" t="s">
        <v>989</v>
      </c>
      <c r="F381" s="20" t="s">
        <v>1001</v>
      </c>
      <c r="G381" s="15" t="s">
        <v>221</v>
      </c>
      <c r="H381" s="16" t="s">
        <v>1004</v>
      </c>
      <c r="I381" s="15" t="s">
        <v>122</v>
      </c>
      <c r="J381" s="17">
        <v>0</v>
      </c>
      <c r="K381" s="15"/>
      <c r="L381" s="15" t="s">
        <v>273</v>
      </c>
      <c r="M381" s="15"/>
      <c r="N381" s="18">
        <v>4518</v>
      </c>
    </row>
    <row r="382" spans="1:14" ht="18.5" thickBot="1" x14ac:dyDescent="0.3">
      <c r="A382">
        <f t="shared" ca="1" si="5"/>
        <v>0.45063830940712324</v>
      </c>
      <c r="B382" s="19">
        <v>489</v>
      </c>
      <c r="C382" s="20" t="s">
        <v>1622</v>
      </c>
      <c r="D382" s="17">
        <v>1500</v>
      </c>
      <c r="E382" s="15" t="s">
        <v>1623</v>
      </c>
      <c r="F382" s="15"/>
      <c r="G382" s="15" t="s">
        <v>221</v>
      </c>
      <c r="H382" s="16" t="s">
        <v>1624</v>
      </c>
      <c r="I382" s="15" t="s">
        <v>111</v>
      </c>
      <c r="J382" s="17">
        <v>0</v>
      </c>
      <c r="K382" s="15"/>
      <c r="L382" s="15"/>
      <c r="M382" s="15"/>
      <c r="N382" s="18">
        <v>4816</v>
      </c>
    </row>
    <row r="383" spans="1:14" ht="18.5" thickBot="1" x14ac:dyDescent="0.3">
      <c r="A383">
        <f t="shared" ca="1" si="5"/>
        <v>0.75337547715284403</v>
      </c>
      <c r="B383" s="19">
        <v>367</v>
      </c>
      <c r="C383" s="15" t="s">
        <v>1279</v>
      </c>
      <c r="D383" s="17">
        <v>1500</v>
      </c>
      <c r="E383" s="15" t="s">
        <v>1280</v>
      </c>
      <c r="F383" s="15" t="s">
        <v>914</v>
      </c>
      <c r="G383" s="15" t="s">
        <v>110</v>
      </c>
      <c r="H383" s="16" t="s">
        <v>1281</v>
      </c>
      <c r="I383" s="15" t="s">
        <v>116</v>
      </c>
      <c r="J383" s="17">
        <v>2</v>
      </c>
      <c r="K383" s="15"/>
      <c r="L383" s="26" t="s">
        <v>165</v>
      </c>
      <c r="M383" s="15"/>
      <c r="N383" s="18">
        <v>7226</v>
      </c>
    </row>
    <row r="384" spans="1:14" ht="18.5" thickBot="1" x14ac:dyDescent="0.3">
      <c r="A384">
        <f t="shared" ca="1" si="5"/>
        <v>0.14512174240372555</v>
      </c>
      <c r="B384" s="12">
        <v>74</v>
      </c>
      <c r="C384" s="15" t="s">
        <v>434</v>
      </c>
      <c r="D384" s="17">
        <v>1500</v>
      </c>
      <c r="E384" s="15" t="s">
        <v>435</v>
      </c>
      <c r="F384" s="15" t="s">
        <v>130</v>
      </c>
      <c r="G384" s="15" t="s">
        <v>106</v>
      </c>
      <c r="H384" s="16" t="s">
        <v>436</v>
      </c>
      <c r="I384" s="15" t="s">
        <v>122</v>
      </c>
      <c r="J384" s="17">
        <v>0</v>
      </c>
      <c r="K384" s="15"/>
      <c r="L384" s="15"/>
      <c r="M384" s="15"/>
      <c r="N384" s="18">
        <v>8165</v>
      </c>
    </row>
    <row r="385" spans="1:14" ht="18.5" thickBot="1" x14ac:dyDescent="0.3">
      <c r="A385">
        <f t="shared" ca="1" si="5"/>
        <v>0.60450793371953226</v>
      </c>
      <c r="B385" s="19">
        <v>781</v>
      </c>
      <c r="C385" s="20" t="s">
        <v>2453</v>
      </c>
      <c r="D385" s="21">
        <v>1500</v>
      </c>
      <c r="E385" s="15" t="s">
        <v>2454</v>
      </c>
      <c r="F385" s="15" t="s">
        <v>2455</v>
      </c>
      <c r="G385" s="15" t="s">
        <v>106</v>
      </c>
      <c r="H385" s="16" t="s">
        <v>2456</v>
      </c>
      <c r="I385" s="15" t="s">
        <v>122</v>
      </c>
      <c r="J385" s="17">
        <v>0</v>
      </c>
      <c r="K385" s="21">
        <v>1001117</v>
      </c>
      <c r="L385" s="15"/>
      <c r="M385" s="15"/>
      <c r="N385" s="18">
        <v>5659</v>
      </c>
    </row>
    <row r="386" spans="1:14" ht="18.5" thickBot="1" x14ac:dyDescent="0.3">
      <c r="A386">
        <f t="shared" ref="A386:A449" ca="1" si="6">RAND()</f>
        <v>5.8793055522900928E-2</v>
      </c>
      <c r="B386" s="19">
        <v>266</v>
      </c>
      <c r="C386" s="20" t="s">
        <v>1000</v>
      </c>
      <c r="D386" s="21">
        <v>1500</v>
      </c>
      <c r="E386" s="20" t="s">
        <v>901</v>
      </c>
      <c r="F386" s="20" t="s">
        <v>1001</v>
      </c>
      <c r="G386" s="15" t="s">
        <v>106</v>
      </c>
      <c r="H386" s="16" t="s">
        <v>1002</v>
      </c>
      <c r="I386" s="15" t="s">
        <v>116</v>
      </c>
      <c r="J386" s="17">
        <v>0</v>
      </c>
      <c r="K386" s="15"/>
      <c r="L386" s="15"/>
      <c r="M386" s="15"/>
      <c r="N386" s="18">
        <v>3798</v>
      </c>
    </row>
    <row r="387" spans="1:14" ht="18.5" thickBot="1" x14ac:dyDescent="0.3">
      <c r="A387">
        <f t="shared" ca="1" si="6"/>
        <v>0.27709909274438072</v>
      </c>
      <c r="B387" s="19">
        <v>330</v>
      </c>
      <c r="C387" s="15" t="s">
        <v>1173</v>
      </c>
      <c r="D387" s="17">
        <v>1500</v>
      </c>
      <c r="E387" s="15" t="s">
        <v>1174</v>
      </c>
      <c r="F387" s="15" t="s">
        <v>831</v>
      </c>
      <c r="G387" s="15" t="s">
        <v>110</v>
      </c>
      <c r="H387" s="16" t="s">
        <v>1175</v>
      </c>
      <c r="I387" s="15" t="s">
        <v>115</v>
      </c>
      <c r="J387" s="17">
        <v>0</v>
      </c>
      <c r="K387" s="15"/>
      <c r="L387" s="26" t="s">
        <v>165</v>
      </c>
      <c r="M387" s="15"/>
      <c r="N387" s="18">
        <v>7521</v>
      </c>
    </row>
    <row r="388" spans="1:14" ht="18.5" thickBot="1" x14ac:dyDescent="0.3">
      <c r="A388">
        <f t="shared" ca="1" si="6"/>
        <v>0.40448501035286777</v>
      </c>
      <c r="B388" s="19">
        <v>509</v>
      </c>
      <c r="C388" s="15" t="s">
        <v>1675</v>
      </c>
      <c r="D388" s="17">
        <v>750</v>
      </c>
      <c r="E388" s="15" t="s">
        <v>1676</v>
      </c>
      <c r="F388" s="15" t="s">
        <v>1677</v>
      </c>
      <c r="G388" s="15" t="s">
        <v>158</v>
      </c>
      <c r="H388" s="16" t="s">
        <v>1678</v>
      </c>
      <c r="I388" s="15" t="s">
        <v>115</v>
      </c>
      <c r="J388" s="17">
        <v>0</v>
      </c>
      <c r="K388" s="15"/>
      <c r="L388" s="15"/>
      <c r="M388" s="15"/>
      <c r="N388" s="15"/>
    </row>
    <row r="389" spans="1:14" ht="18.5" thickBot="1" x14ac:dyDescent="0.3">
      <c r="A389">
        <f t="shared" ca="1" si="6"/>
        <v>0.76552168533103115</v>
      </c>
      <c r="B389" s="19">
        <v>587</v>
      </c>
      <c r="C389" s="20" t="s">
        <v>1901</v>
      </c>
      <c r="D389" s="21">
        <v>1500</v>
      </c>
      <c r="E389" s="15" t="s">
        <v>1902</v>
      </c>
      <c r="F389" s="15"/>
      <c r="G389" s="15" t="s">
        <v>106</v>
      </c>
      <c r="H389" s="16" t="s">
        <v>1903</v>
      </c>
      <c r="I389" s="15" t="s">
        <v>116</v>
      </c>
      <c r="J389" s="17">
        <v>0</v>
      </c>
      <c r="K389" s="15"/>
      <c r="L389" s="15"/>
      <c r="M389" s="15"/>
      <c r="N389" s="18">
        <v>6555</v>
      </c>
    </row>
    <row r="390" spans="1:14" ht="18.5" thickBot="1" x14ac:dyDescent="0.3">
      <c r="A390">
        <f t="shared" ca="1" si="6"/>
        <v>0.28986153195343423</v>
      </c>
      <c r="B390" s="19">
        <v>498</v>
      </c>
      <c r="C390" s="15" t="s">
        <v>1647</v>
      </c>
      <c r="D390" s="17">
        <v>1480</v>
      </c>
      <c r="E390" s="15" t="s">
        <v>179</v>
      </c>
      <c r="F390" s="15"/>
      <c r="G390" s="15" t="s">
        <v>106</v>
      </c>
      <c r="H390" s="16" t="s">
        <v>1648</v>
      </c>
      <c r="I390" s="15" t="s">
        <v>116</v>
      </c>
      <c r="J390" s="17">
        <v>1</v>
      </c>
      <c r="K390" s="15"/>
      <c r="L390" s="15"/>
      <c r="M390" s="15"/>
      <c r="N390" s="18">
        <v>1607</v>
      </c>
    </row>
    <row r="391" spans="1:14" ht="18.5" thickBot="1" x14ac:dyDescent="0.3">
      <c r="A391">
        <f t="shared" ca="1" si="6"/>
        <v>0.56353184780073717</v>
      </c>
      <c r="B391" s="19">
        <v>138</v>
      </c>
      <c r="C391" s="15" t="s">
        <v>624</v>
      </c>
      <c r="D391" s="14">
        <v>1500</v>
      </c>
      <c r="E391" s="13" t="s">
        <v>121</v>
      </c>
      <c r="F391" s="15" t="s">
        <v>625</v>
      </c>
      <c r="G391" s="15" t="s">
        <v>106</v>
      </c>
      <c r="H391" s="16" t="s">
        <v>626</v>
      </c>
      <c r="I391" s="15" t="s">
        <v>122</v>
      </c>
      <c r="J391" s="17">
        <v>0</v>
      </c>
      <c r="K391" s="15"/>
      <c r="L391" s="15"/>
      <c r="M391" s="15"/>
      <c r="N391" s="18">
        <v>6920</v>
      </c>
    </row>
    <row r="392" spans="1:14" ht="18.5" thickBot="1" x14ac:dyDescent="0.3">
      <c r="A392">
        <f t="shared" ca="1" si="6"/>
        <v>0.71293891970312451</v>
      </c>
      <c r="B392" s="19">
        <v>913</v>
      </c>
      <c r="C392" s="20" t="s">
        <v>2826</v>
      </c>
      <c r="D392" s="21">
        <v>1500</v>
      </c>
      <c r="E392" s="15" t="s">
        <v>2827</v>
      </c>
      <c r="F392" s="15" t="s">
        <v>168</v>
      </c>
      <c r="G392" s="15" t="s">
        <v>114</v>
      </c>
      <c r="H392" s="16" t="s">
        <v>2828</v>
      </c>
      <c r="I392" s="15" t="s">
        <v>111</v>
      </c>
      <c r="J392" s="17">
        <v>7</v>
      </c>
      <c r="K392" s="21"/>
      <c r="L392" s="15"/>
      <c r="M392" s="15"/>
      <c r="N392" s="18">
        <v>6822</v>
      </c>
    </row>
    <row r="393" spans="1:14" ht="18.5" thickBot="1" x14ac:dyDescent="0.3">
      <c r="A393">
        <f t="shared" ca="1" si="6"/>
        <v>0.23167113452870391</v>
      </c>
      <c r="B393" s="19">
        <v>122</v>
      </c>
      <c r="C393" s="13" t="s">
        <v>579</v>
      </c>
      <c r="D393" s="17">
        <v>1500</v>
      </c>
      <c r="E393" s="15" t="s">
        <v>580</v>
      </c>
      <c r="F393" s="15"/>
      <c r="G393" s="15" t="s">
        <v>110</v>
      </c>
      <c r="H393" s="16" t="s">
        <v>581</v>
      </c>
      <c r="I393" s="15" t="s">
        <v>111</v>
      </c>
      <c r="J393" s="17">
        <v>0</v>
      </c>
      <c r="K393" s="15"/>
      <c r="L393" s="26" t="s">
        <v>165</v>
      </c>
      <c r="M393" s="15"/>
      <c r="N393" s="18">
        <v>5827</v>
      </c>
    </row>
    <row r="394" spans="1:14" ht="18.5" thickBot="1" x14ac:dyDescent="0.3">
      <c r="A394">
        <f t="shared" ca="1" si="6"/>
        <v>0.84232970204604751</v>
      </c>
      <c r="B394" s="19">
        <v>921</v>
      </c>
      <c r="C394" s="20" t="s">
        <v>2851</v>
      </c>
      <c r="D394" s="21">
        <v>1500</v>
      </c>
      <c r="E394" s="15" t="s">
        <v>1449</v>
      </c>
      <c r="F394" s="15" t="s">
        <v>330</v>
      </c>
      <c r="G394" s="15" t="s">
        <v>110</v>
      </c>
      <c r="H394" s="16" t="s">
        <v>2852</v>
      </c>
      <c r="I394" s="15" t="s">
        <v>122</v>
      </c>
      <c r="J394" s="17">
        <v>0</v>
      </c>
      <c r="K394" s="15"/>
      <c r="L394" s="15"/>
      <c r="M394" s="15"/>
      <c r="N394" s="18">
        <v>4430</v>
      </c>
    </row>
    <row r="395" spans="1:14" ht="18.5" thickBot="1" x14ac:dyDescent="0.3">
      <c r="A395">
        <f t="shared" ca="1" si="6"/>
        <v>0.59948107750155966</v>
      </c>
      <c r="B395" s="19">
        <v>565</v>
      </c>
      <c r="C395" s="20" t="s">
        <v>1838</v>
      </c>
      <c r="D395" s="21">
        <v>1495</v>
      </c>
      <c r="E395" s="15" t="s">
        <v>1839</v>
      </c>
      <c r="F395" s="15"/>
      <c r="G395" s="15" t="s">
        <v>114</v>
      </c>
      <c r="H395" s="16" t="s">
        <v>1840</v>
      </c>
      <c r="I395" s="15" t="s">
        <v>122</v>
      </c>
      <c r="J395" s="17">
        <v>6</v>
      </c>
      <c r="K395" s="15"/>
      <c r="L395" s="15"/>
      <c r="M395" s="15"/>
      <c r="N395" s="18">
        <v>4417</v>
      </c>
    </row>
    <row r="396" spans="1:14" ht="18.5" thickBot="1" x14ac:dyDescent="0.3">
      <c r="A396">
        <f t="shared" ca="1" si="6"/>
        <v>0.40961569174250456</v>
      </c>
      <c r="B396" s="19">
        <v>15</v>
      </c>
      <c r="C396" s="20" t="s">
        <v>248</v>
      </c>
      <c r="D396" s="21">
        <v>1350</v>
      </c>
      <c r="E396" s="20" t="s">
        <v>249</v>
      </c>
      <c r="F396" s="15"/>
      <c r="G396" s="15"/>
      <c r="H396" s="16" t="s">
        <v>250</v>
      </c>
      <c r="I396" s="15"/>
      <c r="J396" s="15"/>
      <c r="K396" s="15"/>
      <c r="L396" s="35"/>
      <c r="M396" s="15"/>
      <c r="N396" s="15"/>
    </row>
    <row r="397" spans="1:14" ht="18.5" thickBot="1" x14ac:dyDescent="0.3">
      <c r="A397">
        <f t="shared" ca="1" si="6"/>
        <v>0.76011230782429662</v>
      </c>
      <c r="B397" s="19">
        <v>988</v>
      </c>
      <c r="C397" s="20" t="s">
        <v>3028</v>
      </c>
      <c r="D397" s="21">
        <v>1240</v>
      </c>
      <c r="E397" s="15" t="s">
        <v>3029</v>
      </c>
      <c r="F397" s="15"/>
      <c r="G397" s="15" t="s">
        <v>114</v>
      </c>
      <c r="H397" s="16" t="s">
        <v>3030</v>
      </c>
      <c r="I397" s="15" t="s">
        <v>116</v>
      </c>
      <c r="J397" s="17">
        <v>8</v>
      </c>
      <c r="K397" s="15"/>
      <c r="L397" s="15"/>
      <c r="M397" s="15"/>
      <c r="N397" s="18">
        <v>964</v>
      </c>
    </row>
    <row r="398" spans="1:14" ht="18.5" thickBot="1" x14ac:dyDescent="0.3">
      <c r="A398">
        <f t="shared" ca="1" si="6"/>
        <v>0.35954028520740233</v>
      </c>
      <c r="B398" s="19">
        <v>845</v>
      </c>
      <c r="C398" s="20" t="s">
        <v>2635</v>
      </c>
      <c r="D398" s="21">
        <v>1500</v>
      </c>
      <c r="E398" s="15" t="s">
        <v>438</v>
      </c>
      <c r="F398" s="15"/>
      <c r="G398" s="15" t="s">
        <v>110</v>
      </c>
      <c r="H398" s="16" t="s">
        <v>2636</v>
      </c>
      <c r="I398" s="15" t="s">
        <v>175</v>
      </c>
      <c r="J398" s="17">
        <v>1</v>
      </c>
      <c r="K398" s="15"/>
      <c r="L398" s="15"/>
      <c r="M398" s="15"/>
      <c r="N398" s="18">
        <v>8524</v>
      </c>
    </row>
    <row r="399" spans="1:14" ht="18.5" thickBot="1" x14ac:dyDescent="0.3">
      <c r="A399">
        <f t="shared" ca="1" si="6"/>
        <v>0.96141503916273852</v>
      </c>
      <c r="B399" s="19">
        <v>421</v>
      </c>
      <c r="C399" s="20" t="s">
        <v>1434</v>
      </c>
      <c r="D399" s="17">
        <v>1500</v>
      </c>
      <c r="E399" s="15" t="s">
        <v>1435</v>
      </c>
      <c r="F399" s="15" t="s">
        <v>429</v>
      </c>
      <c r="G399" s="15" t="s">
        <v>110</v>
      </c>
      <c r="H399" s="16" t="s">
        <v>1436</v>
      </c>
      <c r="I399" s="15" t="s">
        <v>115</v>
      </c>
      <c r="J399" s="17">
        <v>0</v>
      </c>
      <c r="K399" s="15"/>
      <c r="L399" s="15"/>
      <c r="M399" s="15"/>
      <c r="N399" s="18">
        <v>6683</v>
      </c>
    </row>
    <row r="400" spans="1:14" ht="18.5" thickBot="1" x14ac:dyDescent="0.3">
      <c r="A400">
        <f t="shared" ca="1" si="6"/>
        <v>0.74921892906192167</v>
      </c>
      <c r="B400" s="12">
        <v>148</v>
      </c>
      <c r="C400" s="13" t="s">
        <v>656</v>
      </c>
      <c r="D400" s="14">
        <v>1500</v>
      </c>
      <c r="E400" s="13" t="s">
        <v>657</v>
      </c>
      <c r="F400" s="15" t="s">
        <v>658</v>
      </c>
      <c r="G400" s="15" t="s">
        <v>158</v>
      </c>
      <c r="H400" s="16" t="s">
        <v>659</v>
      </c>
      <c r="I400" s="15" t="s">
        <v>111</v>
      </c>
      <c r="J400" s="17">
        <v>0</v>
      </c>
      <c r="K400" s="15"/>
      <c r="L400" s="15" t="s">
        <v>132</v>
      </c>
      <c r="M400" s="15"/>
      <c r="N400" s="18">
        <v>7544</v>
      </c>
    </row>
    <row r="401" spans="1:14" ht="18.5" thickBot="1" x14ac:dyDescent="0.3">
      <c r="A401">
        <f t="shared" ca="1" si="6"/>
        <v>0.86713140662646526</v>
      </c>
      <c r="B401" s="19">
        <v>458</v>
      </c>
      <c r="C401" s="20" t="s">
        <v>1536</v>
      </c>
      <c r="D401" s="17">
        <v>1500</v>
      </c>
      <c r="E401" s="15" t="s">
        <v>1537</v>
      </c>
      <c r="F401" s="15" t="s">
        <v>142</v>
      </c>
      <c r="G401" s="15" t="s">
        <v>106</v>
      </c>
      <c r="H401" s="16" t="s">
        <v>1538</v>
      </c>
      <c r="I401" s="15" t="s">
        <v>107</v>
      </c>
      <c r="J401" s="17">
        <v>0</v>
      </c>
      <c r="K401" s="15"/>
      <c r="L401" s="15"/>
      <c r="M401" s="15"/>
      <c r="N401" s="18">
        <v>6621</v>
      </c>
    </row>
    <row r="402" spans="1:14" ht="18.5" thickBot="1" x14ac:dyDescent="0.3">
      <c r="A402">
        <f t="shared" ca="1" si="6"/>
        <v>0.13998662443069532</v>
      </c>
      <c r="B402" s="19">
        <v>887</v>
      </c>
      <c r="C402" s="15" t="s">
        <v>2751</v>
      </c>
      <c r="D402" s="17">
        <v>1500</v>
      </c>
      <c r="E402" s="15" t="s">
        <v>2065</v>
      </c>
      <c r="F402" s="15" t="s">
        <v>2066</v>
      </c>
      <c r="G402" s="15" t="s">
        <v>158</v>
      </c>
      <c r="H402" s="16" t="s">
        <v>2752</v>
      </c>
      <c r="I402" s="15" t="s">
        <v>139</v>
      </c>
      <c r="J402" s="17">
        <v>0</v>
      </c>
      <c r="K402" s="21"/>
      <c r="L402" s="15"/>
      <c r="M402" s="15"/>
      <c r="N402" s="26"/>
    </row>
    <row r="403" spans="1:14" ht="18.5" thickBot="1" x14ac:dyDescent="0.3">
      <c r="A403">
        <f t="shared" ca="1" si="6"/>
        <v>0.26193145420691633</v>
      </c>
      <c r="B403" s="19">
        <v>619</v>
      </c>
      <c r="C403" s="20" t="s">
        <v>2000</v>
      </c>
      <c r="D403" s="21">
        <v>1500</v>
      </c>
      <c r="E403" s="15" t="s">
        <v>356</v>
      </c>
      <c r="F403" s="15" t="s">
        <v>2001</v>
      </c>
      <c r="G403" s="15" t="s">
        <v>110</v>
      </c>
      <c r="H403" s="16" t="s">
        <v>2002</v>
      </c>
      <c r="I403" s="15" t="s">
        <v>116</v>
      </c>
      <c r="J403" s="17">
        <v>1</v>
      </c>
      <c r="K403" s="21">
        <v>1002110</v>
      </c>
      <c r="L403" s="15"/>
      <c r="M403" s="15"/>
      <c r="N403" s="18">
        <v>6194</v>
      </c>
    </row>
    <row r="404" spans="1:14" ht="18.5" thickBot="1" x14ac:dyDescent="0.3">
      <c r="A404">
        <f t="shared" ca="1" si="6"/>
        <v>0.88986819183588728</v>
      </c>
      <c r="B404" s="19">
        <v>256</v>
      </c>
      <c r="C404" s="15" t="s">
        <v>971</v>
      </c>
      <c r="D404" s="17">
        <v>1500</v>
      </c>
      <c r="E404" s="15" t="s">
        <v>972</v>
      </c>
      <c r="F404" s="15" t="s">
        <v>171</v>
      </c>
      <c r="G404" s="15" t="s">
        <v>158</v>
      </c>
      <c r="H404" s="16" t="s">
        <v>973</v>
      </c>
      <c r="I404" s="15" t="s">
        <v>122</v>
      </c>
      <c r="J404" s="17">
        <v>3</v>
      </c>
      <c r="K404" s="15"/>
      <c r="L404" s="15" t="s">
        <v>132</v>
      </c>
      <c r="M404" s="15"/>
      <c r="N404" s="18">
        <v>5763</v>
      </c>
    </row>
    <row r="405" spans="1:14" ht="18.5" thickBot="1" x14ac:dyDescent="0.3">
      <c r="A405">
        <f t="shared" ca="1" si="6"/>
        <v>1.8594202466242771E-2</v>
      </c>
      <c r="B405" s="19">
        <v>511</v>
      </c>
      <c r="C405" s="15" t="s">
        <v>1682</v>
      </c>
      <c r="D405" s="17">
        <v>1500</v>
      </c>
      <c r="E405" s="15" t="s">
        <v>522</v>
      </c>
      <c r="F405" s="15" t="s">
        <v>1185</v>
      </c>
      <c r="G405" s="15" t="s">
        <v>158</v>
      </c>
      <c r="H405" s="16" t="s">
        <v>1683</v>
      </c>
      <c r="I405" s="15" t="s">
        <v>116</v>
      </c>
      <c r="J405" s="17">
        <v>1</v>
      </c>
      <c r="K405" s="15"/>
      <c r="L405" s="15"/>
      <c r="M405" s="15"/>
      <c r="N405" s="18">
        <v>7472</v>
      </c>
    </row>
    <row r="406" spans="1:14" ht="18.5" thickBot="1" x14ac:dyDescent="0.3">
      <c r="A406">
        <f t="shared" ca="1" si="6"/>
        <v>2.7918630109569076E-4</v>
      </c>
      <c r="B406" s="19">
        <v>428</v>
      </c>
      <c r="C406" s="15" t="s">
        <v>1454</v>
      </c>
      <c r="D406" s="17">
        <v>1500</v>
      </c>
      <c r="E406" s="15" t="s">
        <v>1455</v>
      </c>
      <c r="F406" s="15"/>
      <c r="G406" s="15" t="s">
        <v>158</v>
      </c>
      <c r="H406" s="16" t="s">
        <v>1456</v>
      </c>
      <c r="I406" s="15" t="s">
        <v>116</v>
      </c>
      <c r="J406" s="17">
        <v>1</v>
      </c>
      <c r="K406" s="15"/>
      <c r="L406" s="15"/>
      <c r="M406" s="15"/>
      <c r="N406" s="15"/>
    </row>
    <row r="407" spans="1:14" ht="18.5" thickBot="1" x14ac:dyDescent="0.3">
      <c r="A407">
        <f t="shared" ca="1" si="6"/>
        <v>0.91949039178232483</v>
      </c>
      <c r="B407" s="19">
        <v>653</v>
      </c>
      <c r="C407" s="15" t="s">
        <v>2100</v>
      </c>
      <c r="D407" s="21">
        <v>1500</v>
      </c>
      <c r="E407" s="15" t="s">
        <v>2101</v>
      </c>
      <c r="F407" s="15" t="s">
        <v>105</v>
      </c>
      <c r="G407" s="15" t="s">
        <v>114</v>
      </c>
      <c r="H407" s="16" t="s">
        <v>2102</v>
      </c>
      <c r="I407" s="15" t="s">
        <v>111</v>
      </c>
      <c r="J407" s="17">
        <v>5</v>
      </c>
      <c r="K407" s="15"/>
      <c r="L407" s="15"/>
      <c r="M407" s="15"/>
      <c r="N407" s="18">
        <v>6537</v>
      </c>
    </row>
    <row r="408" spans="1:14" ht="18.5" thickBot="1" x14ac:dyDescent="0.3">
      <c r="A408">
        <f t="shared" ca="1" si="6"/>
        <v>0.98601723878936243</v>
      </c>
      <c r="B408" s="19">
        <v>132</v>
      </c>
      <c r="C408" s="15" t="s">
        <v>606</v>
      </c>
      <c r="D408" s="17">
        <v>1500</v>
      </c>
      <c r="E408" s="15" t="s">
        <v>375</v>
      </c>
      <c r="F408" s="15" t="s">
        <v>363</v>
      </c>
      <c r="G408" s="15" t="s">
        <v>110</v>
      </c>
      <c r="H408" s="16" t="s">
        <v>607</v>
      </c>
      <c r="I408" s="15" t="s">
        <v>107</v>
      </c>
      <c r="J408" s="17">
        <v>1</v>
      </c>
      <c r="K408" s="15"/>
      <c r="L408" s="26" t="s">
        <v>165</v>
      </c>
      <c r="M408" s="15"/>
      <c r="N408" s="18">
        <v>9008</v>
      </c>
    </row>
    <row r="409" spans="1:14" ht="18.5" thickBot="1" x14ac:dyDescent="0.3">
      <c r="A409">
        <f t="shared" ca="1" si="6"/>
        <v>0.13632875244935827</v>
      </c>
      <c r="B409" s="19">
        <v>732</v>
      </c>
      <c r="C409" s="20" t="s">
        <v>2315</v>
      </c>
      <c r="D409" s="21">
        <v>1495</v>
      </c>
      <c r="E409" s="15" t="s">
        <v>2316</v>
      </c>
      <c r="F409" s="15"/>
      <c r="G409" s="15" t="s">
        <v>106</v>
      </c>
      <c r="H409" s="16" t="s">
        <v>2317</v>
      </c>
      <c r="I409" s="15" t="s">
        <v>111</v>
      </c>
      <c r="J409" s="17">
        <v>0</v>
      </c>
      <c r="K409" s="15"/>
      <c r="L409" s="15"/>
      <c r="M409" s="15"/>
      <c r="N409" s="18">
        <v>648</v>
      </c>
    </row>
    <row r="410" spans="1:14" ht="18.5" thickBot="1" x14ac:dyDescent="0.3">
      <c r="A410">
        <f t="shared" ca="1" si="6"/>
        <v>0.83219484791722143</v>
      </c>
      <c r="B410" s="19">
        <v>549</v>
      </c>
      <c r="C410" s="20" t="s">
        <v>1793</v>
      </c>
      <c r="D410" s="21">
        <v>1500</v>
      </c>
      <c r="E410" s="15" t="s">
        <v>537</v>
      </c>
      <c r="F410" s="15" t="s">
        <v>675</v>
      </c>
      <c r="G410" s="15" t="s">
        <v>106</v>
      </c>
      <c r="H410" s="16" t="s">
        <v>1794</v>
      </c>
      <c r="I410" s="15" t="s">
        <v>116</v>
      </c>
      <c r="J410" s="17">
        <v>0</v>
      </c>
      <c r="K410" s="21">
        <v>1001106</v>
      </c>
      <c r="L410" s="15"/>
      <c r="M410" s="15"/>
      <c r="N410" s="18">
        <v>5824</v>
      </c>
    </row>
    <row r="411" spans="1:14" ht="18.5" thickBot="1" x14ac:dyDescent="0.3">
      <c r="A411">
        <f t="shared" ca="1" si="6"/>
        <v>5.4096521739123715E-2</v>
      </c>
      <c r="B411" s="19">
        <v>352</v>
      </c>
      <c r="C411" s="15" t="s">
        <v>1236</v>
      </c>
      <c r="D411" s="17">
        <v>1500</v>
      </c>
      <c r="E411" s="15" t="s">
        <v>638</v>
      </c>
      <c r="F411" s="15" t="s">
        <v>1237</v>
      </c>
      <c r="G411" s="15" t="s">
        <v>106</v>
      </c>
      <c r="H411" s="16" t="s">
        <v>1238</v>
      </c>
      <c r="I411" s="15" t="s">
        <v>116</v>
      </c>
      <c r="J411" s="17">
        <v>2</v>
      </c>
      <c r="K411" s="15"/>
      <c r="L411" s="15"/>
      <c r="M411" s="15"/>
      <c r="N411" s="18">
        <v>7887</v>
      </c>
    </row>
    <row r="412" spans="1:14" ht="18.5" thickBot="1" x14ac:dyDescent="0.3">
      <c r="A412">
        <f t="shared" ca="1" si="6"/>
        <v>0.66039321752383306</v>
      </c>
      <c r="B412" s="19">
        <v>725</v>
      </c>
      <c r="C412" s="20" t="s">
        <v>2296</v>
      </c>
      <c r="D412" s="21">
        <v>1500</v>
      </c>
      <c r="E412" s="20" t="s">
        <v>2297</v>
      </c>
      <c r="F412" s="20" t="s">
        <v>2298</v>
      </c>
      <c r="G412" s="15" t="s">
        <v>158</v>
      </c>
      <c r="H412" s="16" t="s">
        <v>2299</v>
      </c>
      <c r="I412" s="15" t="s">
        <v>111</v>
      </c>
      <c r="J412" s="17">
        <v>0</v>
      </c>
      <c r="K412" s="15"/>
      <c r="L412" s="15"/>
      <c r="M412" s="15"/>
      <c r="N412" s="18">
        <v>2541</v>
      </c>
    </row>
    <row r="413" spans="1:14" ht="18.5" thickBot="1" x14ac:dyDescent="0.3">
      <c r="A413">
        <f t="shared" ca="1" si="6"/>
        <v>0.55833549323300558</v>
      </c>
      <c r="B413" s="19">
        <v>547</v>
      </c>
      <c r="C413" s="20" t="s">
        <v>1787</v>
      </c>
      <c r="D413" s="21">
        <v>1500</v>
      </c>
      <c r="E413" s="15" t="s">
        <v>1788</v>
      </c>
      <c r="F413" s="15" t="s">
        <v>130</v>
      </c>
      <c r="G413" s="15" t="s">
        <v>106</v>
      </c>
      <c r="H413" s="16" t="s">
        <v>1789</v>
      </c>
      <c r="I413" s="15" t="s">
        <v>107</v>
      </c>
      <c r="J413" s="17">
        <v>3</v>
      </c>
      <c r="K413" s="15"/>
      <c r="L413" s="15"/>
      <c r="M413" s="15"/>
      <c r="N413" s="18">
        <v>8747</v>
      </c>
    </row>
    <row r="414" spans="1:14" ht="18.5" thickBot="1" x14ac:dyDescent="0.3">
      <c r="A414">
        <f t="shared" ca="1" si="6"/>
        <v>0.6581758221706383</v>
      </c>
      <c r="B414" s="19">
        <v>791</v>
      </c>
      <c r="C414" s="20" t="s">
        <v>2482</v>
      </c>
      <c r="D414" s="21">
        <v>1500</v>
      </c>
      <c r="E414" s="15" t="s">
        <v>475</v>
      </c>
      <c r="F414" s="15"/>
      <c r="G414" s="15" t="s">
        <v>106</v>
      </c>
      <c r="H414" s="16" t="s">
        <v>2483</v>
      </c>
      <c r="I414" s="15" t="s">
        <v>122</v>
      </c>
      <c r="J414" s="17">
        <v>4</v>
      </c>
      <c r="K414" s="15"/>
      <c r="L414" s="15"/>
      <c r="M414" s="15"/>
      <c r="N414" s="18">
        <v>7137</v>
      </c>
    </row>
    <row r="415" spans="1:14" ht="18.5" thickBot="1" x14ac:dyDescent="0.3">
      <c r="A415">
        <f t="shared" ca="1" si="6"/>
        <v>0.91640279416102999</v>
      </c>
      <c r="B415" s="19">
        <v>419</v>
      </c>
      <c r="C415" s="20" t="s">
        <v>1428</v>
      </c>
      <c r="D415" s="17">
        <v>1500</v>
      </c>
      <c r="E415" s="15" t="s">
        <v>1429</v>
      </c>
      <c r="F415" s="15"/>
      <c r="G415" s="15" t="s">
        <v>221</v>
      </c>
      <c r="H415" s="16" t="s">
        <v>1430</v>
      </c>
      <c r="I415" s="15" t="s">
        <v>107</v>
      </c>
      <c r="J415" s="17">
        <v>0</v>
      </c>
      <c r="K415" s="15"/>
      <c r="L415" s="15"/>
      <c r="M415" s="15"/>
      <c r="N415" s="18">
        <v>5137</v>
      </c>
    </row>
    <row r="416" spans="1:14" ht="18.5" thickBot="1" x14ac:dyDescent="0.3">
      <c r="A416">
        <f t="shared" ca="1" si="6"/>
        <v>0.93315376568368624</v>
      </c>
      <c r="B416" s="19">
        <v>398</v>
      </c>
      <c r="C416" s="20" t="s">
        <v>1363</v>
      </c>
      <c r="D416" s="17">
        <v>1500</v>
      </c>
      <c r="E416" s="15" t="s">
        <v>1364</v>
      </c>
      <c r="F416" s="15"/>
      <c r="G416" s="15" t="s">
        <v>158</v>
      </c>
      <c r="H416" s="16" t="s">
        <v>1365</v>
      </c>
      <c r="I416" s="15" t="s">
        <v>139</v>
      </c>
      <c r="J416" s="17">
        <v>1</v>
      </c>
      <c r="K416" s="15"/>
      <c r="L416" s="15" t="s">
        <v>132</v>
      </c>
      <c r="M416" s="15"/>
      <c r="N416" s="15"/>
    </row>
    <row r="417" spans="1:14" ht="18.5" thickBot="1" x14ac:dyDescent="0.3">
      <c r="A417">
        <f t="shared" ca="1" si="6"/>
        <v>0.73665195304644637</v>
      </c>
      <c r="B417" s="19">
        <v>158</v>
      </c>
      <c r="C417" s="15" t="s">
        <v>686</v>
      </c>
      <c r="D417" s="17">
        <v>1500</v>
      </c>
      <c r="E417" s="15" t="s">
        <v>687</v>
      </c>
      <c r="F417" s="15" t="s">
        <v>150</v>
      </c>
      <c r="G417" s="15" t="s">
        <v>114</v>
      </c>
      <c r="H417" s="16" t="s">
        <v>688</v>
      </c>
      <c r="I417" s="15" t="s">
        <v>122</v>
      </c>
      <c r="J417" s="17">
        <v>6</v>
      </c>
      <c r="K417" s="15"/>
      <c r="L417" s="15" t="s">
        <v>209</v>
      </c>
      <c r="M417" s="15"/>
      <c r="N417" s="18">
        <v>6859</v>
      </c>
    </row>
    <row r="418" spans="1:14" ht="18.5" thickBot="1" x14ac:dyDescent="0.3">
      <c r="A418">
        <f t="shared" ca="1" si="6"/>
        <v>0.834654351870043</v>
      </c>
      <c r="B418" s="19">
        <v>616</v>
      </c>
      <c r="C418" s="20" t="s">
        <v>1993</v>
      </c>
      <c r="D418" s="21">
        <v>1500</v>
      </c>
      <c r="E418" s="15" t="s">
        <v>886</v>
      </c>
      <c r="F418" s="15" t="s">
        <v>827</v>
      </c>
      <c r="G418" s="15" t="s">
        <v>158</v>
      </c>
      <c r="H418" s="16" t="s">
        <v>1994</v>
      </c>
      <c r="I418" s="15" t="s">
        <v>107</v>
      </c>
      <c r="J418" s="17">
        <v>0</v>
      </c>
      <c r="K418" s="15"/>
      <c r="L418" s="15"/>
      <c r="M418" s="15"/>
      <c r="N418" s="26"/>
    </row>
    <row r="419" spans="1:14" ht="18.5" thickBot="1" x14ac:dyDescent="0.3">
      <c r="A419">
        <f t="shared" ca="1" si="6"/>
        <v>0.74704089230289328</v>
      </c>
      <c r="B419" s="19">
        <v>708</v>
      </c>
      <c r="C419" s="15" t="s">
        <v>2250</v>
      </c>
      <c r="D419" s="21">
        <v>1500</v>
      </c>
      <c r="E419" s="15" t="s">
        <v>2251</v>
      </c>
      <c r="F419" s="15" t="s">
        <v>1929</v>
      </c>
      <c r="G419" s="15" t="s">
        <v>158</v>
      </c>
      <c r="H419" s="16" t="s">
        <v>2252</v>
      </c>
      <c r="I419" s="15" t="s">
        <v>127</v>
      </c>
      <c r="J419" s="17">
        <v>1</v>
      </c>
      <c r="K419" s="21"/>
      <c r="L419" s="15"/>
      <c r="M419" s="15"/>
      <c r="N419" s="18">
        <v>6964</v>
      </c>
    </row>
    <row r="420" spans="1:14" ht="18.5" thickBot="1" x14ac:dyDescent="0.3">
      <c r="A420">
        <f t="shared" ca="1" si="6"/>
        <v>0.88867164241490615</v>
      </c>
      <c r="B420" s="19">
        <v>282</v>
      </c>
      <c r="C420" s="15" t="s">
        <v>183</v>
      </c>
      <c r="D420" s="17">
        <v>1500</v>
      </c>
      <c r="E420" s="15" t="s">
        <v>184</v>
      </c>
      <c r="F420" s="15" t="s">
        <v>185</v>
      </c>
      <c r="G420" s="15" t="s">
        <v>106</v>
      </c>
      <c r="H420" s="16" t="s">
        <v>1041</v>
      </c>
      <c r="I420" s="15" t="s">
        <v>127</v>
      </c>
      <c r="J420" s="17">
        <v>0</v>
      </c>
      <c r="K420" s="15"/>
      <c r="L420" s="15"/>
      <c r="M420" s="15"/>
      <c r="N420" s="18">
        <v>9235</v>
      </c>
    </row>
    <row r="421" spans="1:14" ht="18.5" thickBot="1" x14ac:dyDescent="0.3">
      <c r="A421">
        <f t="shared" ca="1" si="6"/>
        <v>0.81243174511204319</v>
      </c>
      <c r="B421" s="19">
        <v>918</v>
      </c>
      <c r="C421" s="20" t="s">
        <v>2842</v>
      </c>
      <c r="D421" s="21">
        <v>1500</v>
      </c>
      <c r="E421" s="15" t="s">
        <v>2843</v>
      </c>
      <c r="F421" s="15"/>
      <c r="G421" s="15" t="s">
        <v>110</v>
      </c>
      <c r="H421" s="16" t="s">
        <v>2844</v>
      </c>
      <c r="I421" s="15" t="s">
        <v>115</v>
      </c>
      <c r="J421" s="17">
        <v>2</v>
      </c>
      <c r="K421" s="15"/>
      <c r="L421" s="15"/>
      <c r="M421" s="15"/>
      <c r="N421" s="18">
        <v>2713</v>
      </c>
    </row>
    <row r="422" spans="1:14" ht="18.5" thickBot="1" x14ac:dyDescent="0.3">
      <c r="A422">
        <f t="shared" ca="1" si="6"/>
        <v>0.62153356716448604</v>
      </c>
      <c r="B422" s="19">
        <v>341</v>
      </c>
      <c r="C422" s="20" t="s">
        <v>1205</v>
      </c>
      <c r="D422" s="17">
        <v>1500</v>
      </c>
      <c r="E422" s="15" t="s">
        <v>234</v>
      </c>
      <c r="F422" s="15"/>
      <c r="G422" s="15" t="s">
        <v>110</v>
      </c>
      <c r="H422" s="16" t="s">
        <v>1206</v>
      </c>
      <c r="I422" s="15" t="s">
        <v>116</v>
      </c>
      <c r="J422" s="17">
        <v>0</v>
      </c>
      <c r="K422" s="15"/>
      <c r="L422" s="26" t="s">
        <v>165</v>
      </c>
      <c r="M422" s="15"/>
      <c r="N422" s="18">
        <v>7429</v>
      </c>
    </row>
    <row r="423" spans="1:14" ht="18.5" thickBot="1" x14ac:dyDescent="0.3">
      <c r="A423">
        <f t="shared" ca="1" si="6"/>
        <v>0.24310053495148143</v>
      </c>
      <c r="B423" s="19">
        <v>889</v>
      </c>
      <c r="C423" s="15" t="s">
        <v>2757</v>
      </c>
      <c r="D423" s="17">
        <v>1500</v>
      </c>
      <c r="E423" s="15" t="s">
        <v>2758</v>
      </c>
      <c r="F423" s="15" t="s">
        <v>439</v>
      </c>
      <c r="G423" s="15" t="s">
        <v>106</v>
      </c>
      <c r="H423" s="16" t="s">
        <v>2759</v>
      </c>
      <c r="I423" s="15" t="s">
        <v>107</v>
      </c>
      <c r="J423" s="17">
        <v>1</v>
      </c>
      <c r="K423" s="15"/>
      <c r="L423" s="15"/>
      <c r="M423" s="15"/>
      <c r="N423" s="18">
        <v>6014</v>
      </c>
    </row>
    <row r="424" spans="1:14" ht="18.5" thickBot="1" x14ac:dyDescent="0.3">
      <c r="A424">
        <f t="shared" ca="1" si="6"/>
        <v>0.80867000159412039</v>
      </c>
      <c r="B424" s="19">
        <v>660</v>
      </c>
      <c r="C424" s="20" t="s">
        <v>2120</v>
      </c>
      <c r="D424" s="21">
        <v>1500</v>
      </c>
      <c r="E424" s="15" t="s">
        <v>2121</v>
      </c>
      <c r="F424" s="15"/>
      <c r="G424" s="15" t="s">
        <v>106</v>
      </c>
      <c r="H424" s="16" t="s">
        <v>2122</v>
      </c>
      <c r="I424" s="15" t="s">
        <v>115</v>
      </c>
      <c r="J424" s="17">
        <v>0</v>
      </c>
      <c r="K424" s="15"/>
      <c r="L424" s="15"/>
      <c r="M424" s="15"/>
      <c r="N424" s="18">
        <v>614</v>
      </c>
    </row>
    <row r="425" spans="1:14" ht="18.5" thickBot="1" x14ac:dyDescent="0.3">
      <c r="A425">
        <f t="shared" ca="1" si="6"/>
        <v>0.39161322112346297</v>
      </c>
      <c r="B425" s="19">
        <v>867</v>
      </c>
      <c r="C425" s="15" t="s">
        <v>2693</v>
      </c>
      <c r="D425" s="21">
        <v>1500</v>
      </c>
      <c r="E425" s="15" t="s">
        <v>2694</v>
      </c>
      <c r="F425" s="15" t="s">
        <v>2649</v>
      </c>
      <c r="G425" s="15" t="s">
        <v>158</v>
      </c>
      <c r="H425" s="16" t="s">
        <v>2695</v>
      </c>
      <c r="I425" s="15" t="s">
        <v>107</v>
      </c>
      <c r="J425" s="17">
        <v>0</v>
      </c>
      <c r="K425" s="15"/>
      <c r="L425" s="15"/>
      <c r="M425" s="15"/>
      <c r="N425" s="18">
        <v>5642</v>
      </c>
    </row>
    <row r="426" spans="1:14" ht="18.5" thickBot="1" x14ac:dyDescent="0.3">
      <c r="A426">
        <f t="shared" ca="1" si="6"/>
        <v>0.71817226547376578</v>
      </c>
      <c r="B426" s="19">
        <v>761</v>
      </c>
      <c r="C426" s="20" t="s">
        <v>2399</v>
      </c>
      <c r="D426" s="21">
        <v>1500</v>
      </c>
      <c r="E426" s="15" t="s">
        <v>1011</v>
      </c>
      <c r="F426" s="15" t="s">
        <v>1996</v>
      </c>
      <c r="G426" s="15" t="s">
        <v>106</v>
      </c>
      <c r="H426" s="16" t="s">
        <v>2400</v>
      </c>
      <c r="I426" s="15" t="s">
        <v>111</v>
      </c>
      <c r="J426" s="17">
        <v>2</v>
      </c>
      <c r="K426" s="21">
        <v>1001114</v>
      </c>
      <c r="L426" s="15"/>
      <c r="M426" s="15"/>
      <c r="N426" s="18">
        <v>5174</v>
      </c>
    </row>
    <row r="427" spans="1:14" ht="18.5" thickBot="1" x14ac:dyDescent="0.3">
      <c r="A427">
        <f t="shared" ca="1" si="6"/>
        <v>0.53293018007843518</v>
      </c>
      <c r="B427" s="19">
        <v>737</v>
      </c>
      <c r="C427" s="15" t="s">
        <v>2328</v>
      </c>
      <c r="D427" s="21">
        <v>1500</v>
      </c>
      <c r="E427" s="15" t="s">
        <v>2329</v>
      </c>
      <c r="F427" s="15" t="s">
        <v>109</v>
      </c>
      <c r="G427" s="15" t="s">
        <v>158</v>
      </c>
      <c r="H427" s="16" t="s">
        <v>2330</v>
      </c>
      <c r="I427" s="15" t="s">
        <v>111</v>
      </c>
      <c r="J427" s="17">
        <v>1</v>
      </c>
      <c r="K427" s="15"/>
      <c r="L427" s="15"/>
      <c r="M427" s="15"/>
      <c r="N427" s="18">
        <v>9986</v>
      </c>
    </row>
    <row r="428" spans="1:14" ht="18.5" thickBot="1" x14ac:dyDescent="0.3">
      <c r="A428">
        <f t="shared" ca="1" si="6"/>
        <v>0.18997895686272659</v>
      </c>
      <c r="B428" s="19">
        <v>935</v>
      </c>
      <c r="C428" s="20" t="s">
        <v>2889</v>
      </c>
      <c r="D428" s="21">
        <v>1500</v>
      </c>
      <c r="E428" s="15" t="s">
        <v>2890</v>
      </c>
      <c r="F428" s="15"/>
      <c r="G428" s="15" t="s">
        <v>110</v>
      </c>
      <c r="H428" s="16" t="s">
        <v>2891</v>
      </c>
      <c r="I428" s="15" t="s">
        <v>107</v>
      </c>
      <c r="J428" s="17">
        <v>0</v>
      </c>
      <c r="K428" s="15"/>
      <c r="L428" s="15"/>
      <c r="M428" s="15"/>
      <c r="N428" s="18">
        <v>293</v>
      </c>
    </row>
    <row r="429" spans="1:14" ht="18.5" thickBot="1" x14ac:dyDescent="0.3">
      <c r="A429">
        <f t="shared" ca="1" si="6"/>
        <v>0.85833551994143542</v>
      </c>
      <c r="B429" s="19">
        <v>897</v>
      </c>
      <c r="C429" s="15" t="s">
        <v>2778</v>
      </c>
      <c r="D429" s="17">
        <v>1500</v>
      </c>
      <c r="E429" s="15" t="s">
        <v>2324</v>
      </c>
      <c r="F429" s="15" t="s">
        <v>159</v>
      </c>
      <c r="G429" s="15" t="s">
        <v>221</v>
      </c>
      <c r="H429" s="16" t="s">
        <v>2779</v>
      </c>
      <c r="I429" s="15" t="s">
        <v>116</v>
      </c>
      <c r="J429" s="17">
        <v>1</v>
      </c>
      <c r="K429" s="21">
        <v>1007103</v>
      </c>
      <c r="L429" s="15"/>
      <c r="M429" s="15"/>
      <c r="N429" s="18">
        <v>157</v>
      </c>
    </row>
    <row r="430" spans="1:14" ht="18.5" thickBot="1" x14ac:dyDescent="0.3">
      <c r="A430">
        <f t="shared" ca="1" si="6"/>
        <v>0.58447508905767165</v>
      </c>
      <c r="B430" s="12">
        <v>53</v>
      </c>
      <c r="C430" s="13" t="s">
        <v>368</v>
      </c>
      <c r="D430" s="14">
        <v>1500</v>
      </c>
      <c r="E430" s="13" t="s">
        <v>369</v>
      </c>
      <c r="F430" s="15" t="s">
        <v>256</v>
      </c>
      <c r="G430" s="15" t="s">
        <v>158</v>
      </c>
      <c r="H430" s="16" t="s">
        <v>370</v>
      </c>
      <c r="I430" s="15" t="s">
        <v>111</v>
      </c>
      <c r="J430" s="17">
        <v>1</v>
      </c>
      <c r="K430" s="15"/>
      <c r="L430" s="15" t="s">
        <v>132</v>
      </c>
      <c r="M430" s="15"/>
      <c r="N430" s="18">
        <v>9542</v>
      </c>
    </row>
    <row r="431" spans="1:14" ht="18.5" thickBot="1" x14ac:dyDescent="0.3">
      <c r="A431">
        <f t="shared" ca="1" si="6"/>
        <v>0.50687961631933787</v>
      </c>
      <c r="B431" s="19">
        <v>866</v>
      </c>
      <c r="C431" s="20" t="s">
        <v>2690</v>
      </c>
      <c r="D431" s="21">
        <v>1500</v>
      </c>
      <c r="E431" s="15" t="s">
        <v>2691</v>
      </c>
      <c r="F431" s="15"/>
      <c r="G431" s="15" t="s">
        <v>114</v>
      </c>
      <c r="H431" s="16" t="s">
        <v>2692</v>
      </c>
      <c r="I431" s="15" t="s">
        <v>116</v>
      </c>
      <c r="J431" s="17">
        <v>11</v>
      </c>
      <c r="K431" s="15"/>
      <c r="L431" s="15"/>
      <c r="M431" s="15"/>
      <c r="N431" s="18">
        <v>3136</v>
      </c>
    </row>
    <row r="432" spans="1:14" ht="18.5" thickBot="1" x14ac:dyDescent="0.3">
      <c r="A432">
        <f t="shared" ca="1" si="6"/>
        <v>0.33981118813974365</v>
      </c>
      <c r="B432" s="19">
        <v>483</v>
      </c>
      <c r="C432" s="15" t="s">
        <v>1606</v>
      </c>
      <c r="D432" s="17">
        <v>1500</v>
      </c>
      <c r="E432" s="15" t="s">
        <v>1607</v>
      </c>
      <c r="F432" s="15"/>
      <c r="G432" s="15" t="s">
        <v>158</v>
      </c>
      <c r="H432" s="16" t="s">
        <v>1608</v>
      </c>
      <c r="I432" s="15" t="s">
        <v>115</v>
      </c>
      <c r="J432" s="17">
        <v>0</v>
      </c>
      <c r="K432" s="15"/>
      <c r="L432" s="15"/>
      <c r="M432" s="15"/>
      <c r="N432" s="18">
        <v>314</v>
      </c>
    </row>
    <row r="433" spans="1:14" ht="18.5" thickBot="1" x14ac:dyDescent="0.3">
      <c r="A433">
        <f t="shared" ca="1" si="6"/>
        <v>0.41257907024262197</v>
      </c>
      <c r="B433" s="19">
        <v>996</v>
      </c>
      <c r="C433" s="20" t="s">
        <v>3051</v>
      </c>
      <c r="D433" s="21">
        <v>1500</v>
      </c>
      <c r="E433" s="15" t="s">
        <v>601</v>
      </c>
      <c r="F433" s="15"/>
      <c r="G433" s="15" t="s">
        <v>106</v>
      </c>
      <c r="H433" s="16" t="s">
        <v>3052</v>
      </c>
      <c r="I433" s="15" t="s">
        <v>116</v>
      </c>
      <c r="J433" s="17">
        <v>0</v>
      </c>
      <c r="K433" s="15"/>
      <c r="L433" s="15"/>
      <c r="M433" s="15"/>
      <c r="N433" s="18">
        <v>6158</v>
      </c>
    </row>
    <row r="434" spans="1:14" ht="18.5" thickBot="1" x14ac:dyDescent="0.3">
      <c r="A434">
        <f t="shared" ca="1" si="6"/>
        <v>0.16646735024595116</v>
      </c>
      <c r="B434" s="19">
        <v>848</v>
      </c>
      <c r="C434" s="20" t="s">
        <v>2643</v>
      </c>
      <c r="D434" s="21">
        <v>1440</v>
      </c>
      <c r="E434" s="15" t="s">
        <v>2644</v>
      </c>
      <c r="F434" s="15"/>
      <c r="G434" s="15" t="s">
        <v>106</v>
      </c>
      <c r="H434" s="16" t="s">
        <v>2645</v>
      </c>
      <c r="I434" s="15" t="s">
        <v>116</v>
      </c>
      <c r="J434" s="17">
        <v>0</v>
      </c>
      <c r="K434" s="15"/>
      <c r="L434" s="15"/>
      <c r="M434" s="15"/>
      <c r="N434" s="18"/>
    </row>
    <row r="435" spans="1:14" ht="18.5" thickBot="1" x14ac:dyDescent="0.3">
      <c r="A435">
        <f t="shared" ca="1" si="6"/>
        <v>0.49700130473938209</v>
      </c>
      <c r="B435" s="19">
        <v>906</v>
      </c>
      <c r="C435" s="20" t="s">
        <v>2804</v>
      </c>
      <c r="D435" s="21">
        <v>1500</v>
      </c>
      <c r="E435" s="15" t="s">
        <v>2805</v>
      </c>
      <c r="F435" s="15" t="s">
        <v>622</v>
      </c>
      <c r="G435" s="15" t="s">
        <v>110</v>
      </c>
      <c r="H435" s="16" t="s">
        <v>2806</v>
      </c>
      <c r="I435" s="15" t="s">
        <v>115</v>
      </c>
      <c r="J435" s="17">
        <v>0</v>
      </c>
      <c r="K435" s="15"/>
      <c r="L435" s="15"/>
      <c r="M435" s="15"/>
      <c r="N435" s="18">
        <v>6157</v>
      </c>
    </row>
    <row r="436" spans="1:14" ht="18.5" thickBot="1" x14ac:dyDescent="0.3">
      <c r="A436">
        <f t="shared" ca="1" si="6"/>
        <v>0.82499085778834502</v>
      </c>
      <c r="B436" s="19">
        <v>880</v>
      </c>
      <c r="C436" s="15" t="s">
        <v>2732</v>
      </c>
      <c r="D436" s="17">
        <v>1380</v>
      </c>
      <c r="E436" s="15" t="s">
        <v>2733</v>
      </c>
      <c r="F436" s="15"/>
      <c r="G436" s="15" t="s">
        <v>106</v>
      </c>
      <c r="H436" s="16" t="s">
        <v>2734</v>
      </c>
      <c r="I436" s="15" t="s">
        <v>131</v>
      </c>
      <c r="J436" s="17">
        <v>0</v>
      </c>
      <c r="K436" s="15"/>
      <c r="L436" s="15"/>
      <c r="M436" s="15"/>
      <c r="N436" s="18">
        <v>3182</v>
      </c>
    </row>
    <row r="437" spans="1:14" ht="18.5" thickBot="1" x14ac:dyDescent="0.3">
      <c r="A437">
        <f t="shared" ca="1" si="6"/>
        <v>0.19123980679793451</v>
      </c>
      <c r="B437" s="19">
        <v>355</v>
      </c>
      <c r="C437" s="15" t="s">
        <v>1245</v>
      </c>
      <c r="D437" s="17">
        <v>1500</v>
      </c>
      <c r="E437" s="15" t="s">
        <v>1124</v>
      </c>
      <c r="F437" s="15" t="s">
        <v>1197</v>
      </c>
      <c r="G437" s="15" t="s">
        <v>114</v>
      </c>
      <c r="H437" s="16" t="s">
        <v>1246</v>
      </c>
      <c r="I437" s="15" t="s">
        <v>122</v>
      </c>
      <c r="J437" s="17">
        <v>6</v>
      </c>
      <c r="K437" s="15"/>
      <c r="L437" s="15" t="s">
        <v>209</v>
      </c>
      <c r="M437" s="15"/>
      <c r="N437" s="18">
        <v>7597</v>
      </c>
    </row>
    <row r="438" spans="1:14" ht="18.5" thickBot="1" x14ac:dyDescent="0.3">
      <c r="A438">
        <f t="shared" ca="1" si="6"/>
        <v>0.34220411949094021</v>
      </c>
      <c r="B438" s="19">
        <v>439</v>
      </c>
      <c r="C438" s="20" t="s">
        <v>1484</v>
      </c>
      <c r="D438" s="17">
        <v>1500</v>
      </c>
      <c r="E438" s="15" t="s">
        <v>184</v>
      </c>
      <c r="F438" s="15" t="s">
        <v>612</v>
      </c>
      <c r="G438" s="15" t="s">
        <v>106</v>
      </c>
      <c r="H438" s="16" t="s">
        <v>1485</v>
      </c>
      <c r="I438" s="15" t="s">
        <v>127</v>
      </c>
      <c r="J438" s="17">
        <v>0</v>
      </c>
      <c r="K438" s="15"/>
      <c r="L438" s="15"/>
      <c r="M438" s="15"/>
      <c r="N438" s="18">
        <v>6316</v>
      </c>
    </row>
    <row r="439" spans="1:14" ht="18.5" thickBot="1" x14ac:dyDescent="0.3">
      <c r="A439">
        <f t="shared" ca="1" si="6"/>
        <v>0.85024984978655049</v>
      </c>
      <c r="B439" s="19">
        <v>422</v>
      </c>
      <c r="C439" s="20" t="s">
        <v>1437</v>
      </c>
      <c r="D439" s="17">
        <v>1500</v>
      </c>
      <c r="E439" s="15" t="s">
        <v>1438</v>
      </c>
      <c r="F439" s="15"/>
      <c r="G439" s="15" t="s">
        <v>110</v>
      </c>
      <c r="H439" s="16" t="s">
        <v>1439</v>
      </c>
      <c r="I439" s="15" t="s">
        <v>116</v>
      </c>
      <c r="J439" s="17">
        <v>0</v>
      </c>
      <c r="K439" s="15"/>
      <c r="L439" s="15"/>
      <c r="M439" s="15"/>
      <c r="N439" s="18">
        <v>6313</v>
      </c>
    </row>
    <row r="440" spans="1:14" ht="18.5" thickBot="1" x14ac:dyDescent="0.3">
      <c r="A440">
        <f t="shared" ca="1" si="6"/>
        <v>0.65040102133596434</v>
      </c>
      <c r="B440" s="19">
        <v>234</v>
      </c>
      <c r="C440" s="15" t="s">
        <v>906</v>
      </c>
      <c r="D440" s="17">
        <v>1500</v>
      </c>
      <c r="E440" s="15" t="s">
        <v>907</v>
      </c>
      <c r="F440" s="15" t="s">
        <v>150</v>
      </c>
      <c r="G440" s="15" t="s">
        <v>221</v>
      </c>
      <c r="H440" s="16" t="s">
        <v>908</v>
      </c>
      <c r="I440" s="15" t="s">
        <v>107</v>
      </c>
      <c r="J440" s="17">
        <v>0</v>
      </c>
      <c r="K440" s="15"/>
      <c r="L440" s="15" t="s">
        <v>273</v>
      </c>
      <c r="M440" s="15"/>
      <c r="N440" s="18">
        <v>6180</v>
      </c>
    </row>
    <row r="441" spans="1:14" ht="18.5" thickBot="1" x14ac:dyDescent="0.3">
      <c r="A441">
        <f t="shared" ca="1" si="6"/>
        <v>0.1907204745918738</v>
      </c>
      <c r="B441" s="19">
        <v>822</v>
      </c>
      <c r="C441" s="20" t="s">
        <v>2566</v>
      </c>
      <c r="D441" s="21">
        <v>1500</v>
      </c>
      <c r="E441" s="15" t="s">
        <v>2567</v>
      </c>
      <c r="F441" s="15"/>
      <c r="G441" s="15" t="s">
        <v>114</v>
      </c>
      <c r="H441" s="16" t="s">
        <v>2568</v>
      </c>
      <c r="I441" s="15" t="s">
        <v>116</v>
      </c>
      <c r="J441" s="17">
        <v>7</v>
      </c>
      <c r="K441" s="15"/>
      <c r="L441" s="15"/>
      <c r="M441" s="15"/>
      <c r="N441" s="18">
        <v>458</v>
      </c>
    </row>
    <row r="442" spans="1:14" ht="18.5" thickBot="1" x14ac:dyDescent="0.3">
      <c r="A442">
        <f t="shared" ca="1" si="6"/>
        <v>0.14368008540492405</v>
      </c>
      <c r="B442" s="19">
        <v>163</v>
      </c>
      <c r="C442" s="13" t="s">
        <v>699</v>
      </c>
      <c r="D442" s="17">
        <v>1500</v>
      </c>
      <c r="E442" s="15" t="s">
        <v>700</v>
      </c>
      <c r="F442" s="15" t="s">
        <v>701</v>
      </c>
      <c r="G442" s="15" t="s">
        <v>106</v>
      </c>
      <c r="H442" s="16" t="s">
        <v>702</v>
      </c>
      <c r="I442" s="15" t="s">
        <v>107</v>
      </c>
      <c r="J442" s="17">
        <v>0</v>
      </c>
      <c r="K442" s="21">
        <v>1004116</v>
      </c>
      <c r="L442" s="15"/>
      <c r="M442" s="15"/>
      <c r="N442" s="18">
        <v>5831</v>
      </c>
    </row>
    <row r="443" spans="1:14" ht="18.5" thickBot="1" x14ac:dyDescent="0.3">
      <c r="A443">
        <f t="shared" ca="1" si="6"/>
        <v>0.54001625905749406</v>
      </c>
      <c r="B443" s="19">
        <v>840</v>
      </c>
      <c r="C443" s="20" t="s">
        <v>2621</v>
      </c>
      <c r="D443" s="21">
        <v>1500</v>
      </c>
      <c r="E443" s="15" t="s">
        <v>2622</v>
      </c>
      <c r="F443" s="15"/>
      <c r="G443" s="15" t="s">
        <v>110</v>
      </c>
      <c r="H443" s="16" t="s">
        <v>2623</v>
      </c>
      <c r="I443" s="15" t="s">
        <v>111</v>
      </c>
      <c r="J443" s="17">
        <v>0</v>
      </c>
      <c r="K443" s="15"/>
      <c r="L443" s="15"/>
      <c r="M443" s="15"/>
      <c r="N443" s="18">
        <v>4464</v>
      </c>
    </row>
    <row r="444" spans="1:14" ht="18.5" thickBot="1" x14ac:dyDescent="0.3">
      <c r="A444">
        <f t="shared" ca="1" si="6"/>
        <v>7.1790711734008417E-2</v>
      </c>
      <c r="B444" s="19">
        <v>901</v>
      </c>
      <c r="C444" s="15" t="s">
        <v>2789</v>
      </c>
      <c r="D444" s="17">
        <v>1500</v>
      </c>
      <c r="E444" s="15" t="s">
        <v>2790</v>
      </c>
      <c r="F444" s="15"/>
      <c r="G444" s="15" t="s">
        <v>106</v>
      </c>
      <c r="H444" s="16" t="s">
        <v>2791</v>
      </c>
      <c r="I444" s="15" t="s">
        <v>107</v>
      </c>
      <c r="J444" s="17">
        <v>0</v>
      </c>
      <c r="K444" s="15"/>
      <c r="L444" s="15"/>
      <c r="M444" s="15"/>
      <c r="N444" s="18">
        <v>7054</v>
      </c>
    </row>
    <row r="445" spans="1:14" ht="18.5" thickBot="1" x14ac:dyDescent="0.3">
      <c r="A445">
        <f t="shared" ca="1" si="6"/>
        <v>0.68205582569701462</v>
      </c>
      <c r="B445" s="19">
        <v>689</v>
      </c>
      <c r="C445" s="20" t="s">
        <v>2197</v>
      </c>
      <c r="D445" s="21">
        <v>1410</v>
      </c>
      <c r="E445" s="15" t="s">
        <v>2198</v>
      </c>
      <c r="F445" s="15"/>
      <c r="G445" s="15" t="s">
        <v>221</v>
      </c>
      <c r="H445" s="16" t="s">
        <v>2199</v>
      </c>
      <c r="I445" s="15" t="s">
        <v>107</v>
      </c>
      <c r="J445" s="17">
        <v>0</v>
      </c>
      <c r="K445" s="15"/>
      <c r="L445" s="15"/>
      <c r="M445" s="15"/>
      <c r="N445" s="26"/>
    </row>
    <row r="446" spans="1:14" ht="18.5" thickBot="1" x14ac:dyDescent="0.3">
      <c r="A446">
        <f t="shared" ca="1" si="6"/>
        <v>0.12518572267573203</v>
      </c>
      <c r="B446" s="19">
        <v>805</v>
      </c>
      <c r="C446" s="15" t="s">
        <v>2517</v>
      </c>
      <c r="D446" s="21">
        <v>1500</v>
      </c>
      <c r="E446" s="15" t="s">
        <v>2518</v>
      </c>
      <c r="F446" s="15" t="s">
        <v>195</v>
      </c>
      <c r="G446" s="15" t="s">
        <v>221</v>
      </c>
      <c r="H446" s="16" t="s">
        <v>2519</v>
      </c>
      <c r="I446" s="15" t="s">
        <v>115</v>
      </c>
      <c r="J446" s="17">
        <v>0</v>
      </c>
      <c r="K446" s="15"/>
      <c r="L446" s="15"/>
      <c r="M446" s="15"/>
      <c r="N446" s="18">
        <v>2365</v>
      </c>
    </row>
    <row r="447" spans="1:14" ht="18.5" thickBot="1" x14ac:dyDescent="0.3">
      <c r="A447">
        <f t="shared" ca="1" si="6"/>
        <v>0.50916540291302337</v>
      </c>
      <c r="B447" s="19">
        <v>744</v>
      </c>
      <c r="C447" s="20" t="s">
        <v>2348</v>
      </c>
      <c r="D447" s="21">
        <v>1500</v>
      </c>
      <c r="E447" s="15" t="s">
        <v>2349</v>
      </c>
      <c r="F447" s="15"/>
      <c r="G447" s="15" t="s">
        <v>106</v>
      </c>
      <c r="H447" s="16" t="s">
        <v>2350</v>
      </c>
      <c r="I447" s="15" t="s">
        <v>107</v>
      </c>
      <c r="J447" s="17">
        <v>0</v>
      </c>
      <c r="K447" s="15"/>
      <c r="L447" s="15"/>
      <c r="M447" s="15"/>
      <c r="N447" s="18">
        <v>5897</v>
      </c>
    </row>
    <row r="448" spans="1:14" ht="18.5" thickBot="1" x14ac:dyDescent="0.3">
      <c r="A448">
        <f t="shared" ca="1" si="6"/>
        <v>0.23730310347657479</v>
      </c>
      <c r="B448" s="19">
        <v>954</v>
      </c>
      <c r="C448" s="15" t="s">
        <v>2941</v>
      </c>
      <c r="D448" s="21">
        <v>1500</v>
      </c>
      <c r="E448" s="15" t="s">
        <v>2942</v>
      </c>
      <c r="F448" s="15" t="s">
        <v>2943</v>
      </c>
      <c r="G448" s="15" t="s">
        <v>110</v>
      </c>
      <c r="H448" s="16" t="s">
        <v>2944</v>
      </c>
      <c r="I448" s="15" t="s">
        <v>122</v>
      </c>
      <c r="J448" s="17">
        <v>1</v>
      </c>
      <c r="K448" s="15"/>
      <c r="L448" s="15"/>
      <c r="M448" s="15"/>
      <c r="N448" s="18">
        <v>6521</v>
      </c>
    </row>
    <row r="449" spans="1:14" ht="18.5" thickBot="1" x14ac:dyDescent="0.3">
      <c r="A449">
        <f t="shared" ca="1" si="6"/>
        <v>0.25075988063876731</v>
      </c>
      <c r="B449" s="19">
        <v>342</v>
      </c>
      <c r="C449" s="15" t="s">
        <v>1207</v>
      </c>
      <c r="D449" s="17">
        <v>1500</v>
      </c>
      <c r="E449" s="15" t="s">
        <v>1208</v>
      </c>
      <c r="F449" s="15" t="s">
        <v>476</v>
      </c>
      <c r="G449" s="15" t="s">
        <v>114</v>
      </c>
      <c r="H449" s="16" t="s">
        <v>1209</v>
      </c>
      <c r="I449" s="15" t="s">
        <v>122</v>
      </c>
      <c r="J449" s="17">
        <v>4</v>
      </c>
      <c r="K449" s="15"/>
      <c r="L449" s="15" t="s">
        <v>209</v>
      </c>
      <c r="M449" s="15"/>
      <c r="N449" s="18">
        <v>7668</v>
      </c>
    </row>
    <row r="450" spans="1:14" ht="18.5" thickBot="1" x14ac:dyDescent="0.3">
      <c r="A450">
        <f t="shared" ref="A450:A513" ca="1" si="7">RAND()</f>
        <v>0.57404100406954628</v>
      </c>
      <c r="B450" s="19">
        <v>220</v>
      </c>
      <c r="C450" s="13" t="s">
        <v>864</v>
      </c>
      <c r="D450" s="17">
        <v>1440</v>
      </c>
      <c r="E450" s="15" t="s">
        <v>865</v>
      </c>
      <c r="F450" s="15"/>
      <c r="G450" s="15" t="s">
        <v>106</v>
      </c>
      <c r="H450" s="16" t="s">
        <v>866</v>
      </c>
      <c r="I450" s="15" t="s">
        <v>116</v>
      </c>
      <c r="J450" s="17">
        <v>1</v>
      </c>
      <c r="K450" s="15"/>
      <c r="L450" s="15"/>
      <c r="M450" s="15"/>
      <c r="N450" s="15"/>
    </row>
    <row r="451" spans="1:14" ht="18.5" thickBot="1" x14ac:dyDescent="0.3">
      <c r="A451">
        <f t="shared" ca="1" si="7"/>
        <v>0.65002478841302791</v>
      </c>
      <c r="B451" s="19">
        <v>983</v>
      </c>
      <c r="C451" s="20" t="s">
        <v>3016</v>
      </c>
      <c r="D451" s="21">
        <v>1500</v>
      </c>
      <c r="E451" s="15" t="s">
        <v>3017</v>
      </c>
      <c r="F451" s="15" t="s">
        <v>330</v>
      </c>
      <c r="G451" s="15" t="s">
        <v>106</v>
      </c>
      <c r="H451" s="16" t="s">
        <v>3018</v>
      </c>
      <c r="I451" s="15" t="s">
        <v>107</v>
      </c>
      <c r="J451" s="17">
        <v>1</v>
      </c>
      <c r="K451" s="15"/>
      <c r="L451" s="15"/>
      <c r="M451" s="15"/>
      <c r="N451" s="18">
        <v>7024</v>
      </c>
    </row>
    <row r="452" spans="1:14" ht="18.5" thickBot="1" x14ac:dyDescent="0.3">
      <c r="A452">
        <f t="shared" ca="1" si="7"/>
        <v>0.94417387786894347</v>
      </c>
      <c r="B452" s="19">
        <v>369</v>
      </c>
      <c r="C452" s="15" t="s">
        <v>1285</v>
      </c>
      <c r="D452" s="17">
        <v>1500</v>
      </c>
      <c r="E452" s="15" t="s">
        <v>1250</v>
      </c>
      <c r="F452" s="15" t="s">
        <v>146</v>
      </c>
      <c r="G452" s="15" t="s">
        <v>106</v>
      </c>
      <c r="H452" s="16" t="s">
        <v>1286</v>
      </c>
      <c r="I452" s="15" t="s">
        <v>116</v>
      </c>
      <c r="J452" s="17">
        <v>0</v>
      </c>
      <c r="K452" s="15"/>
      <c r="L452" s="15"/>
      <c r="M452" s="15"/>
      <c r="N452" s="18">
        <v>6954</v>
      </c>
    </row>
    <row r="453" spans="1:14" ht="18.5" thickBot="1" x14ac:dyDescent="0.3">
      <c r="A453">
        <f t="shared" ca="1" si="7"/>
        <v>0.47795904059601146</v>
      </c>
      <c r="B453" s="19">
        <v>829</v>
      </c>
      <c r="C453" s="20" t="s">
        <v>2588</v>
      </c>
      <c r="D453" s="21">
        <v>200</v>
      </c>
      <c r="E453" s="15" t="s">
        <v>2589</v>
      </c>
      <c r="F453" s="15"/>
      <c r="G453" s="15" t="s">
        <v>158</v>
      </c>
      <c r="H453" s="16" t="s">
        <v>2590</v>
      </c>
      <c r="I453" s="15" t="s">
        <v>107</v>
      </c>
      <c r="J453" s="17">
        <v>0</v>
      </c>
      <c r="K453" s="15"/>
      <c r="L453" s="15"/>
      <c r="M453" s="15"/>
      <c r="N453" s="15"/>
    </row>
    <row r="454" spans="1:14" ht="18.5" thickBot="1" x14ac:dyDescent="0.3">
      <c r="A454">
        <f t="shared" ca="1" si="7"/>
        <v>0.24127574569870913</v>
      </c>
      <c r="B454" s="19">
        <v>825</v>
      </c>
      <c r="C454" s="20" t="s">
        <v>2575</v>
      </c>
      <c r="D454" s="21">
        <v>750</v>
      </c>
      <c r="E454" s="15" t="s">
        <v>2576</v>
      </c>
      <c r="F454" s="15" t="s">
        <v>1567</v>
      </c>
      <c r="G454" s="15" t="s">
        <v>106</v>
      </c>
      <c r="H454" s="16" t="s">
        <v>2577</v>
      </c>
      <c r="I454" s="15" t="s">
        <v>115</v>
      </c>
      <c r="J454" s="17">
        <v>1</v>
      </c>
      <c r="K454" s="15"/>
      <c r="L454" s="15"/>
      <c r="M454" s="15"/>
      <c r="N454" s="26"/>
    </row>
    <row r="455" spans="1:14" ht="18.5" thickBot="1" x14ac:dyDescent="0.3">
      <c r="A455">
        <f t="shared" ca="1" si="7"/>
        <v>0.96649406723833087</v>
      </c>
      <c r="B455" s="19">
        <v>165</v>
      </c>
      <c r="C455" s="13" t="s">
        <v>706</v>
      </c>
      <c r="D455" s="17">
        <v>1500</v>
      </c>
      <c r="E455" s="15" t="s">
        <v>707</v>
      </c>
      <c r="F455" s="15"/>
      <c r="G455" s="15" t="s">
        <v>106</v>
      </c>
      <c r="H455" s="16" t="s">
        <v>708</v>
      </c>
      <c r="I455" s="15" t="s">
        <v>107</v>
      </c>
      <c r="J455" s="17">
        <v>1</v>
      </c>
      <c r="K455" s="15"/>
      <c r="L455" s="15"/>
      <c r="M455" s="15"/>
      <c r="N455" s="18">
        <v>2443</v>
      </c>
    </row>
    <row r="456" spans="1:14" ht="18.5" thickBot="1" x14ac:dyDescent="0.3">
      <c r="A456">
        <f t="shared" ca="1" si="7"/>
        <v>0.60743965494890706</v>
      </c>
      <c r="B456" s="19">
        <v>317</v>
      </c>
      <c r="C456" s="15" t="s">
        <v>1137</v>
      </c>
      <c r="D456" s="17">
        <v>1500</v>
      </c>
      <c r="E456" s="15" t="s">
        <v>1093</v>
      </c>
      <c r="F456" s="15" t="s">
        <v>1125</v>
      </c>
      <c r="G456" s="15" t="s">
        <v>158</v>
      </c>
      <c r="H456" s="16" t="s">
        <v>1138</v>
      </c>
      <c r="I456" s="15" t="s">
        <v>122</v>
      </c>
      <c r="J456" s="17">
        <v>0</v>
      </c>
      <c r="K456" s="15"/>
      <c r="L456" s="15" t="s">
        <v>132</v>
      </c>
      <c r="M456" s="15"/>
      <c r="N456" s="18">
        <v>7495</v>
      </c>
    </row>
    <row r="457" spans="1:14" ht="18.5" thickBot="1" x14ac:dyDescent="0.3">
      <c r="A457">
        <f t="shared" ca="1" si="7"/>
        <v>0.18886468450265737</v>
      </c>
      <c r="B457" s="19">
        <v>501</v>
      </c>
      <c r="C457" s="20" t="s">
        <v>1654</v>
      </c>
      <c r="D457" s="17">
        <v>1500</v>
      </c>
      <c r="E457" s="15" t="s">
        <v>1655</v>
      </c>
      <c r="F457" s="15"/>
      <c r="G457" s="15" t="s">
        <v>114</v>
      </c>
      <c r="H457" s="16" t="s">
        <v>1656</v>
      </c>
      <c r="I457" s="15" t="s">
        <v>122</v>
      </c>
      <c r="J457" s="17">
        <v>4</v>
      </c>
      <c r="K457" s="15"/>
      <c r="L457" s="15"/>
      <c r="M457" s="15"/>
      <c r="N457" s="18">
        <v>4536</v>
      </c>
    </row>
    <row r="458" spans="1:14" ht="18.5" thickBot="1" x14ac:dyDescent="0.3">
      <c r="A458">
        <f t="shared" ca="1" si="7"/>
        <v>0.49573899041572012</v>
      </c>
      <c r="B458" s="19">
        <v>671</v>
      </c>
      <c r="C458" s="15" t="s">
        <v>2147</v>
      </c>
      <c r="D458" s="21">
        <v>1500</v>
      </c>
      <c r="E458" s="15" t="s">
        <v>2065</v>
      </c>
      <c r="F458" s="15" t="s">
        <v>2066</v>
      </c>
      <c r="G458" s="15" t="s">
        <v>158</v>
      </c>
      <c r="H458" s="16" t="s">
        <v>2148</v>
      </c>
      <c r="I458" s="15" t="s">
        <v>127</v>
      </c>
      <c r="J458" s="17">
        <v>2</v>
      </c>
      <c r="K458" s="21"/>
      <c r="L458" s="15"/>
      <c r="M458" s="15"/>
      <c r="N458" s="15"/>
    </row>
    <row r="459" spans="1:14" ht="18.5" thickBot="1" x14ac:dyDescent="0.3">
      <c r="A459">
        <f t="shared" ca="1" si="7"/>
        <v>0.2331623384240582</v>
      </c>
      <c r="B459" s="19">
        <v>751</v>
      </c>
      <c r="C459" s="15" t="s">
        <v>2368</v>
      </c>
      <c r="D459" s="21">
        <v>1500</v>
      </c>
      <c r="E459" s="15" t="s">
        <v>2238</v>
      </c>
      <c r="F459" s="15" t="s">
        <v>2369</v>
      </c>
      <c r="G459" s="15" t="s">
        <v>106</v>
      </c>
      <c r="H459" s="16" t="s">
        <v>2370</v>
      </c>
      <c r="I459" s="15" t="s">
        <v>116</v>
      </c>
      <c r="J459" s="17">
        <v>0</v>
      </c>
      <c r="K459" s="15"/>
      <c r="L459" s="15"/>
      <c r="M459" s="15"/>
      <c r="N459" s="18">
        <v>6265</v>
      </c>
    </row>
    <row r="460" spans="1:14" ht="18.5" thickBot="1" x14ac:dyDescent="0.3">
      <c r="A460">
        <f t="shared" ca="1" si="7"/>
        <v>0.8280891900211157</v>
      </c>
      <c r="B460" s="19">
        <v>438</v>
      </c>
      <c r="C460" s="20" t="s">
        <v>1481</v>
      </c>
      <c r="D460" s="17">
        <v>1500</v>
      </c>
      <c r="E460" s="15" t="s">
        <v>1482</v>
      </c>
      <c r="F460" s="15"/>
      <c r="G460" s="15" t="s">
        <v>110</v>
      </c>
      <c r="H460" s="16" t="s">
        <v>1483</v>
      </c>
      <c r="I460" s="15" t="s">
        <v>116</v>
      </c>
      <c r="J460" s="17">
        <v>0</v>
      </c>
      <c r="K460" s="15"/>
      <c r="L460" s="15"/>
      <c r="M460" s="15"/>
      <c r="N460" s="18"/>
    </row>
    <row r="461" spans="1:14" ht="18.5" thickBot="1" x14ac:dyDescent="0.3">
      <c r="A461">
        <f t="shared" ca="1" si="7"/>
        <v>0.6101137355709263</v>
      </c>
      <c r="B461" s="19">
        <v>425</v>
      </c>
      <c r="C461" s="20" t="s">
        <v>1445</v>
      </c>
      <c r="D461" s="17">
        <v>1500</v>
      </c>
      <c r="E461" s="15" t="s">
        <v>1446</v>
      </c>
      <c r="F461" s="15" t="s">
        <v>642</v>
      </c>
      <c r="G461" s="15" t="s">
        <v>110</v>
      </c>
      <c r="H461" s="16" t="s">
        <v>1447</v>
      </c>
      <c r="I461" s="15" t="s">
        <v>127</v>
      </c>
      <c r="J461" s="17">
        <v>2</v>
      </c>
      <c r="K461" s="15"/>
      <c r="L461" s="15"/>
      <c r="M461" s="15"/>
      <c r="N461" s="18">
        <v>6346</v>
      </c>
    </row>
    <row r="462" spans="1:14" ht="18.5" thickBot="1" x14ac:dyDescent="0.3">
      <c r="A462">
        <f t="shared" ca="1" si="7"/>
        <v>0.88559770576693941</v>
      </c>
      <c r="B462" s="19">
        <v>315</v>
      </c>
      <c r="C462" s="20" t="s">
        <v>1131</v>
      </c>
      <c r="D462" s="17">
        <v>1490</v>
      </c>
      <c r="E462" s="15" t="s">
        <v>522</v>
      </c>
      <c r="F462" s="15"/>
      <c r="G462" s="15" t="s">
        <v>158</v>
      </c>
      <c r="H462" s="16" t="s">
        <v>1132</v>
      </c>
      <c r="I462" s="15" t="s">
        <v>116</v>
      </c>
      <c r="J462" s="17">
        <v>0</v>
      </c>
      <c r="K462" s="15"/>
      <c r="L462" s="15" t="s">
        <v>132</v>
      </c>
      <c r="M462" s="15"/>
      <c r="N462" s="18">
        <v>2321</v>
      </c>
    </row>
    <row r="463" spans="1:14" ht="18.5" thickBot="1" x14ac:dyDescent="0.3">
      <c r="A463">
        <f t="shared" ca="1" si="7"/>
        <v>0.87356751334809779</v>
      </c>
      <c r="B463" s="19">
        <v>248</v>
      </c>
      <c r="C463" s="20" t="s">
        <v>951</v>
      </c>
      <c r="D463" s="21">
        <v>1500</v>
      </c>
      <c r="E463" s="20" t="s">
        <v>952</v>
      </c>
      <c r="F463" s="20" t="s">
        <v>819</v>
      </c>
      <c r="G463" s="15" t="s">
        <v>114</v>
      </c>
      <c r="H463" s="16" t="s">
        <v>953</v>
      </c>
      <c r="I463" s="15" t="s">
        <v>122</v>
      </c>
      <c r="J463" s="17">
        <v>9</v>
      </c>
      <c r="K463" s="15"/>
      <c r="L463" s="15" t="s">
        <v>209</v>
      </c>
      <c r="M463" s="15"/>
      <c r="N463" s="18">
        <v>7441</v>
      </c>
    </row>
    <row r="464" spans="1:14" ht="18.5" thickBot="1" x14ac:dyDescent="0.3">
      <c r="A464">
        <f t="shared" ca="1" si="7"/>
        <v>0.73123698128252079</v>
      </c>
      <c r="B464" s="19">
        <v>572</v>
      </c>
      <c r="C464" s="20" t="s">
        <v>1859</v>
      </c>
      <c r="D464" s="21">
        <v>1400</v>
      </c>
      <c r="E464" s="15" t="s">
        <v>1330</v>
      </c>
      <c r="F464" s="15"/>
      <c r="G464" s="15" t="s">
        <v>106</v>
      </c>
      <c r="H464" s="16" t="s">
        <v>1860</v>
      </c>
      <c r="I464" s="15" t="s">
        <v>116</v>
      </c>
      <c r="J464" s="17">
        <v>0</v>
      </c>
      <c r="K464" s="15"/>
      <c r="L464" s="15"/>
      <c r="M464" s="15"/>
      <c r="N464" s="15"/>
    </row>
    <row r="465" spans="1:14" ht="18.5" thickBot="1" x14ac:dyDescent="0.3">
      <c r="A465">
        <f t="shared" ca="1" si="7"/>
        <v>0.28057717705828544</v>
      </c>
      <c r="B465" s="19">
        <v>566</v>
      </c>
      <c r="C465" s="20" t="s">
        <v>1841</v>
      </c>
      <c r="D465" s="21">
        <v>1500</v>
      </c>
      <c r="E465" s="15" t="s">
        <v>1842</v>
      </c>
      <c r="F465" s="15" t="s">
        <v>191</v>
      </c>
      <c r="G465" s="15" t="s">
        <v>106</v>
      </c>
      <c r="H465" s="16" t="s">
        <v>1843</v>
      </c>
      <c r="I465" s="15" t="s">
        <v>107</v>
      </c>
      <c r="J465" s="17">
        <v>0</v>
      </c>
      <c r="K465" s="15"/>
      <c r="L465" s="15"/>
      <c r="M465" s="15"/>
      <c r="N465" s="18">
        <v>5106</v>
      </c>
    </row>
    <row r="466" spans="1:14" ht="18.5" thickBot="1" x14ac:dyDescent="0.3">
      <c r="A466">
        <f t="shared" ca="1" si="7"/>
        <v>0.23372323359566549</v>
      </c>
      <c r="B466" s="19">
        <v>801</v>
      </c>
      <c r="C466" s="15" t="s">
        <v>2506</v>
      </c>
      <c r="D466" s="17">
        <v>1500</v>
      </c>
      <c r="E466" s="15" t="s">
        <v>802</v>
      </c>
      <c r="F466" s="15" t="s">
        <v>109</v>
      </c>
      <c r="G466" s="15" t="s">
        <v>110</v>
      </c>
      <c r="H466" s="16" t="s">
        <v>2507</v>
      </c>
      <c r="I466" s="15" t="s">
        <v>127</v>
      </c>
      <c r="J466" s="17">
        <v>0</v>
      </c>
      <c r="K466" s="15"/>
      <c r="L466" s="15"/>
      <c r="M466" s="15"/>
      <c r="N466" s="18">
        <v>8460</v>
      </c>
    </row>
    <row r="467" spans="1:14" ht="18.5" thickBot="1" x14ac:dyDescent="0.3">
      <c r="A467">
        <f t="shared" ca="1" si="7"/>
        <v>2.4750913104098826E-2</v>
      </c>
      <c r="B467" s="19">
        <v>820</v>
      </c>
      <c r="C467" s="20" t="s">
        <v>2561</v>
      </c>
      <c r="D467" s="21">
        <v>1500</v>
      </c>
      <c r="E467" s="15" t="s">
        <v>1093</v>
      </c>
      <c r="F467" s="15"/>
      <c r="G467" s="15" t="s">
        <v>106</v>
      </c>
      <c r="H467" s="16" t="s">
        <v>2562</v>
      </c>
      <c r="I467" s="15" t="s">
        <v>122</v>
      </c>
      <c r="J467" s="17">
        <v>2</v>
      </c>
      <c r="K467" s="15"/>
      <c r="L467" s="15"/>
      <c r="M467" s="15"/>
      <c r="N467" s="18">
        <v>7644</v>
      </c>
    </row>
    <row r="468" spans="1:14" ht="18.5" thickBot="1" x14ac:dyDescent="0.3">
      <c r="A468">
        <f t="shared" ca="1" si="7"/>
        <v>0.57437665917205305</v>
      </c>
      <c r="B468" s="12">
        <v>51</v>
      </c>
      <c r="C468" s="13" t="s">
        <v>361</v>
      </c>
      <c r="D468" s="14">
        <v>1500</v>
      </c>
      <c r="E468" s="13" t="s">
        <v>362</v>
      </c>
      <c r="F468" s="15" t="s">
        <v>363</v>
      </c>
      <c r="G468" s="15" t="s">
        <v>106</v>
      </c>
      <c r="H468" s="16" t="s">
        <v>364</v>
      </c>
      <c r="I468" s="15" t="s">
        <v>107</v>
      </c>
      <c r="J468" s="17">
        <v>1</v>
      </c>
      <c r="K468" s="15"/>
      <c r="L468" s="15" t="s">
        <v>147</v>
      </c>
      <c r="M468" s="15"/>
      <c r="N468" s="18">
        <v>8994</v>
      </c>
    </row>
    <row r="469" spans="1:14" ht="18.5" thickBot="1" x14ac:dyDescent="0.3">
      <c r="A469">
        <f t="shared" ca="1" si="7"/>
        <v>9.1427251254982411E-2</v>
      </c>
      <c r="B469" s="19">
        <v>334</v>
      </c>
      <c r="C469" s="15" t="s">
        <v>1184</v>
      </c>
      <c r="D469" s="17">
        <v>1500</v>
      </c>
      <c r="E469" s="15" t="s">
        <v>632</v>
      </c>
      <c r="F469" s="15" t="s">
        <v>1185</v>
      </c>
      <c r="G469" s="15" t="s">
        <v>110</v>
      </c>
      <c r="H469" s="16" t="s">
        <v>1186</v>
      </c>
      <c r="I469" s="15" t="s">
        <v>116</v>
      </c>
      <c r="J469" s="17">
        <v>1</v>
      </c>
      <c r="K469" s="15"/>
      <c r="L469" s="26" t="s">
        <v>165</v>
      </c>
      <c r="M469" s="15"/>
      <c r="N469" s="18">
        <v>8817</v>
      </c>
    </row>
    <row r="470" spans="1:14" ht="18.5" thickBot="1" x14ac:dyDescent="0.3">
      <c r="A470">
        <f t="shared" ca="1" si="7"/>
        <v>0.21754920553006796</v>
      </c>
      <c r="B470" s="19">
        <v>93</v>
      </c>
      <c r="C470" s="15" t="s">
        <v>489</v>
      </c>
      <c r="D470" s="17">
        <v>1500</v>
      </c>
      <c r="E470" s="15" t="s">
        <v>490</v>
      </c>
      <c r="F470" s="15" t="s">
        <v>429</v>
      </c>
      <c r="G470" s="15" t="s">
        <v>110</v>
      </c>
      <c r="H470" s="16" t="s">
        <v>491</v>
      </c>
      <c r="I470" s="15" t="s">
        <v>115</v>
      </c>
      <c r="J470" s="17">
        <v>0</v>
      </c>
      <c r="K470" s="15"/>
      <c r="L470" s="15" t="s">
        <v>236</v>
      </c>
      <c r="M470" s="15"/>
      <c r="N470" s="18">
        <v>5916</v>
      </c>
    </row>
    <row r="471" spans="1:14" ht="18.5" thickBot="1" x14ac:dyDescent="0.3">
      <c r="A471">
        <f t="shared" ca="1" si="7"/>
        <v>0.37886738377463203</v>
      </c>
      <c r="B471" s="19">
        <v>251</v>
      </c>
      <c r="C471" s="13" t="s">
        <v>957</v>
      </c>
      <c r="D471" s="21">
        <v>1500</v>
      </c>
      <c r="E471" s="20" t="s">
        <v>958</v>
      </c>
      <c r="F471" s="15"/>
      <c r="G471" s="15"/>
      <c r="H471" s="16" t="s">
        <v>959</v>
      </c>
      <c r="I471" s="15"/>
      <c r="J471" s="15"/>
      <c r="K471" s="15"/>
      <c r="L471" s="15"/>
      <c r="M471" s="15"/>
      <c r="N471" s="15"/>
    </row>
    <row r="472" spans="1:14" ht="18.5" thickBot="1" x14ac:dyDescent="0.3">
      <c r="A472">
        <f t="shared" ca="1" si="7"/>
        <v>0.15735663441235259</v>
      </c>
      <c r="B472" s="19">
        <v>123</v>
      </c>
      <c r="C472" s="13" t="s">
        <v>582</v>
      </c>
      <c r="D472" s="17">
        <v>1500</v>
      </c>
      <c r="E472" s="15" t="s">
        <v>583</v>
      </c>
      <c r="F472" s="15"/>
      <c r="G472" s="15" t="s">
        <v>106</v>
      </c>
      <c r="H472" s="16" t="s">
        <v>584</v>
      </c>
      <c r="I472" s="15" t="s">
        <v>107</v>
      </c>
      <c r="J472" s="17">
        <v>4</v>
      </c>
      <c r="K472" s="15"/>
      <c r="L472" s="15"/>
      <c r="M472" s="15"/>
      <c r="N472" s="18">
        <v>5658</v>
      </c>
    </row>
    <row r="473" spans="1:14" ht="18.5" thickBot="1" x14ac:dyDescent="0.3">
      <c r="A473">
        <f t="shared" ca="1" si="7"/>
        <v>0.9377223092638125</v>
      </c>
      <c r="B473" s="19">
        <v>759</v>
      </c>
      <c r="C473" s="20" t="s">
        <v>2394</v>
      </c>
      <c r="D473" s="21">
        <v>1400</v>
      </c>
      <c r="E473" s="15" t="s">
        <v>2395</v>
      </c>
      <c r="F473" s="15"/>
      <c r="G473" s="15" t="s">
        <v>106</v>
      </c>
      <c r="H473" s="16" t="s">
        <v>2396</v>
      </c>
      <c r="I473" s="15" t="s">
        <v>111</v>
      </c>
      <c r="J473" s="17">
        <v>0</v>
      </c>
      <c r="K473" s="15"/>
      <c r="L473" s="15"/>
      <c r="M473" s="15"/>
      <c r="N473" s="15"/>
    </row>
    <row r="474" spans="1:14" ht="18.5" thickBot="1" x14ac:dyDescent="0.3">
      <c r="A474">
        <f t="shared" ca="1" si="7"/>
        <v>0.94945951380750326</v>
      </c>
      <c r="B474" s="19">
        <v>798</v>
      </c>
      <c r="C474" s="20" t="s">
        <v>2499</v>
      </c>
      <c r="D474" s="21">
        <v>1500</v>
      </c>
      <c r="E474" s="15" t="s">
        <v>1014</v>
      </c>
      <c r="F474" s="15" t="s">
        <v>622</v>
      </c>
      <c r="G474" s="15" t="s">
        <v>114</v>
      </c>
      <c r="H474" s="16" t="s">
        <v>2500</v>
      </c>
      <c r="I474" s="15" t="s">
        <v>116</v>
      </c>
      <c r="J474" s="17">
        <v>13</v>
      </c>
      <c r="K474" s="15"/>
      <c r="L474" s="15"/>
      <c r="M474" s="15"/>
      <c r="N474" s="18">
        <v>5921</v>
      </c>
    </row>
    <row r="475" spans="1:14" ht="18.5" thickBot="1" x14ac:dyDescent="0.3">
      <c r="A475">
        <f t="shared" ca="1" si="7"/>
        <v>0.32715260990340089</v>
      </c>
      <c r="B475" s="19">
        <v>841</v>
      </c>
      <c r="C475" s="15" t="s">
        <v>2624</v>
      </c>
      <c r="D475" s="17">
        <v>1500</v>
      </c>
      <c r="E475" s="15" t="s">
        <v>110</v>
      </c>
      <c r="F475" s="15" t="s">
        <v>153</v>
      </c>
      <c r="G475" s="20" t="s">
        <v>110</v>
      </c>
      <c r="H475" s="16" t="s">
        <v>2625</v>
      </c>
      <c r="I475" s="15" t="s">
        <v>111</v>
      </c>
      <c r="J475" s="17">
        <v>0</v>
      </c>
      <c r="K475" s="15"/>
      <c r="L475" s="15"/>
      <c r="M475" s="15"/>
      <c r="N475" s="18">
        <v>8841</v>
      </c>
    </row>
    <row r="476" spans="1:14" ht="18.5" thickBot="1" x14ac:dyDescent="0.3">
      <c r="A476">
        <f t="shared" ca="1" si="7"/>
        <v>0.10999462241531144</v>
      </c>
      <c r="B476" s="19">
        <v>749</v>
      </c>
      <c r="C476" s="15" t="s">
        <v>2362</v>
      </c>
      <c r="D476" s="21">
        <v>1500</v>
      </c>
      <c r="E476" s="15" t="s">
        <v>2363</v>
      </c>
      <c r="F476" s="15" t="s">
        <v>1185</v>
      </c>
      <c r="G476" s="15" t="s">
        <v>158</v>
      </c>
      <c r="H476" s="16" t="s">
        <v>2364</v>
      </c>
      <c r="I476" s="15" t="s">
        <v>116</v>
      </c>
      <c r="J476" s="17">
        <v>1</v>
      </c>
      <c r="K476" s="21"/>
      <c r="L476" s="15"/>
      <c r="M476" s="15"/>
      <c r="N476" s="18">
        <v>6386</v>
      </c>
    </row>
    <row r="477" spans="1:14" ht="18.5" thickBot="1" x14ac:dyDescent="0.3">
      <c r="A477">
        <f t="shared" ca="1" si="7"/>
        <v>0.29505831207745159</v>
      </c>
      <c r="B477" s="19">
        <v>198</v>
      </c>
      <c r="C477" s="20" t="s">
        <v>798</v>
      </c>
      <c r="D477" s="17">
        <v>1500</v>
      </c>
      <c r="E477" s="15" t="s">
        <v>799</v>
      </c>
      <c r="F477" s="15"/>
      <c r="G477" s="15"/>
      <c r="H477" s="16" t="s">
        <v>800</v>
      </c>
      <c r="I477" s="15"/>
      <c r="J477" s="15"/>
      <c r="K477" s="15"/>
      <c r="L477" s="15"/>
      <c r="M477" s="15"/>
      <c r="N477" s="15"/>
    </row>
    <row r="478" spans="1:14" ht="18.5" thickBot="1" x14ac:dyDescent="0.3">
      <c r="A478">
        <f t="shared" ca="1" si="7"/>
        <v>0.59538132034974556</v>
      </c>
      <c r="B478" s="19">
        <v>370</v>
      </c>
      <c r="C478" s="20" t="s">
        <v>1287</v>
      </c>
      <c r="D478" s="17">
        <v>1500</v>
      </c>
      <c r="E478" s="15" t="s">
        <v>547</v>
      </c>
      <c r="F478" s="15"/>
      <c r="G478" s="15" t="s">
        <v>110</v>
      </c>
      <c r="H478" s="16" t="s">
        <v>1288</v>
      </c>
      <c r="I478" s="15" t="s">
        <v>107</v>
      </c>
      <c r="J478" s="17">
        <v>0</v>
      </c>
      <c r="K478" s="15"/>
      <c r="L478" s="26" t="s">
        <v>165</v>
      </c>
      <c r="M478" s="15"/>
      <c r="N478" s="18">
        <v>7484</v>
      </c>
    </row>
    <row r="479" spans="1:14" ht="18.5" thickBot="1" x14ac:dyDescent="0.3">
      <c r="A479">
        <f t="shared" ca="1" si="7"/>
        <v>0.98240784979601092</v>
      </c>
      <c r="B479" s="19">
        <v>846</v>
      </c>
      <c r="C479" s="20" t="s">
        <v>2637</v>
      </c>
      <c r="D479" s="21">
        <v>1500</v>
      </c>
      <c r="E479" s="15" t="s">
        <v>2599</v>
      </c>
      <c r="F479" s="15" t="s">
        <v>701</v>
      </c>
      <c r="G479" s="15" t="s">
        <v>114</v>
      </c>
      <c r="H479" s="16" t="s">
        <v>2638</v>
      </c>
      <c r="I479" s="15" t="s">
        <v>122</v>
      </c>
      <c r="J479" s="17">
        <v>8</v>
      </c>
      <c r="K479" s="21">
        <v>1002107</v>
      </c>
      <c r="L479" s="15"/>
      <c r="M479" s="15"/>
      <c r="N479" s="18">
        <v>7086</v>
      </c>
    </row>
    <row r="480" spans="1:14" ht="18.5" thickBot="1" x14ac:dyDescent="0.3">
      <c r="A480">
        <f t="shared" ca="1" si="7"/>
        <v>0.68766780489331125</v>
      </c>
      <c r="B480" s="19">
        <v>993</v>
      </c>
      <c r="C480" s="15" t="s">
        <v>3043</v>
      </c>
      <c r="D480" s="21">
        <v>1500</v>
      </c>
      <c r="E480" s="15" t="s">
        <v>411</v>
      </c>
      <c r="F480" s="15"/>
      <c r="G480" s="20" t="s">
        <v>158</v>
      </c>
      <c r="H480" s="16" t="s">
        <v>3044</v>
      </c>
      <c r="I480" s="15" t="s">
        <v>111</v>
      </c>
      <c r="J480" s="17">
        <v>1</v>
      </c>
      <c r="K480" s="21"/>
      <c r="L480" s="15"/>
      <c r="M480" s="15"/>
      <c r="N480" s="18">
        <v>7149</v>
      </c>
    </row>
    <row r="481" spans="1:14" ht="18.5" thickBot="1" x14ac:dyDescent="0.3">
      <c r="A481">
        <f t="shared" ca="1" si="7"/>
        <v>0.40557595172965932</v>
      </c>
      <c r="B481" s="19">
        <v>298</v>
      </c>
      <c r="C481" s="15" t="s">
        <v>1085</v>
      </c>
      <c r="D481" s="17">
        <v>1500</v>
      </c>
      <c r="E481" s="15" t="s">
        <v>802</v>
      </c>
      <c r="F481" s="15">
        <v>2069</v>
      </c>
      <c r="G481" s="15" t="s">
        <v>110</v>
      </c>
      <c r="H481" s="16" t="s">
        <v>1086</v>
      </c>
      <c r="I481" s="15" t="s">
        <v>127</v>
      </c>
      <c r="J481" s="17">
        <v>0</v>
      </c>
      <c r="K481" s="15"/>
      <c r="L481" s="26" t="s">
        <v>165</v>
      </c>
      <c r="M481" s="15"/>
      <c r="N481" s="18">
        <v>9363</v>
      </c>
    </row>
    <row r="482" spans="1:14" ht="18.5" thickBot="1" x14ac:dyDescent="0.3">
      <c r="A482">
        <f t="shared" ca="1" si="7"/>
        <v>9.4202425051532201E-2</v>
      </c>
      <c r="B482" s="19">
        <v>356</v>
      </c>
      <c r="C482" s="20" t="s">
        <v>1247</v>
      </c>
      <c r="D482" s="17">
        <v>1500</v>
      </c>
      <c r="E482" s="15" t="s">
        <v>841</v>
      </c>
      <c r="F482" s="15"/>
      <c r="G482" s="15" t="s">
        <v>114</v>
      </c>
      <c r="H482" s="16" t="s">
        <v>1248</v>
      </c>
      <c r="I482" s="15" t="s">
        <v>111</v>
      </c>
      <c r="J482" s="17">
        <v>4</v>
      </c>
      <c r="K482" s="15"/>
      <c r="L482" s="15" t="s">
        <v>292</v>
      </c>
      <c r="M482" s="15"/>
      <c r="N482" s="18">
        <v>7499</v>
      </c>
    </row>
    <row r="483" spans="1:14" ht="18.5" thickBot="1" x14ac:dyDescent="0.3">
      <c r="A483">
        <f t="shared" ca="1" si="7"/>
        <v>0.22642455291858499</v>
      </c>
      <c r="B483" s="12">
        <v>29</v>
      </c>
      <c r="C483" s="13" t="s">
        <v>293</v>
      </c>
      <c r="D483" s="14">
        <v>1500</v>
      </c>
      <c r="E483" s="13" t="s">
        <v>294</v>
      </c>
      <c r="F483" s="15"/>
      <c r="G483" s="15" t="s">
        <v>106</v>
      </c>
      <c r="H483" s="16" t="s">
        <v>295</v>
      </c>
      <c r="I483" s="15" t="s">
        <v>107</v>
      </c>
      <c r="J483" s="17">
        <v>0</v>
      </c>
      <c r="K483" s="15"/>
      <c r="L483" s="15" t="s">
        <v>147</v>
      </c>
      <c r="M483" s="15"/>
      <c r="N483" s="18">
        <v>5607</v>
      </c>
    </row>
    <row r="484" spans="1:14" ht="18.5" thickBot="1" x14ac:dyDescent="0.3">
      <c r="A484">
        <f t="shared" ca="1" si="7"/>
        <v>0.15232792232742642</v>
      </c>
      <c r="B484" s="19">
        <v>304</v>
      </c>
      <c r="C484" s="15" t="s">
        <v>1101</v>
      </c>
      <c r="D484" s="17">
        <v>1500</v>
      </c>
      <c r="E484" s="15" t="s">
        <v>1102</v>
      </c>
      <c r="F484" s="15" t="s">
        <v>1103</v>
      </c>
      <c r="G484" s="15" t="s">
        <v>158</v>
      </c>
      <c r="H484" s="16" t="s">
        <v>1104</v>
      </c>
      <c r="I484" s="15" t="s">
        <v>107</v>
      </c>
      <c r="J484" s="17">
        <v>0</v>
      </c>
      <c r="K484" s="15"/>
      <c r="L484" s="15" t="s">
        <v>132</v>
      </c>
      <c r="M484" s="15"/>
      <c r="N484" s="15"/>
    </row>
    <row r="485" spans="1:14" ht="18.5" thickBot="1" x14ac:dyDescent="0.3">
      <c r="A485">
        <f t="shared" ca="1" si="7"/>
        <v>0.339852678646414</v>
      </c>
      <c r="B485" s="19">
        <v>4</v>
      </c>
      <c r="C485" s="20" t="s">
        <v>210</v>
      </c>
      <c r="D485" s="21">
        <v>1465</v>
      </c>
      <c r="E485" s="20" t="s">
        <v>211</v>
      </c>
      <c r="F485" s="15"/>
      <c r="G485" s="15"/>
      <c r="H485" s="16" t="s">
        <v>212</v>
      </c>
      <c r="I485" s="15"/>
      <c r="J485" s="15"/>
      <c r="K485" s="15"/>
      <c r="L485" s="15"/>
      <c r="M485" s="15"/>
      <c r="N485" s="15"/>
    </row>
    <row r="486" spans="1:14" ht="18.5" thickBot="1" x14ac:dyDescent="0.3">
      <c r="A486">
        <f t="shared" ca="1" si="7"/>
        <v>0.95751063210255938</v>
      </c>
      <c r="B486" s="19">
        <v>205</v>
      </c>
      <c r="C486" s="15" t="s">
        <v>821</v>
      </c>
      <c r="D486" s="17">
        <v>1500</v>
      </c>
      <c r="E486" s="15" t="s">
        <v>234</v>
      </c>
      <c r="F486" s="15" t="s">
        <v>105</v>
      </c>
      <c r="G486" s="15" t="s">
        <v>110</v>
      </c>
      <c r="H486" s="16" t="s">
        <v>822</v>
      </c>
      <c r="I486" s="15" t="s">
        <v>111</v>
      </c>
      <c r="J486" s="17">
        <v>0</v>
      </c>
      <c r="K486" s="15"/>
      <c r="L486" s="26" t="s">
        <v>165</v>
      </c>
      <c r="M486" s="15"/>
      <c r="N486" s="18">
        <v>9654</v>
      </c>
    </row>
    <row r="487" spans="1:14" ht="18.5" thickBot="1" x14ac:dyDescent="0.3">
      <c r="A487">
        <f t="shared" ca="1" si="7"/>
        <v>0.98322424816156928</v>
      </c>
      <c r="B487" s="19">
        <v>493</v>
      </c>
      <c r="C487" s="15" t="s">
        <v>1633</v>
      </c>
      <c r="D487" s="17">
        <v>1500</v>
      </c>
      <c r="E487" s="15" t="s">
        <v>1634</v>
      </c>
      <c r="F487" s="15"/>
      <c r="G487" s="15" t="s">
        <v>106</v>
      </c>
      <c r="H487" s="16" t="s">
        <v>1635</v>
      </c>
      <c r="I487" s="15" t="s">
        <v>116</v>
      </c>
      <c r="J487" s="17">
        <v>0</v>
      </c>
      <c r="K487" s="15"/>
      <c r="L487" s="15"/>
      <c r="M487" s="15"/>
      <c r="N487" s="15"/>
    </row>
    <row r="488" spans="1:14" ht="18.5" thickBot="1" x14ac:dyDescent="0.3">
      <c r="A488">
        <f t="shared" ca="1" si="7"/>
        <v>1.5252860744247365E-2</v>
      </c>
      <c r="B488" s="19">
        <v>431</v>
      </c>
      <c r="C488" s="15" t="s">
        <v>1463</v>
      </c>
      <c r="D488" s="17">
        <v>1500</v>
      </c>
      <c r="E488" s="15" t="s">
        <v>1214</v>
      </c>
      <c r="F488" s="15"/>
      <c r="G488" s="15" t="s">
        <v>114</v>
      </c>
      <c r="H488" s="16" t="s">
        <v>1464</v>
      </c>
      <c r="I488" s="15" t="s">
        <v>131</v>
      </c>
      <c r="J488" s="17">
        <v>7</v>
      </c>
      <c r="K488" s="15"/>
      <c r="L488" s="15"/>
      <c r="M488" s="15"/>
      <c r="N488" s="18">
        <v>2887</v>
      </c>
    </row>
    <row r="489" spans="1:14" ht="18.5" thickBot="1" x14ac:dyDescent="0.3">
      <c r="A489">
        <f t="shared" ca="1" si="7"/>
        <v>0.49572077966465578</v>
      </c>
      <c r="B489" s="19">
        <v>986</v>
      </c>
      <c r="C489" s="20" t="s">
        <v>3022</v>
      </c>
      <c r="D489" s="21">
        <v>1495</v>
      </c>
      <c r="E489" s="15" t="s">
        <v>3023</v>
      </c>
      <c r="F489" s="15" t="s">
        <v>3024</v>
      </c>
      <c r="G489" s="15" t="s">
        <v>106</v>
      </c>
      <c r="H489" s="16" t="s">
        <v>3025</v>
      </c>
      <c r="I489" s="15" t="s">
        <v>107</v>
      </c>
      <c r="J489" s="17">
        <v>1</v>
      </c>
      <c r="K489" s="15"/>
      <c r="L489" s="15"/>
      <c r="M489" s="15"/>
      <c r="N489" s="18">
        <v>5779</v>
      </c>
    </row>
    <row r="490" spans="1:14" ht="18.5" thickBot="1" x14ac:dyDescent="0.3">
      <c r="A490">
        <f t="shared" ca="1" si="7"/>
        <v>0.98106702266565016</v>
      </c>
      <c r="B490" s="19">
        <v>459</v>
      </c>
      <c r="C490" s="15" t="s">
        <v>1539</v>
      </c>
      <c r="D490" s="17">
        <v>1500</v>
      </c>
      <c r="E490" s="15" t="s">
        <v>1540</v>
      </c>
      <c r="F490" s="15" t="s">
        <v>330</v>
      </c>
      <c r="G490" s="15" t="s">
        <v>106</v>
      </c>
      <c r="H490" s="16" t="s">
        <v>1541</v>
      </c>
      <c r="I490" s="15" t="s">
        <v>116</v>
      </c>
      <c r="J490" s="17">
        <v>0</v>
      </c>
      <c r="K490" s="15"/>
      <c r="L490" s="15"/>
      <c r="M490" s="15"/>
      <c r="N490" s="18">
        <v>7289</v>
      </c>
    </row>
    <row r="491" spans="1:14" ht="18.5" thickBot="1" x14ac:dyDescent="0.3">
      <c r="A491">
        <f t="shared" ca="1" si="7"/>
        <v>0.64192919011215122</v>
      </c>
      <c r="B491" s="19">
        <v>397</v>
      </c>
      <c r="C491" s="15" t="s">
        <v>1360</v>
      </c>
      <c r="D491" s="17">
        <v>1500</v>
      </c>
      <c r="E491" s="15" t="s">
        <v>1361</v>
      </c>
      <c r="F491" s="15" t="s">
        <v>109</v>
      </c>
      <c r="G491" s="15" t="s">
        <v>106</v>
      </c>
      <c r="H491" s="16" t="s">
        <v>1362</v>
      </c>
      <c r="I491" s="15" t="s">
        <v>107</v>
      </c>
      <c r="J491" s="17">
        <v>0</v>
      </c>
      <c r="K491" s="15"/>
      <c r="L491" s="15"/>
      <c r="M491" s="15"/>
      <c r="N491" s="18">
        <v>6510</v>
      </c>
    </row>
    <row r="492" spans="1:14" ht="18.5" thickBot="1" x14ac:dyDescent="0.3">
      <c r="A492">
        <f t="shared" ca="1" si="7"/>
        <v>0.71553489378391388</v>
      </c>
      <c r="B492" s="19">
        <v>636</v>
      </c>
      <c r="C492" s="15" t="s">
        <v>2049</v>
      </c>
      <c r="D492" s="21">
        <v>1500</v>
      </c>
      <c r="E492" s="15" t="s">
        <v>2050</v>
      </c>
      <c r="F492" s="15" t="s">
        <v>109</v>
      </c>
      <c r="G492" s="15" t="s">
        <v>158</v>
      </c>
      <c r="H492" s="16" t="s">
        <v>2051</v>
      </c>
      <c r="I492" s="15" t="s">
        <v>111</v>
      </c>
      <c r="J492" s="17">
        <v>2</v>
      </c>
      <c r="K492" s="15"/>
      <c r="L492" s="15"/>
      <c r="M492" s="15"/>
      <c r="N492" s="18">
        <v>7730</v>
      </c>
    </row>
    <row r="493" spans="1:14" ht="18.5" thickBot="1" x14ac:dyDescent="0.3">
      <c r="A493">
        <f t="shared" ca="1" si="7"/>
        <v>0.10897780564175985</v>
      </c>
      <c r="B493" s="19">
        <v>362</v>
      </c>
      <c r="C493" s="15" t="s">
        <v>1264</v>
      </c>
      <c r="D493" s="17">
        <v>1500</v>
      </c>
      <c r="E493" s="15" t="s">
        <v>1265</v>
      </c>
      <c r="F493" s="15" t="s">
        <v>1266</v>
      </c>
      <c r="G493" s="15" t="s">
        <v>110</v>
      </c>
      <c r="H493" s="16" t="s">
        <v>1267</v>
      </c>
      <c r="I493" s="15" t="s">
        <v>127</v>
      </c>
      <c r="J493" s="17">
        <v>0</v>
      </c>
      <c r="K493" s="15"/>
      <c r="L493" s="15" t="s">
        <v>236</v>
      </c>
      <c r="M493" s="15"/>
      <c r="N493" s="18">
        <v>7237</v>
      </c>
    </row>
    <row r="494" spans="1:14" ht="18.5" thickBot="1" x14ac:dyDescent="0.3">
      <c r="A494">
        <f t="shared" ca="1" si="7"/>
        <v>3.4690426804213526E-2</v>
      </c>
      <c r="B494" s="19">
        <v>990</v>
      </c>
      <c r="C494" s="20" t="s">
        <v>3034</v>
      </c>
      <c r="D494" s="21">
        <v>1500</v>
      </c>
      <c r="E494" s="15" t="s">
        <v>3035</v>
      </c>
      <c r="F494" s="15"/>
      <c r="G494" s="15" t="s">
        <v>114</v>
      </c>
      <c r="H494" s="16" t="s">
        <v>3036</v>
      </c>
      <c r="I494" s="15" t="s">
        <v>107</v>
      </c>
      <c r="J494" s="17">
        <v>15</v>
      </c>
      <c r="K494" s="15"/>
      <c r="L494" s="15"/>
      <c r="M494" s="15"/>
      <c r="N494" s="18">
        <v>2336</v>
      </c>
    </row>
    <row r="495" spans="1:14" ht="18.5" thickBot="1" x14ac:dyDescent="0.3">
      <c r="A495">
        <f t="shared" ca="1" si="7"/>
        <v>7.2759865961889103E-2</v>
      </c>
      <c r="B495" s="19">
        <v>960</v>
      </c>
      <c r="C495" s="20" t="s">
        <v>2956</v>
      </c>
      <c r="D495" s="21">
        <v>1500</v>
      </c>
      <c r="E495" s="15" t="s">
        <v>2957</v>
      </c>
      <c r="F495" s="15" t="s">
        <v>1567</v>
      </c>
      <c r="G495" s="15" t="s">
        <v>106</v>
      </c>
      <c r="H495" s="16" t="s">
        <v>2958</v>
      </c>
      <c r="I495" s="15" t="s">
        <v>111</v>
      </c>
      <c r="J495" s="17">
        <v>0</v>
      </c>
      <c r="K495" s="15"/>
      <c r="L495" s="15"/>
      <c r="M495" s="15"/>
      <c r="N495" s="18">
        <v>5023</v>
      </c>
    </row>
    <row r="496" spans="1:14" ht="18.5" thickBot="1" x14ac:dyDescent="0.3">
      <c r="A496">
        <f t="shared" ca="1" si="7"/>
        <v>0.29683451604421707</v>
      </c>
      <c r="B496" s="19">
        <v>858</v>
      </c>
      <c r="C496" s="20" t="s">
        <v>2670</v>
      </c>
      <c r="D496" s="21">
        <v>1500</v>
      </c>
      <c r="E496" s="15" t="s">
        <v>1191</v>
      </c>
      <c r="F496" s="15"/>
      <c r="G496" s="15" t="s">
        <v>106</v>
      </c>
      <c r="H496" s="16" t="s">
        <v>2671</v>
      </c>
      <c r="I496" s="15" t="s">
        <v>107</v>
      </c>
      <c r="J496" s="17">
        <v>0</v>
      </c>
      <c r="K496" s="15"/>
      <c r="L496" s="15"/>
      <c r="M496" s="15"/>
      <c r="N496" s="18">
        <v>1869</v>
      </c>
    </row>
    <row r="497" spans="1:14" ht="18.5" thickBot="1" x14ac:dyDescent="0.3">
      <c r="A497">
        <f t="shared" ca="1" si="7"/>
        <v>0.47588633490985144</v>
      </c>
      <c r="B497" s="19">
        <v>56</v>
      </c>
      <c r="C497" s="20" t="s">
        <v>378</v>
      </c>
      <c r="D497" s="21">
        <v>1190</v>
      </c>
      <c r="E497" s="20" t="s">
        <v>379</v>
      </c>
      <c r="F497" s="15"/>
      <c r="G497" s="15"/>
      <c r="H497" s="16" t="s">
        <v>380</v>
      </c>
      <c r="I497" s="15"/>
      <c r="J497" s="15"/>
      <c r="K497" s="15"/>
      <c r="L497" s="15"/>
      <c r="M497" s="15"/>
      <c r="N497" s="15"/>
    </row>
    <row r="498" spans="1:14" ht="18.5" thickBot="1" x14ac:dyDescent="0.3">
      <c r="A498">
        <f t="shared" ca="1" si="7"/>
        <v>0.44187670174843907</v>
      </c>
      <c r="B498" s="19">
        <v>260</v>
      </c>
      <c r="C498" s="15" t="s">
        <v>982</v>
      </c>
      <c r="D498" s="17">
        <v>1500</v>
      </c>
      <c r="E498" s="15" t="s">
        <v>983</v>
      </c>
      <c r="F498" s="15" t="s">
        <v>105</v>
      </c>
      <c r="G498" s="15" t="s">
        <v>110</v>
      </c>
      <c r="H498" s="16" t="s">
        <v>984</v>
      </c>
      <c r="I498" s="15" t="s">
        <v>115</v>
      </c>
      <c r="J498" s="17">
        <v>0</v>
      </c>
      <c r="K498" s="15"/>
      <c r="L498" s="26" t="s">
        <v>165</v>
      </c>
      <c r="M498" s="15"/>
      <c r="N498" s="18">
        <v>8458</v>
      </c>
    </row>
    <row r="499" spans="1:14" ht="18.5" thickBot="1" x14ac:dyDescent="0.3">
      <c r="A499">
        <f t="shared" ca="1" si="7"/>
        <v>0.23403015165456564</v>
      </c>
      <c r="B499" s="12">
        <v>88</v>
      </c>
      <c r="C499" s="15" t="s">
        <v>478</v>
      </c>
      <c r="D499" s="17">
        <v>1500</v>
      </c>
      <c r="E499" s="15" t="s">
        <v>182</v>
      </c>
      <c r="F499" s="15" t="s">
        <v>156</v>
      </c>
      <c r="G499" s="15" t="s">
        <v>106</v>
      </c>
      <c r="H499" s="16" t="s">
        <v>479</v>
      </c>
      <c r="I499" s="15" t="s">
        <v>107</v>
      </c>
      <c r="J499" s="17">
        <v>0</v>
      </c>
      <c r="K499" s="15"/>
      <c r="L499" s="15" t="s">
        <v>147</v>
      </c>
      <c r="M499" s="15"/>
      <c r="N499" s="18">
        <v>7925</v>
      </c>
    </row>
    <row r="500" spans="1:14" ht="18.5" thickBot="1" x14ac:dyDescent="0.3">
      <c r="A500">
        <f t="shared" ca="1" si="7"/>
        <v>0.51756566477655663</v>
      </c>
      <c r="B500" s="19">
        <v>405</v>
      </c>
      <c r="C500" s="15" t="s">
        <v>1383</v>
      </c>
      <c r="D500" s="17">
        <v>1500</v>
      </c>
      <c r="E500" s="15" t="s">
        <v>1384</v>
      </c>
      <c r="F500" s="15" t="s">
        <v>1385</v>
      </c>
      <c r="G500" s="15" t="s">
        <v>106</v>
      </c>
      <c r="H500" s="16" t="s">
        <v>1386</v>
      </c>
      <c r="I500" s="15" t="s">
        <v>116</v>
      </c>
      <c r="J500" s="17">
        <v>0</v>
      </c>
      <c r="K500" s="17">
        <v>1001107</v>
      </c>
      <c r="L500" s="15"/>
      <c r="M500" s="15"/>
      <c r="N500" s="18">
        <v>4491</v>
      </c>
    </row>
    <row r="501" spans="1:14" ht="18.5" thickBot="1" x14ac:dyDescent="0.3">
      <c r="A501">
        <f t="shared" ca="1" si="7"/>
        <v>0.16135871148241465</v>
      </c>
      <c r="B501" s="19">
        <v>943</v>
      </c>
      <c r="C501" s="15" t="s">
        <v>2911</v>
      </c>
      <c r="D501" s="21">
        <v>1500</v>
      </c>
      <c r="E501" s="15" t="s">
        <v>2065</v>
      </c>
      <c r="F501" s="15" t="s">
        <v>2066</v>
      </c>
      <c r="G501" s="20" t="s">
        <v>158</v>
      </c>
      <c r="H501" s="16" t="s">
        <v>2912</v>
      </c>
      <c r="I501" s="15" t="s">
        <v>139</v>
      </c>
      <c r="J501" s="17">
        <v>0</v>
      </c>
      <c r="K501" s="21"/>
      <c r="L501" s="15"/>
      <c r="M501" s="15"/>
      <c r="N501" s="18"/>
    </row>
    <row r="502" spans="1:14" ht="18.5" thickBot="1" x14ac:dyDescent="0.3">
      <c r="A502">
        <f t="shared" ca="1" si="7"/>
        <v>0.54963159612259227</v>
      </c>
      <c r="B502" s="19">
        <v>487</v>
      </c>
      <c r="C502" s="20" t="s">
        <v>1618</v>
      </c>
      <c r="D502" s="17">
        <v>1500</v>
      </c>
      <c r="E502" s="15" t="s">
        <v>537</v>
      </c>
      <c r="F502" s="15"/>
      <c r="G502" s="15" t="s">
        <v>106</v>
      </c>
      <c r="H502" s="16" t="s">
        <v>1619</v>
      </c>
      <c r="I502" s="15" t="s">
        <v>131</v>
      </c>
      <c r="J502" s="17">
        <v>2</v>
      </c>
      <c r="K502" s="15"/>
      <c r="L502" s="15"/>
      <c r="M502" s="15"/>
      <c r="N502" s="18">
        <v>8961</v>
      </c>
    </row>
    <row r="503" spans="1:14" ht="18.5" thickBot="1" x14ac:dyDescent="0.3">
      <c r="A503">
        <f t="shared" ca="1" si="7"/>
        <v>0.44453679537056445</v>
      </c>
      <c r="B503" s="19">
        <v>743</v>
      </c>
      <c r="C503" s="27" t="s">
        <v>2346</v>
      </c>
      <c r="D503" s="21">
        <v>1500</v>
      </c>
      <c r="E503" s="20" t="s">
        <v>145</v>
      </c>
      <c r="F503" s="20" t="s">
        <v>178</v>
      </c>
      <c r="G503" s="15" t="s">
        <v>106</v>
      </c>
      <c r="H503" s="16" t="s">
        <v>2347</v>
      </c>
      <c r="I503" s="15" t="s">
        <v>107</v>
      </c>
      <c r="J503" s="17">
        <v>0</v>
      </c>
      <c r="K503" s="15"/>
      <c r="L503" s="15"/>
      <c r="M503" s="15"/>
      <c r="N503" s="18">
        <v>5520</v>
      </c>
    </row>
    <row r="504" spans="1:14" ht="18.5" thickBot="1" x14ac:dyDescent="0.3">
      <c r="A504">
        <f t="shared" ca="1" si="7"/>
        <v>0.26475343261208006</v>
      </c>
      <c r="B504" s="19">
        <v>273</v>
      </c>
      <c r="C504" s="13" t="s">
        <v>1019</v>
      </c>
      <c r="D504" s="17">
        <v>1500</v>
      </c>
      <c r="E504" s="15" t="s">
        <v>356</v>
      </c>
      <c r="F504" s="15"/>
      <c r="G504" s="15" t="s">
        <v>110</v>
      </c>
      <c r="H504" s="16" t="s">
        <v>1020</v>
      </c>
      <c r="I504" s="15" t="s">
        <v>107</v>
      </c>
      <c r="J504" s="17">
        <v>0</v>
      </c>
      <c r="K504" s="15"/>
      <c r="L504" s="26" t="s">
        <v>165</v>
      </c>
      <c r="M504" s="15"/>
      <c r="N504" s="18">
        <v>6524</v>
      </c>
    </row>
    <row r="505" spans="1:14" ht="18.5" thickBot="1" x14ac:dyDescent="0.3">
      <c r="A505">
        <f t="shared" ca="1" si="7"/>
        <v>0.361750329461618</v>
      </c>
      <c r="B505" s="19">
        <v>994</v>
      </c>
      <c r="C505" s="15" t="s">
        <v>3045</v>
      </c>
      <c r="D505" s="15"/>
      <c r="E505" s="15" t="s">
        <v>3046</v>
      </c>
      <c r="F505" s="15" t="s">
        <v>195</v>
      </c>
      <c r="G505" s="15" t="s">
        <v>158</v>
      </c>
      <c r="H505" s="16" t="s">
        <v>3047</v>
      </c>
      <c r="I505" s="15" t="s">
        <v>116</v>
      </c>
      <c r="J505" s="17">
        <v>0</v>
      </c>
      <c r="K505" s="15"/>
      <c r="L505" s="15"/>
      <c r="M505" s="15"/>
      <c r="N505" s="18"/>
    </row>
    <row r="506" spans="1:14" ht="18.5" thickBot="1" x14ac:dyDescent="0.3">
      <c r="A506">
        <f t="shared" ca="1" si="7"/>
        <v>0.7596913587392834</v>
      </c>
      <c r="B506" s="19">
        <v>589</v>
      </c>
      <c r="C506" s="20" t="s">
        <v>1908</v>
      </c>
      <c r="D506" s="21">
        <v>1500</v>
      </c>
      <c r="E506" s="15" t="s">
        <v>1909</v>
      </c>
      <c r="F506" s="15"/>
      <c r="G506" s="15" t="s">
        <v>106</v>
      </c>
      <c r="H506" s="16" t="s">
        <v>1910</v>
      </c>
      <c r="I506" s="15" t="s">
        <v>115</v>
      </c>
      <c r="J506" s="17">
        <v>0</v>
      </c>
      <c r="K506" s="15"/>
      <c r="L506" s="15"/>
      <c r="M506" s="15"/>
      <c r="N506" s="15"/>
    </row>
    <row r="507" spans="1:14" ht="18.5" thickBot="1" x14ac:dyDescent="0.3">
      <c r="A507">
        <f t="shared" ca="1" si="7"/>
        <v>0.80427962366338623</v>
      </c>
      <c r="B507" s="19">
        <v>742</v>
      </c>
      <c r="C507" s="20" t="s">
        <v>2343</v>
      </c>
      <c r="D507" s="21">
        <v>1500</v>
      </c>
      <c r="E507" s="20" t="s">
        <v>2344</v>
      </c>
      <c r="F507" s="20" t="s">
        <v>156</v>
      </c>
      <c r="G507" s="15" t="s">
        <v>106</v>
      </c>
      <c r="H507" s="16" t="s">
        <v>2345</v>
      </c>
      <c r="I507" s="15" t="s">
        <v>116</v>
      </c>
      <c r="J507" s="17">
        <v>0</v>
      </c>
      <c r="K507" s="15"/>
      <c r="L507" s="15"/>
      <c r="M507" s="15"/>
      <c r="N507" s="18">
        <v>6980</v>
      </c>
    </row>
    <row r="508" spans="1:14" ht="18.5" thickBot="1" x14ac:dyDescent="0.3">
      <c r="A508">
        <f t="shared" ca="1" si="7"/>
        <v>0.46162492789823362</v>
      </c>
      <c r="B508" s="19">
        <v>320</v>
      </c>
      <c r="C508" s="15" t="s">
        <v>1145</v>
      </c>
      <c r="D508" s="17">
        <v>1500</v>
      </c>
      <c r="E508" s="15" t="s">
        <v>1146</v>
      </c>
      <c r="F508" s="15"/>
      <c r="G508" s="15" t="s">
        <v>158</v>
      </c>
      <c r="H508" s="16" t="s">
        <v>1147</v>
      </c>
      <c r="I508" s="15" t="s">
        <v>115</v>
      </c>
      <c r="J508" s="17">
        <v>4</v>
      </c>
      <c r="K508" s="15"/>
      <c r="L508" s="15" t="s">
        <v>132</v>
      </c>
      <c r="M508" s="15"/>
      <c r="N508" s="18"/>
    </row>
    <row r="509" spans="1:14" ht="18.5" thickBot="1" x14ac:dyDescent="0.3">
      <c r="A509">
        <f t="shared" ca="1" si="7"/>
        <v>0.14063400546414917</v>
      </c>
      <c r="B509" s="19">
        <v>281</v>
      </c>
      <c r="C509" s="15" t="s">
        <v>1038</v>
      </c>
      <c r="D509" s="17">
        <v>1500</v>
      </c>
      <c r="E509" s="15" t="s">
        <v>1039</v>
      </c>
      <c r="F509" s="15" t="s">
        <v>185</v>
      </c>
      <c r="G509" s="15" t="s">
        <v>106</v>
      </c>
      <c r="H509" s="16" t="s">
        <v>1040</v>
      </c>
      <c r="I509" s="15" t="s">
        <v>139</v>
      </c>
      <c r="J509" s="17">
        <v>0</v>
      </c>
      <c r="K509" s="15"/>
      <c r="L509" s="15"/>
      <c r="M509" s="15"/>
      <c r="N509" s="18">
        <v>7688</v>
      </c>
    </row>
    <row r="510" spans="1:14" ht="18.5" thickBot="1" x14ac:dyDescent="0.3">
      <c r="A510">
        <f t="shared" ca="1" si="7"/>
        <v>0.70380690747105057</v>
      </c>
      <c r="B510" s="19">
        <v>188</v>
      </c>
      <c r="C510" s="13" t="s">
        <v>771</v>
      </c>
      <c r="D510" s="17">
        <v>1500</v>
      </c>
      <c r="E510" s="15" t="s">
        <v>772</v>
      </c>
      <c r="F510" s="15"/>
      <c r="G510" s="15" t="s">
        <v>114</v>
      </c>
      <c r="H510" s="16" t="s">
        <v>773</v>
      </c>
      <c r="I510" s="15" t="s">
        <v>111</v>
      </c>
      <c r="J510" s="17">
        <v>11</v>
      </c>
      <c r="K510" s="15"/>
      <c r="L510" s="15" t="s">
        <v>209</v>
      </c>
      <c r="M510" s="15"/>
      <c r="N510" s="18">
        <v>7436</v>
      </c>
    </row>
    <row r="511" spans="1:14" ht="18.5" thickBot="1" x14ac:dyDescent="0.3">
      <c r="A511">
        <f t="shared" ca="1" si="7"/>
        <v>0.4452330200675616</v>
      </c>
      <c r="B511" s="19">
        <v>272</v>
      </c>
      <c r="C511" s="13" t="s">
        <v>1016</v>
      </c>
      <c r="D511" s="17">
        <v>1500</v>
      </c>
      <c r="E511" s="15" t="s">
        <v>1017</v>
      </c>
      <c r="F511" s="15"/>
      <c r="G511" s="15" t="s">
        <v>106</v>
      </c>
      <c r="H511" s="16" t="s">
        <v>1018</v>
      </c>
      <c r="I511" s="15" t="s">
        <v>139</v>
      </c>
      <c r="J511" s="17">
        <v>2</v>
      </c>
      <c r="K511" s="15"/>
      <c r="L511" s="15"/>
      <c r="M511" s="15"/>
      <c r="N511" s="18">
        <v>5261</v>
      </c>
    </row>
    <row r="512" spans="1:14" ht="18.5" thickBot="1" x14ac:dyDescent="0.3">
      <c r="A512">
        <f t="shared" ca="1" si="7"/>
        <v>0.78414690111692265</v>
      </c>
      <c r="B512" s="19">
        <v>702</v>
      </c>
      <c r="C512" s="20" t="s">
        <v>2230</v>
      </c>
      <c r="D512" s="21">
        <v>1500</v>
      </c>
      <c r="E512" s="15" t="s">
        <v>2231</v>
      </c>
      <c r="F512" s="15" t="s">
        <v>2232</v>
      </c>
      <c r="G512" s="15" t="s">
        <v>106</v>
      </c>
      <c r="H512" s="16" t="s">
        <v>2233</v>
      </c>
      <c r="I512" s="15" t="s">
        <v>107</v>
      </c>
      <c r="J512" s="17">
        <v>0</v>
      </c>
      <c r="K512" s="21">
        <v>1001102</v>
      </c>
      <c r="L512" s="15"/>
      <c r="M512" s="15"/>
      <c r="N512" s="18">
        <v>2962</v>
      </c>
    </row>
    <row r="513" spans="1:14" ht="18.5" thickBot="1" x14ac:dyDescent="0.3">
      <c r="A513">
        <f t="shared" ca="1" si="7"/>
        <v>0.49266044964065037</v>
      </c>
      <c r="B513" s="19">
        <v>833</v>
      </c>
      <c r="C513" s="15" t="s">
        <v>2601</v>
      </c>
      <c r="D513" s="21">
        <v>1500</v>
      </c>
      <c r="E513" s="15" t="s">
        <v>2602</v>
      </c>
      <c r="F513" s="15" t="s">
        <v>439</v>
      </c>
      <c r="G513" s="15" t="s">
        <v>106</v>
      </c>
      <c r="H513" s="16" t="s">
        <v>2603</v>
      </c>
      <c r="I513" s="15" t="s">
        <v>131</v>
      </c>
      <c r="J513" s="17">
        <v>1</v>
      </c>
      <c r="K513" s="15"/>
      <c r="L513" s="15"/>
      <c r="M513" s="15"/>
      <c r="N513" s="18">
        <v>6419</v>
      </c>
    </row>
    <row r="514" spans="1:14" ht="18.5" thickBot="1" x14ac:dyDescent="0.3">
      <c r="A514">
        <f t="shared" ref="A514:A577" ca="1" si="8">RAND()</f>
        <v>0.42793094802747267</v>
      </c>
      <c r="B514" s="19">
        <v>575</v>
      </c>
      <c r="C514" s="20" t="s">
        <v>1866</v>
      </c>
      <c r="D514" s="21">
        <v>1500</v>
      </c>
      <c r="E514" s="15" t="s">
        <v>1867</v>
      </c>
      <c r="F514" s="15"/>
      <c r="G514" s="15" t="s">
        <v>106</v>
      </c>
      <c r="H514" s="16" t="s">
        <v>1868</v>
      </c>
      <c r="I514" s="15" t="s">
        <v>111</v>
      </c>
      <c r="J514" s="17">
        <v>2</v>
      </c>
      <c r="K514" s="15"/>
      <c r="L514" s="15"/>
      <c r="M514" s="15"/>
      <c r="N514" s="18">
        <v>4628</v>
      </c>
    </row>
    <row r="515" spans="1:14" ht="18.5" thickBot="1" x14ac:dyDescent="0.3">
      <c r="A515">
        <f t="shared" ca="1" si="8"/>
        <v>0.59284686649687801</v>
      </c>
      <c r="B515" s="19">
        <v>66</v>
      </c>
      <c r="C515" s="15" t="s">
        <v>407</v>
      </c>
      <c r="D515" s="17">
        <v>1500</v>
      </c>
      <c r="E515" s="15" t="s">
        <v>408</v>
      </c>
      <c r="F515" s="15" t="s">
        <v>105</v>
      </c>
      <c r="G515" s="15" t="s">
        <v>221</v>
      </c>
      <c r="H515" s="16" t="s">
        <v>409</v>
      </c>
      <c r="I515" s="15" t="s">
        <v>127</v>
      </c>
      <c r="J515" s="17">
        <v>0</v>
      </c>
      <c r="K515" s="15"/>
      <c r="L515" s="15" t="s">
        <v>273</v>
      </c>
      <c r="M515" s="15"/>
      <c r="N515" s="18">
        <v>5983</v>
      </c>
    </row>
    <row r="516" spans="1:14" ht="18.5" thickBot="1" x14ac:dyDescent="0.3">
      <c r="A516">
        <f t="shared" ca="1" si="8"/>
        <v>0.73203627458692455</v>
      </c>
      <c r="B516" s="19">
        <v>361</v>
      </c>
      <c r="C516" s="15" t="s">
        <v>1262</v>
      </c>
      <c r="D516" s="17">
        <v>1500</v>
      </c>
      <c r="E516" s="15" t="s">
        <v>907</v>
      </c>
      <c r="F516" s="15" t="s">
        <v>1197</v>
      </c>
      <c r="G516" s="15" t="s">
        <v>221</v>
      </c>
      <c r="H516" s="16" t="s">
        <v>1263</v>
      </c>
      <c r="I516" s="15" t="s">
        <v>107</v>
      </c>
      <c r="J516" s="17">
        <v>0</v>
      </c>
      <c r="K516" s="15"/>
      <c r="L516" s="15" t="s">
        <v>273</v>
      </c>
      <c r="M516" s="15"/>
      <c r="N516" s="18">
        <v>7869</v>
      </c>
    </row>
    <row r="517" spans="1:14" ht="18.5" thickBot="1" x14ac:dyDescent="0.3">
      <c r="A517">
        <f t="shared" ca="1" si="8"/>
        <v>0.95673730297255222</v>
      </c>
      <c r="B517" s="19">
        <v>968</v>
      </c>
      <c r="C517" s="20" t="s">
        <v>2976</v>
      </c>
      <c r="D517" s="21">
        <v>1500</v>
      </c>
      <c r="E517" s="15" t="s">
        <v>2977</v>
      </c>
      <c r="F517" s="15"/>
      <c r="G517" s="15" t="s">
        <v>106</v>
      </c>
      <c r="H517" s="16" t="s">
        <v>2978</v>
      </c>
      <c r="I517" s="15" t="s">
        <v>122</v>
      </c>
      <c r="J517" s="17">
        <v>3</v>
      </c>
      <c r="K517" s="15"/>
      <c r="L517" s="15"/>
      <c r="M517" s="15"/>
      <c r="N517" s="18">
        <v>5017</v>
      </c>
    </row>
    <row r="518" spans="1:14" ht="18.5" thickBot="1" x14ac:dyDescent="0.3">
      <c r="A518">
        <f t="shared" ca="1" si="8"/>
        <v>0.49437691960049868</v>
      </c>
      <c r="B518" s="19">
        <v>332</v>
      </c>
      <c r="C518" s="15" t="s">
        <v>1179</v>
      </c>
      <c r="D518" s="17">
        <v>1500</v>
      </c>
      <c r="E518" s="15" t="s">
        <v>1180</v>
      </c>
      <c r="F518" s="15" t="s">
        <v>330</v>
      </c>
      <c r="G518" s="15" t="s">
        <v>114</v>
      </c>
      <c r="H518" s="16" t="s">
        <v>1181</v>
      </c>
      <c r="I518" s="15" t="s">
        <v>131</v>
      </c>
      <c r="J518" s="17">
        <v>12</v>
      </c>
      <c r="K518" s="15"/>
      <c r="L518" s="15" t="s">
        <v>209</v>
      </c>
      <c r="M518" s="15"/>
      <c r="N518" s="18">
        <v>7321</v>
      </c>
    </row>
    <row r="519" spans="1:14" ht="18.5" thickBot="1" x14ac:dyDescent="0.3">
      <c r="A519">
        <f t="shared" ca="1" si="8"/>
        <v>0.70321506998920336</v>
      </c>
      <c r="B519" s="19">
        <v>932</v>
      </c>
      <c r="C519" s="15" t="s">
        <v>2882</v>
      </c>
      <c r="D519" s="21">
        <v>1500</v>
      </c>
      <c r="E519" s="15" t="s">
        <v>2883</v>
      </c>
      <c r="F519" s="15">
        <v>404</v>
      </c>
      <c r="G519" s="15" t="s">
        <v>110</v>
      </c>
      <c r="H519" s="16" t="s">
        <v>2884</v>
      </c>
      <c r="I519" s="15" t="s">
        <v>127</v>
      </c>
      <c r="J519" s="17">
        <v>3</v>
      </c>
      <c r="K519" s="21"/>
      <c r="L519" s="15"/>
      <c r="M519" s="15"/>
      <c r="N519" s="18">
        <v>4018</v>
      </c>
    </row>
    <row r="520" spans="1:14" ht="18.5" thickBot="1" x14ac:dyDescent="0.3">
      <c r="A520">
        <f t="shared" ca="1" si="8"/>
        <v>0.14202980051163294</v>
      </c>
      <c r="B520" s="19">
        <v>680</v>
      </c>
      <c r="C520" s="20" t="s">
        <v>2171</v>
      </c>
      <c r="D520" s="21">
        <v>1470</v>
      </c>
      <c r="E520" s="15" t="s">
        <v>2172</v>
      </c>
      <c r="F520" s="15"/>
      <c r="G520" s="15" t="s">
        <v>221</v>
      </c>
      <c r="H520" s="16" t="s">
        <v>2173</v>
      </c>
      <c r="I520" s="15" t="s">
        <v>122</v>
      </c>
      <c r="J520" s="17">
        <v>0</v>
      </c>
      <c r="K520" s="15"/>
      <c r="L520" s="15"/>
      <c r="M520" s="15"/>
      <c r="N520" s="18"/>
    </row>
    <row r="521" spans="1:14" ht="18.5" thickBot="1" x14ac:dyDescent="0.3">
      <c r="A521">
        <f t="shared" ca="1" si="8"/>
        <v>0.41245491247975252</v>
      </c>
      <c r="B521" s="19">
        <v>695</v>
      </c>
      <c r="C521" s="20" t="s">
        <v>2212</v>
      </c>
      <c r="D521" s="21">
        <v>1500</v>
      </c>
      <c r="E521" s="15" t="s">
        <v>2206</v>
      </c>
      <c r="F521" s="15"/>
      <c r="G521" s="15" t="s">
        <v>106</v>
      </c>
      <c r="H521" s="16" t="s">
        <v>2213</v>
      </c>
      <c r="I521" s="15" t="s">
        <v>111</v>
      </c>
      <c r="J521" s="17">
        <v>0</v>
      </c>
      <c r="K521" s="15"/>
      <c r="L521" s="15"/>
      <c r="M521" s="15"/>
      <c r="N521" s="18"/>
    </row>
    <row r="522" spans="1:14" ht="18.5" thickBot="1" x14ac:dyDescent="0.3">
      <c r="A522">
        <f t="shared" ca="1" si="8"/>
        <v>9.2006723321523931E-2</v>
      </c>
      <c r="B522" s="19">
        <v>578</v>
      </c>
      <c r="C522" s="20" t="s">
        <v>1875</v>
      </c>
      <c r="D522" s="21">
        <v>1500</v>
      </c>
      <c r="E522" s="15" t="s">
        <v>1876</v>
      </c>
      <c r="F522" s="15"/>
      <c r="G522" s="15" t="s">
        <v>110</v>
      </c>
      <c r="H522" s="16" t="s">
        <v>1877</v>
      </c>
      <c r="I522" s="15" t="s">
        <v>107</v>
      </c>
      <c r="J522" s="17">
        <v>0</v>
      </c>
      <c r="K522" s="15"/>
      <c r="L522" s="15"/>
      <c r="M522" s="15"/>
      <c r="N522" s="18">
        <v>3321</v>
      </c>
    </row>
    <row r="523" spans="1:14" ht="18.5" thickBot="1" x14ac:dyDescent="0.3">
      <c r="A523">
        <f t="shared" ca="1" si="8"/>
        <v>0.83416461183579094</v>
      </c>
      <c r="B523" s="19">
        <v>235</v>
      </c>
      <c r="C523" s="15" t="s">
        <v>909</v>
      </c>
      <c r="D523" s="17">
        <v>1500</v>
      </c>
      <c r="E523" s="15" t="s">
        <v>910</v>
      </c>
      <c r="F523" s="15"/>
      <c r="G523" s="15" t="s">
        <v>106</v>
      </c>
      <c r="H523" s="16" t="s">
        <v>911</v>
      </c>
      <c r="I523" s="15" t="s">
        <v>107</v>
      </c>
      <c r="J523" s="17">
        <v>2</v>
      </c>
      <c r="K523" s="15"/>
      <c r="L523" s="15"/>
      <c r="M523" s="15"/>
      <c r="N523" s="18">
        <v>6662</v>
      </c>
    </row>
    <row r="524" spans="1:14" ht="18.5" thickBot="1" x14ac:dyDescent="0.3">
      <c r="A524">
        <f t="shared" ca="1" si="8"/>
        <v>0.95790879601874201</v>
      </c>
      <c r="B524" s="19">
        <v>465</v>
      </c>
      <c r="C524" s="15" t="s">
        <v>1556</v>
      </c>
      <c r="D524" s="17">
        <v>1500</v>
      </c>
      <c r="E524" s="15" t="s">
        <v>1557</v>
      </c>
      <c r="F524" s="15" t="s">
        <v>363</v>
      </c>
      <c r="G524" s="15" t="s">
        <v>114</v>
      </c>
      <c r="H524" s="16" t="s">
        <v>1558</v>
      </c>
      <c r="I524" s="15" t="s">
        <v>115</v>
      </c>
      <c r="J524" s="17">
        <v>9</v>
      </c>
      <c r="K524" s="15"/>
      <c r="L524" s="15"/>
      <c r="M524" s="15"/>
      <c r="N524" s="18">
        <v>8470</v>
      </c>
    </row>
    <row r="525" spans="1:14" ht="18.5" thickBot="1" x14ac:dyDescent="0.3">
      <c r="A525">
        <f t="shared" ca="1" si="8"/>
        <v>0.40133557226798555</v>
      </c>
      <c r="B525" s="19">
        <v>482</v>
      </c>
      <c r="C525" s="15" t="s">
        <v>1602</v>
      </c>
      <c r="D525" s="17">
        <v>1500</v>
      </c>
      <c r="E525" s="15" t="s">
        <v>1603</v>
      </c>
      <c r="F525" s="15" t="s">
        <v>1604</v>
      </c>
      <c r="G525" s="15" t="s">
        <v>114</v>
      </c>
      <c r="H525" s="16" t="s">
        <v>1605</v>
      </c>
      <c r="I525" s="15" t="s">
        <v>122</v>
      </c>
      <c r="J525" s="17">
        <v>7</v>
      </c>
      <c r="K525" s="15"/>
      <c r="L525" s="15"/>
      <c r="M525" s="15"/>
      <c r="N525" s="18">
        <v>7764</v>
      </c>
    </row>
    <row r="526" spans="1:14" ht="18.5" thickBot="1" x14ac:dyDescent="0.3">
      <c r="A526">
        <f t="shared" ca="1" si="8"/>
        <v>0.23331566337213561</v>
      </c>
      <c r="B526" s="19">
        <v>693</v>
      </c>
      <c r="C526" s="20" t="s">
        <v>2208</v>
      </c>
      <c r="D526" s="21">
        <v>1500</v>
      </c>
      <c r="E526" s="15" t="s">
        <v>2209</v>
      </c>
      <c r="F526" s="15"/>
      <c r="G526" s="15" t="s">
        <v>158</v>
      </c>
      <c r="H526" s="16" t="s">
        <v>2210</v>
      </c>
      <c r="I526" s="15" t="s">
        <v>107</v>
      </c>
      <c r="J526" s="17">
        <v>2</v>
      </c>
      <c r="K526" s="15"/>
      <c r="L526" s="15"/>
      <c r="M526" s="15"/>
      <c r="N526" s="18">
        <v>3750</v>
      </c>
    </row>
    <row r="527" spans="1:14" ht="18.5" thickBot="1" x14ac:dyDescent="0.3">
      <c r="A527">
        <f t="shared" ca="1" si="8"/>
        <v>0.81570860412140078</v>
      </c>
      <c r="B527" s="12">
        <v>57</v>
      </c>
      <c r="C527" s="13" t="s">
        <v>381</v>
      </c>
      <c r="D527" s="17">
        <v>1500</v>
      </c>
      <c r="E527" s="15" t="s">
        <v>265</v>
      </c>
      <c r="F527" s="15"/>
      <c r="G527" s="15" t="s">
        <v>110</v>
      </c>
      <c r="H527" s="16" t="s">
        <v>382</v>
      </c>
      <c r="I527" s="15" t="s">
        <v>111</v>
      </c>
      <c r="J527" s="17">
        <v>0</v>
      </c>
      <c r="K527" s="15"/>
      <c r="L527" s="26" t="s">
        <v>165</v>
      </c>
      <c r="M527" s="15"/>
      <c r="N527" s="18">
        <v>6774</v>
      </c>
    </row>
    <row r="528" spans="1:14" ht="18.5" thickBot="1" x14ac:dyDescent="0.3">
      <c r="A528">
        <f t="shared" ca="1" si="8"/>
        <v>0.43532222994065395</v>
      </c>
      <c r="B528" s="19">
        <v>175</v>
      </c>
      <c r="C528" s="15" t="s">
        <v>733</v>
      </c>
      <c r="D528" s="17">
        <v>1500</v>
      </c>
      <c r="E528" s="15" t="s">
        <v>734</v>
      </c>
      <c r="F528" s="15" t="s">
        <v>463</v>
      </c>
      <c r="G528" s="15" t="s">
        <v>114</v>
      </c>
      <c r="H528" s="16" t="s">
        <v>735</v>
      </c>
      <c r="I528" s="15" t="s">
        <v>127</v>
      </c>
      <c r="J528" s="17">
        <v>9</v>
      </c>
      <c r="K528" s="15"/>
      <c r="L528" s="15" t="s">
        <v>209</v>
      </c>
      <c r="M528" s="15"/>
      <c r="N528" s="18">
        <v>6770</v>
      </c>
    </row>
    <row r="529" spans="1:14" ht="18.5" thickBot="1" x14ac:dyDescent="0.3">
      <c r="A529">
        <f t="shared" ca="1" si="8"/>
        <v>0.85054013981266763</v>
      </c>
      <c r="B529" s="19">
        <v>137</v>
      </c>
      <c r="C529" s="23" t="s">
        <v>620</v>
      </c>
      <c r="D529" s="14">
        <v>1500</v>
      </c>
      <c r="E529" s="13" t="s">
        <v>621</v>
      </c>
      <c r="F529" s="15" t="s">
        <v>622</v>
      </c>
      <c r="G529" s="15" t="s">
        <v>106</v>
      </c>
      <c r="H529" s="16" t="s">
        <v>623</v>
      </c>
      <c r="I529" s="15" t="s">
        <v>107</v>
      </c>
      <c r="J529" s="17">
        <v>3</v>
      </c>
      <c r="K529" s="15"/>
      <c r="L529" s="15"/>
      <c r="M529" s="15"/>
      <c r="N529" s="18">
        <v>7756</v>
      </c>
    </row>
    <row r="530" spans="1:14" ht="18.5" thickBot="1" x14ac:dyDescent="0.3">
      <c r="A530">
        <f t="shared" ca="1" si="8"/>
        <v>0.51803715680907847</v>
      </c>
      <c r="B530" s="19">
        <v>481</v>
      </c>
      <c r="C530" s="20" t="s">
        <v>1599</v>
      </c>
      <c r="D530" s="17">
        <v>1500</v>
      </c>
      <c r="E530" s="15" t="s">
        <v>1600</v>
      </c>
      <c r="F530" s="15"/>
      <c r="G530" s="15" t="s">
        <v>106</v>
      </c>
      <c r="H530" s="16" t="s">
        <v>1601</v>
      </c>
      <c r="I530" s="15" t="s">
        <v>107</v>
      </c>
      <c r="J530" s="17">
        <v>0</v>
      </c>
      <c r="K530" s="15"/>
      <c r="L530" s="15"/>
      <c r="M530" s="15"/>
      <c r="N530" s="18">
        <v>4777</v>
      </c>
    </row>
    <row r="531" spans="1:14" ht="18.5" thickBot="1" x14ac:dyDescent="0.3">
      <c r="A531">
        <f t="shared" ca="1" si="8"/>
        <v>0.56966094220178254</v>
      </c>
      <c r="B531" s="19">
        <v>144</v>
      </c>
      <c r="C531" s="23" t="s">
        <v>644</v>
      </c>
      <c r="D531" s="14">
        <v>1500</v>
      </c>
      <c r="E531" s="13" t="s">
        <v>645</v>
      </c>
      <c r="F531" s="15" t="s">
        <v>642</v>
      </c>
      <c r="G531" s="15" t="s">
        <v>114</v>
      </c>
      <c r="H531" s="16" t="s">
        <v>646</v>
      </c>
      <c r="I531" s="15" t="s">
        <v>175</v>
      </c>
      <c r="J531" s="17">
        <v>6</v>
      </c>
      <c r="K531" s="15"/>
      <c r="L531" s="15" t="s">
        <v>209</v>
      </c>
      <c r="M531" s="15"/>
      <c r="N531" s="18">
        <v>6658</v>
      </c>
    </row>
    <row r="532" spans="1:14" ht="18.5" thickBot="1" x14ac:dyDescent="0.3">
      <c r="A532">
        <f t="shared" ca="1" si="8"/>
        <v>0.52708052734223587</v>
      </c>
      <c r="B532" s="19">
        <v>311</v>
      </c>
      <c r="C532" s="20" t="s">
        <v>1120</v>
      </c>
      <c r="D532" s="17">
        <v>1460</v>
      </c>
      <c r="E532" s="15" t="s">
        <v>1121</v>
      </c>
      <c r="F532" s="15"/>
      <c r="G532" s="15" t="s">
        <v>114</v>
      </c>
      <c r="H532" s="16" t="s">
        <v>1122</v>
      </c>
      <c r="I532" s="15" t="s">
        <v>116</v>
      </c>
      <c r="J532" s="17">
        <v>6</v>
      </c>
      <c r="K532" s="15"/>
      <c r="L532" s="15" t="s">
        <v>209</v>
      </c>
      <c r="M532" s="15"/>
      <c r="N532" s="15"/>
    </row>
    <row r="533" spans="1:14" ht="18.5" thickBot="1" x14ac:dyDescent="0.3">
      <c r="A533">
        <f t="shared" ca="1" si="8"/>
        <v>0.85726447071965683</v>
      </c>
      <c r="B533" s="19">
        <v>683</v>
      </c>
      <c r="C533" s="20" t="s">
        <v>2179</v>
      </c>
      <c r="D533" s="21">
        <v>1500</v>
      </c>
      <c r="E533" s="15" t="s">
        <v>2180</v>
      </c>
      <c r="F533" s="15"/>
      <c r="G533" s="15" t="s">
        <v>114</v>
      </c>
      <c r="H533" s="16" t="s">
        <v>2181</v>
      </c>
      <c r="I533" s="15" t="s">
        <v>107</v>
      </c>
      <c r="J533" s="17">
        <v>10</v>
      </c>
      <c r="K533" s="15"/>
      <c r="L533" s="15"/>
      <c r="M533" s="15"/>
      <c r="N533" s="18">
        <v>4730</v>
      </c>
    </row>
    <row r="534" spans="1:14" ht="18.5" thickBot="1" x14ac:dyDescent="0.3">
      <c r="A534">
        <f t="shared" ca="1" si="8"/>
        <v>0.50709676344912125</v>
      </c>
      <c r="B534" s="19">
        <v>502</v>
      </c>
      <c r="C534" s="20" t="s">
        <v>1657</v>
      </c>
      <c r="D534" s="17">
        <v>1500</v>
      </c>
      <c r="E534" s="15" t="s">
        <v>799</v>
      </c>
      <c r="F534" s="15"/>
      <c r="G534" s="15" t="s">
        <v>106</v>
      </c>
      <c r="H534" s="16" t="s">
        <v>1658</v>
      </c>
      <c r="I534" s="15" t="s">
        <v>107</v>
      </c>
      <c r="J534" s="17">
        <v>1</v>
      </c>
      <c r="K534" s="15"/>
      <c r="L534" s="15"/>
      <c r="M534" s="15"/>
      <c r="N534" s="18">
        <v>432</v>
      </c>
    </row>
    <row r="535" spans="1:14" ht="18.5" thickBot="1" x14ac:dyDescent="0.3">
      <c r="A535">
        <f t="shared" ca="1" si="8"/>
        <v>0.35228209314671954</v>
      </c>
      <c r="B535" s="19">
        <v>340</v>
      </c>
      <c r="C535" s="15" t="s">
        <v>1202</v>
      </c>
      <c r="D535" s="17">
        <v>1500</v>
      </c>
      <c r="E535" s="15" t="s">
        <v>1203</v>
      </c>
      <c r="F535" s="15" t="s">
        <v>185</v>
      </c>
      <c r="G535" s="15" t="s">
        <v>114</v>
      </c>
      <c r="H535" s="16" t="s">
        <v>1204</v>
      </c>
      <c r="I535" s="15" t="s">
        <v>111</v>
      </c>
      <c r="J535" s="17">
        <v>5</v>
      </c>
      <c r="K535" s="15"/>
      <c r="L535" s="15" t="s">
        <v>209</v>
      </c>
      <c r="M535" s="15"/>
      <c r="N535" s="18">
        <v>9256</v>
      </c>
    </row>
    <row r="536" spans="1:14" ht="18.5" thickBot="1" x14ac:dyDescent="0.3">
      <c r="A536">
        <f t="shared" ca="1" si="8"/>
        <v>0.5503265123438571</v>
      </c>
      <c r="B536" s="19">
        <v>196</v>
      </c>
      <c r="C536" s="13" t="s">
        <v>793</v>
      </c>
      <c r="D536" s="17">
        <v>1500</v>
      </c>
      <c r="E536" s="15" t="s">
        <v>794</v>
      </c>
      <c r="F536" s="15"/>
      <c r="G536" s="15" t="s">
        <v>221</v>
      </c>
      <c r="H536" s="16" t="s">
        <v>795</v>
      </c>
      <c r="I536" s="15" t="s">
        <v>107</v>
      </c>
      <c r="J536" s="17">
        <v>1</v>
      </c>
      <c r="K536" s="15"/>
      <c r="L536" s="15" t="s">
        <v>223</v>
      </c>
      <c r="M536" s="15"/>
      <c r="N536" s="18">
        <v>4378</v>
      </c>
    </row>
    <row r="537" spans="1:14" ht="18.5" thickBot="1" x14ac:dyDescent="0.3">
      <c r="A537">
        <f t="shared" ca="1" si="8"/>
        <v>0.84254206272214627</v>
      </c>
      <c r="B537" s="19">
        <v>627</v>
      </c>
      <c r="C537" s="20" t="s">
        <v>2022</v>
      </c>
      <c r="D537" s="21">
        <v>1500</v>
      </c>
      <c r="E537" s="20" t="s">
        <v>1384</v>
      </c>
      <c r="F537" s="20" t="s">
        <v>1001</v>
      </c>
      <c r="G537" s="15" t="s">
        <v>106</v>
      </c>
      <c r="H537" s="16" t="s">
        <v>2023</v>
      </c>
      <c r="I537" s="15" t="s">
        <v>116</v>
      </c>
      <c r="J537" s="17">
        <v>0</v>
      </c>
      <c r="K537" s="15"/>
      <c r="L537" s="15"/>
      <c r="M537" s="15"/>
      <c r="N537" s="18">
        <v>6535</v>
      </c>
    </row>
    <row r="538" spans="1:14" ht="18.5" thickBot="1" x14ac:dyDescent="0.3">
      <c r="A538">
        <f t="shared" ca="1" si="8"/>
        <v>0.59793364515359371</v>
      </c>
      <c r="B538" s="19">
        <v>143</v>
      </c>
      <c r="C538" s="23" t="s">
        <v>640</v>
      </c>
      <c r="D538" s="14">
        <v>1500</v>
      </c>
      <c r="E538" s="13" t="s">
        <v>641</v>
      </c>
      <c r="F538" s="15" t="s">
        <v>642</v>
      </c>
      <c r="G538" s="15" t="s">
        <v>114</v>
      </c>
      <c r="H538" s="16" t="s">
        <v>643</v>
      </c>
      <c r="I538" s="15" t="s">
        <v>111</v>
      </c>
      <c r="J538" s="17">
        <v>4</v>
      </c>
      <c r="K538" s="15"/>
      <c r="L538" s="15" t="s">
        <v>292</v>
      </c>
      <c r="M538" s="15"/>
      <c r="N538" s="18">
        <v>9327</v>
      </c>
    </row>
    <row r="539" spans="1:14" ht="18.5" thickBot="1" x14ac:dyDescent="0.3">
      <c r="A539">
        <f t="shared" ca="1" si="8"/>
        <v>9.1469120272235305E-2</v>
      </c>
      <c r="B539" s="19">
        <v>701</v>
      </c>
      <c r="C539" s="20" t="s">
        <v>2228</v>
      </c>
      <c r="D539" s="21">
        <v>1500</v>
      </c>
      <c r="E539" s="15" t="s">
        <v>2166</v>
      </c>
      <c r="F539" s="15"/>
      <c r="G539" s="15" t="s">
        <v>221</v>
      </c>
      <c r="H539" s="16" t="s">
        <v>2229</v>
      </c>
      <c r="I539" s="15" t="s">
        <v>116</v>
      </c>
      <c r="J539" s="17">
        <v>0</v>
      </c>
      <c r="K539" s="15"/>
      <c r="L539" s="15"/>
      <c r="M539" s="15"/>
      <c r="N539" s="26"/>
    </row>
    <row r="540" spans="1:14" ht="18.5" thickBot="1" x14ac:dyDescent="0.3">
      <c r="A540">
        <f t="shared" ca="1" si="8"/>
        <v>0.47792341300070784</v>
      </c>
      <c r="B540" s="12">
        <v>46</v>
      </c>
      <c r="C540" s="13" t="s">
        <v>345</v>
      </c>
      <c r="D540" s="14">
        <v>1500</v>
      </c>
      <c r="E540" s="13" t="s">
        <v>346</v>
      </c>
      <c r="F540" s="13" t="s">
        <v>347</v>
      </c>
      <c r="G540" s="15" t="s">
        <v>114</v>
      </c>
      <c r="H540" s="16" t="s">
        <v>348</v>
      </c>
      <c r="I540" s="15" t="s">
        <v>116</v>
      </c>
      <c r="J540" s="17">
        <v>10</v>
      </c>
      <c r="K540" s="15"/>
      <c r="L540" s="15" t="s">
        <v>209</v>
      </c>
      <c r="M540" s="15"/>
      <c r="N540" s="18">
        <v>9277</v>
      </c>
    </row>
    <row r="541" spans="1:14" ht="18.5" thickBot="1" x14ac:dyDescent="0.3">
      <c r="A541">
        <f t="shared" ca="1" si="8"/>
        <v>0.22840346762105046</v>
      </c>
      <c r="B541" s="12">
        <v>90</v>
      </c>
      <c r="C541" s="15" t="s">
        <v>148</v>
      </c>
      <c r="D541" s="17">
        <v>1500</v>
      </c>
      <c r="E541" s="15" t="s">
        <v>149</v>
      </c>
      <c r="F541" s="15" t="s">
        <v>150</v>
      </c>
      <c r="G541" s="15" t="s">
        <v>106</v>
      </c>
      <c r="H541" s="16" t="s">
        <v>482</v>
      </c>
      <c r="I541" s="15" t="s">
        <v>107</v>
      </c>
      <c r="J541" s="17">
        <v>3</v>
      </c>
      <c r="K541" s="15"/>
      <c r="L541" s="15"/>
      <c r="M541" s="15"/>
      <c r="N541" s="18">
        <v>9048</v>
      </c>
    </row>
    <row r="542" spans="1:14" ht="18.5" thickBot="1" x14ac:dyDescent="0.3">
      <c r="A542">
        <f t="shared" ca="1" si="8"/>
        <v>0.72685713952234798</v>
      </c>
      <c r="B542" s="19">
        <v>583</v>
      </c>
      <c r="C542" s="20" t="s">
        <v>1890</v>
      </c>
      <c r="D542" s="21">
        <v>1500</v>
      </c>
      <c r="E542" s="15" t="s">
        <v>1891</v>
      </c>
      <c r="F542" s="15"/>
      <c r="G542" s="15" t="s">
        <v>110</v>
      </c>
      <c r="H542" s="16" t="s">
        <v>1892</v>
      </c>
      <c r="I542" s="15" t="s">
        <v>111</v>
      </c>
      <c r="J542" s="17">
        <v>0</v>
      </c>
      <c r="K542" s="15"/>
      <c r="L542" s="15"/>
      <c r="M542" s="15"/>
      <c r="N542" s="18">
        <v>7136</v>
      </c>
    </row>
    <row r="543" spans="1:14" ht="18.5" thickBot="1" x14ac:dyDescent="0.3">
      <c r="A543">
        <f t="shared" ca="1" si="8"/>
        <v>0.79371792729298918</v>
      </c>
      <c r="B543" s="19">
        <v>710</v>
      </c>
      <c r="C543" s="20" t="s">
        <v>2256</v>
      </c>
      <c r="D543" s="21">
        <v>1330</v>
      </c>
      <c r="E543" s="15" t="s">
        <v>650</v>
      </c>
      <c r="F543" s="15"/>
      <c r="G543" s="15" t="s">
        <v>158</v>
      </c>
      <c r="H543" s="16" t="s">
        <v>2257</v>
      </c>
      <c r="I543" s="15" t="s">
        <v>116</v>
      </c>
      <c r="J543" s="17">
        <v>4</v>
      </c>
      <c r="K543" s="15"/>
      <c r="L543" s="15"/>
      <c r="M543" s="15"/>
      <c r="N543" s="18">
        <v>716</v>
      </c>
    </row>
    <row r="544" spans="1:14" ht="18.5" thickBot="1" x14ac:dyDescent="0.3">
      <c r="A544">
        <f t="shared" ca="1" si="8"/>
        <v>0.39655561971171882</v>
      </c>
      <c r="B544" s="19">
        <v>728</v>
      </c>
      <c r="C544" s="20" t="s">
        <v>2306</v>
      </c>
      <c r="D544" s="21">
        <v>1380</v>
      </c>
      <c r="E544" s="15" t="s">
        <v>2264</v>
      </c>
      <c r="F544" s="15"/>
      <c r="G544" s="15" t="s">
        <v>158</v>
      </c>
      <c r="H544" s="16" t="s">
        <v>2307</v>
      </c>
      <c r="I544" s="15" t="s">
        <v>111</v>
      </c>
      <c r="J544" s="17">
        <v>0</v>
      </c>
      <c r="K544" s="15"/>
      <c r="L544" s="15"/>
      <c r="M544" s="15"/>
      <c r="N544" s="18"/>
    </row>
    <row r="545" spans="1:14" ht="18.5" thickBot="1" x14ac:dyDescent="0.3">
      <c r="A545">
        <f t="shared" ca="1" si="8"/>
        <v>0.71941342602231295</v>
      </c>
      <c r="B545" s="12">
        <v>134</v>
      </c>
      <c r="C545" s="15" t="s">
        <v>611</v>
      </c>
      <c r="D545" s="17">
        <v>1500</v>
      </c>
      <c r="E545" s="15" t="s">
        <v>137</v>
      </c>
      <c r="F545" s="15" t="s">
        <v>612</v>
      </c>
      <c r="G545" s="15" t="s">
        <v>106</v>
      </c>
      <c r="H545" s="16" t="s">
        <v>613</v>
      </c>
      <c r="I545" s="15" t="s">
        <v>139</v>
      </c>
      <c r="J545" s="17">
        <v>0</v>
      </c>
      <c r="K545" s="15"/>
      <c r="L545" s="15" t="s">
        <v>147</v>
      </c>
      <c r="M545" s="15"/>
      <c r="N545" s="18">
        <v>9172</v>
      </c>
    </row>
    <row r="546" spans="1:14" ht="18.5" thickBot="1" x14ac:dyDescent="0.3">
      <c r="A546">
        <f t="shared" ca="1" si="8"/>
        <v>0.78399052580525919</v>
      </c>
      <c r="B546" s="19">
        <v>514</v>
      </c>
      <c r="C546" s="20" t="s">
        <v>1690</v>
      </c>
      <c r="D546" s="17">
        <v>1370</v>
      </c>
      <c r="E546" s="15" t="s">
        <v>177</v>
      </c>
      <c r="F546" s="15"/>
      <c r="G546" s="15" t="s">
        <v>158</v>
      </c>
      <c r="H546" s="16" t="s">
        <v>1691</v>
      </c>
      <c r="I546" s="15" t="s">
        <v>107</v>
      </c>
      <c r="J546" s="17">
        <v>0</v>
      </c>
      <c r="K546" s="15"/>
      <c r="L546" s="15"/>
      <c r="M546" s="15"/>
      <c r="N546" s="18"/>
    </row>
    <row r="547" spans="1:14" ht="18.5" thickBot="1" x14ac:dyDescent="0.3">
      <c r="A547">
        <f t="shared" ca="1" si="8"/>
        <v>0.11294999777250425</v>
      </c>
      <c r="B547" s="19">
        <v>617</v>
      </c>
      <c r="C547" s="20" t="s">
        <v>1995</v>
      </c>
      <c r="D547" s="21">
        <v>1500</v>
      </c>
      <c r="E547" s="15" t="s">
        <v>356</v>
      </c>
      <c r="F547" s="15" t="s">
        <v>1996</v>
      </c>
      <c r="G547" s="15" t="s">
        <v>110</v>
      </c>
      <c r="H547" s="16" t="s">
        <v>1997</v>
      </c>
      <c r="I547" s="15" t="s">
        <v>115</v>
      </c>
      <c r="J547" s="17">
        <v>1</v>
      </c>
      <c r="K547" s="21">
        <v>1002116</v>
      </c>
      <c r="L547" s="15"/>
      <c r="M547" s="15"/>
      <c r="N547" s="18">
        <v>5913</v>
      </c>
    </row>
    <row r="548" spans="1:14" ht="18.5" thickBot="1" x14ac:dyDescent="0.3">
      <c r="A548">
        <f t="shared" ca="1" si="8"/>
        <v>0.49614826521612787</v>
      </c>
      <c r="B548" s="19">
        <v>984</v>
      </c>
      <c r="C548" s="20" t="s">
        <v>196</v>
      </c>
      <c r="D548" s="21">
        <v>1270</v>
      </c>
      <c r="E548" s="15" t="s">
        <v>197</v>
      </c>
      <c r="F548" s="15"/>
      <c r="G548" s="15" t="s">
        <v>114</v>
      </c>
      <c r="H548" s="16" t="s">
        <v>3019</v>
      </c>
      <c r="I548" s="15" t="s">
        <v>116</v>
      </c>
      <c r="J548" s="17">
        <v>10</v>
      </c>
      <c r="K548" s="15"/>
      <c r="L548" s="15"/>
      <c r="M548" s="15"/>
      <c r="N548" s="18">
        <v>2116</v>
      </c>
    </row>
    <row r="549" spans="1:14" ht="18.5" thickBot="1" x14ac:dyDescent="0.3">
      <c r="A549">
        <f t="shared" ca="1" si="8"/>
        <v>7.3635694923407713E-2</v>
      </c>
      <c r="B549" s="19">
        <v>687</v>
      </c>
      <c r="C549" s="20" t="s">
        <v>2191</v>
      </c>
      <c r="D549" s="21">
        <v>1500</v>
      </c>
      <c r="E549" s="15" t="s">
        <v>2192</v>
      </c>
      <c r="F549" s="15" t="s">
        <v>658</v>
      </c>
      <c r="G549" s="15" t="s">
        <v>106</v>
      </c>
      <c r="H549" s="16" t="s">
        <v>2193</v>
      </c>
      <c r="I549" s="15" t="s">
        <v>111</v>
      </c>
      <c r="J549" s="17">
        <v>0</v>
      </c>
      <c r="K549" s="15"/>
      <c r="L549" s="15"/>
      <c r="M549" s="15"/>
      <c r="N549" s="18">
        <v>6996</v>
      </c>
    </row>
    <row r="550" spans="1:14" ht="18.5" thickBot="1" x14ac:dyDescent="0.3">
      <c r="A550">
        <f t="shared" ca="1" si="8"/>
        <v>0.82273302189675823</v>
      </c>
      <c r="B550" s="19">
        <v>745</v>
      </c>
      <c r="C550" s="20" t="s">
        <v>2351</v>
      </c>
      <c r="D550" s="21">
        <v>1500</v>
      </c>
      <c r="E550" s="15" t="s">
        <v>2352</v>
      </c>
      <c r="F550" s="15"/>
      <c r="G550" s="15" t="s">
        <v>106</v>
      </c>
      <c r="H550" s="16" t="s">
        <v>2353</v>
      </c>
      <c r="I550" s="15" t="s">
        <v>116</v>
      </c>
      <c r="J550" s="17">
        <v>0</v>
      </c>
      <c r="K550" s="15"/>
      <c r="L550" s="15"/>
      <c r="M550" s="15"/>
      <c r="N550" s="18">
        <v>8240</v>
      </c>
    </row>
    <row r="551" spans="1:14" ht="18.5" thickBot="1" x14ac:dyDescent="0.3">
      <c r="A551">
        <f t="shared" ca="1" si="8"/>
        <v>0.74590780973918747</v>
      </c>
      <c r="B551" s="19">
        <v>920</v>
      </c>
      <c r="C551" s="15" t="s">
        <v>2848</v>
      </c>
      <c r="D551" s="21">
        <v>1500</v>
      </c>
      <c r="E551" s="15" t="s">
        <v>2849</v>
      </c>
      <c r="F551" s="15" t="s">
        <v>150</v>
      </c>
      <c r="G551" s="15" t="s">
        <v>114</v>
      </c>
      <c r="H551" s="16" t="s">
        <v>2850</v>
      </c>
      <c r="I551" s="15" t="s">
        <v>122</v>
      </c>
      <c r="J551" s="17">
        <v>10</v>
      </c>
      <c r="K551" s="15"/>
      <c r="L551" s="15"/>
      <c r="M551" s="15"/>
      <c r="N551" s="18">
        <v>4721</v>
      </c>
    </row>
    <row r="552" spans="1:14" ht="18.5" thickBot="1" x14ac:dyDescent="0.3">
      <c r="A552">
        <f t="shared" ca="1" si="8"/>
        <v>0.96704622079646885</v>
      </c>
      <c r="B552" s="19">
        <v>639</v>
      </c>
      <c r="C552" s="15" t="s">
        <v>2058</v>
      </c>
      <c r="D552" s="21">
        <v>1500</v>
      </c>
      <c r="E552" s="15" t="s">
        <v>2059</v>
      </c>
      <c r="F552" s="15" t="s">
        <v>109</v>
      </c>
      <c r="G552" s="15" t="s">
        <v>158</v>
      </c>
      <c r="H552" s="16" t="s">
        <v>2060</v>
      </c>
      <c r="I552" s="15" t="s">
        <v>111</v>
      </c>
      <c r="J552" s="17">
        <v>0</v>
      </c>
      <c r="K552" s="15"/>
      <c r="L552" s="15"/>
      <c r="M552" s="15"/>
      <c r="N552" s="18">
        <v>8361</v>
      </c>
    </row>
    <row r="553" spans="1:14" ht="18.5" thickBot="1" x14ac:dyDescent="0.3">
      <c r="A553">
        <f t="shared" ca="1" si="8"/>
        <v>0.56048029195848248</v>
      </c>
      <c r="B553" s="19">
        <v>764</v>
      </c>
      <c r="C553" s="15" t="s">
        <v>2406</v>
      </c>
      <c r="D553" s="21">
        <v>1500</v>
      </c>
      <c r="E553" s="15" t="s">
        <v>809</v>
      </c>
      <c r="F553" s="15" t="s">
        <v>142</v>
      </c>
      <c r="G553" s="15" t="s">
        <v>106</v>
      </c>
      <c r="H553" s="16" t="s">
        <v>2407</v>
      </c>
      <c r="I553" s="15" t="s">
        <v>115</v>
      </c>
      <c r="J553" s="17">
        <v>0</v>
      </c>
      <c r="K553" s="15"/>
      <c r="L553" s="15"/>
      <c r="M553" s="15"/>
      <c r="N553" s="18">
        <v>5476</v>
      </c>
    </row>
    <row r="554" spans="1:14" ht="18.5" thickBot="1" x14ac:dyDescent="0.3">
      <c r="A554">
        <f t="shared" ca="1" si="8"/>
        <v>0.92426771712897882</v>
      </c>
      <c r="B554" s="19">
        <v>375</v>
      </c>
      <c r="C554" s="15" t="s">
        <v>1299</v>
      </c>
      <c r="D554" s="17">
        <v>1500</v>
      </c>
      <c r="E554" s="15" t="s">
        <v>1300</v>
      </c>
      <c r="F554" s="15" t="s">
        <v>612</v>
      </c>
      <c r="G554" s="15" t="s">
        <v>106</v>
      </c>
      <c r="H554" s="16" t="s">
        <v>1301</v>
      </c>
      <c r="I554" s="15" t="s">
        <v>116</v>
      </c>
      <c r="J554" s="17">
        <v>0</v>
      </c>
      <c r="K554" s="15"/>
      <c r="L554" s="15"/>
      <c r="M554" s="15"/>
      <c r="N554" s="18">
        <v>7238</v>
      </c>
    </row>
    <row r="555" spans="1:14" ht="18.5" thickBot="1" x14ac:dyDescent="0.3">
      <c r="A555">
        <f t="shared" ca="1" si="8"/>
        <v>0.3237115947062017</v>
      </c>
      <c r="B555" s="12">
        <v>10</v>
      </c>
      <c r="C555" s="13" t="s">
        <v>230</v>
      </c>
      <c r="D555" s="14">
        <v>1500</v>
      </c>
      <c r="E555" s="13" t="s">
        <v>231</v>
      </c>
      <c r="F555" s="15" t="s">
        <v>157</v>
      </c>
      <c r="G555" s="15" t="s">
        <v>110</v>
      </c>
      <c r="H555" s="16" t="s">
        <v>232</v>
      </c>
      <c r="I555" s="15" t="s">
        <v>127</v>
      </c>
      <c r="J555" s="17">
        <v>2</v>
      </c>
      <c r="K555" s="15"/>
      <c r="L555" s="26" t="s">
        <v>165</v>
      </c>
      <c r="M555" s="15"/>
      <c r="N555" s="18">
        <v>6536</v>
      </c>
    </row>
    <row r="556" spans="1:14" ht="18.5" thickBot="1" x14ac:dyDescent="0.3">
      <c r="A556">
        <f t="shared" ca="1" si="8"/>
        <v>0.44635907881873993</v>
      </c>
      <c r="B556" s="12">
        <v>44</v>
      </c>
      <c r="C556" s="15" t="s">
        <v>338</v>
      </c>
      <c r="D556" s="17">
        <v>1500</v>
      </c>
      <c r="E556" s="15" t="s">
        <v>339</v>
      </c>
      <c r="F556" s="15" t="s">
        <v>340</v>
      </c>
      <c r="G556" s="15" t="s">
        <v>106</v>
      </c>
      <c r="H556" s="16" t="s">
        <v>341</v>
      </c>
      <c r="I556" s="15" t="s">
        <v>127</v>
      </c>
      <c r="J556" s="17">
        <v>1</v>
      </c>
      <c r="K556" s="15"/>
      <c r="L556" s="15"/>
      <c r="M556" s="15"/>
      <c r="N556" s="18">
        <v>8421</v>
      </c>
    </row>
    <row r="557" spans="1:14" ht="18.5" thickBot="1" x14ac:dyDescent="0.3">
      <c r="A557">
        <f t="shared" ca="1" si="8"/>
        <v>0.35209100803506632</v>
      </c>
      <c r="B557" s="19">
        <v>624</v>
      </c>
      <c r="C557" s="20" t="s">
        <v>2014</v>
      </c>
      <c r="D557" s="21">
        <v>1470</v>
      </c>
      <c r="E557" s="15" t="s">
        <v>2015</v>
      </c>
      <c r="F557" s="15"/>
      <c r="G557" s="15" t="s">
        <v>106</v>
      </c>
      <c r="H557" s="16" t="s">
        <v>2016</v>
      </c>
      <c r="I557" s="15" t="s">
        <v>116</v>
      </c>
      <c r="J557" s="17">
        <v>0</v>
      </c>
      <c r="K557" s="15"/>
      <c r="L557" s="15"/>
      <c r="M557" s="15"/>
      <c r="N557" s="26"/>
    </row>
    <row r="558" spans="1:14" ht="18.5" thickBot="1" x14ac:dyDescent="0.3">
      <c r="A558">
        <f t="shared" ca="1" si="8"/>
        <v>0.42555340232153926</v>
      </c>
      <c r="B558" s="19">
        <v>164</v>
      </c>
      <c r="C558" s="13" t="s">
        <v>703</v>
      </c>
      <c r="D558" s="17">
        <v>1500</v>
      </c>
      <c r="E558" s="15" t="s">
        <v>704</v>
      </c>
      <c r="F558" s="15"/>
      <c r="G558" s="15"/>
      <c r="H558" s="16" t="s">
        <v>705</v>
      </c>
      <c r="I558" s="15"/>
      <c r="J558" s="15"/>
      <c r="K558" s="15"/>
      <c r="L558" s="15"/>
      <c r="M558" s="15"/>
      <c r="N558" s="15"/>
    </row>
    <row r="559" spans="1:14" ht="18.5" thickBot="1" x14ac:dyDescent="0.3">
      <c r="A559">
        <f t="shared" ca="1" si="8"/>
        <v>0.59984765502014781</v>
      </c>
      <c r="B559" s="19">
        <v>647</v>
      </c>
      <c r="C559" s="20" t="s">
        <v>2081</v>
      </c>
      <c r="D559" s="21">
        <v>1460</v>
      </c>
      <c r="E559" s="15" t="s">
        <v>2082</v>
      </c>
      <c r="F559" s="15"/>
      <c r="G559" s="15" t="s">
        <v>221</v>
      </c>
      <c r="H559" s="16" t="s">
        <v>2083</v>
      </c>
      <c r="I559" s="15" t="s">
        <v>116</v>
      </c>
      <c r="J559" s="17">
        <v>0</v>
      </c>
      <c r="K559" s="15"/>
      <c r="L559" s="15"/>
      <c r="M559" s="15"/>
      <c r="N559" s="26"/>
    </row>
    <row r="560" spans="1:14" ht="18.5" thickBot="1" x14ac:dyDescent="0.3">
      <c r="A560">
        <f t="shared" ca="1" si="8"/>
        <v>0.76943130175560248</v>
      </c>
      <c r="B560" s="12">
        <v>81</v>
      </c>
      <c r="C560" s="13" t="s">
        <v>128</v>
      </c>
      <c r="D560" s="17">
        <v>1500</v>
      </c>
      <c r="E560" s="15" t="s">
        <v>129</v>
      </c>
      <c r="F560" s="15" t="s">
        <v>130</v>
      </c>
      <c r="G560" s="15" t="s">
        <v>114</v>
      </c>
      <c r="H560" s="16" t="s">
        <v>456</v>
      </c>
      <c r="I560" s="15" t="s">
        <v>131</v>
      </c>
      <c r="J560" s="17">
        <v>9</v>
      </c>
      <c r="K560" s="15"/>
      <c r="L560" s="15" t="s">
        <v>132</v>
      </c>
      <c r="M560" s="15"/>
      <c r="N560" s="18">
        <v>10134</v>
      </c>
    </row>
    <row r="561" spans="1:14" ht="18.5" thickBot="1" x14ac:dyDescent="0.3">
      <c r="A561">
        <f t="shared" ca="1" si="8"/>
        <v>3.7350472473273499E-2</v>
      </c>
      <c r="B561" s="19">
        <v>778</v>
      </c>
      <c r="C561" s="28" t="s">
        <v>2445</v>
      </c>
      <c r="D561" s="21">
        <v>1500</v>
      </c>
      <c r="E561" s="28" t="s">
        <v>2446</v>
      </c>
      <c r="F561" s="15"/>
      <c r="G561" s="20" t="s">
        <v>221</v>
      </c>
      <c r="H561" s="16" t="s">
        <v>2447</v>
      </c>
      <c r="I561" s="15" t="s">
        <v>127</v>
      </c>
      <c r="J561" s="17">
        <v>0</v>
      </c>
      <c r="K561" s="21"/>
      <c r="L561" s="15"/>
      <c r="M561" s="15"/>
      <c r="N561" s="18">
        <v>4649</v>
      </c>
    </row>
    <row r="562" spans="1:14" ht="18.5" thickBot="1" x14ac:dyDescent="0.3">
      <c r="A562">
        <f t="shared" ca="1" si="8"/>
        <v>2.8250823522024127E-2</v>
      </c>
      <c r="B562" s="19">
        <v>673</v>
      </c>
      <c r="C562" s="20" t="s">
        <v>2152</v>
      </c>
      <c r="D562" s="21">
        <v>1500</v>
      </c>
      <c r="E562" s="15" t="s">
        <v>2153</v>
      </c>
      <c r="F562" s="15"/>
      <c r="G562" s="15" t="s">
        <v>158</v>
      </c>
      <c r="H562" s="16" t="s">
        <v>2154</v>
      </c>
      <c r="I562" s="15" t="s">
        <v>116</v>
      </c>
      <c r="J562" s="17">
        <v>0</v>
      </c>
      <c r="K562" s="15"/>
      <c r="L562" s="15"/>
      <c r="M562" s="15"/>
      <c r="N562" s="15"/>
    </row>
    <row r="563" spans="1:14" ht="18.5" thickBot="1" x14ac:dyDescent="0.3">
      <c r="A563">
        <f t="shared" ca="1" si="8"/>
        <v>0.84720567918970668</v>
      </c>
      <c r="B563" s="19">
        <v>555</v>
      </c>
      <c r="C563" s="20" t="s">
        <v>1811</v>
      </c>
      <c r="D563" s="21">
        <v>1500</v>
      </c>
      <c r="E563" s="15" t="s">
        <v>118</v>
      </c>
      <c r="F563" s="15">
        <v>1965918735</v>
      </c>
      <c r="G563" s="15" t="s">
        <v>106</v>
      </c>
      <c r="H563" s="16" t="s">
        <v>1812</v>
      </c>
      <c r="I563" s="15" t="s">
        <v>107</v>
      </c>
      <c r="J563" s="17">
        <v>0</v>
      </c>
      <c r="K563" s="15"/>
      <c r="L563" s="15"/>
      <c r="M563" s="15"/>
      <c r="N563" s="18">
        <v>6912</v>
      </c>
    </row>
    <row r="564" spans="1:14" ht="18.5" thickBot="1" x14ac:dyDescent="0.3">
      <c r="A564">
        <f t="shared" ca="1" si="8"/>
        <v>0.4423012939016836</v>
      </c>
      <c r="B564" s="12">
        <v>84</v>
      </c>
      <c r="C564" s="15" t="s">
        <v>465</v>
      </c>
      <c r="D564" s="17">
        <v>1500</v>
      </c>
      <c r="E564" s="15" t="s">
        <v>466</v>
      </c>
      <c r="F564" s="15" t="s">
        <v>330</v>
      </c>
      <c r="G564" s="15" t="s">
        <v>106</v>
      </c>
      <c r="H564" s="16" t="s">
        <v>467</v>
      </c>
      <c r="I564" s="15" t="s">
        <v>122</v>
      </c>
      <c r="J564" s="17">
        <v>0</v>
      </c>
      <c r="K564" s="15"/>
      <c r="L564" s="15"/>
      <c r="M564" s="15"/>
      <c r="N564" s="18">
        <v>5603</v>
      </c>
    </row>
    <row r="565" spans="1:14" ht="18.5" thickBot="1" x14ac:dyDescent="0.3">
      <c r="A565">
        <f t="shared" ca="1" si="8"/>
        <v>0.44531831848368109</v>
      </c>
      <c r="B565" s="19">
        <v>494</v>
      </c>
      <c r="C565" s="20" t="s">
        <v>1636</v>
      </c>
      <c r="D565" s="17">
        <v>1500</v>
      </c>
      <c r="E565" s="15" t="s">
        <v>1637</v>
      </c>
      <c r="F565" s="15"/>
      <c r="G565" s="15" t="s">
        <v>158</v>
      </c>
      <c r="H565" s="16" t="s">
        <v>1638</v>
      </c>
      <c r="I565" s="15" t="s">
        <v>107</v>
      </c>
      <c r="J565" s="17">
        <v>0</v>
      </c>
      <c r="K565" s="15"/>
      <c r="L565" s="15"/>
      <c r="M565" s="15"/>
      <c r="N565" s="15"/>
    </row>
    <row r="566" spans="1:14" ht="18.5" thickBot="1" x14ac:dyDescent="0.3">
      <c r="A566">
        <f t="shared" ca="1" si="8"/>
        <v>0.48983059317865285</v>
      </c>
      <c r="B566" s="19">
        <v>714</v>
      </c>
      <c r="C566" s="20" t="s">
        <v>2266</v>
      </c>
      <c r="D566" s="21">
        <v>1500</v>
      </c>
      <c r="E566" s="15" t="s">
        <v>2267</v>
      </c>
      <c r="F566" s="15" t="s">
        <v>2268</v>
      </c>
      <c r="G566" s="20" t="s">
        <v>221</v>
      </c>
      <c r="H566" s="16" t="s">
        <v>2269</v>
      </c>
      <c r="I566" s="15" t="s">
        <v>107</v>
      </c>
      <c r="J566" s="17">
        <v>0</v>
      </c>
      <c r="K566" s="21">
        <v>1001108</v>
      </c>
      <c r="L566" s="15"/>
      <c r="M566" s="15"/>
      <c r="N566" s="18">
        <v>1787</v>
      </c>
    </row>
    <row r="567" spans="1:14" ht="18.5" thickBot="1" x14ac:dyDescent="0.3">
      <c r="A567">
        <f t="shared" ca="1" si="8"/>
        <v>0.70019801505022461</v>
      </c>
      <c r="B567" s="12">
        <v>31</v>
      </c>
      <c r="C567" s="13" t="s">
        <v>299</v>
      </c>
      <c r="D567" s="14">
        <v>1500</v>
      </c>
      <c r="E567" s="13" t="s">
        <v>300</v>
      </c>
      <c r="F567" s="15"/>
      <c r="G567" s="15" t="s">
        <v>114</v>
      </c>
      <c r="H567" s="16" t="s">
        <v>301</v>
      </c>
      <c r="I567" s="15" t="s">
        <v>115</v>
      </c>
      <c r="J567" s="17">
        <v>10</v>
      </c>
      <c r="K567" s="15"/>
      <c r="L567" s="15" t="s">
        <v>209</v>
      </c>
      <c r="M567" s="15"/>
      <c r="N567" s="18">
        <v>7948</v>
      </c>
    </row>
    <row r="568" spans="1:14" ht="18.5" thickBot="1" x14ac:dyDescent="0.3">
      <c r="A568">
        <f t="shared" ca="1" si="8"/>
        <v>0.61800047349262133</v>
      </c>
      <c r="B568" s="19">
        <v>479</v>
      </c>
      <c r="C568" s="15" t="s">
        <v>1594</v>
      </c>
      <c r="D568" s="17">
        <v>1500</v>
      </c>
      <c r="E568" s="15" t="s">
        <v>917</v>
      </c>
      <c r="F568" s="15" t="s">
        <v>1097</v>
      </c>
      <c r="G568" s="15" t="s">
        <v>221</v>
      </c>
      <c r="H568" s="16" t="s">
        <v>1595</v>
      </c>
      <c r="I568" s="15" t="s">
        <v>122</v>
      </c>
      <c r="J568" s="17">
        <v>0</v>
      </c>
      <c r="K568" s="15"/>
      <c r="L568" s="15"/>
      <c r="M568" s="15"/>
      <c r="N568" s="18">
        <v>6240</v>
      </c>
    </row>
    <row r="569" spans="1:14" ht="18.5" thickBot="1" x14ac:dyDescent="0.3">
      <c r="A569">
        <f t="shared" ca="1" si="8"/>
        <v>9.4185050693966765E-2</v>
      </c>
      <c r="B569" s="19">
        <v>146</v>
      </c>
      <c r="C569" s="15" t="s">
        <v>651</v>
      </c>
      <c r="D569" s="17">
        <v>1500</v>
      </c>
      <c r="E569" s="15" t="s">
        <v>648</v>
      </c>
      <c r="F569" s="15" t="s">
        <v>105</v>
      </c>
      <c r="G569" s="15" t="s">
        <v>110</v>
      </c>
      <c r="H569" s="16" t="s">
        <v>652</v>
      </c>
      <c r="I569" s="15" t="s">
        <v>111</v>
      </c>
      <c r="J569" s="17">
        <v>2</v>
      </c>
      <c r="K569" s="15"/>
      <c r="L569" s="26" t="s">
        <v>165</v>
      </c>
      <c r="M569" s="15"/>
      <c r="N569" s="18">
        <v>5524</v>
      </c>
    </row>
    <row r="570" spans="1:14" ht="18.5" thickBot="1" x14ac:dyDescent="0.3">
      <c r="A570">
        <f t="shared" ca="1" si="8"/>
        <v>0.73902571634038505</v>
      </c>
      <c r="B570" s="19">
        <v>626</v>
      </c>
      <c r="C570" s="20" t="s">
        <v>2019</v>
      </c>
      <c r="D570" s="21">
        <v>1260</v>
      </c>
      <c r="E570" s="15" t="s">
        <v>2020</v>
      </c>
      <c r="F570" s="15"/>
      <c r="G570" s="15" t="s">
        <v>114</v>
      </c>
      <c r="H570" s="16" t="s">
        <v>2021</v>
      </c>
      <c r="I570" s="15" t="s">
        <v>116</v>
      </c>
      <c r="J570" s="17">
        <v>1</v>
      </c>
      <c r="K570" s="15"/>
      <c r="L570" s="15"/>
      <c r="M570" s="15"/>
      <c r="N570" s="15"/>
    </row>
    <row r="571" spans="1:14" ht="18.5" thickBot="1" x14ac:dyDescent="0.3">
      <c r="A571">
        <f t="shared" ca="1" si="8"/>
        <v>0.56979853067918129</v>
      </c>
      <c r="B571" s="19">
        <v>917</v>
      </c>
      <c r="C571" s="15" t="s">
        <v>2839</v>
      </c>
      <c r="D571" s="21">
        <v>1500</v>
      </c>
      <c r="E571" s="15" t="s">
        <v>2840</v>
      </c>
      <c r="F571" s="15" t="s">
        <v>153</v>
      </c>
      <c r="G571" s="15" t="s">
        <v>110</v>
      </c>
      <c r="H571" s="16" t="s">
        <v>2841</v>
      </c>
      <c r="I571" s="15" t="s">
        <v>111</v>
      </c>
      <c r="J571" s="17">
        <v>0</v>
      </c>
      <c r="K571" s="21"/>
      <c r="L571" s="15"/>
      <c r="M571" s="15"/>
      <c r="N571" s="18">
        <v>9205</v>
      </c>
    </row>
    <row r="572" spans="1:14" ht="18.5" thickBot="1" x14ac:dyDescent="0.3">
      <c r="A572">
        <f t="shared" ca="1" si="8"/>
        <v>0.46274160500961203</v>
      </c>
      <c r="B572" s="19">
        <v>648</v>
      </c>
      <c r="C572" s="15" t="s">
        <v>2084</v>
      </c>
      <c r="D572" s="21">
        <v>1500</v>
      </c>
      <c r="E572" s="15" t="s">
        <v>2085</v>
      </c>
      <c r="F572" s="15" t="s">
        <v>105</v>
      </c>
      <c r="G572" s="15" t="s">
        <v>114</v>
      </c>
      <c r="H572" s="16" t="s">
        <v>2086</v>
      </c>
      <c r="I572" s="15" t="s">
        <v>115</v>
      </c>
      <c r="J572" s="17">
        <v>10</v>
      </c>
      <c r="K572" s="15"/>
      <c r="L572" s="15"/>
      <c r="M572" s="15"/>
      <c r="N572" s="18">
        <v>5136</v>
      </c>
    </row>
    <row r="573" spans="1:14" ht="18.5" thickBot="1" x14ac:dyDescent="0.3">
      <c r="A573">
        <f t="shared" ca="1" si="8"/>
        <v>0.9335962597831905</v>
      </c>
      <c r="B573" s="19">
        <v>915</v>
      </c>
      <c r="C573" s="15" t="s">
        <v>2832</v>
      </c>
      <c r="D573" s="21">
        <v>1500</v>
      </c>
      <c r="E573" s="15" t="s">
        <v>2833</v>
      </c>
      <c r="F573" s="15" t="s">
        <v>1733</v>
      </c>
      <c r="G573" s="15" t="s">
        <v>221</v>
      </c>
      <c r="H573" s="16" t="s">
        <v>2834</v>
      </c>
      <c r="I573" s="15" t="s">
        <v>122</v>
      </c>
      <c r="J573" s="17">
        <v>5</v>
      </c>
      <c r="K573" s="15"/>
      <c r="L573" s="15"/>
      <c r="M573" s="15"/>
      <c r="N573" s="18">
        <v>4915</v>
      </c>
    </row>
    <row r="574" spans="1:14" ht="18.5" thickBot="1" x14ac:dyDescent="0.3">
      <c r="A574">
        <f t="shared" ca="1" si="8"/>
        <v>0.50024605616619544</v>
      </c>
      <c r="B574" s="19">
        <v>336</v>
      </c>
      <c r="C574" s="15" t="s">
        <v>1190</v>
      </c>
      <c r="D574" s="17">
        <v>1500</v>
      </c>
      <c r="E574" s="15" t="s">
        <v>1191</v>
      </c>
      <c r="F574" s="15" t="s">
        <v>1192</v>
      </c>
      <c r="G574" s="15" t="s">
        <v>106</v>
      </c>
      <c r="H574" s="16" t="s">
        <v>1193</v>
      </c>
      <c r="I574" s="15" t="s">
        <v>107</v>
      </c>
      <c r="J574" s="17">
        <v>0</v>
      </c>
      <c r="K574" s="15"/>
      <c r="L574" s="15"/>
      <c r="M574" s="15"/>
      <c r="N574" s="18">
        <v>2774</v>
      </c>
    </row>
    <row r="575" spans="1:14" ht="18.5" thickBot="1" x14ac:dyDescent="0.3">
      <c r="A575">
        <f t="shared" ca="1" si="8"/>
        <v>0.34313167359331809</v>
      </c>
      <c r="B575" s="19">
        <v>389</v>
      </c>
      <c r="C575" s="15" t="s">
        <v>1338</v>
      </c>
      <c r="D575" s="17">
        <v>1500</v>
      </c>
      <c r="E575" s="15" t="s">
        <v>1339</v>
      </c>
      <c r="F575" s="15" t="s">
        <v>330</v>
      </c>
      <c r="G575" s="15" t="s">
        <v>106</v>
      </c>
      <c r="H575" s="16" t="s">
        <v>1340</v>
      </c>
      <c r="I575" s="15" t="s">
        <v>107</v>
      </c>
      <c r="J575" s="17">
        <v>1</v>
      </c>
      <c r="K575" s="15"/>
      <c r="L575" s="15"/>
      <c r="M575" s="15"/>
      <c r="N575" s="18">
        <v>7539</v>
      </c>
    </row>
    <row r="576" spans="1:14" ht="18.5" thickBot="1" x14ac:dyDescent="0.3">
      <c r="A576">
        <f t="shared" ca="1" si="8"/>
        <v>0.5010898591069386</v>
      </c>
      <c r="B576" s="19">
        <v>379</v>
      </c>
      <c r="C576" s="15" t="s">
        <v>1311</v>
      </c>
      <c r="D576" s="17">
        <v>1500</v>
      </c>
      <c r="E576" s="15" t="s">
        <v>806</v>
      </c>
      <c r="F576" s="15" t="s">
        <v>945</v>
      </c>
      <c r="G576" s="15" t="s">
        <v>158</v>
      </c>
      <c r="H576" s="16" t="s">
        <v>1312</v>
      </c>
      <c r="I576" s="15" t="s">
        <v>111</v>
      </c>
      <c r="J576" s="17">
        <v>0</v>
      </c>
      <c r="K576" s="15"/>
      <c r="L576" s="15" t="s">
        <v>132</v>
      </c>
      <c r="M576" s="15"/>
      <c r="N576" s="18">
        <v>4300</v>
      </c>
    </row>
    <row r="577" spans="1:14" ht="18.5" thickBot="1" x14ac:dyDescent="0.3">
      <c r="A577">
        <f t="shared" ca="1" si="8"/>
        <v>0.95805352149248124</v>
      </c>
      <c r="B577" s="19">
        <v>323</v>
      </c>
      <c r="C577" s="15" t="s">
        <v>1154</v>
      </c>
      <c r="D577" s="17">
        <v>1500</v>
      </c>
      <c r="E577" s="15" t="s">
        <v>121</v>
      </c>
      <c r="F577" s="15"/>
      <c r="G577" s="15" t="s">
        <v>106</v>
      </c>
      <c r="H577" s="16" t="s">
        <v>1155</v>
      </c>
      <c r="I577" s="15" t="s">
        <v>131</v>
      </c>
      <c r="J577" s="17">
        <v>0</v>
      </c>
      <c r="K577" s="15"/>
      <c r="L577" s="15"/>
      <c r="M577" s="15"/>
      <c r="N577" s="18"/>
    </row>
    <row r="578" spans="1:14" ht="18.5" thickBot="1" x14ac:dyDescent="0.3">
      <c r="A578">
        <f t="shared" ref="A578:A641" ca="1" si="9">RAND()</f>
        <v>0.95780002395875508</v>
      </c>
      <c r="B578" s="19">
        <v>872</v>
      </c>
      <c r="C578" s="15" t="s">
        <v>2707</v>
      </c>
      <c r="D578" s="17">
        <v>1500</v>
      </c>
      <c r="E578" s="15" t="s">
        <v>2708</v>
      </c>
      <c r="F578" s="15" t="s">
        <v>2709</v>
      </c>
      <c r="G578" s="15" t="s">
        <v>106</v>
      </c>
      <c r="H578" s="16" t="s">
        <v>2710</v>
      </c>
      <c r="I578" s="15" t="s">
        <v>115</v>
      </c>
      <c r="J578" s="17">
        <v>1</v>
      </c>
      <c r="K578" s="15"/>
      <c r="L578" s="15"/>
      <c r="M578" s="15"/>
      <c r="N578" s="18">
        <v>6384</v>
      </c>
    </row>
    <row r="579" spans="1:14" ht="18.5" thickBot="1" x14ac:dyDescent="0.3">
      <c r="A579">
        <f t="shared" ca="1" si="9"/>
        <v>2.9663322978913498E-2</v>
      </c>
      <c r="B579" s="19">
        <v>365</v>
      </c>
      <c r="C579" s="15" t="s">
        <v>1274</v>
      </c>
      <c r="D579" s="17">
        <v>1495</v>
      </c>
      <c r="E579" s="15" t="s">
        <v>1275</v>
      </c>
      <c r="F579" s="15"/>
      <c r="G579" s="15" t="s">
        <v>106</v>
      </c>
      <c r="H579" s="16" t="s">
        <v>1276</v>
      </c>
      <c r="I579" s="15" t="s">
        <v>107</v>
      </c>
      <c r="J579" s="17">
        <v>0</v>
      </c>
      <c r="K579" s="15"/>
      <c r="L579" s="15"/>
      <c r="M579" s="15"/>
      <c r="N579" s="15"/>
    </row>
    <row r="580" spans="1:14" ht="18.5" thickBot="1" x14ac:dyDescent="0.3">
      <c r="A580">
        <f t="shared" ca="1" si="9"/>
        <v>0.78849093920216751</v>
      </c>
      <c r="B580" s="19">
        <v>668</v>
      </c>
      <c r="C580" s="20" t="s">
        <v>2140</v>
      </c>
      <c r="D580" s="21">
        <v>1490</v>
      </c>
      <c r="E580" s="15" t="s">
        <v>2141</v>
      </c>
      <c r="F580" s="15"/>
      <c r="G580" s="15" t="s">
        <v>158</v>
      </c>
      <c r="H580" s="16" t="s">
        <v>2142</v>
      </c>
      <c r="I580" s="15" t="s">
        <v>131</v>
      </c>
      <c r="J580" s="17">
        <v>0</v>
      </c>
      <c r="K580" s="15"/>
      <c r="L580" s="15"/>
      <c r="M580" s="15"/>
      <c r="N580" s="15"/>
    </row>
    <row r="581" spans="1:14" ht="18.5" thickBot="1" x14ac:dyDescent="0.3">
      <c r="A581">
        <f t="shared" ca="1" si="9"/>
        <v>0.81773779113268363</v>
      </c>
      <c r="B581" s="19">
        <v>300</v>
      </c>
      <c r="C581" s="15" t="s">
        <v>1090</v>
      </c>
      <c r="D581" s="17">
        <v>1500</v>
      </c>
      <c r="E581" s="15" t="s">
        <v>121</v>
      </c>
      <c r="F581" s="15" t="s">
        <v>185</v>
      </c>
      <c r="G581" s="15" t="s">
        <v>106</v>
      </c>
      <c r="H581" s="16" t="s">
        <v>1091</v>
      </c>
      <c r="I581" s="15" t="s">
        <v>122</v>
      </c>
      <c r="J581" s="17">
        <v>1</v>
      </c>
      <c r="K581" s="15"/>
      <c r="L581" s="15"/>
      <c r="M581" s="15"/>
      <c r="N581" s="18">
        <v>7238</v>
      </c>
    </row>
    <row r="582" spans="1:14" ht="18.5" thickBot="1" x14ac:dyDescent="0.3">
      <c r="A582">
        <f t="shared" ca="1" si="9"/>
        <v>0.17309359818408698</v>
      </c>
      <c r="B582" s="19">
        <v>202</v>
      </c>
      <c r="C582" s="20" t="s">
        <v>811</v>
      </c>
      <c r="D582" s="21">
        <v>1500</v>
      </c>
      <c r="E582" s="20" t="s">
        <v>812</v>
      </c>
      <c r="F582" s="20" t="s">
        <v>803</v>
      </c>
      <c r="G582" s="15" t="s">
        <v>158</v>
      </c>
      <c r="H582" s="16" t="s">
        <v>813</v>
      </c>
      <c r="I582" s="15" t="s">
        <v>111</v>
      </c>
      <c r="J582" s="17">
        <v>1</v>
      </c>
      <c r="K582" s="15"/>
      <c r="L582" s="15" t="s">
        <v>132</v>
      </c>
      <c r="M582" s="15"/>
      <c r="N582" s="18">
        <v>6316</v>
      </c>
    </row>
    <row r="583" spans="1:14" ht="18.5" thickBot="1" x14ac:dyDescent="0.3">
      <c r="A583">
        <f t="shared" ca="1" si="9"/>
        <v>4.1006714584141624E-2</v>
      </c>
      <c r="B583" s="19">
        <v>414</v>
      </c>
      <c r="C583" s="15" t="s">
        <v>1413</v>
      </c>
      <c r="D583" s="17">
        <v>1500</v>
      </c>
      <c r="E583" s="15" t="s">
        <v>1414</v>
      </c>
      <c r="F583" s="15"/>
      <c r="G583" s="15" t="s">
        <v>106</v>
      </c>
      <c r="H583" s="16" t="s">
        <v>1415</v>
      </c>
      <c r="I583" s="15" t="s">
        <v>139</v>
      </c>
      <c r="J583" s="17">
        <v>0</v>
      </c>
      <c r="K583" s="15"/>
      <c r="L583" s="15"/>
      <c r="M583" s="15"/>
      <c r="N583" s="15"/>
    </row>
    <row r="584" spans="1:14" ht="18.5" thickBot="1" x14ac:dyDescent="0.3">
      <c r="A584">
        <f t="shared" ca="1" si="9"/>
        <v>1.5337867185045928E-2</v>
      </c>
      <c r="B584" s="19">
        <v>837</v>
      </c>
      <c r="C584" s="15" t="s">
        <v>2615</v>
      </c>
      <c r="D584" s="17">
        <v>1500</v>
      </c>
      <c r="E584" s="15" t="s">
        <v>2329</v>
      </c>
      <c r="F584" s="15" t="s">
        <v>109</v>
      </c>
      <c r="G584" s="20" t="s">
        <v>158</v>
      </c>
      <c r="H584" s="16" t="s">
        <v>2616</v>
      </c>
      <c r="I584" s="15" t="s">
        <v>111</v>
      </c>
      <c r="J584" s="17">
        <v>1</v>
      </c>
      <c r="K584" s="15"/>
      <c r="L584" s="15"/>
      <c r="M584" s="15"/>
      <c r="N584" s="18">
        <v>8411</v>
      </c>
    </row>
    <row r="585" spans="1:14" ht="18.5" thickBot="1" x14ac:dyDescent="0.3">
      <c r="A585">
        <f t="shared" ca="1" si="9"/>
        <v>0.65106444683216069</v>
      </c>
      <c r="B585" s="19">
        <v>985</v>
      </c>
      <c r="C585" s="20" t="s">
        <v>3020</v>
      </c>
      <c r="D585" s="21">
        <v>1500</v>
      </c>
      <c r="E585" s="15" t="s">
        <v>537</v>
      </c>
      <c r="F585" s="15" t="s">
        <v>675</v>
      </c>
      <c r="G585" s="20" t="s">
        <v>106</v>
      </c>
      <c r="H585" s="16" t="s">
        <v>3021</v>
      </c>
      <c r="I585" s="15" t="s">
        <v>116</v>
      </c>
      <c r="J585" s="17">
        <v>0</v>
      </c>
      <c r="K585" s="21">
        <v>1002102</v>
      </c>
      <c r="L585" s="15"/>
      <c r="M585" s="15"/>
      <c r="N585" s="18">
        <v>4818</v>
      </c>
    </row>
    <row r="586" spans="1:14" ht="18.5" thickBot="1" x14ac:dyDescent="0.3">
      <c r="A586">
        <f t="shared" ca="1" si="9"/>
        <v>0.95722184939194566</v>
      </c>
      <c r="B586" s="19">
        <v>359</v>
      </c>
      <c r="C586" s="15" t="s">
        <v>1256</v>
      </c>
      <c r="D586" s="17">
        <v>1500</v>
      </c>
      <c r="E586" s="15" t="s">
        <v>1257</v>
      </c>
      <c r="F586" s="15" t="s">
        <v>1197</v>
      </c>
      <c r="G586" s="15" t="s">
        <v>158</v>
      </c>
      <c r="H586" s="16" t="s">
        <v>1258</v>
      </c>
      <c r="I586" s="15" t="s">
        <v>122</v>
      </c>
      <c r="J586" s="17">
        <v>0</v>
      </c>
      <c r="K586" s="15"/>
      <c r="L586" s="15" t="s">
        <v>132</v>
      </c>
      <c r="M586" s="15"/>
      <c r="N586" s="18">
        <v>8152</v>
      </c>
    </row>
    <row r="587" spans="1:14" ht="18.5" thickBot="1" x14ac:dyDescent="0.3">
      <c r="A587">
        <f t="shared" ca="1" si="9"/>
        <v>0.81571193672876774</v>
      </c>
      <c r="B587" s="19">
        <v>172</v>
      </c>
      <c r="C587" s="13" t="s">
        <v>133</v>
      </c>
      <c r="D587" s="17">
        <v>1500</v>
      </c>
      <c r="E587" s="15" t="s">
        <v>134</v>
      </c>
      <c r="F587" s="15" t="s">
        <v>135</v>
      </c>
      <c r="G587" s="15" t="s">
        <v>106</v>
      </c>
      <c r="H587" s="16" t="s">
        <v>726</v>
      </c>
      <c r="I587" s="15" t="s">
        <v>107</v>
      </c>
      <c r="J587" s="17">
        <v>0</v>
      </c>
      <c r="K587" s="15"/>
      <c r="L587" s="15"/>
      <c r="M587" s="15"/>
      <c r="N587" s="18">
        <v>9049</v>
      </c>
    </row>
    <row r="588" spans="1:14" ht="18.5" thickBot="1" x14ac:dyDescent="0.3">
      <c r="A588">
        <f t="shared" ca="1" si="9"/>
        <v>0.69373843827070336</v>
      </c>
      <c r="B588" s="19">
        <v>768</v>
      </c>
      <c r="C588" s="15" t="s">
        <v>2418</v>
      </c>
      <c r="D588" s="21">
        <v>1500</v>
      </c>
      <c r="E588" s="15" t="s">
        <v>2419</v>
      </c>
      <c r="F588" s="15" t="s">
        <v>195</v>
      </c>
      <c r="G588" s="15" t="s">
        <v>110</v>
      </c>
      <c r="H588" s="16" t="s">
        <v>2420</v>
      </c>
      <c r="I588" s="15" t="s">
        <v>115</v>
      </c>
      <c r="J588" s="17">
        <v>0</v>
      </c>
      <c r="K588" s="15"/>
      <c r="L588" s="15"/>
      <c r="M588" s="15"/>
      <c r="N588" s="18">
        <v>3534</v>
      </c>
    </row>
    <row r="589" spans="1:14" ht="18.5" thickBot="1" x14ac:dyDescent="0.3">
      <c r="A589">
        <f t="shared" ca="1" si="9"/>
        <v>9.5692495440339864E-2</v>
      </c>
      <c r="B589" s="19">
        <v>308</v>
      </c>
      <c r="C589" s="15" t="s">
        <v>1113</v>
      </c>
      <c r="D589" s="17">
        <v>1500</v>
      </c>
      <c r="E589" s="15" t="s">
        <v>475</v>
      </c>
      <c r="F589" s="15" t="s">
        <v>1114</v>
      </c>
      <c r="G589" s="15" t="s">
        <v>106</v>
      </c>
      <c r="H589" s="16" t="s">
        <v>1115</v>
      </c>
      <c r="I589" s="15" t="s">
        <v>122</v>
      </c>
      <c r="J589" s="17">
        <v>3</v>
      </c>
      <c r="K589" s="15"/>
      <c r="L589" s="15"/>
      <c r="M589" s="15"/>
      <c r="N589" s="18">
        <v>7757</v>
      </c>
    </row>
    <row r="590" spans="1:14" ht="18.5" thickBot="1" x14ac:dyDescent="0.3">
      <c r="A590">
        <f t="shared" ca="1" si="9"/>
        <v>7.5056806101406082E-2</v>
      </c>
      <c r="B590" s="12">
        <v>13</v>
      </c>
      <c r="C590" s="13" t="s">
        <v>240</v>
      </c>
      <c r="D590" s="14">
        <v>1500</v>
      </c>
      <c r="E590" s="13" t="s">
        <v>241</v>
      </c>
      <c r="F590" s="23" t="s">
        <v>242</v>
      </c>
      <c r="G590" s="15" t="s">
        <v>106</v>
      </c>
      <c r="H590" s="16" t="s">
        <v>243</v>
      </c>
      <c r="I590" s="15" t="s">
        <v>116</v>
      </c>
      <c r="J590" s="17">
        <v>0</v>
      </c>
      <c r="K590" s="15"/>
      <c r="L590" s="15"/>
      <c r="M590" s="15"/>
      <c r="N590" s="18">
        <v>8903</v>
      </c>
    </row>
    <row r="591" spans="1:14" ht="18.5" thickBot="1" x14ac:dyDescent="0.3">
      <c r="A591">
        <f t="shared" ca="1" si="9"/>
        <v>0.77413180193685771</v>
      </c>
      <c r="B591" s="19">
        <v>185</v>
      </c>
      <c r="C591" s="13" t="s">
        <v>762</v>
      </c>
      <c r="D591" s="17">
        <v>1500</v>
      </c>
      <c r="E591" s="15" t="s">
        <v>763</v>
      </c>
      <c r="F591" s="15"/>
      <c r="G591" s="15" t="s">
        <v>114</v>
      </c>
      <c r="H591" s="16" t="s">
        <v>764</v>
      </c>
      <c r="I591" s="15" t="s">
        <v>127</v>
      </c>
      <c r="J591" s="17">
        <v>4</v>
      </c>
      <c r="K591" s="15"/>
      <c r="L591" s="15" t="s">
        <v>209</v>
      </c>
      <c r="M591" s="15"/>
      <c r="N591" s="18">
        <v>3604</v>
      </c>
    </row>
    <row r="592" spans="1:14" ht="18.5" thickBot="1" x14ac:dyDescent="0.3">
      <c r="A592">
        <f t="shared" ca="1" si="9"/>
        <v>0.90989247561071929</v>
      </c>
      <c r="B592" s="19">
        <v>705</v>
      </c>
      <c r="C592" s="20" t="s">
        <v>2240</v>
      </c>
      <c r="D592" s="21">
        <v>1500</v>
      </c>
      <c r="E592" s="15" t="s">
        <v>2241</v>
      </c>
      <c r="F592" s="15" t="s">
        <v>192</v>
      </c>
      <c r="G592" s="20" t="s">
        <v>221</v>
      </c>
      <c r="H592" s="16" t="s">
        <v>2242</v>
      </c>
      <c r="I592" s="15" t="s">
        <v>116</v>
      </c>
      <c r="J592" s="17">
        <v>0</v>
      </c>
      <c r="K592" s="21">
        <v>1001103</v>
      </c>
      <c r="L592" s="15"/>
      <c r="M592" s="15"/>
      <c r="N592" s="18">
        <v>5217</v>
      </c>
    </row>
    <row r="593" spans="1:14" ht="18.5" thickBot="1" x14ac:dyDescent="0.3">
      <c r="A593">
        <f t="shared" ca="1" si="9"/>
        <v>0.41296253408558958</v>
      </c>
      <c r="B593" s="19">
        <v>218</v>
      </c>
      <c r="C593" s="13" t="s">
        <v>858</v>
      </c>
      <c r="D593" s="17">
        <v>1500</v>
      </c>
      <c r="E593" s="15" t="s">
        <v>859</v>
      </c>
      <c r="F593" s="15"/>
      <c r="G593" s="15" t="s">
        <v>114</v>
      </c>
      <c r="H593" s="16" t="s">
        <v>860</v>
      </c>
      <c r="I593" s="15" t="s">
        <v>116</v>
      </c>
      <c r="J593" s="17">
        <v>7</v>
      </c>
      <c r="K593" s="15"/>
      <c r="L593" s="15" t="s">
        <v>209</v>
      </c>
      <c r="M593" s="15"/>
      <c r="N593" s="18">
        <v>5292</v>
      </c>
    </row>
    <row r="594" spans="1:14" ht="18.5" thickBot="1" x14ac:dyDescent="0.3">
      <c r="A594">
        <f t="shared" ca="1" si="9"/>
        <v>4.6115719907831032E-3</v>
      </c>
      <c r="B594" s="19">
        <v>692</v>
      </c>
      <c r="C594" s="20" t="s">
        <v>2205</v>
      </c>
      <c r="D594" s="21">
        <v>1500</v>
      </c>
      <c r="E594" s="15" t="s">
        <v>2206</v>
      </c>
      <c r="F594" s="15"/>
      <c r="G594" s="15" t="s">
        <v>106</v>
      </c>
      <c r="H594" s="16" t="s">
        <v>2207</v>
      </c>
      <c r="I594" s="15" t="s">
        <v>111</v>
      </c>
      <c r="J594" s="17">
        <v>2</v>
      </c>
      <c r="K594" s="15"/>
      <c r="L594" s="15"/>
      <c r="M594" s="15"/>
      <c r="N594" s="18">
        <v>2136</v>
      </c>
    </row>
    <row r="595" spans="1:14" ht="18.5" thickBot="1" x14ac:dyDescent="0.3">
      <c r="A595">
        <f t="shared" ca="1" si="9"/>
        <v>6.2440337639637078E-2</v>
      </c>
      <c r="B595" s="19">
        <v>233</v>
      </c>
      <c r="C595" s="20" t="s">
        <v>903</v>
      </c>
      <c r="D595" s="21">
        <v>1500</v>
      </c>
      <c r="E595" s="20" t="s">
        <v>904</v>
      </c>
      <c r="F595" s="20" t="s">
        <v>895</v>
      </c>
      <c r="G595" s="15" t="s">
        <v>114</v>
      </c>
      <c r="H595" s="16" t="s">
        <v>905</v>
      </c>
      <c r="I595" s="15" t="s">
        <v>122</v>
      </c>
      <c r="J595" s="17">
        <v>15</v>
      </c>
      <c r="K595" s="15"/>
      <c r="L595" s="15" t="s">
        <v>209</v>
      </c>
      <c r="M595" s="15"/>
      <c r="N595" s="18">
        <v>1420</v>
      </c>
    </row>
    <row r="596" spans="1:14" ht="18.5" thickBot="1" x14ac:dyDescent="0.3">
      <c r="A596">
        <f t="shared" ca="1" si="9"/>
        <v>0.40031083206187124</v>
      </c>
      <c r="B596" s="19">
        <v>325</v>
      </c>
      <c r="C596" s="15" t="s">
        <v>1159</v>
      </c>
      <c r="D596" s="17">
        <v>1500</v>
      </c>
      <c r="E596" s="15" t="s">
        <v>173</v>
      </c>
      <c r="F596" s="15" t="s">
        <v>146</v>
      </c>
      <c r="G596" s="15" t="s">
        <v>106</v>
      </c>
      <c r="H596" s="16" t="s">
        <v>1160</v>
      </c>
      <c r="I596" s="15" t="s">
        <v>107</v>
      </c>
      <c r="J596" s="17">
        <v>1</v>
      </c>
      <c r="K596" s="15"/>
      <c r="L596" s="15"/>
      <c r="M596" s="15"/>
      <c r="N596" s="18">
        <v>7406</v>
      </c>
    </row>
    <row r="597" spans="1:14" ht="18.5" thickBot="1" x14ac:dyDescent="0.3">
      <c r="A597">
        <f t="shared" ca="1" si="9"/>
        <v>0.44087072475618938</v>
      </c>
      <c r="B597" s="19">
        <v>924</v>
      </c>
      <c r="C597" s="20" t="s">
        <v>2858</v>
      </c>
      <c r="D597" s="21">
        <v>1340</v>
      </c>
      <c r="E597" s="15" t="s">
        <v>2859</v>
      </c>
      <c r="F597" s="15"/>
      <c r="G597" s="15" t="s">
        <v>106</v>
      </c>
      <c r="H597" s="16" t="s">
        <v>2860</v>
      </c>
      <c r="I597" s="15" t="s">
        <v>116</v>
      </c>
      <c r="J597" s="17">
        <v>0</v>
      </c>
      <c r="K597" s="15"/>
      <c r="L597" s="15"/>
      <c r="M597" s="15"/>
      <c r="N597" s="18"/>
    </row>
    <row r="598" spans="1:14" ht="18.5" thickBot="1" x14ac:dyDescent="0.3">
      <c r="A598">
        <f t="shared" ca="1" si="9"/>
        <v>0.29460808799165095</v>
      </c>
      <c r="B598" s="19">
        <v>904</v>
      </c>
      <c r="C598" s="15" t="s">
        <v>2797</v>
      </c>
      <c r="D598" s="21">
        <v>1500</v>
      </c>
      <c r="E598" s="15" t="s">
        <v>2798</v>
      </c>
      <c r="F598" s="15" t="s">
        <v>2799</v>
      </c>
      <c r="G598" s="15" t="s">
        <v>110</v>
      </c>
      <c r="H598" s="16" t="s">
        <v>2800</v>
      </c>
      <c r="I598" s="15" t="s">
        <v>111</v>
      </c>
      <c r="J598" s="17">
        <v>1</v>
      </c>
      <c r="K598" s="15"/>
      <c r="L598" s="15"/>
      <c r="M598" s="15"/>
      <c r="N598" s="18">
        <v>8505</v>
      </c>
    </row>
    <row r="599" spans="1:14" ht="18.5" thickBot="1" x14ac:dyDescent="0.3">
      <c r="A599">
        <f t="shared" ca="1" si="9"/>
        <v>0.62734764446794899</v>
      </c>
      <c r="B599" s="19">
        <v>688</v>
      </c>
      <c r="C599" s="20" t="s">
        <v>2194</v>
      </c>
      <c r="D599" s="21">
        <v>1455</v>
      </c>
      <c r="E599" s="15" t="s">
        <v>2195</v>
      </c>
      <c r="F599" s="15"/>
      <c r="G599" s="15" t="s">
        <v>114</v>
      </c>
      <c r="H599" s="16" t="s">
        <v>2196</v>
      </c>
      <c r="I599" s="15" t="s">
        <v>116</v>
      </c>
      <c r="J599" s="17">
        <v>4</v>
      </c>
      <c r="K599" s="15"/>
      <c r="L599" s="15"/>
      <c r="M599" s="15"/>
      <c r="N599" s="18">
        <v>430</v>
      </c>
    </row>
    <row r="600" spans="1:14" ht="18.5" thickBot="1" x14ac:dyDescent="0.3">
      <c r="A600">
        <f t="shared" ca="1" si="9"/>
        <v>0.61846726800397889</v>
      </c>
      <c r="B600" s="19">
        <v>694</v>
      </c>
      <c r="C600" s="15" t="s">
        <v>71</v>
      </c>
      <c r="D600" s="17">
        <v>1500</v>
      </c>
      <c r="E600" s="15" t="s">
        <v>108</v>
      </c>
      <c r="F600" s="15" t="s">
        <v>109</v>
      </c>
      <c r="G600" s="15" t="s">
        <v>110</v>
      </c>
      <c r="H600" s="16" t="s">
        <v>2211</v>
      </c>
      <c r="I600" s="15" t="s">
        <v>111</v>
      </c>
      <c r="J600" s="17">
        <v>0</v>
      </c>
      <c r="K600" s="21"/>
      <c r="L600" s="15"/>
      <c r="M600" s="15"/>
      <c r="N600" s="18">
        <v>10302</v>
      </c>
    </row>
    <row r="601" spans="1:14" ht="18.5" thickBot="1" x14ac:dyDescent="0.3">
      <c r="A601">
        <f t="shared" ca="1" si="9"/>
        <v>5.0341403664979079E-2</v>
      </c>
      <c r="B601" s="19">
        <v>184</v>
      </c>
      <c r="C601" s="13" t="s">
        <v>759</v>
      </c>
      <c r="D601" s="17">
        <v>1500</v>
      </c>
      <c r="E601" s="15" t="s">
        <v>760</v>
      </c>
      <c r="F601" s="15"/>
      <c r="G601" s="15"/>
      <c r="H601" s="16" t="s">
        <v>761</v>
      </c>
      <c r="I601" s="15"/>
      <c r="J601" s="15"/>
      <c r="K601" s="15"/>
      <c r="L601" s="15"/>
      <c r="M601" s="15"/>
      <c r="N601" s="15"/>
    </row>
    <row r="602" spans="1:14" ht="18.5" thickBot="1" x14ac:dyDescent="0.3">
      <c r="A602">
        <f t="shared" ca="1" si="9"/>
        <v>2.2164913422456634E-3</v>
      </c>
      <c r="B602" s="19">
        <v>919</v>
      </c>
      <c r="C602" s="15" t="s">
        <v>2845</v>
      </c>
      <c r="D602" s="21">
        <v>1500</v>
      </c>
      <c r="E602" s="15" t="s">
        <v>2846</v>
      </c>
      <c r="F602" s="15" t="s">
        <v>2799</v>
      </c>
      <c r="G602" s="15" t="s">
        <v>106</v>
      </c>
      <c r="H602" s="16" t="s">
        <v>2847</v>
      </c>
      <c r="I602" s="15" t="s">
        <v>122</v>
      </c>
      <c r="J602" s="17">
        <v>1</v>
      </c>
      <c r="K602" s="15"/>
      <c r="L602" s="15"/>
      <c r="M602" s="15"/>
      <c r="N602" s="18">
        <v>8166</v>
      </c>
    </row>
    <row r="603" spans="1:14" ht="18.5" thickBot="1" x14ac:dyDescent="0.3">
      <c r="A603">
        <f t="shared" ca="1" si="9"/>
        <v>0.63898069155776527</v>
      </c>
      <c r="B603" s="19">
        <v>254</v>
      </c>
      <c r="C603" s="13" t="s">
        <v>965</v>
      </c>
      <c r="D603" s="17">
        <v>1500</v>
      </c>
      <c r="E603" s="15" t="s">
        <v>121</v>
      </c>
      <c r="F603" s="15" t="s">
        <v>966</v>
      </c>
      <c r="G603" s="15" t="s">
        <v>106</v>
      </c>
      <c r="H603" s="16" t="s">
        <v>967</v>
      </c>
      <c r="I603" s="15" t="s">
        <v>122</v>
      </c>
      <c r="J603" s="17">
        <v>0</v>
      </c>
      <c r="K603" s="21">
        <v>1010110</v>
      </c>
      <c r="L603" s="15"/>
      <c r="M603" s="15"/>
      <c r="N603" s="18">
        <v>5841</v>
      </c>
    </row>
    <row r="604" spans="1:14" ht="18.5" thickBot="1" x14ac:dyDescent="0.3">
      <c r="A604">
        <f t="shared" ca="1" si="9"/>
        <v>7.5057790693429105E-3</v>
      </c>
      <c r="B604" s="19">
        <v>718</v>
      </c>
      <c r="C604" s="20" t="s">
        <v>2277</v>
      </c>
      <c r="D604" s="21">
        <v>1480</v>
      </c>
      <c r="E604" s="15" t="s">
        <v>2278</v>
      </c>
      <c r="F604" s="15"/>
      <c r="G604" s="15" t="s">
        <v>106</v>
      </c>
      <c r="H604" s="16" t="s">
        <v>2279</v>
      </c>
      <c r="I604" s="15" t="s">
        <v>139</v>
      </c>
      <c r="J604" s="17">
        <v>0</v>
      </c>
      <c r="K604" s="15"/>
      <c r="L604" s="15"/>
      <c r="M604" s="15"/>
      <c r="N604" s="18"/>
    </row>
    <row r="605" spans="1:14" ht="18.5" thickBot="1" x14ac:dyDescent="0.3">
      <c r="A605">
        <f t="shared" ca="1" si="9"/>
        <v>0.70724196271199224</v>
      </c>
      <c r="B605" s="19">
        <v>54</v>
      </c>
      <c r="C605" s="20" t="s">
        <v>371</v>
      </c>
      <c r="D605" s="21">
        <v>565</v>
      </c>
      <c r="E605" s="20" t="s">
        <v>372</v>
      </c>
      <c r="F605" s="15"/>
      <c r="G605" s="15"/>
      <c r="H605" s="16" t="s">
        <v>373</v>
      </c>
      <c r="I605" s="15"/>
      <c r="J605" s="15"/>
      <c r="K605" s="15"/>
      <c r="L605" s="15"/>
      <c r="M605" s="15"/>
      <c r="N605" s="15"/>
    </row>
    <row r="606" spans="1:14" ht="18.5" thickBot="1" x14ac:dyDescent="0.3">
      <c r="A606">
        <f t="shared" ca="1" si="9"/>
        <v>0.49912291413985899</v>
      </c>
      <c r="B606" s="19">
        <v>762</v>
      </c>
      <c r="C606" s="20" t="s">
        <v>2401</v>
      </c>
      <c r="D606" s="21">
        <v>1500</v>
      </c>
      <c r="E606" s="15" t="s">
        <v>2402</v>
      </c>
      <c r="F606" s="15"/>
      <c r="G606" s="15" t="s">
        <v>106</v>
      </c>
      <c r="H606" s="16" t="s">
        <v>2403</v>
      </c>
      <c r="I606" s="15" t="s">
        <v>131</v>
      </c>
      <c r="J606" s="17">
        <v>2</v>
      </c>
      <c r="K606" s="15"/>
      <c r="L606" s="15"/>
      <c r="M606" s="15"/>
      <c r="N606" s="18">
        <v>4693</v>
      </c>
    </row>
    <row r="607" spans="1:14" ht="18.5" thickBot="1" x14ac:dyDescent="0.3">
      <c r="A607">
        <f t="shared" ca="1" si="9"/>
        <v>0.95670702236244243</v>
      </c>
      <c r="B607" s="19">
        <v>657</v>
      </c>
      <c r="C607" s="15" t="s">
        <v>2112</v>
      </c>
      <c r="D607" s="21">
        <v>1500</v>
      </c>
      <c r="E607" s="15" t="s">
        <v>164</v>
      </c>
      <c r="F607" s="15" t="s">
        <v>109</v>
      </c>
      <c r="G607" s="15" t="s">
        <v>158</v>
      </c>
      <c r="H607" s="16" t="s">
        <v>2113</v>
      </c>
      <c r="I607" s="15" t="s">
        <v>111</v>
      </c>
      <c r="J607" s="17">
        <v>0</v>
      </c>
      <c r="K607" s="15"/>
      <c r="L607" s="15"/>
      <c r="M607" s="15"/>
      <c r="N607" s="18">
        <v>7697</v>
      </c>
    </row>
    <row r="608" spans="1:14" ht="18.5" thickBot="1" x14ac:dyDescent="0.3">
      <c r="A608">
        <f t="shared" ca="1" si="9"/>
        <v>0.20104570585012715</v>
      </c>
      <c r="B608" s="19">
        <v>244</v>
      </c>
      <c r="C608" s="15" t="s">
        <v>937</v>
      </c>
      <c r="D608" s="17">
        <v>1500</v>
      </c>
      <c r="E608" s="15" t="s">
        <v>938</v>
      </c>
      <c r="F608" s="15" t="s">
        <v>330</v>
      </c>
      <c r="G608" s="15" t="s">
        <v>106</v>
      </c>
      <c r="H608" s="16" t="s">
        <v>939</v>
      </c>
      <c r="I608" s="15" t="s">
        <v>127</v>
      </c>
      <c r="J608" s="17">
        <v>0</v>
      </c>
      <c r="K608" s="15"/>
      <c r="L608" s="15"/>
      <c r="M608" s="15"/>
      <c r="N608" s="18">
        <v>8700</v>
      </c>
    </row>
    <row r="609" spans="1:14" ht="18.5" thickBot="1" x14ac:dyDescent="0.3">
      <c r="A609">
        <f t="shared" ca="1" si="9"/>
        <v>0.71895590060814951</v>
      </c>
      <c r="B609" s="19">
        <v>969</v>
      </c>
      <c r="C609" s="15" t="s">
        <v>2979</v>
      </c>
      <c r="D609" s="15"/>
      <c r="E609" s="15" t="s">
        <v>2980</v>
      </c>
      <c r="F609" s="15" t="s">
        <v>195</v>
      </c>
      <c r="G609" s="15" t="s">
        <v>106</v>
      </c>
      <c r="H609" s="16" t="s">
        <v>2981</v>
      </c>
      <c r="I609" s="15" t="s">
        <v>107</v>
      </c>
      <c r="J609" s="17">
        <v>1</v>
      </c>
      <c r="K609" s="15"/>
      <c r="L609" s="15"/>
      <c r="M609" s="15"/>
      <c r="N609" s="18">
        <v>378</v>
      </c>
    </row>
    <row r="610" spans="1:14" ht="18.5" thickBot="1" x14ac:dyDescent="0.3">
      <c r="A610">
        <f t="shared" ca="1" si="9"/>
        <v>0.86783527235574942</v>
      </c>
      <c r="B610" s="19">
        <v>121</v>
      </c>
      <c r="C610" s="13" t="s">
        <v>576</v>
      </c>
      <c r="D610" s="17">
        <v>1500</v>
      </c>
      <c r="E610" s="15" t="s">
        <v>577</v>
      </c>
      <c r="F610" s="15"/>
      <c r="G610" s="15" t="s">
        <v>114</v>
      </c>
      <c r="H610" s="16" t="s">
        <v>578</v>
      </c>
      <c r="I610" s="15" t="s">
        <v>116</v>
      </c>
      <c r="J610" s="17">
        <v>8</v>
      </c>
      <c r="K610" s="15"/>
      <c r="L610" s="15" t="s">
        <v>209</v>
      </c>
      <c r="M610" s="15"/>
      <c r="N610" s="18">
        <v>5578</v>
      </c>
    </row>
    <row r="611" spans="1:14" ht="18.5" thickBot="1" x14ac:dyDescent="0.3">
      <c r="A611">
        <f t="shared" ca="1" si="9"/>
        <v>0.45428811104382327</v>
      </c>
      <c r="B611" s="19">
        <v>497</v>
      </c>
      <c r="C611" s="20" t="s">
        <v>1644</v>
      </c>
      <c r="D611" s="17">
        <v>1500</v>
      </c>
      <c r="E611" s="15" t="s">
        <v>1645</v>
      </c>
      <c r="F611" s="15"/>
      <c r="G611" s="15" t="s">
        <v>221</v>
      </c>
      <c r="H611" s="16" t="s">
        <v>1646</v>
      </c>
      <c r="I611" s="15" t="s">
        <v>107</v>
      </c>
      <c r="J611" s="17">
        <v>0</v>
      </c>
      <c r="K611" s="15"/>
      <c r="L611" s="15"/>
      <c r="M611" s="15"/>
      <c r="N611" s="18">
        <v>2327</v>
      </c>
    </row>
    <row r="612" spans="1:14" ht="18.5" thickBot="1" x14ac:dyDescent="0.3">
      <c r="A612">
        <f t="shared" ca="1" si="9"/>
        <v>0.60230499994671527</v>
      </c>
      <c r="B612" s="19">
        <v>964</v>
      </c>
      <c r="C612" s="20" t="s">
        <v>2967</v>
      </c>
      <c r="D612" s="21">
        <v>1500</v>
      </c>
      <c r="E612" s="20" t="s">
        <v>121</v>
      </c>
      <c r="F612" s="20" t="s">
        <v>178</v>
      </c>
      <c r="G612" s="15" t="s">
        <v>106</v>
      </c>
      <c r="H612" s="16" t="s">
        <v>2968</v>
      </c>
      <c r="I612" s="15" t="s">
        <v>122</v>
      </c>
      <c r="J612" s="17">
        <v>3</v>
      </c>
      <c r="K612" s="15"/>
      <c r="L612" s="15"/>
      <c r="M612" s="15"/>
      <c r="N612" s="18">
        <v>5753</v>
      </c>
    </row>
    <row r="613" spans="1:14" ht="18.5" thickBot="1" x14ac:dyDescent="0.3">
      <c r="A613">
        <f t="shared" ca="1" si="9"/>
        <v>0.71012028918636627</v>
      </c>
      <c r="B613" s="19">
        <v>337</v>
      </c>
      <c r="C613" s="20" t="s">
        <v>1194</v>
      </c>
      <c r="D613" s="17">
        <v>1500</v>
      </c>
      <c r="E613" s="15" t="s">
        <v>929</v>
      </c>
      <c r="F613" s="15"/>
      <c r="G613" s="15" t="s">
        <v>114</v>
      </c>
      <c r="H613" s="16" t="s">
        <v>1195</v>
      </c>
      <c r="I613" s="15" t="s">
        <v>175</v>
      </c>
      <c r="J613" s="17">
        <v>10</v>
      </c>
      <c r="K613" s="15"/>
      <c r="L613" s="15" t="s">
        <v>209</v>
      </c>
      <c r="M613" s="15"/>
      <c r="N613" s="18">
        <v>6721</v>
      </c>
    </row>
    <row r="614" spans="1:14" ht="18.5" thickBot="1" x14ac:dyDescent="0.3">
      <c r="A614">
        <f t="shared" ca="1" si="9"/>
        <v>0.36743965014052649</v>
      </c>
      <c r="B614" s="19">
        <v>216</v>
      </c>
      <c r="C614" s="13" t="s">
        <v>852</v>
      </c>
      <c r="D614" s="17">
        <v>1500</v>
      </c>
      <c r="E614" s="15" t="s">
        <v>853</v>
      </c>
      <c r="F614" s="15"/>
      <c r="G614" s="15" t="s">
        <v>114</v>
      </c>
      <c r="H614" s="16" t="s">
        <v>854</v>
      </c>
      <c r="I614" s="15" t="s">
        <v>116</v>
      </c>
      <c r="J614" s="17">
        <v>10</v>
      </c>
      <c r="K614" s="15"/>
      <c r="L614" s="15" t="s">
        <v>209</v>
      </c>
      <c r="M614" s="15"/>
      <c r="N614" s="18">
        <v>7139</v>
      </c>
    </row>
    <row r="615" spans="1:14" ht="18.5" thickBot="1" x14ac:dyDescent="0.3">
      <c r="A615">
        <f t="shared" ca="1" si="9"/>
        <v>3.1096166723216911E-2</v>
      </c>
      <c r="B615" s="19">
        <v>975</v>
      </c>
      <c r="C615" s="15" t="s">
        <v>124</v>
      </c>
      <c r="D615" s="21">
        <v>1500</v>
      </c>
      <c r="E615" s="15" t="s">
        <v>125</v>
      </c>
      <c r="F615" s="15" t="s">
        <v>126</v>
      </c>
      <c r="G615" s="20" t="s">
        <v>106</v>
      </c>
      <c r="H615" s="16" t="s">
        <v>2996</v>
      </c>
      <c r="I615" s="15" t="s">
        <v>127</v>
      </c>
      <c r="J615" s="17">
        <v>0</v>
      </c>
      <c r="K615" s="21">
        <v>1006109</v>
      </c>
      <c r="L615" s="15"/>
      <c r="M615" s="15"/>
      <c r="N615" s="18">
        <v>2019</v>
      </c>
    </row>
    <row r="616" spans="1:14" ht="18.5" thickBot="1" x14ac:dyDescent="0.3">
      <c r="A616">
        <f t="shared" ca="1" si="9"/>
        <v>5.6055373396527108E-2</v>
      </c>
      <c r="B616" s="12">
        <v>59</v>
      </c>
      <c r="C616" s="13" t="s">
        <v>386</v>
      </c>
      <c r="D616" s="17">
        <v>1500</v>
      </c>
      <c r="E616" s="15" t="s">
        <v>387</v>
      </c>
      <c r="F616" s="15" t="s">
        <v>388</v>
      </c>
      <c r="G616" s="15" t="s">
        <v>106</v>
      </c>
      <c r="H616" s="16" t="s">
        <v>389</v>
      </c>
      <c r="I616" s="15" t="s">
        <v>116</v>
      </c>
      <c r="J616" s="17">
        <v>0</v>
      </c>
      <c r="K616" s="15"/>
      <c r="L616" s="15"/>
      <c r="M616" s="15"/>
      <c r="N616" s="18">
        <v>8893</v>
      </c>
    </row>
    <row r="617" spans="1:14" ht="18.5" thickBot="1" x14ac:dyDescent="0.3">
      <c r="A617">
        <f t="shared" ca="1" si="9"/>
        <v>0.70475925350409208</v>
      </c>
      <c r="B617" s="19">
        <v>420</v>
      </c>
      <c r="C617" s="15" t="s">
        <v>1431</v>
      </c>
      <c r="D617" s="17">
        <v>1500</v>
      </c>
      <c r="E617" s="15" t="s">
        <v>1432</v>
      </c>
      <c r="F617" s="15"/>
      <c r="G617" s="15" t="s">
        <v>221</v>
      </c>
      <c r="H617" s="16" t="s">
        <v>1433</v>
      </c>
      <c r="I617" s="15" t="s">
        <v>115</v>
      </c>
      <c r="J617" s="17">
        <v>1</v>
      </c>
      <c r="K617" s="15"/>
      <c r="L617" s="15"/>
      <c r="M617" s="15"/>
      <c r="N617" s="18">
        <v>854</v>
      </c>
    </row>
    <row r="618" spans="1:14" ht="18.5" thickBot="1" x14ac:dyDescent="0.3">
      <c r="A618">
        <f t="shared" ca="1" si="9"/>
        <v>0.40080474774826913</v>
      </c>
      <c r="B618" s="19">
        <v>949</v>
      </c>
      <c r="C618" s="15" t="s">
        <v>2926</v>
      </c>
      <c r="D618" s="21">
        <v>1500</v>
      </c>
      <c r="E618" s="15" t="s">
        <v>2927</v>
      </c>
      <c r="F618" s="15" t="s">
        <v>2610</v>
      </c>
      <c r="G618" s="15" t="s">
        <v>106</v>
      </c>
      <c r="H618" s="16" t="s">
        <v>2928</v>
      </c>
      <c r="I618" s="15" t="s">
        <v>107</v>
      </c>
      <c r="J618" s="17">
        <v>4</v>
      </c>
      <c r="K618" s="15"/>
      <c r="L618" s="15"/>
      <c r="M618" s="15"/>
      <c r="N618" s="18">
        <v>5026</v>
      </c>
    </row>
    <row r="619" spans="1:14" ht="18.5" thickBot="1" x14ac:dyDescent="0.3">
      <c r="A619">
        <f t="shared" ca="1" si="9"/>
        <v>0.24157047886951566</v>
      </c>
      <c r="B619" s="19">
        <v>977</v>
      </c>
      <c r="C619" s="20" t="s">
        <v>3000</v>
      </c>
      <c r="D619" s="21">
        <v>1500</v>
      </c>
      <c r="E619" s="15" t="s">
        <v>3001</v>
      </c>
      <c r="F619" s="15"/>
      <c r="G619" s="15" t="s">
        <v>221</v>
      </c>
      <c r="H619" s="16" t="s">
        <v>3002</v>
      </c>
      <c r="I619" s="15" t="s">
        <v>116</v>
      </c>
      <c r="J619" s="17">
        <v>0</v>
      </c>
      <c r="K619" s="15"/>
      <c r="L619" s="15"/>
      <c r="M619" s="15"/>
      <c r="N619" s="18">
        <v>5537</v>
      </c>
    </row>
    <row r="620" spans="1:14" ht="18.5" thickBot="1" x14ac:dyDescent="0.3">
      <c r="A620">
        <f t="shared" ca="1" si="9"/>
        <v>8.5418613852494607E-2</v>
      </c>
      <c r="B620" s="19">
        <v>939</v>
      </c>
      <c r="C620" s="20" t="s">
        <v>2902</v>
      </c>
      <c r="D620" s="21">
        <v>1500</v>
      </c>
      <c r="E620" s="20" t="s">
        <v>2805</v>
      </c>
      <c r="F620" s="20" t="s">
        <v>105</v>
      </c>
      <c r="G620" s="15" t="s">
        <v>110</v>
      </c>
      <c r="H620" s="16" t="s">
        <v>2903</v>
      </c>
      <c r="I620" s="15" t="s">
        <v>111</v>
      </c>
      <c r="J620" s="17">
        <v>0</v>
      </c>
      <c r="K620" s="15"/>
      <c r="L620" s="15"/>
      <c r="M620" s="15"/>
      <c r="N620" s="18">
        <v>6960</v>
      </c>
    </row>
    <row r="621" spans="1:14" ht="18.5" thickBot="1" x14ac:dyDescent="0.3">
      <c r="A621">
        <f t="shared" ca="1" si="9"/>
        <v>0.78218297681012161</v>
      </c>
      <c r="B621" s="12">
        <v>37</v>
      </c>
      <c r="C621" s="13" t="s">
        <v>317</v>
      </c>
      <c r="D621" s="14">
        <v>1500</v>
      </c>
      <c r="E621" s="13" t="s">
        <v>149</v>
      </c>
      <c r="F621" s="15"/>
      <c r="G621" s="15" t="s">
        <v>106</v>
      </c>
      <c r="H621" s="16" t="s">
        <v>318</v>
      </c>
      <c r="I621" s="15" t="s">
        <v>107</v>
      </c>
      <c r="J621" s="17">
        <v>3</v>
      </c>
      <c r="K621" s="15"/>
      <c r="L621" s="15"/>
      <c r="M621" s="15"/>
      <c r="N621" s="18">
        <v>7431</v>
      </c>
    </row>
    <row r="622" spans="1:14" ht="18.5" thickBot="1" x14ac:dyDescent="0.3">
      <c r="A622">
        <f t="shared" ca="1" si="9"/>
        <v>0.56865305642638297</v>
      </c>
      <c r="B622" s="19">
        <v>971</v>
      </c>
      <c r="C622" s="15" t="s">
        <v>2984</v>
      </c>
      <c r="D622" s="21">
        <v>1500</v>
      </c>
      <c r="E622" s="15" t="s">
        <v>2985</v>
      </c>
      <c r="F622" s="15" t="s">
        <v>2372</v>
      </c>
      <c r="G622" s="20" t="s">
        <v>106</v>
      </c>
      <c r="H622" s="16" t="s">
        <v>2986</v>
      </c>
      <c r="I622" s="15" t="s">
        <v>116</v>
      </c>
      <c r="J622" s="17">
        <v>0</v>
      </c>
      <c r="K622" s="21">
        <v>1005112</v>
      </c>
      <c r="L622" s="15"/>
      <c r="M622" s="15"/>
      <c r="N622" s="18">
        <v>5983</v>
      </c>
    </row>
    <row r="623" spans="1:14" ht="18.5" thickBot="1" x14ac:dyDescent="0.3">
      <c r="A623">
        <f t="shared" ca="1" si="9"/>
        <v>0.51448130118539226</v>
      </c>
      <c r="B623" s="19">
        <v>900</v>
      </c>
      <c r="C623" s="15" t="s">
        <v>2786</v>
      </c>
      <c r="D623" s="17">
        <v>1500</v>
      </c>
      <c r="E623" s="15" t="s">
        <v>2787</v>
      </c>
      <c r="F623" s="15"/>
      <c r="G623" s="15" t="s">
        <v>106</v>
      </c>
      <c r="H623" s="16" t="s">
        <v>2788</v>
      </c>
      <c r="I623" s="15" t="s">
        <v>107</v>
      </c>
      <c r="J623" s="17">
        <v>0</v>
      </c>
      <c r="K623" s="15"/>
      <c r="L623" s="15"/>
      <c r="M623" s="15"/>
      <c r="N623" s="18">
        <v>9011</v>
      </c>
    </row>
    <row r="624" spans="1:14" ht="18.5" thickBot="1" x14ac:dyDescent="0.3">
      <c r="A624">
        <f t="shared" ca="1" si="9"/>
        <v>0.8646879627486399</v>
      </c>
      <c r="B624" s="19">
        <v>280</v>
      </c>
      <c r="C624" s="15" t="s">
        <v>103</v>
      </c>
      <c r="D624" s="17">
        <v>1500</v>
      </c>
      <c r="E624" s="15" t="s">
        <v>104</v>
      </c>
      <c r="F624" s="15" t="s">
        <v>105</v>
      </c>
      <c r="G624" s="15" t="s">
        <v>106</v>
      </c>
      <c r="H624" s="16" t="s">
        <v>1037</v>
      </c>
      <c r="I624" s="15" t="s">
        <v>107</v>
      </c>
      <c r="J624" s="17">
        <v>1</v>
      </c>
      <c r="K624" s="15"/>
      <c r="L624" s="15"/>
      <c r="M624" s="15"/>
      <c r="N624" s="18">
        <v>9229</v>
      </c>
    </row>
    <row r="625" spans="1:14" ht="18.5" thickBot="1" x14ac:dyDescent="0.3">
      <c r="A625">
        <f t="shared" ca="1" si="9"/>
        <v>0.27668671344760631</v>
      </c>
      <c r="B625" s="19">
        <v>947</v>
      </c>
      <c r="C625" s="27" t="s">
        <v>2920</v>
      </c>
      <c r="D625" s="21">
        <v>1500</v>
      </c>
      <c r="E625" s="20" t="s">
        <v>2921</v>
      </c>
      <c r="F625" s="20" t="s">
        <v>150</v>
      </c>
      <c r="G625" s="15" t="s">
        <v>106</v>
      </c>
      <c r="H625" s="16" t="s">
        <v>2922</v>
      </c>
      <c r="I625" s="15" t="s">
        <v>107</v>
      </c>
      <c r="J625" s="17">
        <v>0</v>
      </c>
      <c r="K625" s="15"/>
      <c r="L625" s="15"/>
      <c r="M625" s="15"/>
      <c r="N625" s="18">
        <v>6621</v>
      </c>
    </row>
    <row r="626" spans="1:14" ht="18.5" thickBot="1" x14ac:dyDescent="0.3">
      <c r="A626">
        <f t="shared" ca="1" si="9"/>
        <v>0.73241158235400405</v>
      </c>
      <c r="B626" s="19">
        <v>129</v>
      </c>
      <c r="C626" s="24" t="s">
        <v>597</v>
      </c>
      <c r="D626" s="17">
        <v>1500</v>
      </c>
      <c r="E626" s="15" t="s">
        <v>598</v>
      </c>
      <c r="F626" s="15" t="s">
        <v>109</v>
      </c>
      <c r="G626" s="15" t="s">
        <v>110</v>
      </c>
      <c r="H626" s="16" t="s">
        <v>599</v>
      </c>
      <c r="I626" s="15" t="s">
        <v>127</v>
      </c>
      <c r="J626" s="17">
        <v>0</v>
      </c>
      <c r="K626" s="15"/>
      <c r="L626" s="26" t="s">
        <v>165</v>
      </c>
      <c r="M626" s="15"/>
      <c r="N626" s="18">
        <v>6598</v>
      </c>
    </row>
    <row r="627" spans="1:14" ht="18.5" thickBot="1" x14ac:dyDescent="0.3">
      <c r="A627">
        <f t="shared" ca="1" si="9"/>
        <v>0.34226838215083966</v>
      </c>
      <c r="B627" s="19">
        <v>862</v>
      </c>
      <c r="C627" s="20" t="s">
        <v>120</v>
      </c>
      <c r="D627" s="21">
        <v>1500</v>
      </c>
      <c r="E627" s="15" t="s">
        <v>121</v>
      </c>
      <c r="F627" s="15"/>
      <c r="G627" s="15" t="s">
        <v>106</v>
      </c>
      <c r="H627" s="16" t="s">
        <v>2681</v>
      </c>
      <c r="I627" s="15" t="s">
        <v>122</v>
      </c>
      <c r="J627" s="17">
        <v>0</v>
      </c>
      <c r="K627" s="15"/>
      <c r="L627" s="15"/>
      <c r="M627" s="15"/>
      <c r="N627" s="18">
        <v>4019</v>
      </c>
    </row>
    <row r="628" spans="1:14" ht="18.5" thickBot="1" x14ac:dyDescent="0.3">
      <c r="A628">
        <f t="shared" ca="1" si="9"/>
        <v>0.80159854561744581</v>
      </c>
      <c r="B628" s="19">
        <v>736</v>
      </c>
      <c r="C628" s="15" t="s">
        <v>2326</v>
      </c>
      <c r="D628" s="21">
        <v>1500</v>
      </c>
      <c r="E628" s="15" t="s">
        <v>1093</v>
      </c>
      <c r="F628" s="15" t="s">
        <v>347</v>
      </c>
      <c r="G628" s="15" t="s">
        <v>106</v>
      </c>
      <c r="H628" s="16" t="s">
        <v>2327</v>
      </c>
      <c r="I628" s="15" t="s">
        <v>122</v>
      </c>
      <c r="J628" s="17">
        <v>1</v>
      </c>
      <c r="K628" s="15"/>
      <c r="L628" s="15"/>
      <c r="M628" s="15"/>
      <c r="N628" s="18">
        <v>7062</v>
      </c>
    </row>
    <row r="629" spans="1:14" ht="18.5" thickBot="1" x14ac:dyDescent="0.3">
      <c r="A629">
        <f t="shared" ca="1" si="9"/>
        <v>0.77626119978706543</v>
      </c>
      <c r="B629" s="19">
        <v>255</v>
      </c>
      <c r="C629" s="13" t="s">
        <v>968</v>
      </c>
      <c r="D629" s="17">
        <v>1500</v>
      </c>
      <c r="E629" s="15" t="s">
        <v>969</v>
      </c>
      <c r="F629" s="15"/>
      <c r="G629" s="20" t="s">
        <v>106</v>
      </c>
      <c r="H629" s="16" t="s">
        <v>970</v>
      </c>
      <c r="I629" s="15" t="s">
        <v>107</v>
      </c>
      <c r="J629" s="17">
        <v>0</v>
      </c>
      <c r="K629" s="15"/>
      <c r="L629" s="15"/>
      <c r="M629" s="15"/>
      <c r="N629" s="18">
        <v>7473</v>
      </c>
    </row>
    <row r="630" spans="1:14" ht="18.5" thickBot="1" x14ac:dyDescent="0.3">
      <c r="A630">
        <f t="shared" ca="1" si="9"/>
        <v>0.41405231953501009</v>
      </c>
      <c r="B630" s="19">
        <v>224</v>
      </c>
      <c r="C630" s="13" t="s">
        <v>876</v>
      </c>
      <c r="D630" s="17">
        <v>1500</v>
      </c>
      <c r="E630" s="15" t="s">
        <v>877</v>
      </c>
      <c r="F630" s="15" t="s">
        <v>109</v>
      </c>
      <c r="G630" s="15" t="s">
        <v>110</v>
      </c>
      <c r="H630" s="16" t="s">
        <v>878</v>
      </c>
      <c r="I630" s="15" t="s">
        <v>111</v>
      </c>
      <c r="J630" s="17">
        <v>0</v>
      </c>
      <c r="K630" s="15"/>
      <c r="L630" s="26" t="s">
        <v>165</v>
      </c>
      <c r="M630" s="15"/>
      <c r="N630" s="18">
        <v>8185</v>
      </c>
    </row>
    <row r="631" spans="1:14" ht="18.5" thickBot="1" x14ac:dyDescent="0.3">
      <c r="A631">
        <f t="shared" ca="1" si="9"/>
        <v>0.1310450860750616</v>
      </c>
      <c r="B631" s="19">
        <v>113</v>
      </c>
      <c r="C631" s="13" t="s">
        <v>553</v>
      </c>
      <c r="D631" s="17">
        <v>1500</v>
      </c>
      <c r="E631" s="15" t="s">
        <v>554</v>
      </c>
      <c r="F631" s="15"/>
      <c r="G631" s="15"/>
      <c r="H631" s="16" t="s">
        <v>555</v>
      </c>
      <c r="I631" s="15"/>
      <c r="J631" s="15"/>
      <c r="K631" s="15"/>
      <c r="L631" s="15"/>
      <c r="M631" s="15"/>
      <c r="N631" s="15"/>
    </row>
    <row r="632" spans="1:14" ht="18.5" thickBot="1" x14ac:dyDescent="0.3">
      <c r="A632">
        <f t="shared" ca="1" si="9"/>
        <v>0.43796704408664955</v>
      </c>
      <c r="B632" s="19">
        <v>876</v>
      </c>
      <c r="C632" s="15" t="s">
        <v>2720</v>
      </c>
      <c r="D632" s="17">
        <v>1500</v>
      </c>
      <c r="E632" s="15" t="s">
        <v>2721</v>
      </c>
      <c r="F632" s="15"/>
      <c r="G632" s="15" t="s">
        <v>106</v>
      </c>
      <c r="H632" s="16" t="s">
        <v>2722</v>
      </c>
      <c r="I632" s="15" t="s">
        <v>107</v>
      </c>
      <c r="J632" s="17">
        <v>0</v>
      </c>
      <c r="K632" s="15"/>
      <c r="L632" s="15"/>
      <c r="M632" s="15"/>
      <c r="N632" s="18">
        <v>5210</v>
      </c>
    </row>
    <row r="633" spans="1:14" ht="18.5" thickBot="1" x14ac:dyDescent="0.3">
      <c r="A633">
        <f t="shared" ca="1" si="9"/>
        <v>0.52527664208920233</v>
      </c>
      <c r="B633" s="19">
        <v>646</v>
      </c>
      <c r="C633" s="15" t="s">
        <v>2078</v>
      </c>
      <c r="D633" s="21">
        <v>1500</v>
      </c>
      <c r="E633" s="15" t="s">
        <v>2079</v>
      </c>
      <c r="F633" s="15" t="s">
        <v>146</v>
      </c>
      <c r="G633" s="15" t="s">
        <v>114</v>
      </c>
      <c r="H633" s="16" t="s">
        <v>2080</v>
      </c>
      <c r="I633" s="15" t="s">
        <v>107</v>
      </c>
      <c r="J633" s="17">
        <v>7</v>
      </c>
      <c r="K633" s="15"/>
      <c r="L633" s="15"/>
      <c r="M633" s="15"/>
      <c r="N633" s="18">
        <v>6250</v>
      </c>
    </row>
    <row r="634" spans="1:14" ht="18.5" thickBot="1" x14ac:dyDescent="0.3">
      <c r="A634">
        <f t="shared" ca="1" si="9"/>
        <v>0.21183863016324755</v>
      </c>
      <c r="B634" s="19">
        <v>141</v>
      </c>
      <c r="C634" s="23" t="s">
        <v>634</v>
      </c>
      <c r="D634" s="14">
        <v>1500</v>
      </c>
      <c r="E634" s="13" t="s">
        <v>635</v>
      </c>
      <c r="F634" s="15" t="s">
        <v>109</v>
      </c>
      <c r="G634" s="15" t="s">
        <v>106</v>
      </c>
      <c r="H634" s="16" t="s">
        <v>636</v>
      </c>
      <c r="I634" s="15" t="s">
        <v>107</v>
      </c>
      <c r="J634" s="17">
        <v>0</v>
      </c>
      <c r="K634" s="15"/>
      <c r="L634" s="15"/>
      <c r="M634" s="15"/>
      <c r="N634" s="18">
        <v>7483</v>
      </c>
    </row>
    <row r="635" spans="1:14" ht="18.5" thickBot="1" x14ac:dyDescent="0.3">
      <c r="A635">
        <f t="shared" ca="1" si="9"/>
        <v>0.61751867126896054</v>
      </c>
      <c r="B635" s="19">
        <v>991</v>
      </c>
      <c r="C635" s="20" t="s">
        <v>3037</v>
      </c>
      <c r="D635" s="21">
        <v>1500</v>
      </c>
      <c r="E635" s="15" t="s">
        <v>3038</v>
      </c>
      <c r="F635" s="15"/>
      <c r="G635" s="15" t="s">
        <v>221</v>
      </c>
      <c r="H635" s="16" t="s">
        <v>3039</v>
      </c>
      <c r="I635" s="15" t="s">
        <v>175</v>
      </c>
      <c r="J635" s="17">
        <v>0</v>
      </c>
      <c r="K635" s="15"/>
      <c r="L635" s="15"/>
      <c r="M635" s="15"/>
      <c r="N635" s="18">
        <v>5715</v>
      </c>
    </row>
    <row r="636" spans="1:14" ht="18.5" thickBot="1" x14ac:dyDescent="0.3">
      <c r="A636">
        <f t="shared" ca="1" si="9"/>
        <v>0.89197600717704262</v>
      </c>
      <c r="B636" s="19">
        <v>128</v>
      </c>
      <c r="C636" s="24" t="s">
        <v>595</v>
      </c>
      <c r="D636" s="17">
        <v>1500</v>
      </c>
      <c r="E636" s="15" t="s">
        <v>490</v>
      </c>
      <c r="F636" s="15" t="s">
        <v>340</v>
      </c>
      <c r="G636" s="15" t="s">
        <v>110</v>
      </c>
      <c r="H636" s="16" t="s">
        <v>596</v>
      </c>
      <c r="I636" s="15" t="s">
        <v>115</v>
      </c>
      <c r="J636" s="17">
        <v>0</v>
      </c>
      <c r="K636" s="15"/>
      <c r="L636" s="15" t="s">
        <v>236</v>
      </c>
      <c r="M636" s="15"/>
      <c r="N636" s="18">
        <v>6777</v>
      </c>
    </row>
    <row r="637" spans="1:14" ht="18.5" thickBot="1" x14ac:dyDescent="0.3">
      <c r="A637">
        <f t="shared" ca="1" si="9"/>
        <v>0.79777590515495167</v>
      </c>
      <c r="B637" s="19">
        <v>116</v>
      </c>
      <c r="C637" s="13" t="s">
        <v>562</v>
      </c>
      <c r="D637" s="14">
        <v>1500</v>
      </c>
      <c r="E637" s="13" t="s">
        <v>265</v>
      </c>
      <c r="F637" s="15"/>
      <c r="G637" s="15" t="s">
        <v>158</v>
      </c>
      <c r="H637" s="16" t="s">
        <v>563</v>
      </c>
      <c r="I637" s="15" t="s">
        <v>116</v>
      </c>
      <c r="J637" s="17">
        <v>0</v>
      </c>
      <c r="K637" s="15"/>
      <c r="L637" s="15" t="s">
        <v>132</v>
      </c>
      <c r="M637" s="15"/>
      <c r="N637" s="18">
        <v>6641</v>
      </c>
    </row>
    <row r="638" spans="1:14" ht="18.5" thickBot="1" x14ac:dyDescent="0.3">
      <c r="A638">
        <f t="shared" ca="1" si="9"/>
        <v>0.99400386185145917</v>
      </c>
      <c r="B638" s="19">
        <v>532</v>
      </c>
      <c r="C638" s="15" t="s">
        <v>1744</v>
      </c>
      <c r="D638" s="17">
        <v>1500</v>
      </c>
      <c r="E638" s="15" t="s">
        <v>1745</v>
      </c>
      <c r="F638" s="15" t="s">
        <v>1746</v>
      </c>
      <c r="G638" s="15" t="s">
        <v>106</v>
      </c>
      <c r="H638" s="16" t="s">
        <v>1747</v>
      </c>
      <c r="I638" s="15" t="s">
        <v>116</v>
      </c>
      <c r="J638" s="17">
        <v>0</v>
      </c>
      <c r="K638" s="15"/>
      <c r="L638" s="15"/>
      <c r="M638" s="15"/>
      <c r="N638" s="18">
        <v>6468</v>
      </c>
    </row>
    <row r="639" spans="1:14" ht="18.5" thickBot="1" x14ac:dyDescent="0.3">
      <c r="A639">
        <f t="shared" ca="1" si="9"/>
        <v>0.64006274981627365</v>
      </c>
      <c r="B639" s="19">
        <v>963</v>
      </c>
      <c r="C639" s="20" t="s">
        <v>2963</v>
      </c>
      <c r="D639" s="21">
        <v>1500</v>
      </c>
      <c r="E639" s="20" t="s">
        <v>2964</v>
      </c>
      <c r="F639" s="20" t="s">
        <v>2965</v>
      </c>
      <c r="G639" s="15" t="s">
        <v>110</v>
      </c>
      <c r="H639" s="16" t="s">
        <v>2966</v>
      </c>
      <c r="I639" s="15" t="s">
        <v>111</v>
      </c>
      <c r="J639" s="17">
        <v>0</v>
      </c>
      <c r="K639" s="15"/>
      <c r="L639" s="15"/>
      <c r="M639" s="15"/>
      <c r="N639" s="18">
        <v>5664</v>
      </c>
    </row>
    <row r="640" spans="1:14" ht="18.5" thickBot="1" x14ac:dyDescent="0.3">
      <c r="A640">
        <f t="shared" ca="1" si="9"/>
        <v>0.84860682688190536</v>
      </c>
      <c r="B640" s="19">
        <v>295</v>
      </c>
      <c r="C640" s="15" t="s">
        <v>1077</v>
      </c>
      <c r="D640" s="17">
        <v>1500</v>
      </c>
      <c r="E640" s="15" t="s">
        <v>1072</v>
      </c>
      <c r="F640" s="15">
        <v>2069</v>
      </c>
      <c r="G640" s="15" t="s">
        <v>114</v>
      </c>
      <c r="H640" s="16" t="s">
        <v>1078</v>
      </c>
      <c r="I640" s="15" t="s">
        <v>107</v>
      </c>
      <c r="J640" s="17">
        <v>5</v>
      </c>
      <c r="K640" s="15"/>
      <c r="L640" s="15" t="s">
        <v>292</v>
      </c>
      <c r="M640" s="15"/>
      <c r="N640" s="18">
        <v>6245</v>
      </c>
    </row>
    <row r="641" spans="1:14" ht="18.5" thickBot="1" x14ac:dyDescent="0.3">
      <c r="A641">
        <f t="shared" ca="1" si="9"/>
        <v>0.54393782063054019</v>
      </c>
      <c r="B641" s="19">
        <v>153</v>
      </c>
      <c r="C641" s="13" t="s">
        <v>670</v>
      </c>
      <c r="D641" s="17">
        <v>1500</v>
      </c>
      <c r="E641" s="15" t="s">
        <v>671</v>
      </c>
      <c r="F641" s="15"/>
      <c r="G641" s="15" t="s">
        <v>114</v>
      </c>
      <c r="H641" s="16" t="s">
        <v>672</v>
      </c>
      <c r="I641" s="15" t="s">
        <v>116</v>
      </c>
      <c r="J641" s="17">
        <v>10</v>
      </c>
      <c r="K641" s="15"/>
      <c r="L641" s="15" t="s">
        <v>209</v>
      </c>
      <c r="M641" s="15"/>
      <c r="N641" s="18">
        <v>6104</v>
      </c>
    </row>
    <row r="642" spans="1:14" ht="18.5" thickBot="1" x14ac:dyDescent="0.3">
      <c r="A642">
        <f t="shared" ref="A642:A705" ca="1" si="10">RAND()</f>
        <v>0.78038443828283188</v>
      </c>
      <c r="B642" s="12">
        <v>96</v>
      </c>
      <c r="C642" s="15" t="s">
        <v>498</v>
      </c>
      <c r="D642" s="17">
        <v>1500</v>
      </c>
      <c r="E642" s="15" t="s">
        <v>499</v>
      </c>
      <c r="F642" s="15" t="s">
        <v>500</v>
      </c>
      <c r="G642" s="15" t="s">
        <v>221</v>
      </c>
      <c r="H642" s="16" t="s">
        <v>501</v>
      </c>
      <c r="I642" s="15" t="s">
        <v>115</v>
      </c>
      <c r="J642" s="17">
        <v>0</v>
      </c>
      <c r="K642" s="15"/>
      <c r="L642" s="15" t="s">
        <v>499</v>
      </c>
      <c r="M642" s="15"/>
      <c r="N642" s="18">
        <v>6528</v>
      </c>
    </row>
    <row r="643" spans="1:14" ht="18.5" thickBot="1" x14ac:dyDescent="0.3">
      <c r="A643">
        <f t="shared" ca="1" si="10"/>
        <v>0.35384023546306442</v>
      </c>
      <c r="B643" s="12">
        <v>21</v>
      </c>
      <c r="C643" s="13" t="s">
        <v>267</v>
      </c>
      <c r="D643" s="14">
        <v>1500</v>
      </c>
      <c r="E643" s="13" t="s">
        <v>268</v>
      </c>
      <c r="F643" s="15"/>
      <c r="G643" s="15" t="s">
        <v>106</v>
      </c>
      <c r="H643" s="16" t="s">
        <v>269</v>
      </c>
      <c r="I643" s="15" t="s">
        <v>107</v>
      </c>
      <c r="J643" s="17">
        <v>0</v>
      </c>
      <c r="K643" s="15"/>
      <c r="L643" s="15"/>
      <c r="M643" s="15"/>
      <c r="N643" s="18">
        <v>5694</v>
      </c>
    </row>
    <row r="644" spans="1:14" ht="18.5" thickBot="1" x14ac:dyDescent="0.3">
      <c r="A644">
        <f t="shared" ca="1" si="10"/>
        <v>0.52966017275229083</v>
      </c>
      <c r="B644" s="19">
        <v>155</v>
      </c>
      <c r="C644" s="20" t="s">
        <v>677</v>
      </c>
      <c r="D644" s="17">
        <v>1110</v>
      </c>
      <c r="E644" s="15" t="s">
        <v>678</v>
      </c>
      <c r="F644" s="15"/>
      <c r="G644" s="15"/>
      <c r="H644" s="16" t="s">
        <v>679</v>
      </c>
      <c r="I644" s="15"/>
      <c r="J644" s="15"/>
      <c r="K644" s="15"/>
      <c r="L644" s="15"/>
      <c r="M644" s="15"/>
      <c r="N644" s="15"/>
    </row>
    <row r="645" spans="1:14" ht="18.5" thickBot="1" x14ac:dyDescent="0.3">
      <c r="A645">
        <f t="shared" ca="1" si="10"/>
        <v>0.49733913580606026</v>
      </c>
      <c r="B645" s="19">
        <v>685</v>
      </c>
      <c r="C645" s="20" t="s">
        <v>2185</v>
      </c>
      <c r="D645" s="21">
        <v>1500</v>
      </c>
      <c r="E645" s="15" t="s">
        <v>2186</v>
      </c>
      <c r="F645" s="15"/>
      <c r="G645" s="15" t="s">
        <v>221</v>
      </c>
      <c r="H645" s="16" t="s">
        <v>2187</v>
      </c>
      <c r="I645" s="15" t="s">
        <v>131</v>
      </c>
      <c r="J645" s="17">
        <v>0</v>
      </c>
      <c r="K645" s="15"/>
      <c r="L645" s="15"/>
      <c r="M645" s="15"/>
      <c r="N645" s="18"/>
    </row>
    <row r="646" spans="1:14" ht="18.5" thickBot="1" x14ac:dyDescent="0.3">
      <c r="A646">
        <f t="shared" ca="1" si="10"/>
        <v>0.3679600338616601</v>
      </c>
      <c r="B646" s="19">
        <v>105</v>
      </c>
      <c r="C646" s="15" t="s">
        <v>527</v>
      </c>
      <c r="D646" s="17">
        <v>1500</v>
      </c>
      <c r="E646" s="15" t="s">
        <v>528</v>
      </c>
      <c r="F646" s="15" t="s">
        <v>330</v>
      </c>
      <c r="G646" s="15" t="s">
        <v>114</v>
      </c>
      <c r="H646" s="16" t="s">
        <v>529</v>
      </c>
      <c r="I646" s="15" t="s">
        <v>122</v>
      </c>
      <c r="J646" s="17">
        <v>6</v>
      </c>
      <c r="K646" s="15"/>
      <c r="L646" s="15" t="s">
        <v>209</v>
      </c>
      <c r="M646" s="15"/>
      <c r="N646" s="18">
        <v>7736</v>
      </c>
    </row>
    <row r="647" spans="1:14" ht="18.5" thickBot="1" x14ac:dyDescent="0.3">
      <c r="A647">
        <f t="shared" ca="1" si="10"/>
        <v>0.62682527157126477</v>
      </c>
      <c r="B647" s="19">
        <v>312</v>
      </c>
      <c r="C647" s="15" t="s">
        <v>1123</v>
      </c>
      <c r="D647" s="17">
        <v>1500</v>
      </c>
      <c r="E647" s="15" t="s">
        <v>1124</v>
      </c>
      <c r="F647" s="15" t="s">
        <v>1125</v>
      </c>
      <c r="G647" s="15" t="s">
        <v>114</v>
      </c>
      <c r="H647" s="16" t="s">
        <v>1126</v>
      </c>
      <c r="I647" s="15" t="s">
        <v>122</v>
      </c>
      <c r="J647" s="17">
        <v>4</v>
      </c>
      <c r="K647" s="15"/>
      <c r="L647" s="15" t="s">
        <v>209</v>
      </c>
      <c r="M647" s="15"/>
      <c r="N647" s="18">
        <v>8345</v>
      </c>
    </row>
    <row r="648" spans="1:14" ht="18.5" thickBot="1" x14ac:dyDescent="0.3">
      <c r="A648">
        <f t="shared" ca="1" si="10"/>
        <v>6.9017842947042496E-2</v>
      </c>
      <c r="B648" s="19">
        <v>631</v>
      </c>
      <c r="C648" s="20" t="s">
        <v>2033</v>
      </c>
      <c r="D648" s="21">
        <v>1000</v>
      </c>
      <c r="E648" s="15" t="s">
        <v>2034</v>
      </c>
      <c r="F648" s="15"/>
      <c r="G648" s="15" t="s">
        <v>221</v>
      </c>
      <c r="H648" s="16" t="s">
        <v>2035</v>
      </c>
      <c r="I648" s="15" t="s">
        <v>116</v>
      </c>
      <c r="J648" s="17">
        <v>0</v>
      </c>
      <c r="K648" s="15"/>
      <c r="L648" s="15"/>
      <c r="M648" s="15"/>
      <c r="N648" s="26"/>
    </row>
    <row r="649" spans="1:14" ht="18.5" thickBot="1" x14ac:dyDescent="0.3">
      <c r="A649">
        <f t="shared" ca="1" si="10"/>
        <v>8.7800787380844625E-2</v>
      </c>
      <c r="B649" s="19">
        <v>441</v>
      </c>
      <c r="C649" s="15" t="s">
        <v>1488</v>
      </c>
      <c r="D649" s="17">
        <v>1480</v>
      </c>
      <c r="E649" s="15" t="s">
        <v>118</v>
      </c>
      <c r="F649" s="15"/>
      <c r="G649" s="15" t="s">
        <v>106</v>
      </c>
      <c r="H649" s="16" t="s">
        <v>1489</v>
      </c>
      <c r="I649" s="15" t="s">
        <v>107</v>
      </c>
      <c r="J649" s="17">
        <v>0</v>
      </c>
      <c r="K649" s="15"/>
      <c r="L649" s="15"/>
      <c r="M649" s="15"/>
      <c r="N649" s="18">
        <v>948</v>
      </c>
    </row>
    <row r="650" spans="1:14" ht="18.5" thickBot="1" x14ac:dyDescent="0.3">
      <c r="A650">
        <f t="shared" ca="1" si="10"/>
        <v>0.10331609711558887</v>
      </c>
      <c r="B650" s="19">
        <v>832</v>
      </c>
      <c r="C650" s="20" t="s">
        <v>2598</v>
      </c>
      <c r="D650" s="21">
        <v>1500</v>
      </c>
      <c r="E650" s="15" t="s">
        <v>2599</v>
      </c>
      <c r="F650" s="15" t="s">
        <v>330</v>
      </c>
      <c r="G650" s="15" t="s">
        <v>114</v>
      </c>
      <c r="H650" s="16" t="s">
        <v>2600</v>
      </c>
      <c r="I650" s="15" t="s">
        <v>122</v>
      </c>
      <c r="J650" s="17">
        <v>6</v>
      </c>
      <c r="K650" s="15"/>
      <c r="L650" s="15"/>
      <c r="M650" s="15"/>
      <c r="N650" s="18">
        <v>7648</v>
      </c>
    </row>
    <row r="651" spans="1:14" ht="18.5" thickBot="1" x14ac:dyDescent="0.3">
      <c r="A651">
        <f t="shared" ca="1" si="10"/>
        <v>0.28865810278737492</v>
      </c>
      <c r="B651" s="19">
        <v>472</v>
      </c>
      <c r="C651" s="15" t="s">
        <v>1574</v>
      </c>
      <c r="D651" s="17">
        <v>1500</v>
      </c>
      <c r="E651" s="15" t="s">
        <v>1575</v>
      </c>
      <c r="F651" s="15" t="s">
        <v>1097</v>
      </c>
      <c r="G651" s="15" t="s">
        <v>114</v>
      </c>
      <c r="H651" s="16" t="s">
        <v>1576</v>
      </c>
      <c r="I651" s="15" t="s">
        <v>122</v>
      </c>
      <c r="J651" s="17">
        <v>5</v>
      </c>
      <c r="K651" s="15"/>
      <c r="L651" s="15"/>
      <c r="M651" s="15"/>
      <c r="N651" s="18">
        <v>7547</v>
      </c>
    </row>
    <row r="652" spans="1:14" ht="18.5" thickBot="1" x14ac:dyDescent="0.3">
      <c r="A652">
        <f t="shared" ca="1" si="10"/>
        <v>0.69804826461875202</v>
      </c>
      <c r="B652" s="19">
        <v>675</v>
      </c>
      <c r="C652" s="20" t="s">
        <v>2158</v>
      </c>
      <c r="D652" s="21">
        <v>1500</v>
      </c>
      <c r="E652" s="15" t="s">
        <v>2159</v>
      </c>
      <c r="F652" s="15"/>
      <c r="G652" s="15" t="s">
        <v>110</v>
      </c>
      <c r="H652" s="16" t="s">
        <v>2160</v>
      </c>
      <c r="I652" s="15" t="s">
        <v>107</v>
      </c>
      <c r="J652" s="17">
        <v>0</v>
      </c>
      <c r="K652" s="15"/>
      <c r="L652" s="15"/>
      <c r="M652" s="15"/>
      <c r="N652" s="18">
        <v>3441</v>
      </c>
    </row>
    <row r="653" spans="1:14" ht="18.5" thickBot="1" x14ac:dyDescent="0.3">
      <c r="A653">
        <f t="shared" ca="1" si="10"/>
        <v>0.92858776086798467</v>
      </c>
      <c r="B653" s="19">
        <v>310</v>
      </c>
      <c r="C653" s="15" t="s">
        <v>1118</v>
      </c>
      <c r="D653" s="17">
        <v>1500</v>
      </c>
      <c r="E653" s="15" t="s">
        <v>496</v>
      </c>
      <c r="F653" s="15" t="s">
        <v>135</v>
      </c>
      <c r="G653" s="15" t="s">
        <v>114</v>
      </c>
      <c r="H653" s="16" t="s">
        <v>1119</v>
      </c>
      <c r="I653" s="15" t="s">
        <v>115</v>
      </c>
      <c r="J653" s="17">
        <v>13</v>
      </c>
      <c r="K653" s="15"/>
      <c r="L653" s="15" t="s">
        <v>209</v>
      </c>
      <c r="M653" s="15"/>
      <c r="N653" s="18">
        <v>7031</v>
      </c>
    </row>
    <row r="654" spans="1:14" ht="18.5" thickBot="1" x14ac:dyDescent="0.3">
      <c r="A654">
        <f t="shared" ca="1" si="10"/>
        <v>0.83133984936372896</v>
      </c>
      <c r="B654" s="19">
        <v>909</v>
      </c>
      <c r="C654" s="20" t="s">
        <v>2814</v>
      </c>
      <c r="D654" s="21">
        <v>1500</v>
      </c>
      <c r="E654" s="15" t="s">
        <v>2815</v>
      </c>
      <c r="F654" s="15"/>
      <c r="G654" s="15" t="s">
        <v>106</v>
      </c>
      <c r="H654" s="16" t="s">
        <v>2816</v>
      </c>
      <c r="I654" s="15" t="s">
        <v>107</v>
      </c>
      <c r="J654" s="17">
        <v>0</v>
      </c>
      <c r="K654" s="15"/>
      <c r="L654" s="15"/>
      <c r="M654" s="15"/>
      <c r="N654" s="18">
        <v>5145</v>
      </c>
    </row>
    <row r="655" spans="1:14" ht="18.5" thickBot="1" x14ac:dyDescent="0.3">
      <c r="A655">
        <f t="shared" ca="1" si="10"/>
        <v>7.378934719824104E-2</v>
      </c>
      <c r="B655" s="12">
        <v>102</v>
      </c>
      <c r="C655" s="15" t="s">
        <v>518</v>
      </c>
      <c r="D655" s="17">
        <v>1500</v>
      </c>
      <c r="E655" s="15" t="s">
        <v>519</v>
      </c>
      <c r="F655" s="15" t="s">
        <v>105</v>
      </c>
      <c r="G655" s="15" t="s">
        <v>110</v>
      </c>
      <c r="H655" s="16" t="s">
        <v>520</v>
      </c>
      <c r="I655" s="15" t="s">
        <v>115</v>
      </c>
      <c r="J655" s="17">
        <v>0</v>
      </c>
      <c r="K655" s="15"/>
      <c r="L655" s="26" t="s">
        <v>165</v>
      </c>
      <c r="M655" s="15"/>
      <c r="N655" s="18">
        <v>7618</v>
      </c>
    </row>
    <row r="656" spans="1:14" ht="18.5" thickBot="1" x14ac:dyDescent="0.3">
      <c r="A656">
        <f t="shared" ca="1" si="10"/>
        <v>0.8268539103806638</v>
      </c>
      <c r="B656" s="19">
        <v>810</v>
      </c>
      <c r="C656" s="20" t="s">
        <v>2532</v>
      </c>
      <c r="D656" s="21">
        <v>1500</v>
      </c>
      <c r="E656" s="15" t="s">
        <v>2533</v>
      </c>
      <c r="F656" s="15" t="s">
        <v>1266</v>
      </c>
      <c r="G656" s="15" t="s">
        <v>114</v>
      </c>
      <c r="H656" s="16" t="s">
        <v>2534</v>
      </c>
      <c r="I656" s="15" t="s">
        <v>122</v>
      </c>
      <c r="J656" s="17">
        <v>6</v>
      </c>
      <c r="K656" s="15"/>
      <c r="L656" s="15"/>
      <c r="M656" s="15"/>
      <c r="N656" s="18">
        <v>5832</v>
      </c>
    </row>
    <row r="657" spans="1:14" ht="18.5" thickBot="1" x14ac:dyDescent="0.3">
      <c r="A657">
        <f t="shared" ca="1" si="10"/>
        <v>8.8931888958963201E-2</v>
      </c>
      <c r="B657" s="19">
        <v>599</v>
      </c>
      <c r="C657" s="20" t="s">
        <v>1940</v>
      </c>
      <c r="D657" s="21">
        <v>1500</v>
      </c>
      <c r="E657" s="15" t="s">
        <v>1941</v>
      </c>
      <c r="F657" s="15"/>
      <c r="G657" s="15" t="s">
        <v>114</v>
      </c>
      <c r="H657" s="16" t="s">
        <v>1942</v>
      </c>
      <c r="I657" s="15" t="s">
        <v>107</v>
      </c>
      <c r="J657" s="17">
        <v>6</v>
      </c>
      <c r="K657" s="15"/>
      <c r="L657" s="15"/>
      <c r="M657" s="15"/>
      <c r="N657" s="18">
        <v>7396</v>
      </c>
    </row>
    <row r="658" spans="1:14" ht="18.5" thickBot="1" x14ac:dyDescent="0.3">
      <c r="A658">
        <f t="shared" ca="1" si="10"/>
        <v>0.80112654174368736</v>
      </c>
      <c r="B658" s="12">
        <v>52</v>
      </c>
      <c r="C658" s="13" t="s">
        <v>365</v>
      </c>
      <c r="D658" s="14">
        <v>1500</v>
      </c>
      <c r="E658" s="13" t="s">
        <v>366</v>
      </c>
      <c r="F658" s="15"/>
      <c r="G658" s="15" t="s">
        <v>106</v>
      </c>
      <c r="H658" s="16" t="s">
        <v>367</v>
      </c>
      <c r="I658" s="15" t="s">
        <v>122</v>
      </c>
      <c r="J658" s="17">
        <v>1</v>
      </c>
      <c r="K658" s="15"/>
      <c r="L658" s="15"/>
      <c r="M658" s="15"/>
      <c r="N658" s="18">
        <v>7768</v>
      </c>
    </row>
    <row r="659" spans="1:14" ht="18.5" thickBot="1" x14ac:dyDescent="0.3">
      <c r="A659">
        <f t="shared" ca="1" si="10"/>
        <v>0.99488765750699326</v>
      </c>
      <c r="B659" s="19">
        <v>160</v>
      </c>
      <c r="C659" s="15" t="s">
        <v>690</v>
      </c>
      <c r="D659" s="17">
        <v>1500</v>
      </c>
      <c r="E659" s="15" t="s">
        <v>691</v>
      </c>
      <c r="F659" s="15" t="s">
        <v>612</v>
      </c>
      <c r="G659" s="15" t="s">
        <v>114</v>
      </c>
      <c r="H659" s="16" t="s">
        <v>692</v>
      </c>
      <c r="I659" s="15" t="s">
        <v>122</v>
      </c>
      <c r="J659" s="17">
        <v>6</v>
      </c>
      <c r="K659" s="15"/>
      <c r="L659" s="15" t="s">
        <v>209</v>
      </c>
      <c r="M659" s="15"/>
      <c r="N659" s="18">
        <v>8125</v>
      </c>
    </row>
    <row r="660" spans="1:14" ht="18.5" thickBot="1" x14ac:dyDescent="0.3">
      <c r="A660">
        <f t="shared" ca="1" si="10"/>
        <v>0.38064522411094381</v>
      </c>
      <c r="B660" s="19">
        <v>550</v>
      </c>
      <c r="C660" s="20" t="s">
        <v>1795</v>
      </c>
      <c r="D660" s="21">
        <v>1500</v>
      </c>
      <c r="E660" s="15" t="s">
        <v>1796</v>
      </c>
      <c r="F660" s="15" t="s">
        <v>1797</v>
      </c>
      <c r="G660" s="15" t="s">
        <v>106</v>
      </c>
      <c r="H660" s="16" t="s">
        <v>1798</v>
      </c>
      <c r="I660" s="15" t="s">
        <v>131</v>
      </c>
      <c r="J660" s="17">
        <v>1</v>
      </c>
      <c r="K660" s="21">
        <v>1002122</v>
      </c>
      <c r="L660" s="15"/>
      <c r="M660" s="15"/>
      <c r="N660" s="18">
        <v>3505</v>
      </c>
    </row>
    <row r="661" spans="1:14" ht="18.5" thickBot="1" x14ac:dyDescent="0.3">
      <c r="A661">
        <f t="shared" ca="1" si="10"/>
        <v>0.62593636158916854</v>
      </c>
      <c r="B661" s="19">
        <v>380</v>
      </c>
      <c r="C661" s="15" t="s">
        <v>1313</v>
      </c>
      <c r="D661" s="17">
        <v>200</v>
      </c>
      <c r="E661" s="15" t="s">
        <v>1314</v>
      </c>
      <c r="F661" s="15"/>
      <c r="G661" s="15" t="s">
        <v>158</v>
      </c>
      <c r="H661" s="16" t="s">
        <v>1315</v>
      </c>
      <c r="I661" s="15" t="s">
        <v>115</v>
      </c>
      <c r="J661" s="17">
        <v>0</v>
      </c>
      <c r="K661" s="15"/>
      <c r="L661" s="15" t="s">
        <v>132</v>
      </c>
      <c r="M661" s="15"/>
      <c r="N661" s="15"/>
    </row>
    <row r="662" spans="1:14" ht="18.5" thickBot="1" x14ac:dyDescent="0.3">
      <c r="A662">
        <f t="shared" ca="1" si="10"/>
        <v>0.64968255105601347</v>
      </c>
      <c r="B662" s="19">
        <v>385</v>
      </c>
      <c r="C662" s="15" t="s">
        <v>1326</v>
      </c>
      <c r="D662" s="17">
        <v>1500</v>
      </c>
      <c r="E662" s="15" t="s">
        <v>1327</v>
      </c>
      <c r="F662" s="15" t="s">
        <v>1185</v>
      </c>
      <c r="G662" s="15" t="s">
        <v>158</v>
      </c>
      <c r="H662" s="16" t="s">
        <v>1328</v>
      </c>
      <c r="I662" s="15" t="s">
        <v>116</v>
      </c>
      <c r="J662" s="17">
        <v>1</v>
      </c>
      <c r="K662" s="15"/>
      <c r="L662" s="15" t="s">
        <v>132</v>
      </c>
      <c r="M662" s="15"/>
      <c r="N662" s="18">
        <v>9351</v>
      </c>
    </row>
    <row r="663" spans="1:14" ht="18.5" thickBot="1" x14ac:dyDescent="0.3">
      <c r="A663">
        <f t="shared" ca="1" si="10"/>
        <v>0.28193797307171009</v>
      </c>
      <c r="B663" s="19">
        <v>597</v>
      </c>
      <c r="C663" s="20" t="s">
        <v>1934</v>
      </c>
      <c r="D663" s="21">
        <v>800</v>
      </c>
      <c r="E663" s="15" t="s">
        <v>1935</v>
      </c>
      <c r="F663" s="15"/>
      <c r="G663" s="15" t="s">
        <v>106</v>
      </c>
      <c r="H663" s="16" t="s">
        <v>1936</v>
      </c>
      <c r="I663" s="15" t="s">
        <v>116</v>
      </c>
      <c r="J663" s="17">
        <v>0</v>
      </c>
      <c r="K663" s="15"/>
      <c r="L663" s="15"/>
      <c r="M663" s="15"/>
      <c r="N663" s="15"/>
    </row>
    <row r="664" spans="1:14" ht="18.5" thickBot="1" x14ac:dyDescent="0.3">
      <c r="A664">
        <f t="shared" ca="1" si="10"/>
        <v>0.43277096502310952</v>
      </c>
      <c r="B664" s="19">
        <v>609</v>
      </c>
      <c r="C664" s="20" t="s">
        <v>1972</v>
      </c>
      <c r="D664" s="21">
        <v>1500</v>
      </c>
      <c r="E664" s="15" t="s">
        <v>1973</v>
      </c>
      <c r="F664" s="15"/>
      <c r="G664" s="15" t="s">
        <v>106</v>
      </c>
      <c r="H664" s="16" t="s">
        <v>1974</v>
      </c>
      <c r="I664" s="15" t="s">
        <v>116</v>
      </c>
      <c r="J664" s="17">
        <v>0</v>
      </c>
      <c r="K664" s="15"/>
      <c r="L664" s="15"/>
      <c r="M664" s="15"/>
      <c r="N664" s="15"/>
    </row>
    <row r="665" spans="1:14" ht="18.5" thickBot="1" x14ac:dyDescent="0.3">
      <c r="A665">
        <f t="shared" ca="1" si="10"/>
        <v>0.14439728966355669</v>
      </c>
      <c r="B665" s="19">
        <v>896</v>
      </c>
      <c r="C665" s="15" t="s">
        <v>2775</v>
      </c>
      <c r="D665" s="17">
        <v>1475</v>
      </c>
      <c r="E665" s="15" t="s">
        <v>2776</v>
      </c>
      <c r="F665" s="15"/>
      <c r="G665" s="15" t="s">
        <v>158</v>
      </c>
      <c r="H665" s="16" t="s">
        <v>2777</v>
      </c>
      <c r="I665" s="15" t="s">
        <v>116</v>
      </c>
      <c r="J665" s="17">
        <v>0</v>
      </c>
      <c r="K665" s="15"/>
      <c r="L665" s="15"/>
      <c r="M665" s="15"/>
      <c r="N665" s="26"/>
    </row>
    <row r="666" spans="1:14" ht="18.5" thickBot="1" x14ac:dyDescent="0.3">
      <c r="A666">
        <f t="shared" ca="1" si="10"/>
        <v>2.8586541820494804E-2</v>
      </c>
      <c r="B666" s="19">
        <v>987</v>
      </c>
      <c r="C666" s="20" t="s">
        <v>3026</v>
      </c>
      <c r="D666" s="21">
        <v>1500</v>
      </c>
      <c r="E666" s="15" t="s">
        <v>490</v>
      </c>
      <c r="F666" s="15"/>
      <c r="G666" s="15" t="s">
        <v>110</v>
      </c>
      <c r="H666" s="16" t="s">
        <v>3027</v>
      </c>
      <c r="I666" s="15" t="s">
        <v>115</v>
      </c>
      <c r="J666" s="17">
        <v>0</v>
      </c>
      <c r="K666" s="15"/>
      <c r="L666" s="15"/>
      <c r="M666" s="15"/>
      <c r="N666" s="18">
        <v>5630</v>
      </c>
    </row>
    <row r="667" spans="1:14" ht="18.5" thickBot="1" x14ac:dyDescent="0.3">
      <c r="A667">
        <f t="shared" ca="1" si="10"/>
        <v>0.91285931689659794</v>
      </c>
      <c r="B667" s="19">
        <v>912</v>
      </c>
      <c r="C667" s="20" t="s">
        <v>2823</v>
      </c>
      <c r="D667" s="21">
        <v>1500</v>
      </c>
      <c r="E667" s="15" t="s">
        <v>2824</v>
      </c>
      <c r="F667" s="15"/>
      <c r="G667" s="15" t="s">
        <v>221</v>
      </c>
      <c r="H667" s="16" t="s">
        <v>2825</v>
      </c>
      <c r="I667" s="15" t="s">
        <v>107</v>
      </c>
      <c r="J667" s="17">
        <v>0</v>
      </c>
      <c r="K667" s="15"/>
      <c r="L667" s="15"/>
      <c r="M667" s="15"/>
      <c r="N667" s="18">
        <v>456</v>
      </c>
    </row>
    <row r="668" spans="1:14" ht="18.5" thickBot="1" x14ac:dyDescent="0.3">
      <c r="A668">
        <f t="shared" ca="1" si="10"/>
        <v>0.55017274286167717</v>
      </c>
      <c r="B668" s="19">
        <v>533</v>
      </c>
      <c r="C668" s="20" t="s">
        <v>1748</v>
      </c>
      <c r="D668" s="17">
        <v>1500</v>
      </c>
      <c r="E668" s="15" t="s">
        <v>179</v>
      </c>
      <c r="F668" s="15"/>
      <c r="G668" s="15" t="s">
        <v>106</v>
      </c>
      <c r="H668" s="16" t="s">
        <v>1749</v>
      </c>
      <c r="I668" s="15" t="s">
        <v>116</v>
      </c>
      <c r="J668" s="17">
        <v>0</v>
      </c>
      <c r="K668" s="15"/>
      <c r="L668" s="15"/>
      <c r="M668" s="15"/>
      <c r="N668" s="18">
        <v>624</v>
      </c>
    </row>
    <row r="669" spans="1:14" ht="18.5" thickBot="1" x14ac:dyDescent="0.3">
      <c r="A669">
        <f t="shared" ca="1" si="10"/>
        <v>0.49739677729685905</v>
      </c>
      <c r="B669" s="19">
        <v>894</v>
      </c>
      <c r="C669" s="15" t="s">
        <v>2770</v>
      </c>
      <c r="D669" s="17">
        <v>1500</v>
      </c>
      <c r="E669" s="15" t="s">
        <v>2065</v>
      </c>
      <c r="F669" s="15" t="s">
        <v>2066</v>
      </c>
      <c r="G669" s="15" t="s">
        <v>158</v>
      </c>
      <c r="H669" s="16" t="s">
        <v>2771</v>
      </c>
      <c r="I669" s="15" t="s">
        <v>122</v>
      </c>
      <c r="J669" s="17">
        <v>0</v>
      </c>
      <c r="K669" s="21"/>
      <c r="L669" s="15"/>
      <c r="M669" s="15"/>
      <c r="N669" s="26"/>
    </row>
    <row r="670" spans="1:14" ht="18.5" thickBot="1" x14ac:dyDescent="0.3">
      <c r="A670">
        <f t="shared" ca="1" si="10"/>
        <v>0.52799871058983927</v>
      </c>
      <c r="B670" s="19">
        <v>348</v>
      </c>
      <c r="C670" s="15" t="s">
        <v>1223</v>
      </c>
      <c r="D670" s="17">
        <v>1500</v>
      </c>
      <c r="E670" s="15" t="s">
        <v>1224</v>
      </c>
      <c r="F670" s="15" t="s">
        <v>1225</v>
      </c>
      <c r="G670" s="15" t="s">
        <v>158</v>
      </c>
      <c r="H670" s="16" t="s">
        <v>1226</v>
      </c>
      <c r="I670" s="15" t="s">
        <v>122</v>
      </c>
      <c r="J670" s="17">
        <v>0</v>
      </c>
      <c r="K670" s="15"/>
      <c r="L670" s="15" t="s">
        <v>132</v>
      </c>
      <c r="M670" s="15"/>
      <c r="N670" s="18">
        <v>1291</v>
      </c>
    </row>
    <row r="671" spans="1:14" ht="18.5" thickBot="1" x14ac:dyDescent="0.3">
      <c r="A671">
        <f t="shared" ca="1" si="10"/>
        <v>0.8473279184176854</v>
      </c>
      <c r="B671" s="19">
        <v>386</v>
      </c>
      <c r="C671" s="15" t="s">
        <v>1329</v>
      </c>
      <c r="D671" s="17">
        <v>1490</v>
      </c>
      <c r="E671" s="15" t="s">
        <v>1330</v>
      </c>
      <c r="F671" s="15"/>
      <c r="G671" s="15" t="s">
        <v>106</v>
      </c>
      <c r="H671" s="16" t="s">
        <v>1331</v>
      </c>
      <c r="I671" s="15" t="s">
        <v>116</v>
      </c>
      <c r="J671" s="17">
        <v>0</v>
      </c>
      <c r="K671" s="15"/>
      <c r="L671" s="15"/>
      <c r="M671" s="15"/>
      <c r="N671" s="15"/>
    </row>
    <row r="672" spans="1:14" ht="18.5" thickBot="1" x14ac:dyDescent="0.3">
      <c r="A672">
        <f t="shared" ca="1" si="10"/>
        <v>0.82172184875154997</v>
      </c>
      <c r="B672" s="19">
        <v>658</v>
      </c>
      <c r="C672" s="15" t="s">
        <v>2114</v>
      </c>
      <c r="D672" s="21">
        <v>1500</v>
      </c>
      <c r="E672" s="15" t="s">
        <v>2115</v>
      </c>
      <c r="F672" s="15" t="s">
        <v>109</v>
      </c>
      <c r="G672" s="15" t="s">
        <v>158</v>
      </c>
      <c r="H672" s="16" t="s">
        <v>2116</v>
      </c>
      <c r="I672" s="15" t="s">
        <v>111</v>
      </c>
      <c r="J672" s="17">
        <v>2</v>
      </c>
      <c r="K672" s="15"/>
      <c r="L672" s="15"/>
      <c r="M672" s="15"/>
      <c r="N672" s="18">
        <v>8216</v>
      </c>
    </row>
    <row r="673" spans="1:14" ht="18.5" thickBot="1" x14ac:dyDescent="0.3">
      <c r="A673">
        <f t="shared" ca="1" si="10"/>
        <v>0.96564463927301514</v>
      </c>
      <c r="B673" s="19">
        <v>416</v>
      </c>
      <c r="C673" s="20" t="s">
        <v>1419</v>
      </c>
      <c r="D673" s="17">
        <v>1500</v>
      </c>
      <c r="E673" s="15" t="s">
        <v>1420</v>
      </c>
      <c r="F673" s="15"/>
      <c r="G673" s="15" t="s">
        <v>221</v>
      </c>
      <c r="H673" s="16" t="s">
        <v>1421</v>
      </c>
      <c r="I673" s="15" t="s">
        <v>115</v>
      </c>
      <c r="J673" s="17">
        <v>1</v>
      </c>
      <c r="K673" s="15"/>
      <c r="L673" s="15"/>
      <c r="M673" s="15"/>
      <c r="N673" s="18">
        <v>3490</v>
      </c>
    </row>
    <row r="674" spans="1:14" ht="18.5" thickBot="1" x14ac:dyDescent="0.3">
      <c r="A674">
        <f t="shared" ca="1" si="10"/>
        <v>0.59802461452088918</v>
      </c>
      <c r="B674" s="19">
        <v>629</v>
      </c>
      <c r="C674" s="20" t="s">
        <v>2027</v>
      </c>
      <c r="D674" s="21">
        <v>1450</v>
      </c>
      <c r="E674" s="15" t="s">
        <v>1685</v>
      </c>
      <c r="F674" s="15"/>
      <c r="G674" s="15" t="s">
        <v>221</v>
      </c>
      <c r="H674" s="16" t="s">
        <v>2028</v>
      </c>
      <c r="I674" s="15" t="s">
        <v>116</v>
      </c>
      <c r="J674" s="17">
        <v>0</v>
      </c>
      <c r="K674" s="15"/>
      <c r="L674" s="15"/>
      <c r="M674" s="15"/>
      <c r="N674" s="15"/>
    </row>
    <row r="675" spans="1:14" ht="18.5" thickBot="1" x14ac:dyDescent="0.3">
      <c r="A675">
        <f t="shared" ca="1" si="10"/>
        <v>0.1407677032606357</v>
      </c>
      <c r="B675" s="19">
        <v>518</v>
      </c>
      <c r="C675" s="15" t="s">
        <v>1700</v>
      </c>
      <c r="D675" s="17">
        <v>1500</v>
      </c>
      <c r="E675" s="15" t="s">
        <v>1701</v>
      </c>
      <c r="F675" s="15" t="s">
        <v>1702</v>
      </c>
      <c r="G675" s="15" t="s">
        <v>110</v>
      </c>
      <c r="H675" s="16" t="s">
        <v>1703</v>
      </c>
      <c r="I675" s="15" t="s">
        <v>107</v>
      </c>
      <c r="J675" s="17">
        <v>2</v>
      </c>
      <c r="K675" s="15"/>
      <c r="L675" s="15"/>
      <c r="M675" s="15"/>
      <c r="N675" s="15"/>
    </row>
    <row r="676" spans="1:14" ht="18.5" thickBot="1" x14ac:dyDescent="0.3">
      <c r="A676">
        <f t="shared" ca="1" si="10"/>
        <v>0.75021263027652985</v>
      </c>
      <c r="B676" s="19">
        <v>392</v>
      </c>
      <c r="C676" s="15" t="s">
        <v>1347</v>
      </c>
      <c r="D676" s="17">
        <v>1500</v>
      </c>
      <c r="E676" s="15" t="s">
        <v>1250</v>
      </c>
      <c r="F676" s="15" t="s">
        <v>1348</v>
      </c>
      <c r="G676" s="15" t="s">
        <v>106</v>
      </c>
      <c r="H676" s="16" t="s">
        <v>1349</v>
      </c>
      <c r="I676" s="15" t="s">
        <v>116</v>
      </c>
      <c r="J676" s="17">
        <v>0</v>
      </c>
      <c r="K676" s="15"/>
      <c r="L676" s="15"/>
      <c r="M676" s="15"/>
      <c r="N676" s="18">
        <v>9015</v>
      </c>
    </row>
    <row r="677" spans="1:14" ht="18.5" thickBot="1" x14ac:dyDescent="0.3">
      <c r="A677">
        <f t="shared" ca="1" si="10"/>
        <v>0.95506990353831744</v>
      </c>
      <c r="B677" s="19">
        <v>958</v>
      </c>
      <c r="C677" s="15" t="s">
        <v>2952</v>
      </c>
      <c r="D677" s="15"/>
      <c r="E677" s="15" t="s">
        <v>2953</v>
      </c>
      <c r="F677" s="15" t="s">
        <v>2954</v>
      </c>
      <c r="G677" s="15" t="s">
        <v>106</v>
      </c>
      <c r="H677" s="16" t="s">
        <v>2955</v>
      </c>
      <c r="I677" s="15" t="s">
        <v>107</v>
      </c>
      <c r="J677" s="17">
        <v>1</v>
      </c>
      <c r="K677" s="15"/>
      <c r="L677" s="15"/>
      <c r="M677" s="15"/>
      <c r="N677" s="18">
        <v>8971</v>
      </c>
    </row>
    <row r="678" spans="1:14" ht="18.5" thickBot="1" x14ac:dyDescent="0.3">
      <c r="A678">
        <f t="shared" ca="1" si="10"/>
        <v>7.4492440397026072E-2</v>
      </c>
      <c r="B678" s="19">
        <v>265</v>
      </c>
      <c r="C678" s="20" t="s">
        <v>997</v>
      </c>
      <c r="D678" s="21">
        <v>1500</v>
      </c>
      <c r="E678" s="20" t="s">
        <v>998</v>
      </c>
      <c r="F678" s="20" t="s">
        <v>819</v>
      </c>
      <c r="G678" s="15" t="s">
        <v>114</v>
      </c>
      <c r="H678" s="16" t="s">
        <v>999</v>
      </c>
      <c r="I678" s="15" t="s">
        <v>107</v>
      </c>
      <c r="J678" s="17">
        <v>7</v>
      </c>
      <c r="K678" s="15"/>
      <c r="L678" s="15" t="s">
        <v>292</v>
      </c>
      <c r="M678" s="15"/>
      <c r="N678" s="18">
        <v>8177</v>
      </c>
    </row>
    <row r="679" spans="1:14" ht="18.5" thickBot="1" x14ac:dyDescent="0.3">
      <c r="A679">
        <f t="shared" ca="1" si="10"/>
        <v>0.59748388336076952</v>
      </c>
      <c r="B679" s="19">
        <v>1000</v>
      </c>
      <c r="C679" s="20" t="s">
        <v>3062</v>
      </c>
      <c r="D679" s="21">
        <v>1480</v>
      </c>
      <c r="E679" s="15" t="s">
        <v>3063</v>
      </c>
      <c r="F679" s="15"/>
      <c r="G679" s="15" t="s">
        <v>106</v>
      </c>
      <c r="H679" s="16" t="s">
        <v>3064</v>
      </c>
      <c r="I679" s="15" t="s">
        <v>116</v>
      </c>
      <c r="J679" s="17">
        <v>0</v>
      </c>
      <c r="K679" s="15"/>
      <c r="L679" s="15"/>
      <c r="M679" s="15"/>
      <c r="N679" s="18">
        <v>1298</v>
      </c>
    </row>
    <row r="680" spans="1:14" ht="18.5" thickBot="1" x14ac:dyDescent="0.3">
      <c r="A680">
        <f t="shared" ca="1" si="10"/>
        <v>0.90123517254649477</v>
      </c>
      <c r="B680" s="19">
        <v>510</v>
      </c>
      <c r="C680" s="15" t="s">
        <v>1679</v>
      </c>
      <c r="D680" s="17">
        <v>1500</v>
      </c>
      <c r="E680" s="15" t="s">
        <v>802</v>
      </c>
      <c r="F680" s="15" t="s">
        <v>1680</v>
      </c>
      <c r="G680" s="15" t="s">
        <v>110</v>
      </c>
      <c r="H680" s="16" t="s">
        <v>1681</v>
      </c>
      <c r="I680" s="15" t="s">
        <v>127</v>
      </c>
      <c r="J680" s="17">
        <v>0</v>
      </c>
      <c r="K680" s="15"/>
      <c r="L680" s="15"/>
      <c r="M680" s="15"/>
      <c r="N680" s="18">
        <v>8292</v>
      </c>
    </row>
    <row r="681" spans="1:14" ht="18.5" thickBot="1" x14ac:dyDescent="0.3">
      <c r="A681">
        <f t="shared" ca="1" si="10"/>
        <v>0.2169847188519497</v>
      </c>
      <c r="B681" s="19">
        <v>651</v>
      </c>
      <c r="C681" s="20" t="s">
        <v>2094</v>
      </c>
      <c r="D681" s="21">
        <v>1495</v>
      </c>
      <c r="E681" s="15" t="s">
        <v>2095</v>
      </c>
      <c r="F681" s="15"/>
      <c r="G681" s="15" t="s">
        <v>106</v>
      </c>
      <c r="H681" s="16" t="s">
        <v>2096</v>
      </c>
      <c r="I681" s="15" t="s">
        <v>116</v>
      </c>
      <c r="J681" s="17">
        <v>0</v>
      </c>
      <c r="K681" s="15"/>
      <c r="L681" s="15"/>
      <c r="M681" s="15"/>
      <c r="N681" s="18"/>
    </row>
    <row r="682" spans="1:14" ht="18.5" thickBot="1" x14ac:dyDescent="0.3">
      <c r="A682">
        <f t="shared" ca="1" si="10"/>
        <v>0.87410209928173765</v>
      </c>
      <c r="B682" s="19">
        <v>602</v>
      </c>
      <c r="C682" s="20" t="s">
        <v>1949</v>
      </c>
      <c r="D682" s="21">
        <v>1500</v>
      </c>
      <c r="E682" s="15" t="s">
        <v>1950</v>
      </c>
      <c r="F682" s="15"/>
      <c r="G682" s="15" t="s">
        <v>106</v>
      </c>
      <c r="H682" s="16" t="s">
        <v>1951</v>
      </c>
      <c r="I682" s="15" t="s">
        <v>115</v>
      </c>
      <c r="J682" s="17">
        <v>0</v>
      </c>
      <c r="K682" s="15"/>
      <c r="L682" s="15"/>
      <c r="M682" s="15"/>
      <c r="N682" s="15"/>
    </row>
    <row r="683" spans="1:14" ht="18.5" thickBot="1" x14ac:dyDescent="0.3">
      <c r="A683">
        <f t="shared" ca="1" si="10"/>
        <v>0.72997489672758764</v>
      </c>
      <c r="B683" s="19">
        <v>64</v>
      </c>
      <c r="C683" s="15" t="s">
        <v>402</v>
      </c>
      <c r="D683" s="17">
        <v>1500</v>
      </c>
      <c r="E683" s="15" t="s">
        <v>403</v>
      </c>
      <c r="F683" s="15" t="s">
        <v>105</v>
      </c>
      <c r="G683" s="15" t="s">
        <v>106</v>
      </c>
      <c r="H683" s="16" t="s">
        <v>404</v>
      </c>
      <c r="I683" s="15" t="s">
        <v>122</v>
      </c>
      <c r="J683" s="17">
        <v>0</v>
      </c>
      <c r="K683" s="15"/>
      <c r="L683" s="15"/>
      <c r="M683" s="15"/>
      <c r="N683" s="18">
        <v>6431</v>
      </c>
    </row>
    <row r="684" spans="1:14" ht="18.5" thickBot="1" x14ac:dyDescent="0.3">
      <c r="A684">
        <f t="shared" ca="1" si="10"/>
        <v>0.74836754065671207</v>
      </c>
      <c r="B684" s="19">
        <v>412</v>
      </c>
      <c r="C684" s="15" t="s">
        <v>1407</v>
      </c>
      <c r="D684" s="17">
        <v>1500</v>
      </c>
      <c r="E684" s="15" t="s">
        <v>1408</v>
      </c>
      <c r="F684" s="15" t="s">
        <v>146</v>
      </c>
      <c r="G684" s="15" t="s">
        <v>106</v>
      </c>
      <c r="H684" s="16" t="s">
        <v>1409</v>
      </c>
      <c r="I684" s="15" t="s">
        <v>122</v>
      </c>
      <c r="J684" s="17">
        <v>1</v>
      </c>
      <c r="K684" s="15"/>
      <c r="L684" s="15"/>
      <c r="M684" s="15"/>
      <c r="N684" s="18">
        <v>6632</v>
      </c>
    </row>
    <row r="685" spans="1:14" ht="18.5" thickBot="1" x14ac:dyDescent="0.3">
      <c r="A685">
        <f t="shared" ca="1" si="10"/>
        <v>8.1994864062784889E-2</v>
      </c>
      <c r="B685" s="19">
        <v>700</v>
      </c>
      <c r="C685" s="20" t="s">
        <v>2225</v>
      </c>
      <c r="D685" s="21">
        <v>1500</v>
      </c>
      <c r="E685" s="15" t="s">
        <v>2226</v>
      </c>
      <c r="F685" s="15"/>
      <c r="G685" s="15" t="s">
        <v>106</v>
      </c>
      <c r="H685" s="16" t="s">
        <v>2227</v>
      </c>
      <c r="I685" s="15" t="s">
        <v>116</v>
      </c>
      <c r="J685" s="17">
        <v>0</v>
      </c>
      <c r="K685" s="15"/>
      <c r="L685" s="15"/>
      <c r="M685" s="15"/>
      <c r="N685" s="26"/>
    </row>
    <row r="686" spans="1:14" ht="18.5" thickBot="1" x14ac:dyDescent="0.3">
      <c r="A686">
        <f t="shared" ca="1" si="10"/>
        <v>0.86040128078714107</v>
      </c>
      <c r="B686" s="19">
        <v>507</v>
      </c>
      <c r="C686" s="15" t="s">
        <v>1669</v>
      </c>
      <c r="D686" s="17">
        <v>1500</v>
      </c>
      <c r="E686" s="15" t="s">
        <v>1670</v>
      </c>
      <c r="F686" s="15"/>
      <c r="G686" s="15" t="s">
        <v>158</v>
      </c>
      <c r="H686" s="16" t="s">
        <v>1671</v>
      </c>
      <c r="I686" s="15" t="s">
        <v>116</v>
      </c>
      <c r="J686" s="17">
        <v>0</v>
      </c>
      <c r="K686" s="15"/>
      <c r="L686" s="15"/>
      <c r="M686" s="15"/>
      <c r="N686" s="15"/>
    </row>
    <row r="687" spans="1:14" ht="18.5" thickBot="1" x14ac:dyDescent="0.3">
      <c r="A687">
        <f t="shared" ca="1" si="10"/>
        <v>0.14197644262163978</v>
      </c>
      <c r="B687" s="19">
        <v>916</v>
      </c>
      <c r="C687" s="15" t="s">
        <v>2835</v>
      </c>
      <c r="D687" s="21">
        <v>1500</v>
      </c>
      <c r="E687" s="15" t="s">
        <v>2836</v>
      </c>
      <c r="F687" s="15" t="s">
        <v>2837</v>
      </c>
      <c r="G687" s="15" t="s">
        <v>106</v>
      </c>
      <c r="H687" s="16" t="s">
        <v>2838</v>
      </c>
      <c r="I687" s="15" t="s">
        <v>111</v>
      </c>
      <c r="J687" s="17">
        <v>0</v>
      </c>
      <c r="K687" s="21"/>
      <c r="L687" s="15"/>
      <c r="M687" s="15"/>
      <c r="N687" s="18">
        <v>6086</v>
      </c>
    </row>
    <row r="688" spans="1:14" ht="18.5" thickBot="1" x14ac:dyDescent="0.3">
      <c r="A688">
        <f t="shared" ca="1" si="10"/>
        <v>0.82019504448612124</v>
      </c>
      <c r="B688" s="19">
        <v>795</v>
      </c>
      <c r="C688" s="15" t="s">
        <v>2491</v>
      </c>
      <c r="D688" s="21">
        <v>1500</v>
      </c>
      <c r="E688" s="15" t="s">
        <v>2492</v>
      </c>
      <c r="F688" s="15" t="s">
        <v>195</v>
      </c>
      <c r="G688" s="15" t="s">
        <v>158</v>
      </c>
      <c r="H688" s="16" t="s">
        <v>2493</v>
      </c>
      <c r="I688" s="15" t="s">
        <v>131</v>
      </c>
      <c r="J688" s="17">
        <v>0</v>
      </c>
      <c r="K688" s="15"/>
      <c r="L688" s="15"/>
      <c r="M688" s="15"/>
      <c r="N688" s="18"/>
    </row>
    <row r="689" spans="1:14" ht="18.5" thickBot="1" x14ac:dyDescent="0.3">
      <c r="A689">
        <f t="shared" ca="1" si="10"/>
        <v>0.42281472469647285</v>
      </c>
      <c r="B689" s="19">
        <v>453</v>
      </c>
      <c r="C689" s="20" t="s">
        <v>1522</v>
      </c>
      <c r="D689" s="17">
        <v>1500</v>
      </c>
      <c r="E689" s="15" t="s">
        <v>1523</v>
      </c>
      <c r="F689" s="15"/>
      <c r="G689" s="15" t="s">
        <v>106</v>
      </c>
      <c r="H689" s="16" t="s">
        <v>1524</v>
      </c>
      <c r="I689" s="15" t="s">
        <v>116</v>
      </c>
      <c r="J689" s="17">
        <v>2</v>
      </c>
      <c r="K689" s="15"/>
      <c r="L689" s="15"/>
      <c r="M689" s="15"/>
      <c r="N689" s="18">
        <v>5947</v>
      </c>
    </row>
    <row r="690" spans="1:14" ht="18.5" thickBot="1" x14ac:dyDescent="0.3">
      <c r="A690">
        <f t="shared" ca="1" si="10"/>
        <v>0.87638165389237055</v>
      </c>
      <c r="B690" s="12">
        <v>77</v>
      </c>
      <c r="C690" s="15" t="s">
        <v>444</v>
      </c>
      <c r="D690" s="17">
        <v>1500</v>
      </c>
      <c r="E690" s="15" t="s">
        <v>445</v>
      </c>
      <c r="F690" s="15" t="s">
        <v>150</v>
      </c>
      <c r="G690" s="15" t="s">
        <v>221</v>
      </c>
      <c r="H690" s="16" t="s">
        <v>446</v>
      </c>
      <c r="I690" s="15" t="s">
        <v>107</v>
      </c>
      <c r="J690" s="17">
        <v>0</v>
      </c>
      <c r="K690" s="15"/>
      <c r="L690" s="15" t="s">
        <v>273</v>
      </c>
      <c r="M690" s="15"/>
      <c r="N690" s="18">
        <v>7386</v>
      </c>
    </row>
    <row r="691" spans="1:14" ht="18.5" thickBot="1" x14ac:dyDescent="0.3">
      <c r="A691">
        <f t="shared" ca="1" si="10"/>
        <v>0.94054615920409523</v>
      </c>
      <c r="B691" s="19">
        <v>678</v>
      </c>
      <c r="C691" s="20" t="s">
        <v>2165</v>
      </c>
      <c r="D691" s="21">
        <v>1500</v>
      </c>
      <c r="E691" s="15" t="s">
        <v>2166</v>
      </c>
      <c r="F691" s="15"/>
      <c r="G691" s="15" t="s">
        <v>221</v>
      </c>
      <c r="H691" s="16" t="s">
        <v>2167</v>
      </c>
      <c r="I691" s="15" t="s">
        <v>115</v>
      </c>
      <c r="J691" s="17">
        <v>0</v>
      </c>
      <c r="K691" s="15"/>
      <c r="L691" s="15"/>
      <c r="M691" s="15"/>
      <c r="N691" s="18">
        <v>447</v>
      </c>
    </row>
    <row r="692" spans="1:14" ht="18.5" thickBot="1" x14ac:dyDescent="0.3">
      <c r="A692">
        <f t="shared" ca="1" si="10"/>
        <v>0.66876872317513447</v>
      </c>
      <c r="B692" s="19">
        <v>415</v>
      </c>
      <c r="C692" s="15" t="s">
        <v>1416</v>
      </c>
      <c r="D692" s="17">
        <v>140</v>
      </c>
      <c r="E692" s="15" t="s">
        <v>1417</v>
      </c>
      <c r="F692" s="15"/>
      <c r="G692" s="15" t="s">
        <v>106</v>
      </c>
      <c r="H692" s="16" t="s">
        <v>1418</v>
      </c>
      <c r="I692" s="15" t="s">
        <v>115</v>
      </c>
      <c r="J692" s="17">
        <v>0</v>
      </c>
      <c r="K692" s="15"/>
      <c r="L692" s="15"/>
      <c r="M692" s="15"/>
      <c r="N692" s="15"/>
    </row>
    <row r="693" spans="1:14" ht="18.5" thickBot="1" x14ac:dyDescent="0.3">
      <c r="A693">
        <f t="shared" ca="1" si="10"/>
        <v>0.95576878148789346</v>
      </c>
      <c r="B693" s="19">
        <v>666</v>
      </c>
      <c r="C693" s="15" t="s">
        <v>2134</v>
      </c>
      <c r="D693" s="21">
        <v>1500</v>
      </c>
      <c r="E693" s="15" t="s">
        <v>2135</v>
      </c>
      <c r="F693" s="15" t="s">
        <v>105</v>
      </c>
      <c r="G693" s="15" t="s">
        <v>106</v>
      </c>
      <c r="H693" s="16" t="s">
        <v>2136</v>
      </c>
      <c r="I693" s="15" t="s">
        <v>127</v>
      </c>
      <c r="J693" s="17">
        <v>0</v>
      </c>
      <c r="K693" s="15"/>
      <c r="L693" s="15"/>
      <c r="M693" s="15"/>
      <c r="N693" s="18">
        <v>9122</v>
      </c>
    </row>
    <row r="694" spans="1:14" ht="18.5" thickBot="1" x14ac:dyDescent="0.3">
      <c r="A694">
        <f t="shared" ca="1" si="10"/>
        <v>2.115352889823896E-2</v>
      </c>
      <c r="B694" s="19">
        <v>517</v>
      </c>
      <c r="C694" s="15" t="s">
        <v>1697</v>
      </c>
      <c r="D694" s="17">
        <v>1500</v>
      </c>
      <c r="E694" s="15" t="s">
        <v>1698</v>
      </c>
      <c r="F694" s="15" t="s">
        <v>201</v>
      </c>
      <c r="G694" s="15" t="s">
        <v>114</v>
      </c>
      <c r="H694" s="16" t="s">
        <v>1699</v>
      </c>
      <c r="I694" s="15" t="s">
        <v>116</v>
      </c>
      <c r="J694" s="17">
        <v>11</v>
      </c>
      <c r="K694" s="15"/>
      <c r="L694" s="15"/>
      <c r="M694" s="15"/>
      <c r="N694" s="18">
        <v>5108</v>
      </c>
    </row>
    <row r="695" spans="1:14" ht="18.5" thickBot="1" x14ac:dyDescent="0.3">
      <c r="A695">
        <f t="shared" ca="1" si="10"/>
        <v>0.49333620334009309</v>
      </c>
      <c r="B695" s="19">
        <v>368</v>
      </c>
      <c r="C695" s="15" t="s">
        <v>1282</v>
      </c>
      <c r="D695" s="17">
        <v>1500</v>
      </c>
      <c r="E695" s="15" t="s">
        <v>1283</v>
      </c>
      <c r="F695" s="15" t="s">
        <v>513</v>
      </c>
      <c r="G695" s="15" t="s">
        <v>106</v>
      </c>
      <c r="H695" s="16" t="s">
        <v>1284</v>
      </c>
      <c r="I695" s="15" t="s">
        <v>115</v>
      </c>
      <c r="J695" s="17">
        <v>0</v>
      </c>
      <c r="K695" s="15"/>
      <c r="L695" s="15"/>
      <c r="M695" s="15"/>
      <c r="N695" s="18">
        <v>6827</v>
      </c>
    </row>
    <row r="696" spans="1:14" ht="18.5" thickBot="1" x14ac:dyDescent="0.3">
      <c r="A696">
        <f t="shared" ca="1" si="10"/>
        <v>0.80953409458901926</v>
      </c>
      <c r="B696" s="19">
        <v>980</v>
      </c>
      <c r="C696" s="20" t="s">
        <v>3007</v>
      </c>
      <c r="D696" s="21">
        <v>1500</v>
      </c>
      <c r="E696" s="15" t="s">
        <v>3008</v>
      </c>
      <c r="F696" s="15"/>
      <c r="G696" s="15" t="s">
        <v>106</v>
      </c>
      <c r="H696" s="16" t="s">
        <v>3009</v>
      </c>
      <c r="I696" s="15" t="s">
        <v>111</v>
      </c>
      <c r="J696" s="17">
        <v>1</v>
      </c>
      <c r="K696" s="15"/>
      <c r="L696" s="15"/>
      <c r="M696" s="15"/>
      <c r="N696" s="18">
        <v>6211</v>
      </c>
    </row>
    <row r="697" spans="1:14" ht="18.5" thickBot="1" x14ac:dyDescent="0.3">
      <c r="A697">
        <f t="shared" ca="1" si="10"/>
        <v>0.675489305712201</v>
      </c>
      <c r="B697" s="19">
        <v>577</v>
      </c>
      <c r="C697" s="20" t="s">
        <v>1872</v>
      </c>
      <c r="D697" s="21">
        <v>1000</v>
      </c>
      <c r="E697" s="15" t="s">
        <v>1873</v>
      </c>
      <c r="F697" s="15" t="s">
        <v>831</v>
      </c>
      <c r="G697" s="15" t="s">
        <v>106</v>
      </c>
      <c r="H697" s="16" t="s">
        <v>1874</v>
      </c>
      <c r="I697" s="15" t="s">
        <v>115</v>
      </c>
      <c r="J697" s="17">
        <v>0</v>
      </c>
      <c r="K697" s="15"/>
      <c r="L697" s="15"/>
      <c r="M697" s="15"/>
      <c r="N697" s="26"/>
    </row>
    <row r="698" spans="1:14" ht="18.5" thickBot="1" x14ac:dyDescent="0.3">
      <c r="A698">
        <f t="shared" ca="1" si="10"/>
        <v>0.19616066157809775</v>
      </c>
      <c r="B698" s="19">
        <v>294</v>
      </c>
      <c r="C698" s="15" t="s">
        <v>1074</v>
      </c>
      <c r="D698" s="17">
        <v>1500</v>
      </c>
      <c r="E698" s="15" t="s">
        <v>1075</v>
      </c>
      <c r="F698" s="15">
        <v>2069</v>
      </c>
      <c r="G698" s="15" t="s">
        <v>106</v>
      </c>
      <c r="H698" s="16" t="s">
        <v>1076</v>
      </c>
      <c r="I698" s="15" t="s">
        <v>107</v>
      </c>
      <c r="J698" s="17">
        <v>1</v>
      </c>
      <c r="K698" s="15"/>
      <c r="L698" s="15"/>
      <c r="M698" s="15"/>
      <c r="N698" s="18">
        <v>7009</v>
      </c>
    </row>
    <row r="699" spans="1:14" ht="18.5" thickBot="1" x14ac:dyDescent="0.3">
      <c r="A699">
        <f t="shared" ca="1" si="10"/>
        <v>0.56490118887994734</v>
      </c>
      <c r="B699" s="19">
        <v>868</v>
      </c>
      <c r="C699" s="15" t="s">
        <v>2696</v>
      </c>
      <c r="D699" s="17">
        <v>1500</v>
      </c>
      <c r="E699" s="15" t="s">
        <v>2697</v>
      </c>
      <c r="F699" s="15"/>
      <c r="G699" s="15" t="s">
        <v>110</v>
      </c>
      <c r="H699" s="16" t="s">
        <v>2698</v>
      </c>
      <c r="I699" s="15" t="s">
        <v>122</v>
      </c>
      <c r="J699" s="17">
        <v>0</v>
      </c>
      <c r="K699" s="21"/>
      <c r="L699" s="15"/>
      <c r="M699" s="15"/>
      <c r="N699" s="18">
        <v>7185</v>
      </c>
    </row>
    <row r="700" spans="1:14" ht="18.5" thickBot="1" x14ac:dyDescent="0.3">
      <c r="A700">
        <f t="shared" ca="1" si="10"/>
        <v>0.94430834360994464</v>
      </c>
      <c r="B700" s="19">
        <v>227</v>
      </c>
      <c r="C700" s="13" t="s">
        <v>885</v>
      </c>
      <c r="D700" s="17">
        <v>1500</v>
      </c>
      <c r="E700" s="15" t="s">
        <v>886</v>
      </c>
      <c r="F700" s="15"/>
      <c r="G700" s="15"/>
      <c r="H700" s="16" t="s">
        <v>887</v>
      </c>
      <c r="I700" s="15"/>
      <c r="J700" s="15"/>
      <c r="K700" s="15"/>
      <c r="L700" s="15"/>
      <c r="M700" s="15"/>
      <c r="N700" s="15"/>
    </row>
    <row r="701" spans="1:14" ht="18.5" thickBot="1" x14ac:dyDescent="0.3">
      <c r="A701">
        <f t="shared" ca="1" si="10"/>
        <v>0.70270004003269859</v>
      </c>
      <c r="B701" s="12">
        <v>91</v>
      </c>
      <c r="C701" s="15" t="s">
        <v>483</v>
      </c>
      <c r="D701" s="17">
        <v>1500</v>
      </c>
      <c r="E701" s="15" t="s">
        <v>484</v>
      </c>
      <c r="F701" s="15" t="s">
        <v>105</v>
      </c>
      <c r="G701" s="15" t="s">
        <v>106</v>
      </c>
      <c r="H701" s="16" t="s">
        <v>485</v>
      </c>
      <c r="I701" s="15" t="s">
        <v>111</v>
      </c>
      <c r="J701" s="17">
        <v>0</v>
      </c>
      <c r="K701" s="15"/>
      <c r="L701" s="15"/>
      <c r="M701" s="15"/>
      <c r="N701" s="18">
        <v>8533</v>
      </c>
    </row>
    <row r="702" spans="1:14" ht="18.5" thickBot="1" x14ac:dyDescent="0.3">
      <c r="A702">
        <f t="shared" ca="1" si="10"/>
        <v>0.61742386509496228</v>
      </c>
      <c r="B702" s="19">
        <v>206</v>
      </c>
      <c r="C702" s="15" t="s">
        <v>823</v>
      </c>
      <c r="D702" s="17">
        <v>1500</v>
      </c>
      <c r="E702" s="15" t="s">
        <v>234</v>
      </c>
      <c r="F702" s="15" t="s">
        <v>105</v>
      </c>
      <c r="G702" s="15" t="s">
        <v>110</v>
      </c>
      <c r="H702" s="16" t="s">
        <v>824</v>
      </c>
      <c r="I702" s="15" t="s">
        <v>111</v>
      </c>
      <c r="J702" s="17">
        <v>0</v>
      </c>
      <c r="K702" s="15"/>
      <c r="L702" s="26" t="s">
        <v>165</v>
      </c>
      <c r="M702" s="15"/>
      <c r="N702" s="18">
        <v>8615</v>
      </c>
    </row>
    <row r="703" spans="1:14" ht="18.5" thickBot="1" x14ac:dyDescent="0.3">
      <c r="A703">
        <f t="shared" ca="1" si="10"/>
        <v>0.57941636686673448</v>
      </c>
      <c r="B703" s="19">
        <v>83</v>
      </c>
      <c r="C703" s="15" t="s">
        <v>461</v>
      </c>
      <c r="D703" s="17">
        <v>1500</v>
      </c>
      <c r="E703" s="15" t="s">
        <v>462</v>
      </c>
      <c r="F703" s="15" t="s">
        <v>463</v>
      </c>
      <c r="G703" s="15" t="s">
        <v>114</v>
      </c>
      <c r="H703" s="16" t="s">
        <v>464</v>
      </c>
      <c r="I703" s="15" t="s">
        <v>122</v>
      </c>
      <c r="J703" s="17">
        <v>13</v>
      </c>
      <c r="K703" s="15"/>
      <c r="L703" s="15" t="s">
        <v>209</v>
      </c>
      <c r="M703" s="15"/>
      <c r="N703" s="18">
        <v>5149</v>
      </c>
    </row>
    <row r="704" spans="1:14" ht="18.5" thickBot="1" x14ac:dyDescent="0.3">
      <c r="A704">
        <f t="shared" ca="1" si="10"/>
        <v>0.52457729600405745</v>
      </c>
      <c r="B704" s="19">
        <v>476</v>
      </c>
      <c r="C704" s="15" t="s">
        <v>1586</v>
      </c>
      <c r="D704" s="17">
        <v>1500</v>
      </c>
      <c r="E704" s="15" t="s">
        <v>802</v>
      </c>
      <c r="F704" s="15" t="s">
        <v>1254</v>
      </c>
      <c r="G704" s="15" t="s">
        <v>110</v>
      </c>
      <c r="H704" s="16" t="s">
        <v>1587</v>
      </c>
      <c r="I704" s="15" t="s">
        <v>127</v>
      </c>
      <c r="J704" s="17">
        <v>0</v>
      </c>
      <c r="K704" s="15"/>
      <c r="L704" s="15"/>
      <c r="M704" s="15"/>
      <c r="N704" s="18">
        <v>9201</v>
      </c>
    </row>
    <row r="705" spans="1:14" ht="18.5" thickBot="1" x14ac:dyDescent="0.3">
      <c r="A705">
        <f t="shared" ca="1" si="10"/>
        <v>0.25972770766865505</v>
      </c>
      <c r="B705" s="19">
        <v>435</v>
      </c>
      <c r="C705" s="20" t="s">
        <v>1473</v>
      </c>
      <c r="D705" s="17">
        <v>1500</v>
      </c>
      <c r="E705" s="15" t="s">
        <v>1474</v>
      </c>
      <c r="F705" s="15"/>
      <c r="G705" s="15" t="s">
        <v>114</v>
      </c>
      <c r="H705" s="16" t="s">
        <v>1475</v>
      </c>
      <c r="I705" s="15" t="s">
        <v>122</v>
      </c>
      <c r="J705" s="17">
        <v>6</v>
      </c>
      <c r="K705" s="15"/>
      <c r="L705" s="15"/>
      <c r="M705" s="15"/>
      <c r="N705" s="18">
        <v>5306</v>
      </c>
    </row>
    <row r="706" spans="1:14" ht="18.5" thickBot="1" x14ac:dyDescent="0.3">
      <c r="A706">
        <f t="shared" ref="A706:A769" ca="1" si="11">RAND()</f>
        <v>4.4012714564424127E-2</v>
      </c>
      <c r="B706" s="12">
        <v>17</v>
      </c>
      <c r="C706" s="13" t="s">
        <v>254</v>
      </c>
      <c r="D706" s="14">
        <v>1500</v>
      </c>
      <c r="E706" s="13" t="s">
        <v>255</v>
      </c>
      <c r="F706" s="15" t="s">
        <v>256</v>
      </c>
      <c r="G706" s="15" t="s">
        <v>106</v>
      </c>
      <c r="H706" s="16" t="s">
        <v>257</v>
      </c>
      <c r="I706" s="15" t="s">
        <v>107</v>
      </c>
      <c r="J706" s="17">
        <v>1</v>
      </c>
      <c r="K706" s="15"/>
      <c r="L706" s="15"/>
      <c r="M706" s="15"/>
      <c r="N706" s="18">
        <v>8808</v>
      </c>
    </row>
    <row r="707" spans="1:14" ht="18.5" thickBot="1" x14ac:dyDescent="0.3">
      <c r="A707">
        <f t="shared" ca="1" si="11"/>
        <v>0.21617113477672945</v>
      </c>
      <c r="B707" s="12">
        <v>11</v>
      </c>
      <c r="C707" s="13" t="s">
        <v>233</v>
      </c>
      <c r="D707" s="14">
        <v>1500</v>
      </c>
      <c r="E707" s="13" t="s">
        <v>234</v>
      </c>
      <c r="F707" s="15"/>
      <c r="G707" s="15" t="s">
        <v>110</v>
      </c>
      <c r="H707" s="16" t="s">
        <v>235</v>
      </c>
      <c r="I707" s="15" t="s">
        <v>116</v>
      </c>
      <c r="J707" s="17">
        <v>0</v>
      </c>
      <c r="K707" s="15"/>
      <c r="L707" s="15" t="s">
        <v>236</v>
      </c>
      <c r="M707" s="15"/>
      <c r="N707" s="18">
        <v>7191</v>
      </c>
    </row>
    <row r="708" spans="1:14" ht="18.5" thickBot="1" x14ac:dyDescent="0.3">
      <c r="A708">
        <f t="shared" ca="1" si="11"/>
        <v>0.48384815942823634</v>
      </c>
      <c r="B708" s="19">
        <v>948</v>
      </c>
      <c r="C708" s="20" t="s">
        <v>2923</v>
      </c>
      <c r="D708" s="21">
        <v>1390</v>
      </c>
      <c r="E708" s="15" t="s">
        <v>2924</v>
      </c>
      <c r="F708" s="15"/>
      <c r="G708" s="15" t="s">
        <v>114</v>
      </c>
      <c r="H708" s="16" t="s">
        <v>2925</v>
      </c>
      <c r="I708" s="15" t="s">
        <v>116</v>
      </c>
      <c r="J708" s="17">
        <v>5</v>
      </c>
      <c r="K708" s="15"/>
      <c r="L708" s="15"/>
      <c r="M708" s="15"/>
      <c r="N708" s="18">
        <v>661</v>
      </c>
    </row>
    <row r="709" spans="1:14" ht="18.5" thickBot="1" x14ac:dyDescent="0.3">
      <c r="A709">
        <f t="shared" ca="1" si="11"/>
        <v>0.55035634043509385</v>
      </c>
      <c r="B709" s="19">
        <v>649</v>
      </c>
      <c r="C709" s="20" t="s">
        <v>2087</v>
      </c>
      <c r="D709" s="21">
        <v>1500</v>
      </c>
      <c r="E709" s="15" t="s">
        <v>2088</v>
      </c>
      <c r="F709" s="15"/>
      <c r="G709" s="15" t="s">
        <v>114</v>
      </c>
      <c r="H709" s="16" t="s">
        <v>2089</v>
      </c>
      <c r="I709" s="15" t="s">
        <v>107</v>
      </c>
      <c r="J709" s="17">
        <v>0</v>
      </c>
      <c r="K709" s="15"/>
      <c r="L709" s="15" t="s">
        <v>147</v>
      </c>
      <c r="M709" s="15"/>
      <c r="N709" s="15"/>
    </row>
    <row r="710" spans="1:14" ht="18.5" thickBot="1" x14ac:dyDescent="0.3">
      <c r="A710">
        <f t="shared" ca="1" si="11"/>
        <v>0.94679694213162524</v>
      </c>
      <c r="B710" s="19">
        <v>674</v>
      </c>
      <c r="C710" s="20" t="s">
        <v>2155</v>
      </c>
      <c r="D710" s="21">
        <v>1495</v>
      </c>
      <c r="E710" s="15" t="s">
        <v>2156</v>
      </c>
      <c r="F710" s="15"/>
      <c r="G710" s="15" t="s">
        <v>221</v>
      </c>
      <c r="H710" s="16" t="s">
        <v>2157</v>
      </c>
      <c r="I710" s="15" t="s">
        <v>139</v>
      </c>
      <c r="J710" s="17">
        <v>0</v>
      </c>
      <c r="K710" s="15"/>
      <c r="L710" s="15"/>
      <c r="M710" s="15"/>
      <c r="N710" s="18"/>
    </row>
    <row r="711" spans="1:14" ht="18.5" thickBot="1" x14ac:dyDescent="0.3">
      <c r="A711">
        <f t="shared" ca="1" si="11"/>
        <v>0.59065217603433107</v>
      </c>
      <c r="B711" s="19">
        <v>396</v>
      </c>
      <c r="C711" s="15" t="s">
        <v>1357</v>
      </c>
      <c r="D711" s="17">
        <v>1500</v>
      </c>
      <c r="E711" s="15" t="s">
        <v>1358</v>
      </c>
      <c r="F711" s="15"/>
      <c r="G711" s="15" t="s">
        <v>114</v>
      </c>
      <c r="H711" s="16" t="s">
        <v>1359</v>
      </c>
      <c r="I711" s="15" t="s">
        <v>111</v>
      </c>
      <c r="J711" s="17">
        <v>13</v>
      </c>
      <c r="K711" s="15"/>
      <c r="L711" s="15" t="s">
        <v>209</v>
      </c>
      <c r="M711" s="15"/>
      <c r="N711" s="18">
        <v>4101</v>
      </c>
    </row>
    <row r="712" spans="1:14" ht="18.5" thickBot="1" x14ac:dyDescent="0.3">
      <c r="A712">
        <f t="shared" ca="1" si="11"/>
        <v>0.10270117563361569</v>
      </c>
      <c r="B712" s="19">
        <v>471</v>
      </c>
      <c r="C712" s="15" t="s">
        <v>1572</v>
      </c>
      <c r="D712" s="17">
        <v>1500</v>
      </c>
      <c r="E712" s="15" t="s">
        <v>1269</v>
      </c>
      <c r="F712" s="15" t="s">
        <v>1197</v>
      </c>
      <c r="G712" s="15" t="s">
        <v>114</v>
      </c>
      <c r="H712" s="16" t="s">
        <v>1573</v>
      </c>
      <c r="I712" s="15" t="s">
        <v>111</v>
      </c>
      <c r="J712" s="17">
        <v>2</v>
      </c>
      <c r="K712" s="15"/>
      <c r="L712" s="15"/>
      <c r="M712" s="15"/>
      <c r="N712" s="18">
        <v>6339</v>
      </c>
    </row>
    <row r="713" spans="1:14" ht="18.5" thickBot="1" x14ac:dyDescent="0.3">
      <c r="A713">
        <f t="shared" ca="1" si="11"/>
        <v>6.8688057207863196E-2</v>
      </c>
      <c r="B713" s="19">
        <v>811</v>
      </c>
      <c r="C713" s="20" t="s">
        <v>2535</v>
      </c>
      <c r="D713" s="21">
        <v>1480</v>
      </c>
      <c r="E713" s="15" t="s">
        <v>2536</v>
      </c>
      <c r="F713" s="15"/>
      <c r="G713" s="15" t="s">
        <v>221</v>
      </c>
      <c r="H713" s="16" t="s">
        <v>2537</v>
      </c>
      <c r="I713" s="15" t="s">
        <v>116</v>
      </c>
      <c r="J713" s="17">
        <v>0</v>
      </c>
      <c r="K713" s="15"/>
      <c r="L713" s="15"/>
      <c r="M713" s="15"/>
      <c r="N713" s="18"/>
    </row>
    <row r="714" spans="1:14" ht="18.5" thickBot="1" x14ac:dyDescent="0.3">
      <c r="A714">
        <f t="shared" ca="1" si="11"/>
        <v>0.71773692490135044</v>
      </c>
      <c r="B714" s="19">
        <v>642</v>
      </c>
      <c r="C714" s="20" t="s">
        <v>2068</v>
      </c>
      <c r="D714" s="21">
        <v>1500</v>
      </c>
      <c r="E714" s="15" t="s">
        <v>2069</v>
      </c>
      <c r="F714" s="15"/>
      <c r="G714" s="15" t="s">
        <v>110</v>
      </c>
      <c r="H714" s="16" t="s">
        <v>2070</v>
      </c>
      <c r="I714" s="15" t="s">
        <v>116</v>
      </c>
      <c r="J714" s="17">
        <v>0</v>
      </c>
      <c r="K714" s="15"/>
      <c r="L714" s="15"/>
      <c r="M714" s="15"/>
      <c r="N714" s="15"/>
    </row>
    <row r="715" spans="1:14" ht="18.5" thickBot="1" x14ac:dyDescent="0.3">
      <c r="A715">
        <f t="shared" ca="1" si="11"/>
        <v>0.46833547920803653</v>
      </c>
      <c r="B715" s="12">
        <v>209</v>
      </c>
      <c r="C715" s="15" t="s">
        <v>833</v>
      </c>
      <c r="D715" s="17">
        <v>1500</v>
      </c>
      <c r="E715" s="15" t="s">
        <v>167</v>
      </c>
      <c r="F715" s="15" t="s">
        <v>834</v>
      </c>
      <c r="G715" s="15" t="s">
        <v>110</v>
      </c>
      <c r="H715" s="16" t="s">
        <v>835</v>
      </c>
      <c r="I715" s="15" t="s">
        <v>127</v>
      </c>
      <c r="J715" s="17">
        <v>0</v>
      </c>
      <c r="K715" s="15"/>
      <c r="L715" s="26" t="s">
        <v>165</v>
      </c>
      <c r="M715" s="15"/>
      <c r="N715" s="18">
        <v>8704</v>
      </c>
    </row>
    <row r="716" spans="1:14" ht="18.5" thickBot="1" x14ac:dyDescent="0.3">
      <c r="A716">
        <f t="shared" ca="1" si="11"/>
        <v>0.42307689003097293</v>
      </c>
      <c r="B716" s="19">
        <v>395</v>
      </c>
      <c r="C716" s="15" t="s">
        <v>1355</v>
      </c>
      <c r="D716" s="17">
        <v>1500</v>
      </c>
      <c r="E716" s="15" t="s">
        <v>923</v>
      </c>
      <c r="F716" s="15" t="s">
        <v>340</v>
      </c>
      <c r="G716" s="15" t="s">
        <v>110</v>
      </c>
      <c r="H716" s="16" t="s">
        <v>1356</v>
      </c>
      <c r="I716" s="15" t="s">
        <v>115</v>
      </c>
      <c r="J716" s="17">
        <v>1</v>
      </c>
      <c r="K716" s="15"/>
      <c r="L716" s="26" t="s">
        <v>165</v>
      </c>
      <c r="M716" s="15"/>
      <c r="N716" s="18">
        <v>8387</v>
      </c>
    </row>
    <row r="717" spans="1:14" ht="18.5" thickBot="1" x14ac:dyDescent="0.3">
      <c r="A717">
        <f t="shared" ca="1" si="11"/>
        <v>0.30104582683013326</v>
      </c>
      <c r="B717" s="19">
        <v>677</v>
      </c>
      <c r="C717" s="20" t="s">
        <v>2163</v>
      </c>
      <c r="D717" s="21">
        <v>1500</v>
      </c>
      <c r="E717" s="15" t="s">
        <v>177</v>
      </c>
      <c r="F717" s="15">
        <v>65</v>
      </c>
      <c r="G717" s="15" t="s">
        <v>106</v>
      </c>
      <c r="H717" s="16" t="s">
        <v>2164</v>
      </c>
      <c r="I717" s="15" t="s">
        <v>111</v>
      </c>
      <c r="J717" s="17">
        <v>1</v>
      </c>
      <c r="K717" s="15"/>
      <c r="L717" s="15"/>
      <c r="M717" s="15"/>
      <c r="N717" s="18">
        <v>7626</v>
      </c>
    </row>
    <row r="718" spans="1:14" ht="18.5" thickBot="1" x14ac:dyDescent="0.3">
      <c r="A718">
        <f t="shared" ca="1" si="11"/>
        <v>5.3256994111314793E-3</v>
      </c>
      <c r="B718" s="19">
        <v>582</v>
      </c>
      <c r="C718" s="20" t="s">
        <v>1887</v>
      </c>
      <c r="D718" s="21">
        <v>1500</v>
      </c>
      <c r="E718" s="15" t="s">
        <v>1888</v>
      </c>
      <c r="F718" s="15"/>
      <c r="G718" s="15" t="s">
        <v>106</v>
      </c>
      <c r="H718" s="16" t="s">
        <v>1889</v>
      </c>
      <c r="I718" s="15" t="s">
        <v>116</v>
      </c>
      <c r="J718" s="17">
        <v>1</v>
      </c>
      <c r="K718" s="15"/>
      <c r="L718" s="15"/>
      <c r="M718" s="15"/>
      <c r="N718" s="18">
        <v>1073</v>
      </c>
    </row>
    <row r="719" spans="1:14" ht="18.5" thickBot="1" x14ac:dyDescent="0.3">
      <c r="A719">
        <f t="shared" ca="1" si="11"/>
        <v>0.28748430956856219</v>
      </c>
      <c r="B719" s="19">
        <v>715</v>
      </c>
      <c r="C719" s="20" t="s">
        <v>2270</v>
      </c>
      <c r="D719" s="21">
        <v>1500</v>
      </c>
      <c r="E719" s="15" t="s">
        <v>522</v>
      </c>
      <c r="F719" s="15" t="s">
        <v>363</v>
      </c>
      <c r="G719" s="15" t="s">
        <v>106</v>
      </c>
      <c r="H719" s="16" t="s">
        <v>2271</v>
      </c>
      <c r="I719" s="15" t="s">
        <v>116</v>
      </c>
      <c r="J719" s="17">
        <v>0</v>
      </c>
      <c r="K719" s="15"/>
      <c r="L719" s="15"/>
      <c r="M719" s="15"/>
      <c r="N719" s="18">
        <v>7411</v>
      </c>
    </row>
    <row r="720" spans="1:14" ht="18.5" thickBot="1" x14ac:dyDescent="0.3">
      <c r="A720">
        <f t="shared" ca="1" si="11"/>
        <v>0.52156755382675402</v>
      </c>
      <c r="B720" s="19">
        <v>875</v>
      </c>
      <c r="C720" s="15" t="s">
        <v>2717</v>
      </c>
      <c r="D720" s="17">
        <v>1500</v>
      </c>
      <c r="E720" s="15" t="s">
        <v>2718</v>
      </c>
      <c r="F720" s="15"/>
      <c r="G720" s="15" t="s">
        <v>106</v>
      </c>
      <c r="H720" s="16" t="s">
        <v>2719</v>
      </c>
      <c r="I720" s="15" t="s">
        <v>127</v>
      </c>
      <c r="J720" s="17">
        <v>0</v>
      </c>
      <c r="K720" s="15"/>
      <c r="L720" s="15"/>
      <c r="M720" s="15"/>
      <c r="N720" s="18">
        <v>6694</v>
      </c>
    </row>
    <row r="721" spans="1:14" ht="18.5" thickBot="1" x14ac:dyDescent="0.3">
      <c r="A721">
        <f t="shared" ca="1" si="11"/>
        <v>2.4741136550940568E-2</v>
      </c>
      <c r="B721" s="19">
        <v>560</v>
      </c>
      <c r="C721" s="20" t="s">
        <v>1824</v>
      </c>
      <c r="D721" s="21">
        <v>1465</v>
      </c>
      <c r="E721" s="15" t="s">
        <v>1825</v>
      </c>
      <c r="F721" s="15" t="s">
        <v>1826</v>
      </c>
      <c r="G721" s="15" t="s">
        <v>114</v>
      </c>
      <c r="H721" s="16" t="s">
        <v>1827</v>
      </c>
      <c r="I721" s="15" t="s">
        <v>115</v>
      </c>
      <c r="J721" s="17">
        <v>1</v>
      </c>
      <c r="K721" s="15"/>
      <c r="L721" s="15"/>
      <c r="M721" s="15"/>
      <c r="N721" s="15"/>
    </row>
    <row r="722" spans="1:14" ht="18.5" thickBot="1" x14ac:dyDescent="0.3">
      <c r="A722">
        <f t="shared" ca="1" si="11"/>
        <v>0.98074068505559775</v>
      </c>
      <c r="B722" s="19">
        <v>839</v>
      </c>
      <c r="C722" s="20" t="s">
        <v>2619</v>
      </c>
      <c r="D722" s="21">
        <v>1500</v>
      </c>
      <c r="E722" s="15" t="s">
        <v>1191</v>
      </c>
      <c r="F722" s="15"/>
      <c r="G722" s="15" t="s">
        <v>106</v>
      </c>
      <c r="H722" s="16" t="s">
        <v>2620</v>
      </c>
      <c r="I722" s="15" t="s">
        <v>107</v>
      </c>
      <c r="J722" s="17">
        <v>1</v>
      </c>
      <c r="K722" s="15"/>
      <c r="L722" s="15"/>
      <c r="M722" s="15"/>
      <c r="N722" s="18">
        <v>706</v>
      </c>
    </row>
    <row r="723" spans="1:14" ht="18.5" thickBot="1" x14ac:dyDescent="0.3">
      <c r="A723">
        <f t="shared" ca="1" si="11"/>
        <v>0.24502228421160577</v>
      </c>
      <c r="B723" s="19">
        <v>133</v>
      </c>
      <c r="C723" s="15" t="s">
        <v>608</v>
      </c>
      <c r="D723" s="17">
        <v>1500</v>
      </c>
      <c r="E723" s="15" t="s">
        <v>609</v>
      </c>
      <c r="F723" s="15" t="s">
        <v>363</v>
      </c>
      <c r="G723" s="15" t="s">
        <v>114</v>
      </c>
      <c r="H723" s="16" t="s">
        <v>610</v>
      </c>
      <c r="I723" s="15" t="s">
        <v>122</v>
      </c>
      <c r="J723" s="17">
        <v>6</v>
      </c>
      <c r="K723" s="15"/>
      <c r="L723" s="15" t="s">
        <v>209</v>
      </c>
      <c r="M723" s="15"/>
      <c r="N723" s="18">
        <v>8361</v>
      </c>
    </row>
    <row r="724" spans="1:14" ht="18.5" thickBot="1" x14ac:dyDescent="0.3">
      <c r="A724">
        <f t="shared" ca="1" si="11"/>
        <v>0.30847041339498926</v>
      </c>
      <c r="B724" s="19">
        <v>140</v>
      </c>
      <c r="C724" s="23" t="s">
        <v>631</v>
      </c>
      <c r="D724" s="14">
        <v>1500</v>
      </c>
      <c r="E724" s="13" t="s">
        <v>632</v>
      </c>
      <c r="F724" s="15" t="s">
        <v>415</v>
      </c>
      <c r="G724" s="15" t="s">
        <v>110</v>
      </c>
      <c r="H724" s="16" t="s">
        <v>633</v>
      </c>
      <c r="I724" s="15" t="s">
        <v>111</v>
      </c>
      <c r="J724" s="17">
        <v>1</v>
      </c>
      <c r="K724" s="15"/>
      <c r="L724" s="26" t="s">
        <v>165</v>
      </c>
      <c r="M724" s="15"/>
      <c r="N724" s="18">
        <v>8121</v>
      </c>
    </row>
    <row r="725" spans="1:14" ht="18.5" thickBot="1" x14ac:dyDescent="0.3">
      <c r="A725">
        <f t="shared" ca="1" si="11"/>
        <v>0.93024040288186272</v>
      </c>
      <c r="B725" s="19">
        <v>973</v>
      </c>
      <c r="C725" s="20" t="s">
        <v>2990</v>
      </c>
      <c r="D725" s="21">
        <v>1500</v>
      </c>
      <c r="E725" s="15" t="s">
        <v>2991</v>
      </c>
      <c r="F725" s="15"/>
      <c r="G725" s="15" t="s">
        <v>221</v>
      </c>
      <c r="H725" s="16" t="s">
        <v>2992</v>
      </c>
      <c r="I725" s="15" t="s">
        <v>116</v>
      </c>
      <c r="J725" s="17">
        <v>0</v>
      </c>
      <c r="K725" s="15"/>
      <c r="L725" s="15"/>
      <c r="M725" s="15"/>
      <c r="N725" s="18">
        <v>6634</v>
      </c>
    </row>
    <row r="726" spans="1:14" ht="18.5" thickBot="1" x14ac:dyDescent="0.3">
      <c r="A726">
        <f t="shared" ca="1" si="11"/>
        <v>0.33004138301265118</v>
      </c>
      <c r="B726" s="19">
        <v>447</v>
      </c>
      <c r="C726" s="15" t="s">
        <v>1503</v>
      </c>
      <c r="D726" s="17">
        <v>1500</v>
      </c>
      <c r="E726" s="15" t="s">
        <v>1504</v>
      </c>
      <c r="F726" s="15" t="s">
        <v>1505</v>
      </c>
      <c r="G726" s="15" t="s">
        <v>106</v>
      </c>
      <c r="H726" s="16" t="s">
        <v>1506</v>
      </c>
      <c r="I726" s="15" t="s">
        <v>107</v>
      </c>
      <c r="J726" s="17">
        <v>3</v>
      </c>
      <c r="K726" s="15"/>
      <c r="L726" s="15"/>
      <c r="M726" s="15"/>
      <c r="N726" s="18">
        <v>3639</v>
      </c>
    </row>
    <row r="727" spans="1:14" ht="18.5" thickBot="1" x14ac:dyDescent="0.3">
      <c r="A727">
        <f t="shared" ca="1" si="11"/>
        <v>0.750678992402113</v>
      </c>
      <c r="B727" s="19">
        <v>869</v>
      </c>
      <c r="C727" s="15" t="s">
        <v>2699</v>
      </c>
      <c r="D727" s="17">
        <v>1500</v>
      </c>
      <c r="E727" s="15" t="s">
        <v>2700</v>
      </c>
      <c r="F727" s="15" t="s">
        <v>180</v>
      </c>
      <c r="G727" s="15" t="s">
        <v>114</v>
      </c>
      <c r="H727" s="16" t="s">
        <v>2701</v>
      </c>
      <c r="I727" s="15" t="s">
        <v>111</v>
      </c>
      <c r="J727" s="17">
        <v>6</v>
      </c>
      <c r="K727" s="21">
        <v>1007112</v>
      </c>
      <c r="L727" s="15"/>
      <c r="M727" s="15"/>
      <c r="N727" s="18">
        <v>3423</v>
      </c>
    </row>
    <row r="728" spans="1:14" ht="18.5" thickBot="1" x14ac:dyDescent="0.3">
      <c r="A728">
        <f t="shared" ca="1" si="11"/>
        <v>0.17933306005054006</v>
      </c>
      <c r="B728" s="19">
        <v>246</v>
      </c>
      <c r="C728" s="15" t="s">
        <v>943</v>
      </c>
      <c r="D728" s="17">
        <v>1500</v>
      </c>
      <c r="E728" s="15" t="s">
        <v>944</v>
      </c>
      <c r="F728" s="15" t="s">
        <v>945</v>
      </c>
      <c r="G728" s="15" t="s">
        <v>110</v>
      </c>
      <c r="H728" s="16" t="s">
        <v>946</v>
      </c>
      <c r="I728" s="15" t="s">
        <v>139</v>
      </c>
      <c r="J728" s="17">
        <v>0</v>
      </c>
      <c r="K728" s="15"/>
      <c r="L728" s="15"/>
      <c r="M728" s="15"/>
      <c r="N728" s="18">
        <v>8308</v>
      </c>
    </row>
    <row r="729" spans="1:14" ht="18.5" thickBot="1" x14ac:dyDescent="0.3">
      <c r="A729">
        <f t="shared" ca="1" si="11"/>
        <v>0.61494079514386657</v>
      </c>
      <c r="B729" s="19">
        <v>176</v>
      </c>
      <c r="C729" s="15" t="s">
        <v>736</v>
      </c>
      <c r="D729" s="17">
        <v>1500</v>
      </c>
      <c r="E729" s="15" t="s">
        <v>737</v>
      </c>
      <c r="F729" s="15" t="s">
        <v>119</v>
      </c>
      <c r="G729" s="15" t="s">
        <v>221</v>
      </c>
      <c r="H729" s="16" t="s">
        <v>738</v>
      </c>
      <c r="I729" s="15" t="s">
        <v>107</v>
      </c>
      <c r="J729" s="17">
        <v>1</v>
      </c>
      <c r="K729" s="15"/>
      <c r="L729" s="15" t="s">
        <v>499</v>
      </c>
      <c r="M729" s="15"/>
      <c r="N729" s="18">
        <v>5549</v>
      </c>
    </row>
    <row r="730" spans="1:14" ht="18.5" thickBot="1" x14ac:dyDescent="0.3">
      <c r="A730">
        <f t="shared" ca="1" si="11"/>
        <v>0.91793225112920496</v>
      </c>
      <c r="B730" s="12">
        <v>7</v>
      </c>
      <c r="C730" s="13" t="s">
        <v>219</v>
      </c>
      <c r="D730" s="14">
        <v>1500</v>
      </c>
      <c r="E730" s="13" t="s">
        <v>220</v>
      </c>
      <c r="F730" s="15"/>
      <c r="G730" s="15" t="s">
        <v>221</v>
      </c>
      <c r="H730" s="16" t="s">
        <v>222</v>
      </c>
      <c r="I730" s="15" t="s">
        <v>107</v>
      </c>
      <c r="J730" s="17">
        <v>0</v>
      </c>
      <c r="K730" s="15"/>
      <c r="L730" s="15" t="s">
        <v>223</v>
      </c>
      <c r="M730" s="15"/>
      <c r="N730" s="18">
        <v>6182</v>
      </c>
    </row>
    <row r="731" spans="1:14" ht="18.5" thickBot="1" x14ac:dyDescent="0.3">
      <c r="A731">
        <f t="shared" ca="1" si="11"/>
        <v>0.89258906718682263</v>
      </c>
      <c r="B731" s="19">
        <v>63</v>
      </c>
      <c r="C731" s="13" t="s">
        <v>399</v>
      </c>
      <c r="D731" s="17">
        <v>1500</v>
      </c>
      <c r="E731" s="15" t="s">
        <v>400</v>
      </c>
      <c r="F731" s="15" t="s">
        <v>119</v>
      </c>
      <c r="G731" s="15" t="s">
        <v>110</v>
      </c>
      <c r="H731" s="16" t="s">
        <v>401</v>
      </c>
      <c r="I731" s="15" t="s">
        <v>111</v>
      </c>
      <c r="J731" s="17">
        <v>0</v>
      </c>
      <c r="K731" s="17">
        <v>1002114</v>
      </c>
      <c r="L731" s="15" t="s">
        <v>236</v>
      </c>
      <c r="M731" s="15"/>
      <c r="N731" s="18">
        <v>5670</v>
      </c>
    </row>
    <row r="732" spans="1:14" ht="18.5" thickBot="1" x14ac:dyDescent="0.3">
      <c r="A732">
        <f t="shared" ca="1" si="11"/>
        <v>0.6603659737504084</v>
      </c>
      <c r="B732" s="19">
        <v>101</v>
      </c>
      <c r="C732" s="15" t="s">
        <v>515</v>
      </c>
      <c r="D732" s="17">
        <v>1500</v>
      </c>
      <c r="E732" s="15" t="s">
        <v>516</v>
      </c>
      <c r="F732" s="15" t="s">
        <v>105</v>
      </c>
      <c r="G732" s="15" t="s">
        <v>110</v>
      </c>
      <c r="H732" s="16" t="s">
        <v>517</v>
      </c>
      <c r="I732" s="15" t="s">
        <v>115</v>
      </c>
      <c r="J732" s="17">
        <v>0</v>
      </c>
      <c r="K732" s="15"/>
      <c r="L732" s="26" t="s">
        <v>165</v>
      </c>
      <c r="M732" s="15"/>
      <c r="N732" s="18">
        <v>7032</v>
      </c>
    </row>
    <row r="733" spans="1:14" ht="18.5" thickBot="1" x14ac:dyDescent="0.3">
      <c r="A733">
        <f t="shared" ca="1" si="11"/>
        <v>0.47689778958568518</v>
      </c>
      <c r="B733" s="19">
        <v>126</v>
      </c>
      <c r="C733" s="15" t="s">
        <v>589</v>
      </c>
      <c r="D733" s="17">
        <v>1500</v>
      </c>
      <c r="E733" s="15" t="s">
        <v>590</v>
      </c>
      <c r="F733" s="15" t="s">
        <v>130</v>
      </c>
      <c r="G733" s="15" t="s">
        <v>114</v>
      </c>
      <c r="H733" s="16" t="s">
        <v>591</v>
      </c>
      <c r="I733" s="15" t="s">
        <v>107</v>
      </c>
      <c r="J733" s="17">
        <v>6</v>
      </c>
      <c r="K733" s="15"/>
      <c r="L733" s="15" t="s">
        <v>209</v>
      </c>
      <c r="M733" s="15"/>
      <c r="N733" s="18">
        <v>6876</v>
      </c>
    </row>
    <row r="734" spans="1:14" ht="18.5" thickBot="1" x14ac:dyDescent="0.3">
      <c r="A734">
        <f t="shared" ca="1" si="11"/>
        <v>0.84117610194828241</v>
      </c>
      <c r="B734" s="19">
        <v>727</v>
      </c>
      <c r="C734" s="15" t="s">
        <v>2303</v>
      </c>
      <c r="D734" s="21">
        <v>1500</v>
      </c>
      <c r="E734" s="15" t="s">
        <v>2304</v>
      </c>
      <c r="F734" s="15" t="s">
        <v>1929</v>
      </c>
      <c r="G734" s="15" t="s">
        <v>114</v>
      </c>
      <c r="H734" s="16" t="s">
        <v>2305</v>
      </c>
      <c r="I734" s="15" t="s">
        <v>111</v>
      </c>
      <c r="J734" s="17">
        <v>4</v>
      </c>
      <c r="K734" s="21"/>
      <c r="L734" s="15"/>
      <c r="M734" s="15"/>
      <c r="N734" s="18">
        <v>7111</v>
      </c>
    </row>
    <row r="735" spans="1:14" ht="18.5" thickBot="1" x14ac:dyDescent="0.3">
      <c r="A735">
        <f t="shared" ca="1" si="11"/>
        <v>0.40141946292269626</v>
      </c>
      <c r="B735" s="19">
        <v>699</v>
      </c>
      <c r="C735" s="20" t="s">
        <v>2222</v>
      </c>
      <c r="D735" s="21">
        <v>1500</v>
      </c>
      <c r="E735" s="15" t="s">
        <v>475</v>
      </c>
      <c r="F735" s="15" t="s">
        <v>2223</v>
      </c>
      <c r="G735" s="15" t="s">
        <v>106</v>
      </c>
      <c r="H735" s="16" t="s">
        <v>2224</v>
      </c>
      <c r="I735" s="15" t="s">
        <v>122</v>
      </c>
      <c r="J735" s="17">
        <v>5</v>
      </c>
      <c r="K735" s="15"/>
      <c r="L735" s="15"/>
      <c r="M735" s="15"/>
      <c r="N735" s="18">
        <v>5982</v>
      </c>
    </row>
    <row r="736" spans="1:14" ht="18.5" thickBot="1" x14ac:dyDescent="0.3">
      <c r="A736">
        <f t="shared" ca="1" si="11"/>
        <v>0.52552752848367379</v>
      </c>
      <c r="B736" s="19">
        <v>955</v>
      </c>
      <c r="C736" s="15" t="s">
        <v>2945</v>
      </c>
      <c r="D736" s="21">
        <v>1500</v>
      </c>
      <c r="E736" s="15" t="s">
        <v>2946</v>
      </c>
      <c r="F736" s="15" t="s">
        <v>2556</v>
      </c>
      <c r="G736" s="20" t="s">
        <v>158</v>
      </c>
      <c r="H736" s="16" t="s">
        <v>2947</v>
      </c>
      <c r="I736" s="15" t="s">
        <v>107</v>
      </c>
      <c r="J736" s="17">
        <v>0</v>
      </c>
      <c r="K736" s="21">
        <v>1009101</v>
      </c>
      <c r="L736" s="15"/>
      <c r="M736" s="15"/>
      <c r="N736" s="18">
        <v>330</v>
      </c>
    </row>
    <row r="737" spans="1:14" ht="18.5" thickBot="1" x14ac:dyDescent="0.3">
      <c r="A737">
        <f t="shared" ca="1" si="11"/>
        <v>0.73561669163440069</v>
      </c>
      <c r="B737" s="19">
        <v>274</v>
      </c>
      <c r="C737" s="15" t="s">
        <v>1021</v>
      </c>
      <c r="D737" s="17">
        <v>1500</v>
      </c>
      <c r="E737" s="15" t="s">
        <v>149</v>
      </c>
      <c r="F737" s="15" t="s">
        <v>150</v>
      </c>
      <c r="G737" s="15" t="s">
        <v>158</v>
      </c>
      <c r="H737" s="16" t="s">
        <v>1022</v>
      </c>
      <c r="I737" s="15" t="s">
        <v>111</v>
      </c>
      <c r="J737" s="17">
        <v>3</v>
      </c>
      <c r="K737" s="15"/>
      <c r="L737" s="15" t="s">
        <v>132</v>
      </c>
      <c r="M737" s="15"/>
      <c r="N737" s="18">
        <v>8495</v>
      </c>
    </row>
    <row r="738" spans="1:14" ht="18.5" thickBot="1" x14ac:dyDescent="0.3">
      <c r="A738">
        <f t="shared" ca="1" si="11"/>
        <v>0.76738525057563067</v>
      </c>
      <c r="B738" s="19">
        <v>192</v>
      </c>
      <c r="C738" s="15" t="s">
        <v>781</v>
      </c>
      <c r="D738" s="17">
        <v>1500</v>
      </c>
      <c r="E738" s="15" t="s">
        <v>782</v>
      </c>
      <c r="F738" s="15" t="s">
        <v>119</v>
      </c>
      <c r="G738" s="15" t="s">
        <v>221</v>
      </c>
      <c r="H738" s="16" t="s">
        <v>783</v>
      </c>
      <c r="I738" s="15" t="s">
        <v>107</v>
      </c>
      <c r="J738" s="17">
        <v>1</v>
      </c>
      <c r="K738" s="15"/>
      <c r="L738" s="15" t="s">
        <v>499</v>
      </c>
      <c r="M738" s="15"/>
      <c r="N738" s="18">
        <v>7751</v>
      </c>
    </row>
    <row r="739" spans="1:14" ht="18.5" thickBot="1" x14ac:dyDescent="0.3">
      <c r="A739">
        <f t="shared" ca="1" si="11"/>
        <v>0.54348963180456555</v>
      </c>
      <c r="B739" s="19">
        <v>588</v>
      </c>
      <c r="C739" s="20" t="s">
        <v>1904</v>
      </c>
      <c r="D739" s="21">
        <v>1500</v>
      </c>
      <c r="E739" s="15" t="s">
        <v>1905</v>
      </c>
      <c r="F739" s="15" t="s">
        <v>1906</v>
      </c>
      <c r="G739" s="15" t="s">
        <v>221</v>
      </c>
      <c r="H739" s="16" t="s">
        <v>1907</v>
      </c>
      <c r="I739" s="15" t="s">
        <v>116</v>
      </c>
      <c r="J739" s="17">
        <v>0</v>
      </c>
      <c r="K739" s="21">
        <v>1001119</v>
      </c>
      <c r="L739" s="15"/>
      <c r="M739" s="15"/>
      <c r="N739" s="18"/>
    </row>
    <row r="740" spans="1:14" ht="18.5" thickBot="1" x14ac:dyDescent="0.3">
      <c r="A740">
        <f t="shared" ca="1" si="11"/>
        <v>0.94996753097899822</v>
      </c>
      <c r="B740" s="19">
        <v>429</v>
      </c>
      <c r="C740" s="20" t="s">
        <v>1457</v>
      </c>
      <c r="D740" s="17">
        <v>1500</v>
      </c>
      <c r="E740" s="15" t="s">
        <v>1458</v>
      </c>
      <c r="F740" s="15"/>
      <c r="G740" s="15" t="s">
        <v>106</v>
      </c>
      <c r="H740" s="16" t="s">
        <v>1459</v>
      </c>
      <c r="I740" s="15" t="s">
        <v>116</v>
      </c>
      <c r="J740" s="17">
        <v>0</v>
      </c>
      <c r="K740" s="15"/>
      <c r="L740" s="15"/>
      <c r="M740" s="15"/>
      <c r="N740" s="15"/>
    </row>
    <row r="741" spans="1:14" ht="18.5" thickBot="1" x14ac:dyDescent="0.3">
      <c r="A741">
        <f t="shared" ca="1" si="11"/>
        <v>0.94518209125965291</v>
      </c>
      <c r="B741" s="19">
        <v>849</v>
      </c>
      <c r="C741" s="20" t="s">
        <v>2646</v>
      </c>
      <c r="D741" s="21">
        <v>1500</v>
      </c>
      <c r="E741" s="15" t="s">
        <v>2352</v>
      </c>
      <c r="F741" s="15"/>
      <c r="G741" s="15" t="s">
        <v>106</v>
      </c>
      <c r="H741" s="16" t="s">
        <v>2647</v>
      </c>
      <c r="I741" s="15" t="s">
        <v>116</v>
      </c>
      <c r="J741" s="17">
        <v>0</v>
      </c>
      <c r="K741" s="15"/>
      <c r="L741" s="15"/>
      <c r="M741" s="15"/>
      <c r="N741" s="18">
        <v>7791</v>
      </c>
    </row>
    <row r="742" spans="1:14" ht="18.5" thickBot="1" x14ac:dyDescent="0.3">
      <c r="A742">
        <f t="shared" ca="1" si="11"/>
        <v>0.98427971656411728</v>
      </c>
      <c r="B742" s="19">
        <v>119</v>
      </c>
      <c r="C742" s="13" t="s">
        <v>570</v>
      </c>
      <c r="D742" s="17">
        <v>1500</v>
      </c>
      <c r="E742" s="15" t="s">
        <v>571</v>
      </c>
      <c r="F742" s="15"/>
      <c r="G742" s="15" t="s">
        <v>106</v>
      </c>
      <c r="H742" s="16" t="s">
        <v>572</v>
      </c>
      <c r="I742" s="15" t="s">
        <v>107</v>
      </c>
      <c r="J742" s="17">
        <v>0</v>
      </c>
      <c r="K742" s="15"/>
      <c r="L742" s="15"/>
      <c r="M742" s="15"/>
      <c r="N742" s="18">
        <v>6986</v>
      </c>
    </row>
    <row r="743" spans="1:14" ht="18.5" thickBot="1" x14ac:dyDescent="0.3">
      <c r="A743">
        <f t="shared" ca="1" si="11"/>
        <v>0.37123834078405338</v>
      </c>
      <c r="B743" s="12">
        <v>97</v>
      </c>
      <c r="C743" s="15" t="s">
        <v>502</v>
      </c>
      <c r="D743" s="17">
        <v>1500</v>
      </c>
      <c r="E743" s="15" t="s">
        <v>503</v>
      </c>
      <c r="F743" s="15" t="s">
        <v>201</v>
      </c>
      <c r="G743" s="15" t="s">
        <v>114</v>
      </c>
      <c r="H743" s="16" t="s">
        <v>504</v>
      </c>
      <c r="I743" s="15" t="s">
        <v>107</v>
      </c>
      <c r="J743" s="17">
        <v>5</v>
      </c>
      <c r="K743" s="15"/>
      <c r="L743" s="15" t="s">
        <v>292</v>
      </c>
      <c r="M743" s="15"/>
      <c r="N743" s="18">
        <v>7659</v>
      </c>
    </row>
    <row r="744" spans="1:14" ht="18.5" thickBot="1" x14ac:dyDescent="0.3">
      <c r="A744">
        <f t="shared" ca="1" si="11"/>
        <v>6.072907424490126E-2</v>
      </c>
      <c r="B744" s="19">
        <v>652</v>
      </c>
      <c r="C744" s="20" t="s">
        <v>2097</v>
      </c>
      <c r="D744" s="21">
        <v>1400</v>
      </c>
      <c r="E744" s="15" t="s">
        <v>2098</v>
      </c>
      <c r="F744" s="15"/>
      <c r="G744" s="15" t="s">
        <v>221</v>
      </c>
      <c r="H744" s="16" t="s">
        <v>2099</v>
      </c>
      <c r="I744" s="15" t="s">
        <v>111</v>
      </c>
      <c r="J744" s="17">
        <v>0</v>
      </c>
      <c r="K744" s="15"/>
      <c r="L744" s="15"/>
      <c r="M744" s="15"/>
      <c r="N744" s="18"/>
    </row>
    <row r="745" spans="1:14" ht="18.5" thickBot="1" x14ac:dyDescent="0.3">
      <c r="A745">
        <f t="shared" ca="1" si="11"/>
        <v>0.31019616873036437</v>
      </c>
      <c r="B745" s="19">
        <v>516</v>
      </c>
      <c r="C745" s="15" t="s">
        <v>1695</v>
      </c>
      <c r="D745" s="17">
        <v>1350</v>
      </c>
      <c r="E745" s="15" t="s">
        <v>853</v>
      </c>
      <c r="F745" s="15"/>
      <c r="G745" s="15" t="s">
        <v>114</v>
      </c>
      <c r="H745" s="16" t="s">
        <v>1696</v>
      </c>
      <c r="I745" s="15" t="s">
        <v>116</v>
      </c>
      <c r="J745" s="17">
        <v>11</v>
      </c>
      <c r="K745" s="15"/>
      <c r="L745" s="15"/>
      <c r="M745" s="15"/>
      <c r="N745" s="18"/>
    </row>
    <row r="746" spans="1:14" ht="18.5" thickBot="1" x14ac:dyDescent="0.3">
      <c r="A746">
        <f t="shared" ca="1" si="11"/>
        <v>0.1576910778664945</v>
      </c>
      <c r="B746" s="19">
        <v>786</v>
      </c>
      <c r="C746" s="15" t="s">
        <v>2468</v>
      </c>
      <c r="D746" s="21">
        <v>1500</v>
      </c>
      <c r="E746" s="15" t="s">
        <v>2469</v>
      </c>
      <c r="F746" s="15" t="s">
        <v>541</v>
      </c>
      <c r="G746" s="15" t="s">
        <v>106</v>
      </c>
      <c r="H746" s="16" t="s">
        <v>2470</v>
      </c>
      <c r="I746" s="15" t="s">
        <v>116</v>
      </c>
      <c r="J746" s="17">
        <v>0</v>
      </c>
      <c r="K746" s="15"/>
      <c r="L746" s="15"/>
      <c r="M746" s="15"/>
      <c r="N746" s="18">
        <v>6215</v>
      </c>
    </row>
    <row r="747" spans="1:14" ht="18.5" thickBot="1" x14ac:dyDescent="0.3">
      <c r="A747">
        <f t="shared" ca="1" si="11"/>
        <v>0.16552070122174456</v>
      </c>
      <c r="B747" s="19">
        <v>387</v>
      </c>
      <c r="C747" s="15" t="s">
        <v>1332</v>
      </c>
      <c r="D747" s="17">
        <v>1270</v>
      </c>
      <c r="E747" s="15" t="s">
        <v>1333</v>
      </c>
      <c r="F747" s="15"/>
      <c r="G747" s="15" t="s">
        <v>106</v>
      </c>
      <c r="H747" s="16" t="s">
        <v>1334</v>
      </c>
      <c r="I747" s="15" t="s">
        <v>116</v>
      </c>
      <c r="J747" s="17">
        <v>0</v>
      </c>
      <c r="K747" s="15"/>
      <c r="L747" s="15"/>
      <c r="M747" s="15"/>
      <c r="N747" s="15"/>
    </row>
    <row r="748" spans="1:14" ht="18.5" thickBot="1" x14ac:dyDescent="0.3">
      <c r="A748">
        <f t="shared" ca="1" si="11"/>
        <v>0.89061690398459115</v>
      </c>
      <c r="B748" s="12">
        <v>9</v>
      </c>
      <c r="C748" s="13" t="s">
        <v>226</v>
      </c>
      <c r="D748" s="14">
        <v>1500</v>
      </c>
      <c r="E748" s="13" t="s">
        <v>227</v>
      </c>
      <c r="F748" s="15" t="s">
        <v>228</v>
      </c>
      <c r="G748" s="15" t="s">
        <v>114</v>
      </c>
      <c r="H748" s="16" t="s">
        <v>229</v>
      </c>
      <c r="I748" s="15" t="s">
        <v>122</v>
      </c>
      <c r="J748" s="17">
        <v>11</v>
      </c>
      <c r="K748" s="15"/>
      <c r="L748" s="15" t="s">
        <v>209</v>
      </c>
      <c r="M748" s="15"/>
      <c r="N748" s="18">
        <v>5891</v>
      </c>
    </row>
    <row r="749" spans="1:14" ht="18.5" thickBot="1" x14ac:dyDescent="0.3">
      <c r="A749">
        <f t="shared" ca="1" si="11"/>
        <v>0.16172056412647362</v>
      </c>
      <c r="B749" s="19">
        <v>257</v>
      </c>
      <c r="C749" s="13" t="s">
        <v>974</v>
      </c>
      <c r="D749" s="17">
        <v>1500</v>
      </c>
      <c r="E749" s="15" t="s">
        <v>975</v>
      </c>
      <c r="F749" s="15"/>
      <c r="G749" s="15" t="s">
        <v>106</v>
      </c>
      <c r="H749" s="16" t="s">
        <v>976</v>
      </c>
      <c r="I749" s="15" t="s">
        <v>107</v>
      </c>
      <c r="J749" s="17">
        <v>0</v>
      </c>
      <c r="K749" s="15"/>
      <c r="L749" s="15"/>
      <c r="M749" s="15"/>
      <c r="N749" s="18">
        <v>5401</v>
      </c>
    </row>
    <row r="750" spans="1:14" ht="18.5" thickBot="1" x14ac:dyDescent="0.3">
      <c r="A750">
        <f t="shared" ca="1" si="11"/>
        <v>0.91909554723727171</v>
      </c>
      <c r="B750" s="19">
        <v>766</v>
      </c>
      <c r="C750" s="15" t="s">
        <v>2412</v>
      </c>
      <c r="D750" s="21">
        <v>1500</v>
      </c>
      <c r="E750" s="15" t="s">
        <v>2413</v>
      </c>
      <c r="F750" s="15" t="s">
        <v>2414</v>
      </c>
      <c r="G750" s="15" t="s">
        <v>106</v>
      </c>
      <c r="H750" s="16" t="s">
        <v>2415</v>
      </c>
      <c r="I750" s="15" t="s">
        <v>107</v>
      </c>
      <c r="J750" s="17">
        <v>1</v>
      </c>
      <c r="K750" s="15"/>
      <c r="L750" s="15"/>
      <c r="M750" s="15"/>
      <c r="N750" s="18">
        <v>7440</v>
      </c>
    </row>
    <row r="751" spans="1:14" ht="18.5" thickBot="1" x14ac:dyDescent="0.3">
      <c r="A751">
        <f t="shared" ca="1" si="11"/>
        <v>0.77507827660779804</v>
      </c>
      <c r="B751" s="19">
        <v>664</v>
      </c>
      <c r="C751" s="20" t="s">
        <v>2130</v>
      </c>
      <c r="D751" s="21">
        <v>1500</v>
      </c>
      <c r="E751" s="15" t="s">
        <v>806</v>
      </c>
      <c r="F751" s="15"/>
      <c r="G751" s="15" t="s">
        <v>158</v>
      </c>
      <c r="H751" s="16" t="s">
        <v>2131</v>
      </c>
      <c r="I751" s="15" t="s">
        <v>116</v>
      </c>
      <c r="J751" s="17">
        <v>0</v>
      </c>
      <c r="K751" s="15"/>
      <c r="L751" s="15"/>
      <c r="M751" s="15"/>
      <c r="N751" s="18"/>
    </row>
    <row r="752" spans="1:14" ht="18.5" thickBot="1" x14ac:dyDescent="0.3">
      <c r="A752">
        <f t="shared" ca="1" si="11"/>
        <v>0.81423641472701613</v>
      </c>
      <c r="B752" s="19">
        <v>309</v>
      </c>
      <c r="C752" s="20" t="s">
        <v>1116</v>
      </c>
      <c r="D752" s="17">
        <v>1500</v>
      </c>
      <c r="E752" s="15" t="s">
        <v>234</v>
      </c>
      <c r="F752" s="15"/>
      <c r="G752" s="15" t="s">
        <v>110</v>
      </c>
      <c r="H752" s="16" t="s">
        <v>1117</v>
      </c>
      <c r="I752" s="15" t="s">
        <v>116</v>
      </c>
      <c r="J752" s="17">
        <v>0</v>
      </c>
      <c r="K752" s="15"/>
      <c r="L752" s="15" t="s">
        <v>236</v>
      </c>
      <c r="M752" s="15"/>
      <c r="N752" s="18">
        <v>2840</v>
      </c>
    </row>
    <row r="753" spans="1:14" ht="18.5" thickBot="1" x14ac:dyDescent="0.3">
      <c r="A753">
        <f t="shared" ca="1" si="11"/>
        <v>0.99488178281871276</v>
      </c>
      <c r="B753" s="19">
        <v>570</v>
      </c>
      <c r="C753" s="20" t="s">
        <v>1853</v>
      </c>
      <c r="D753" s="21">
        <v>1500</v>
      </c>
      <c r="E753" s="15" t="s">
        <v>1854</v>
      </c>
      <c r="F753" s="15"/>
      <c r="G753" s="15" t="s">
        <v>106</v>
      </c>
      <c r="H753" s="16" t="s">
        <v>1855</v>
      </c>
      <c r="I753" s="15" t="s">
        <v>131</v>
      </c>
      <c r="J753" s="17">
        <v>0</v>
      </c>
      <c r="K753" s="15"/>
      <c r="L753" s="15"/>
      <c r="M753" s="15"/>
      <c r="N753" s="18">
        <v>462</v>
      </c>
    </row>
    <row r="754" spans="1:14" ht="18.5" thickBot="1" x14ac:dyDescent="0.3">
      <c r="A754">
        <f t="shared" ca="1" si="11"/>
        <v>0.19135438217462286</v>
      </c>
      <c r="B754" s="19">
        <v>794</v>
      </c>
      <c r="C754" s="28" t="s">
        <v>2488</v>
      </c>
      <c r="D754" s="21">
        <v>1500</v>
      </c>
      <c r="E754" s="28" t="s">
        <v>2489</v>
      </c>
      <c r="F754" s="15" t="s">
        <v>146</v>
      </c>
      <c r="G754" s="20" t="s">
        <v>106</v>
      </c>
      <c r="H754" s="16" t="s">
        <v>2490</v>
      </c>
      <c r="I754" s="15" t="s">
        <v>122</v>
      </c>
      <c r="J754" s="17">
        <v>1</v>
      </c>
      <c r="K754" s="21"/>
      <c r="L754" s="15"/>
      <c r="M754" s="15"/>
      <c r="N754" s="18">
        <v>6394</v>
      </c>
    </row>
    <row r="755" spans="1:14" ht="18.5" thickBot="1" x14ac:dyDescent="0.3">
      <c r="A755">
        <f t="shared" ca="1" si="11"/>
        <v>0.23949008461913845</v>
      </c>
      <c r="B755" s="19">
        <v>870</v>
      </c>
      <c r="C755" s="15" t="s">
        <v>2702</v>
      </c>
      <c r="D755" s="17">
        <v>1500</v>
      </c>
      <c r="E755" s="15" t="s">
        <v>1093</v>
      </c>
      <c r="F755" s="15"/>
      <c r="G755" s="15" t="s">
        <v>158</v>
      </c>
      <c r="H755" s="16" t="s">
        <v>2703</v>
      </c>
      <c r="I755" s="15" t="s">
        <v>122</v>
      </c>
      <c r="J755" s="17">
        <v>0</v>
      </c>
      <c r="K755" s="15"/>
      <c r="L755" s="15"/>
      <c r="M755" s="15"/>
      <c r="N755" s="18">
        <v>5086</v>
      </c>
    </row>
    <row r="756" spans="1:14" ht="18.5" thickBot="1" x14ac:dyDescent="0.3">
      <c r="A756">
        <f t="shared" ca="1" si="11"/>
        <v>0.85177662820948052</v>
      </c>
      <c r="B756" s="19">
        <v>326</v>
      </c>
      <c r="C756" s="15" t="s">
        <v>1161</v>
      </c>
      <c r="D756" s="17">
        <v>1500</v>
      </c>
      <c r="E756" s="15" t="s">
        <v>1162</v>
      </c>
      <c r="F756" s="15"/>
      <c r="G756" s="15"/>
      <c r="H756" s="16" t="s">
        <v>1163</v>
      </c>
      <c r="I756" s="15"/>
      <c r="J756" s="15"/>
      <c r="K756" s="15"/>
      <c r="L756" s="15"/>
      <c r="M756" s="15"/>
      <c r="N756" s="15"/>
    </row>
    <row r="757" spans="1:14" ht="18.5" thickBot="1" x14ac:dyDescent="0.3">
      <c r="A757">
        <f t="shared" ca="1" si="11"/>
        <v>0.20555453064735607</v>
      </c>
      <c r="B757" s="19">
        <v>411</v>
      </c>
      <c r="C757" s="15" t="s">
        <v>1403</v>
      </c>
      <c r="D757" s="17">
        <v>1500</v>
      </c>
      <c r="E757" s="15" t="s">
        <v>1404</v>
      </c>
      <c r="F757" s="15" t="s">
        <v>1405</v>
      </c>
      <c r="G757" s="15" t="s">
        <v>106</v>
      </c>
      <c r="H757" s="16" t="s">
        <v>1406</v>
      </c>
      <c r="I757" s="15" t="s">
        <v>111</v>
      </c>
      <c r="J757" s="17">
        <v>1</v>
      </c>
      <c r="K757" s="15"/>
      <c r="L757" s="15"/>
      <c r="M757" s="15"/>
      <c r="N757" s="18">
        <v>3162</v>
      </c>
    </row>
    <row r="758" spans="1:14" ht="18.5" thickBot="1" x14ac:dyDescent="0.3">
      <c r="A758">
        <f t="shared" ca="1" si="11"/>
        <v>0.53552867070056243</v>
      </c>
      <c r="B758" s="19">
        <v>974</v>
      </c>
      <c r="C758" s="20" t="s">
        <v>2993</v>
      </c>
      <c r="D758" s="21">
        <v>1495</v>
      </c>
      <c r="E758" s="15" t="s">
        <v>2994</v>
      </c>
      <c r="F758" s="15"/>
      <c r="G758" s="15" t="s">
        <v>158</v>
      </c>
      <c r="H758" s="16" t="s">
        <v>2995</v>
      </c>
      <c r="I758" s="15" t="s">
        <v>116</v>
      </c>
      <c r="J758" s="17">
        <v>0</v>
      </c>
      <c r="K758" s="15"/>
      <c r="L758" s="15"/>
      <c r="M758" s="15"/>
      <c r="N758" s="18"/>
    </row>
    <row r="759" spans="1:14" ht="18.5" thickBot="1" x14ac:dyDescent="0.3">
      <c r="A759">
        <f t="shared" ca="1" si="11"/>
        <v>0.15265074727229067</v>
      </c>
      <c r="B759" s="12">
        <v>25</v>
      </c>
      <c r="C759" s="13" t="s">
        <v>280</v>
      </c>
      <c r="D759" s="14">
        <v>1500</v>
      </c>
      <c r="E759" s="13" t="s">
        <v>281</v>
      </c>
      <c r="F759" s="15" t="s">
        <v>282</v>
      </c>
      <c r="G759" s="15" t="s">
        <v>106</v>
      </c>
      <c r="H759" s="16" t="s">
        <v>283</v>
      </c>
      <c r="I759" s="15" t="s">
        <v>107</v>
      </c>
      <c r="J759" s="17">
        <v>0</v>
      </c>
      <c r="K759" s="21">
        <v>1005105</v>
      </c>
      <c r="L759" s="15"/>
      <c r="M759" s="15"/>
      <c r="N759" s="18">
        <v>5791</v>
      </c>
    </row>
    <row r="760" spans="1:14" ht="18.5" thickBot="1" x14ac:dyDescent="0.3">
      <c r="A760">
        <f t="shared" ca="1" si="11"/>
        <v>0.65127685909903876</v>
      </c>
      <c r="B760" s="19">
        <v>739</v>
      </c>
      <c r="C760" s="15" t="s">
        <v>2334</v>
      </c>
      <c r="D760" s="21">
        <v>1500</v>
      </c>
      <c r="E760" s="15" t="s">
        <v>2335</v>
      </c>
      <c r="F760" s="15" t="s">
        <v>195</v>
      </c>
      <c r="G760" s="15" t="s">
        <v>158</v>
      </c>
      <c r="H760" s="16" t="s">
        <v>2336</v>
      </c>
      <c r="I760" s="15" t="s">
        <v>111</v>
      </c>
      <c r="J760" s="17">
        <v>0</v>
      </c>
      <c r="K760" s="15"/>
      <c r="L760" s="15"/>
      <c r="M760" s="15"/>
      <c r="N760" s="18">
        <v>1037</v>
      </c>
    </row>
    <row r="761" spans="1:14" ht="18.5" thickBot="1" x14ac:dyDescent="0.3">
      <c r="A761">
        <f t="shared" ca="1" si="11"/>
        <v>0.28622821105748897</v>
      </c>
      <c r="B761" s="19">
        <v>275</v>
      </c>
      <c r="C761" s="15" t="s">
        <v>1023</v>
      </c>
      <c r="D761" s="17">
        <v>1500</v>
      </c>
      <c r="E761" s="15" t="s">
        <v>1024</v>
      </c>
      <c r="F761" s="15" t="s">
        <v>171</v>
      </c>
      <c r="G761" s="15" t="s">
        <v>114</v>
      </c>
      <c r="H761" s="16" t="s">
        <v>1025</v>
      </c>
      <c r="I761" s="15" t="s">
        <v>111</v>
      </c>
      <c r="J761" s="17">
        <v>3</v>
      </c>
      <c r="K761" s="15"/>
      <c r="L761" s="15" t="s">
        <v>292</v>
      </c>
      <c r="M761" s="15"/>
      <c r="N761" s="18">
        <v>7114</v>
      </c>
    </row>
    <row r="762" spans="1:14" ht="18.5" thickBot="1" x14ac:dyDescent="0.3">
      <c r="A762">
        <f t="shared" ca="1" si="11"/>
        <v>6.5439095599946318E-2</v>
      </c>
      <c r="B762" s="19">
        <v>562</v>
      </c>
      <c r="C762" s="20" t="s">
        <v>1831</v>
      </c>
      <c r="D762" s="21">
        <v>520</v>
      </c>
      <c r="E762" s="15" t="s">
        <v>1832</v>
      </c>
      <c r="F762" s="15"/>
      <c r="G762" s="15" t="s">
        <v>106</v>
      </c>
      <c r="H762" s="16" t="s">
        <v>1833</v>
      </c>
      <c r="I762" s="15" t="s">
        <v>116</v>
      </c>
      <c r="J762" s="17">
        <v>0</v>
      </c>
      <c r="K762" s="15"/>
      <c r="L762" s="15"/>
      <c r="M762" s="15"/>
      <c r="N762" s="15"/>
    </row>
    <row r="763" spans="1:14" ht="18.5" thickBot="1" x14ac:dyDescent="0.3">
      <c r="A763">
        <f t="shared" ca="1" si="11"/>
        <v>0.89757878390300361</v>
      </c>
      <c r="B763" s="19">
        <v>26</v>
      </c>
      <c r="C763" s="20" t="s">
        <v>284</v>
      </c>
      <c r="D763" s="21">
        <v>1430</v>
      </c>
      <c r="E763" s="20" t="s">
        <v>123</v>
      </c>
      <c r="F763" s="15"/>
      <c r="G763" s="15"/>
      <c r="H763" s="16" t="s">
        <v>285</v>
      </c>
      <c r="I763" s="15"/>
      <c r="J763" s="15"/>
      <c r="K763" s="15"/>
      <c r="L763" s="15"/>
      <c r="M763" s="15"/>
      <c r="N763" s="15"/>
    </row>
    <row r="764" spans="1:14" ht="18.5" thickBot="1" x14ac:dyDescent="0.3">
      <c r="A764">
        <f t="shared" ca="1" si="11"/>
        <v>0.55507413164853003</v>
      </c>
      <c r="B764" s="12">
        <v>8</v>
      </c>
      <c r="C764" s="13" t="s">
        <v>224</v>
      </c>
      <c r="D764" s="14">
        <v>1500</v>
      </c>
      <c r="E764" s="13" t="s">
        <v>179</v>
      </c>
      <c r="F764" s="15"/>
      <c r="G764" s="15" t="s">
        <v>106</v>
      </c>
      <c r="H764" s="16" t="s">
        <v>225</v>
      </c>
      <c r="I764" s="15" t="s">
        <v>116</v>
      </c>
      <c r="J764" s="17">
        <v>0</v>
      </c>
      <c r="K764" s="15"/>
      <c r="L764" s="15"/>
      <c r="M764" s="15"/>
      <c r="N764" s="18">
        <v>5622</v>
      </c>
    </row>
    <row r="765" spans="1:14" ht="18.5" thickBot="1" x14ac:dyDescent="0.3">
      <c r="A765">
        <f t="shared" ca="1" si="11"/>
        <v>0.37340323563320743</v>
      </c>
      <c r="B765" s="19">
        <v>603</v>
      </c>
      <c r="C765" s="20" t="s">
        <v>1952</v>
      </c>
      <c r="D765" s="21">
        <v>1500</v>
      </c>
      <c r="E765" s="15" t="s">
        <v>1953</v>
      </c>
      <c r="F765" s="15"/>
      <c r="G765" s="15" t="s">
        <v>106</v>
      </c>
      <c r="H765" s="16" t="s">
        <v>1954</v>
      </c>
      <c r="I765" s="15" t="s">
        <v>107</v>
      </c>
      <c r="J765" s="17">
        <v>0</v>
      </c>
      <c r="K765" s="15"/>
      <c r="L765" s="15" t="s">
        <v>147</v>
      </c>
      <c r="M765" s="15"/>
      <c r="N765" s="18">
        <v>7322</v>
      </c>
    </row>
    <row r="766" spans="1:14" ht="18.5" thickBot="1" x14ac:dyDescent="0.3">
      <c r="A766">
        <f t="shared" ca="1" si="11"/>
        <v>0.65930112564021992</v>
      </c>
      <c r="B766" s="12">
        <v>73</v>
      </c>
      <c r="C766" s="15" t="s">
        <v>431</v>
      </c>
      <c r="D766" s="17">
        <v>1500</v>
      </c>
      <c r="E766" s="15" t="s">
        <v>432</v>
      </c>
      <c r="F766" s="15" t="s">
        <v>156</v>
      </c>
      <c r="G766" s="15" t="s">
        <v>221</v>
      </c>
      <c r="H766" s="16" t="s">
        <v>433</v>
      </c>
      <c r="I766" s="15" t="s">
        <v>122</v>
      </c>
      <c r="J766" s="17">
        <v>1</v>
      </c>
      <c r="K766" s="15"/>
      <c r="L766" s="15" t="s">
        <v>273</v>
      </c>
      <c r="M766" s="15"/>
      <c r="N766" s="18">
        <v>8801</v>
      </c>
    </row>
    <row r="767" spans="1:14" ht="18.5" thickBot="1" x14ac:dyDescent="0.3">
      <c r="A767">
        <f t="shared" ca="1" si="11"/>
        <v>0.61448621622089405</v>
      </c>
      <c r="B767" s="19">
        <v>888</v>
      </c>
      <c r="C767" s="15" t="s">
        <v>2753</v>
      </c>
      <c r="D767" s="17">
        <v>1500</v>
      </c>
      <c r="E767" s="15" t="s">
        <v>2754</v>
      </c>
      <c r="F767" s="15" t="s">
        <v>2755</v>
      </c>
      <c r="G767" s="15" t="s">
        <v>110</v>
      </c>
      <c r="H767" s="16" t="s">
        <v>2756</v>
      </c>
      <c r="I767" s="15" t="s">
        <v>111</v>
      </c>
      <c r="J767" s="17">
        <v>0</v>
      </c>
      <c r="K767" s="15"/>
      <c r="L767" s="15"/>
      <c r="M767" s="15"/>
      <c r="N767" s="18">
        <v>6768</v>
      </c>
    </row>
    <row r="768" spans="1:14" ht="18.5" thickBot="1" x14ac:dyDescent="0.3">
      <c r="A768">
        <f t="shared" ca="1" si="11"/>
        <v>0.98784357547359858</v>
      </c>
      <c r="B768" s="19">
        <v>604</v>
      </c>
      <c r="C768" s="20" t="s">
        <v>1955</v>
      </c>
      <c r="D768" s="21">
        <v>1500</v>
      </c>
      <c r="E768" s="15" t="s">
        <v>1956</v>
      </c>
      <c r="F768" s="15" t="s">
        <v>1957</v>
      </c>
      <c r="G768" s="15" t="s">
        <v>158</v>
      </c>
      <c r="H768" s="16" t="s">
        <v>1958</v>
      </c>
      <c r="I768" s="15" t="s">
        <v>116</v>
      </c>
      <c r="J768" s="17">
        <v>2</v>
      </c>
      <c r="K768" s="21">
        <v>1002117</v>
      </c>
      <c r="L768" s="15"/>
      <c r="M768" s="15"/>
      <c r="N768" s="18">
        <v>1710</v>
      </c>
    </row>
    <row r="769" spans="1:14" ht="18.5" thickBot="1" x14ac:dyDescent="0.3">
      <c r="A769">
        <f t="shared" ca="1" si="11"/>
        <v>0.38357310233546915</v>
      </c>
      <c r="B769" s="19">
        <v>72</v>
      </c>
      <c r="C769" s="13" t="s">
        <v>427</v>
      </c>
      <c r="D769" s="17">
        <v>1500</v>
      </c>
      <c r="E769" s="15" t="s">
        <v>428</v>
      </c>
      <c r="F769" s="15" t="s">
        <v>429</v>
      </c>
      <c r="G769" s="15" t="s">
        <v>106</v>
      </c>
      <c r="H769" s="16" t="s">
        <v>430</v>
      </c>
      <c r="I769" s="15" t="s">
        <v>116</v>
      </c>
      <c r="J769" s="17">
        <v>0</v>
      </c>
      <c r="K769" s="15"/>
      <c r="L769" s="15"/>
      <c r="M769" s="15"/>
      <c r="N769" s="18">
        <v>6894</v>
      </c>
    </row>
    <row r="770" spans="1:14" ht="18.5" thickBot="1" x14ac:dyDescent="0.3">
      <c r="A770">
        <f t="shared" ref="A770:A833" ca="1" si="12">RAND()</f>
        <v>0.60451321597084995</v>
      </c>
      <c r="B770" s="19">
        <v>755</v>
      </c>
      <c r="C770" s="20" t="s">
        <v>2380</v>
      </c>
      <c r="D770" s="21">
        <v>1500</v>
      </c>
      <c r="E770" s="15" t="s">
        <v>2381</v>
      </c>
      <c r="F770" s="15" t="s">
        <v>180</v>
      </c>
      <c r="G770" s="20" t="s">
        <v>221</v>
      </c>
      <c r="H770" s="16" t="s">
        <v>2382</v>
      </c>
      <c r="I770" s="15" t="s">
        <v>107</v>
      </c>
      <c r="J770" s="17">
        <v>0</v>
      </c>
      <c r="K770" s="21">
        <v>1001111</v>
      </c>
      <c r="L770" s="15"/>
      <c r="M770" s="15"/>
      <c r="N770" s="18">
        <v>2109</v>
      </c>
    </row>
    <row r="771" spans="1:14" ht="18.5" thickBot="1" x14ac:dyDescent="0.3">
      <c r="A771">
        <f t="shared" ca="1" si="12"/>
        <v>0.57333632348984609</v>
      </c>
      <c r="B771" s="19">
        <v>112</v>
      </c>
      <c r="C771" s="13" t="s">
        <v>550</v>
      </c>
      <c r="D771" s="17">
        <v>1500</v>
      </c>
      <c r="E771" s="15" t="s">
        <v>551</v>
      </c>
      <c r="F771" s="15"/>
      <c r="G771" s="15" t="s">
        <v>106</v>
      </c>
      <c r="H771" s="16" t="s">
        <v>552</v>
      </c>
      <c r="I771" s="15" t="s">
        <v>122</v>
      </c>
      <c r="J771" s="17">
        <v>2</v>
      </c>
      <c r="K771" s="15"/>
      <c r="L771" s="15"/>
      <c r="M771" s="15"/>
      <c r="N771" s="18">
        <v>5512</v>
      </c>
    </row>
    <row r="772" spans="1:14" ht="18.5" thickBot="1" x14ac:dyDescent="0.3">
      <c r="A772">
        <f t="shared" ca="1" si="12"/>
        <v>0.4207323577681974</v>
      </c>
      <c r="B772" s="12">
        <v>1</v>
      </c>
      <c r="C772" s="13" t="s">
        <v>199</v>
      </c>
      <c r="D772" s="14">
        <v>1500</v>
      </c>
      <c r="E772" s="13" t="s">
        <v>200</v>
      </c>
      <c r="F772" s="15" t="s">
        <v>201</v>
      </c>
      <c r="G772" s="15" t="s">
        <v>106</v>
      </c>
      <c r="H772" s="16" t="s">
        <v>202</v>
      </c>
      <c r="I772" s="15" t="s">
        <v>107</v>
      </c>
      <c r="J772" s="17">
        <v>0</v>
      </c>
      <c r="K772" s="17">
        <v>1079128</v>
      </c>
      <c r="L772" s="15"/>
      <c r="M772" s="15"/>
      <c r="N772" s="18">
        <v>7478</v>
      </c>
    </row>
    <row r="773" spans="1:14" ht="18.5" thickBot="1" x14ac:dyDescent="0.3">
      <c r="A773">
        <f t="shared" ca="1" si="12"/>
        <v>0.3224565353983333</v>
      </c>
      <c r="B773" s="19">
        <v>512</v>
      </c>
      <c r="C773" s="15" t="s">
        <v>1684</v>
      </c>
      <c r="D773" s="17">
        <v>1170</v>
      </c>
      <c r="E773" s="15" t="s">
        <v>1685</v>
      </c>
      <c r="F773" s="15"/>
      <c r="G773" s="15" t="s">
        <v>221</v>
      </c>
      <c r="H773" s="16" t="s">
        <v>1686</v>
      </c>
      <c r="I773" s="15" t="s">
        <v>116</v>
      </c>
      <c r="J773" s="17">
        <v>0</v>
      </c>
      <c r="K773" s="15"/>
      <c r="L773" s="15"/>
      <c r="M773" s="15"/>
      <c r="N773" s="15"/>
    </row>
    <row r="774" spans="1:14" ht="18.5" thickBot="1" x14ac:dyDescent="0.3">
      <c r="A774">
        <f t="shared" ca="1" si="12"/>
        <v>0.92679999258624812</v>
      </c>
      <c r="B774" s="19">
        <v>561</v>
      </c>
      <c r="C774" s="20" t="s">
        <v>1828</v>
      </c>
      <c r="D774" s="21">
        <v>1500</v>
      </c>
      <c r="E774" s="15" t="s">
        <v>1829</v>
      </c>
      <c r="F774" s="15" t="s">
        <v>363</v>
      </c>
      <c r="G774" s="15" t="s">
        <v>106</v>
      </c>
      <c r="H774" s="16" t="s">
        <v>1830</v>
      </c>
      <c r="I774" s="15" t="s">
        <v>122</v>
      </c>
      <c r="J774" s="17">
        <v>1</v>
      </c>
      <c r="K774" s="15"/>
      <c r="L774" s="15"/>
      <c r="M774" s="15"/>
      <c r="N774" s="18">
        <v>7433</v>
      </c>
    </row>
    <row r="775" spans="1:14" ht="18.5" thickBot="1" x14ac:dyDescent="0.3">
      <c r="A775">
        <f t="shared" ca="1" si="12"/>
        <v>0.86146752349972611</v>
      </c>
      <c r="B775" s="19">
        <v>60</v>
      </c>
      <c r="C775" s="13" t="s">
        <v>390</v>
      </c>
      <c r="D775" s="17">
        <v>1500</v>
      </c>
      <c r="E775" s="15" t="s">
        <v>391</v>
      </c>
      <c r="F775" s="15" t="s">
        <v>201</v>
      </c>
      <c r="G775" s="15" t="s">
        <v>114</v>
      </c>
      <c r="H775" s="16" t="s">
        <v>392</v>
      </c>
      <c r="I775" s="15" t="s">
        <v>111</v>
      </c>
      <c r="J775" s="17">
        <v>9</v>
      </c>
      <c r="K775" s="15"/>
      <c r="L775" s="15" t="s">
        <v>209</v>
      </c>
      <c r="M775" s="15"/>
      <c r="N775" s="18">
        <v>5854</v>
      </c>
    </row>
    <row r="776" spans="1:14" ht="18.5" thickBot="1" x14ac:dyDescent="0.3">
      <c r="A776">
        <f t="shared" ca="1" si="12"/>
        <v>0.57557909017931741</v>
      </c>
      <c r="B776" s="12">
        <v>131</v>
      </c>
      <c r="C776" s="24" t="s">
        <v>603</v>
      </c>
      <c r="D776" s="17">
        <v>1500</v>
      </c>
      <c r="E776" s="15" t="s">
        <v>604</v>
      </c>
      <c r="F776" s="15" t="s">
        <v>109</v>
      </c>
      <c r="G776" s="15" t="s">
        <v>110</v>
      </c>
      <c r="H776" s="16" t="s">
        <v>605</v>
      </c>
      <c r="I776" s="15" t="s">
        <v>111</v>
      </c>
      <c r="J776" s="17">
        <v>1</v>
      </c>
      <c r="K776" s="15"/>
      <c r="L776" s="15" t="s">
        <v>236</v>
      </c>
      <c r="M776" s="15"/>
      <c r="N776" s="18">
        <v>8798</v>
      </c>
    </row>
    <row r="777" spans="1:14" ht="18.5" thickBot="1" x14ac:dyDescent="0.3">
      <c r="A777">
        <f t="shared" ca="1" si="12"/>
        <v>0.29221474107285406</v>
      </c>
      <c r="B777" s="19">
        <v>536</v>
      </c>
      <c r="C777" s="15" t="s">
        <v>1757</v>
      </c>
      <c r="D777" s="17">
        <v>1000</v>
      </c>
      <c r="E777" s="15" t="s">
        <v>1758</v>
      </c>
      <c r="F777" s="15" t="s">
        <v>1759</v>
      </c>
      <c r="G777" s="15" t="s">
        <v>158</v>
      </c>
      <c r="H777" s="16" t="s">
        <v>1760</v>
      </c>
      <c r="I777" s="15" t="s">
        <v>115</v>
      </c>
      <c r="J777" s="17">
        <v>0</v>
      </c>
      <c r="K777" s="15"/>
      <c r="L777" s="15"/>
      <c r="M777" s="15"/>
      <c r="N777" s="15"/>
    </row>
    <row r="778" spans="1:14" ht="18.5" thickBot="1" x14ac:dyDescent="0.3">
      <c r="A778">
        <f t="shared" ca="1" si="12"/>
        <v>0.272961449560984</v>
      </c>
      <c r="B778" s="19">
        <v>758</v>
      </c>
      <c r="C778" s="15" t="s">
        <v>2390</v>
      </c>
      <c r="D778" s="21">
        <v>1500</v>
      </c>
      <c r="E778" s="15" t="s">
        <v>2391</v>
      </c>
      <c r="F778" s="15" t="s">
        <v>2392</v>
      </c>
      <c r="G778" s="15" t="s">
        <v>106</v>
      </c>
      <c r="H778" s="16" t="s">
        <v>2393</v>
      </c>
      <c r="I778" s="15" t="s">
        <v>122</v>
      </c>
      <c r="J778" s="17">
        <v>0</v>
      </c>
      <c r="K778" s="21">
        <v>1008101</v>
      </c>
      <c r="L778" s="15"/>
      <c r="M778" s="15"/>
      <c r="N778" s="18">
        <v>1875</v>
      </c>
    </row>
    <row r="779" spans="1:14" ht="18.5" thickBot="1" x14ac:dyDescent="0.3">
      <c r="A779">
        <f t="shared" ca="1" si="12"/>
        <v>0.58746504974958735</v>
      </c>
      <c r="B779" s="19">
        <v>711</v>
      </c>
      <c r="C779" s="15" t="s">
        <v>2258</v>
      </c>
      <c r="D779" s="21">
        <v>1500</v>
      </c>
      <c r="E779" s="15" t="s">
        <v>1623</v>
      </c>
      <c r="F779" s="15" t="s">
        <v>1929</v>
      </c>
      <c r="G779" s="15" t="s">
        <v>158</v>
      </c>
      <c r="H779" s="16" t="s">
        <v>2259</v>
      </c>
      <c r="I779" s="15" t="s">
        <v>115</v>
      </c>
      <c r="J779" s="17">
        <v>0</v>
      </c>
      <c r="K779" s="21"/>
      <c r="L779" s="15"/>
      <c r="M779" s="15"/>
      <c r="N779" s="18">
        <v>3541</v>
      </c>
    </row>
    <row r="780" spans="1:14" ht="18.5" thickBot="1" x14ac:dyDescent="0.3">
      <c r="A780">
        <f t="shared" ca="1" si="12"/>
        <v>0.68721725700097536</v>
      </c>
      <c r="B780" s="19">
        <v>871</v>
      </c>
      <c r="C780" s="15" t="s">
        <v>2704</v>
      </c>
      <c r="D780" s="17">
        <v>1500</v>
      </c>
      <c r="E780" s="15" t="s">
        <v>2705</v>
      </c>
      <c r="F780" s="15" t="s">
        <v>2641</v>
      </c>
      <c r="G780" s="15" t="s">
        <v>106</v>
      </c>
      <c r="H780" s="16" t="s">
        <v>2706</v>
      </c>
      <c r="I780" s="15" t="s">
        <v>107</v>
      </c>
      <c r="J780" s="17">
        <v>0</v>
      </c>
      <c r="K780" s="21">
        <v>1008118</v>
      </c>
      <c r="L780" s="15"/>
      <c r="M780" s="15"/>
      <c r="N780" s="18">
        <v>4470</v>
      </c>
    </row>
    <row r="781" spans="1:14" ht="18.5" thickBot="1" x14ac:dyDescent="0.3">
      <c r="A781">
        <f t="shared" ca="1" si="12"/>
        <v>0.61896146721273182</v>
      </c>
      <c r="B781" s="19">
        <v>388</v>
      </c>
      <c r="C781" s="20" t="s">
        <v>1335</v>
      </c>
      <c r="D781" s="17">
        <v>1500</v>
      </c>
      <c r="E781" s="15" t="s">
        <v>1336</v>
      </c>
      <c r="F781" s="15" t="s">
        <v>130</v>
      </c>
      <c r="G781" s="15" t="s">
        <v>114</v>
      </c>
      <c r="H781" s="16" t="s">
        <v>1337</v>
      </c>
      <c r="I781" s="15" t="s">
        <v>122</v>
      </c>
      <c r="J781" s="17">
        <v>6</v>
      </c>
      <c r="K781" s="15"/>
      <c r="L781" s="15" t="s">
        <v>209</v>
      </c>
      <c r="M781" s="15"/>
      <c r="N781" s="18">
        <v>7995</v>
      </c>
    </row>
    <row r="782" spans="1:14" ht="18.5" thickBot="1" x14ac:dyDescent="0.3">
      <c r="A782">
        <f t="shared" ca="1" si="12"/>
        <v>0.51658637435006738</v>
      </c>
      <c r="B782" s="19">
        <v>19</v>
      </c>
      <c r="C782" s="13" t="s">
        <v>261</v>
      </c>
      <c r="D782" s="17">
        <v>1440</v>
      </c>
      <c r="E782" s="15" t="s">
        <v>262</v>
      </c>
      <c r="F782" s="15"/>
      <c r="G782" s="15"/>
      <c r="H782" s="16" t="s">
        <v>263</v>
      </c>
      <c r="I782" s="15"/>
      <c r="J782" s="15"/>
      <c r="K782" s="15"/>
      <c r="L782" s="15"/>
      <c r="M782" s="15"/>
      <c r="N782" s="15"/>
    </row>
    <row r="783" spans="1:14" ht="18.5" thickBot="1" x14ac:dyDescent="0.3">
      <c r="A783">
        <f t="shared" ca="1" si="12"/>
        <v>0.28905420030069573</v>
      </c>
      <c r="B783" s="19">
        <v>109</v>
      </c>
      <c r="C783" s="13" t="s">
        <v>539</v>
      </c>
      <c r="D783" s="17">
        <v>1500</v>
      </c>
      <c r="E783" s="15" t="s">
        <v>540</v>
      </c>
      <c r="F783" s="15" t="s">
        <v>541</v>
      </c>
      <c r="G783" s="15" t="s">
        <v>110</v>
      </c>
      <c r="H783" s="16" t="s">
        <v>542</v>
      </c>
      <c r="I783" s="15" t="s">
        <v>175</v>
      </c>
      <c r="J783" s="17">
        <v>0</v>
      </c>
      <c r="K783" s="15"/>
      <c r="L783" s="15" t="s">
        <v>236</v>
      </c>
      <c r="M783" s="15"/>
      <c r="N783" s="18">
        <v>5463</v>
      </c>
    </row>
    <row r="784" spans="1:14" ht="18.5" thickBot="1" x14ac:dyDescent="0.3">
      <c r="A784">
        <f t="shared" ca="1" si="12"/>
        <v>0.69943056356443312</v>
      </c>
      <c r="B784" s="19">
        <v>329</v>
      </c>
      <c r="C784" s="20" t="s">
        <v>1170</v>
      </c>
      <c r="D784" s="17">
        <v>1500</v>
      </c>
      <c r="E784" s="15" t="s">
        <v>1171</v>
      </c>
      <c r="F784" s="15"/>
      <c r="G784" s="15" t="s">
        <v>158</v>
      </c>
      <c r="H784" s="16" t="s">
        <v>1172</v>
      </c>
      <c r="I784" s="15" t="s">
        <v>115</v>
      </c>
      <c r="J784" s="17">
        <v>0</v>
      </c>
      <c r="K784" s="15"/>
      <c r="L784" s="15" t="s">
        <v>132</v>
      </c>
      <c r="M784" s="15"/>
      <c r="N784" s="15"/>
    </row>
    <row r="785" spans="1:14" ht="18.5" thickBot="1" x14ac:dyDescent="0.3">
      <c r="A785">
        <f t="shared" ca="1" si="12"/>
        <v>0.88409951597159242</v>
      </c>
      <c r="B785" s="19">
        <v>606</v>
      </c>
      <c r="C785" s="20" t="s">
        <v>1962</v>
      </c>
      <c r="D785" s="21">
        <v>1495</v>
      </c>
      <c r="E785" s="15" t="s">
        <v>1963</v>
      </c>
      <c r="F785" s="15" t="s">
        <v>1964</v>
      </c>
      <c r="G785" s="15" t="s">
        <v>106</v>
      </c>
      <c r="H785" s="16" t="s">
        <v>1965</v>
      </c>
      <c r="I785" s="15" t="s">
        <v>107</v>
      </c>
      <c r="J785" s="17">
        <v>0</v>
      </c>
      <c r="K785" s="21">
        <v>1001105</v>
      </c>
      <c r="L785" s="15"/>
      <c r="M785" s="15"/>
      <c r="N785" s="18">
        <v>2954</v>
      </c>
    </row>
    <row r="786" spans="1:14" ht="18.5" thickBot="1" x14ac:dyDescent="0.3">
      <c r="A786">
        <f t="shared" ca="1" si="12"/>
        <v>0.18212953815002464</v>
      </c>
      <c r="B786" s="19">
        <v>288</v>
      </c>
      <c r="C786" s="15" t="s">
        <v>1058</v>
      </c>
      <c r="D786" s="17">
        <v>1500</v>
      </c>
      <c r="E786" s="15" t="s">
        <v>1059</v>
      </c>
      <c r="F786" s="15" t="s">
        <v>1056</v>
      </c>
      <c r="G786" s="15" t="s">
        <v>106</v>
      </c>
      <c r="H786" s="16" t="s">
        <v>1060</v>
      </c>
      <c r="I786" s="15" t="s">
        <v>116</v>
      </c>
      <c r="J786" s="17">
        <v>0</v>
      </c>
      <c r="K786" s="15"/>
      <c r="L786" s="15"/>
      <c r="M786" s="15"/>
      <c r="N786" s="18">
        <v>2395</v>
      </c>
    </row>
    <row r="787" spans="1:14" ht="18.5" thickBot="1" x14ac:dyDescent="0.3">
      <c r="A787">
        <f t="shared" ca="1" si="12"/>
        <v>0.70911258895033091</v>
      </c>
      <c r="B787" s="19">
        <v>253</v>
      </c>
      <c r="C787" s="13" t="s">
        <v>963</v>
      </c>
      <c r="D787" s="17">
        <v>1500</v>
      </c>
      <c r="E787" s="15" t="s">
        <v>273</v>
      </c>
      <c r="F787" s="15"/>
      <c r="G787" s="15" t="s">
        <v>221</v>
      </c>
      <c r="H787" s="16" t="s">
        <v>964</v>
      </c>
      <c r="I787" s="15" t="s">
        <v>111</v>
      </c>
      <c r="J787" s="17">
        <v>0</v>
      </c>
      <c r="K787" s="15"/>
      <c r="L787" s="15" t="s">
        <v>273</v>
      </c>
      <c r="M787" s="15"/>
      <c r="N787" s="18">
        <v>3682</v>
      </c>
    </row>
    <row r="788" spans="1:14" ht="18.5" thickBot="1" x14ac:dyDescent="0.3">
      <c r="A788">
        <f t="shared" ca="1" si="12"/>
        <v>0.18951180932523271</v>
      </c>
      <c r="B788" s="19">
        <v>364</v>
      </c>
      <c r="C788" s="15" t="s">
        <v>1271</v>
      </c>
      <c r="D788" s="17">
        <v>1500</v>
      </c>
      <c r="E788" s="15" t="s">
        <v>1272</v>
      </c>
      <c r="F788" s="15" t="s">
        <v>340</v>
      </c>
      <c r="G788" s="15" t="s">
        <v>110</v>
      </c>
      <c r="H788" s="16" t="s">
        <v>1273</v>
      </c>
      <c r="I788" s="15" t="s">
        <v>127</v>
      </c>
      <c r="J788" s="17">
        <v>2</v>
      </c>
      <c r="K788" s="15"/>
      <c r="L788" s="26" t="s">
        <v>165</v>
      </c>
      <c r="M788" s="15"/>
      <c r="N788" s="18">
        <v>8346</v>
      </c>
    </row>
    <row r="789" spans="1:14" ht="18.5" thickBot="1" x14ac:dyDescent="0.3">
      <c r="A789">
        <f t="shared" ca="1" si="12"/>
        <v>4.5274313219376361E-2</v>
      </c>
      <c r="B789" s="19">
        <v>538</v>
      </c>
      <c r="C789" s="20" t="s">
        <v>1763</v>
      </c>
      <c r="D789" s="21">
        <v>1380</v>
      </c>
      <c r="E789" s="15" t="s">
        <v>1764</v>
      </c>
      <c r="F789" s="15"/>
      <c r="G789" s="15" t="s">
        <v>158</v>
      </c>
      <c r="H789" s="16" t="s">
        <v>1689</v>
      </c>
      <c r="I789" s="15" t="s">
        <v>116</v>
      </c>
      <c r="J789" s="17">
        <v>0</v>
      </c>
      <c r="K789" s="15"/>
      <c r="L789" s="15"/>
      <c r="M789" s="15"/>
      <c r="N789" s="15"/>
    </row>
    <row r="790" spans="1:14" ht="18.5" thickBot="1" x14ac:dyDescent="0.3">
      <c r="A790">
        <f t="shared" ca="1" si="12"/>
        <v>0.73969340866250655</v>
      </c>
      <c r="B790" s="19">
        <v>168</v>
      </c>
      <c r="C790" s="13" t="s">
        <v>715</v>
      </c>
      <c r="D790" s="17">
        <v>1500</v>
      </c>
      <c r="E790" s="15" t="s">
        <v>716</v>
      </c>
      <c r="F790" s="15" t="s">
        <v>150</v>
      </c>
      <c r="G790" s="15" t="s">
        <v>221</v>
      </c>
      <c r="H790" s="16" t="s">
        <v>717</v>
      </c>
      <c r="I790" s="15" t="s">
        <v>131</v>
      </c>
      <c r="J790" s="17">
        <v>0</v>
      </c>
      <c r="K790" s="15"/>
      <c r="L790" s="15" t="s">
        <v>499</v>
      </c>
      <c r="M790" s="15"/>
      <c r="N790" s="18">
        <v>7439</v>
      </c>
    </row>
    <row r="791" spans="1:14" ht="18.5" thickBot="1" x14ac:dyDescent="0.3">
      <c r="A791">
        <f t="shared" ca="1" si="12"/>
        <v>0.43110127941645771</v>
      </c>
      <c r="B791" s="19">
        <v>23</v>
      </c>
      <c r="C791" s="20" t="s">
        <v>274</v>
      </c>
      <c r="D791" s="21">
        <v>1500</v>
      </c>
      <c r="E791" s="20" t="s">
        <v>275</v>
      </c>
      <c r="F791" s="15"/>
      <c r="G791" s="15"/>
      <c r="H791" s="16" t="s">
        <v>276</v>
      </c>
      <c r="I791" s="15"/>
      <c r="J791" s="15"/>
      <c r="K791" s="15"/>
      <c r="L791" s="15"/>
      <c r="M791" s="15"/>
      <c r="N791" s="15"/>
    </row>
    <row r="792" spans="1:14" ht="18.5" thickBot="1" x14ac:dyDescent="0.3">
      <c r="A792">
        <f t="shared" ca="1" si="12"/>
        <v>0.22637163616363942</v>
      </c>
      <c r="B792" s="19">
        <v>226</v>
      </c>
      <c r="C792" s="13" t="s">
        <v>882</v>
      </c>
      <c r="D792" s="17">
        <v>1500</v>
      </c>
      <c r="E792" s="15" t="s">
        <v>883</v>
      </c>
      <c r="F792" s="15"/>
      <c r="G792" s="15" t="s">
        <v>221</v>
      </c>
      <c r="H792" s="16" t="s">
        <v>884</v>
      </c>
      <c r="I792" s="15" t="s">
        <v>107</v>
      </c>
      <c r="J792" s="17">
        <v>0</v>
      </c>
      <c r="K792" s="15"/>
      <c r="L792" s="15" t="s">
        <v>273</v>
      </c>
      <c r="M792" s="15"/>
      <c r="N792" s="18">
        <v>811</v>
      </c>
    </row>
    <row r="793" spans="1:14" ht="18.5" thickBot="1" x14ac:dyDescent="0.3">
      <c r="A793">
        <f t="shared" ca="1" si="12"/>
        <v>0.16373865881550942</v>
      </c>
      <c r="B793" s="19">
        <v>457</v>
      </c>
      <c r="C793" s="20" t="s">
        <v>1534</v>
      </c>
      <c r="D793" s="17">
        <v>1500</v>
      </c>
      <c r="E793" s="15" t="s">
        <v>118</v>
      </c>
      <c r="F793" s="15"/>
      <c r="G793" s="15" t="s">
        <v>106</v>
      </c>
      <c r="H793" s="16" t="s">
        <v>1535</v>
      </c>
      <c r="I793" s="15" t="s">
        <v>107</v>
      </c>
      <c r="J793" s="17">
        <v>1</v>
      </c>
      <c r="K793" s="15"/>
      <c r="L793" s="15"/>
      <c r="M793" s="15"/>
      <c r="N793" s="18">
        <v>6865</v>
      </c>
    </row>
    <row r="794" spans="1:14" ht="18.5" thickBot="1" x14ac:dyDescent="0.3">
      <c r="A794">
        <f t="shared" ca="1" si="12"/>
        <v>0.38278234395295052</v>
      </c>
      <c r="B794" s="19">
        <v>747</v>
      </c>
      <c r="C794" s="15" t="s">
        <v>2357</v>
      </c>
      <c r="D794" s="21">
        <v>1500</v>
      </c>
      <c r="E794" s="15" t="s">
        <v>901</v>
      </c>
      <c r="F794" s="15" t="s">
        <v>195</v>
      </c>
      <c r="G794" s="15" t="s">
        <v>106</v>
      </c>
      <c r="H794" s="16" t="s">
        <v>2358</v>
      </c>
      <c r="I794" s="15" t="s">
        <v>131</v>
      </c>
      <c r="J794" s="17">
        <v>0</v>
      </c>
      <c r="K794" s="15"/>
      <c r="L794" s="15"/>
      <c r="M794" s="15"/>
      <c r="N794" s="18">
        <v>1509</v>
      </c>
    </row>
    <row r="795" spans="1:14" ht="18.5" thickBot="1" x14ac:dyDescent="0.3">
      <c r="A795">
        <f t="shared" ca="1" si="12"/>
        <v>0.50465150361756383</v>
      </c>
      <c r="B795" s="19">
        <v>713</v>
      </c>
      <c r="C795" s="20" t="s">
        <v>2263</v>
      </c>
      <c r="D795" s="21">
        <v>1405</v>
      </c>
      <c r="E795" s="15" t="s">
        <v>2264</v>
      </c>
      <c r="F795" s="15"/>
      <c r="G795" s="15" t="s">
        <v>158</v>
      </c>
      <c r="H795" s="16" t="s">
        <v>2265</v>
      </c>
      <c r="I795" s="15" t="s">
        <v>116</v>
      </c>
      <c r="J795" s="17">
        <v>0</v>
      </c>
      <c r="K795" s="15"/>
      <c r="L795" s="15"/>
      <c r="M795" s="15"/>
      <c r="N795" s="18">
        <v>730</v>
      </c>
    </row>
    <row r="796" spans="1:14" ht="18.5" thickBot="1" x14ac:dyDescent="0.3">
      <c r="A796">
        <f t="shared" ca="1" si="12"/>
        <v>0.52969332943616132</v>
      </c>
      <c r="B796" s="19">
        <v>376</v>
      </c>
      <c r="C796" s="20" t="s">
        <v>1302</v>
      </c>
      <c r="D796" s="17">
        <v>1500</v>
      </c>
      <c r="E796" s="15" t="s">
        <v>969</v>
      </c>
      <c r="F796" s="15"/>
      <c r="G796" s="15" t="s">
        <v>106</v>
      </c>
      <c r="H796" s="16" t="s">
        <v>1303</v>
      </c>
      <c r="I796" s="15" t="s">
        <v>107</v>
      </c>
      <c r="J796" s="17">
        <v>0</v>
      </c>
      <c r="K796" s="15"/>
      <c r="L796" s="15"/>
      <c r="M796" s="15"/>
      <c r="N796" s="18">
        <v>3160</v>
      </c>
    </row>
    <row r="797" spans="1:14" ht="18.5" thickBot="1" x14ac:dyDescent="0.3">
      <c r="A797">
        <f t="shared" ca="1" si="12"/>
        <v>0.47886967196579755</v>
      </c>
      <c r="B797" s="19">
        <v>322</v>
      </c>
      <c r="C797" s="20" t="s">
        <v>1151</v>
      </c>
      <c r="D797" s="17">
        <v>1500</v>
      </c>
      <c r="E797" s="15" t="s">
        <v>1152</v>
      </c>
      <c r="F797" s="15"/>
      <c r="G797" s="15" t="s">
        <v>106</v>
      </c>
      <c r="H797" s="16" t="s">
        <v>1153</v>
      </c>
      <c r="I797" s="15" t="s">
        <v>139</v>
      </c>
      <c r="J797" s="17">
        <v>0</v>
      </c>
      <c r="K797" s="15"/>
      <c r="L797" s="15"/>
      <c r="M797" s="15"/>
      <c r="N797" s="18">
        <v>8026</v>
      </c>
    </row>
    <row r="798" spans="1:14" ht="18.5" thickBot="1" x14ac:dyDescent="0.3">
      <c r="A798">
        <f t="shared" ca="1" si="12"/>
        <v>0.91879637544648363</v>
      </c>
      <c r="B798" s="19">
        <v>670</v>
      </c>
      <c r="C798" s="20" t="s">
        <v>2144</v>
      </c>
      <c r="D798" s="21">
        <v>1495</v>
      </c>
      <c r="E798" s="15" t="s">
        <v>2145</v>
      </c>
      <c r="F798" s="15"/>
      <c r="G798" s="15" t="s">
        <v>106</v>
      </c>
      <c r="H798" s="16" t="s">
        <v>2146</v>
      </c>
      <c r="I798" s="15" t="s">
        <v>111</v>
      </c>
      <c r="J798" s="17">
        <v>0</v>
      </c>
      <c r="K798" s="15"/>
      <c r="L798" s="15"/>
      <c r="M798" s="15"/>
      <c r="N798" s="18"/>
    </row>
    <row r="799" spans="1:14" ht="18.5" thickBot="1" x14ac:dyDescent="0.3">
      <c r="A799">
        <f t="shared" ca="1" si="12"/>
        <v>6.7407625152954287E-3</v>
      </c>
      <c r="B799" s="19">
        <v>774</v>
      </c>
      <c r="C799" s="20" t="s">
        <v>2434</v>
      </c>
      <c r="D799" s="21">
        <v>1500</v>
      </c>
      <c r="E799" s="15" t="s">
        <v>1723</v>
      </c>
      <c r="F799" s="15" t="s">
        <v>2435</v>
      </c>
      <c r="G799" s="15" t="s">
        <v>106</v>
      </c>
      <c r="H799" s="16" t="s">
        <v>2436</v>
      </c>
      <c r="I799" s="15" t="s">
        <v>107</v>
      </c>
      <c r="J799" s="17">
        <v>1</v>
      </c>
      <c r="K799" s="15"/>
      <c r="L799" s="15"/>
      <c r="M799" s="15"/>
      <c r="N799" s="18">
        <v>7339</v>
      </c>
    </row>
    <row r="800" spans="1:14" ht="18.5" thickBot="1" x14ac:dyDescent="0.3">
      <c r="A800">
        <f t="shared" ca="1" si="12"/>
        <v>0.39381258131475028</v>
      </c>
      <c r="B800" s="19">
        <v>107</v>
      </c>
      <c r="C800" s="20" t="s">
        <v>533</v>
      </c>
      <c r="D800" s="21">
        <v>1500</v>
      </c>
      <c r="E800" s="20" t="s">
        <v>534</v>
      </c>
      <c r="F800" s="15"/>
      <c r="G800" s="15"/>
      <c r="H800" s="16" t="s">
        <v>535</v>
      </c>
      <c r="I800" s="15"/>
      <c r="J800" s="15"/>
      <c r="K800" s="15"/>
      <c r="L800" s="15"/>
      <c r="M800" s="15"/>
      <c r="N800" s="15"/>
    </row>
    <row r="801" spans="1:14" ht="18.5" thickBot="1" x14ac:dyDescent="0.3">
      <c r="A801">
        <f t="shared" ca="1" si="12"/>
        <v>0.24972081679550096</v>
      </c>
      <c r="B801" s="19">
        <v>373</v>
      </c>
      <c r="C801" s="20" t="s">
        <v>1293</v>
      </c>
      <c r="D801" s="17">
        <v>1500</v>
      </c>
      <c r="E801" s="15" t="s">
        <v>684</v>
      </c>
      <c r="F801" s="15" t="s">
        <v>500</v>
      </c>
      <c r="G801" s="15" t="s">
        <v>110</v>
      </c>
      <c r="H801" s="16" t="s">
        <v>1294</v>
      </c>
      <c r="I801" s="15" t="s">
        <v>111</v>
      </c>
      <c r="J801" s="17">
        <v>1</v>
      </c>
      <c r="K801" s="15"/>
      <c r="L801" s="26" t="s">
        <v>165</v>
      </c>
      <c r="M801" s="15"/>
      <c r="N801" s="18">
        <v>7365</v>
      </c>
    </row>
    <row r="802" spans="1:14" ht="18.5" thickBot="1" x14ac:dyDescent="0.3">
      <c r="A802">
        <f t="shared" ca="1" si="12"/>
        <v>0.82356773011770601</v>
      </c>
      <c r="B802" s="19">
        <v>522</v>
      </c>
      <c r="C802" s="20" t="s">
        <v>1713</v>
      </c>
      <c r="D802" s="17">
        <v>1500</v>
      </c>
      <c r="E802" s="15" t="s">
        <v>1714</v>
      </c>
      <c r="F802" s="15"/>
      <c r="G802" s="15" t="s">
        <v>114</v>
      </c>
      <c r="H802" s="16" t="s">
        <v>1715</v>
      </c>
      <c r="I802" s="15" t="s">
        <v>107</v>
      </c>
      <c r="J802" s="17">
        <v>2</v>
      </c>
      <c r="K802" s="15"/>
      <c r="L802" s="15"/>
      <c r="M802" s="15"/>
      <c r="N802" s="18">
        <v>4002</v>
      </c>
    </row>
    <row r="803" spans="1:14" ht="18.5" thickBot="1" x14ac:dyDescent="0.3">
      <c r="A803">
        <f t="shared" ca="1" si="12"/>
        <v>0.7891833441170123</v>
      </c>
      <c r="B803" s="12">
        <v>85</v>
      </c>
      <c r="C803" s="15" t="s">
        <v>468</v>
      </c>
      <c r="D803" s="17">
        <v>1500</v>
      </c>
      <c r="E803" s="15" t="s">
        <v>469</v>
      </c>
      <c r="F803" s="15" t="s">
        <v>330</v>
      </c>
      <c r="G803" s="15" t="s">
        <v>106</v>
      </c>
      <c r="H803" s="16" t="s">
        <v>470</v>
      </c>
      <c r="I803" s="15" t="s">
        <v>107</v>
      </c>
      <c r="J803" s="17">
        <v>1</v>
      </c>
      <c r="K803" s="15"/>
      <c r="L803" s="15"/>
      <c r="M803" s="15"/>
      <c r="N803" s="18">
        <v>7737</v>
      </c>
    </row>
    <row r="804" spans="1:14" ht="18.5" thickBot="1" x14ac:dyDescent="0.3">
      <c r="A804">
        <f t="shared" ca="1" si="12"/>
        <v>0.39520226207864506</v>
      </c>
      <c r="B804" s="19">
        <v>802</v>
      </c>
      <c r="C804" s="15" t="s">
        <v>2508</v>
      </c>
      <c r="D804" s="21">
        <v>1500</v>
      </c>
      <c r="E804" s="15" t="s">
        <v>2509</v>
      </c>
      <c r="F804" s="15" t="s">
        <v>195</v>
      </c>
      <c r="G804" s="15" t="s">
        <v>110</v>
      </c>
      <c r="H804" s="16" t="s">
        <v>2510</v>
      </c>
      <c r="I804" s="15" t="s">
        <v>131</v>
      </c>
      <c r="J804" s="17">
        <v>0</v>
      </c>
      <c r="K804" s="15"/>
      <c r="L804" s="15"/>
      <c r="M804" s="15"/>
      <c r="N804" s="18">
        <v>823</v>
      </c>
    </row>
    <row r="805" spans="1:14" ht="18.5" thickBot="1" x14ac:dyDescent="0.3">
      <c r="A805">
        <f t="shared" ca="1" si="12"/>
        <v>0.74664685661220143</v>
      </c>
      <c r="B805" s="19">
        <v>245</v>
      </c>
      <c r="C805" s="20" t="s">
        <v>940</v>
      </c>
      <c r="D805" s="21">
        <v>1500</v>
      </c>
      <c r="E805" s="20" t="s">
        <v>941</v>
      </c>
      <c r="F805" s="20" t="s">
        <v>141</v>
      </c>
      <c r="G805" s="15" t="s">
        <v>114</v>
      </c>
      <c r="H805" s="16" t="s">
        <v>942</v>
      </c>
      <c r="I805" s="15" t="s">
        <v>116</v>
      </c>
      <c r="J805" s="17">
        <v>9</v>
      </c>
      <c r="K805" s="15"/>
      <c r="L805" s="15" t="s">
        <v>209</v>
      </c>
      <c r="M805" s="15"/>
      <c r="N805" s="18">
        <v>6480</v>
      </c>
    </row>
    <row r="806" spans="1:14" ht="18.5" thickBot="1" x14ac:dyDescent="0.3">
      <c r="A806">
        <f t="shared" ca="1" si="12"/>
        <v>0.46936388251132577</v>
      </c>
      <c r="B806" s="19">
        <v>542</v>
      </c>
      <c r="C806" s="20" t="s">
        <v>1775</v>
      </c>
      <c r="D806" s="21">
        <v>1500</v>
      </c>
      <c r="E806" s="15" t="s">
        <v>231</v>
      </c>
      <c r="F806" s="15" t="s">
        <v>642</v>
      </c>
      <c r="G806" s="15" t="s">
        <v>110</v>
      </c>
      <c r="H806" s="16" t="s">
        <v>1776</v>
      </c>
      <c r="I806" s="15" t="s">
        <v>127</v>
      </c>
      <c r="J806" s="17">
        <v>2</v>
      </c>
      <c r="K806" s="15"/>
      <c r="L806" s="15"/>
      <c r="M806" s="15"/>
      <c r="N806" s="18">
        <v>8032</v>
      </c>
    </row>
    <row r="807" spans="1:14" ht="18.5" thickBot="1" x14ac:dyDescent="0.3">
      <c r="A807">
        <f t="shared" ca="1" si="12"/>
        <v>9.0278093166128115E-2</v>
      </c>
      <c r="B807" s="19">
        <v>350</v>
      </c>
      <c r="C807" s="15" t="s">
        <v>1230</v>
      </c>
      <c r="D807" s="17">
        <v>1500</v>
      </c>
      <c r="E807" s="15" t="s">
        <v>1231</v>
      </c>
      <c r="F807" s="15" t="s">
        <v>1125</v>
      </c>
      <c r="G807" s="15" t="s">
        <v>158</v>
      </c>
      <c r="H807" s="16" t="s">
        <v>1232</v>
      </c>
      <c r="I807" s="15" t="s">
        <v>107</v>
      </c>
      <c r="J807" s="17">
        <v>2</v>
      </c>
      <c r="K807" s="15"/>
      <c r="L807" s="15" t="s">
        <v>132</v>
      </c>
      <c r="M807" s="15"/>
      <c r="N807" s="18">
        <v>6161</v>
      </c>
    </row>
    <row r="808" spans="1:14" ht="18.5" thickBot="1" x14ac:dyDescent="0.3">
      <c r="A808">
        <f t="shared" ca="1" si="12"/>
        <v>0.88210180929339588</v>
      </c>
      <c r="B808" s="19">
        <v>844</v>
      </c>
      <c r="C808" s="15" t="s">
        <v>2632</v>
      </c>
      <c r="D808" s="21">
        <v>1500</v>
      </c>
      <c r="E808" s="15" t="s">
        <v>2633</v>
      </c>
      <c r="F808" s="15" t="s">
        <v>2284</v>
      </c>
      <c r="G808" s="15" t="s">
        <v>106</v>
      </c>
      <c r="H808" s="16" t="s">
        <v>2634</v>
      </c>
      <c r="I808" s="15" t="s">
        <v>107</v>
      </c>
      <c r="J808" s="17">
        <v>0</v>
      </c>
      <c r="K808" s="15"/>
      <c r="L808" s="15"/>
      <c r="M808" s="15"/>
      <c r="N808" s="18">
        <v>5790</v>
      </c>
    </row>
    <row r="809" spans="1:14" ht="18.5" thickBot="1" x14ac:dyDescent="0.3">
      <c r="A809">
        <f t="shared" ca="1" si="12"/>
        <v>0.2631052670605184</v>
      </c>
      <c r="B809" s="19">
        <v>231</v>
      </c>
      <c r="C809" s="20" t="s">
        <v>897</v>
      </c>
      <c r="D809" s="21">
        <v>1500</v>
      </c>
      <c r="E809" s="20" t="s">
        <v>898</v>
      </c>
      <c r="F809" s="20" t="s">
        <v>895</v>
      </c>
      <c r="G809" s="15" t="s">
        <v>221</v>
      </c>
      <c r="H809" s="16" t="s">
        <v>899</v>
      </c>
      <c r="I809" s="15" t="s">
        <v>127</v>
      </c>
      <c r="J809" s="17">
        <v>0</v>
      </c>
      <c r="K809" s="15"/>
      <c r="L809" s="15" t="s">
        <v>745</v>
      </c>
      <c r="M809" s="15"/>
      <c r="N809" s="18">
        <v>4247</v>
      </c>
    </row>
    <row r="810" spans="1:14" ht="18.5" thickBot="1" x14ac:dyDescent="0.3">
      <c r="A810">
        <f t="shared" ca="1" si="12"/>
        <v>0.67567062466804884</v>
      </c>
      <c r="B810" s="19">
        <v>881</v>
      </c>
      <c r="C810" s="15" t="s">
        <v>2735</v>
      </c>
      <c r="D810" s="17">
        <v>1500</v>
      </c>
      <c r="E810" s="15" t="s">
        <v>2736</v>
      </c>
      <c r="F810" s="15" t="s">
        <v>629</v>
      </c>
      <c r="G810" s="15" t="s">
        <v>106</v>
      </c>
      <c r="H810" s="16" t="s">
        <v>2737</v>
      </c>
      <c r="I810" s="15" t="s">
        <v>116</v>
      </c>
      <c r="J810" s="17">
        <v>0</v>
      </c>
      <c r="K810" s="21">
        <v>1010112</v>
      </c>
      <c r="L810" s="15"/>
      <c r="M810" s="15"/>
      <c r="N810" s="18">
        <v>4630</v>
      </c>
    </row>
    <row r="811" spans="1:14" ht="18.5" thickBot="1" x14ac:dyDescent="0.3">
      <c r="A811">
        <f t="shared" ca="1" si="12"/>
        <v>0.25893310519598656</v>
      </c>
      <c r="B811" s="19">
        <v>769</v>
      </c>
      <c r="C811" s="15" t="s">
        <v>2421</v>
      </c>
      <c r="D811" s="21">
        <v>1500</v>
      </c>
      <c r="E811" s="15" t="s">
        <v>2422</v>
      </c>
      <c r="F811" s="15" t="s">
        <v>174</v>
      </c>
      <c r="G811" s="15" t="s">
        <v>106</v>
      </c>
      <c r="H811" s="16" t="s">
        <v>2423</v>
      </c>
      <c r="I811" s="15" t="s">
        <v>107</v>
      </c>
      <c r="J811" s="17">
        <v>2</v>
      </c>
      <c r="K811" s="15"/>
      <c r="L811" s="15"/>
      <c r="M811" s="15"/>
      <c r="N811" s="18">
        <v>6007</v>
      </c>
    </row>
    <row r="812" spans="1:14" ht="18.5" thickBot="1" x14ac:dyDescent="0.3">
      <c r="A812">
        <f t="shared" ca="1" si="12"/>
        <v>0.60915270766806917</v>
      </c>
      <c r="B812" s="19">
        <v>882</v>
      </c>
      <c r="C812" s="15" t="s">
        <v>2738</v>
      </c>
      <c r="D812" s="17">
        <v>1500</v>
      </c>
      <c r="E812" s="15" t="s">
        <v>2065</v>
      </c>
      <c r="F812" s="15" t="s">
        <v>2066</v>
      </c>
      <c r="G812" s="15" t="s">
        <v>158</v>
      </c>
      <c r="H812" s="16" t="s">
        <v>2739</v>
      </c>
      <c r="I812" s="15" t="s">
        <v>111</v>
      </c>
      <c r="J812" s="17">
        <v>0</v>
      </c>
      <c r="K812" s="21"/>
      <c r="L812" s="15"/>
      <c r="M812" s="15"/>
      <c r="N812" s="18"/>
    </row>
    <row r="813" spans="1:14" ht="18.5" thickBot="1" x14ac:dyDescent="0.3">
      <c r="A813">
        <f t="shared" ca="1" si="12"/>
        <v>0.34740521837364302</v>
      </c>
      <c r="B813" s="19">
        <v>568</v>
      </c>
      <c r="C813" s="20" t="s">
        <v>1847</v>
      </c>
      <c r="D813" s="21">
        <v>1500</v>
      </c>
      <c r="E813" s="15" t="s">
        <v>1848</v>
      </c>
      <c r="F813" s="15"/>
      <c r="G813" s="15" t="s">
        <v>158</v>
      </c>
      <c r="H813" s="16" t="s">
        <v>1849</v>
      </c>
      <c r="I813" s="15" t="s">
        <v>111</v>
      </c>
      <c r="J813" s="17">
        <v>0</v>
      </c>
      <c r="K813" s="15"/>
      <c r="L813" s="15"/>
      <c r="M813" s="15"/>
      <c r="N813" s="26"/>
    </row>
    <row r="814" spans="1:14" ht="18.5" thickBot="1" x14ac:dyDescent="0.3">
      <c r="A814">
        <f t="shared" ca="1" si="12"/>
        <v>0.29284410606798383</v>
      </c>
      <c r="B814" s="19">
        <v>691</v>
      </c>
      <c r="C814" s="20" t="s">
        <v>2202</v>
      </c>
      <c r="D814" s="21">
        <v>1500</v>
      </c>
      <c r="E814" s="15" t="s">
        <v>2203</v>
      </c>
      <c r="F814" s="15"/>
      <c r="G814" s="15" t="s">
        <v>158</v>
      </c>
      <c r="H814" s="16" t="s">
        <v>2204</v>
      </c>
      <c r="I814" s="15" t="s">
        <v>116</v>
      </c>
      <c r="J814" s="17">
        <v>0</v>
      </c>
      <c r="K814" s="15"/>
      <c r="L814" s="15"/>
      <c r="M814" s="15"/>
      <c r="N814" s="15"/>
    </row>
    <row r="815" spans="1:14" ht="18.5" thickBot="1" x14ac:dyDescent="0.3">
      <c r="A815">
        <f t="shared" ca="1" si="12"/>
        <v>0.29768588150749653</v>
      </c>
      <c r="B815" s="19">
        <v>186</v>
      </c>
      <c r="C815" s="13" t="s">
        <v>765</v>
      </c>
      <c r="D815" s="17">
        <v>1500</v>
      </c>
      <c r="E815" s="15" t="s">
        <v>766</v>
      </c>
      <c r="F815" s="15"/>
      <c r="G815" s="15" t="s">
        <v>221</v>
      </c>
      <c r="H815" s="16" t="s">
        <v>767</v>
      </c>
      <c r="I815" s="15" t="s">
        <v>111</v>
      </c>
      <c r="J815" s="17">
        <v>0</v>
      </c>
      <c r="K815" s="15"/>
      <c r="L815" s="15" t="s">
        <v>499</v>
      </c>
      <c r="M815" s="15"/>
      <c r="N815" s="18">
        <v>1892</v>
      </c>
    </row>
    <row r="816" spans="1:14" ht="18.5" thickBot="1" x14ac:dyDescent="0.3">
      <c r="A816">
        <f t="shared" ca="1" si="12"/>
        <v>0.61400333513908645</v>
      </c>
      <c r="B816" s="19">
        <v>892</v>
      </c>
      <c r="C816" s="15" t="s">
        <v>2765</v>
      </c>
      <c r="D816" s="17">
        <v>1500</v>
      </c>
      <c r="E816" s="15" t="s">
        <v>234</v>
      </c>
      <c r="F816" s="15"/>
      <c r="G816" s="15" t="s">
        <v>110</v>
      </c>
      <c r="H816" s="16" t="s">
        <v>2766</v>
      </c>
      <c r="I816" s="15" t="s">
        <v>115</v>
      </c>
      <c r="J816" s="17">
        <v>0</v>
      </c>
      <c r="K816" s="15"/>
      <c r="L816" s="15"/>
      <c r="M816" s="15"/>
      <c r="N816" s="18">
        <v>5827</v>
      </c>
    </row>
    <row r="817" spans="1:14" ht="18.5" thickBot="1" x14ac:dyDescent="0.3">
      <c r="A817">
        <f t="shared" ca="1" si="12"/>
        <v>0.85169737297883863</v>
      </c>
      <c r="B817" s="19">
        <v>407</v>
      </c>
      <c r="C817" s="15" t="s">
        <v>1391</v>
      </c>
      <c r="D817" s="17">
        <v>1500</v>
      </c>
      <c r="E817" s="15" t="s">
        <v>1392</v>
      </c>
      <c r="F817" s="15" t="s">
        <v>1389</v>
      </c>
      <c r="G817" s="15" t="s">
        <v>106</v>
      </c>
      <c r="H817" s="16" t="s">
        <v>1393</v>
      </c>
      <c r="I817" s="15" t="s">
        <v>116</v>
      </c>
      <c r="J817" s="17">
        <v>0</v>
      </c>
      <c r="K817" s="15"/>
      <c r="L817" s="15"/>
      <c r="M817" s="15"/>
      <c r="N817" s="18">
        <v>7701</v>
      </c>
    </row>
    <row r="818" spans="1:14" ht="18.5" thickBot="1" x14ac:dyDescent="0.3">
      <c r="A818">
        <f t="shared" ca="1" si="12"/>
        <v>0.49790390545366425</v>
      </c>
      <c r="B818" s="19">
        <v>989</v>
      </c>
      <c r="C818" s="20" t="s">
        <v>3031</v>
      </c>
      <c r="D818" s="21">
        <v>1455</v>
      </c>
      <c r="E818" s="15" t="s">
        <v>3032</v>
      </c>
      <c r="F818" s="15"/>
      <c r="G818" s="15" t="s">
        <v>158</v>
      </c>
      <c r="H818" s="16" t="s">
        <v>3033</v>
      </c>
      <c r="I818" s="15" t="s">
        <v>115</v>
      </c>
      <c r="J818" s="17">
        <v>0</v>
      </c>
      <c r="K818" s="15"/>
      <c r="L818" s="15"/>
      <c r="M818" s="15"/>
      <c r="N818" s="18">
        <v>502</v>
      </c>
    </row>
    <row r="819" spans="1:14" ht="18.5" thickBot="1" x14ac:dyDescent="0.3">
      <c r="A819">
        <f t="shared" ca="1" si="12"/>
        <v>0.74702920509842419</v>
      </c>
      <c r="B819" s="19">
        <v>824</v>
      </c>
      <c r="C819" s="20" t="s">
        <v>2572</v>
      </c>
      <c r="D819" s="21">
        <v>1500</v>
      </c>
      <c r="E819" s="15" t="s">
        <v>2573</v>
      </c>
      <c r="F819" s="15"/>
      <c r="G819" s="15" t="s">
        <v>106</v>
      </c>
      <c r="H819" s="16" t="s">
        <v>2574</v>
      </c>
      <c r="I819" s="15" t="s">
        <v>111</v>
      </c>
      <c r="J819" s="17">
        <v>1</v>
      </c>
      <c r="K819" s="15"/>
      <c r="L819" s="15"/>
      <c r="M819" s="15"/>
      <c r="N819" s="18">
        <v>3839</v>
      </c>
    </row>
    <row r="820" spans="1:14" ht="18.5" thickBot="1" x14ac:dyDescent="0.3">
      <c r="A820">
        <f t="shared" ca="1" si="12"/>
        <v>0.82906755415444755</v>
      </c>
      <c r="B820" s="19">
        <v>410</v>
      </c>
      <c r="C820" s="15" t="s">
        <v>1400</v>
      </c>
      <c r="D820" s="17">
        <v>1500</v>
      </c>
      <c r="E820" s="15" t="s">
        <v>1401</v>
      </c>
      <c r="F820" s="15"/>
      <c r="G820" s="15" t="s">
        <v>106</v>
      </c>
      <c r="H820" s="16" t="s">
        <v>1402</v>
      </c>
      <c r="I820" s="15" t="s">
        <v>107</v>
      </c>
      <c r="J820" s="17">
        <v>0</v>
      </c>
      <c r="K820" s="15"/>
      <c r="L820" s="15"/>
      <c r="M820" s="15"/>
      <c r="N820" s="15"/>
    </row>
    <row r="821" spans="1:14" ht="18.5" thickBot="1" x14ac:dyDescent="0.3">
      <c r="A821">
        <f t="shared" ca="1" si="12"/>
        <v>0.33189733352463358</v>
      </c>
      <c r="B821" s="19">
        <v>173</v>
      </c>
      <c r="C821" s="15" t="s">
        <v>727</v>
      </c>
      <c r="D821" s="17">
        <v>1500</v>
      </c>
      <c r="E821" s="15" t="s">
        <v>728</v>
      </c>
      <c r="F821" s="15" t="s">
        <v>171</v>
      </c>
      <c r="G821" s="15" t="s">
        <v>158</v>
      </c>
      <c r="H821" s="16" t="s">
        <v>729</v>
      </c>
      <c r="I821" s="15" t="s">
        <v>122</v>
      </c>
      <c r="J821" s="17">
        <v>4</v>
      </c>
      <c r="K821" s="15"/>
      <c r="L821" s="15" t="s">
        <v>132</v>
      </c>
      <c r="M821" s="15"/>
      <c r="N821" s="18">
        <v>6538</v>
      </c>
    </row>
    <row r="822" spans="1:14" ht="18.5" thickBot="1" x14ac:dyDescent="0.3">
      <c r="A822">
        <f t="shared" ca="1" si="12"/>
        <v>0.12861115889303476</v>
      </c>
      <c r="B822" s="19">
        <v>598</v>
      </c>
      <c r="C822" s="20" t="s">
        <v>1937</v>
      </c>
      <c r="D822" s="21">
        <v>1500</v>
      </c>
      <c r="E822" s="15" t="s">
        <v>1938</v>
      </c>
      <c r="F822" s="15"/>
      <c r="G822" s="15" t="s">
        <v>106</v>
      </c>
      <c r="H822" s="16" t="s">
        <v>1939</v>
      </c>
      <c r="I822" s="15" t="s">
        <v>115</v>
      </c>
      <c r="J822" s="17">
        <v>0</v>
      </c>
      <c r="K822" s="15"/>
      <c r="L822" s="15"/>
      <c r="M822" s="15"/>
      <c r="N822" s="26"/>
    </row>
    <row r="823" spans="1:14" ht="18.5" thickBot="1" x14ac:dyDescent="0.3">
      <c r="A823">
        <f t="shared" ca="1" si="12"/>
        <v>0.43099735222612867</v>
      </c>
      <c r="B823" s="19">
        <v>151</v>
      </c>
      <c r="C823" s="20" t="s">
        <v>664</v>
      </c>
      <c r="D823" s="17">
        <v>1500</v>
      </c>
      <c r="E823" s="15" t="s">
        <v>665</v>
      </c>
      <c r="F823" s="15"/>
      <c r="G823" s="15"/>
      <c r="H823" s="16" t="s">
        <v>666</v>
      </c>
      <c r="I823" s="15"/>
      <c r="J823" s="15"/>
      <c r="K823" s="15"/>
      <c r="L823" s="15"/>
      <c r="M823" s="15"/>
      <c r="N823" s="15"/>
    </row>
    <row r="824" spans="1:14" ht="18.5" thickBot="1" x14ac:dyDescent="0.3">
      <c r="A824">
        <f t="shared" ca="1" si="12"/>
        <v>0.79229950231964763</v>
      </c>
      <c r="B824" s="19">
        <v>384</v>
      </c>
      <c r="C824" s="15" t="s">
        <v>1323</v>
      </c>
      <c r="D824" s="17">
        <v>1400</v>
      </c>
      <c r="E824" s="15" t="s">
        <v>1324</v>
      </c>
      <c r="F824" s="15"/>
      <c r="G824" s="15" t="s">
        <v>106</v>
      </c>
      <c r="H824" s="16" t="s">
        <v>1325</v>
      </c>
      <c r="I824" s="15" t="s">
        <v>127</v>
      </c>
      <c r="J824" s="17">
        <v>0</v>
      </c>
      <c r="K824" s="15"/>
      <c r="L824" s="15"/>
      <c r="M824" s="15"/>
      <c r="N824" s="15"/>
    </row>
    <row r="825" spans="1:14" ht="18.5" thickBot="1" x14ac:dyDescent="0.3">
      <c r="A825">
        <f t="shared" ca="1" si="12"/>
        <v>0.19171046235300759</v>
      </c>
      <c r="B825" s="19">
        <v>212</v>
      </c>
      <c r="C825" s="20" t="s">
        <v>843</v>
      </c>
      <c r="D825" s="21">
        <v>1500</v>
      </c>
      <c r="E825" s="20" t="s">
        <v>475</v>
      </c>
      <c r="F825" s="20" t="s">
        <v>838</v>
      </c>
      <c r="G825" s="15" t="s">
        <v>114</v>
      </c>
      <c r="H825" s="16" t="s">
        <v>844</v>
      </c>
      <c r="I825" s="15" t="s">
        <v>122</v>
      </c>
      <c r="J825" s="17">
        <v>6</v>
      </c>
      <c r="K825" s="15"/>
      <c r="L825" s="15" t="s">
        <v>209</v>
      </c>
      <c r="M825" s="15"/>
      <c r="N825" s="18">
        <v>8350</v>
      </c>
    </row>
    <row r="826" spans="1:14" ht="18.5" thickBot="1" x14ac:dyDescent="0.3">
      <c r="A826">
        <f t="shared" ca="1" si="12"/>
        <v>0.21229934124381322</v>
      </c>
      <c r="B826" s="19">
        <v>535</v>
      </c>
      <c r="C826" s="15" t="s">
        <v>1753</v>
      </c>
      <c r="D826" s="17">
        <v>1500</v>
      </c>
      <c r="E826" s="15" t="s">
        <v>1754</v>
      </c>
      <c r="F826" s="15" t="s">
        <v>1755</v>
      </c>
      <c r="G826" s="15" t="s">
        <v>158</v>
      </c>
      <c r="H826" s="16" t="s">
        <v>1756</v>
      </c>
      <c r="I826" s="15" t="s">
        <v>111</v>
      </c>
      <c r="J826" s="17">
        <v>1</v>
      </c>
      <c r="K826" s="15"/>
      <c r="L826" s="15"/>
      <c r="M826" s="15"/>
      <c r="N826" s="18">
        <v>6868</v>
      </c>
    </row>
    <row r="827" spans="1:14" ht="18.5" thickBot="1" x14ac:dyDescent="0.3">
      <c r="A827">
        <f t="shared" ca="1" si="12"/>
        <v>0.58547418224392345</v>
      </c>
      <c r="B827" s="19">
        <v>724</v>
      </c>
      <c r="C827" s="20" t="s">
        <v>2293</v>
      </c>
      <c r="D827" s="21">
        <v>1500</v>
      </c>
      <c r="E827" s="15" t="s">
        <v>2294</v>
      </c>
      <c r="F827" s="15"/>
      <c r="G827" s="15" t="s">
        <v>106</v>
      </c>
      <c r="H827" s="16" t="s">
        <v>2295</v>
      </c>
      <c r="I827" s="15" t="s">
        <v>107</v>
      </c>
      <c r="J827" s="17">
        <v>0</v>
      </c>
      <c r="K827" s="15"/>
      <c r="L827" s="15"/>
      <c r="M827" s="15"/>
      <c r="N827" s="18">
        <v>6637</v>
      </c>
    </row>
    <row r="828" spans="1:14" ht="18.5" thickBot="1" x14ac:dyDescent="0.3">
      <c r="A828">
        <f t="shared" ca="1" si="12"/>
        <v>0.75874876111070388</v>
      </c>
      <c r="B828" s="19">
        <v>818</v>
      </c>
      <c r="C828" s="15" t="s">
        <v>2554</v>
      </c>
      <c r="D828" s="17">
        <v>1495</v>
      </c>
      <c r="E828" s="15" t="s">
        <v>2555</v>
      </c>
      <c r="F828" s="15" t="s">
        <v>2556</v>
      </c>
      <c r="G828" s="20" t="s">
        <v>106</v>
      </c>
      <c r="H828" s="16" t="s">
        <v>2557</v>
      </c>
      <c r="I828" s="15" t="s">
        <v>122</v>
      </c>
      <c r="J828" s="17">
        <v>1</v>
      </c>
      <c r="K828" s="21">
        <v>1004113</v>
      </c>
      <c r="L828" s="15"/>
      <c r="M828" s="15"/>
      <c r="N828" s="18">
        <v>665</v>
      </c>
    </row>
    <row r="829" spans="1:14" ht="18.5" thickBot="1" x14ac:dyDescent="0.3">
      <c r="A829">
        <f t="shared" ca="1" si="12"/>
        <v>0.2314058985093792</v>
      </c>
      <c r="B829" s="19">
        <v>773</v>
      </c>
      <c r="C829" s="15" t="s">
        <v>2431</v>
      </c>
      <c r="D829" s="17">
        <v>1490</v>
      </c>
      <c r="E829" s="15" t="s">
        <v>2432</v>
      </c>
      <c r="F829" s="15" t="s">
        <v>1797</v>
      </c>
      <c r="G829" s="15" t="s">
        <v>106</v>
      </c>
      <c r="H829" s="16" t="s">
        <v>2433</v>
      </c>
      <c r="I829" s="15" t="s">
        <v>107</v>
      </c>
      <c r="J829" s="17">
        <v>2</v>
      </c>
      <c r="K829" s="21">
        <v>1003120</v>
      </c>
      <c r="L829" s="15"/>
      <c r="M829" s="15"/>
      <c r="N829" s="18">
        <v>4251</v>
      </c>
    </row>
    <row r="830" spans="1:14" ht="18.5" thickBot="1" x14ac:dyDescent="0.3">
      <c r="A830">
        <f t="shared" ca="1" si="12"/>
        <v>0.99701862310727019</v>
      </c>
      <c r="B830" s="19">
        <v>291</v>
      </c>
      <c r="C830" s="15" t="s">
        <v>1066</v>
      </c>
      <c r="D830" s="17">
        <v>1500</v>
      </c>
      <c r="E830" s="15" t="s">
        <v>1067</v>
      </c>
      <c r="F830" s="15" t="s">
        <v>1062</v>
      </c>
      <c r="G830" s="15" t="s">
        <v>106</v>
      </c>
      <c r="H830" s="16" t="s">
        <v>1068</v>
      </c>
      <c r="I830" s="15" t="s">
        <v>127</v>
      </c>
      <c r="J830" s="17">
        <v>0</v>
      </c>
      <c r="K830" s="15"/>
      <c r="L830" s="15"/>
      <c r="M830" s="15"/>
      <c r="N830" s="18">
        <v>8047</v>
      </c>
    </row>
    <row r="831" spans="1:14" ht="18.5" thickBot="1" x14ac:dyDescent="0.3">
      <c r="A831">
        <f t="shared" ca="1" si="12"/>
        <v>0.26642289642472983</v>
      </c>
      <c r="B831" s="19">
        <v>696</v>
      </c>
      <c r="C831" s="20" t="s">
        <v>2214</v>
      </c>
      <c r="D831" s="21">
        <v>1500</v>
      </c>
      <c r="E831" s="15" t="s">
        <v>2215</v>
      </c>
      <c r="F831" s="15"/>
      <c r="G831" s="15" t="s">
        <v>106</v>
      </c>
      <c r="H831" s="16" t="s">
        <v>2216</v>
      </c>
      <c r="I831" s="15" t="s">
        <v>107</v>
      </c>
      <c r="J831" s="17">
        <v>0</v>
      </c>
      <c r="K831" s="15"/>
      <c r="L831" s="15"/>
      <c r="M831" s="15"/>
      <c r="N831" s="18">
        <v>5719</v>
      </c>
    </row>
    <row r="832" spans="1:14" ht="18.5" thickBot="1" x14ac:dyDescent="0.3">
      <c r="A832">
        <f t="shared" ca="1" si="12"/>
        <v>0.71070734152256243</v>
      </c>
      <c r="B832" s="19">
        <v>228</v>
      </c>
      <c r="C832" s="13" t="s">
        <v>888</v>
      </c>
      <c r="D832" s="17">
        <v>1500</v>
      </c>
      <c r="E832" s="15" t="s">
        <v>889</v>
      </c>
      <c r="F832" s="15" t="s">
        <v>541</v>
      </c>
      <c r="G832" s="15" t="s">
        <v>106</v>
      </c>
      <c r="H832" s="16" t="s">
        <v>890</v>
      </c>
      <c r="I832" s="15" t="s">
        <v>116</v>
      </c>
      <c r="J832" s="17">
        <v>0</v>
      </c>
      <c r="K832" s="15"/>
      <c r="L832" s="15"/>
      <c r="M832" s="15"/>
      <c r="N832" s="18">
        <v>7519</v>
      </c>
    </row>
    <row r="833" spans="1:14" ht="18.5" thickBot="1" x14ac:dyDescent="0.3">
      <c r="A833">
        <f t="shared" ca="1" si="12"/>
        <v>0.7036372716502256</v>
      </c>
      <c r="B833" s="19">
        <v>378</v>
      </c>
      <c r="C833" s="15" t="s">
        <v>1307</v>
      </c>
      <c r="D833" s="17">
        <v>1500</v>
      </c>
      <c r="E833" s="15" t="s">
        <v>1308</v>
      </c>
      <c r="F833" s="15" t="s">
        <v>1309</v>
      </c>
      <c r="G833" s="15" t="s">
        <v>158</v>
      </c>
      <c r="H833" s="16" t="s">
        <v>1310</v>
      </c>
      <c r="I833" s="15" t="s">
        <v>116</v>
      </c>
      <c r="J833" s="17">
        <v>2</v>
      </c>
      <c r="K833" s="15"/>
      <c r="L833" s="15" t="s">
        <v>132</v>
      </c>
      <c r="M833" s="15"/>
      <c r="N833" s="18">
        <v>6255</v>
      </c>
    </row>
    <row r="834" spans="1:14" ht="18.5" thickBot="1" x14ac:dyDescent="0.3">
      <c r="A834">
        <f t="shared" ref="A834:A897" ca="1" si="13">RAND()</f>
        <v>9.7443102991137454E-2</v>
      </c>
      <c r="B834" s="19">
        <v>276</v>
      </c>
      <c r="C834" s="15" t="s">
        <v>1026</v>
      </c>
      <c r="D834" s="17">
        <v>1500</v>
      </c>
      <c r="E834" s="15" t="s">
        <v>1027</v>
      </c>
      <c r="F834" s="15" t="s">
        <v>156</v>
      </c>
      <c r="G834" s="15" t="s">
        <v>110</v>
      </c>
      <c r="H834" s="16" t="s">
        <v>1028</v>
      </c>
      <c r="I834" s="15" t="s">
        <v>139</v>
      </c>
      <c r="J834" s="17">
        <v>0</v>
      </c>
      <c r="K834" s="15"/>
      <c r="L834" s="26" t="s">
        <v>165</v>
      </c>
      <c r="M834" s="15"/>
      <c r="N834" s="18">
        <v>8909</v>
      </c>
    </row>
    <row r="835" spans="1:14" ht="18.5" thickBot="1" x14ac:dyDescent="0.3">
      <c r="A835">
        <f t="shared" ca="1" si="13"/>
        <v>0.46784204939889429</v>
      </c>
      <c r="B835" s="19">
        <v>799</v>
      </c>
      <c r="C835" s="15" t="s">
        <v>2501</v>
      </c>
      <c r="D835" s="21">
        <v>1500</v>
      </c>
      <c r="E835" s="15" t="s">
        <v>802</v>
      </c>
      <c r="F835" s="15" t="s">
        <v>109</v>
      </c>
      <c r="G835" s="20" t="s">
        <v>110</v>
      </c>
      <c r="H835" s="16" t="s">
        <v>2502</v>
      </c>
      <c r="I835" s="15" t="s">
        <v>127</v>
      </c>
      <c r="J835" s="17">
        <v>0</v>
      </c>
      <c r="K835" s="21"/>
      <c r="L835" s="15"/>
      <c r="M835" s="15"/>
      <c r="N835" s="18">
        <v>9512</v>
      </c>
    </row>
    <row r="836" spans="1:14" ht="18.5" thickBot="1" x14ac:dyDescent="0.3">
      <c r="A836">
        <f t="shared" ca="1" si="13"/>
        <v>0.38555712329031022</v>
      </c>
      <c r="B836" s="19">
        <v>82</v>
      </c>
      <c r="C836" s="15" t="s">
        <v>457</v>
      </c>
      <c r="D836" s="14">
        <v>1500</v>
      </c>
      <c r="E836" s="13" t="s">
        <v>458</v>
      </c>
      <c r="F836" s="15" t="s">
        <v>459</v>
      </c>
      <c r="G836" s="15" t="s">
        <v>158</v>
      </c>
      <c r="H836" s="16" t="s">
        <v>460</v>
      </c>
      <c r="I836" s="15" t="s">
        <v>111</v>
      </c>
      <c r="J836" s="17">
        <v>1</v>
      </c>
      <c r="K836" s="15"/>
      <c r="L836" s="15" t="s">
        <v>132</v>
      </c>
      <c r="M836" s="15"/>
      <c r="N836" s="18">
        <v>5057</v>
      </c>
    </row>
    <row r="837" spans="1:14" ht="18.5" thickBot="1" x14ac:dyDescent="0.3">
      <c r="A837">
        <f t="shared" ca="1" si="13"/>
        <v>0.40591348935101546</v>
      </c>
      <c r="B837" s="19">
        <v>879</v>
      </c>
      <c r="C837" s="15" t="s">
        <v>2729</v>
      </c>
      <c r="D837" s="17">
        <v>1500</v>
      </c>
      <c r="E837" s="15" t="s">
        <v>2730</v>
      </c>
      <c r="F837" s="15"/>
      <c r="G837" s="15" t="s">
        <v>110</v>
      </c>
      <c r="H837" s="16" t="s">
        <v>2731</v>
      </c>
      <c r="I837" s="15" t="s">
        <v>116</v>
      </c>
      <c r="J837" s="17">
        <v>1</v>
      </c>
      <c r="K837" s="15"/>
      <c r="L837" s="15"/>
      <c r="M837" s="15"/>
      <c r="N837" s="18"/>
    </row>
    <row r="838" spans="1:14" ht="18.5" thickBot="1" x14ac:dyDescent="0.3">
      <c r="A838">
        <f t="shared" ca="1" si="13"/>
        <v>0.52218265688430276</v>
      </c>
      <c r="B838" s="19">
        <v>305</v>
      </c>
      <c r="C838" s="15" t="s">
        <v>1105</v>
      </c>
      <c r="D838" s="17">
        <v>1500</v>
      </c>
      <c r="E838" s="15" t="s">
        <v>1106</v>
      </c>
      <c r="F838" s="15">
        <v>2069</v>
      </c>
      <c r="G838" s="15" t="s">
        <v>158</v>
      </c>
      <c r="H838" s="16" t="s">
        <v>1107</v>
      </c>
      <c r="I838" s="15" t="s">
        <v>107</v>
      </c>
      <c r="J838" s="17">
        <v>0</v>
      </c>
      <c r="K838" s="15"/>
      <c r="L838" s="15" t="s">
        <v>132</v>
      </c>
      <c r="M838" s="15"/>
      <c r="N838" s="18">
        <v>7432</v>
      </c>
    </row>
    <row r="839" spans="1:14" ht="18.5" thickBot="1" x14ac:dyDescent="0.3">
      <c r="A839">
        <f t="shared" ca="1" si="13"/>
        <v>0.11287879838606374</v>
      </c>
      <c r="B839" s="19">
        <v>828</v>
      </c>
      <c r="C839" s="15" t="s">
        <v>2585</v>
      </c>
      <c r="D839" s="21">
        <v>1500</v>
      </c>
      <c r="E839" s="15" t="s">
        <v>2586</v>
      </c>
      <c r="F839" s="15" t="s">
        <v>119</v>
      </c>
      <c r="G839" s="15" t="s">
        <v>221</v>
      </c>
      <c r="H839" s="16" t="s">
        <v>2587</v>
      </c>
      <c r="I839" s="15" t="s">
        <v>107</v>
      </c>
      <c r="J839" s="17">
        <v>0</v>
      </c>
      <c r="K839" s="15"/>
      <c r="L839" s="15"/>
      <c r="M839" s="15"/>
      <c r="N839" s="18">
        <v>7315</v>
      </c>
    </row>
    <row r="840" spans="1:14" ht="18.5" thickBot="1" x14ac:dyDescent="0.3">
      <c r="A840">
        <f t="shared" ca="1" si="13"/>
        <v>0.91709805060493932</v>
      </c>
      <c r="B840" s="19">
        <v>804</v>
      </c>
      <c r="C840" s="20" t="s">
        <v>2514</v>
      </c>
      <c r="D840" s="21">
        <v>1500</v>
      </c>
      <c r="E840" s="15" t="s">
        <v>2515</v>
      </c>
      <c r="F840" s="15"/>
      <c r="G840" s="15" t="s">
        <v>221</v>
      </c>
      <c r="H840" s="16" t="s">
        <v>2516</v>
      </c>
      <c r="I840" s="15" t="s">
        <v>107</v>
      </c>
      <c r="J840" s="17">
        <v>0</v>
      </c>
      <c r="K840" s="15"/>
      <c r="L840" s="15"/>
      <c r="M840" s="15"/>
      <c r="N840" s="18">
        <v>5213</v>
      </c>
    </row>
    <row r="841" spans="1:14" ht="18.5" thickBot="1" x14ac:dyDescent="0.3">
      <c r="A841">
        <f t="shared" ca="1" si="13"/>
        <v>0.80576534139913492</v>
      </c>
      <c r="B841" s="19">
        <v>883</v>
      </c>
      <c r="C841" s="15" t="s">
        <v>2740</v>
      </c>
      <c r="D841" s="17">
        <v>1500</v>
      </c>
      <c r="E841" s="15" t="s">
        <v>2261</v>
      </c>
      <c r="F841" s="15" t="s">
        <v>168</v>
      </c>
      <c r="G841" s="15" t="s">
        <v>221</v>
      </c>
      <c r="H841" s="16" t="s">
        <v>2741</v>
      </c>
      <c r="I841" s="15" t="s">
        <v>127</v>
      </c>
      <c r="J841" s="17">
        <v>0</v>
      </c>
      <c r="K841" s="21">
        <v>1005115</v>
      </c>
      <c r="L841" s="15"/>
      <c r="M841" s="15"/>
      <c r="N841" s="18">
        <v>1127</v>
      </c>
    </row>
    <row r="842" spans="1:14" ht="18.5" thickBot="1" x14ac:dyDescent="0.3">
      <c r="A842">
        <f t="shared" ca="1" si="13"/>
        <v>1.4106466261794126E-2</v>
      </c>
      <c r="B842" s="19">
        <v>615</v>
      </c>
      <c r="C842" s="20" t="s">
        <v>1990</v>
      </c>
      <c r="D842" s="21">
        <v>1490</v>
      </c>
      <c r="E842" s="15" t="s">
        <v>1991</v>
      </c>
      <c r="F842" s="15"/>
      <c r="G842" s="15" t="s">
        <v>110</v>
      </c>
      <c r="H842" s="16" t="s">
        <v>1992</v>
      </c>
      <c r="I842" s="15" t="s">
        <v>116</v>
      </c>
      <c r="J842" s="17">
        <v>4</v>
      </c>
      <c r="K842" s="15"/>
      <c r="L842" s="15"/>
      <c r="M842" s="15"/>
      <c r="N842" s="18"/>
    </row>
    <row r="843" spans="1:14" ht="18.5" thickBot="1" x14ac:dyDescent="0.3">
      <c r="A843">
        <f t="shared" ca="1" si="13"/>
        <v>0.77422720094400865</v>
      </c>
      <c r="B843" s="19">
        <v>637</v>
      </c>
      <c r="C843" s="20" t="s">
        <v>2052</v>
      </c>
      <c r="D843" s="21">
        <v>1460</v>
      </c>
      <c r="E843" s="15" t="s">
        <v>2053</v>
      </c>
      <c r="F843" s="15"/>
      <c r="G843" s="15" t="s">
        <v>106</v>
      </c>
      <c r="H843" s="16" t="s">
        <v>2054</v>
      </c>
      <c r="I843" s="15" t="s">
        <v>127</v>
      </c>
      <c r="J843" s="17">
        <v>2</v>
      </c>
      <c r="K843" s="15"/>
      <c r="L843" s="15"/>
      <c r="M843" s="15"/>
      <c r="N843" s="18">
        <v>3476</v>
      </c>
    </row>
    <row r="844" spans="1:14" ht="18.5" thickBot="1" x14ac:dyDescent="0.3">
      <c r="A844">
        <f t="shared" ca="1" si="13"/>
        <v>0.14627429021845872</v>
      </c>
      <c r="B844" s="19">
        <v>635</v>
      </c>
      <c r="C844" s="20" t="s">
        <v>2045</v>
      </c>
      <c r="D844" s="21">
        <v>1500</v>
      </c>
      <c r="E844" s="15" t="s">
        <v>2046</v>
      </c>
      <c r="F844" s="15" t="s">
        <v>2047</v>
      </c>
      <c r="G844" s="15" t="s">
        <v>106</v>
      </c>
      <c r="H844" s="16" t="s">
        <v>2048</v>
      </c>
      <c r="I844" s="15" t="s">
        <v>116</v>
      </c>
      <c r="J844" s="17">
        <v>1</v>
      </c>
      <c r="K844" s="21">
        <v>1001109</v>
      </c>
      <c r="L844" s="15"/>
      <c r="M844" s="15"/>
      <c r="N844" s="18">
        <v>431</v>
      </c>
    </row>
    <row r="845" spans="1:14" ht="18.5" thickBot="1" x14ac:dyDescent="0.3">
      <c r="A845">
        <f t="shared" ca="1" si="13"/>
        <v>0.77202688741098124</v>
      </c>
      <c r="B845" s="19">
        <v>628</v>
      </c>
      <c r="C845" s="20" t="s">
        <v>2024</v>
      </c>
      <c r="D845" s="21">
        <v>70</v>
      </c>
      <c r="E845" s="15" t="s">
        <v>2025</v>
      </c>
      <c r="F845" s="15"/>
      <c r="G845" s="15" t="s">
        <v>221</v>
      </c>
      <c r="H845" s="16" t="s">
        <v>2026</v>
      </c>
      <c r="I845" s="15" t="s">
        <v>116</v>
      </c>
      <c r="J845" s="17">
        <v>0</v>
      </c>
      <c r="K845" s="15"/>
      <c r="L845" s="15"/>
      <c r="M845" s="15"/>
      <c r="N845" s="15"/>
    </row>
    <row r="846" spans="1:14" ht="18.5" thickBot="1" x14ac:dyDescent="0.3">
      <c r="A846">
        <f t="shared" ca="1" si="13"/>
        <v>0.69563114988766328</v>
      </c>
      <c r="B846" s="19">
        <v>812</v>
      </c>
      <c r="C846" s="20" t="s">
        <v>2538</v>
      </c>
      <c r="D846" s="21">
        <v>1500</v>
      </c>
      <c r="E846" s="15" t="s">
        <v>641</v>
      </c>
      <c r="F846" s="15"/>
      <c r="G846" s="15" t="s">
        <v>114</v>
      </c>
      <c r="H846" s="16" t="s">
        <v>2539</v>
      </c>
      <c r="I846" s="15" t="s">
        <v>111</v>
      </c>
      <c r="J846" s="17">
        <v>4</v>
      </c>
      <c r="K846" s="15"/>
      <c r="L846" s="15"/>
      <c r="M846" s="15"/>
      <c r="N846" s="18">
        <v>6442</v>
      </c>
    </row>
    <row r="847" spans="1:14" ht="18.5" thickBot="1" x14ac:dyDescent="0.3">
      <c r="A847">
        <f t="shared" ca="1" si="13"/>
        <v>0.49560573167886957</v>
      </c>
      <c r="B847" s="19">
        <v>809</v>
      </c>
      <c r="C847" s="15" t="s">
        <v>2529</v>
      </c>
      <c r="D847" s="21">
        <v>1500</v>
      </c>
      <c r="E847" s="15" t="s">
        <v>2530</v>
      </c>
      <c r="F847" s="15" t="s">
        <v>195</v>
      </c>
      <c r="G847" s="15" t="s">
        <v>110</v>
      </c>
      <c r="H847" s="16" t="s">
        <v>2531</v>
      </c>
      <c r="I847" s="15" t="s">
        <v>122</v>
      </c>
      <c r="J847" s="17">
        <v>0</v>
      </c>
      <c r="K847" s="15"/>
      <c r="L847" s="15"/>
      <c r="M847" s="15"/>
      <c r="N847" s="18"/>
    </row>
    <row r="848" spans="1:14" ht="18.5" thickBot="1" x14ac:dyDescent="0.3">
      <c r="A848">
        <f t="shared" ca="1" si="13"/>
        <v>0.61351514632946125</v>
      </c>
      <c r="B848" s="19">
        <v>321</v>
      </c>
      <c r="C848" s="15" t="s">
        <v>1148</v>
      </c>
      <c r="D848" s="17">
        <v>1500</v>
      </c>
      <c r="E848" s="15" t="s">
        <v>1149</v>
      </c>
      <c r="F848" s="15"/>
      <c r="G848" s="15" t="s">
        <v>158</v>
      </c>
      <c r="H848" s="16" t="s">
        <v>1150</v>
      </c>
      <c r="I848" s="15" t="s">
        <v>131</v>
      </c>
      <c r="J848" s="17">
        <v>0</v>
      </c>
      <c r="K848" s="15"/>
      <c r="L848" s="15" t="s">
        <v>132</v>
      </c>
      <c r="M848" s="15"/>
      <c r="N848" s="15"/>
    </row>
    <row r="849" spans="1:14" ht="18.5" thickBot="1" x14ac:dyDescent="0.3">
      <c r="A849">
        <f t="shared" ca="1" si="13"/>
        <v>0.35245141206460906</v>
      </c>
      <c r="B849" s="19">
        <v>302</v>
      </c>
      <c r="C849" s="15" t="s">
        <v>1095</v>
      </c>
      <c r="D849" s="17">
        <v>1500</v>
      </c>
      <c r="E849" s="15" t="s">
        <v>1096</v>
      </c>
      <c r="F849" s="15" t="s">
        <v>1097</v>
      </c>
      <c r="G849" s="15" t="s">
        <v>158</v>
      </c>
      <c r="H849" s="16" t="s">
        <v>1098</v>
      </c>
      <c r="I849" s="15" t="s">
        <v>111</v>
      </c>
      <c r="J849" s="17">
        <v>1</v>
      </c>
      <c r="K849" s="15"/>
      <c r="L849" s="15" t="s">
        <v>132</v>
      </c>
      <c r="M849" s="15"/>
      <c r="N849" s="18">
        <v>7965</v>
      </c>
    </row>
    <row r="850" spans="1:14" ht="18.5" thickBot="1" x14ac:dyDescent="0.3">
      <c r="A850">
        <f t="shared" ca="1" si="13"/>
        <v>0.15688206641371361</v>
      </c>
      <c r="B850" s="19">
        <v>593</v>
      </c>
      <c r="C850" s="20" t="s">
        <v>1921</v>
      </c>
      <c r="D850" s="21">
        <v>1500</v>
      </c>
      <c r="E850" s="15" t="s">
        <v>1922</v>
      </c>
      <c r="F850" s="15" t="s">
        <v>1567</v>
      </c>
      <c r="G850" s="15" t="s">
        <v>106</v>
      </c>
      <c r="H850" s="16" t="s">
        <v>1923</v>
      </c>
      <c r="I850" s="15" t="s">
        <v>107</v>
      </c>
      <c r="J850" s="17">
        <v>1</v>
      </c>
      <c r="K850" s="15"/>
      <c r="L850" s="15"/>
      <c r="M850" s="15"/>
      <c r="N850" s="18">
        <v>8077</v>
      </c>
    </row>
    <row r="851" spans="1:14" ht="18.5" thickBot="1" x14ac:dyDescent="0.3">
      <c r="A851">
        <f t="shared" ca="1" si="13"/>
        <v>0.18957047846593034</v>
      </c>
      <c r="B851" s="19">
        <v>525</v>
      </c>
      <c r="C851" s="15" t="s">
        <v>1722</v>
      </c>
      <c r="D851" s="17">
        <v>1500</v>
      </c>
      <c r="E851" s="15" t="s">
        <v>1723</v>
      </c>
      <c r="F851" s="15" t="s">
        <v>340</v>
      </c>
      <c r="G851" s="15" t="s">
        <v>106</v>
      </c>
      <c r="H851" s="16" t="s">
        <v>1724</v>
      </c>
      <c r="I851" s="15" t="s">
        <v>107</v>
      </c>
      <c r="J851" s="17">
        <v>1</v>
      </c>
      <c r="K851" s="15"/>
      <c r="L851" s="15"/>
      <c r="M851" s="15"/>
      <c r="N851" s="18">
        <v>9568</v>
      </c>
    </row>
    <row r="852" spans="1:14" ht="18.5" thickBot="1" x14ac:dyDescent="0.3">
      <c r="A852">
        <f t="shared" ca="1" si="13"/>
        <v>0.15790105764234885</v>
      </c>
      <c r="B852" s="19">
        <v>697</v>
      </c>
      <c r="C852" s="20" t="s">
        <v>2217</v>
      </c>
      <c r="D852" s="21">
        <v>1500</v>
      </c>
      <c r="E852" s="15" t="s">
        <v>1471</v>
      </c>
      <c r="F852" s="15">
        <v>65</v>
      </c>
      <c r="G852" s="15" t="s">
        <v>158</v>
      </c>
      <c r="H852" s="16" t="s">
        <v>2218</v>
      </c>
      <c r="I852" s="15" t="s">
        <v>122</v>
      </c>
      <c r="J852" s="17">
        <v>0</v>
      </c>
      <c r="K852" s="15"/>
      <c r="L852" s="15"/>
      <c r="M852" s="15"/>
      <c r="N852" s="18">
        <v>7519</v>
      </c>
    </row>
    <row r="853" spans="1:14" ht="18.5" thickBot="1" x14ac:dyDescent="0.3">
      <c r="A853">
        <f t="shared" ca="1" si="13"/>
        <v>0.83449881248680802</v>
      </c>
      <c r="B853" s="19">
        <v>937</v>
      </c>
      <c r="C853" s="15" t="s">
        <v>2895</v>
      </c>
      <c r="D853" s="21">
        <v>1500</v>
      </c>
      <c r="E853" s="15" t="s">
        <v>2896</v>
      </c>
      <c r="F853" s="15" t="s">
        <v>2897</v>
      </c>
      <c r="G853" s="15" t="s">
        <v>114</v>
      </c>
      <c r="H853" s="16" t="s">
        <v>2898</v>
      </c>
      <c r="I853" s="15" t="s">
        <v>122</v>
      </c>
      <c r="J853" s="17">
        <v>4</v>
      </c>
      <c r="K853" s="15"/>
      <c r="L853" s="15"/>
      <c r="M853" s="15"/>
      <c r="N853" s="18">
        <v>2281</v>
      </c>
    </row>
    <row r="854" spans="1:14" ht="18.5" thickBot="1" x14ac:dyDescent="0.3">
      <c r="A854">
        <f t="shared" ca="1" si="13"/>
        <v>0.35256697000397685</v>
      </c>
      <c r="B854" s="19">
        <v>957</v>
      </c>
      <c r="C854" s="15" t="s">
        <v>136</v>
      </c>
      <c r="D854" s="15"/>
      <c r="E854" s="15" t="s">
        <v>137</v>
      </c>
      <c r="F854" s="15" t="s">
        <v>138</v>
      </c>
      <c r="G854" s="15" t="s">
        <v>106</v>
      </c>
      <c r="H854" s="16" t="s">
        <v>2951</v>
      </c>
      <c r="I854" s="15" t="s">
        <v>139</v>
      </c>
      <c r="J854" s="17">
        <v>0</v>
      </c>
      <c r="K854" s="15"/>
      <c r="L854" s="15"/>
      <c r="M854" s="15"/>
      <c r="N854" s="18">
        <v>8073</v>
      </c>
    </row>
    <row r="855" spans="1:14" ht="18.5" thickBot="1" x14ac:dyDescent="0.3">
      <c r="A855">
        <f t="shared" ca="1" si="13"/>
        <v>0.98274910345821254</v>
      </c>
      <c r="B855" s="19">
        <v>232</v>
      </c>
      <c r="C855" s="20" t="s">
        <v>900</v>
      </c>
      <c r="D855" s="21">
        <v>1500</v>
      </c>
      <c r="E855" s="20" t="s">
        <v>901</v>
      </c>
      <c r="F855" s="20" t="s">
        <v>895</v>
      </c>
      <c r="G855" s="15" t="s">
        <v>106</v>
      </c>
      <c r="H855" s="16" t="s">
        <v>902</v>
      </c>
      <c r="I855" s="15" t="s">
        <v>116</v>
      </c>
      <c r="J855" s="17">
        <v>0</v>
      </c>
      <c r="K855" s="15"/>
      <c r="L855" s="15"/>
      <c r="M855" s="15"/>
      <c r="N855" s="18">
        <v>1944</v>
      </c>
    </row>
    <row r="856" spans="1:14" ht="18.5" thickBot="1" x14ac:dyDescent="0.3">
      <c r="A856">
        <f t="shared" ca="1" si="13"/>
        <v>0.47908432125157019</v>
      </c>
      <c r="B856" s="19">
        <v>393</v>
      </c>
      <c r="C856" s="15" t="s">
        <v>1350</v>
      </c>
      <c r="D856" s="17">
        <v>1500</v>
      </c>
      <c r="E856" s="15" t="s">
        <v>121</v>
      </c>
      <c r="F856" s="15" t="s">
        <v>1266</v>
      </c>
      <c r="G856" s="15" t="s">
        <v>106</v>
      </c>
      <c r="H856" s="16" t="s">
        <v>1351</v>
      </c>
      <c r="I856" s="15" t="s">
        <v>122</v>
      </c>
      <c r="J856" s="17">
        <v>0</v>
      </c>
      <c r="K856" s="15"/>
      <c r="L856" s="15"/>
      <c r="M856" s="15"/>
      <c r="N856" s="18">
        <v>6099</v>
      </c>
    </row>
    <row r="857" spans="1:14" ht="18.5" thickBot="1" x14ac:dyDescent="0.3">
      <c r="A857">
        <f t="shared" ca="1" si="13"/>
        <v>0.8741282451132526</v>
      </c>
      <c r="B857" s="19">
        <v>490</v>
      </c>
      <c r="C857" s="20" t="s">
        <v>1625</v>
      </c>
      <c r="D857" s="17">
        <v>1500</v>
      </c>
      <c r="E857" s="15" t="s">
        <v>1165</v>
      </c>
      <c r="F857" s="15"/>
      <c r="G857" s="15" t="s">
        <v>106</v>
      </c>
      <c r="H857" s="16" t="s">
        <v>1626</v>
      </c>
      <c r="I857" s="15" t="s">
        <v>116</v>
      </c>
      <c r="J857" s="17">
        <v>1</v>
      </c>
      <c r="K857" s="15"/>
      <c r="L857" s="15"/>
      <c r="M857" s="15"/>
      <c r="N857" s="18">
        <v>4013</v>
      </c>
    </row>
    <row r="858" spans="1:14" ht="18.5" thickBot="1" x14ac:dyDescent="0.3">
      <c r="A858">
        <f t="shared" ca="1" si="13"/>
        <v>0.61062966873439328</v>
      </c>
      <c r="B858" s="19">
        <v>922</v>
      </c>
      <c r="C858" s="15" t="s">
        <v>2853</v>
      </c>
      <c r="D858" s="21">
        <v>1500</v>
      </c>
      <c r="E858" s="15" t="s">
        <v>2854</v>
      </c>
      <c r="F858" s="15" t="s">
        <v>831</v>
      </c>
      <c r="G858" s="15" t="s">
        <v>106</v>
      </c>
      <c r="H858" s="16" t="s">
        <v>2855</v>
      </c>
      <c r="I858" s="15" t="s">
        <v>107</v>
      </c>
      <c r="J858" s="17">
        <v>0</v>
      </c>
      <c r="K858" s="15"/>
      <c r="L858" s="15"/>
      <c r="M858" s="15"/>
      <c r="N858" s="18">
        <v>6928</v>
      </c>
    </row>
    <row r="859" spans="1:14" ht="18.5" thickBot="1" x14ac:dyDescent="0.3">
      <c r="A859">
        <f t="shared" ca="1" si="13"/>
        <v>0.36153791427628101</v>
      </c>
      <c r="B859" s="12">
        <v>86</v>
      </c>
      <c r="C859" s="15" t="s">
        <v>471</v>
      </c>
      <c r="D859" s="17">
        <v>1500</v>
      </c>
      <c r="E859" s="15" t="s">
        <v>472</v>
      </c>
      <c r="F859" s="15" t="s">
        <v>156</v>
      </c>
      <c r="G859" s="15" t="s">
        <v>110</v>
      </c>
      <c r="H859" s="16" t="s">
        <v>473</v>
      </c>
      <c r="I859" s="15" t="s">
        <v>139</v>
      </c>
      <c r="J859" s="17">
        <v>1</v>
      </c>
      <c r="K859" s="15"/>
      <c r="L859" s="15" t="s">
        <v>236</v>
      </c>
      <c r="M859" s="15"/>
      <c r="N859" s="18">
        <v>8683</v>
      </c>
    </row>
    <row r="860" spans="1:14" ht="18.5" thickBot="1" x14ac:dyDescent="0.3">
      <c r="A860">
        <f t="shared" ca="1" si="13"/>
        <v>0.43962683154376458</v>
      </c>
      <c r="B860" s="19">
        <v>730</v>
      </c>
      <c r="C860" s="20" t="s">
        <v>2311</v>
      </c>
      <c r="D860" s="21">
        <v>1495</v>
      </c>
      <c r="E860" s="15" t="s">
        <v>2312</v>
      </c>
      <c r="F860" s="15"/>
      <c r="G860" s="15" t="s">
        <v>106</v>
      </c>
      <c r="H860" s="16" t="s">
        <v>2313</v>
      </c>
      <c r="I860" s="15" t="s">
        <v>116</v>
      </c>
      <c r="J860" s="17">
        <v>0</v>
      </c>
      <c r="K860" s="15"/>
      <c r="L860" s="15"/>
      <c r="M860" s="15"/>
      <c r="N860" s="18">
        <v>2452</v>
      </c>
    </row>
    <row r="861" spans="1:14" ht="18.5" thickBot="1" x14ac:dyDescent="0.3">
      <c r="A861">
        <f t="shared" ca="1" si="13"/>
        <v>0.77896586516729849</v>
      </c>
      <c r="B861" s="19">
        <v>934</v>
      </c>
      <c r="C861" s="15" t="s">
        <v>2887</v>
      </c>
      <c r="D861" s="21">
        <v>1500</v>
      </c>
      <c r="E861" s="15" t="s">
        <v>2172</v>
      </c>
      <c r="F861" s="15" t="s">
        <v>2837</v>
      </c>
      <c r="G861" s="15" t="s">
        <v>221</v>
      </c>
      <c r="H861" s="16" t="s">
        <v>2888</v>
      </c>
      <c r="I861" s="15" t="s">
        <v>122</v>
      </c>
      <c r="J861" s="17">
        <v>0</v>
      </c>
      <c r="K861" s="15"/>
      <c r="L861" s="15"/>
      <c r="M861" s="15"/>
      <c r="N861" s="18">
        <v>6299</v>
      </c>
    </row>
    <row r="862" spans="1:14" ht="18.5" thickBot="1" x14ac:dyDescent="0.3">
      <c r="A862">
        <f t="shared" ca="1" si="13"/>
        <v>0.11622438525605927</v>
      </c>
      <c r="B862" s="19">
        <v>830</v>
      </c>
      <c r="C862" s="15" t="s">
        <v>2591</v>
      </c>
      <c r="D862" s="21">
        <v>1500</v>
      </c>
      <c r="E862" s="15" t="s">
        <v>2592</v>
      </c>
      <c r="F862" s="15" t="s">
        <v>2593</v>
      </c>
      <c r="G862" s="15" t="s">
        <v>106</v>
      </c>
      <c r="H862" s="16" t="s">
        <v>2594</v>
      </c>
      <c r="I862" s="15" t="s">
        <v>111</v>
      </c>
      <c r="J862" s="17">
        <v>1</v>
      </c>
      <c r="K862" s="15"/>
      <c r="L862" s="15"/>
      <c r="M862" s="15"/>
      <c r="N862" s="18">
        <v>6742</v>
      </c>
    </row>
    <row r="863" spans="1:14" ht="18.5" thickBot="1" x14ac:dyDescent="0.3">
      <c r="A863">
        <f t="shared" ca="1" si="13"/>
        <v>0.81125526035264983</v>
      </c>
      <c r="B863" s="19">
        <v>978</v>
      </c>
      <c r="C863" s="15" t="s">
        <v>193</v>
      </c>
      <c r="D863" s="15"/>
      <c r="E863" s="15" t="s">
        <v>194</v>
      </c>
      <c r="F863" s="15" t="s">
        <v>195</v>
      </c>
      <c r="G863" s="15" t="s">
        <v>106</v>
      </c>
      <c r="H863" s="16" t="s">
        <v>3003</v>
      </c>
      <c r="I863" s="15" t="s">
        <v>116</v>
      </c>
      <c r="J863" s="17">
        <v>0</v>
      </c>
      <c r="K863" s="15"/>
      <c r="L863" s="15"/>
      <c r="M863" s="15"/>
      <c r="N863" s="18">
        <v>3172</v>
      </c>
    </row>
    <row r="864" spans="1:14" ht="18.5" thickBot="1" x14ac:dyDescent="0.3">
      <c r="A864">
        <f t="shared" ca="1" si="13"/>
        <v>0.13364533067150286</v>
      </c>
      <c r="B864" s="19">
        <v>461</v>
      </c>
      <c r="C864" s="20" t="s">
        <v>1545</v>
      </c>
      <c r="D864" s="17">
        <v>1500</v>
      </c>
      <c r="E864" s="15" t="s">
        <v>1546</v>
      </c>
      <c r="F864" s="15"/>
      <c r="G864" s="15" t="s">
        <v>114</v>
      </c>
      <c r="H864" s="16" t="s">
        <v>1547</v>
      </c>
      <c r="I864" s="15" t="s">
        <v>111</v>
      </c>
      <c r="J864" s="17">
        <v>10</v>
      </c>
      <c r="K864" s="15"/>
      <c r="L864" s="15"/>
      <c r="M864" s="15"/>
      <c r="N864" s="18">
        <v>7210</v>
      </c>
    </row>
    <row r="865" spans="1:14" ht="18.5" thickBot="1" x14ac:dyDescent="0.3">
      <c r="A865">
        <f t="shared" ca="1" si="13"/>
        <v>0.74822101682215403</v>
      </c>
      <c r="B865" s="19">
        <v>910</v>
      </c>
      <c r="C865" s="15" t="s">
        <v>2817</v>
      </c>
      <c r="D865" s="21">
        <v>1500</v>
      </c>
      <c r="E865" s="15" t="s">
        <v>2818</v>
      </c>
      <c r="F865" s="15" t="s">
        <v>195</v>
      </c>
      <c r="G865" s="15" t="s">
        <v>110</v>
      </c>
      <c r="H865" s="16" t="s">
        <v>2819</v>
      </c>
      <c r="I865" s="15" t="s">
        <v>131</v>
      </c>
      <c r="J865" s="17">
        <v>1</v>
      </c>
      <c r="K865" s="21"/>
      <c r="L865" s="15"/>
      <c r="M865" s="15"/>
      <c r="N865" s="18"/>
    </row>
    <row r="866" spans="1:14" ht="18.5" thickBot="1" x14ac:dyDescent="0.3">
      <c r="A866">
        <f t="shared" ca="1" si="13"/>
        <v>0.36008481013988014</v>
      </c>
      <c r="B866" s="19">
        <v>454</v>
      </c>
      <c r="C866" s="15" t="s">
        <v>1525</v>
      </c>
      <c r="D866" s="17">
        <v>1500</v>
      </c>
      <c r="E866" s="15" t="s">
        <v>1526</v>
      </c>
      <c r="F866" s="15"/>
      <c r="G866" s="15" t="s">
        <v>106</v>
      </c>
      <c r="H866" s="16" t="s">
        <v>1527</v>
      </c>
      <c r="I866" s="15" t="s">
        <v>116</v>
      </c>
      <c r="J866" s="17">
        <v>0</v>
      </c>
      <c r="K866" s="15"/>
      <c r="L866" s="15"/>
      <c r="M866" s="15"/>
      <c r="N866" s="26"/>
    </row>
    <row r="867" spans="1:14" ht="18.5" thickBot="1" x14ac:dyDescent="0.3">
      <c r="A867">
        <f t="shared" ca="1" si="13"/>
        <v>0.83086222563390733</v>
      </c>
      <c r="B867" s="19">
        <v>223</v>
      </c>
      <c r="C867" s="13" t="s">
        <v>873</v>
      </c>
      <c r="D867" s="17">
        <v>1500</v>
      </c>
      <c r="E867" s="15" t="s">
        <v>874</v>
      </c>
      <c r="F867" s="15"/>
      <c r="G867" s="15" t="s">
        <v>158</v>
      </c>
      <c r="H867" s="16" t="s">
        <v>875</v>
      </c>
      <c r="I867" s="15" t="s">
        <v>107</v>
      </c>
      <c r="J867" s="17">
        <v>0</v>
      </c>
      <c r="K867" s="15"/>
      <c r="L867" s="15" t="s">
        <v>132</v>
      </c>
      <c r="M867" s="15"/>
      <c r="N867" s="18">
        <v>2546</v>
      </c>
    </row>
    <row r="868" spans="1:14" ht="18.5" thickBot="1" x14ac:dyDescent="0.3">
      <c r="A868">
        <f t="shared" ca="1" si="13"/>
        <v>0.64533023724810523</v>
      </c>
      <c r="B868" s="12">
        <v>50</v>
      </c>
      <c r="C868" s="13" t="s">
        <v>358</v>
      </c>
      <c r="D868" s="14">
        <v>1500</v>
      </c>
      <c r="E868" s="13" t="s">
        <v>359</v>
      </c>
      <c r="F868" s="15"/>
      <c r="G868" s="15" t="s">
        <v>114</v>
      </c>
      <c r="H868" s="16" t="s">
        <v>360</v>
      </c>
      <c r="I868" s="15" t="s">
        <v>116</v>
      </c>
      <c r="J868" s="17">
        <v>10</v>
      </c>
      <c r="K868" s="15"/>
      <c r="L868" s="15" t="s">
        <v>209</v>
      </c>
      <c r="M868" s="15"/>
      <c r="N868" s="18">
        <v>6424</v>
      </c>
    </row>
    <row r="869" spans="1:14" ht="18.5" thickBot="1" x14ac:dyDescent="0.3">
      <c r="A869">
        <f t="shared" ca="1" si="13"/>
        <v>0.2101427626482959</v>
      </c>
      <c r="B869" s="19">
        <v>452</v>
      </c>
      <c r="C869" s="20" t="s">
        <v>1519</v>
      </c>
      <c r="D869" s="17">
        <v>1500</v>
      </c>
      <c r="E869" s="15" t="s">
        <v>1520</v>
      </c>
      <c r="F869" s="15"/>
      <c r="G869" s="15" t="s">
        <v>114</v>
      </c>
      <c r="H869" s="16" t="s">
        <v>1521</v>
      </c>
      <c r="I869" s="15" t="s">
        <v>116</v>
      </c>
      <c r="J869" s="17">
        <v>5</v>
      </c>
      <c r="K869" s="15"/>
      <c r="L869" s="15"/>
      <c r="M869" s="15"/>
      <c r="N869" s="15"/>
    </row>
    <row r="870" spans="1:14" ht="18.5" thickBot="1" x14ac:dyDescent="0.3">
      <c r="A870">
        <f t="shared" ca="1" si="13"/>
        <v>0.93633155414407931</v>
      </c>
      <c r="B870" s="19">
        <v>145</v>
      </c>
      <c r="C870" s="15" t="s">
        <v>647</v>
      </c>
      <c r="D870" s="17">
        <v>1500</v>
      </c>
      <c r="E870" s="15" t="s">
        <v>648</v>
      </c>
      <c r="F870" s="15" t="s">
        <v>105</v>
      </c>
      <c r="G870" s="15" t="s">
        <v>158</v>
      </c>
      <c r="H870" s="16" t="s">
        <v>649</v>
      </c>
      <c r="I870" s="15" t="s">
        <v>111</v>
      </c>
      <c r="J870" s="17">
        <v>2</v>
      </c>
      <c r="K870" s="15"/>
      <c r="L870" s="15" t="s">
        <v>650</v>
      </c>
      <c r="M870" s="15"/>
      <c r="N870" s="18">
        <v>6676</v>
      </c>
    </row>
    <row r="871" spans="1:14" ht="18.5" thickBot="1" x14ac:dyDescent="0.3">
      <c r="A871">
        <f t="shared" ca="1" si="13"/>
        <v>0.76142709448922929</v>
      </c>
      <c r="B871" s="12">
        <v>38</v>
      </c>
      <c r="C871" s="13" t="s">
        <v>319</v>
      </c>
      <c r="D871" s="14">
        <v>1500</v>
      </c>
      <c r="E871" s="13" t="s">
        <v>231</v>
      </c>
      <c r="F871" s="15" t="s">
        <v>320</v>
      </c>
      <c r="G871" s="15" t="s">
        <v>110</v>
      </c>
      <c r="H871" s="16" t="s">
        <v>321</v>
      </c>
      <c r="I871" s="15" t="s">
        <v>127</v>
      </c>
      <c r="J871" s="17">
        <v>2</v>
      </c>
      <c r="K871" s="15"/>
      <c r="L871" s="26" t="s">
        <v>165</v>
      </c>
      <c r="M871" s="15"/>
      <c r="N871" s="18">
        <v>9139</v>
      </c>
    </row>
    <row r="872" spans="1:14" ht="18.5" thickBot="1" x14ac:dyDescent="0.3">
      <c r="A872">
        <f t="shared" ca="1" si="13"/>
        <v>0.2866284156143355</v>
      </c>
      <c r="B872" s="19">
        <v>865</v>
      </c>
      <c r="C872" s="15" t="s">
        <v>2688</v>
      </c>
      <c r="D872" s="17">
        <v>1500</v>
      </c>
      <c r="E872" s="15" t="s">
        <v>1361</v>
      </c>
      <c r="F872" s="15" t="s">
        <v>146</v>
      </c>
      <c r="G872" s="15" t="s">
        <v>106</v>
      </c>
      <c r="H872" s="16" t="s">
        <v>2689</v>
      </c>
      <c r="I872" s="15" t="s">
        <v>107</v>
      </c>
      <c r="J872" s="17">
        <v>0</v>
      </c>
      <c r="K872" s="15"/>
      <c r="L872" s="15"/>
      <c r="M872" s="15"/>
      <c r="N872" s="18">
        <v>7693</v>
      </c>
    </row>
    <row r="873" spans="1:14" ht="18.5" thickBot="1" x14ac:dyDescent="0.3">
      <c r="A873">
        <f t="shared" ca="1" si="13"/>
        <v>0.72804791853525519</v>
      </c>
      <c r="B873" s="19">
        <v>930</v>
      </c>
      <c r="C873" s="20" t="s">
        <v>2876</v>
      </c>
      <c r="D873" s="21">
        <v>1495</v>
      </c>
      <c r="E873" s="15" t="s">
        <v>2877</v>
      </c>
      <c r="F873" s="15"/>
      <c r="G873" s="15" t="s">
        <v>221</v>
      </c>
      <c r="H873" s="16" t="s">
        <v>2878</v>
      </c>
      <c r="I873" s="15" t="s">
        <v>116</v>
      </c>
      <c r="J873" s="17">
        <v>2</v>
      </c>
      <c r="K873" s="15"/>
      <c r="L873" s="15"/>
      <c r="M873" s="15"/>
      <c r="N873" s="18">
        <v>2092</v>
      </c>
    </row>
    <row r="874" spans="1:14" ht="18.5" thickBot="1" x14ac:dyDescent="0.3">
      <c r="A874">
        <f t="shared" ca="1" si="13"/>
        <v>0.64451044908457267</v>
      </c>
      <c r="B874" s="19">
        <v>558</v>
      </c>
      <c r="C874" s="20" t="s">
        <v>1818</v>
      </c>
      <c r="D874" s="21">
        <v>1500</v>
      </c>
      <c r="E874" s="15" t="s">
        <v>1819</v>
      </c>
      <c r="F874" s="15" t="s">
        <v>1820</v>
      </c>
      <c r="G874" s="15" t="s">
        <v>221</v>
      </c>
      <c r="H874" s="16" t="s">
        <v>1821</v>
      </c>
      <c r="I874" s="15" t="s">
        <v>116</v>
      </c>
      <c r="J874" s="17">
        <v>1</v>
      </c>
      <c r="K874" s="21">
        <v>1002108</v>
      </c>
      <c r="L874" s="15"/>
      <c r="M874" s="15"/>
      <c r="N874" s="18">
        <v>3608</v>
      </c>
    </row>
    <row r="875" spans="1:14" ht="18.5" thickBot="1" x14ac:dyDescent="0.3">
      <c r="A875">
        <f t="shared" ca="1" si="13"/>
        <v>0.7140007828266276</v>
      </c>
      <c r="B875" s="19">
        <v>672</v>
      </c>
      <c r="C875" s="20" t="s">
        <v>2149</v>
      </c>
      <c r="D875" s="21">
        <v>1100</v>
      </c>
      <c r="E875" s="15" t="s">
        <v>2150</v>
      </c>
      <c r="F875" s="20"/>
      <c r="G875" s="15" t="s">
        <v>106</v>
      </c>
      <c r="H875" s="16" t="s">
        <v>2151</v>
      </c>
      <c r="I875" s="15" t="s">
        <v>116</v>
      </c>
      <c r="J875" s="17">
        <v>0</v>
      </c>
      <c r="K875" s="15"/>
      <c r="L875" s="15"/>
      <c r="M875" s="15"/>
      <c r="N875" s="15"/>
    </row>
    <row r="876" spans="1:14" ht="18.5" thickBot="1" x14ac:dyDescent="0.3">
      <c r="A876">
        <f t="shared" ca="1" si="13"/>
        <v>0.46643552004707012</v>
      </c>
      <c r="B876" s="19">
        <v>940</v>
      </c>
      <c r="C876" s="20" t="s">
        <v>2904</v>
      </c>
      <c r="D876" s="21">
        <v>1500</v>
      </c>
      <c r="E876" s="20" t="s">
        <v>2905</v>
      </c>
      <c r="F876" s="20" t="s">
        <v>2906</v>
      </c>
      <c r="G876" s="15" t="s">
        <v>110</v>
      </c>
      <c r="H876" s="16" t="s">
        <v>2907</v>
      </c>
      <c r="I876" s="15" t="s">
        <v>139</v>
      </c>
      <c r="J876" s="17">
        <v>2</v>
      </c>
      <c r="K876" s="15"/>
      <c r="L876" s="15"/>
      <c r="M876" s="15"/>
      <c r="N876" s="18">
        <v>2639</v>
      </c>
    </row>
    <row r="877" spans="1:14" ht="18.5" thickBot="1" x14ac:dyDescent="0.3">
      <c r="A877">
        <f t="shared" ca="1" si="13"/>
        <v>0.2943833216276478</v>
      </c>
      <c r="B877" s="19">
        <v>661</v>
      </c>
      <c r="C877" s="20" t="s">
        <v>2123</v>
      </c>
      <c r="D877" s="21">
        <v>1500</v>
      </c>
      <c r="E877" s="15" t="s">
        <v>1152</v>
      </c>
      <c r="F877" s="15"/>
      <c r="G877" s="15" t="s">
        <v>106</v>
      </c>
      <c r="H877" s="16" t="s">
        <v>2124</v>
      </c>
      <c r="I877" s="15" t="s">
        <v>139</v>
      </c>
      <c r="J877" s="17">
        <v>0</v>
      </c>
      <c r="K877" s="15"/>
      <c r="L877" s="15"/>
      <c r="M877" s="15"/>
      <c r="N877" s="18">
        <v>3622</v>
      </c>
    </row>
    <row r="878" spans="1:14" ht="18.5" thickBot="1" x14ac:dyDescent="0.3">
      <c r="A878">
        <f t="shared" ca="1" si="13"/>
        <v>0.77168826218648079</v>
      </c>
      <c r="B878" s="12">
        <v>103</v>
      </c>
      <c r="C878" s="15" t="s">
        <v>521</v>
      </c>
      <c r="D878" s="17">
        <v>1500</v>
      </c>
      <c r="E878" s="15" t="s">
        <v>522</v>
      </c>
      <c r="F878" s="15" t="s">
        <v>363</v>
      </c>
      <c r="G878" s="15" t="s">
        <v>158</v>
      </c>
      <c r="H878" s="16" t="s">
        <v>523</v>
      </c>
      <c r="I878" s="15" t="s">
        <v>116</v>
      </c>
      <c r="J878" s="17">
        <v>0</v>
      </c>
      <c r="K878" s="15"/>
      <c r="L878" s="15" t="s">
        <v>132</v>
      </c>
      <c r="M878" s="15"/>
      <c r="N878" s="18">
        <v>8503</v>
      </c>
    </row>
    <row r="879" spans="1:14" ht="18.5" thickBot="1" x14ac:dyDescent="0.3">
      <c r="A879">
        <f t="shared" ca="1" si="13"/>
        <v>0.43205454611066885</v>
      </c>
      <c r="B879" s="19">
        <v>790</v>
      </c>
      <c r="C879" s="20" t="s">
        <v>2479</v>
      </c>
      <c r="D879" s="21">
        <v>1500</v>
      </c>
      <c r="E879" s="15" t="s">
        <v>2480</v>
      </c>
      <c r="F879" s="15"/>
      <c r="G879" s="15" t="s">
        <v>106</v>
      </c>
      <c r="H879" s="16" t="s">
        <v>2481</v>
      </c>
      <c r="I879" s="15" t="s">
        <v>116</v>
      </c>
      <c r="J879" s="17">
        <v>0</v>
      </c>
      <c r="K879" s="15"/>
      <c r="L879" s="15"/>
      <c r="M879" s="15"/>
      <c r="N879" s="18">
        <v>7134</v>
      </c>
    </row>
    <row r="880" spans="1:14" ht="18.5" thickBot="1" x14ac:dyDescent="0.3">
      <c r="A880">
        <f t="shared" ca="1" si="13"/>
        <v>0.50016603882615784</v>
      </c>
      <c r="B880" s="19">
        <v>951</v>
      </c>
      <c r="C880" s="15" t="s">
        <v>2932</v>
      </c>
      <c r="D880" s="21">
        <v>1500</v>
      </c>
      <c r="E880" s="15" t="s">
        <v>2933</v>
      </c>
      <c r="F880" s="15"/>
      <c r="G880" s="20" t="s">
        <v>158</v>
      </c>
      <c r="H880" s="16" t="s">
        <v>2934</v>
      </c>
      <c r="I880" s="15" t="s">
        <v>111</v>
      </c>
      <c r="J880" s="17">
        <v>2</v>
      </c>
      <c r="K880" s="21"/>
      <c r="L880" s="15"/>
      <c r="M880" s="15"/>
      <c r="N880" s="18">
        <v>4662</v>
      </c>
    </row>
    <row r="881" spans="1:14" ht="18.5" thickBot="1" x14ac:dyDescent="0.3">
      <c r="A881">
        <f t="shared" ca="1" si="13"/>
        <v>0.99647316291502264</v>
      </c>
      <c r="B881" s="19">
        <v>238</v>
      </c>
      <c r="C881" s="15" t="s">
        <v>919</v>
      </c>
      <c r="D881" s="17">
        <v>1500</v>
      </c>
      <c r="E881" s="15" t="s">
        <v>920</v>
      </c>
      <c r="F881" s="15" t="s">
        <v>141</v>
      </c>
      <c r="G881" s="15" t="s">
        <v>106</v>
      </c>
      <c r="H881" s="16" t="s">
        <v>921</v>
      </c>
      <c r="I881" s="15" t="s">
        <v>107</v>
      </c>
      <c r="J881" s="17">
        <v>2</v>
      </c>
      <c r="K881" s="15"/>
      <c r="L881" s="15"/>
      <c r="M881" s="15"/>
      <c r="N881" s="18">
        <v>8249</v>
      </c>
    </row>
    <row r="882" spans="1:14" ht="18.5" thickBot="1" x14ac:dyDescent="0.3">
      <c r="A882">
        <f t="shared" ca="1" si="13"/>
        <v>9.2842275092167803E-2</v>
      </c>
      <c r="B882" s="19">
        <v>408</v>
      </c>
      <c r="C882" s="15" t="s">
        <v>1394</v>
      </c>
      <c r="D882" s="17">
        <v>1500</v>
      </c>
      <c r="E882" s="15" t="s">
        <v>1395</v>
      </c>
      <c r="F882" s="15" t="s">
        <v>1396</v>
      </c>
      <c r="G882" s="15" t="s">
        <v>114</v>
      </c>
      <c r="H882" s="16" t="s">
        <v>1397</v>
      </c>
      <c r="I882" s="15" t="s">
        <v>122</v>
      </c>
      <c r="J882" s="17">
        <v>6</v>
      </c>
      <c r="K882" s="15"/>
      <c r="L882" s="15"/>
      <c r="M882" s="15"/>
      <c r="N882" s="18">
        <v>6908</v>
      </c>
    </row>
    <row r="883" spans="1:14" ht="18.5" thickBot="1" x14ac:dyDescent="0.3">
      <c r="A883">
        <f t="shared" ca="1" si="13"/>
        <v>0.44482720871248305</v>
      </c>
      <c r="B883" s="19">
        <v>726</v>
      </c>
      <c r="C883" s="15" t="s">
        <v>2300</v>
      </c>
      <c r="D883" s="21">
        <v>1500</v>
      </c>
      <c r="E883" s="15" t="s">
        <v>2301</v>
      </c>
      <c r="F883" s="15" t="s">
        <v>1929</v>
      </c>
      <c r="G883" s="15" t="s">
        <v>114</v>
      </c>
      <c r="H883" s="16" t="s">
        <v>2302</v>
      </c>
      <c r="I883" s="15" t="s">
        <v>122</v>
      </c>
      <c r="J883" s="17">
        <v>8</v>
      </c>
      <c r="K883" s="21"/>
      <c r="L883" s="15"/>
      <c r="M883" s="15"/>
      <c r="N883" s="18">
        <v>7723</v>
      </c>
    </row>
    <row r="884" spans="1:14" ht="18.5" thickBot="1" x14ac:dyDescent="0.3">
      <c r="A884">
        <f t="shared" ca="1" si="13"/>
        <v>0.20555646446494302</v>
      </c>
      <c r="B884" s="19">
        <v>324</v>
      </c>
      <c r="C884" s="20" t="s">
        <v>1156</v>
      </c>
      <c r="D884" s="17">
        <v>1500</v>
      </c>
      <c r="E884" s="15" t="s">
        <v>1157</v>
      </c>
      <c r="F884" s="15"/>
      <c r="G884" s="15" t="s">
        <v>158</v>
      </c>
      <c r="H884" s="16" t="s">
        <v>1158</v>
      </c>
      <c r="I884" s="15" t="s">
        <v>115</v>
      </c>
      <c r="J884" s="17">
        <v>0</v>
      </c>
      <c r="K884" s="15"/>
      <c r="L884" s="15" t="s">
        <v>132</v>
      </c>
      <c r="M884" s="15"/>
      <c r="N884" s="15"/>
    </row>
    <row r="885" spans="1:14" ht="18.5" thickBot="1" x14ac:dyDescent="0.3">
      <c r="A885">
        <f t="shared" ca="1" si="13"/>
        <v>0.97899772835689802</v>
      </c>
      <c r="B885" s="19">
        <v>611</v>
      </c>
      <c r="C885" s="20" t="s">
        <v>1978</v>
      </c>
      <c r="D885" s="21">
        <v>1500</v>
      </c>
      <c r="E885" s="20" t="s">
        <v>1979</v>
      </c>
      <c r="F885" s="20">
        <v>404</v>
      </c>
      <c r="G885" s="15" t="s">
        <v>106</v>
      </c>
      <c r="H885" s="16" t="s">
        <v>1980</v>
      </c>
      <c r="I885" s="15" t="s">
        <v>107</v>
      </c>
      <c r="J885" s="17">
        <v>0</v>
      </c>
      <c r="K885" s="15"/>
      <c r="L885" s="15"/>
      <c r="M885" s="15"/>
      <c r="N885" s="18">
        <v>3493</v>
      </c>
    </row>
    <row r="886" spans="1:14" ht="18.5" thickBot="1" x14ac:dyDescent="0.3">
      <c r="A886">
        <f t="shared" ca="1" si="13"/>
        <v>0.65308176342845947</v>
      </c>
      <c r="B886" s="12">
        <v>39</v>
      </c>
      <c r="C886" s="13" t="s">
        <v>322</v>
      </c>
      <c r="D886" s="14">
        <v>1500</v>
      </c>
      <c r="E886" s="13" t="s">
        <v>323</v>
      </c>
      <c r="F886" s="15"/>
      <c r="G886" s="15" t="s">
        <v>106</v>
      </c>
      <c r="H886" s="16" t="s">
        <v>324</v>
      </c>
      <c r="I886" s="15" t="s">
        <v>107</v>
      </c>
      <c r="J886" s="17">
        <v>1</v>
      </c>
      <c r="K886" s="15"/>
      <c r="L886" s="15"/>
      <c r="M886" s="15"/>
      <c r="N886" s="18">
        <v>4383</v>
      </c>
    </row>
    <row r="887" spans="1:14" ht="18.5" thickBot="1" x14ac:dyDescent="0.3">
      <c r="A887">
        <f t="shared" ca="1" si="13"/>
        <v>0.54646850630457833</v>
      </c>
      <c r="B887" s="19">
        <v>345</v>
      </c>
      <c r="C887" s="15" t="s">
        <v>1216</v>
      </c>
      <c r="D887" s="17">
        <v>1500</v>
      </c>
      <c r="E887" s="15" t="s">
        <v>1217</v>
      </c>
      <c r="F887" s="15"/>
      <c r="G887" s="15" t="s">
        <v>110</v>
      </c>
      <c r="H887" s="16" t="s">
        <v>1218</v>
      </c>
      <c r="I887" s="15" t="s">
        <v>107</v>
      </c>
      <c r="J887" s="17">
        <v>1</v>
      </c>
      <c r="K887" s="15"/>
      <c r="L887" s="26" t="s">
        <v>165</v>
      </c>
      <c r="M887" s="15"/>
      <c r="N887" s="18">
        <v>381</v>
      </c>
    </row>
    <row r="888" spans="1:14" ht="18.5" thickBot="1" x14ac:dyDescent="0.3">
      <c r="A888">
        <f t="shared" ca="1" si="13"/>
        <v>0.48422671117286731</v>
      </c>
      <c r="B888" s="19">
        <v>707</v>
      </c>
      <c r="C888" s="15" t="s">
        <v>2246</v>
      </c>
      <c r="D888" s="21">
        <v>1500</v>
      </c>
      <c r="E888" s="15" t="s">
        <v>2247</v>
      </c>
      <c r="F888" s="15" t="s">
        <v>2248</v>
      </c>
      <c r="G888" s="15" t="s">
        <v>114</v>
      </c>
      <c r="H888" s="16" t="s">
        <v>2249</v>
      </c>
      <c r="I888" s="15" t="s">
        <v>116</v>
      </c>
      <c r="J888" s="17">
        <v>3</v>
      </c>
      <c r="K888" s="21">
        <v>1006106</v>
      </c>
      <c r="L888" s="15"/>
      <c r="M888" s="15"/>
      <c r="N888" s="18">
        <v>3564</v>
      </c>
    </row>
    <row r="889" spans="1:14" ht="18.5" thickBot="1" x14ac:dyDescent="0.3">
      <c r="A889">
        <f t="shared" ca="1" si="13"/>
        <v>1.9490459637739876E-3</v>
      </c>
      <c r="B889" s="12">
        <v>89</v>
      </c>
      <c r="C889" s="15" t="s">
        <v>480</v>
      </c>
      <c r="D889" s="17">
        <v>1500</v>
      </c>
      <c r="E889" s="15" t="s">
        <v>189</v>
      </c>
      <c r="F889" s="15" t="s">
        <v>190</v>
      </c>
      <c r="G889" s="15" t="s">
        <v>110</v>
      </c>
      <c r="H889" s="16" t="s">
        <v>481</v>
      </c>
      <c r="I889" s="15" t="s">
        <v>111</v>
      </c>
      <c r="J889" s="17">
        <v>0</v>
      </c>
      <c r="K889" s="15"/>
      <c r="L889" s="15" t="s">
        <v>236</v>
      </c>
      <c r="M889" s="15"/>
      <c r="N889" s="18">
        <v>9689</v>
      </c>
    </row>
    <row r="890" spans="1:14" ht="18.5" thickBot="1" x14ac:dyDescent="0.3">
      <c r="A890">
        <f t="shared" ca="1" si="13"/>
        <v>0.71809603467979277</v>
      </c>
      <c r="B890" s="19">
        <v>690</v>
      </c>
      <c r="C890" s="20" t="s">
        <v>2200</v>
      </c>
      <c r="D890" s="21">
        <v>1470</v>
      </c>
      <c r="E890" s="15" t="s">
        <v>788</v>
      </c>
      <c r="F890" s="15"/>
      <c r="G890" s="15" t="s">
        <v>106</v>
      </c>
      <c r="H890" s="16" t="s">
        <v>2201</v>
      </c>
      <c r="I890" s="15" t="s">
        <v>127</v>
      </c>
      <c r="J890" s="17">
        <v>0</v>
      </c>
      <c r="K890" s="15"/>
      <c r="L890" s="15"/>
      <c r="M890" s="15"/>
      <c r="N890" s="15"/>
    </row>
    <row r="891" spans="1:14" ht="18.5" thickBot="1" x14ac:dyDescent="0.3">
      <c r="A891">
        <f t="shared" ca="1" si="13"/>
        <v>0.93628464302699888</v>
      </c>
      <c r="B891" s="19">
        <v>850</v>
      </c>
      <c r="C891" s="15" t="s">
        <v>2648</v>
      </c>
      <c r="D891" s="21">
        <v>1500</v>
      </c>
      <c r="E891" s="15" t="s">
        <v>273</v>
      </c>
      <c r="F891" s="15" t="s">
        <v>2649</v>
      </c>
      <c r="G891" s="15" t="s">
        <v>221</v>
      </c>
      <c r="H891" s="16" t="s">
        <v>2650</v>
      </c>
      <c r="I891" s="15" t="s">
        <v>116</v>
      </c>
      <c r="J891" s="17">
        <v>0</v>
      </c>
      <c r="K891" s="15"/>
      <c r="L891" s="15"/>
      <c r="M891" s="15"/>
      <c r="N891" s="18">
        <v>6957</v>
      </c>
    </row>
    <row r="892" spans="1:14" ht="18.5" thickBot="1" x14ac:dyDescent="0.3">
      <c r="A892">
        <f t="shared" ca="1" si="13"/>
        <v>0.32636522464053175</v>
      </c>
      <c r="B892" s="19">
        <v>650</v>
      </c>
      <c r="C892" s="15" t="s">
        <v>2090</v>
      </c>
      <c r="D892" s="21">
        <v>1500</v>
      </c>
      <c r="E892" s="15" t="s">
        <v>2091</v>
      </c>
      <c r="F892" s="15" t="s">
        <v>2092</v>
      </c>
      <c r="G892" s="15" t="s">
        <v>114</v>
      </c>
      <c r="H892" s="16" t="s">
        <v>2093</v>
      </c>
      <c r="I892" s="15" t="s">
        <v>139</v>
      </c>
      <c r="J892" s="17">
        <v>12</v>
      </c>
      <c r="K892" s="15"/>
      <c r="L892" s="15" t="s">
        <v>209</v>
      </c>
      <c r="M892" s="15"/>
      <c r="N892" s="18">
        <v>990</v>
      </c>
    </row>
    <row r="893" spans="1:14" ht="18.5" thickBot="1" x14ac:dyDescent="0.3">
      <c r="A893">
        <f t="shared" ca="1" si="13"/>
        <v>0.84923257096568816</v>
      </c>
      <c r="B893" s="19">
        <v>366</v>
      </c>
      <c r="C893" s="15" t="s">
        <v>1277</v>
      </c>
      <c r="D893" s="17">
        <v>1490</v>
      </c>
      <c r="E893" s="15" t="s">
        <v>853</v>
      </c>
      <c r="F893" s="15"/>
      <c r="G893" s="15" t="s">
        <v>114</v>
      </c>
      <c r="H893" s="16" t="s">
        <v>1278</v>
      </c>
      <c r="I893" s="15" t="s">
        <v>116</v>
      </c>
      <c r="J893" s="17">
        <v>12</v>
      </c>
      <c r="K893" s="15"/>
      <c r="L893" s="15" t="s">
        <v>209</v>
      </c>
      <c r="M893" s="15"/>
      <c r="N893" s="18">
        <v>2848</v>
      </c>
    </row>
    <row r="894" spans="1:14" ht="18.5" thickBot="1" x14ac:dyDescent="0.3">
      <c r="A894">
        <f t="shared" ca="1" si="13"/>
        <v>0.76892278211811171</v>
      </c>
      <c r="B894" s="19">
        <v>450</v>
      </c>
      <c r="C894" s="15" t="s">
        <v>1513</v>
      </c>
      <c r="D894" s="17">
        <v>1500</v>
      </c>
      <c r="E894" s="15" t="s">
        <v>1514</v>
      </c>
      <c r="F894" s="15"/>
      <c r="G894" s="15" t="s">
        <v>106</v>
      </c>
      <c r="H894" s="16" t="s">
        <v>1515</v>
      </c>
      <c r="I894" s="15" t="s">
        <v>116</v>
      </c>
      <c r="J894" s="17">
        <v>0</v>
      </c>
      <c r="K894" s="15"/>
      <c r="L894" s="15"/>
      <c r="M894" s="15"/>
      <c r="N894" s="15"/>
    </row>
    <row r="895" spans="1:14" ht="18.5" thickBot="1" x14ac:dyDescent="0.3">
      <c r="A895">
        <f t="shared" ca="1" si="13"/>
        <v>0.18176378691919348</v>
      </c>
      <c r="B895" s="12">
        <v>28</v>
      </c>
      <c r="C895" s="13" t="s">
        <v>288</v>
      </c>
      <c r="D895" s="14">
        <v>1500</v>
      </c>
      <c r="E895" s="13" t="s">
        <v>289</v>
      </c>
      <c r="F895" s="15" t="s">
        <v>290</v>
      </c>
      <c r="G895" s="15" t="s">
        <v>114</v>
      </c>
      <c r="H895" s="16" t="s">
        <v>291</v>
      </c>
      <c r="I895" s="15" t="s">
        <v>111</v>
      </c>
      <c r="J895" s="17">
        <v>8</v>
      </c>
      <c r="K895" s="15"/>
      <c r="L895" s="15" t="s">
        <v>292</v>
      </c>
      <c r="M895" s="15"/>
      <c r="N895" s="18">
        <v>5526</v>
      </c>
    </row>
    <row r="896" spans="1:14" ht="18.5" thickBot="1" x14ac:dyDescent="0.3">
      <c r="A896">
        <f t="shared" ca="1" si="13"/>
        <v>0.87881872208898348</v>
      </c>
      <c r="B896" s="19">
        <v>722</v>
      </c>
      <c r="C896" s="15" t="s">
        <v>2288</v>
      </c>
      <c r="D896" s="21">
        <v>1500</v>
      </c>
      <c r="E896" s="15" t="s">
        <v>901</v>
      </c>
      <c r="F896" s="15" t="s">
        <v>1929</v>
      </c>
      <c r="G896" s="15" t="s">
        <v>106</v>
      </c>
      <c r="H896" s="16" t="s">
        <v>2289</v>
      </c>
      <c r="I896" s="15" t="s">
        <v>116</v>
      </c>
      <c r="J896" s="17">
        <v>0</v>
      </c>
      <c r="K896" s="21"/>
      <c r="L896" s="15"/>
      <c r="M896" s="15"/>
      <c r="N896" s="18">
        <v>7124</v>
      </c>
    </row>
    <row r="897" spans="1:14" ht="18.5" thickBot="1" x14ac:dyDescent="0.3">
      <c r="A897">
        <f t="shared" ca="1" si="13"/>
        <v>0.63438791475328549</v>
      </c>
      <c r="B897" s="12">
        <v>127</v>
      </c>
      <c r="C897" s="24" t="s">
        <v>592</v>
      </c>
      <c r="D897" s="17">
        <v>1500</v>
      </c>
      <c r="E897" s="15" t="s">
        <v>593</v>
      </c>
      <c r="F897" s="15" t="s">
        <v>146</v>
      </c>
      <c r="G897" s="15" t="s">
        <v>114</v>
      </c>
      <c r="H897" s="16" t="s">
        <v>594</v>
      </c>
      <c r="I897" s="15" t="s">
        <v>175</v>
      </c>
      <c r="J897" s="17">
        <v>7</v>
      </c>
      <c r="K897" s="15"/>
      <c r="L897" s="15" t="s">
        <v>292</v>
      </c>
      <c r="M897" s="15"/>
      <c r="N897" s="18">
        <v>7422</v>
      </c>
    </row>
    <row r="898" spans="1:14" ht="18.5" thickBot="1" x14ac:dyDescent="0.3">
      <c r="A898">
        <f t="shared" ref="A898:A961" ca="1" si="14">RAND()</f>
        <v>0.16763899162307572</v>
      </c>
      <c r="B898" s="19">
        <v>505</v>
      </c>
      <c r="C898" s="20" t="s">
        <v>1665</v>
      </c>
      <c r="D898" s="17">
        <v>1500</v>
      </c>
      <c r="E898" s="15" t="s">
        <v>145</v>
      </c>
      <c r="F898" s="15"/>
      <c r="G898" s="15" t="s">
        <v>106</v>
      </c>
      <c r="H898" s="16" t="s">
        <v>1666</v>
      </c>
      <c r="I898" s="15" t="s">
        <v>107</v>
      </c>
      <c r="J898" s="17">
        <v>1</v>
      </c>
      <c r="K898" s="15"/>
      <c r="L898" s="15"/>
      <c r="M898" s="15"/>
      <c r="N898" s="18">
        <v>7211</v>
      </c>
    </row>
    <row r="899" spans="1:14" ht="18.5" thickBot="1" x14ac:dyDescent="0.3">
      <c r="A899">
        <f t="shared" ca="1" si="14"/>
        <v>0.15927943681897117</v>
      </c>
      <c r="B899" s="19">
        <v>401</v>
      </c>
      <c r="C899" s="15" t="s">
        <v>1372</v>
      </c>
      <c r="D899" s="17">
        <v>1500</v>
      </c>
      <c r="E899" s="15" t="s">
        <v>1373</v>
      </c>
      <c r="F899" s="15" t="s">
        <v>819</v>
      </c>
      <c r="G899" s="15" t="s">
        <v>114</v>
      </c>
      <c r="H899" s="16" t="s">
        <v>1374</v>
      </c>
      <c r="I899" s="15" t="s">
        <v>115</v>
      </c>
      <c r="J899" s="17">
        <v>12</v>
      </c>
      <c r="K899" s="15"/>
      <c r="L899" s="15" t="s">
        <v>209</v>
      </c>
      <c r="M899" s="15"/>
      <c r="N899" s="18">
        <v>6353</v>
      </c>
    </row>
    <row r="900" spans="1:14" ht="18.5" thickBot="1" x14ac:dyDescent="0.3">
      <c r="A900">
        <f t="shared" ca="1" si="14"/>
        <v>0.52298003931194903</v>
      </c>
      <c r="B900" s="19">
        <v>911</v>
      </c>
      <c r="C900" s="20" t="s">
        <v>2820</v>
      </c>
      <c r="D900" s="21">
        <v>1500</v>
      </c>
      <c r="E900" s="15" t="s">
        <v>2821</v>
      </c>
      <c r="F900" s="15"/>
      <c r="G900" s="15" t="s">
        <v>106</v>
      </c>
      <c r="H900" s="16" t="s">
        <v>2822</v>
      </c>
      <c r="I900" s="15" t="s">
        <v>116</v>
      </c>
      <c r="J900" s="17">
        <v>0</v>
      </c>
      <c r="K900" s="15"/>
      <c r="L900" s="15"/>
      <c r="M900" s="15"/>
      <c r="N900" s="18">
        <v>1987</v>
      </c>
    </row>
    <row r="901" spans="1:14" ht="18.5" thickBot="1" x14ac:dyDescent="0.3">
      <c r="A901">
        <f t="shared" ca="1" si="14"/>
        <v>0.31407096554515124</v>
      </c>
      <c r="B901" s="19">
        <v>372</v>
      </c>
      <c r="C901" s="15" t="s">
        <v>1291</v>
      </c>
      <c r="D901" s="17">
        <v>1495</v>
      </c>
      <c r="E901" s="15" t="s">
        <v>785</v>
      </c>
      <c r="F901" s="15" t="s">
        <v>476</v>
      </c>
      <c r="G901" s="15" t="s">
        <v>106</v>
      </c>
      <c r="H901" s="16" t="s">
        <v>1292</v>
      </c>
      <c r="I901" s="15" t="s">
        <v>107</v>
      </c>
      <c r="J901" s="17">
        <v>1</v>
      </c>
      <c r="K901" s="15"/>
      <c r="L901" s="15"/>
      <c r="M901" s="15"/>
      <c r="N901" s="18">
        <v>8021</v>
      </c>
    </row>
    <row r="902" spans="1:14" ht="18.5" thickBot="1" x14ac:dyDescent="0.3">
      <c r="A902">
        <f t="shared" ca="1" si="14"/>
        <v>0.29016847156604786</v>
      </c>
      <c r="B902" s="19">
        <v>564</v>
      </c>
      <c r="C902" s="20" t="s">
        <v>166</v>
      </c>
      <c r="D902" s="21">
        <v>1500</v>
      </c>
      <c r="E902" s="15" t="s">
        <v>167</v>
      </c>
      <c r="F902" s="15" t="s">
        <v>168</v>
      </c>
      <c r="G902" s="15" t="s">
        <v>110</v>
      </c>
      <c r="H902" s="16" t="s">
        <v>1837</v>
      </c>
      <c r="I902" s="15" t="s">
        <v>127</v>
      </c>
      <c r="J902" s="17">
        <v>0</v>
      </c>
      <c r="K902" s="15"/>
      <c r="L902" s="15"/>
      <c r="M902" s="15"/>
      <c r="N902" s="18">
        <v>9121</v>
      </c>
    </row>
    <row r="903" spans="1:14" ht="18.5" thickBot="1" x14ac:dyDescent="0.3">
      <c r="A903">
        <f t="shared" ca="1" si="14"/>
        <v>0.98974569857534755</v>
      </c>
      <c r="B903" s="19">
        <v>478</v>
      </c>
      <c r="C903" s="20" t="s">
        <v>1591</v>
      </c>
      <c r="D903" s="17">
        <v>1500</v>
      </c>
      <c r="E903" s="15" t="s">
        <v>1592</v>
      </c>
      <c r="F903" s="15"/>
      <c r="G903" s="15" t="s">
        <v>158</v>
      </c>
      <c r="H903" s="16" t="s">
        <v>1593</v>
      </c>
      <c r="I903" s="15" t="s">
        <v>115</v>
      </c>
      <c r="J903" s="17">
        <v>0</v>
      </c>
      <c r="K903" s="15"/>
      <c r="L903" s="15"/>
      <c r="M903" s="15"/>
      <c r="N903" s="18"/>
    </row>
    <row r="904" spans="1:14" ht="18.5" thickBot="1" x14ac:dyDescent="0.3">
      <c r="A904">
        <f t="shared" ca="1" si="14"/>
        <v>0.72725999267243369</v>
      </c>
      <c r="B904" s="19">
        <v>613</v>
      </c>
      <c r="C904" s="20" t="s">
        <v>1984</v>
      </c>
      <c r="D904" s="21">
        <v>1500</v>
      </c>
      <c r="E904" s="15" t="s">
        <v>1985</v>
      </c>
      <c r="F904" s="15"/>
      <c r="G904" s="15" t="s">
        <v>106</v>
      </c>
      <c r="H904" s="16" t="s">
        <v>1986</v>
      </c>
      <c r="I904" s="15" t="s">
        <v>107</v>
      </c>
      <c r="J904" s="17">
        <v>1</v>
      </c>
      <c r="K904" s="15"/>
      <c r="L904" s="15"/>
      <c r="M904" s="15"/>
      <c r="N904" s="18">
        <v>7737</v>
      </c>
    </row>
    <row r="905" spans="1:14" ht="18.5" thickBot="1" x14ac:dyDescent="0.3">
      <c r="A905">
        <f t="shared" ca="1" si="14"/>
        <v>0.53713828739961644</v>
      </c>
      <c r="B905" s="19">
        <v>807</v>
      </c>
      <c r="C905" s="15" t="s">
        <v>2523</v>
      </c>
      <c r="D905" s="21">
        <v>1500</v>
      </c>
      <c r="E905" s="15" t="s">
        <v>2524</v>
      </c>
      <c r="F905" s="15" t="s">
        <v>195</v>
      </c>
      <c r="G905" s="15" t="s">
        <v>114</v>
      </c>
      <c r="H905" s="16" t="s">
        <v>2525</v>
      </c>
      <c r="I905" s="15" t="s">
        <v>122</v>
      </c>
      <c r="J905" s="17">
        <v>8</v>
      </c>
      <c r="K905" s="15"/>
      <c r="L905" s="15"/>
      <c r="M905" s="15"/>
      <c r="N905" s="18">
        <v>1390</v>
      </c>
    </row>
    <row r="906" spans="1:14" ht="18.5" thickBot="1" x14ac:dyDescent="0.3">
      <c r="A906">
        <f t="shared" ca="1" si="14"/>
        <v>0.66578809681675133</v>
      </c>
      <c r="B906" s="19">
        <v>923</v>
      </c>
      <c r="C906" s="15" t="s">
        <v>2856</v>
      </c>
      <c r="D906" s="21">
        <v>1500</v>
      </c>
      <c r="E906" s="15" t="s">
        <v>2802</v>
      </c>
      <c r="F906" s="15" t="s">
        <v>2799</v>
      </c>
      <c r="G906" s="15" t="s">
        <v>110</v>
      </c>
      <c r="H906" s="16" t="s">
        <v>2857</v>
      </c>
      <c r="I906" s="15" t="s">
        <v>127</v>
      </c>
      <c r="J906" s="17">
        <v>0</v>
      </c>
      <c r="K906" s="21"/>
      <c r="L906" s="15"/>
      <c r="M906" s="15"/>
      <c r="N906" s="18">
        <v>7484</v>
      </c>
    </row>
    <row r="907" spans="1:14" ht="18.5" thickBot="1" x14ac:dyDescent="0.3">
      <c r="A907">
        <f t="shared" ca="1" si="14"/>
        <v>0.1513519248169386</v>
      </c>
      <c r="B907" s="19">
        <v>669</v>
      </c>
      <c r="C907" s="20" t="s">
        <v>112</v>
      </c>
      <c r="D907" s="21">
        <v>1500</v>
      </c>
      <c r="E907" s="15" t="s">
        <v>113</v>
      </c>
      <c r="F907" s="15"/>
      <c r="G907" s="15" t="s">
        <v>114</v>
      </c>
      <c r="H907" s="16" t="s">
        <v>2143</v>
      </c>
      <c r="I907" s="15" t="s">
        <v>115</v>
      </c>
      <c r="J907" s="17">
        <v>10</v>
      </c>
      <c r="K907" s="15"/>
      <c r="L907" s="15"/>
      <c r="M907" s="15"/>
      <c r="N907" s="18">
        <v>8068</v>
      </c>
    </row>
    <row r="908" spans="1:14" ht="18.5" thickBot="1" x14ac:dyDescent="0.3">
      <c r="A908">
        <f t="shared" ca="1" si="14"/>
        <v>0.47470176405141729</v>
      </c>
      <c r="B908" s="19">
        <v>765</v>
      </c>
      <c r="C908" s="20" t="s">
        <v>2408</v>
      </c>
      <c r="D908" s="21">
        <v>1500</v>
      </c>
      <c r="E908" s="15" t="s">
        <v>2409</v>
      </c>
      <c r="F908" s="15" t="s">
        <v>2410</v>
      </c>
      <c r="G908" s="15" t="s">
        <v>158</v>
      </c>
      <c r="H908" s="16" t="s">
        <v>2411</v>
      </c>
      <c r="I908" s="15" t="s">
        <v>107</v>
      </c>
      <c r="J908" s="17">
        <v>0</v>
      </c>
      <c r="K908" s="21">
        <v>1001110</v>
      </c>
      <c r="L908" s="15"/>
      <c r="M908" s="15"/>
      <c r="N908" s="18"/>
    </row>
    <row r="909" spans="1:14" ht="18.5" thickBot="1" x14ac:dyDescent="0.3">
      <c r="A909">
        <f t="shared" ca="1" si="14"/>
        <v>0.44449899165821205</v>
      </c>
      <c r="B909" s="19">
        <v>982</v>
      </c>
      <c r="C909" s="20" t="s">
        <v>3013</v>
      </c>
      <c r="D909" s="21">
        <v>1500</v>
      </c>
      <c r="E909" s="15" t="s">
        <v>3014</v>
      </c>
      <c r="F909" s="15"/>
      <c r="G909" s="20" t="s">
        <v>114</v>
      </c>
      <c r="H909" s="16" t="s">
        <v>3015</v>
      </c>
      <c r="I909" s="15" t="s">
        <v>116</v>
      </c>
      <c r="J909" s="17">
        <v>9</v>
      </c>
      <c r="K909" s="21"/>
      <c r="L909" s="15"/>
      <c r="M909" s="15"/>
      <c r="N909" s="18">
        <v>7189</v>
      </c>
    </row>
    <row r="910" spans="1:14" ht="18.5" thickBot="1" x14ac:dyDescent="0.3">
      <c r="A910">
        <f t="shared" ca="1" si="14"/>
        <v>0.71404422282789426</v>
      </c>
      <c r="B910" s="19">
        <v>247</v>
      </c>
      <c r="C910" s="15" t="s">
        <v>947</v>
      </c>
      <c r="D910" s="17">
        <v>1500</v>
      </c>
      <c r="E910" s="15" t="s">
        <v>948</v>
      </c>
      <c r="F910" s="15" t="s">
        <v>949</v>
      </c>
      <c r="G910" s="15" t="s">
        <v>110</v>
      </c>
      <c r="H910" s="16" t="s">
        <v>950</v>
      </c>
      <c r="I910" s="15" t="s">
        <v>127</v>
      </c>
      <c r="J910" s="17">
        <v>2</v>
      </c>
      <c r="K910" s="15"/>
      <c r="L910" s="26" t="s">
        <v>165</v>
      </c>
      <c r="M910" s="15"/>
      <c r="N910" s="18">
        <v>6282</v>
      </c>
    </row>
    <row r="911" spans="1:14" ht="18.5" thickBot="1" x14ac:dyDescent="0.3">
      <c r="A911">
        <f t="shared" ca="1" si="14"/>
        <v>0.83860487578607446</v>
      </c>
      <c r="B911" s="19">
        <v>486</v>
      </c>
      <c r="C911" s="20" t="s">
        <v>1615</v>
      </c>
      <c r="D911" s="17">
        <v>1500</v>
      </c>
      <c r="E911" s="15" t="s">
        <v>1616</v>
      </c>
      <c r="F911" s="15" t="s">
        <v>476</v>
      </c>
      <c r="G911" s="15" t="s">
        <v>221</v>
      </c>
      <c r="H911" s="16" t="s">
        <v>1617</v>
      </c>
      <c r="I911" s="15" t="s">
        <v>175</v>
      </c>
      <c r="J911" s="17">
        <v>0</v>
      </c>
      <c r="K911" s="15"/>
      <c r="L911" s="15"/>
      <c r="M911" s="15"/>
      <c r="N911" s="18">
        <v>4814</v>
      </c>
    </row>
    <row r="912" spans="1:14" ht="18.5" thickBot="1" x14ac:dyDescent="0.3">
      <c r="A912">
        <f t="shared" ca="1" si="14"/>
        <v>0.97656124349026452</v>
      </c>
      <c r="B912" s="19">
        <v>720</v>
      </c>
      <c r="C912" s="20" t="s">
        <v>2282</v>
      </c>
      <c r="D912" s="21">
        <v>1500</v>
      </c>
      <c r="E912" s="15" t="s">
        <v>2283</v>
      </c>
      <c r="F912" s="15" t="s">
        <v>2284</v>
      </c>
      <c r="G912" s="15" t="s">
        <v>114</v>
      </c>
      <c r="H912" s="16" t="s">
        <v>2285</v>
      </c>
      <c r="I912" s="15" t="s">
        <v>107</v>
      </c>
      <c r="J912" s="17">
        <v>1</v>
      </c>
      <c r="K912" s="15"/>
      <c r="L912" s="15"/>
      <c r="M912" s="15"/>
      <c r="N912" s="18">
        <v>4751</v>
      </c>
    </row>
    <row r="913" spans="1:14" ht="18.5" thickBot="1" x14ac:dyDescent="0.3">
      <c r="A913">
        <f t="shared" ca="1" si="14"/>
        <v>0.31036089123640387</v>
      </c>
      <c r="B913" s="19">
        <v>796</v>
      </c>
      <c r="C913" s="20" t="s">
        <v>2494</v>
      </c>
      <c r="D913" s="21">
        <v>1500</v>
      </c>
      <c r="E913" s="15" t="s">
        <v>2495</v>
      </c>
      <c r="F913" s="15"/>
      <c r="G913" s="15" t="s">
        <v>114</v>
      </c>
      <c r="H913" s="16" t="s">
        <v>2496</v>
      </c>
      <c r="I913" s="15" t="s">
        <v>111</v>
      </c>
      <c r="J913" s="17">
        <v>9</v>
      </c>
      <c r="K913" s="15"/>
      <c r="L913" s="15"/>
      <c r="M913" s="15"/>
      <c r="N913" s="18">
        <v>7107</v>
      </c>
    </row>
    <row r="914" spans="1:14" ht="18.5" thickBot="1" x14ac:dyDescent="0.3">
      <c r="A914">
        <f t="shared" ca="1" si="14"/>
        <v>0.85652873540181118</v>
      </c>
      <c r="B914" s="19">
        <v>981</v>
      </c>
      <c r="C914" s="15" t="s">
        <v>3010</v>
      </c>
      <c r="D914" s="21">
        <v>1500</v>
      </c>
      <c r="E914" s="15" t="s">
        <v>3011</v>
      </c>
      <c r="F914" s="15"/>
      <c r="G914" s="20" t="s">
        <v>221</v>
      </c>
      <c r="H914" s="16" t="s">
        <v>3012</v>
      </c>
      <c r="I914" s="15" t="s">
        <v>115</v>
      </c>
      <c r="J914" s="17">
        <v>0</v>
      </c>
      <c r="K914" s="21"/>
      <c r="L914" s="15"/>
      <c r="M914" s="15"/>
      <c r="N914" s="18">
        <v>6806</v>
      </c>
    </row>
    <row r="915" spans="1:14" ht="18.5" thickBot="1" x14ac:dyDescent="0.3">
      <c r="A915">
        <f t="shared" ca="1" si="14"/>
        <v>0.47366746484208033</v>
      </c>
      <c r="B915" s="19">
        <v>58</v>
      </c>
      <c r="C915" s="20" t="s">
        <v>383</v>
      </c>
      <c r="D915" s="17">
        <v>1440</v>
      </c>
      <c r="E915" s="15" t="s">
        <v>384</v>
      </c>
      <c r="F915" s="15"/>
      <c r="G915" s="15"/>
      <c r="H915" s="16" t="s">
        <v>385</v>
      </c>
      <c r="I915" s="15"/>
      <c r="J915" s="15"/>
      <c r="K915" s="15"/>
      <c r="L915" s="15"/>
      <c r="M915" s="15"/>
      <c r="N915" s="15"/>
    </row>
    <row r="916" spans="1:14" ht="18.5" thickBot="1" x14ac:dyDescent="0.3">
      <c r="A916">
        <f t="shared" ca="1" si="14"/>
        <v>0.73022637342225294</v>
      </c>
      <c r="B916" s="19">
        <v>456</v>
      </c>
      <c r="C916" s="15" t="s">
        <v>1531</v>
      </c>
      <c r="D916" s="17">
        <v>1490</v>
      </c>
      <c r="E916" s="15" t="s">
        <v>1532</v>
      </c>
      <c r="F916" s="15"/>
      <c r="G916" s="15" t="s">
        <v>158</v>
      </c>
      <c r="H916" s="16" t="s">
        <v>1533</v>
      </c>
      <c r="I916" s="15" t="s">
        <v>115</v>
      </c>
      <c r="J916" s="17">
        <v>0</v>
      </c>
      <c r="K916" s="15"/>
      <c r="L916" s="15"/>
      <c r="M916" s="15"/>
      <c r="N916" s="18"/>
    </row>
    <row r="917" spans="1:14" ht="18.5" thickBot="1" x14ac:dyDescent="0.3">
      <c r="A917">
        <f t="shared" ca="1" si="14"/>
        <v>0.94310722301872707</v>
      </c>
      <c r="B917" s="19">
        <v>349</v>
      </c>
      <c r="C917" s="15" t="s">
        <v>1227</v>
      </c>
      <c r="D917" s="17">
        <v>1500</v>
      </c>
      <c r="E917" s="15" t="s">
        <v>1228</v>
      </c>
      <c r="F917" s="15" t="s">
        <v>1062</v>
      </c>
      <c r="G917" s="15" t="s">
        <v>158</v>
      </c>
      <c r="H917" s="16" t="s">
        <v>1229</v>
      </c>
      <c r="I917" s="15" t="s">
        <v>175</v>
      </c>
      <c r="J917" s="17">
        <v>0</v>
      </c>
      <c r="K917" s="15"/>
      <c r="L917" s="15" t="s">
        <v>132</v>
      </c>
      <c r="M917" s="15"/>
      <c r="N917" s="18">
        <v>3272</v>
      </c>
    </row>
    <row r="918" spans="1:14" ht="18.5" thickBot="1" x14ac:dyDescent="0.3">
      <c r="A918">
        <f t="shared" ca="1" si="14"/>
        <v>3.2213076186005107E-2</v>
      </c>
      <c r="B918" s="19">
        <v>210</v>
      </c>
      <c r="C918" s="20" t="s">
        <v>836</v>
      </c>
      <c r="D918" s="21">
        <v>1500</v>
      </c>
      <c r="E918" s="20" t="s">
        <v>837</v>
      </c>
      <c r="F918" s="20" t="s">
        <v>838</v>
      </c>
      <c r="G918" s="15" t="s">
        <v>106</v>
      </c>
      <c r="H918" s="16" t="s">
        <v>839</v>
      </c>
      <c r="I918" s="15" t="s">
        <v>107</v>
      </c>
      <c r="J918" s="17">
        <v>1</v>
      </c>
      <c r="K918" s="15"/>
      <c r="L918" s="15"/>
      <c r="M918" s="15"/>
      <c r="N918" s="18">
        <v>8464</v>
      </c>
    </row>
    <row r="919" spans="1:14" ht="18.5" thickBot="1" x14ac:dyDescent="0.3">
      <c r="A919">
        <f t="shared" ca="1" si="14"/>
        <v>0.93110235642640304</v>
      </c>
      <c r="B919" s="19">
        <v>945</v>
      </c>
      <c r="C919" s="20" t="s">
        <v>2915</v>
      </c>
      <c r="D919" s="21">
        <v>1500</v>
      </c>
      <c r="E919" s="15" t="s">
        <v>2916</v>
      </c>
      <c r="F919" s="15"/>
      <c r="G919" s="15" t="s">
        <v>158</v>
      </c>
      <c r="H919" s="16" t="s">
        <v>2917</v>
      </c>
      <c r="I919" s="15" t="s">
        <v>116</v>
      </c>
      <c r="J919" s="17">
        <v>0</v>
      </c>
      <c r="K919" s="15"/>
      <c r="L919" s="15"/>
      <c r="M919" s="15"/>
      <c r="N919" s="18">
        <v>1026</v>
      </c>
    </row>
    <row r="920" spans="1:14" ht="18.5" thickBot="1" x14ac:dyDescent="0.3">
      <c r="A920">
        <f t="shared" ca="1" si="14"/>
        <v>0.41291133899426125</v>
      </c>
      <c r="B920" s="19">
        <v>632</v>
      </c>
      <c r="C920" s="20" t="s">
        <v>2036</v>
      </c>
      <c r="D920" s="21">
        <v>1500</v>
      </c>
      <c r="E920" s="15" t="s">
        <v>2037</v>
      </c>
      <c r="F920" s="15"/>
      <c r="G920" s="15" t="s">
        <v>158</v>
      </c>
      <c r="H920" s="16" t="s">
        <v>2038</v>
      </c>
      <c r="I920" s="15" t="s">
        <v>116</v>
      </c>
      <c r="J920" s="17">
        <v>0</v>
      </c>
      <c r="K920" s="15"/>
      <c r="L920" s="15"/>
      <c r="M920" s="15"/>
      <c r="N920" s="18">
        <v>30</v>
      </c>
    </row>
    <row r="921" spans="1:14" ht="18.5" thickBot="1" x14ac:dyDescent="0.3">
      <c r="A921">
        <f t="shared" ca="1" si="14"/>
        <v>0.28930024819136535</v>
      </c>
      <c r="B921" s="19">
        <v>259</v>
      </c>
      <c r="C921" s="15" t="s">
        <v>979</v>
      </c>
      <c r="D921" s="17">
        <v>1500</v>
      </c>
      <c r="E921" s="15" t="s">
        <v>980</v>
      </c>
      <c r="F921" s="15" t="s">
        <v>330</v>
      </c>
      <c r="G921" s="15" t="s">
        <v>110</v>
      </c>
      <c r="H921" s="16" t="s">
        <v>981</v>
      </c>
      <c r="I921" s="15" t="s">
        <v>115</v>
      </c>
      <c r="J921" s="17">
        <v>0</v>
      </c>
      <c r="K921" s="15"/>
      <c r="L921" s="15" t="s">
        <v>236</v>
      </c>
      <c r="M921" s="15"/>
      <c r="N921" s="18">
        <v>6893</v>
      </c>
    </row>
    <row r="922" spans="1:14" ht="18.5" thickBot="1" x14ac:dyDescent="0.3">
      <c r="A922">
        <f t="shared" ca="1" si="14"/>
        <v>0.93204861654160853</v>
      </c>
      <c r="B922" s="19">
        <v>861</v>
      </c>
      <c r="C922" s="15" t="s">
        <v>2678</v>
      </c>
      <c r="D922" s="17">
        <v>1500</v>
      </c>
      <c r="E922" s="15" t="s">
        <v>2679</v>
      </c>
      <c r="F922" s="15" t="s">
        <v>195</v>
      </c>
      <c r="G922" s="15" t="s">
        <v>221</v>
      </c>
      <c r="H922" s="16" t="s">
        <v>2680</v>
      </c>
      <c r="I922" s="15" t="s">
        <v>107</v>
      </c>
      <c r="J922" s="17">
        <v>0</v>
      </c>
      <c r="K922" s="15"/>
      <c r="L922" s="15"/>
      <c r="M922" s="15"/>
      <c r="N922" s="18">
        <v>1835</v>
      </c>
    </row>
    <row r="923" spans="1:14" ht="18.5" thickBot="1" x14ac:dyDescent="0.3">
      <c r="A923">
        <f t="shared" ca="1" si="14"/>
        <v>0.4899702734204503</v>
      </c>
      <c r="B923" s="19">
        <v>87</v>
      </c>
      <c r="C923" s="15" t="s">
        <v>474</v>
      </c>
      <c r="D923" s="17">
        <v>1500</v>
      </c>
      <c r="E923" s="15" t="s">
        <v>475</v>
      </c>
      <c r="F923" s="15" t="s">
        <v>476</v>
      </c>
      <c r="G923" s="15" t="s">
        <v>114</v>
      </c>
      <c r="H923" s="16" t="s">
        <v>477</v>
      </c>
      <c r="I923" s="15" t="s">
        <v>122</v>
      </c>
      <c r="J923" s="17">
        <v>4</v>
      </c>
      <c r="K923" s="15"/>
      <c r="L923" s="15" t="s">
        <v>209</v>
      </c>
      <c r="M923" s="15"/>
      <c r="N923" s="18">
        <v>6875</v>
      </c>
    </row>
    <row r="924" spans="1:14" ht="18.5" thickBot="1" x14ac:dyDescent="0.3">
      <c r="A924">
        <f t="shared" ca="1" si="14"/>
        <v>0.82242851367650605</v>
      </c>
      <c r="B924" s="19">
        <v>941</v>
      </c>
      <c r="C924" s="20" t="s">
        <v>2908</v>
      </c>
      <c r="D924" s="21">
        <v>1475</v>
      </c>
      <c r="E924" s="15" t="s">
        <v>2909</v>
      </c>
      <c r="F924" s="15"/>
      <c r="G924" s="15" t="s">
        <v>114</v>
      </c>
      <c r="H924" s="16" t="s">
        <v>2910</v>
      </c>
      <c r="I924" s="15" t="s">
        <v>131</v>
      </c>
      <c r="J924" s="17">
        <v>9</v>
      </c>
      <c r="K924" s="15"/>
      <c r="L924" s="15"/>
      <c r="M924" s="15"/>
      <c r="N924" s="18">
        <v>7761</v>
      </c>
    </row>
    <row r="925" spans="1:14" ht="18.5" thickBot="1" x14ac:dyDescent="0.3">
      <c r="A925">
        <f t="shared" ca="1" si="14"/>
        <v>3.4447855339818201E-2</v>
      </c>
      <c r="B925" s="19">
        <v>995</v>
      </c>
      <c r="C925" s="20" t="s">
        <v>3048</v>
      </c>
      <c r="D925" s="21">
        <v>1500</v>
      </c>
      <c r="E925" s="15" t="s">
        <v>3049</v>
      </c>
      <c r="F925" s="15"/>
      <c r="G925" s="15" t="s">
        <v>106</v>
      </c>
      <c r="H925" s="16" t="s">
        <v>3050</v>
      </c>
      <c r="I925" s="15" t="s">
        <v>131</v>
      </c>
      <c r="J925" s="17">
        <v>3</v>
      </c>
      <c r="K925" s="15"/>
      <c r="L925" s="15"/>
      <c r="M925" s="15"/>
      <c r="N925" s="18">
        <v>1176</v>
      </c>
    </row>
    <row r="926" spans="1:14" ht="18.5" thickBot="1" x14ac:dyDescent="0.3">
      <c r="A926">
        <f t="shared" ca="1" si="14"/>
        <v>0.98649383013384329</v>
      </c>
      <c r="B926" s="19">
        <v>377</v>
      </c>
      <c r="C926" s="15" t="s">
        <v>1304</v>
      </c>
      <c r="D926" s="17">
        <v>1000</v>
      </c>
      <c r="E926" s="15" t="s">
        <v>1305</v>
      </c>
      <c r="F926" s="15"/>
      <c r="G926" s="15" t="s">
        <v>106</v>
      </c>
      <c r="H926" s="16" t="s">
        <v>1306</v>
      </c>
      <c r="I926" s="15" t="s">
        <v>107</v>
      </c>
      <c r="J926" s="17">
        <v>0</v>
      </c>
      <c r="K926" s="15"/>
      <c r="L926" s="15"/>
      <c r="M926" s="15"/>
      <c r="N926" s="15"/>
    </row>
    <row r="927" spans="1:14" ht="18.5" thickBot="1" x14ac:dyDescent="0.3">
      <c r="A927">
        <f t="shared" ca="1" si="14"/>
        <v>0.65289883851618391</v>
      </c>
      <c r="B927" s="19">
        <v>793</v>
      </c>
      <c r="C927" s="28" t="s">
        <v>2486</v>
      </c>
      <c r="D927" s="21">
        <v>1500</v>
      </c>
      <c r="E927" s="28" t="s">
        <v>1557</v>
      </c>
      <c r="F927" s="15"/>
      <c r="G927" s="15" t="s">
        <v>114</v>
      </c>
      <c r="H927" s="16" t="s">
        <v>2487</v>
      </c>
      <c r="I927" s="15" t="s">
        <v>122</v>
      </c>
      <c r="J927" s="17">
        <v>9</v>
      </c>
      <c r="K927" s="21"/>
      <c r="L927" s="15"/>
      <c r="M927" s="15"/>
      <c r="N927" s="18">
        <v>7653</v>
      </c>
    </row>
    <row r="928" spans="1:14" ht="18.5" thickBot="1" x14ac:dyDescent="0.3">
      <c r="A928">
        <f t="shared" ca="1" si="14"/>
        <v>0.40705648850750242</v>
      </c>
      <c r="B928" s="19">
        <v>474</v>
      </c>
      <c r="C928" s="15" t="s">
        <v>1580</v>
      </c>
      <c r="D928" s="17">
        <v>1500</v>
      </c>
      <c r="E928" s="15" t="s">
        <v>1581</v>
      </c>
      <c r="F928" s="15" t="s">
        <v>1582</v>
      </c>
      <c r="G928" s="15" t="s">
        <v>106</v>
      </c>
      <c r="H928" s="16" t="s">
        <v>1583</v>
      </c>
      <c r="I928" s="15" t="s">
        <v>116</v>
      </c>
      <c r="J928" s="17">
        <v>2</v>
      </c>
      <c r="K928" s="15"/>
      <c r="L928" s="15"/>
      <c r="M928" s="15"/>
      <c r="N928" s="18">
        <v>8778</v>
      </c>
    </row>
    <row r="929" spans="1:14" ht="18.5" thickBot="1" x14ac:dyDescent="0.3">
      <c r="A929">
        <f t="shared" ca="1" si="14"/>
        <v>0.62529577864346331</v>
      </c>
      <c r="B929" s="19">
        <v>676</v>
      </c>
      <c r="C929" s="20" t="s">
        <v>2161</v>
      </c>
      <c r="D929" s="21">
        <v>1500</v>
      </c>
      <c r="E929" s="15" t="s">
        <v>952</v>
      </c>
      <c r="F929" s="15"/>
      <c r="G929" s="15" t="s">
        <v>114</v>
      </c>
      <c r="H929" s="16" t="s">
        <v>2162</v>
      </c>
      <c r="I929" s="15" t="s">
        <v>122</v>
      </c>
      <c r="J929" s="17">
        <v>7</v>
      </c>
      <c r="K929" s="15"/>
      <c r="L929" s="15"/>
      <c r="M929" s="15"/>
      <c r="N929" s="18">
        <v>6663</v>
      </c>
    </row>
    <row r="930" spans="1:14" ht="18.5" thickBot="1" x14ac:dyDescent="0.3">
      <c r="A930">
        <f t="shared" ca="1" si="14"/>
        <v>0.10752788261383339</v>
      </c>
      <c r="B930" s="19">
        <v>515</v>
      </c>
      <c r="C930" s="20" t="s">
        <v>1692</v>
      </c>
      <c r="D930" s="17">
        <v>1500</v>
      </c>
      <c r="E930" s="15" t="s">
        <v>1693</v>
      </c>
      <c r="F930" s="15"/>
      <c r="G930" s="15" t="s">
        <v>106</v>
      </c>
      <c r="H930" s="16" t="s">
        <v>1694</v>
      </c>
      <c r="I930" s="15" t="s">
        <v>122</v>
      </c>
      <c r="J930" s="17">
        <v>1</v>
      </c>
      <c r="K930" s="15"/>
      <c r="L930" s="15"/>
      <c r="M930" s="15"/>
      <c r="N930" s="18">
        <v>6395</v>
      </c>
    </row>
    <row r="931" spans="1:14" ht="18.5" thickBot="1" x14ac:dyDescent="0.3">
      <c r="A931">
        <f t="shared" ca="1" si="14"/>
        <v>0.24316693595746808</v>
      </c>
      <c r="B931" s="19">
        <v>283</v>
      </c>
      <c r="C931" s="15" t="s">
        <v>1042</v>
      </c>
      <c r="D931" s="17">
        <v>1500</v>
      </c>
      <c r="E931" s="15" t="s">
        <v>1043</v>
      </c>
      <c r="F931" s="15" t="s">
        <v>185</v>
      </c>
      <c r="G931" s="15" t="s">
        <v>158</v>
      </c>
      <c r="H931" s="16" t="s">
        <v>1044</v>
      </c>
      <c r="I931" s="15" t="s">
        <v>111</v>
      </c>
      <c r="J931" s="17">
        <v>0</v>
      </c>
      <c r="K931" s="15"/>
      <c r="L931" s="15" t="s">
        <v>132</v>
      </c>
      <c r="M931" s="15"/>
      <c r="N931" s="18">
        <v>8385</v>
      </c>
    </row>
    <row r="932" spans="1:14" ht="18.5" thickBot="1" x14ac:dyDescent="0.3">
      <c r="A932">
        <f t="shared" ca="1" si="14"/>
        <v>0.88495868481412698</v>
      </c>
      <c r="B932" s="19">
        <v>390</v>
      </c>
      <c r="C932" s="15" t="s">
        <v>1341</v>
      </c>
      <c r="D932" s="17">
        <v>1460</v>
      </c>
      <c r="E932" s="15" t="s">
        <v>1342</v>
      </c>
      <c r="F932" s="15"/>
      <c r="G932" s="15" t="s">
        <v>106</v>
      </c>
      <c r="H932" s="16" t="s">
        <v>1343</v>
      </c>
      <c r="I932" s="15" t="s">
        <v>115</v>
      </c>
      <c r="J932" s="17">
        <v>1</v>
      </c>
      <c r="K932" s="15"/>
      <c r="L932" s="15"/>
      <c r="M932" s="15"/>
      <c r="N932" s="15"/>
    </row>
    <row r="933" spans="1:14" ht="18.5" thickBot="1" x14ac:dyDescent="0.3">
      <c r="A933">
        <f t="shared" ca="1" si="14"/>
        <v>0.59208368963219427</v>
      </c>
      <c r="B933" s="12">
        <v>32</v>
      </c>
      <c r="C933" s="13" t="s">
        <v>302</v>
      </c>
      <c r="D933" s="14">
        <v>1500</v>
      </c>
      <c r="E933" s="13" t="s">
        <v>303</v>
      </c>
      <c r="F933" s="15" t="s">
        <v>171</v>
      </c>
      <c r="G933" s="15" t="s">
        <v>114</v>
      </c>
      <c r="H933" s="16" t="s">
        <v>304</v>
      </c>
      <c r="I933" s="15" t="s">
        <v>175</v>
      </c>
      <c r="J933" s="17">
        <v>13</v>
      </c>
      <c r="K933" s="15"/>
      <c r="L933" s="15" t="s">
        <v>209</v>
      </c>
      <c r="M933" s="15"/>
      <c r="N933" s="18">
        <v>6233</v>
      </c>
    </row>
    <row r="934" spans="1:14" ht="18.5" thickBot="1" x14ac:dyDescent="0.3">
      <c r="A934">
        <f t="shared" ca="1" si="14"/>
        <v>0.53215652001730374</v>
      </c>
      <c r="B934" s="19">
        <v>546</v>
      </c>
      <c r="C934" s="20" t="s">
        <v>1785</v>
      </c>
      <c r="D934" s="21">
        <v>1500</v>
      </c>
      <c r="E934" s="15" t="s">
        <v>923</v>
      </c>
      <c r="F934" s="15" t="s">
        <v>146</v>
      </c>
      <c r="G934" s="15" t="s">
        <v>110</v>
      </c>
      <c r="H934" s="16" t="s">
        <v>1786</v>
      </c>
      <c r="I934" s="15" t="s">
        <v>115</v>
      </c>
      <c r="J934" s="17">
        <v>1</v>
      </c>
      <c r="K934" s="15"/>
      <c r="L934" s="15"/>
      <c r="M934" s="15"/>
      <c r="N934" s="18">
        <v>6936</v>
      </c>
    </row>
    <row r="935" spans="1:14" ht="18.5" thickBot="1" x14ac:dyDescent="0.3">
      <c r="A935">
        <f t="shared" ca="1" si="14"/>
        <v>0.57080725838518753</v>
      </c>
      <c r="B935" s="19">
        <v>782</v>
      </c>
      <c r="C935" s="20" t="s">
        <v>2457</v>
      </c>
      <c r="D935" s="21">
        <v>1500</v>
      </c>
      <c r="E935" s="15" t="s">
        <v>2458</v>
      </c>
      <c r="F935" s="15"/>
      <c r="G935" s="15" t="s">
        <v>106</v>
      </c>
      <c r="H935" s="16" t="s">
        <v>2459</v>
      </c>
      <c r="I935" s="15" t="s">
        <v>127</v>
      </c>
      <c r="J935" s="17">
        <v>0</v>
      </c>
      <c r="K935" s="15"/>
      <c r="L935" s="15"/>
      <c r="M935" s="15"/>
      <c r="N935" s="18">
        <v>2345</v>
      </c>
    </row>
    <row r="936" spans="1:14" ht="18.5" thickBot="1" x14ac:dyDescent="0.3">
      <c r="A936">
        <f t="shared" ca="1" si="14"/>
        <v>0.43460217305378857</v>
      </c>
      <c r="B936" s="19">
        <v>152</v>
      </c>
      <c r="C936" s="13" t="s">
        <v>667</v>
      </c>
      <c r="D936" s="17">
        <v>1500</v>
      </c>
      <c r="E936" s="15" t="s">
        <v>668</v>
      </c>
      <c r="F936" s="15"/>
      <c r="G936" s="15" t="s">
        <v>106</v>
      </c>
      <c r="H936" s="16" t="s">
        <v>669</v>
      </c>
      <c r="I936" s="15" t="s">
        <v>122</v>
      </c>
      <c r="J936" s="17">
        <v>0</v>
      </c>
      <c r="K936" s="15"/>
      <c r="L936" s="15"/>
      <c r="M936" s="15"/>
      <c r="N936" s="18">
        <v>6134</v>
      </c>
    </row>
    <row r="937" spans="1:14" ht="18.5" thickBot="1" x14ac:dyDescent="0.3">
      <c r="A937">
        <f t="shared" ca="1" si="14"/>
        <v>0.1733790155310927</v>
      </c>
      <c r="B937" s="19">
        <v>757</v>
      </c>
      <c r="C937" s="20" t="s">
        <v>2387</v>
      </c>
      <c r="D937" s="21">
        <v>1500</v>
      </c>
      <c r="E937" s="15" t="s">
        <v>2388</v>
      </c>
      <c r="F937" s="15"/>
      <c r="G937" s="15" t="s">
        <v>158</v>
      </c>
      <c r="H937" s="16" t="s">
        <v>2389</v>
      </c>
      <c r="I937" s="15" t="s">
        <v>111</v>
      </c>
      <c r="J937" s="17">
        <v>2</v>
      </c>
      <c r="K937" s="15"/>
      <c r="L937" s="15"/>
      <c r="M937" s="15"/>
      <c r="N937" s="18">
        <v>2367</v>
      </c>
    </row>
    <row r="938" spans="1:14" ht="18.5" thickBot="1" x14ac:dyDescent="0.3">
      <c r="A938">
        <f t="shared" ca="1" si="14"/>
        <v>0.24462154370802647</v>
      </c>
      <c r="B938" s="19">
        <v>580</v>
      </c>
      <c r="C938" s="20" t="s">
        <v>1881</v>
      </c>
      <c r="D938" s="21">
        <v>1490</v>
      </c>
      <c r="E938" s="15" t="s">
        <v>1882</v>
      </c>
      <c r="F938" s="15"/>
      <c r="G938" s="15" t="s">
        <v>106</v>
      </c>
      <c r="H938" s="16" t="s">
        <v>1883</v>
      </c>
      <c r="I938" s="15" t="s">
        <v>115</v>
      </c>
      <c r="J938" s="17">
        <v>0</v>
      </c>
      <c r="K938" s="15"/>
      <c r="L938" s="15"/>
      <c r="M938" s="15"/>
      <c r="N938" s="15"/>
    </row>
    <row r="939" spans="1:14" ht="18.5" thickBot="1" x14ac:dyDescent="0.3">
      <c r="A939">
        <f t="shared" ca="1" si="14"/>
        <v>0.16379245387578811</v>
      </c>
      <c r="B939" s="19">
        <v>569</v>
      </c>
      <c r="C939" s="20" t="s">
        <v>1850</v>
      </c>
      <c r="D939" s="21">
        <v>1440</v>
      </c>
      <c r="E939" s="15" t="s">
        <v>1851</v>
      </c>
      <c r="F939" s="15"/>
      <c r="G939" s="15" t="s">
        <v>106</v>
      </c>
      <c r="H939" s="16" t="s">
        <v>1852</v>
      </c>
      <c r="I939" s="15" t="s">
        <v>139</v>
      </c>
      <c r="J939" s="17">
        <v>4</v>
      </c>
      <c r="K939" s="15"/>
      <c r="L939" s="15"/>
      <c r="M939" s="15"/>
      <c r="N939" s="18">
        <v>1580</v>
      </c>
    </row>
    <row r="940" spans="1:14" ht="18.5" thickBot="1" x14ac:dyDescent="0.3">
      <c r="A940">
        <f t="shared" ca="1" si="14"/>
        <v>0.69003058592481736</v>
      </c>
      <c r="B940" s="19">
        <v>950</v>
      </c>
      <c r="C940" s="20" t="s">
        <v>2929</v>
      </c>
      <c r="D940" s="21">
        <v>1500</v>
      </c>
      <c r="E940" s="20" t="s">
        <v>2930</v>
      </c>
      <c r="F940" s="20" t="s">
        <v>130</v>
      </c>
      <c r="G940" s="15" t="s">
        <v>114</v>
      </c>
      <c r="H940" s="16" t="s">
        <v>2931</v>
      </c>
      <c r="I940" s="15" t="s">
        <v>131</v>
      </c>
      <c r="J940" s="17">
        <v>12</v>
      </c>
      <c r="K940" s="15"/>
      <c r="L940" s="15"/>
      <c r="M940" s="15"/>
      <c r="N940" s="18">
        <v>6070</v>
      </c>
    </row>
    <row r="941" spans="1:14" ht="18.5" thickBot="1" x14ac:dyDescent="0.3">
      <c r="A941">
        <f t="shared" ca="1" si="14"/>
        <v>0.67023628579944494</v>
      </c>
      <c r="B941" s="19">
        <v>895</v>
      </c>
      <c r="C941" s="15" t="s">
        <v>2772</v>
      </c>
      <c r="D941" s="17">
        <v>1500</v>
      </c>
      <c r="E941" s="15" t="s">
        <v>2773</v>
      </c>
      <c r="F941" s="15"/>
      <c r="G941" s="15" t="s">
        <v>158</v>
      </c>
      <c r="H941" s="16" t="s">
        <v>2774</v>
      </c>
      <c r="I941" s="15" t="s">
        <v>111</v>
      </c>
      <c r="J941" s="17">
        <v>2</v>
      </c>
      <c r="K941" s="15"/>
      <c r="L941" s="15"/>
      <c r="M941" s="15"/>
      <c r="N941" s="18">
        <v>6204</v>
      </c>
    </row>
    <row r="942" spans="1:14" ht="18.5" thickBot="1" x14ac:dyDescent="0.3">
      <c r="A942">
        <f t="shared" ca="1" si="14"/>
        <v>0.42812812411705081</v>
      </c>
      <c r="B942" s="19">
        <v>581</v>
      </c>
      <c r="C942" s="20" t="s">
        <v>1884</v>
      </c>
      <c r="D942" s="21">
        <v>1500</v>
      </c>
      <c r="E942" s="15" t="s">
        <v>1885</v>
      </c>
      <c r="F942" s="15"/>
      <c r="G942" s="15" t="s">
        <v>106</v>
      </c>
      <c r="H942" s="16" t="s">
        <v>1886</v>
      </c>
      <c r="I942" s="15" t="s">
        <v>139</v>
      </c>
      <c r="J942" s="17">
        <v>0</v>
      </c>
      <c r="K942" s="15"/>
      <c r="L942" s="15"/>
      <c r="M942" s="15"/>
      <c r="N942" s="26"/>
    </row>
    <row r="943" spans="1:14" ht="18.5" thickBot="1" x14ac:dyDescent="0.3">
      <c r="A943">
        <f t="shared" ca="1" si="14"/>
        <v>0.11319393183672655</v>
      </c>
      <c r="B943" s="19">
        <v>723</v>
      </c>
      <c r="C943" s="20" t="s">
        <v>2290</v>
      </c>
      <c r="D943" s="21">
        <v>1500</v>
      </c>
      <c r="E943" s="15" t="s">
        <v>2291</v>
      </c>
      <c r="F943" s="15"/>
      <c r="G943" s="20" t="s">
        <v>110</v>
      </c>
      <c r="H943" s="16" t="s">
        <v>2292</v>
      </c>
      <c r="I943" s="15" t="s">
        <v>116</v>
      </c>
      <c r="J943" s="17">
        <v>0</v>
      </c>
      <c r="K943" s="15"/>
      <c r="L943" s="15"/>
      <c r="M943" s="15"/>
      <c r="N943" s="18">
        <v>10</v>
      </c>
    </row>
    <row r="944" spans="1:14" ht="18.5" thickBot="1" x14ac:dyDescent="0.3">
      <c r="A944">
        <f t="shared" ca="1" si="14"/>
        <v>0.64539712217614931</v>
      </c>
      <c r="B944" s="19">
        <v>147</v>
      </c>
      <c r="C944" s="15" t="s">
        <v>653</v>
      </c>
      <c r="D944" s="17">
        <v>1500</v>
      </c>
      <c r="E944" s="15" t="s">
        <v>654</v>
      </c>
      <c r="F944" s="15" t="s">
        <v>105</v>
      </c>
      <c r="G944" s="15" t="s">
        <v>106</v>
      </c>
      <c r="H944" s="16" t="s">
        <v>655</v>
      </c>
      <c r="I944" s="15" t="s">
        <v>111</v>
      </c>
      <c r="J944" s="17">
        <v>1</v>
      </c>
      <c r="K944" s="15"/>
      <c r="L944" s="15"/>
      <c r="M944" s="15"/>
      <c r="N944" s="18">
        <v>8385</v>
      </c>
    </row>
    <row r="945" spans="1:14" ht="18.5" thickBot="1" x14ac:dyDescent="0.3">
      <c r="A945">
        <f t="shared" ca="1" si="14"/>
        <v>0.92752921472728633</v>
      </c>
      <c r="B945" s="19">
        <v>252</v>
      </c>
      <c r="C945" s="13" t="s">
        <v>960</v>
      </c>
      <c r="D945" s="17">
        <v>1500</v>
      </c>
      <c r="E945" s="15" t="s">
        <v>961</v>
      </c>
      <c r="F945" s="23"/>
      <c r="G945" s="15" t="s">
        <v>106</v>
      </c>
      <c r="H945" s="16" t="s">
        <v>962</v>
      </c>
      <c r="I945" s="15" t="s">
        <v>116</v>
      </c>
      <c r="J945" s="17">
        <v>0</v>
      </c>
      <c r="K945" s="15"/>
      <c r="L945" s="15"/>
      <c r="M945" s="15"/>
      <c r="N945" s="18">
        <v>7690</v>
      </c>
    </row>
    <row r="946" spans="1:14" ht="18.5" thickBot="1" x14ac:dyDescent="0.3">
      <c r="A946">
        <f t="shared" ca="1" si="14"/>
        <v>0.54912186531745366</v>
      </c>
      <c r="B946" s="19">
        <v>976</v>
      </c>
      <c r="C946" s="20" t="s">
        <v>2997</v>
      </c>
      <c r="D946" s="21">
        <v>1500</v>
      </c>
      <c r="E946" s="15" t="s">
        <v>2998</v>
      </c>
      <c r="F946" s="15"/>
      <c r="G946" s="15" t="s">
        <v>221</v>
      </c>
      <c r="H946" s="16" t="s">
        <v>2999</v>
      </c>
      <c r="I946" s="15" t="s">
        <v>107</v>
      </c>
      <c r="J946" s="17">
        <v>0</v>
      </c>
      <c r="K946" s="15"/>
      <c r="L946" s="15"/>
      <c r="M946" s="15"/>
      <c r="N946" s="18">
        <v>2209</v>
      </c>
    </row>
    <row r="947" spans="1:14" ht="18.5" thickBot="1" x14ac:dyDescent="0.3">
      <c r="A947">
        <f t="shared" ca="1" si="14"/>
        <v>0.69004792313633201</v>
      </c>
      <c r="B947" s="19">
        <v>61</v>
      </c>
      <c r="C947" s="20" t="s">
        <v>393</v>
      </c>
      <c r="D947" s="17">
        <v>740</v>
      </c>
      <c r="E947" s="15" t="s">
        <v>394</v>
      </c>
      <c r="F947" s="15"/>
      <c r="G947" s="15"/>
      <c r="H947" s="16" t="s">
        <v>395</v>
      </c>
      <c r="I947" s="15"/>
      <c r="J947" s="15"/>
      <c r="K947" s="15"/>
      <c r="L947" s="15"/>
      <c r="M947" s="15"/>
      <c r="N947" s="15"/>
    </row>
    <row r="948" spans="1:14" ht="18.5" thickBot="1" x14ac:dyDescent="0.3">
      <c r="A948">
        <f t="shared" ca="1" si="14"/>
        <v>1.9887450170478882E-2</v>
      </c>
      <c r="B948" s="19">
        <v>952</v>
      </c>
      <c r="C948" s="15" t="s">
        <v>2935</v>
      </c>
      <c r="D948" s="21">
        <v>1500</v>
      </c>
      <c r="E948" s="15" t="s">
        <v>2936</v>
      </c>
      <c r="F948" s="15" t="s">
        <v>2001</v>
      </c>
      <c r="G948" s="20" t="s">
        <v>110</v>
      </c>
      <c r="H948" s="16" t="s">
        <v>2937</v>
      </c>
      <c r="I948" s="15" t="s">
        <v>111</v>
      </c>
      <c r="J948" s="17">
        <v>0</v>
      </c>
      <c r="K948" s="21">
        <v>1003110</v>
      </c>
      <c r="L948" s="15"/>
      <c r="M948" s="15"/>
      <c r="N948" s="18">
        <v>5994</v>
      </c>
    </row>
    <row r="949" spans="1:14" ht="18.5" thickBot="1" x14ac:dyDescent="0.3">
      <c r="A949">
        <f t="shared" ca="1" si="14"/>
        <v>4.351383731363212E-2</v>
      </c>
      <c r="B949" s="19">
        <v>194</v>
      </c>
      <c r="C949" s="13" t="s">
        <v>787</v>
      </c>
      <c r="D949" s="17">
        <v>1480</v>
      </c>
      <c r="E949" s="15" t="s">
        <v>788</v>
      </c>
      <c r="F949" s="15"/>
      <c r="G949" s="15"/>
      <c r="H949" s="16" t="s">
        <v>789</v>
      </c>
      <c r="I949" s="15"/>
      <c r="J949" s="15"/>
      <c r="K949" s="15"/>
      <c r="L949" s="15"/>
      <c r="M949" s="15"/>
      <c r="N949" s="15"/>
    </row>
    <row r="950" spans="1:14" ht="18.5" thickBot="1" x14ac:dyDescent="0.3">
      <c r="A950">
        <f t="shared" ca="1" si="14"/>
        <v>0.66857803184078579</v>
      </c>
      <c r="B950" s="19">
        <v>316</v>
      </c>
      <c r="C950" s="20" t="s">
        <v>1133</v>
      </c>
      <c r="D950" s="17">
        <v>1500</v>
      </c>
      <c r="E950" s="15" t="s">
        <v>1134</v>
      </c>
      <c r="F950" s="15" t="s">
        <v>1135</v>
      </c>
      <c r="G950" s="15" t="s">
        <v>106</v>
      </c>
      <c r="H950" s="16" t="s">
        <v>1136</v>
      </c>
      <c r="I950" s="15" t="s">
        <v>116</v>
      </c>
      <c r="J950" s="17">
        <v>0</v>
      </c>
      <c r="K950" s="15"/>
      <c r="L950" s="15"/>
      <c r="M950" s="15"/>
      <c r="N950" s="18">
        <v>9014</v>
      </c>
    </row>
    <row r="951" spans="1:14" ht="18.5" thickBot="1" x14ac:dyDescent="0.3">
      <c r="A951">
        <f t="shared" ca="1" si="14"/>
        <v>0.91139320240510557</v>
      </c>
      <c r="B951" s="19">
        <v>623</v>
      </c>
      <c r="C951" s="20" t="s">
        <v>2011</v>
      </c>
      <c r="D951" s="21">
        <v>1500</v>
      </c>
      <c r="E951" s="15" t="s">
        <v>2012</v>
      </c>
      <c r="F951" s="15"/>
      <c r="G951" s="15" t="s">
        <v>158</v>
      </c>
      <c r="H951" s="16" t="s">
        <v>2013</v>
      </c>
      <c r="I951" s="15" t="s">
        <v>116</v>
      </c>
      <c r="J951" s="17">
        <v>0</v>
      </c>
      <c r="K951" s="15"/>
      <c r="L951" s="15"/>
      <c r="M951" s="15"/>
      <c r="N951" s="18"/>
    </row>
    <row r="952" spans="1:14" ht="18.5" thickBot="1" x14ac:dyDescent="0.3">
      <c r="A952">
        <f t="shared" ca="1" si="14"/>
        <v>0.79684409007744883</v>
      </c>
      <c r="B952" s="19">
        <v>998</v>
      </c>
      <c r="C952" s="20" t="s">
        <v>3056</v>
      </c>
      <c r="D952" s="21">
        <v>1500</v>
      </c>
      <c r="E952" s="15" t="s">
        <v>490</v>
      </c>
      <c r="F952" s="15"/>
      <c r="G952" s="15" t="s">
        <v>110</v>
      </c>
      <c r="H952" s="16" t="s">
        <v>3057</v>
      </c>
      <c r="I952" s="15" t="s">
        <v>111</v>
      </c>
      <c r="J952" s="17">
        <v>0</v>
      </c>
      <c r="K952" s="15"/>
      <c r="L952" s="15"/>
      <c r="M952" s="15"/>
      <c r="N952" s="18">
        <v>5925</v>
      </c>
    </row>
    <row r="953" spans="1:14" ht="18.5" thickBot="1" x14ac:dyDescent="0.3">
      <c r="A953">
        <f t="shared" ca="1" si="14"/>
        <v>0.11484837278965099</v>
      </c>
      <c r="B953" s="19">
        <v>449</v>
      </c>
      <c r="C953" s="15" t="s">
        <v>1510</v>
      </c>
      <c r="D953" s="17">
        <v>1500</v>
      </c>
      <c r="E953" s="15" t="s">
        <v>1511</v>
      </c>
      <c r="F953" s="15"/>
      <c r="G953" s="15" t="s">
        <v>114</v>
      </c>
      <c r="H953" s="16" t="s">
        <v>1512</v>
      </c>
      <c r="I953" s="15" t="s">
        <v>122</v>
      </c>
      <c r="J953" s="17">
        <v>7</v>
      </c>
      <c r="K953" s="15"/>
      <c r="L953" s="15"/>
      <c r="M953" s="15"/>
      <c r="N953" s="18">
        <v>1580</v>
      </c>
    </row>
    <row r="954" spans="1:14" ht="18.5" thickBot="1" x14ac:dyDescent="0.3">
      <c r="A954">
        <f t="shared" ca="1" si="14"/>
        <v>9.9396313757411869E-2</v>
      </c>
      <c r="B954" s="19">
        <v>600</v>
      </c>
      <c r="C954" s="20" t="s">
        <v>1943</v>
      </c>
      <c r="D954" s="21">
        <v>1500</v>
      </c>
      <c r="E954" s="15" t="s">
        <v>1944</v>
      </c>
      <c r="F954" s="15"/>
      <c r="G954" s="15" t="s">
        <v>110</v>
      </c>
      <c r="H954" s="16" t="s">
        <v>1945</v>
      </c>
      <c r="I954" s="15" t="s">
        <v>107</v>
      </c>
      <c r="J954" s="17">
        <v>1</v>
      </c>
      <c r="K954" s="15"/>
      <c r="L954" s="15"/>
      <c r="M954" s="15"/>
      <c r="N954" s="18">
        <v>5034</v>
      </c>
    </row>
    <row r="955" spans="1:14" ht="18.5" thickBot="1" x14ac:dyDescent="0.3">
      <c r="A955">
        <f t="shared" ca="1" si="14"/>
        <v>0.9507599495274448</v>
      </c>
      <c r="B955" s="19">
        <v>195</v>
      </c>
      <c r="C955" s="13" t="s">
        <v>790</v>
      </c>
      <c r="D955" s="17">
        <v>1210</v>
      </c>
      <c r="E955" s="15" t="s">
        <v>791</v>
      </c>
      <c r="F955" s="15"/>
      <c r="G955" s="15"/>
      <c r="H955" s="16" t="s">
        <v>792</v>
      </c>
      <c r="I955" s="15"/>
      <c r="J955" s="15"/>
      <c r="K955" s="15"/>
      <c r="L955" s="15"/>
      <c r="M955" s="15"/>
      <c r="N955" s="15"/>
    </row>
    <row r="956" spans="1:14" ht="18.5" thickBot="1" x14ac:dyDescent="0.3">
      <c r="A956">
        <f t="shared" ca="1" si="14"/>
        <v>0.83974594122830726</v>
      </c>
      <c r="B956" s="12">
        <v>2</v>
      </c>
      <c r="C956" s="13" t="s">
        <v>203</v>
      </c>
      <c r="D956" s="14">
        <v>1495</v>
      </c>
      <c r="E956" s="13" t="s">
        <v>204</v>
      </c>
      <c r="F956" s="15"/>
      <c r="G956" s="15" t="s">
        <v>106</v>
      </c>
      <c r="H956" s="16" t="s">
        <v>205</v>
      </c>
      <c r="I956" s="15" t="s">
        <v>116</v>
      </c>
      <c r="J956" s="17">
        <v>0</v>
      </c>
      <c r="K956" s="15"/>
      <c r="L956" s="15"/>
      <c r="M956" s="15"/>
      <c r="N956" s="18">
        <v>5789</v>
      </c>
    </row>
    <row r="957" spans="1:14" ht="18.5" thickBot="1" x14ac:dyDescent="0.3">
      <c r="A957">
        <f t="shared" ca="1" si="14"/>
        <v>0.38820791343990502</v>
      </c>
      <c r="B957" s="19">
        <v>686</v>
      </c>
      <c r="C957" s="20" t="s">
        <v>2188</v>
      </c>
      <c r="D957" s="21">
        <v>1430</v>
      </c>
      <c r="E957" s="15" t="s">
        <v>2189</v>
      </c>
      <c r="F957" s="15"/>
      <c r="G957" s="15" t="s">
        <v>114</v>
      </c>
      <c r="H957" s="16" t="s">
        <v>2190</v>
      </c>
      <c r="I957" s="15" t="s">
        <v>116</v>
      </c>
      <c r="J957" s="17">
        <v>6</v>
      </c>
      <c r="K957" s="15"/>
      <c r="L957" s="15"/>
      <c r="M957" s="15"/>
      <c r="N957" s="18">
        <v>700</v>
      </c>
    </row>
    <row r="958" spans="1:14" ht="18.5" thickBot="1" x14ac:dyDescent="0.3">
      <c r="A958">
        <f t="shared" ca="1" si="14"/>
        <v>0.23855725163437613</v>
      </c>
      <c r="B958" s="19">
        <v>767</v>
      </c>
      <c r="C958" s="15" t="s">
        <v>2416</v>
      </c>
      <c r="D958" s="21">
        <v>1500</v>
      </c>
      <c r="E958" s="15" t="s">
        <v>1361</v>
      </c>
      <c r="F958" s="15" t="s">
        <v>476</v>
      </c>
      <c r="G958" s="15" t="s">
        <v>106</v>
      </c>
      <c r="H958" s="16" t="s">
        <v>2417</v>
      </c>
      <c r="I958" s="15" t="s">
        <v>107</v>
      </c>
      <c r="J958" s="17">
        <v>0</v>
      </c>
      <c r="K958" s="15"/>
      <c r="L958" s="15"/>
      <c r="M958" s="15"/>
      <c r="N958" s="18">
        <v>8675</v>
      </c>
    </row>
    <row r="959" spans="1:14" ht="18.5" thickBot="1" x14ac:dyDescent="0.3">
      <c r="A959">
        <f t="shared" ca="1" si="14"/>
        <v>0.87655945801679147</v>
      </c>
      <c r="B959" s="19">
        <v>815</v>
      </c>
      <c r="C959" s="20" t="s">
        <v>2545</v>
      </c>
      <c r="D959" s="21">
        <v>1500</v>
      </c>
      <c r="E959" s="15" t="s">
        <v>2546</v>
      </c>
      <c r="F959" s="15" t="s">
        <v>2547</v>
      </c>
      <c r="G959" s="15" t="s">
        <v>106</v>
      </c>
      <c r="H959" s="16" t="s">
        <v>2548</v>
      </c>
      <c r="I959" s="15" t="s">
        <v>107</v>
      </c>
      <c r="J959" s="17">
        <v>0</v>
      </c>
      <c r="K959" s="15"/>
      <c r="L959" s="15"/>
      <c r="M959" s="15"/>
      <c r="N959" s="18">
        <v>3659</v>
      </c>
    </row>
    <row r="960" spans="1:14" ht="18.5" thickBot="1" x14ac:dyDescent="0.3">
      <c r="A960">
        <f t="shared" ca="1" si="14"/>
        <v>0.34427696886405212</v>
      </c>
      <c r="B960" s="19">
        <v>557</v>
      </c>
      <c r="C960" s="20" t="s">
        <v>1816</v>
      </c>
      <c r="D960" s="21">
        <v>1500</v>
      </c>
      <c r="E960" s="15" t="s">
        <v>650</v>
      </c>
      <c r="F960" s="15"/>
      <c r="G960" s="15" t="s">
        <v>114</v>
      </c>
      <c r="H960" s="16" t="s">
        <v>1817</v>
      </c>
      <c r="I960" s="15" t="s">
        <v>116</v>
      </c>
      <c r="J960" s="17">
        <v>8</v>
      </c>
      <c r="K960" s="15"/>
      <c r="L960" s="15"/>
      <c r="M960" s="15"/>
      <c r="N960" s="18">
        <v>1563</v>
      </c>
    </row>
    <row r="961" spans="1:14" ht="18.5" thickBot="1" x14ac:dyDescent="0.3">
      <c r="A961">
        <f t="shared" ca="1" si="14"/>
        <v>3.2112307830333586E-2</v>
      </c>
      <c r="B961" s="19">
        <v>331</v>
      </c>
      <c r="C961" s="20" t="s">
        <v>1176</v>
      </c>
      <c r="D961" s="17">
        <v>1500</v>
      </c>
      <c r="E961" s="15" t="s">
        <v>1177</v>
      </c>
      <c r="F961" s="15"/>
      <c r="G961" s="15" t="s">
        <v>221</v>
      </c>
      <c r="H961" s="16" t="s">
        <v>1178</v>
      </c>
      <c r="I961" s="15" t="s">
        <v>115</v>
      </c>
      <c r="J961" s="17">
        <v>0</v>
      </c>
      <c r="K961" s="15"/>
      <c r="L961" s="15" t="s">
        <v>499</v>
      </c>
      <c r="M961" s="15"/>
      <c r="N961" s="15"/>
    </row>
    <row r="962" spans="1:14" ht="18.5" thickBot="1" x14ac:dyDescent="0.3">
      <c r="A962">
        <f t="shared" ref="A962:A999" ca="1" si="15">RAND()</f>
        <v>0.79876637282767848</v>
      </c>
      <c r="B962" s="19">
        <v>534</v>
      </c>
      <c r="C962" s="15" t="s">
        <v>1750</v>
      </c>
      <c r="D962" s="17">
        <v>1500</v>
      </c>
      <c r="E962" s="15" t="s">
        <v>1751</v>
      </c>
      <c r="F962" s="15" t="s">
        <v>945</v>
      </c>
      <c r="G962" s="15" t="s">
        <v>114</v>
      </c>
      <c r="H962" s="16" t="s">
        <v>1752</v>
      </c>
      <c r="I962" s="15" t="s">
        <v>175</v>
      </c>
      <c r="J962" s="17">
        <v>12</v>
      </c>
      <c r="K962" s="15"/>
      <c r="L962" s="15"/>
      <c r="M962" s="15"/>
      <c r="N962" s="18">
        <v>4369</v>
      </c>
    </row>
    <row r="963" spans="1:14" ht="18.5" thickBot="1" x14ac:dyDescent="0.3">
      <c r="A963">
        <f t="shared" ca="1" si="15"/>
        <v>0.44919724694005014</v>
      </c>
      <c r="B963" s="19">
        <v>579</v>
      </c>
      <c r="C963" s="20" t="s">
        <v>1878</v>
      </c>
      <c r="D963" s="21">
        <v>1500</v>
      </c>
      <c r="E963" s="20" t="s">
        <v>1879</v>
      </c>
      <c r="F963" s="20" t="s">
        <v>914</v>
      </c>
      <c r="G963" s="15" t="s">
        <v>110</v>
      </c>
      <c r="H963" s="16" t="s">
        <v>1880</v>
      </c>
      <c r="I963" s="15" t="s">
        <v>115</v>
      </c>
      <c r="J963" s="17">
        <v>0</v>
      </c>
      <c r="K963" s="15"/>
      <c r="L963" s="15"/>
      <c r="M963" s="15"/>
      <c r="N963" s="18">
        <v>4888</v>
      </c>
    </row>
    <row r="964" spans="1:14" ht="18.5" thickBot="1" x14ac:dyDescent="0.3">
      <c r="A964">
        <f t="shared" ca="1" si="15"/>
        <v>0.77106797525362447</v>
      </c>
      <c r="B964" s="19">
        <v>240</v>
      </c>
      <c r="C964" s="15" t="s">
        <v>925</v>
      </c>
      <c r="D964" s="17">
        <v>1500</v>
      </c>
      <c r="E964" s="15" t="s">
        <v>926</v>
      </c>
      <c r="F964" s="15" t="s">
        <v>130</v>
      </c>
      <c r="G964" s="15" t="s">
        <v>114</v>
      </c>
      <c r="H964" s="16" t="s">
        <v>927</v>
      </c>
      <c r="I964" s="15" t="s">
        <v>131</v>
      </c>
      <c r="J964" s="17">
        <v>12</v>
      </c>
      <c r="K964" s="15"/>
      <c r="L964" s="15" t="s">
        <v>209</v>
      </c>
      <c r="M964" s="15"/>
      <c r="N964" s="18">
        <v>8513</v>
      </c>
    </row>
    <row r="965" spans="1:14" ht="18.5" thickBot="1" x14ac:dyDescent="0.3">
      <c r="A965">
        <f t="shared" ca="1" si="15"/>
        <v>0.53327323497442947</v>
      </c>
      <c r="B965" s="19">
        <v>834</v>
      </c>
      <c r="C965" s="20" t="s">
        <v>2604</v>
      </c>
      <c r="D965" s="21">
        <v>1500</v>
      </c>
      <c r="E965" s="20" t="s">
        <v>2605</v>
      </c>
      <c r="F965" s="20" t="s">
        <v>2606</v>
      </c>
      <c r="G965" s="15" t="s">
        <v>106</v>
      </c>
      <c r="H965" s="16" t="s">
        <v>2607</v>
      </c>
      <c r="I965" s="15" t="s">
        <v>107</v>
      </c>
      <c r="J965" s="17">
        <v>0</v>
      </c>
      <c r="K965" s="15"/>
      <c r="L965" s="15"/>
      <c r="M965" s="15"/>
      <c r="N965" s="18">
        <v>6949</v>
      </c>
    </row>
    <row r="966" spans="1:14" ht="18.5" thickBot="1" x14ac:dyDescent="0.3">
      <c r="A966">
        <f t="shared" ca="1" si="15"/>
        <v>4.519974691349371E-2</v>
      </c>
      <c r="B966" s="12">
        <v>24</v>
      </c>
      <c r="C966" s="13" t="s">
        <v>277</v>
      </c>
      <c r="D966" s="14">
        <v>1500</v>
      </c>
      <c r="E966" s="13" t="s">
        <v>278</v>
      </c>
      <c r="F966" s="15" t="s">
        <v>150</v>
      </c>
      <c r="G966" s="15" t="s">
        <v>114</v>
      </c>
      <c r="H966" s="16" t="s">
        <v>279</v>
      </c>
      <c r="I966" s="15" t="s">
        <v>175</v>
      </c>
      <c r="J966" s="17">
        <v>9</v>
      </c>
      <c r="K966" s="15"/>
      <c r="L966" s="15" t="s">
        <v>209</v>
      </c>
      <c r="M966" s="15"/>
      <c r="N966" s="18">
        <v>7725</v>
      </c>
    </row>
    <row r="967" spans="1:14" ht="18.5" thickBot="1" x14ac:dyDescent="0.3">
      <c r="A967">
        <f t="shared" ca="1" si="15"/>
        <v>0.55938131892759613</v>
      </c>
      <c r="B967" s="19">
        <v>938</v>
      </c>
      <c r="C967" s="20" t="s">
        <v>2899</v>
      </c>
      <c r="D967" s="21">
        <v>1405</v>
      </c>
      <c r="E967" s="15" t="s">
        <v>2900</v>
      </c>
      <c r="F967" s="15"/>
      <c r="G967" s="15" t="s">
        <v>106</v>
      </c>
      <c r="H967" s="16" t="s">
        <v>2901</v>
      </c>
      <c r="I967" s="15" t="s">
        <v>116</v>
      </c>
      <c r="J967" s="17">
        <v>0</v>
      </c>
      <c r="K967" s="15"/>
      <c r="L967" s="15"/>
      <c r="M967" s="15"/>
      <c r="N967" s="18">
        <v>99</v>
      </c>
    </row>
    <row r="968" spans="1:14" ht="18.5" thickBot="1" x14ac:dyDescent="0.3">
      <c r="A968">
        <f t="shared" ca="1" si="15"/>
        <v>0.95421393173586178</v>
      </c>
      <c r="B968" s="19">
        <v>215</v>
      </c>
      <c r="C968" s="15" t="s">
        <v>850</v>
      </c>
      <c r="D968" s="17">
        <v>1500</v>
      </c>
      <c r="E968" s="15" t="s">
        <v>445</v>
      </c>
      <c r="F968" s="15" t="s">
        <v>150</v>
      </c>
      <c r="G968" s="15" t="s">
        <v>221</v>
      </c>
      <c r="H968" s="16" t="s">
        <v>851</v>
      </c>
      <c r="I968" s="15" t="s">
        <v>107</v>
      </c>
      <c r="J968" s="17">
        <v>0</v>
      </c>
      <c r="K968" s="15"/>
      <c r="L968" s="15" t="s">
        <v>273</v>
      </c>
      <c r="M968" s="15"/>
      <c r="N968" s="18">
        <v>7085</v>
      </c>
    </row>
    <row r="969" spans="1:14" ht="18.5" thickBot="1" x14ac:dyDescent="0.3">
      <c r="A969">
        <f t="shared" ca="1" si="15"/>
        <v>0.77949072816593068</v>
      </c>
      <c r="B969" s="19">
        <v>925</v>
      </c>
      <c r="C969" s="15" t="s">
        <v>2861</v>
      </c>
      <c r="D969" s="21">
        <v>1500</v>
      </c>
      <c r="E969" s="15" t="s">
        <v>2862</v>
      </c>
      <c r="F969" s="15">
        <v>2069</v>
      </c>
      <c r="G969" s="15" t="s">
        <v>110</v>
      </c>
      <c r="H969" s="16" t="s">
        <v>2863</v>
      </c>
      <c r="I969" s="15" t="s">
        <v>107</v>
      </c>
      <c r="J969" s="17">
        <v>1</v>
      </c>
      <c r="K969" s="15"/>
      <c r="L969" s="15"/>
      <c r="M969" s="15"/>
      <c r="N969" s="18">
        <v>8887</v>
      </c>
    </row>
    <row r="970" spans="1:14" ht="18.5" thickBot="1" x14ac:dyDescent="0.3">
      <c r="A970">
        <f t="shared" ca="1" si="15"/>
        <v>2.4059651318323327E-2</v>
      </c>
      <c r="B970" s="19">
        <v>777</v>
      </c>
      <c r="C970" s="20" t="s">
        <v>2443</v>
      </c>
      <c r="D970" s="21">
        <v>1500</v>
      </c>
      <c r="E970" s="15" t="s">
        <v>1011</v>
      </c>
      <c r="F970" s="15" t="s">
        <v>701</v>
      </c>
      <c r="G970" s="15" t="s">
        <v>106</v>
      </c>
      <c r="H970" s="16" t="s">
        <v>2444</v>
      </c>
      <c r="I970" s="15" t="s">
        <v>111</v>
      </c>
      <c r="J970" s="17">
        <v>1</v>
      </c>
      <c r="K970" s="21">
        <v>1001118</v>
      </c>
      <c r="L970" s="15"/>
      <c r="M970" s="15"/>
      <c r="N970" s="18">
        <v>5772</v>
      </c>
    </row>
    <row r="971" spans="1:14" ht="18.5" thickBot="1" x14ac:dyDescent="0.3">
      <c r="A971">
        <f t="shared" ca="1" si="15"/>
        <v>6.2292850818400747E-2</v>
      </c>
      <c r="B971" s="19">
        <v>527</v>
      </c>
      <c r="C971" s="20" t="s">
        <v>1728</v>
      </c>
      <c r="D971" s="17">
        <v>1500</v>
      </c>
      <c r="E971" s="15" t="s">
        <v>1729</v>
      </c>
      <c r="F971" s="15"/>
      <c r="G971" s="15" t="s">
        <v>110</v>
      </c>
      <c r="H971" s="16" t="s">
        <v>1730</v>
      </c>
      <c r="I971" s="15" t="s">
        <v>115</v>
      </c>
      <c r="J971" s="17">
        <v>0</v>
      </c>
      <c r="K971" s="15"/>
      <c r="L971" s="15"/>
      <c r="M971" s="15"/>
      <c r="N971" s="18">
        <v>6400</v>
      </c>
    </row>
    <row r="972" spans="1:14" ht="18.5" thickBot="1" x14ac:dyDescent="0.3">
      <c r="A972">
        <f t="shared" ca="1" si="15"/>
        <v>0.41851932534588987</v>
      </c>
      <c r="B972" s="19">
        <v>630</v>
      </c>
      <c r="C972" s="20" t="s">
        <v>2029</v>
      </c>
      <c r="D972" s="21">
        <v>1500</v>
      </c>
      <c r="E972" s="15" t="s">
        <v>2030</v>
      </c>
      <c r="F972" s="15" t="s">
        <v>2031</v>
      </c>
      <c r="G972" s="15" t="s">
        <v>221</v>
      </c>
      <c r="H972" s="16" t="s">
        <v>2032</v>
      </c>
      <c r="I972" s="15" t="s">
        <v>116</v>
      </c>
      <c r="J972" s="17">
        <v>0</v>
      </c>
      <c r="K972" s="21">
        <v>1001113</v>
      </c>
      <c r="L972" s="15"/>
      <c r="M972" s="15"/>
      <c r="N972" s="18"/>
    </row>
    <row r="973" spans="1:14" ht="18.5" thickBot="1" x14ac:dyDescent="0.3">
      <c r="A973">
        <f t="shared" ca="1" si="15"/>
        <v>0.39787483301476867</v>
      </c>
      <c r="B973" s="19">
        <v>851</v>
      </c>
      <c r="C973" s="15" t="s">
        <v>2651</v>
      </c>
      <c r="D973" s="21">
        <v>1500</v>
      </c>
      <c r="E973" s="15" t="s">
        <v>2065</v>
      </c>
      <c r="F973" s="15" t="s">
        <v>2066</v>
      </c>
      <c r="G973" s="20" t="s">
        <v>158</v>
      </c>
      <c r="H973" s="16" t="s">
        <v>2652</v>
      </c>
      <c r="I973" s="15" t="s">
        <v>139</v>
      </c>
      <c r="J973" s="17">
        <v>0</v>
      </c>
      <c r="K973" s="21"/>
      <c r="L973" s="15"/>
      <c r="M973" s="15"/>
      <c r="N973" s="26"/>
    </row>
    <row r="974" spans="1:14" ht="18.5" thickBot="1" x14ac:dyDescent="0.3">
      <c r="A974">
        <f t="shared" ca="1" si="15"/>
        <v>0.90978698129006508</v>
      </c>
      <c r="B974" s="19">
        <v>424</v>
      </c>
      <c r="C974" s="15" t="s">
        <v>1442</v>
      </c>
      <c r="D974" s="17">
        <v>1045</v>
      </c>
      <c r="E974" s="15" t="s">
        <v>1443</v>
      </c>
      <c r="F974" s="15"/>
      <c r="G974" s="15" t="s">
        <v>106</v>
      </c>
      <c r="H974" s="16" t="s">
        <v>1444</v>
      </c>
      <c r="I974" s="15" t="s">
        <v>107</v>
      </c>
      <c r="J974" s="17">
        <v>0</v>
      </c>
      <c r="K974" s="15"/>
      <c r="L974" s="15"/>
      <c r="M974" s="15"/>
      <c r="N974" s="15"/>
    </row>
    <row r="975" spans="1:14" ht="18.5" thickBot="1" x14ac:dyDescent="0.3">
      <c r="A975">
        <f t="shared" ca="1" si="15"/>
        <v>0.86297182746726964</v>
      </c>
      <c r="B975" s="19">
        <v>177</v>
      </c>
      <c r="C975" s="15" t="s">
        <v>739</v>
      </c>
      <c r="D975" s="17">
        <v>1500</v>
      </c>
      <c r="E975" s="15" t="s">
        <v>740</v>
      </c>
      <c r="F975" s="15" t="s">
        <v>476</v>
      </c>
      <c r="G975" s="15" t="s">
        <v>221</v>
      </c>
      <c r="H975" s="16" t="s">
        <v>741</v>
      </c>
      <c r="I975" s="15" t="s">
        <v>175</v>
      </c>
      <c r="J975" s="17">
        <v>0</v>
      </c>
      <c r="K975" s="15"/>
      <c r="L975" s="15" t="s">
        <v>273</v>
      </c>
      <c r="M975" s="15"/>
      <c r="N975" s="18">
        <v>4146</v>
      </c>
    </row>
    <row r="976" spans="1:14" ht="18.5" thickBot="1" x14ac:dyDescent="0.3">
      <c r="A976">
        <f t="shared" ca="1" si="15"/>
        <v>0.60747153975879942</v>
      </c>
      <c r="B976" s="12">
        <v>47</v>
      </c>
      <c r="C976" s="13" t="s">
        <v>349</v>
      </c>
      <c r="D976" s="14">
        <v>1500</v>
      </c>
      <c r="E976" s="13" t="s">
        <v>350</v>
      </c>
      <c r="F976" s="13"/>
      <c r="G976" s="15" t="s">
        <v>106</v>
      </c>
      <c r="H976" s="16" t="s">
        <v>351</v>
      </c>
      <c r="I976" s="15" t="s">
        <v>107</v>
      </c>
      <c r="J976" s="17">
        <v>0</v>
      </c>
      <c r="K976" s="15"/>
      <c r="L976" s="15"/>
      <c r="M976" s="15"/>
      <c r="N976" s="18">
        <v>7062</v>
      </c>
    </row>
    <row r="977" spans="1:14" ht="18.5" thickBot="1" x14ac:dyDescent="0.3">
      <c r="A977">
        <f t="shared" ca="1" si="15"/>
        <v>2.7252934120287065E-2</v>
      </c>
      <c r="B977" s="19">
        <v>464</v>
      </c>
      <c r="C977" s="20" t="s">
        <v>1553</v>
      </c>
      <c r="D977" s="17">
        <v>1500</v>
      </c>
      <c r="E977" s="15" t="s">
        <v>1554</v>
      </c>
      <c r="F977" s="15"/>
      <c r="G977" s="15" t="s">
        <v>110</v>
      </c>
      <c r="H977" s="16" t="s">
        <v>1555</v>
      </c>
      <c r="I977" s="15" t="s">
        <v>111</v>
      </c>
      <c r="J977" s="17">
        <v>0</v>
      </c>
      <c r="K977" s="15"/>
      <c r="L977" s="15"/>
      <c r="M977" s="15"/>
      <c r="N977" s="18">
        <v>2621</v>
      </c>
    </row>
    <row r="978" spans="1:14" ht="18.5" thickBot="1" x14ac:dyDescent="0.3">
      <c r="A978">
        <f t="shared" ca="1" si="15"/>
        <v>0.68301204749830247</v>
      </c>
      <c r="B978" s="19">
        <v>992</v>
      </c>
      <c r="C978" s="20" t="s">
        <v>3040</v>
      </c>
      <c r="D978" s="21">
        <v>1480</v>
      </c>
      <c r="E978" s="15" t="s">
        <v>3041</v>
      </c>
      <c r="F978" s="15"/>
      <c r="G978" s="15" t="s">
        <v>106</v>
      </c>
      <c r="H978" s="16" t="s">
        <v>3042</v>
      </c>
      <c r="I978" s="15" t="s">
        <v>116</v>
      </c>
      <c r="J978" s="17">
        <v>0</v>
      </c>
      <c r="K978" s="15"/>
      <c r="L978" s="15"/>
      <c r="M978" s="15"/>
      <c r="N978" s="18"/>
    </row>
    <row r="979" spans="1:14" ht="18.5" thickBot="1" x14ac:dyDescent="0.3">
      <c r="A979">
        <f t="shared" ca="1" si="15"/>
        <v>4.0374991145998074E-2</v>
      </c>
      <c r="B979" s="19">
        <v>903</v>
      </c>
      <c r="C979" s="15" t="s">
        <v>2795</v>
      </c>
      <c r="D979" s="21">
        <v>1500</v>
      </c>
      <c r="E979" s="15" t="s">
        <v>802</v>
      </c>
      <c r="F979" s="15">
        <v>404</v>
      </c>
      <c r="G979" s="15" t="s">
        <v>110</v>
      </c>
      <c r="H979" s="16" t="s">
        <v>2796</v>
      </c>
      <c r="I979" s="15" t="s">
        <v>127</v>
      </c>
      <c r="J979" s="17">
        <v>0</v>
      </c>
      <c r="K979" s="21"/>
      <c r="L979" s="15"/>
      <c r="M979" s="15"/>
      <c r="N979" s="18">
        <v>7409</v>
      </c>
    </row>
    <row r="980" spans="1:14" ht="18.5" thickBot="1" x14ac:dyDescent="0.3">
      <c r="A980">
        <f t="shared" ca="1" si="15"/>
        <v>0.85841793393013477</v>
      </c>
      <c r="B980" s="19">
        <v>748</v>
      </c>
      <c r="C980" s="20" t="s">
        <v>2359</v>
      </c>
      <c r="D980" s="21">
        <v>1460</v>
      </c>
      <c r="E980" s="15" t="s">
        <v>2360</v>
      </c>
      <c r="F980" s="15"/>
      <c r="G980" s="15" t="s">
        <v>158</v>
      </c>
      <c r="H980" s="16" t="s">
        <v>2361</v>
      </c>
      <c r="I980" s="15" t="s">
        <v>116</v>
      </c>
      <c r="J980" s="17">
        <v>0</v>
      </c>
      <c r="K980" s="15"/>
      <c r="L980" s="15"/>
      <c r="M980" s="15"/>
      <c r="N980" s="18"/>
    </row>
    <row r="981" spans="1:14" ht="18.5" thickBot="1" x14ac:dyDescent="0.3">
      <c r="A981">
        <f t="shared" ca="1" si="15"/>
        <v>0.31661088109339597</v>
      </c>
      <c r="B981" s="19">
        <v>521</v>
      </c>
      <c r="C981" s="15" t="s">
        <v>1710</v>
      </c>
      <c r="D981" s="17">
        <v>1500</v>
      </c>
      <c r="E981" s="15" t="s">
        <v>1711</v>
      </c>
      <c r="F981" s="15" t="s">
        <v>178</v>
      </c>
      <c r="G981" s="15" t="s">
        <v>106</v>
      </c>
      <c r="H981" s="16" t="s">
        <v>1712</v>
      </c>
      <c r="I981" s="15" t="s">
        <v>107</v>
      </c>
      <c r="J981" s="17">
        <v>0</v>
      </c>
      <c r="K981" s="15"/>
      <c r="L981" s="15"/>
      <c r="M981" s="15"/>
      <c r="N981" s="18">
        <v>3053</v>
      </c>
    </row>
    <row r="982" spans="1:14" ht="18.5" thickBot="1" x14ac:dyDescent="0.3">
      <c r="A982">
        <f t="shared" ca="1" si="15"/>
        <v>0.69541690167340031</v>
      </c>
      <c r="B982" s="19">
        <v>789</v>
      </c>
      <c r="C982" s="15" t="s">
        <v>2476</v>
      </c>
      <c r="D982" s="21">
        <v>1500</v>
      </c>
      <c r="E982" s="15" t="s">
        <v>2477</v>
      </c>
      <c r="F982" s="15" t="s">
        <v>2248</v>
      </c>
      <c r="G982" s="20" t="s">
        <v>114</v>
      </c>
      <c r="H982" s="16" t="s">
        <v>2478</v>
      </c>
      <c r="I982" s="15" t="s">
        <v>116</v>
      </c>
      <c r="J982" s="17">
        <v>3</v>
      </c>
      <c r="K982" s="21">
        <v>1008108</v>
      </c>
      <c r="L982" s="15"/>
      <c r="M982" s="15"/>
      <c r="N982" s="18">
        <v>4728</v>
      </c>
    </row>
    <row r="983" spans="1:14" ht="18.5" thickBot="1" x14ac:dyDescent="0.3">
      <c r="A983">
        <f t="shared" ca="1" si="15"/>
        <v>0.35880615109728597</v>
      </c>
      <c r="B983" s="19">
        <v>292</v>
      </c>
      <c r="C983" s="15" t="s">
        <v>1069</v>
      </c>
      <c r="D983" s="17">
        <v>1500</v>
      </c>
      <c r="E983" s="15" t="s">
        <v>1067</v>
      </c>
      <c r="F983" s="15" t="s">
        <v>1062</v>
      </c>
      <c r="G983" s="15" t="s">
        <v>110</v>
      </c>
      <c r="H983" s="16" t="s">
        <v>1070</v>
      </c>
      <c r="I983" s="15" t="s">
        <v>127</v>
      </c>
      <c r="J983" s="17">
        <v>0</v>
      </c>
      <c r="K983" s="15"/>
      <c r="L983" s="26" t="s">
        <v>165</v>
      </c>
      <c r="M983" s="15"/>
      <c r="N983" s="18">
        <v>8654</v>
      </c>
    </row>
    <row r="984" spans="1:14" ht="18.5" thickBot="1" x14ac:dyDescent="0.3">
      <c r="A984">
        <f t="shared" ca="1" si="15"/>
        <v>0.7488391222218056</v>
      </c>
      <c r="B984" s="19">
        <v>857</v>
      </c>
      <c r="C984" s="15" t="s">
        <v>2667</v>
      </c>
      <c r="D984" s="21">
        <v>1500</v>
      </c>
      <c r="E984" s="15" t="s">
        <v>2668</v>
      </c>
      <c r="F984" s="15" t="s">
        <v>2547</v>
      </c>
      <c r="G984" s="20" t="s">
        <v>110</v>
      </c>
      <c r="H984" s="16" t="s">
        <v>2669</v>
      </c>
      <c r="I984" s="15" t="s">
        <v>139</v>
      </c>
      <c r="J984" s="17">
        <v>3</v>
      </c>
      <c r="K984" s="21">
        <v>1008104</v>
      </c>
      <c r="L984" s="15"/>
      <c r="M984" s="15"/>
      <c r="N984" s="18">
        <v>1633</v>
      </c>
    </row>
    <row r="985" spans="1:14" ht="18.5" thickBot="1" x14ac:dyDescent="0.3">
      <c r="A985">
        <f t="shared" ca="1" si="15"/>
        <v>0.7753504106481971</v>
      </c>
      <c r="B985" s="19">
        <v>890</v>
      </c>
      <c r="C985" s="15" t="s">
        <v>2760</v>
      </c>
      <c r="D985" s="17">
        <v>1345</v>
      </c>
      <c r="E985" s="15" t="s">
        <v>2761</v>
      </c>
      <c r="F985" s="15"/>
      <c r="G985" s="15" t="s">
        <v>114</v>
      </c>
      <c r="H985" s="16" t="s">
        <v>2762</v>
      </c>
      <c r="I985" s="15" t="s">
        <v>116</v>
      </c>
      <c r="J985" s="17">
        <v>10</v>
      </c>
      <c r="K985" s="15"/>
      <c r="L985" s="15"/>
      <c r="M985" s="15"/>
      <c r="N985" s="18">
        <v>1091</v>
      </c>
    </row>
    <row r="986" spans="1:14" ht="18.5" thickBot="1" x14ac:dyDescent="0.3">
      <c r="A986">
        <f t="shared" ca="1" si="15"/>
        <v>0.10041177421756631</v>
      </c>
      <c r="B986" s="19">
        <v>239</v>
      </c>
      <c r="C986" s="15" t="s">
        <v>922</v>
      </c>
      <c r="D986" s="17">
        <v>1500</v>
      </c>
      <c r="E986" s="15" t="s">
        <v>923</v>
      </c>
      <c r="F986" s="15" t="s">
        <v>130</v>
      </c>
      <c r="G986" s="15" t="s">
        <v>158</v>
      </c>
      <c r="H986" s="16" t="s">
        <v>924</v>
      </c>
      <c r="I986" s="15" t="s">
        <v>115</v>
      </c>
      <c r="J986" s="17">
        <v>1</v>
      </c>
      <c r="K986" s="15"/>
      <c r="L986" s="15" t="s">
        <v>132</v>
      </c>
      <c r="M986" s="15"/>
      <c r="N986" s="18">
        <v>8471</v>
      </c>
    </row>
    <row r="987" spans="1:14" ht="18.5" thickBot="1" x14ac:dyDescent="0.3">
      <c r="A987">
        <f t="shared" ca="1" si="15"/>
        <v>0.9000447452484881</v>
      </c>
      <c r="B987" s="19">
        <v>826</v>
      </c>
      <c r="C987" s="20" t="s">
        <v>2578</v>
      </c>
      <c r="D987" s="21">
        <v>1500</v>
      </c>
      <c r="E987" s="15" t="s">
        <v>2579</v>
      </c>
      <c r="F987" s="15" t="s">
        <v>2580</v>
      </c>
      <c r="G987" s="15" t="s">
        <v>158</v>
      </c>
      <c r="H987" s="16" t="s">
        <v>2581</v>
      </c>
      <c r="I987" s="15" t="s">
        <v>107</v>
      </c>
      <c r="J987" s="17">
        <v>0</v>
      </c>
      <c r="K987" s="15"/>
      <c r="L987" s="15"/>
      <c r="M987" s="15"/>
      <c r="N987" s="18">
        <v>2338</v>
      </c>
    </row>
    <row r="988" spans="1:14" ht="18.5" thickBot="1" x14ac:dyDescent="0.3">
      <c r="A988">
        <f t="shared" ca="1" si="15"/>
        <v>0.70537086267151861</v>
      </c>
      <c r="B988" s="19">
        <v>504</v>
      </c>
      <c r="C988" s="15" t="s">
        <v>1662</v>
      </c>
      <c r="D988" s="17">
        <v>1500</v>
      </c>
      <c r="E988" s="15" t="s">
        <v>1663</v>
      </c>
      <c r="F988" s="15" t="s">
        <v>1185</v>
      </c>
      <c r="G988" s="15" t="s">
        <v>106</v>
      </c>
      <c r="H988" s="16" t="s">
        <v>1664</v>
      </c>
      <c r="I988" s="15" t="s">
        <v>122</v>
      </c>
      <c r="J988" s="17">
        <v>0</v>
      </c>
      <c r="K988" s="15"/>
      <c r="L988" s="15"/>
      <c r="M988" s="15"/>
      <c r="N988" s="18">
        <v>8025</v>
      </c>
    </row>
    <row r="989" spans="1:14" ht="18.5" thickBot="1" x14ac:dyDescent="0.3">
      <c r="A989">
        <f t="shared" ca="1" si="15"/>
        <v>0.61411409224928537</v>
      </c>
      <c r="B989" s="19">
        <v>299</v>
      </c>
      <c r="C989" s="15" t="s">
        <v>1087</v>
      </c>
      <c r="D989" s="17">
        <v>1500</v>
      </c>
      <c r="E989" s="15" t="s">
        <v>1088</v>
      </c>
      <c r="F989" s="15" t="s">
        <v>185</v>
      </c>
      <c r="G989" s="15" t="s">
        <v>106</v>
      </c>
      <c r="H989" s="16" t="s">
        <v>1089</v>
      </c>
      <c r="I989" s="15" t="s">
        <v>122</v>
      </c>
      <c r="J989" s="17">
        <v>0</v>
      </c>
      <c r="K989" s="15"/>
      <c r="L989" s="15"/>
      <c r="M989" s="15"/>
      <c r="N989" s="18">
        <v>7846</v>
      </c>
    </row>
    <row r="990" spans="1:14" ht="18.5" thickBot="1" x14ac:dyDescent="0.3">
      <c r="A990">
        <f t="shared" ca="1" si="15"/>
        <v>7.2644659383407362E-3</v>
      </c>
      <c r="B990" s="19">
        <v>513</v>
      </c>
      <c r="C990" s="15" t="s">
        <v>1687</v>
      </c>
      <c r="D990" s="17">
        <v>1075</v>
      </c>
      <c r="E990" s="15" t="s">
        <v>1688</v>
      </c>
      <c r="F990" s="15"/>
      <c r="G990" s="15" t="s">
        <v>106</v>
      </c>
      <c r="H990" s="16" t="s">
        <v>1689</v>
      </c>
      <c r="I990" s="15" t="s">
        <v>131</v>
      </c>
      <c r="J990" s="17">
        <v>0</v>
      </c>
      <c r="K990" s="15"/>
      <c r="L990" s="15"/>
      <c r="M990" s="15"/>
      <c r="N990" s="15"/>
    </row>
    <row r="991" spans="1:14" ht="18.5" thickBot="1" x14ac:dyDescent="0.3">
      <c r="A991">
        <f t="shared" ca="1" si="15"/>
        <v>0.96923155133225936</v>
      </c>
      <c r="B991" s="19">
        <v>787</v>
      </c>
      <c r="C991" s="20" t="s">
        <v>2471</v>
      </c>
      <c r="D991" s="21">
        <v>1500</v>
      </c>
      <c r="E991" s="15" t="s">
        <v>2472</v>
      </c>
      <c r="F991" s="15"/>
      <c r="G991" s="15" t="s">
        <v>106</v>
      </c>
      <c r="H991" s="16" t="s">
        <v>2473</v>
      </c>
      <c r="I991" s="15" t="s">
        <v>122</v>
      </c>
      <c r="J991" s="17">
        <v>1</v>
      </c>
      <c r="K991" s="15"/>
      <c r="L991" s="15"/>
      <c r="M991" s="15"/>
      <c r="N991" s="18">
        <v>2934</v>
      </c>
    </row>
    <row r="992" spans="1:14" ht="18.5" thickBot="1" x14ac:dyDescent="0.3">
      <c r="A992">
        <f t="shared" ca="1" si="15"/>
        <v>0.20512430083017852</v>
      </c>
      <c r="B992" s="19">
        <v>863</v>
      </c>
      <c r="C992" s="20" t="s">
        <v>2682</v>
      </c>
      <c r="D992" s="21">
        <v>1500</v>
      </c>
      <c r="E992" s="15" t="s">
        <v>2683</v>
      </c>
      <c r="F992" s="15"/>
      <c r="G992" s="15" t="s">
        <v>114</v>
      </c>
      <c r="H992" s="16" t="s">
        <v>2684</v>
      </c>
      <c r="I992" s="15" t="s">
        <v>122</v>
      </c>
      <c r="J992" s="17">
        <v>12</v>
      </c>
      <c r="K992" s="15"/>
      <c r="L992" s="15"/>
      <c r="M992" s="15"/>
      <c r="N992" s="18">
        <v>885</v>
      </c>
    </row>
    <row r="993" spans="1:14" ht="18.5" thickBot="1" x14ac:dyDescent="0.3">
      <c r="A993">
        <f t="shared" ca="1" si="15"/>
        <v>0.39438422253868577</v>
      </c>
      <c r="B993" s="19">
        <v>488</v>
      </c>
      <c r="C993" s="15" t="s">
        <v>1620</v>
      </c>
      <c r="D993" s="17">
        <v>1500</v>
      </c>
      <c r="E993" s="15" t="s">
        <v>522</v>
      </c>
      <c r="F993" s="15" t="s">
        <v>363</v>
      </c>
      <c r="G993" s="15" t="s">
        <v>158</v>
      </c>
      <c r="H993" s="16" t="s">
        <v>1621</v>
      </c>
      <c r="I993" s="15" t="s">
        <v>116</v>
      </c>
      <c r="J993" s="17">
        <v>0</v>
      </c>
      <c r="K993" s="15"/>
      <c r="L993" s="15"/>
      <c r="M993" s="15"/>
      <c r="N993" s="18">
        <v>7539</v>
      </c>
    </row>
    <row r="994" spans="1:14" ht="18.5" thickBot="1" x14ac:dyDescent="0.3">
      <c r="A994">
        <f t="shared" ca="1" si="15"/>
        <v>0.78348426700360985</v>
      </c>
      <c r="B994" s="19">
        <v>816</v>
      </c>
      <c r="C994" s="15" t="s">
        <v>2549</v>
      </c>
      <c r="D994" s="21">
        <v>1500</v>
      </c>
      <c r="E994" s="15" t="s">
        <v>2065</v>
      </c>
      <c r="F994" s="15" t="s">
        <v>2066</v>
      </c>
      <c r="G994" s="20" t="s">
        <v>158</v>
      </c>
      <c r="H994" s="16" t="s">
        <v>2550</v>
      </c>
      <c r="I994" s="15" t="s">
        <v>107</v>
      </c>
      <c r="J994" s="17">
        <v>0</v>
      </c>
      <c r="K994" s="21"/>
      <c r="L994" s="15"/>
      <c r="M994" s="15"/>
      <c r="N994" s="18"/>
    </row>
    <row r="995" spans="1:14" ht="18.5" thickBot="1" x14ac:dyDescent="0.3">
      <c r="A995">
        <f t="shared" ca="1" si="15"/>
        <v>0.82197279998875916</v>
      </c>
      <c r="B995" s="19">
        <v>496</v>
      </c>
      <c r="C995" s="15" t="s">
        <v>1642</v>
      </c>
      <c r="D995" s="17">
        <v>1500</v>
      </c>
      <c r="E995" s="15" t="s">
        <v>217</v>
      </c>
      <c r="F995" s="15" t="s">
        <v>150</v>
      </c>
      <c r="G995" s="15" t="s">
        <v>158</v>
      </c>
      <c r="H995" s="16" t="s">
        <v>1643</v>
      </c>
      <c r="I995" s="15" t="s">
        <v>107</v>
      </c>
      <c r="J995" s="17">
        <v>0</v>
      </c>
      <c r="K995" s="15"/>
      <c r="L995" s="15"/>
      <c r="M995" s="15"/>
      <c r="N995" s="18">
        <v>8097</v>
      </c>
    </row>
    <row r="996" spans="1:14" ht="18.5" thickBot="1" x14ac:dyDescent="0.3">
      <c r="A996">
        <f t="shared" ca="1" si="15"/>
        <v>0.32360312437150773</v>
      </c>
      <c r="B996" s="19">
        <v>813</v>
      </c>
      <c r="C996" s="20" t="s">
        <v>2540</v>
      </c>
      <c r="D996" s="21">
        <v>1500</v>
      </c>
      <c r="E996" s="15" t="s">
        <v>2541</v>
      </c>
      <c r="F996" s="15"/>
      <c r="G996" s="15" t="s">
        <v>106</v>
      </c>
      <c r="H996" s="16" t="s">
        <v>2542</v>
      </c>
      <c r="I996" s="15" t="s">
        <v>122</v>
      </c>
      <c r="J996" s="17">
        <v>5</v>
      </c>
      <c r="K996" s="15"/>
      <c r="L996" s="15"/>
      <c r="M996" s="15"/>
      <c r="N996" s="18">
        <v>7616</v>
      </c>
    </row>
    <row r="997" spans="1:14" ht="18.5" thickBot="1" x14ac:dyDescent="0.3">
      <c r="A997">
        <f t="shared" ca="1" si="15"/>
        <v>0.71894296344354824</v>
      </c>
      <c r="B997" s="19">
        <v>622</v>
      </c>
      <c r="C997" s="20" t="s">
        <v>2008</v>
      </c>
      <c r="D997" s="21">
        <v>1340</v>
      </c>
      <c r="E997" s="15" t="s">
        <v>2009</v>
      </c>
      <c r="F997" s="15"/>
      <c r="G997" s="15" t="s">
        <v>114</v>
      </c>
      <c r="H997" s="16" t="s">
        <v>2010</v>
      </c>
      <c r="I997" s="15" t="s">
        <v>116</v>
      </c>
      <c r="J997" s="17">
        <v>6</v>
      </c>
      <c r="K997" s="15"/>
      <c r="L997" s="15"/>
      <c r="M997" s="15"/>
      <c r="N997" s="18"/>
    </row>
    <row r="998" spans="1:14" ht="18.5" thickBot="1" x14ac:dyDescent="0.3">
      <c r="A998">
        <f t="shared" ca="1" si="15"/>
        <v>0.49889590136799522</v>
      </c>
      <c r="B998" s="19">
        <v>771</v>
      </c>
      <c r="C998" s="15" t="s">
        <v>172</v>
      </c>
      <c r="D998" s="21">
        <v>1500</v>
      </c>
      <c r="E998" s="15" t="s">
        <v>173</v>
      </c>
      <c r="F998" s="15" t="s">
        <v>174</v>
      </c>
      <c r="G998" s="15" t="s">
        <v>106</v>
      </c>
      <c r="H998" s="16" t="s">
        <v>2427</v>
      </c>
      <c r="I998" s="15" t="s">
        <v>107</v>
      </c>
      <c r="J998" s="17">
        <v>1</v>
      </c>
      <c r="K998" s="15"/>
      <c r="L998" s="15"/>
      <c r="M998" s="15"/>
      <c r="N998" s="18">
        <v>7053</v>
      </c>
    </row>
    <row r="999" spans="1:14" ht="18.5" thickBot="1" x14ac:dyDescent="0.3">
      <c r="A999">
        <f t="shared" ca="1" si="15"/>
        <v>0.50082594905613553</v>
      </c>
      <c r="B999" s="19">
        <v>314</v>
      </c>
      <c r="C999" s="15" t="s">
        <v>163</v>
      </c>
      <c r="D999" s="17">
        <v>1500</v>
      </c>
      <c r="E999" s="15" t="s">
        <v>164</v>
      </c>
      <c r="F999" s="15" t="s">
        <v>150</v>
      </c>
      <c r="G999" s="15" t="s">
        <v>110</v>
      </c>
      <c r="H999" s="16" t="s">
        <v>1130</v>
      </c>
      <c r="I999" s="15" t="s">
        <v>111</v>
      </c>
      <c r="J999" s="17">
        <v>0</v>
      </c>
      <c r="K999" s="15"/>
      <c r="L999" s="26" t="s">
        <v>165</v>
      </c>
      <c r="M999" s="15"/>
      <c r="N999" s="18">
        <v>10026</v>
      </c>
    </row>
  </sheetData>
  <autoFilter ref="A1:N1" xr:uid="{C8F91C09-3D9E-42D7-9CA3-A446010987D7}">
    <sortState xmlns:xlrd2="http://schemas.microsoft.com/office/spreadsheetml/2017/richdata2" ref="A2:N999">
      <sortCondition ref="A1"/>
    </sortState>
  </autoFilter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鑑定</vt:lpstr>
      <vt:lpstr>保管庫</vt:lpstr>
      <vt:lpstr>シャッフル用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Ryota Oshima</dc:creator>
  <cp:lastModifiedBy>大嶋良太</cp:lastModifiedBy>
  <dcterms:created xsi:type="dcterms:W3CDTF">2023-07-16T07:53:26Z</dcterms:created>
  <dcterms:modified xsi:type="dcterms:W3CDTF">2023-08-11T11:53:39Z</dcterms:modified>
</cp:coreProperties>
</file>