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2123F7A5-3FD6-4237-9CBC-B16C5E4341A5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fragHitNum">Sheet1!$K$3</definedName>
    <definedName name="fraghitnum2">Sheet1!$K$5</definedName>
    <definedName name="player_radius">Sheet1!$B$58</definedName>
    <definedName name="playerHealth">Sheet1!$B$47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1" l="1"/>
  <c r="L66" i="1" s="1"/>
  <c r="K65" i="1"/>
  <c r="L65" i="1" s="1"/>
  <c r="I66" i="1"/>
  <c r="L62" i="1"/>
  <c r="L63" i="1"/>
  <c r="L64" i="1"/>
  <c r="L61" i="1"/>
  <c r="L59" i="1"/>
  <c r="K64" i="1"/>
  <c r="K63" i="1"/>
  <c r="K62" i="1"/>
  <c r="K61" i="1"/>
  <c r="I62" i="1"/>
  <c r="I63" i="1"/>
  <c r="I64" i="1"/>
  <c r="I65" i="1"/>
  <c r="I61" i="1"/>
  <c r="V5" i="1"/>
  <c r="W5" i="1" s="1"/>
  <c r="T5" i="1"/>
  <c r="U5" i="1" s="1"/>
  <c r="O5" i="1"/>
  <c r="N5" i="1"/>
  <c r="M5" i="1"/>
  <c r="L5" i="1"/>
  <c r="L3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O3" i="1"/>
  <c r="T3" i="1"/>
  <c r="U3" i="1" s="1"/>
  <c r="V3" i="1"/>
  <c r="W3" i="1" s="1"/>
  <c r="Q3" i="1"/>
  <c r="Q4" i="1"/>
  <c r="P3" i="1"/>
  <c r="P4" i="1"/>
  <c r="P10" i="1"/>
  <c r="M3" i="1"/>
  <c r="N3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</calcChain>
</file>

<file path=xl/sharedStrings.xml><?xml version="1.0" encoding="utf-8"?>
<sst xmlns="http://schemas.openxmlformats.org/spreadsheetml/2006/main" count="140" uniqueCount="114">
  <si>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</si>
  <si>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</si>
  <si>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</si>
  <si>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</si>
  <si>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</si>
  <si>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</si>
  <si>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</si>
  <si>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</si>
  <si>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</si>
  <si>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</si>
  <si>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</si>
  <si>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</si>
  <si>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</si>
  <si>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</si>
  <si>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</si>
  <si>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</si>
  <si>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</si>
  <si>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</si>
  <si>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</si>
  <si>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</si>
  <si>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</si>
  <si>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</si>
  <si>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</si>
  <si>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</si>
  <si>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</si>
  <si>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</si>
  <si>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</si>
  <si>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</si>
  <si>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</si>
  <si>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</si>
  <si>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</si>
  <si>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</si>
  <si>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</si>
  <si>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</si>
  <si>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</si>
  <si>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</si>
  <si>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</si>
  <si>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</si>
  <si>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</si>
  <si>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</si>
  <si>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</si>
  <si>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</si>
  <si>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</si>
  <si>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</si>
  <si>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</si>
  <si>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</si>
  <si>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</si>
  <si>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</si>
  <si>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</si>
  <si>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</si>
  <si>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</si>
  <si>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</si>
  <si>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</si>
  <si>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</si>
  <si>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</si>
  <si>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</si>
  <si>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</si>
  <si>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</si>
  <si>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</si>
  <si>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</si>
  <si>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</si>
  <si>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</si>
  <si>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</si>
  <si>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</si>
  <si>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</si>
  <si>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</si>
  <si>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</si>
  <si>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</si>
  <si>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</si>
  <si>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</si>
  <si>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</si>
  <si>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</si>
  <si>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</si>
  <si>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</si>
  <si>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</si>
  <si>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</si>
  <si>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</si>
  <si>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</si>
  <si>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</si>
  <si>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</si>
  <si>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</si>
  <si>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</si>
  <si>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</si>
  <si>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</si>
  <si>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</si>
  <si>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</si>
  <si>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</si>
  <si>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</si>
  <si>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</si>
  <si>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</si>
  <si>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</si>
  <si>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</si>
  <si>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</si>
  <si>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</si>
  <si>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</si>
  <si>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</si>
  <si>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</si>
  <si>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</si>
  <si>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</si>
  <si>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</si>
  <si>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</si>
  <si>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</si>
  <si>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</si>
  <si>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</si>
  <si>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</si>
  <si>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>Performance Index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</si>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</sst>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6"/>
  <sheetViews>
    <sheetView tabSelected="1" zoomScaleNormal="100" workbookViewId="0">
      <selection activeCell="Q35" sqref="Q35"/>
    </sheetView>
  </sheetViews>
  <sheetFormatPr defaultRowHeight="17" x14ac:dyDescent="0.45"/>
  <cols>
    <col min="1" max="1" width="20.9140625" customWidth="1"/>
    <col min="11" max="11" width="10.08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100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ROUND(D5*(E5+fraghitnum2)/F5*1000,2)</f>
        <v>28</v>
      </c>
      <c r="M5" s="23">
        <f>ROUND(D5*(E5+fraghitnum2)/(F5+I5)*1000,2)</f>
        <v>11.2</v>
      </c>
      <c r="N5" s="23">
        <f>D5*(E5+fraghitnum2)*H5</f>
        <v>112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+D5*fraghitnum2*9/10</f>
        <v>80.8</v>
      </c>
      <c r="U5" s="32">
        <f>ROUND(playerHealth/(T5),2)</f>
        <v>0.1</v>
      </c>
      <c r="V5" s="23">
        <f>D5*((E5+fraghitnum2)-0.4)</f>
        <v>111.6</v>
      </c>
      <c r="W5" s="32">
        <f>ROUND(playerHealth/(V5),2)</f>
        <v>7.0000000000000007E-2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80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12.5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90</v>
      </c>
      <c r="G28" s="23">
        <v>15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5.56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0.13300000000000001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18" x14ac:dyDescent="0.45">
      <c r="F50" s="51" t="s">
        <v>73</v>
      </c>
      <c r="G50" s="51"/>
      <c r="H50" s="51"/>
      <c r="I50" s="51"/>
      <c r="J50" s="51"/>
      <c r="K50" s="51"/>
      <c r="L50" s="51"/>
    </row>
    <row r="51" spans="1:18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18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18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18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18" x14ac:dyDescent="0.45">
      <c r="C55" s="67" t="s">
        <v>83</v>
      </c>
      <c r="D55" s="68"/>
      <c r="E55" s="66"/>
    </row>
    <row r="58" spans="1:18" x14ac:dyDescent="0.45">
      <c r="A58" t="s">
        <v>108</v>
      </c>
      <c r="B58">
        <v>16</v>
      </c>
      <c r="C58" t="s">
        <v>109</v>
      </c>
    </row>
    <row r="59" spans="1:18" x14ac:dyDescent="0.45">
      <c r="H59" t="s">
        <v>106</v>
      </c>
      <c r="I59" s="94" t="s">
        <v>110</v>
      </c>
      <c r="J59" s="94"/>
      <c r="K59" t="s">
        <v>111</v>
      </c>
      <c r="L59" s="89">
        <f>COUNTIF(G3:G35,"&gt;0")</f>
        <v>21</v>
      </c>
    </row>
    <row r="60" spans="1:18" x14ac:dyDescent="0.45">
      <c r="A60" s="48" t="s">
        <v>93</v>
      </c>
      <c r="B60" s="49" t="s">
        <v>98</v>
      </c>
      <c r="C60" s="49" t="s">
        <v>99</v>
      </c>
      <c r="D60" s="49" t="s">
        <v>100</v>
      </c>
      <c r="E60" s="92" t="s">
        <v>101</v>
      </c>
      <c r="F60" s="92"/>
      <c r="G60" s="49"/>
      <c r="H60" s="49" t="s">
        <v>18</v>
      </c>
      <c r="I60" s="92" t="s">
        <v>107</v>
      </c>
      <c r="J60" s="92"/>
      <c r="K60" s="49" t="s">
        <v>112</v>
      </c>
      <c r="L60" s="49" t="s">
        <v>113</v>
      </c>
      <c r="M60" s="49"/>
      <c r="N60" s="49"/>
      <c r="O60" s="92" t="s">
        <v>105</v>
      </c>
      <c r="P60" s="92"/>
      <c r="Q60" s="92"/>
      <c r="R60" s="92"/>
    </row>
    <row r="61" spans="1:18" x14ac:dyDescent="0.45">
      <c r="A61" s="22" t="s">
        <v>94</v>
      </c>
      <c r="B61" s="85">
        <v>24</v>
      </c>
      <c r="C61" s="87">
        <v>30</v>
      </c>
      <c r="D61" s="86">
        <v>6</v>
      </c>
      <c r="E61" s="91" t="s">
        <v>104</v>
      </c>
      <c r="F61" s="91"/>
      <c r="G61" s="86"/>
      <c r="H61" s="88">
        <v>0</v>
      </c>
      <c r="I61" s="93">
        <f>(B61-player_radius)*2</f>
        <v>16</v>
      </c>
      <c r="J61" s="93"/>
      <c r="K61" s="86">
        <f>COUNTIF(G3:G35,"&gt;16")</f>
        <v>10</v>
      </c>
      <c r="L61" s="90">
        <f>21-K61</f>
        <v>11</v>
      </c>
      <c r="M61" s="86"/>
      <c r="N61" s="86"/>
      <c r="O61" s="93"/>
      <c r="P61" s="93"/>
      <c r="Q61" s="93"/>
      <c r="R61" s="93"/>
    </row>
    <row r="62" spans="1:18" x14ac:dyDescent="0.45">
      <c r="A62" s="22" t="s">
        <v>95</v>
      </c>
      <c r="B62" s="85">
        <v>32</v>
      </c>
      <c r="C62" s="87">
        <v>60</v>
      </c>
      <c r="D62" s="86">
        <v>3</v>
      </c>
      <c r="E62" s="91" t="s">
        <v>104</v>
      </c>
      <c r="F62" s="91"/>
      <c r="G62" s="86"/>
      <c r="H62" s="88">
        <v>0</v>
      </c>
      <c r="I62" s="93">
        <f>(B62-player_radius)*2</f>
        <v>32</v>
      </c>
      <c r="J62" s="93"/>
      <c r="K62" s="86">
        <f>COUNTIF(G3:G35,"&gt;32")</f>
        <v>2</v>
      </c>
      <c r="L62" s="90">
        <f t="shared" ref="L62:L65" si="10">21-K62</f>
        <v>19</v>
      </c>
      <c r="M62" s="86"/>
      <c r="N62" s="86"/>
      <c r="O62" s="93"/>
      <c r="P62" s="93"/>
      <c r="Q62" s="93"/>
      <c r="R62" s="93"/>
    </row>
    <row r="63" spans="1:18" x14ac:dyDescent="0.45">
      <c r="A63" s="22" t="s">
        <v>96</v>
      </c>
      <c r="B63" s="86">
        <v>30</v>
      </c>
      <c r="C63" s="87">
        <v>50</v>
      </c>
      <c r="D63" s="86">
        <v>4</v>
      </c>
      <c r="E63" s="91" t="s">
        <v>43</v>
      </c>
      <c r="F63" s="91"/>
      <c r="G63" s="86"/>
      <c r="H63" s="88">
        <v>12.5</v>
      </c>
      <c r="I63" s="93">
        <f>(B63-player_radius)*2</f>
        <v>28</v>
      </c>
      <c r="J63" s="93"/>
      <c r="K63" s="86">
        <f>COUNTIF(G3:G35,"&gt;28")</f>
        <v>4</v>
      </c>
      <c r="L63" s="90">
        <f t="shared" si="10"/>
        <v>17</v>
      </c>
      <c r="M63" s="86"/>
      <c r="N63" s="86"/>
      <c r="O63" s="93"/>
      <c r="P63" s="93"/>
      <c r="Q63" s="93"/>
      <c r="R63" s="93"/>
    </row>
    <row r="64" spans="1:18" x14ac:dyDescent="0.45">
      <c r="A64" s="22" t="s">
        <v>97</v>
      </c>
      <c r="B64" s="86">
        <v>52</v>
      </c>
      <c r="C64" s="87">
        <v>112</v>
      </c>
      <c r="D64" s="86">
        <v>1</v>
      </c>
      <c r="E64" s="91" t="s">
        <v>103</v>
      </c>
      <c r="F64" s="91"/>
      <c r="G64" s="86"/>
      <c r="H64" s="88">
        <v>5.63</v>
      </c>
      <c r="I64" s="93">
        <f>(B64-player_radius)*2</f>
        <v>72</v>
      </c>
      <c r="J64" s="93"/>
      <c r="K64" s="86">
        <f>COUNTIF(G3:G35,"&gt;72")</f>
        <v>0</v>
      </c>
      <c r="L64" s="90">
        <f t="shared" si="10"/>
        <v>21</v>
      </c>
      <c r="M64" s="86"/>
      <c r="N64" s="86"/>
      <c r="O64" s="93"/>
      <c r="P64" s="93"/>
      <c r="Q64" s="93"/>
      <c r="R64" s="93"/>
    </row>
    <row r="65" spans="1:18" x14ac:dyDescent="0.45">
      <c r="A65" s="22" t="s">
        <v>102</v>
      </c>
      <c r="B65" s="86">
        <v>22</v>
      </c>
      <c r="C65" s="87">
        <v>120</v>
      </c>
      <c r="D65" s="86">
        <v>0</v>
      </c>
      <c r="E65" s="91" t="s">
        <v>38</v>
      </c>
      <c r="F65" s="91"/>
      <c r="G65" s="86"/>
      <c r="H65" s="88">
        <v>13.33</v>
      </c>
      <c r="I65" s="93">
        <f>(B65-player_radius)*2</f>
        <v>12</v>
      </c>
      <c r="J65" s="93"/>
      <c r="K65" s="86">
        <f>COUNTIF(G3:G35,"&gt;12")</f>
        <v>15</v>
      </c>
      <c r="L65" s="90">
        <f t="shared" si="10"/>
        <v>6</v>
      </c>
      <c r="M65" s="86"/>
      <c r="N65" s="86"/>
      <c r="O65" s="93"/>
      <c r="P65" s="93"/>
      <c r="Q65" s="93"/>
      <c r="R65" s="93"/>
    </row>
    <row r="66" spans="1:18" x14ac:dyDescent="0.45">
      <c r="A66" s="22" t="s">
        <v>102</v>
      </c>
      <c r="B66" s="86">
        <v>26</v>
      </c>
      <c r="C66" s="87">
        <v>50</v>
      </c>
      <c r="D66" s="86">
        <v>10</v>
      </c>
      <c r="E66" s="91" t="s">
        <v>42</v>
      </c>
      <c r="F66" s="91"/>
      <c r="G66" s="86"/>
      <c r="H66" s="88">
        <v>9.09</v>
      </c>
      <c r="I66" s="93">
        <f>(B66-player_radius)*2</f>
        <v>20</v>
      </c>
      <c r="J66" s="93"/>
      <c r="K66" s="86">
        <f>COUNTIF(G3:G35,"&gt;20")</f>
        <v>6</v>
      </c>
      <c r="L66" s="90">
        <f>21-K66</f>
        <v>15</v>
      </c>
      <c r="M66" s="86"/>
      <c r="N66" s="86"/>
      <c r="O66" s="93"/>
      <c r="P66" s="93"/>
      <c r="Q66" s="93"/>
      <c r="R66" s="93"/>
    </row>
  </sheetData>
  <mergeCells count="22">
    <mergeCell ref="O60:R60"/>
    <mergeCell ref="E61:F61"/>
    <mergeCell ref="E62:F62"/>
    <mergeCell ref="E66:F66"/>
    <mergeCell ref="I66:J66"/>
    <mergeCell ref="O66:R66"/>
    <mergeCell ref="O61:R61"/>
    <mergeCell ref="O62:R62"/>
    <mergeCell ref="O63:R63"/>
    <mergeCell ref="O64:R64"/>
    <mergeCell ref="O65:R65"/>
    <mergeCell ref="E63:F63"/>
    <mergeCell ref="E64:F64"/>
    <mergeCell ref="I60:J60"/>
    <mergeCell ref="I65:J65"/>
    <mergeCell ref="I59:J59"/>
    <mergeCell ref="E65:F65"/>
    <mergeCell ref="I61:J61"/>
    <mergeCell ref="I62:J62"/>
    <mergeCell ref="I63:J63"/>
    <mergeCell ref="I64:J64"/>
    <mergeCell ref="E60:F6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5</vt:i4>
      </vt:variant>
    </vt:vector>
  </HeadingPairs>
  <TitlesOfParts>
    <vt:vector size="6" baseType="lpstr">
      <vt:lpstr>Sheet1</vt:lpstr>
      <vt:lpstr>fragHitNum</vt:lpstr>
      <vt:lpstr>fraghitnum2</vt:lpstr>
      <vt:lpstr>player_radius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2024-02-07T10:30:32Z</dcterms:modified>
</cp:coreProperties>
</file>