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610675D3-2E36-4627-8F15-086FFC85107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3" i="1"/>
  <c r="E53" i="1"/>
  <c r="F53" i="1"/>
  <c r="G53" i="1"/>
  <c r="H53" i="1"/>
  <c r="I53" i="1"/>
  <c r="J53" i="1"/>
  <c r="K53" i="1"/>
  <c r="L53" i="1"/>
  <c r="C53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4" i="1"/>
  <c r="L54" i="1"/>
  <c r="M54" i="1"/>
  <c r="D54" i="1"/>
  <c r="E54" i="1"/>
  <c r="F54" i="1"/>
  <c r="G54" i="1"/>
  <c r="H54" i="1"/>
  <c r="I54" i="1"/>
  <c r="J54" i="1"/>
  <c r="C54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</future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<sst xmlns="http://schemas.openxmlformats.org/spreadsheetml/2006/main" count="226" uniqueCount="184">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</sst>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0" borderId="0" xfId="0" applyFill="1"/>
    <xf numFmtId="0" fontId="0" fillId="11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8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34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50</xdr:row>
      <xdr:rowOff>0</xdr:rowOff>
    </xdr:from>
    <xdr:to>
      <xdr:col>4</xdr:col>
      <xdr:colOff>488966</xdr:colOff>
      <xdr:row>51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50</xdr:row>
      <xdr:rowOff>0</xdr:rowOff>
    </xdr:from>
    <xdr:to>
      <xdr:col>5</xdr:col>
      <xdr:colOff>488966</xdr:colOff>
      <xdr:row>51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50</xdr:row>
      <xdr:rowOff>0</xdr:rowOff>
    </xdr:from>
    <xdr:to>
      <xdr:col>6</xdr:col>
      <xdr:colOff>488966</xdr:colOff>
      <xdr:row>51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50</xdr:row>
      <xdr:rowOff>0</xdr:rowOff>
    </xdr:from>
    <xdr:to>
      <xdr:col>7</xdr:col>
      <xdr:colOff>488966</xdr:colOff>
      <xdr:row>51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70" zoomScaleNormal="100" workbookViewId="0">
      <selection activeCell="K96" sqref="K96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95"/>
      <c r="B1" s="96" t="s">
        <v>179</v>
      </c>
      <c r="G1" s="57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86" t="s">
        <v>178</v>
      </c>
      <c r="C2" s="97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60"/>
      <c r="U2" s="80" t="s">
        <v>23</v>
      </c>
      <c r="V2" s="81" t="s">
        <v>24</v>
      </c>
      <c r="W2" s="80" t="s">
        <v>25</v>
      </c>
      <c r="X2" s="82" t="s">
        <v>26</v>
      </c>
      <c r="Y2" s="60"/>
      <c r="Z2" s="71" t="s">
        <v>27</v>
      </c>
      <c r="AA2" s="71"/>
      <c r="AG2" s="43" t="s">
        <v>86</v>
      </c>
      <c r="AH2" s="39"/>
      <c r="AI2" s="39"/>
    </row>
    <row r="3" spans="1:36" ht="23.5" customHeight="1" x14ac:dyDescent="0.45">
      <c r="A3" s="62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60" t="s">
        <v>73</v>
      </c>
      <c r="AG3" s="54" t="s">
        <v>85</v>
      </c>
      <c r="AH3" s="54"/>
      <c r="AI3" s="54"/>
      <c r="AJ3" s="54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60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60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83">
        <v>6</v>
      </c>
      <c r="E6" s="83">
        <v>1</v>
      </c>
      <c r="F6" s="83">
        <v>15</v>
      </c>
      <c r="G6" s="83">
        <v>300</v>
      </c>
      <c r="H6" s="83">
        <v>18</v>
      </c>
      <c r="I6" s="83">
        <v>1</v>
      </c>
      <c r="J6" s="83">
        <v>1400</v>
      </c>
      <c r="K6" s="83" t="s">
        <v>128</v>
      </c>
      <c r="L6" s="83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83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83"/>
      <c r="Z6" s="60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6" t="s">
        <v>161</v>
      </c>
      <c r="D7" s="83">
        <v>0</v>
      </c>
      <c r="E7" s="83">
        <v>1</v>
      </c>
      <c r="F7" s="83">
        <v>0</v>
      </c>
      <c r="G7" s="83">
        <v>1000</v>
      </c>
      <c r="H7" s="83">
        <v>3</v>
      </c>
      <c r="I7" s="83">
        <v>1</v>
      </c>
      <c r="J7" s="83">
        <v>1000</v>
      </c>
      <c r="K7" s="84" t="s">
        <v>164</v>
      </c>
      <c r="L7" s="83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83"/>
      <c r="U7" s="19"/>
      <c r="V7" s="34"/>
      <c r="W7" s="19"/>
      <c r="X7" s="26"/>
      <c r="Y7" s="83"/>
      <c r="Z7" s="60" t="s">
        <v>162</v>
      </c>
    </row>
    <row r="8" spans="1:36" ht="23.5" customHeight="1" x14ac:dyDescent="0.45">
      <c r="A8" s="18"/>
      <c r="B8" s="18"/>
      <c r="C8" s="85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60"/>
    </row>
    <row r="9" spans="1:36" ht="23.5" customHeight="1" x14ac:dyDescent="0.45">
      <c r="A9" s="18"/>
      <c r="B9" s="18"/>
      <c r="C9" s="85"/>
      <c r="D9" s="83"/>
      <c r="E9" s="83"/>
      <c r="F9" s="83"/>
      <c r="G9" s="83"/>
      <c r="H9" s="83"/>
      <c r="I9" s="83"/>
      <c r="J9" s="83"/>
      <c r="K9" s="83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60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60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60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60" t="s">
        <v>34</v>
      </c>
    </row>
    <row r="14" spans="1:36" ht="23.5" customHeight="1" x14ac:dyDescent="0.45">
      <c r="A14" s="18"/>
      <c r="B14" s="18"/>
      <c r="C14" s="85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60"/>
    </row>
    <row r="15" spans="1:36" ht="23.5" customHeight="1" x14ac:dyDescent="0.45">
      <c r="A15" s="18"/>
      <c r="B15" s="18"/>
      <c r="C15" s="85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60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60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60" t="s">
        <v>37</v>
      </c>
      <c r="AG17" s="54" t="s">
        <v>83</v>
      </c>
      <c r="AH17" s="54"/>
      <c r="AI17" s="54"/>
      <c r="AJ17" s="54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60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1000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0.9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60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60"/>
      <c r="AG20" s="54" t="s">
        <v>84</v>
      </c>
      <c r="AH20" s="54"/>
      <c r="AI20" s="54"/>
      <c r="AJ20" s="54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60"/>
    </row>
    <row r="22" spans="1:36" ht="23.5" customHeight="1" x14ac:dyDescent="0.45">
      <c r="A22" s="18"/>
      <c r="B22" s="18"/>
      <c r="C22" s="85"/>
      <c r="D22" s="8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83"/>
      <c r="V22" s="83"/>
      <c r="W22" s="83"/>
      <c r="X22" s="83"/>
      <c r="Y22" s="83"/>
      <c r="Z22" s="60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60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60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60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60"/>
    </row>
    <row r="27" spans="1:36" ht="23.5" customHeight="1" x14ac:dyDescent="0.45">
      <c r="A27" s="18"/>
      <c r="B27" s="18"/>
      <c r="C27" s="85"/>
      <c r="D27" s="83"/>
      <c r="E27" s="83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83"/>
      <c r="V27" s="83"/>
      <c r="W27" s="83"/>
      <c r="X27" s="83"/>
      <c r="Y27" s="83"/>
      <c r="Z27" s="60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60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60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60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60"/>
    </row>
    <row r="32" spans="1:36" ht="23.5" customHeight="1" x14ac:dyDescent="0.45">
      <c r="A32" s="35"/>
      <c r="B32" s="86" t="s">
        <v>50</v>
      </c>
      <c r="C32" s="42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60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60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60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60"/>
    </row>
    <row r="36" spans="1:26" ht="23.5" customHeight="1" x14ac:dyDescent="0.45">
      <c r="A36" s="18"/>
      <c r="B36" s="18"/>
      <c r="C36" s="85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 spans="1:26" ht="23.5" customHeight="1" x14ac:dyDescent="0.45">
      <c r="A37" s="18"/>
      <c r="B37" s="18"/>
      <c r="C37" s="85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spans="1:26" ht="23.5" customHeight="1" x14ac:dyDescent="0.45">
      <c r="A38" s="18"/>
      <c r="B38" s="18"/>
      <c r="C38" s="85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86" t="s">
        <v>176</v>
      </c>
      <c r="C40" s="8" t="s">
        <v>57</v>
      </c>
      <c r="D40" s="8"/>
      <c r="E40" s="8"/>
      <c r="F40" s="8"/>
      <c r="G40" s="8" t="s">
        <v>58</v>
      </c>
      <c r="H40" s="8"/>
      <c r="I40" s="8"/>
      <c r="J40" s="8"/>
      <c r="K40" s="8"/>
      <c r="L40" s="8"/>
      <c r="M40" s="8"/>
      <c r="N40" s="8"/>
      <c r="S40" s="94" t="s">
        <v>79</v>
      </c>
      <c r="T40" s="94"/>
      <c r="U40" s="60"/>
    </row>
    <row r="41" spans="1:26" ht="23.5" customHeight="1" x14ac:dyDescent="0.45">
      <c r="A41" s="38" t="e" vm="23">
        <v>#VALUE!</v>
      </c>
      <c r="B41" s="38" t="s">
        <v>59</v>
      </c>
      <c r="C41" s="98" t="s">
        <v>60</v>
      </c>
      <c r="D41" s="19"/>
      <c r="E41" s="98" t="s">
        <v>61</v>
      </c>
      <c r="F41" s="99"/>
      <c r="G41" s="99" t="s">
        <v>62</v>
      </c>
      <c r="H41" s="99"/>
      <c r="I41" s="99"/>
      <c r="J41" s="99"/>
      <c r="K41" s="99"/>
      <c r="L41" s="99"/>
      <c r="M41" s="99"/>
      <c r="N41" s="99"/>
      <c r="S41" s="94" t="s">
        <v>77</v>
      </c>
      <c r="T41" s="94"/>
      <c r="U41" s="60">
        <v>8</v>
      </c>
      <c r="V41" s="60"/>
    </row>
    <row r="42" spans="1:26" ht="23.5" customHeight="1" x14ac:dyDescent="0.45">
      <c r="A42" s="38" t="e" vm="24">
        <v>#VALUE!</v>
      </c>
      <c r="B42" s="38" t="s">
        <v>63</v>
      </c>
      <c r="C42" s="98" t="s">
        <v>64</v>
      </c>
      <c r="D42" s="19"/>
      <c r="E42" s="98" t="s">
        <v>65</v>
      </c>
      <c r="F42" s="99"/>
      <c r="G42" s="99" t="s">
        <v>66</v>
      </c>
      <c r="H42" s="99"/>
      <c r="I42" s="99"/>
      <c r="J42" s="99"/>
      <c r="K42" s="99"/>
      <c r="L42" s="99"/>
      <c r="M42" s="99"/>
      <c r="N42" s="99"/>
      <c r="S42" s="94" t="s">
        <v>69</v>
      </c>
      <c r="T42" s="94"/>
      <c r="U42" s="60">
        <v>128</v>
      </c>
      <c r="V42" s="60"/>
    </row>
    <row r="43" spans="1:26" ht="23.5" customHeight="1" x14ac:dyDescent="0.45">
      <c r="A43" s="18"/>
      <c r="B43" s="18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S43" s="94" t="s">
        <v>100</v>
      </c>
      <c r="T43" s="94"/>
      <c r="U43" s="60">
        <v>16</v>
      </c>
      <c r="V43" s="60" t="s">
        <v>101</v>
      </c>
    </row>
    <row r="44" spans="1:26" ht="23.5" customHeight="1" x14ac:dyDescent="0.45">
      <c r="A44" s="18"/>
      <c r="B44" s="18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S44" s="60"/>
      <c r="T44" s="60"/>
      <c r="U44" s="60"/>
    </row>
    <row r="45" spans="1:26" ht="23.5" customHeight="1" x14ac:dyDescent="0.45"/>
    <row r="46" spans="1:26" ht="23.5" customHeight="1" x14ac:dyDescent="0.45"/>
    <row r="47" spans="1:26" ht="23.5" customHeight="1" x14ac:dyDescent="0.45"/>
    <row r="48" spans="1:26" ht="23.5" customHeight="1" x14ac:dyDescent="0.45"/>
    <row r="49" spans="1:36" ht="23.5" customHeight="1" x14ac:dyDescent="0.45"/>
    <row r="50" spans="1:36" ht="23.5" customHeight="1" x14ac:dyDescent="0.45"/>
    <row r="51" spans="1:36" ht="23.5" customHeight="1" x14ac:dyDescent="0.45">
      <c r="C51" s="69" t="s">
        <v>168</v>
      </c>
      <c r="D51" s="36" t="s">
        <v>166</v>
      </c>
      <c r="H51" s="64" t="s">
        <v>70</v>
      </c>
      <c r="I51" s="64"/>
      <c r="J51" s="64"/>
      <c r="K51" s="64"/>
      <c r="L51" s="64"/>
      <c r="M51" s="64"/>
    </row>
    <row r="52" spans="1:36" ht="23.5" customHeight="1" x14ac:dyDescent="0.45">
      <c r="A52" s="106"/>
      <c r="B52" s="102" t="s">
        <v>175</v>
      </c>
      <c r="C52" s="103">
        <v>-1</v>
      </c>
      <c r="D52" s="103">
        <v>0</v>
      </c>
      <c r="E52" s="103">
        <v>1</v>
      </c>
      <c r="F52" s="103">
        <v>2</v>
      </c>
      <c r="G52" s="103">
        <v>3</v>
      </c>
      <c r="H52" s="104">
        <v>4</v>
      </c>
      <c r="I52" s="104">
        <v>5</v>
      </c>
      <c r="J52" s="104">
        <v>6</v>
      </c>
      <c r="K52" s="104">
        <v>7</v>
      </c>
      <c r="L52" s="104">
        <v>8</v>
      </c>
      <c r="M52" s="104">
        <v>9</v>
      </c>
    </row>
    <row r="53" spans="1:36" ht="23.5" customHeight="1" x14ac:dyDescent="0.45">
      <c r="A53" s="105"/>
      <c r="B53" s="105" t="s">
        <v>71</v>
      </c>
      <c r="C53" s="19">
        <f t="shared" ref="C53:L53" si="14">(2+C52)*tilesize</f>
        <v>128</v>
      </c>
      <c r="D53" s="19">
        <f t="shared" si="14"/>
        <v>256</v>
      </c>
      <c r="E53" s="19">
        <f t="shared" si="14"/>
        <v>384</v>
      </c>
      <c r="F53" s="19">
        <f t="shared" si="14"/>
        <v>512</v>
      </c>
      <c r="G53" s="19">
        <f t="shared" si="14"/>
        <v>640</v>
      </c>
      <c r="H53" s="19">
        <f t="shared" si="14"/>
        <v>768</v>
      </c>
      <c r="I53" s="19">
        <f t="shared" si="14"/>
        <v>896</v>
      </c>
      <c r="J53" s="19">
        <f t="shared" si="14"/>
        <v>1024</v>
      </c>
      <c r="K53" s="19">
        <f t="shared" si="14"/>
        <v>1152</v>
      </c>
      <c r="L53" s="19">
        <f t="shared" si="14"/>
        <v>1280</v>
      </c>
      <c r="M53" s="19">
        <f>(2+M52)*tilesize</f>
        <v>1408</v>
      </c>
    </row>
    <row r="54" spans="1:36" ht="23.5" customHeight="1" x14ac:dyDescent="0.45">
      <c r="A54" s="105"/>
      <c r="B54" s="105" t="s">
        <v>72</v>
      </c>
      <c r="C54" s="51">
        <f t="shared" ref="C54:M54" si="15">(2+C52+1)*tilesize+tilesize/2</f>
        <v>320</v>
      </c>
      <c r="D54" s="52">
        <f t="shared" si="15"/>
        <v>448</v>
      </c>
      <c r="E54" s="48">
        <f t="shared" si="15"/>
        <v>576</v>
      </c>
      <c r="F54" s="50">
        <f t="shared" si="15"/>
        <v>704</v>
      </c>
      <c r="G54" s="49">
        <f t="shared" si="15"/>
        <v>832</v>
      </c>
      <c r="H54" s="107">
        <f t="shared" si="15"/>
        <v>960</v>
      </c>
      <c r="I54" s="46">
        <f t="shared" si="15"/>
        <v>1088</v>
      </c>
      <c r="J54" s="47">
        <f t="shared" si="15"/>
        <v>1216</v>
      </c>
      <c r="K54" s="108">
        <f t="shared" si="15"/>
        <v>1344</v>
      </c>
      <c r="L54" s="45">
        <f t="shared" si="15"/>
        <v>1472</v>
      </c>
      <c r="M54" s="42">
        <f t="shared" si="15"/>
        <v>1600</v>
      </c>
    </row>
    <row r="55" spans="1:36" ht="23.5" customHeight="1" x14ac:dyDescent="0.45">
      <c r="C55" s="70" t="s">
        <v>169</v>
      </c>
      <c r="D55" s="65" t="s">
        <v>78</v>
      </c>
      <c r="E55" s="66"/>
      <c r="F55" s="67"/>
      <c r="G55" s="60"/>
      <c r="H55" s="68" t="s">
        <v>167</v>
      </c>
      <c r="I55" s="68"/>
      <c r="J55" s="68"/>
      <c r="K55" s="68"/>
      <c r="L55" s="68"/>
      <c r="M55" s="68"/>
    </row>
    <row r="56" spans="1:36" ht="23.5" customHeight="1" x14ac:dyDescent="0.45">
      <c r="N56" s="63"/>
    </row>
    <row r="57" spans="1:36" ht="23.5" customHeight="1" x14ac:dyDescent="0.45"/>
    <row r="58" spans="1:36" ht="23.5" customHeight="1" x14ac:dyDescent="0.45"/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92"/>
      <c r="AH60" s="92"/>
      <c r="AI60" s="92"/>
      <c r="AJ60" s="92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93"/>
      <c r="AH61" s="93"/>
      <c r="AI61" s="93"/>
      <c r="AJ61" s="93"/>
    </row>
    <row r="62" spans="1:36" ht="23.5" customHeight="1" x14ac:dyDescent="0.45">
      <c r="I62" t="s">
        <v>98</v>
      </c>
      <c r="J62" s="59" t="s">
        <v>102</v>
      </c>
      <c r="K62" s="59"/>
      <c r="L62" t="s">
        <v>103</v>
      </c>
      <c r="M62" s="112">
        <f>COUNTIF(H3:H35,"&gt;0")</f>
        <v>23</v>
      </c>
      <c r="O62" s="58" t="s">
        <v>108</v>
      </c>
      <c r="P62" s="58"/>
      <c r="Q62" s="58"/>
      <c r="R62" s="58"/>
      <c r="S62" s="58"/>
      <c r="AG62" s="93"/>
      <c r="AH62" s="93"/>
      <c r="AI62" s="93"/>
      <c r="AJ62" s="93"/>
    </row>
    <row r="63" spans="1:36" ht="23.5" customHeight="1" x14ac:dyDescent="0.45">
      <c r="A63" s="106" t="e" vm="25">
        <v>#VALUE!</v>
      </c>
      <c r="B63" s="100" t="s">
        <v>174</v>
      </c>
      <c r="C63" s="101" t="s">
        <v>91</v>
      </c>
      <c r="D63" s="101" t="s">
        <v>92</v>
      </c>
      <c r="E63" s="101" t="s">
        <v>93</v>
      </c>
      <c r="F63" s="122" t="s">
        <v>94</v>
      </c>
      <c r="G63" s="122"/>
      <c r="H63" s="101"/>
      <c r="I63" s="101" t="s">
        <v>16</v>
      </c>
      <c r="J63" s="101" t="s">
        <v>99</v>
      </c>
      <c r="K63" s="101"/>
      <c r="L63" s="101" t="s">
        <v>104</v>
      </c>
      <c r="M63" s="101" t="s">
        <v>105</v>
      </c>
      <c r="N63" s="101"/>
      <c r="O63" s="123" t="s">
        <v>110</v>
      </c>
      <c r="P63" s="101" t="s">
        <v>56</v>
      </c>
      <c r="Q63" s="101" t="s">
        <v>107</v>
      </c>
      <c r="R63" s="101" t="s">
        <v>109</v>
      </c>
      <c r="S63" s="124" t="s">
        <v>115</v>
      </c>
      <c r="T63" s="101"/>
      <c r="U63" s="122" t="s">
        <v>119</v>
      </c>
      <c r="V63" s="122"/>
      <c r="W63" s="101" t="s">
        <v>22</v>
      </c>
      <c r="X63" s="101" t="s">
        <v>121</v>
      </c>
      <c r="Y63" s="60"/>
      <c r="Z63" s="60"/>
      <c r="AG63" s="93"/>
      <c r="AH63" s="93"/>
      <c r="AI63" s="93"/>
      <c r="AJ63" s="93"/>
    </row>
    <row r="64" spans="1:36" ht="23.5" customHeight="1" x14ac:dyDescent="0.45">
      <c r="A64" s="38"/>
      <c r="B64" s="38" t="s">
        <v>87</v>
      </c>
      <c r="C64" s="113">
        <v>24</v>
      </c>
      <c r="D64" s="113">
        <v>15</v>
      </c>
      <c r="E64" s="113">
        <v>6</v>
      </c>
      <c r="F64" s="114" t="s">
        <v>97</v>
      </c>
      <c r="G64" s="114"/>
      <c r="H64" s="113"/>
      <c r="I64" s="113">
        <v>0</v>
      </c>
      <c r="J64" s="113">
        <f t="shared" ref="J64:J69" si="16">(C64-player_radius)*2</f>
        <v>16</v>
      </c>
      <c r="K64" s="113"/>
      <c r="L64" s="113">
        <f>COUNTIF(H3:H35,"&gt;16")</f>
        <v>11</v>
      </c>
      <c r="M64" s="113">
        <f>21-L64</f>
        <v>10</v>
      </c>
      <c r="N64" s="113"/>
      <c r="O64" s="115">
        <f t="shared" ref="O64:O70" si="17">ROUND(D64/health_cap,2)*10</f>
        <v>0.8</v>
      </c>
      <c r="P64" s="116">
        <f t="shared" ref="P64:P70" si="18">ROUND(M64/guns_cap,2)*10</f>
        <v>3.3000000000000003</v>
      </c>
      <c r="Q64" s="117">
        <f t="shared" ref="Q64:Q70" si="19">ROUND(E64/speed_cap,2)*10</f>
        <v>6</v>
      </c>
      <c r="R64" s="118">
        <f t="shared" ref="R64:R70" si="20">ROUND(I64/DPS_cap,2)*10</f>
        <v>0</v>
      </c>
      <c r="S64" s="119">
        <f>SUM(O64:R64)</f>
        <v>10.100000000000001</v>
      </c>
      <c r="T64" s="113"/>
      <c r="U64" s="120">
        <f>R64+O64+P64</f>
        <v>4.1000000000000005</v>
      </c>
      <c r="V64" s="120"/>
      <c r="W64" s="121" t="s">
        <v>29</v>
      </c>
      <c r="X64" s="61" t="s">
        <v>126</v>
      </c>
      <c r="Y64" s="60"/>
      <c r="Z64" s="60"/>
      <c r="AG64" s="93"/>
      <c r="AH64" s="93"/>
      <c r="AI64" s="93"/>
      <c r="AJ64" s="93"/>
    </row>
    <row r="65" spans="1:36" ht="23.5" customHeight="1" x14ac:dyDescent="0.45">
      <c r="A65" s="18"/>
      <c r="B65" s="18" t="s">
        <v>88</v>
      </c>
      <c r="C65" s="55">
        <v>32</v>
      </c>
      <c r="D65" s="55">
        <v>60</v>
      </c>
      <c r="E65" s="55">
        <v>3</v>
      </c>
      <c r="F65" s="73" t="s">
        <v>97</v>
      </c>
      <c r="G65" s="73"/>
      <c r="H65" s="55"/>
      <c r="I65" s="55">
        <v>0</v>
      </c>
      <c r="J65" s="55">
        <f t="shared" si="16"/>
        <v>32</v>
      </c>
      <c r="K65" s="55"/>
      <c r="L65" s="55">
        <f>COUNTIF(H3:H35,"&gt;32")</f>
        <v>2</v>
      </c>
      <c r="M65" s="55">
        <f t="shared" ref="M65:M68" si="21">21-L65</f>
        <v>19</v>
      </c>
      <c r="N65" s="55"/>
      <c r="O65" s="74">
        <f t="shared" si="17"/>
        <v>3</v>
      </c>
      <c r="P65" s="75">
        <f t="shared" si="18"/>
        <v>6.3</v>
      </c>
      <c r="Q65" s="76">
        <f t="shared" si="19"/>
        <v>3</v>
      </c>
      <c r="R65" s="77">
        <f t="shared" si="20"/>
        <v>0</v>
      </c>
      <c r="S65" s="78">
        <f t="shared" ref="S65:S69" si="22">SUM(O65:R65)</f>
        <v>12.3</v>
      </c>
      <c r="T65" s="55"/>
      <c r="U65" s="79">
        <f t="shared" ref="U65:U70" si="23">R65+O65+P65</f>
        <v>9.3000000000000007</v>
      </c>
      <c r="V65" s="79"/>
      <c r="W65" s="28" t="s">
        <v>29</v>
      </c>
      <c r="X65" s="61" t="s">
        <v>125</v>
      </c>
      <c r="Y65" s="60"/>
      <c r="Z65" s="60"/>
      <c r="AG65" s="93"/>
      <c r="AH65" s="93"/>
      <c r="AI65" s="93"/>
      <c r="AJ65" s="93"/>
    </row>
    <row r="66" spans="1:36" ht="23.5" customHeight="1" x14ac:dyDescent="0.45">
      <c r="A66" s="18"/>
      <c r="B66" s="18" t="s">
        <v>89</v>
      </c>
      <c r="C66" s="55">
        <v>30</v>
      </c>
      <c r="D66" s="55">
        <v>50</v>
      </c>
      <c r="E66" s="55">
        <v>4</v>
      </c>
      <c r="F66" s="73" t="s">
        <v>41</v>
      </c>
      <c r="G66" s="73"/>
      <c r="H66" s="55"/>
      <c r="I66" s="55">
        <v>11.11</v>
      </c>
      <c r="J66" s="55">
        <f t="shared" si="16"/>
        <v>28</v>
      </c>
      <c r="K66" s="55"/>
      <c r="L66" s="55">
        <f>COUNTIF(H3:H35,"&gt;28")</f>
        <v>4</v>
      </c>
      <c r="M66" s="55">
        <f t="shared" si="21"/>
        <v>17</v>
      </c>
      <c r="N66" s="55"/>
      <c r="O66" s="74">
        <f t="shared" si="17"/>
        <v>2.5</v>
      </c>
      <c r="P66" s="75">
        <f t="shared" si="18"/>
        <v>5.6999999999999993</v>
      </c>
      <c r="Q66" s="76">
        <f t="shared" si="19"/>
        <v>4</v>
      </c>
      <c r="R66" s="77">
        <f t="shared" si="20"/>
        <v>2.2000000000000002</v>
      </c>
      <c r="S66" s="78">
        <f t="shared" si="22"/>
        <v>14.399999999999999</v>
      </c>
      <c r="T66" s="55"/>
      <c r="U66" s="79">
        <f t="shared" si="23"/>
        <v>10.399999999999999</v>
      </c>
      <c r="V66" s="79"/>
      <c r="W66" s="28" t="s">
        <v>29</v>
      </c>
      <c r="X66" s="61" t="s">
        <v>127</v>
      </c>
      <c r="Y66" s="60"/>
      <c r="Z66" s="60"/>
      <c r="AG66" s="93"/>
      <c r="AH66" s="93"/>
      <c r="AI66" s="93"/>
      <c r="AJ66" s="93"/>
    </row>
    <row r="67" spans="1:36" ht="23.5" customHeight="1" x14ac:dyDescent="0.45">
      <c r="A67" s="18"/>
      <c r="B67" s="18" t="s">
        <v>90</v>
      </c>
      <c r="C67" s="55">
        <v>40</v>
      </c>
      <c r="D67" s="55">
        <v>192</v>
      </c>
      <c r="E67" s="55">
        <v>1</v>
      </c>
      <c r="F67" s="73" t="s">
        <v>96</v>
      </c>
      <c r="G67" s="73"/>
      <c r="H67" s="55"/>
      <c r="I67" s="55">
        <v>5.63</v>
      </c>
      <c r="J67" s="55">
        <f t="shared" si="16"/>
        <v>48</v>
      </c>
      <c r="K67" s="55"/>
      <c r="L67" s="55">
        <f>COUNTIF(H3:H35,"&gt;48")</f>
        <v>0</v>
      </c>
      <c r="M67" s="55">
        <f t="shared" si="21"/>
        <v>21</v>
      </c>
      <c r="N67" s="55"/>
      <c r="O67" s="74">
        <f t="shared" si="17"/>
        <v>9.6</v>
      </c>
      <c r="P67" s="75">
        <f t="shared" si="18"/>
        <v>7</v>
      </c>
      <c r="Q67" s="76">
        <f t="shared" si="19"/>
        <v>1</v>
      </c>
      <c r="R67" s="77">
        <f t="shared" si="20"/>
        <v>1.1000000000000001</v>
      </c>
      <c r="S67" s="78">
        <f t="shared" si="22"/>
        <v>18.700000000000003</v>
      </c>
      <c r="T67" s="55"/>
      <c r="U67" s="79">
        <f t="shared" si="23"/>
        <v>17.7</v>
      </c>
      <c r="V67" s="79"/>
      <c r="W67" s="21" t="s">
        <v>28</v>
      </c>
      <c r="X67" s="61" t="s">
        <v>124</v>
      </c>
      <c r="Y67" s="60"/>
      <c r="Z67" s="60"/>
    </row>
    <row r="68" spans="1:36" ht="23.5" customHeight="1" x14ac:dyDescent="0.45">
      <c r="A68" s="18"/>
      <c r="B68" s="18" t="s">
        <v>95</v>
      </c>
      <c r="C68" s="55">
        <v>52</v>
      </c>
      <c r="D68" s="55">
        <v>148</v>
      </c>
      <c r="E68" s="55">
        <v>0</v>
      </c>
      <c r="F68" s="73" t="s">
        <v>36</v>
      </c>
      <c r="G68" s="73"/>
      <c r="H68" s="55"/>
      <c r="I68" s="55">
        <v>13.33</v>
      </c>
      <c r="J68" s="55">
        <f t="shared" si="16"/>
        <v>72</v>
      </c>
      <c r="K68" s="55"/>
      <c r="L68" s="55">
        <f>COUNTIF(H3:H35,"&gt;72")</f>
        <v>0</v>
      </c>
      <c r="M68" s="55">
        <f t="shared" si="21"/>
        <v>21</v>
      </c>
      <c r="N68" s="55"/>
      <c r="O68" s="74">
        <f t="shared" si="17"/>
        <v>7.4</v>
      </c>
      <c r="P68" s="75">
        <f t="shared" si="18"/>
        <v>7</v>
      </c>
      <c r="Q68" s="76">
        <f t="shared" si="19"/>
        <v>0</v>
      </c>
      <c r="R68" s="77">
        <f t="shared" si="20"/>
        <v>2.7</v>
      </c>
      <c r="S68" s="78">
        <f t="shared" si="22"/>
        <v>17.100000000000001</v>
      </c>
      <c r="T68" s="55"/>
      <c r="U68" s="79">
        <f t="shared" si="23"/>
        <v>17.100000000000001</v>
      </c>
      <c r="V68" s="79"/>
      <c r="W68" s="28" t="s">
        <v>29</v>
      </c>
      <c r="X68" s="61" t="s">
        <v>122</v>
      </c>
      <c r="Y68" s="60"/>
      <c r="Z68" s="60"/>
    </row>
    <row r="69" spans="1:36" ht="23.5" customHeight="1" x14ac:dyDescent="0.45">
      <c r="A69" s="18"/>
      <c r="B69" s="18" t="s">
        <v>106</v>
      </c>
      <c r="C69" s="55">
        <v>26</v>
      </c>
      <c r="D69" s="55">
        <v>40</v>
      </c>
      <c r="E69" s="55">
        <v>10</v>
      </c>
      <c r="F69" s="73" t="s">
        <v>40</v>
      </c>
      <c r="G69" s="73"/>
      <c r="H69" s="55"/>
      <c r="I69" s="55">
        <v>9.09</v>
      </c>
      <c r="J69" s="55">
        <f t="shared" si="16"/>
        <v>20</v>
      </c>
      <c r="K69" s="55"/>
      <c r="L69" s="55">
        <f>COUNTIF(H3:H35,"&gt;20")</f>
        <v>6</v>
      </c>
      <c r="M69" s="55">
        <f>21-L69</f>
        <v>15</v>
      </c>
      <c r="N69" s="55"/>
      <c r="O69" s="74">
        <f t="shared" si="17"/>
        <v>2</v>
      </c>
      <c r="P69" s="75">
        <f t="shared" si="18"/>
        <v>5</v>
      </c>
      <c r="Q69" s="76">
        <f t="shared" si="19"/>
        <v>10</v>
      </c>
      <c r="R69" s="77">
        <f t="shared" si="20"/>
        <v>1.7999999999999998</v>
      </c>
      <c r="S69" s="78">
        <f t="shared" si="22"/>
        <v>18.8</v>
      </c>
      <c r="T69" s="55"/>
      <c r="U69" s="79">
        <f t="shared" si="23"/>
        <v>8.8000000000000007</v>
      </c>
      <c r="V69" s="79"/>
      <c r="W69" s="21" t="s">
        <v>28</v>
      </c>
      <c r="X69" s="61" t="s">
        <v>123</v>
      </c>
      <c r="Y69" s="60"/>
      <c r="Z69" s="60"/>
    </row>
    <row r="70" spans="1:36" ht="23.5" customHeight="1" x14ac:dyDescent="0.45">
      <c r="A70" s="18"/>
      <c r="B70" s="18" t="s">
        <v>117</v>
      </c>
      <c r="C70" s="55">
        <v>28</v>
      </c>
      <c r="D70" s="55">
        <v>50</v>
      </c>
      <c r="E70" s="55">
        <v>8</v>
      </c>
      <c r="F70" s="73" t="s">
        <v>118</v>
      </c>
      <c r="G70" s="73"/>
      <c r="H70" s="55"/>
      <c r="I70" s="55">
        <v>48</v>
      </c>
      <c r="J70" s="55">
        <f t="shared" ref="J70" si="24">(C70-player_radius)*2</f>
        <v>24</v>
      </c>
      <c r="K70" s="55"/>
      <c r="L70" s="55">
        <f>COUNTIF(H3:H35,"&gt;24")</f>
        <v>4</v>
      </c>
      <c r="M70" s="55">
        <f>21-L70</f>
        <v>17</v>
      </c>
      <c r="N70" s="55"/>
      <c r="O70" s="74">
        <f t="shared" si="17"/>
        <v>2.5</v>
      </c>
      <c r="P70" s="75">
        <f t="shared" si="18"/>
        <v>5.6999999999999993</v>
      </c>
      <c r="Q70" s="76">
        <f t="shared" si="19"/>
        <v>8</v>
      </c>
      <c r="R70" s="77">
        <f t="shared" si="20"/>
        <v>9.6</v>
      </c>
      <c r="S70" s="78">
        <f t="shared" ref="S70" si="25">SUM(O70:R70)</f>
        <v>25.799999999999997</v>
      </c>
      <c r="T70" s="55"/>
      <c r="U70" s="79">
        <f t="shared" si="23"/>
        <v>17.799999999999997</v>
      </c>
      <c r="V70" s="79"/>
      <c r="W70" s="25" t="s">
        <v>76</v>
      </c>
      <c r="X70" s="61" t="s">
        <v>120</v>
      </c>
      <c r="Y70" s="60"/>
      <c r="Z70" s="60"/>
    </row>
    <row r="71" spans="1:36" ht="23.5" customHeight="1" x14ac:dyDescent="0.45"/>
    <row r="72" spans="1:36" ht="23.5" customHeight="1" x14ac:dyDescent="0.45"/>
    <row r="73" spans="1:36" ht="23.5" customHeight="1" x14ac:dyDescent="0.45">
      <c r="O73" s="71" t="s">
        <v>170</v>
      </c>
      <c r="P73" s="71"/>
      <c r="Q73" s="71"/>
      <c r="R73" s="71"/>
    </row>
    <row r="74" spans="1:36" ht="23.5" customHeight="1" x14ac:dyDescent="0.45">
      <c r="A74" s="35"/>
      <c r="B74" s="86" t="s">
        <v>131</v>
      </c>
      <c r="C74" s="125" t="s">
        <v>92</v>
      </c>
      <c r="D74" s="125" t="s">
        <v>91</v>
      </c>
      <c r="E74" s="125" t="s">
        <v>137</v>
      </c>
      <c r="F74" s="126" t="s">
        <v>138</v>
      </c>
      <c r="G74" s="126"/>
      <c r="H74" s="126" t="s">
        <v>139</v>
      </c>
      <c r="I74" s="126"/>
      <c r="J74" s="126" t="s">
        <v>136</v>
      </c>
      <c r="K74" s="126"/>
      <c r="L74" s="126"/>
      <c r="M74" s="126"/>
      <c r="N74" s="125" t="s">
        <v>171</v>
      </c>
      <c r="O74" s="126" t="s">
        <v>172</v>
      </c>
      <c r="P74" s="126"/>
      <c r="Q74" s="126" t="s">
        <v>173</v>
      </c>
      <c r="R74" s="126"/>
    </row>
    <row r="75" spans="1:36" ht="23.5" customHeight="1" x14ac:dyDescent="0.45">
      <c r="A75" s="38" t="e" vm="26">
        <v>#VALUE!</v>
      </c>
      <c r="B75" s="38" t="s">
        <v>132</v>
      </c>
      <c r="C75" s="87">
        <v>2</v>
      </c>
      <c r="D75" s="55">
        <v>18</v>
      </c>
      <c r="E75" s="55">
        <v>18</v>
      </c>
      <c r="F75" s="89" t="s">
        <v>68</v>
      </c>
      <c r="G75" s="89"/>
      <c r="H75" s="89">
        <f>E75*frag_damage</f>
        <v>36</v>
      </c>
      <c r="I75" s="89"/>
      <c r="J75" s="89" t="s">
        <v>135</v>
      </c>
      <c r="K75" s="89"/>
      <c r="L75" s="89"/>
      <c r="M75" s="89"/>
      <c r="N75" s="90" t="e" vm="27">
        <v>#VALUE!</v>
      </c>
      <c r="O75" s="78" t="e" vm="28">
        <v>#VALUE!</v>
      </c>
      <c r="P75" s="78" t="e" vm="29">
        <v>#VALUE!</v>
      </c>
      <c r="Q75" s="91"/>
      <c r="R75" s="111"/>
    </row>
    <row r="76" spans="1:36" ht="23.5" customHeight="1" x14ac:dyDescent="0.45">
      <c r="A76" s="38" t="e" vm="30">
        <v>#VALUE!</v>
      </c>
      <c r="B76" s="38" t="s">
        <v>133</v>
      </c>
      <c r="C76" s="87">
        <v>30</v>
      </c>
      <c r="D76" s="55">
        <v>32</v>
      </c>
      <c r="E76" s="55">
        <v>12</v>
      </c>
      <c r="F76" s="89" t="s">
        <v>128</v>
      </c>
      <c r="G76" s="89"/>
      <c r="H76" s="89">
        <f>E76*shockWave_damage</f>
        <v>180</v>
      </c>
      <c r="I76" s="89"/>
      <c r="J76" s="89" t="s">
        <v>134</v>
      </c>
      <c r="K76" s="89"/>
      <c r="L76" s="89"/>
      <c r="M76" s="89"/>
      <c r="N76" s="90" t="e" vm="31">
        <v>#VALUE!</v>
      </c>
      <c r="O76" s="78" t="e" vm="32">
        <v>#VALUE!</v>
      </c>
      <c r="P76" s="78" t="e" vm="33">
        <v>#VALUE!</v>
      </c>
      <c r="Q76" s="91"/>
      <c r="R76" s="111"/>
    </row>
    <row r="77" spans="1:36" ht="23.5" customHeight="1" x14ac:dyDescent="0.45">
      <c r="A77" s="18"/>
      <c r="B77" s="18"/>
      <c r="C77" s="44"/>
      <c r="D77" s="44"/>
      <c r="E77" s="44"/>
      <c r="F77" s="72"/>
      <c r="G77" s="72"/>
      <c r="H77" s="72"/>
      <c r="I77" s="72"/>
      <c r="J77" s="72"/>
      <c r="K77" s="72"/>
      <c r="L77" s="72"/>
      <c r="M77" s="72"/>
      <c r="N77" s="109"/>
      <c r="O77" s="110"/>
      <c r="P77" s="110"/>
      <c r="Q77" s="110"/>
      <c r="R77" s="110"/>
    </row>
    <row r="78" spans="1:36" ht="23.5" customHeight="1" x14ac:dyDescent="0.45"/>
    <row r="79" spans="1:36" ht="23.5" customHeight="1" x14ac:dyDescent="0.45"/>
    <row r="80" spans="1:36" ht="23.5" customHeight="1" x14ac:dyDescent="0.45">
      <c r="A80" s="35" t="e" vm="34">
        <v>#VALUE!</v>
      </c>
      <c r="B80" s="86" t="s">
        <v>140</v>
      </c>
      <c r="C80" s="125" t="s">
        <v>141</v>
      </c>
      <c r="D80" s="125" t="s">
        <v>93</v>
      </c>
      <c r="E80" s="125" t="s">
        <v>147</v>
      </c>
      <c r="F80" s="126" t="s">
        <v>142</v>
      </c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 t="s">
        <v>157</v>
      </c>
      <c r="R80" s="126"/>
      <c r="S80" s="126"/>
      <c r="T80" s="126"/>
      <c r="U80" s="126"/>
      <c r="V80" s="126"/>
      <c r="W80" s="126"/>
      <c r="X80" s="126"/>
      <c r="Y80" s="126"/>
      <c r="Z80" s="126"/>
      <c r="AA80" s="126"/>
    </row>
    <row r="81" spans="1:27" ht="23.5" customHeight="1" x14ac:dyDescent="0.45">
      <c r="A81" s="38"/>
      <c r="B81" s="38" t="s">
        <v>148</v>
      </c>
      <c r="C81" s="127" t="s">
        <v>143</v>
      </c>
      <c r="D81" s="36">
        <v>7</v>
      </c>
      <c r="E81" s="113">
        <v>16</v>
      </c>
      <c r="F81" s="128" t="s">
        <v>153</v>
      </c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 t="s">
        <v>158</v>
      </c>
      <c r="R81" s="128"/>
      <c r="S81" s="128"/>
      <c r="T81" s="128"/>
      <c r="U81" s="128"/>
      <c r="V81" s="128"/>
      <c r="W81" s="128"/>
      <c r="X81" s="128"/>
      <c r="Y81" s="128"/>
      <c r="Z81" s="128"/>
      <c r="AA81" s="128"/>
    </row>
    <row r="82" spans="1:27" ht="23.5" customHeight="1" x14ac:dyDescent="0.45">
      <c r="A82" s="38"/>
      <c r="B82" s="38" t="s">
        <v>149</v>
      </c>
      <c r="C82" s="87" t="s">
        <v>144</v>
      </c>
      <c r="D82" s="55" t="s">
        <v>152</v>
      </c>
      <c r="E82" s="55">
        <v>1</v>
      </c>
      <c r="F82" s="88" t="s">
        <v>155</v>
      </c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spans="1:27" ht="23.5" customHeight="1" x14ac:dyDescent="0.45">
      <c r="A83" s="38"/>
      <c r="B83" s="38" t="s">
        <v>150</v>
      </c>
      <c r="C83" s="87" t="s">
        <v>145</v>
      </c>
      <c r="D83" s="55" t="s">
        <v>152</v>
      </c>
      <c r="E83" s="55">
        <v>1</v>
      </c>
      <c r="F83" s="88" t="s">
        <v>154</v>
      </c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spans="1:27" ht="23.5" customHeight="1" x14ac:dyDescent="0.45">
      <c r="A84" s="38"/>
      <c r="B84" s="38" t="s">
        <v>151</v>
      </c>
      <c r="C84" s="87" t="s">
        <v>146</v>
      </c>
      <c r="D84" s="55">
        <v>6</v>
      </c>
      <c r="E84" s="55">
        <v>1</v>
      </c>
      <c r="F84" s="88" t="s">
        <v>156</v>
      </c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 t="s">
        <v>159</v>
      </c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spans="1:27" ht="23.5" customHeight="1" x14ac:dyDescent="0.45">
      <c r="A85" s="38"/>
      <c r="B85" s="38"/>
      <c r="C85" s="87"/>
      <c r="D85" s="55"/>
      <c r="E85" s="55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spans="1:27" ht="23.5" customHeight="1" x14ac:dyDescent="0.45">
      <c r="A86" s="38"/>
      <c r="B86" s="38"/>
      <c r="C86" s="87"/>
      <c r="D86" s="55"/>
      <c r="E86" s="55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spans="1:27" ht="24.5" customHeight="1" x14ac:dyDescent="0.45"/>
    <row r="88" spans="1:27" ht="24.5" customHeight="1" x14ac:dyDescent="0.45"/>
    <row r="89" spans="1:27" ht="24.5" customHeight="1" x14ac:dyDescent="0.45">
      <c r="A89" s="35"/>
      <c r="B89" s="86" t="s">
        <v>177</v>
      </c>
      <c r="C89" s="129" t="s">
        <v>182</v>
      </c>
      <c r="D89" s="129"/>
      <c r="E89" s="129"/>
      <c r="F89" s="129"/>
      <c r="G89" s="129"/>
      <c r="H89" s="129" t="s">
        <v>142</v>
      </c>
      <c r="I89" s="129"/>
      <c r="J89" s="129"/>
      <c r="K89" s="129"/>
      <c r="L89" s="129"/>
      <c r="M89" s="125"/>
    </row>
    <row r="90" spans="1:27" ht="24.5" customHeight="1" x14ac:dyDescent="0.45">
      <c r="A90" s="38" t="e" vm="35">
        <v>#VALUE!</v>
      </c>
      <c r="B90" s="38" t="s">
        <v>180</v>
      </c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53"/>
    </row>
    <row r="91" spans="1:27" ht="24.5" customHeight="1" x14ac:dyDescent="0.45">
      <c r="A91" s="38" t="e" vm="36">
        <v>#VALUE!</v>
      </c>
      <c r="B91" s="38" t="s">
        <v>181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53"/>
    </row>
    <row r="92" spans="1:27" ht="24.5" customHeight="1" x14ac:dyDescent="0.45">
      <c r="A92" s="38" t="e" vm="37">
        <v>#VALUE!</v>
      </c>
      <c r="B92" s="38" t="s">
        <v>183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53"/>
    </row>
    <row r="93" spans="1:27" ht="24.5" customHeight="1" x14ac:dyDescent="0.45">
      <c r="A93" s="38"/>
      <c r="B93" s="38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53"/>
    </row>
    <row r="94" spans="1:27" ht="24.5" customHeight="1" x14ac:dyDescent="0.45">
      <c r="A94" s="38"/>
      <c r="B94" s="38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53"/>
    </row>
    <row r="95" spans="1:27" ht="24.5" customHeight="1" x14ac:dyDescent="0.45">
      <c r="A95" s="38"/>
      <c r="B95" s="38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53"/>
    </row>
    <row r="96" spans="1:27" ht="24.5" customHeight="1" x14ac:dyDescent="0.45"/>
    <row r="97" ht="24.5" customHeight="1" x14ac:dyDescent="0.45"/>
    <row r="98" ht="24.5" customHeight="1" x14ac:dyDescent="0.45"/>
  </sheetData>
  <mergeCells count="70">
    <mergeCell ref="Q77:R77"/>
    <mergeCell ref="C94:G94"/>
    <mergeCell ref="C95:G95"/>
    <mergeCell ref="S42:T42"/>
    <mergeCell ref="S41:T41"/>
    <mergeCell ref="S43:T43"/>
    <mergeCell ref="H89:L89"/>
    <mergeCell ref="H90:L90"/>
    <mergeCell ref="H91:L91"/>
    <mergeCell ref="H92:L92"/>
    <mergeCell ref="H93:L93"/>
    <mergeCell ref="H94:L94"/>
    <mergeCell ref="H95:L95"/>
    <mergeCell ref="F77:G77"/>
    <mergeCell ref="H77:I77"/>
    <mergeCell ref="J77:M77"/>
    <mergeCell ref="O77:P77"/>
    <mergeCell ref="C89:G89"/>
    <mergeCell ref="C90:G90"/>
    <mergeCell ref="C91:G91"/>
    <mergeCell ref="C92:G92"/>
    <mergeCell ref="C93:G93"/>
    <mergeCell ref="F68:G68"/>
    <mergeCell ref="F69:G69"/>
    <mergeCell ref="F70:G70"/>
    <mergeCell ref="Z2:AA2"/>
    <mergeCell ref="S40:T40"/>
    <mergeCell ref="F63:G63"/>
    <mergeCell ref="F64:G64"/>
    <mergeCell ref="F65:G65"/>
    <mergeCell ref="F66:G66"/>
    <mergeCell ref="F67:G67"/>
    <mergeCell ref="H51:M51"/>
    <mergeCell ref="H55:M55"/>
    <mergeCell ref="J74:M74"/>
    <mergeCell ref="O74:P74"/>
    <mergeCell ref="Q74:R74"/>
    <mergeCell ref="O73:R73"/>
    <mergeCell ref="Q85:AA85"/>
    <mergeCell ref="Q86:AA86"/>
    <mergeCell ref="Q80:AA80"/>
    <mergeCell ref="Q81:AA81"/>
    <mergeCell ref="Q82:AA82"/>
    <mergeCell ref="Q83:AA83"/>
    <mergeCell ref="Q84:AA84"/>
    <mergeCell ref="F82:P82"/>
    <mergeCell ref="F83:P83"/>
    <mergeCell ref="F84:P84"/>
    <mergeCell ref="F85:P85"/>
    <mergeCell ref="F86:P86"/>
    <mergeCell ref="J76:M76"/>
    <mergeCell ref="F74:G74"/>
    <mergeCell ref="F75:G75"/>
    <mergeCell ref="F76:G76"/>
    <mergeCell ref="H74:I74"/>
    <mergeCell ref="H75:I75"/>
    <mergeCell ref="H76:I76"/>
    <mergeCell ref="J75:M75"/>
    <mergeCell ref="U66:V66"/>
    <mergeCell ref="U69:V69"/>
    <mergeCell ref="U70:V70"/>
    <mergeCell ref="F80:P80"/>
    <mergeCell ref="F81:P81"/>
    <mergeCell ref="O62:S62"/>
    <mergeCell ref="J62:K62"/>
    <mergeCell ref="U63:V63"/>
    <mergeCell ref="U64:V64"/>
    <mergeCell ref="U65:V65"/>
    <mergeCell ref="U67:V67"/>
    <mergeCell ref="U68:V6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2024-02-09T15:43:59Z</dcterms:modified>
</cp:coreProperties>
</file>