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EAAA2DAC-EE74-4C24-94B7-612B95AD999E}" xr6:coauthVersionLast="47" xr6:coauthVersionMax="47" xr10:uidLastSave="{00000000-0000-0000-0000-000000000000}"/>
  <bookViews>
    <workbookView xWindow="120" yWindow="0" windowWidth="33240" windowHeight="2160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T5" i="1"/>
  <c r="U5" i="1" s="1"/>
  <c r="O5" i="1"/>
  <c r="N5" i="1"/>
  <c r="M5" i="1"/>
  <c r="L5" i="1"/>
  <c r="V3" i="1"/>
  <c r="W3" i="1" s="1"/>
  <c r="T3" i="1"/>
  <c r="O3" i="1"/>
  <c r="N3" i="1"/>
  <c r="M3" i="1"/>
  <c r="L3" i="1"/>
  <c r="K68" i="1"/>
  <c r="L68" i="1" s="1"/>
  <c r="O68" i="1" s="1"/>
  <c r="K67" i="1"/>
  <c r="L67" i="1" s="1"/>
  <c r="O67" i="1" s="1"/>
  <c r="T67" i="1" s="1"/>
  <c r="T66" i="1"/>
  <c r="T69" i="1"/>
  <c r="K70" i="1"/>
  <c r="L70" i="1" s="1"/>
  <c r="O70" i="1" s="1"/>
  <c r="T70" i="1" s="1"/>
  <c r="K69" i="1"/>
  <c r="I70" i="1"/>
  <c r="N70" i="1"/>
  <c r="P70" i="1"/>
  <c r="Q70" i="1"/>
  <c r="O65" i="1"/>
  <c r="T65" i="1" s="1"/>
  <c r="P65" i="1"/>
  <c r="Q65" i="1"/>
  <c r="O66" i="1"/>
  <c r="P66" i="1"/>
  <c r="Q66" i="1"/>
  <c r="P67" i="1"/>
  <c r="Q67" i="1"/>
  <c r="P68" i="1"/>
  <c r="Q68" i="1"/>
  <c r="P69" i="1"/>
  <c r="Q69" i="1"/>
  <c r="Q64" i="1"/>
  <c r="P64" i="1"/>
  <c r="O64" i="1"/>
  <c r="N64" i="1"/>
  <c r="N65" i="1"/>
  <c r="R65" i="1" s="1"/>
  <c r="N66" i="1"/>
  <c r="N67" i="1"/>
  <c r="N68" i="1"/>
  <c r="N69" i="1"/>
  <c r="U3" i="1"/>
  <c r="L69" i="1"/>
  <c r="O69" i="1" s="1"/>
  <c r="I69" i="1"/>
  <c r="L62" i="1"/>
  <c r="K66" i="1"/>
  <c r="L66" i="1" s="1"/>
  <c r="K65" i="1"/>
  <c r="L65" i="1" s="1"/>
  <c r="K64" i="1"/>
  <c r="L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8" i="1" l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<sst xmlns="http://schemas.openxmlformats.org/spreadsheetml/2006/main" count="170" uniqueCount="136">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</sst>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tabSelected="1" zoomScaleNormal="100" workbookViewId="0">
      <selection activeCell="O36" sqref="O36"/>
    </sheetView>
  </sheetViews>
  <sheetFormatPr defaultRowHeight="17" x14ac:dyDescent="0.45"/>
  <cols>
    <col min="1" max="1" width="20.91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88</v>
      </c>
    </row>
    <row r="6" spans="1:35" x14ac:dyDescent="0.45">
      <c r="A6" s="27" t="s">
        <v>135</v>
      </c>
      <c r="B6" s="82"/>
      <c r="C6" s="72"/>
      <c r="D6" s="72"/>
      <c r="E6" s="72">
        <v>15</v>
      </c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35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35" x14ac:dyDescent="0.45">
      <c r="C55" s="67" t="s">
        <v>83</v>
      </c>
      <c r="D55" s="68"/>
      <c r="E55" s="66"/>
    </row>
    <row r="60" spans="1:35" x14ac:dyDescent="0.45">
      <c r="A60" t="s">
        <v>107</v>
      </c>
      <c r="B60">
        <v>16</v>
      </c>
      <c r="C60" t="s">
        <v>108</v>
      </c>
      <c r="N60" t="s">
        <v>118</v>
      </c>
      <c r="O60" t="s">
        <v>121</v>
      </c>
      <c r="P60" t="s">
        <v>119</v>
      </c>
      <c r="Q60" t="s">
        <v>120</v>
      </c>
      <c r="R60" t="s">
        <v>123</v>
      </c>
      <c r="AF60" s="100"/>
      <c r="AG60" s="100"/>
      <c r="AH60" s="100"/>
      <c r="AI60" s="100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101"/>
      <c r="AG61" s="101"/>
      <c r="AH61" s="101"/>
      <c r="AI61" s="101"/>
    </row>
    <row r="62" spans="1:35" x14ac:dyDescent="0.45">
      <c r="H62" t="s">
        <v>105</v>
      </c>
      <c r="I62" s="99" t="s">
        <v>109</v>
      </c>
      <c r="J62" s="99"/>
      <c r="K62" t="s">
        <v>110</v>
      </c>
      <c r="L62" s="94">
        <f>COUNTIF(G3:G35,"&gt;0")</f>
        <v>21</v>
      </c>
      <c r="N62" s="98" t="s">
        <v>115</v>
      </c>
      <c r="O62" s="98"/>
      <c r="P62" s="98"/>
      <c r="Q62" s="98"/>
      <c r="R62" s="98"/>
      <c r="AF62" s="101"/>
      <c r="AG62" s="101"/>
      <c r="AH62" s="101"/>
      <c r="AI62" s="101"/>
    </row>
    <row r="63" spans="1:35" x14ac:dyDescent="0.45">
      <c r="A63" s="48" t="s">
        <v>93</v>
      </c>
      <c r="B63" s="49" t="s">
        <v>98</v>
      </c>
      <c r="C63" s="49" t="s">
        <v>99</v>
      </c>
      <c r="D63" s="49" t="s">
        <v>100</v>
      </c>
      <c r="E63" s="90" t="s">
        <v>101</v>
      </c>
      <c r="F63" s="90"/>
      <c r="G63" s="49"/>
      <c r="H63" s="49" t="s">
        <v>18</v>
      </c>
      <c r="I63" s="90" t="s">
        <v>106</v>
      </c>
      <c r="J63" s="90"/>
      <c r="K63" s="49" t="s">
        <v>111</v>
      </c>
      <c r="L63" s="49" t="s">
        <v>112</v>
      </c>
      <c r="M63" s="49"/>
      <c r="N63" s="92" t="s">
        <v>117</v>
      </c>
      <c r="O63" s="49" t="s">
        <v>58</v>
      </c>
      <c r="P63" s="49" t="s">
        <v>114</v>
      </c>
      <c r="Q63" s="49" t="s">
        <v>116</v>
      </c>
      <c r="R63" s="93" t="s">
        <v>122</v>
      </c>
      <c r="S63" s="49"/>
      <c r="T63" s="100" t="s">
        <v>126</v>
      </c>
      <c r="U63" s="100"/>
      <c r="V63" s="49" t="s">
        <v>24</v>
      </c>
      <c r="W63" s="49" t="s">
        <v>128</v>
      </c>
      <c r="AF63" s="101"/>
      <c r="AG63" s="101"/>
      <c r="AH63" s="101"/>
      <c r="AI63" s="101"/>
    </row>
    <row r="64" spans="1:35" x14ac:dyDescent="0.45">
      <c r="A64" s="22" t="s">
        <v>94</v>
      </c>
      <c r="B64" s="85">
        <v>24</v>
      </c>
      <c r="C64" s="86">
        <v>15</v>
      </c>
      <c r="D64" s="86">
        <v>6</v>
      </c>
      <c r="E64" s="83" t="s">
        <v>104</v>
      </c>
      <c r="F64" s="83"/>
      <c r="G64" s="86"/>
      <c r="H64" s="86">
        <v>0</v>
      </c>
      <c r="I64" s="86">
        <f t="shared" ref="I64:I69" si="10">(B64-player_radius)*2</f>
        <v>16</v>
      </c>
      <c r="J64" s="86"/>
      <c r="K64" s="86">
        <f>COUNTIF(G3:G35,"&gt;16")</f>
        <v>10</v>
      </c>
      <c r="L64" s="86">
        <f>21-K64</f>
        <v>11</v>
      </c>
      <c r="M64" s="86"/>
      <c r="N64" s="87">
        <f t="shared" ref="N64:N70" si="11">ROUND(C64/health_cap,2)*10</f>
        <v>0.8</v>
      </c>
      <c r="O64" s="89">
        <f t="shared" ref="O64:O70" si="12">ROUND(L64/guns_cap,2)*10</f>
        <v>3.7</v>
      </c>
      <c r="P64" s="91">
        <f t="shared" ref="P64:P70" si="13">ROUND(D64/speed_cap,2)*10</f>
        <v>6</v>
      </c>
      <c r="Q64" s="88">
        <f t="shared" ref="Q64:Q70" si="14">ROUND(H64/DPS_cap,2)*10</f>
        <v>0</v>
      </c>
      <c r="R64" s="96">
        <f>SUM(N64:Q64)</f>
        <v>10.5</v>
      </c>
      <c r="S64" s="86"/>
      <c r="T64" s="97">
        <f>Q64+N64+O64</f>
        <v>4.5</v>
      </c>
      <c r="U64" s="97"/>
      <c r="V64" s="33" t="s">
        <v>31</v>
      </c>
      <c r="W64" t="s">
        <v>133</v>
      </c>
      <c r="AF64" s="101"/>
      <c r="AG64" s="101"/>
      <c r="AH64" s="101"/>
      <c r="AI64" s="101"/>
    </row>
    <row r="65" spans="1:35" x14ac:dyDescent="0.45">
      <c r="A65" s="22" t="s">
        <v>95</v>
      </c>
      <c r="B65" s="85">
        <v>32</v>
      </c>
      <c r="C65" s="86">
        <v>60</v>
      </c>
      <c r="D65" s="86">
        <v>3</v>
      </c>
      <c r="E65" s="83" t="s">
        <v>104</v>
      </c>
      <c r="F65" s="83"/>
      <c r="G65" s="86"/>
      <c r="H65" s="86">
        <v>0</v>
      </c>
      <c r="I65" s="86">
        <f t="shared" si="10"/>
        <v>32</v>
      </c>
      <c r="J65" s="86"/>
      <c r="K65" s="86">
        <f>COUNTIF(G3:G35,"&gt;32")</f>
        <v>2</v>
      </c>
      <c r="L65" s="86">
        <f t="shared" ref="L65:L68" si="15">21-K65</f>
        <v>19</v>
      </c>
      <c r="M65" s="86"/>
      <c r="N65" s="87">
        <f t="shared" si="11"/>
        <v>3</v>
      </c>
      <c r="O65" s="89">
        <f t="shared" si="12"/>
        <v>6.3</v>
      </c>
      <c r="P65" s="91">
        <f t="shared" si="13"/>
        <v>3</v>
      </c>
      <c r="Q65" s="88">
        <f t="shared" si="14"/>
        <v>0</v>
      </c>
      <c r="R65" s="96">
        <f t="shared" ref="R65:R69" si="16">SUM(N65:Q65)</f>
        <v>12.3</v>
      </c>
      <c r="S65" s="86"/>
      <c r="T65" s="97">
        <f t="shared" ref="T65:T70" si="17">Q65+N65+O65</f>
        <v>9.3000000000000007</v>
      </c>
      <c r="U65" s="97"/>
      <c r="V65" s="33" t="s">
        <v>31</v>
      </c>
      <c r="W65" t="s">
        <v>132</v>
      </c>
      <c r="AF65" s="101"/>
      <c r="AG65" s="101"/>
      <c r="AH65" s="101"/>
      <c r="AI65" s="101"/>
    </row>
    <row r="66" spans="1:35" x14ac:dyDescent="0.45">
      <c r="A66" s="22" t="s">
        <v>96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0"/>
        <v>28</v>
      </c>
      <c r="J66" s="86"/>
      <c r="K66" s="86">
        <f>COUNTIF(G3:G35,"&gt;28")</f>
        <v>4</v>
      </c>
      <c r="L66" s="86">
        <f t="shared" si="15"/>
        <v>17</v>
      </c>
      <c r="M66" s="86"/>
      <c r="N66" s="87">
        <f t="shared" si="11"/>
        <v>2.5</v>
      </c>
      <c r="O66" s="89">
        <f t="shared" si="12"/>
        <v>5.6999999999999993</v>
      </c>
      <c r="P66" s="91">
        <f t="shared" si="13"/>
        <v>4</v>
      </c>
      <c r="Q66" s="88">
        <f t="shared" si="14"/>
        <v>2.2000000000000002</v>
      </c>
      <c r="R66" s="96">
        <f t="shared" si="16"/>
        <v>14.399999999999999</v>
      </c>
      <c r="S66" s="86"/>
      <c r="T66" s="97">
        <f t="shared" si="17"/>
        <v>10.399999999999999</v>
      </c>
      <c r="U66" s="97"/>
      <c r="V66" s="33" t="s">
        <v>31</v>
      </c>
      <c r="W66" t="s">
        <v>134</v>
      </c>
      <c r="AF66" s="101"/>
      <c r="AG66" s="101"/>
      <c r="AH66" s="101"/>
      <c r="AI66" s="101"/>
    </row>
    <row r="67" spans="1:35" x14ac:dyDescent="0.45">
      <c r="A67" s="22" t="s">
        <v>97</v>
      </c>
      <c r="B67" s="86">
        <v>40</v>
      </c>
      <c r="C67" s="86">
        <v>192</v>
      </c>
      <c r="D67" s="86">
        <v>1</v>
      </c>
      <c r="E67" s="95" t="s">
        <v>103</v>
      </c>
      <c r="F67" s="83"/>
      <c r="G67" s="86"/>
      <c r="H67" s="86">
        <v>5.63</v>
      </c>
      <c r="I67" s="86">
        <f t="shared" si="10"/>
        <v>48</v>
      </c>
      <c r="J67" s="86"/>
      <c r="K67" s="86">
        <f>COUNTIF(G3:G35,"&gt;48")</f>
        <v>0</v>
      </c>
      <c r="L67" s="86">
        <f t="shared" si="15"/>
        <v>21</v>
      </c>
      <c r="M67" s="86"/>
      <c r="N67" s="87">
        <f t="shared" si="11"/>
        <v>9.6</v>
      </c>
      <c r="O67" s="89">
        <f t="shared" si="12"/>
        <v>7</v>
      </c>
      <c r="P67" s="91">
        <f t="shared" si="13"/>
        <v>1</v>
      </c>
      <c r="Q67" s="88">
        <f t="shared" si="14"/>
        <v>1.1000000000000001</v>
      </c>
      <c r="R67" s="96">
        <f t="shared" si="16"/>
        <v>18.700000000000003</v>
      </c>
      <c r="S67" s="86"/>
      <c r="T67" s="97">
        <f t="shared" si="17"/>
        <v>17.7</v>
      </c>
      <c r="U67" s="97"/>
      <c r="V67" s="26" t="s">
        <v>30</v>
      </c>
      <c r="W67" t="s">
        <v>131</v>
      </c>
    </row>
    <row r="68" spans="1:35" x14ac:dyDescent="0.45">
      <c r="A68" s="22" t="s">
        <v>102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0"/>
        <v>72</v>
      </c>
      <c r="J68" s="86"/>
      <c r="K68" s="86">
        <f>COUNTIF(G3:G35,"&gt;72")</f>
        <v>0</v>
      </c>
      <c r="L68" s="86">
        <f t="shared" si="15"/>
        <v>21</v>
      </c>
      <c r="M68" s="86"/>
      <c r="N68" s="87">
        <f t="shared" si="11"/>
        <v>7.4</v>
      </c>
      <c r="O68" s="89">
        <f t="shared" si="12"/>
        <v>7</v>
      </c>
      <c r="P68" s="91">
        <f t="shared" si="13"/>
        <v>0</v>
      </c>
      <c r="Q68" s="88">
        <f t="shared" si="14"/>
        <v>2.7</v>
      </c>
      <c r="R68" s="96">
        <f t="shared" si="16"/>
        <v>17.100000000000001</v>
      </c>
      <c r="S68" s="86"/>
      <c r="T68" s="97">
        <f t="shared" si="17"/>
        <v>17.100000000000001</v>
      </c>
      <c r="U68" s="97"/>
      <c r="V68" s="33" t="s">
        <v>31</v>
      </c>
      <c r="W68" t="s">
        <v>129</v>
      </c>
    </row>
    <row r="69" spans="1:35" x14ac:dyDescent="0.45">
      <c r="A69" s="22" t="s">
        <v>113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0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1"/>
        <v>2</v>
      </c>
      <c r="O69" s="89">
        <f t="shared" si="12"/>
        <v>5</v>
      </c>
      <c r="P69" s="91">
        <f t="shared" si="13"/>
        <v>10</v>
      </c>
      <c r="Q69" s="88">
        <f t="shared" si="14"/>
        <v>1.7999999999999998</v>
      </c>
      <c r="R69" s="96">
        <f t="shared" si="16"/>
        <v>18.8</v>
      </c>
      <c r="S69" s="86"/>
      <c r="T69" s="97">
        <f t="shared" si="17"/>
        <v>8.8000000000000007</v>
      </c>
      <c r="U69" s="97"/>
      <c r="V69" s="26" t="s">
        <v>30</v>
      </c>
      <c r="W69" t="s">
        <v>130</v>
      </c>
    </row>
    <row r="70" spans="1:35" x14ac:dyDescent="0.45">
      <c r="A70" s="22" t="s">
        <v>124</v>
      </c>
      <c r="B70" s="86">
        <v>28</v>
      </c>
      <c r="C70" s="86">
        <v>50</v>
      </c>
      <c r="D70" s="86">
        <v>8</v>
      </c>
      <c r="E70" s="95" t="s">
        <v>125</v>
      </c>
      <c r="F70" s="83"/>
      <c r="G70" s="86"/>
      <c r="H70" s="86">
        <v>48</v>
      </c>
      <c r="I70" s="86">
        <f t="shared" ref="I70" si="18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1"/>
        <v>2.5</v>
      </c>
      <c r="O70" s="89">
        <f t="shared" si="12"/>
        <v>5.6999999999999993</v>
      </c>
      <c r="P70" s="91">
        <f t="shared" si="13"/>
        <v>8</v>
      </c>
      <c r="Q70" s="88">
        <f t="shared" si="14"/>
        <v>9.6</v>
      </c>
      <c r="R70" s="96">
        <f t="shared" ref="R70" si="19">SUM(N70:Q70)</f>
        <v>25.799999999999997</v>
      </c>
      <c r="S70" s="86"/>
      <c r="T70" s="97">
        <f t="shared" si="17"/>
        <v>17.799999999999997</v>
      </c>
      <c r="U70" s="97"/>
      <c r="V70" s="30" t="s">
        <v>80</v>
      </c>
      <c r="W70" t="s">
        <v>127</v>
      </c>
    </row>
  </sheetData>
  <mergeCells count="17"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2024-02-08T05:11:11Z</dcterms:modified>
</cp:coreProperties>
</file>